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Hp\Desktop\"/>
    </mc:Choice>
  </mc:AlternateContent>
  <xr:revisionPtr revIDLastSave="0" documentId="13_ncr:1_{ACE3FC6A-6B34-49C3-B20A-BA58121AA8D6}" xr6:coauthVersionLast="47" xr6:coauthVersionMax="47" xr10:uidLastSave="{00000000-0000-0000-0000-000000000000}"/>
  <workbookProtection workbookAlgorithmName="SHA-512" workbookHashValue="4aLfvPDxg5pFoRKJ+52fj90AkfWTGDD9/JCybfK2vXA9gqhlN4ksMul5Ll+PK+BzAXWnrke95UPZ0z7XOLsagA==" workbookSaltValue="03zWQEOZyqAZW/v97wcTmQ==" workbookSpinCount="100000" lockStructure="1"/>
  <bookViews>
    <workbookView xWindow="-120" yWindow="-120" windowWidth="20730" windowHeight="11160" activeTab="2" xr2:uid="{00000000-000D-0000-FFFF-FFFF00000000}"/>
  </bookViews>
  <sheets>
    <sheet name="تعليمات التسجيل " sheetId="14" r:id="rId1"/>
    <sheet name="إدخال البيانات" sheetId="20" r:id="rId2"/>
    <sheet name="اختيار المقررات" sheetId="5" r:id="rId3"/>
    <sheet name="الإستمارة" sheetId="11" r:id="rId4"/>
    <sheet name="pol" sheetId="18" r:id="rId5"/>
    <sheet name="ورقة4" sheetId="10" state="hidden" r:id="rId6"/>
    <sheet name="ورقة2" sheetId="4" state="hidden" r:id="rId7"/>
  </sheets>
  <externalReferences>
    <externalReference r:id="rId8"/>
  </externalReferences>
  <definedNames>
    <definedName name="_xlnm._FilterDatabase" localSheetId="1" hidden="1">'إدخال البيانات'!$I$6:$I$22</definedName>
    <definedName name="_xlnm._FilterDatabase" localSheetId="6" hidden="1">ورقة2!$A$2:$CD$1287</definedName>
    <definedName name="_xlnm._FilterDatabase" localSheetId="5" hidden="1">ورقة4!$A$1:$AZ$1</definedName>
    <definedName name="_xlnm.Print_Area" localSheetId="3">الإستمارة!$A$1:$R$45</definedName>
  </definedNames>
  <calcPr calcId="181029"/>
  <fileRecoveryPr autoRecover="0"/>
</workbook>
</file>

<file path=xl/calcChain.xml><?xml version="1.0" encoding="utf-8"?>
<calcChain xmlns="http://schemas.openxmlformats.org/spreadsheetml/2006/main">
  <c r="G10" i="20" l="1"/>
  <c r="F10" i="20"/>
  <c r="E10" i="20"/>
  <c r="D10" i="20"/>
  <c r="C10" i="20"/>
  <c r="L3" i="5" s="1"/>
  <c r="B10" i="20"/>
  <c r="AE1" i="5" s="1"/>
  <c r="A10" i="20"/>
  <c r="AB1" i="5" s="1"/>
  <c r="B7" i="20"/>
  <c r="A7" i="20"/>
  <c r="F1" i="20"/>
  <c r="D1" i="20"/>
  <c r="Z6" i="11"/>
  <c r="AE8" i="4" l="1"/>
  <c r="AE15" i="4"/>
  <c r="AE20" i="4"/>
  <c r="AE21" i="4"/>
  <c r="AE22" i="4"/>
  <c r="AE24" i="4"/>
  <c r="AE25" i="4"/>
  <c r="AE26" i="4"/>
  <c r="AE30" i="4"/>
  <c r="AE34" i="4"/>
  <c r="AE40" i="4"/>
  <c r="AE41" i="4"/>
  <c r="AE43" i="4"/>
  <c r="AE45" i="4"/>
  <c r="AE46" i="4"/>
  <c r="AE50" i="4"/>
  <c r="AE51" i="4"/>
  <c r="AE52" i="4"/>
  <c r="AE59" i="4"/>
  <c r="AE62" i="4"/>
  <c r="AE63" i="4"/>
  <c r="AE66" i="4"/>
  <c r="AE72" i="4"/>
  <c r="AE75" i="4"/>
  <c r="AE76" i="4"/>
  <c r="AE80" i="4"/>
  <c r="AE89" i="4"/>
  <c r="AE93" i="4"/>
  <c r="AE95" i="4"/>
  <c r="AE96" i="4"/>
  <c r="AE97" i="4"/>
  <c r="AE104" i="4"/>
  <c r="AE105" i="4"/>
  <c r="AE107" i="4"/>
  <c r="AE109" i="4"/>
  <c r="AE111" i="4"/>
  <c r="AE114" i="4"/>
  <c r="AE120" i="4"/>
  <c r="AE126" i="4"/>
  <c r="AE127" i="4"/>
  <c r="AE138" i="4"/>
  <c r="AE144" i="4"/>
  <c r="AE148" i="4"/>
  <c r="AE157" i="4"/>
  <c r="AE160" i="4"/>
  <c r="AE169" i="4"/>
  <c r="AE170" i="4"/>
  <c r="AE173" i="4"/>
  <c r="AE182" i="4"/>
  <c r="AE184" i="4"/>
  <c r="AE185" i="4"/>
  <c r="AE187" i="4"/>
  <c r="AE192" i="4"/>
  <c r="AE193" i="4"/>
  <c r="AE195" i="4"/>
  <c r="AE196" i="4"/>
  <c r="AE197" i="4"/>
  <c r="AE201" i="4"/>
  <c r="AE202" i="4"/>
  <c r="AE204" i="4"/>
  <c r="AE205" i="4"/>
  <c r="AE206" i="4"/>
  <c r="AE210" i="4"/>
  <c r="AE216" i="4"/>
  <c r="AE218" i="4"/>
  <c r="AE220" i="4"/>
  <c r="AE221" i="4"/>
  <c r="AE228" i="4"/>
  <c r="AE229" i="4"/>
  <c r="AE230" i="4"/>
  <c r="AE232" i="4"/>
  <c r="AE234" i="4"/>
  <c r="AE235" i="4"/>
  <c r="AE251" i="4"/>
  <c r="AE252" i="4"/>
  <c r="AE253" i="4"/>
  <c r="AE254" i="4"/>
  <c r="AE267" i="4"/>
  <c r="AE269" i="4"/>
  <c r="AE273" i="4"/>
  <c r="AE277" i="4"/>
  <c r="AE278" i="4"/>
  <c r="AE279" i="4"/>
  <c r="AE281" i="4"/>
  <c r="AE283" i="4"/>
  <c r="AE286" i="4"/>
  <c r="AE288" i="4"/>
  <c r="AE291" i="4"/>
  <c r="AE292" i="4"/>
  <c r="AE293" i="4"/>
  <c r="AE294" i="4"/>
  <c r="AE295" i="4"/>
  <c r="AE296" i="4"/>
  <c r="AE298" i="4"/>
  <c r="AE299" i="4"/>
  <c r="AE301" i="4"/>
  <c r="AE308" i="4"/>
  <c r="AE310" i="4"/>
  <c r="AE311" i="4"/>
  <c r="AE314" i="4"/>
  <c r="AE317" i="4"/>
  <c r="AE318" i="4"/>
  <c r="AE324" i="4"/>
  <c r="AE327" i="4"/>
  <c r="AE334" i="4"/>
  <c r="AE338" i="4"/>
  <c r="AE341" i="4"/>
  <c r="AE346" i="4"/>
  <c r="AE349" i="4"/>
  <c r="AE351" i="4"/>
  <c r="AE352" i="4"/>
  <c r="AE353" i="4"/>
  <c r="AE358" i="4"/>
  <c r="AE359" i="4"/>
  <c r="AE361" i="4"/>
  <c r="AE362" i="4"/>
  <c r="AE364" i="4"/>
  <c r="AE365" i="4"/>
  <c r="AE366" i="4"/>
  <c r="AE368" i="4"/>
  <c r="AE369" i="4"/>
  <c r="AE370" i="4"/>
  <c r="AE371" i="4"/>
  <c r="AE372" i="4"/>
  <c r="AE375" i="4"/>
  <c r="AE378" i="4"/>
  <c r="AE379" i="4"/>
  <c r="AE381" i="4"/>
  <c r="AE382" i="4"/>
  <c r="AE383" i="4"/>
  <c r="AE385" i="4"/>
  <c r="AE386" i="4"/>
  <c r="AE387" i="4"/>
  <c r="AE391" i="4"/>
  <c r="AE393" i="4"/>
  <c r="AE394" i="4"/>
  <c r="AE395" i="4"/>
  <c r="AE396" i="4"/>
  <c r="AE398" i="4"/>
  <c r="AE399" i="4"/>
  <c r="AE400" i="4"/>
  <c r="AE401" i="4"/>
  <c r="AE402" i="4"/>
  <c r="AE403" i="4"/>
  <c r="AE405" i="4"/>
  <c r="AE408" i="4"/>
  <c r="AE409" i="4"/>
  <c r="AE411" i="4"/>
  <c r="AE413" i="4"/>
  <c r="AE415" i="4"/>
  <c r="AE416" i="4"/>
  <c r="AE418" i="4"/>
  <c r="AE419" i="4"/>
  <c r="AE420" i="4"/>
  <c r="AE421" i="4"/>
  <c r="AE422" i="4"/>
  <c r="AE423" i="4"/>
  <c r="AE424" i="4"/>
  <c r="AE425" i="4"/>
  <c r="AE428" i="4"/>
  <c r="AE429" i="4"/>
  <c r="AE430" i="4"/>
  <c r="AE431" i="4"/>
  <c r="AE432" i="4"/>
  <c r="AE433" i="4"/>
  <c r="AE434" i="4"/>
  <c r="AE435" i="4"/>
  <c r="AE436" i="4"/>
  <c r="AE437" i="4"/>
  <c r="AE438" i="4"/>
  <c r="AE439" i="4"/>
  <c r="AE441" i="4"/>
  <c r="AE442" i="4"/>
  <c r="AE443" i="4"/>
  <c r="AE444" i="4"/>
  <c r="AE447" i="4"/>
  <c r="AE448" i="4"/>
  <c r="AE449" i="4"/>
  <c r="AE450" i="4"/>
  <c r="AE451" i="4"/>
  <c r="AE452" i="4"/>
  <c r="AE453" i="4"/>
  <c r="AE454" i="4"/>
  <c r="AE455" i="4"/>
  <c r="AE456" i="4"/>
  <c r="AE457" i="4"/>
  <c r="AE461" i="4"/>
  <c r="AE462" i="4"/>
  <c r="AE463" i="4"/>
  <c r="AE464" i="4"/>
  <c r="AE466" i="4"/>
  <c r="AE467" i="4"/>
  <c r="AE468" i="4"/>
  <c r="AE469" i="4"/>
  <c r="AE474" i="4"/>
  <c r="AE475" i="4"/>
  <c r="AE476" i="4"/>
  <c r="AE477" i="4"/>
  <c r="AE479" i="4"/>
  <c r="AE481" i="4"/>
  <c r="AE483" i="4"/>
  <c r="AE484" i="4"/>
  <c r="AE485" i="4"/>
  <c r="AE486" i="4"/>
  <c r="AE487" i="4"/>
  <c r="AE488" i="4"/>
  <c r="AE491" i="4"/>
  <c r="AE492" i="4"/>
  <c r="AE493" i="4"/>
  <c r="AE494" i="4"/>
  <c r="AE495" i="4"/>
  <c r="AE496" i="4"/>
  <c r="AE497" i="4"/>
  <c r="AE498" i="4"/>
  <c r="AE499" i="4"/>
  <c r="AE501" i="4"/>
  <c r="AE503" i="4"/>
  <c r="AE504" i="4"/>
  <c r="AE505" i="4"/>
  <c r="AE506" i="4"/>
  <c r="AE507" i="4"/>
  <c r="AE509" i="4"/>
  <c r="AE510" i="4"/>
  <c r="AE511" i="4"/>
  <c r="AE512" i="4"/>
  <c r="AE513" i="4"/>
  <c r="AE514" i="4"/>
  <c r="AE515" i="4"/>
  <c r="AE516" i="4"/>
  <c r="AE519" i="4"/>
  <c r="AE520" i="4"/>
  <c r="AE521" i="4"/>
  <c r="AE522" i="4"/>
  <c r="AE523" i="4"/>
  <c r="AE528" i="4"/>
  <c r="AE529" i="4"/>
  <c r="AE531" i="4"/>
  <c r="AE532" i="4"/>
  <c r="AE533" i="4"/>
  <c r="AE534" i="4"/>
  <c r="AE535" i="4"/>
  <c r="AE537" i="4"/>
  <c r="AE538" i="4"/>
  <c r="AE540" i="4"/>
  <c r="AE541" i="4"/>
  <c r="AE542" i="4"/>
  <c r="AE543" i="4"/>
  <c r="AE546" i="4"/>
  <c r="AE547" i="4"/>
  <c r="AE549" i="4"/>
  <c r="AE550" i="4"/>
  <c r="AE551" i="4"/>
  <c r="AE552" i="4"/>
  <c r="AE554" i="4"/>
  <c r="AE555" i="4"/>
  <c r="AE556" i="4"/>
  <c r="AE557" i="4"/>
  <c r="AE560" i="4"/>
  <c r="AE561" i="4"/>
  <c r="AE562" i="4"/>
  <c r="AE563" i="4"/>
  <c r="AE564" i="4"/>
  <c r="AE566" i="4"/>
  <c r="AE568" i="4"/>
  <c r="AE569" i="4"/>
  <c r="AE570" i="4"/>
  <c r="AE571" i="4"/>
  <c r="AE572" i="4"/>
  <c r="AE573" i="4"/>
  <c r="AE574" i="4"/>
  <c r="AE576" i="4"/>
  <c r="AE578" i="4"/>
  <c r="AE579" i="4"/>
  <c r="AE580" i="4"/>
  <c r="AE581" i="4"/>
  <c r="AE582" i="4"/>
  <c r="AE583" i="4"/>
  <c r="AE584" i="4"/>
  <c r="AE586" i="4"/>
  <c r="AE587" i="4"/>
  <c r="AE588" i="4"/>
  <c r="AE589" i="4"/>
  <c r="AE590" i="4"/>
  <c r="AE591" i="4"/>
  <c r="AE592" i="4"/>
  <c r="AE593" i="4"/>
  <c r="AE594" i="4"/>
  <c r="AE595" i="4"/>
  <c r="AE596" i="4"/>
  <c r="AE597" i="4"/>
  <c r="AE598" i="4"/>
  <c r="AE601" i="4"/>
  <c r="AE602" i="4"/>
  <c r="AE603" i="4"/>
  <c r="AE604" i="4"/>
  <c r="AE605" i="4"/>
  <c r="AE607" i="4"/>
  <c r="AE608" i="4"/>
  <c r="AE610" i="4"/>
  <c r="AE611" i="4"/>
  <c r="AE612" i="4"/>
  <c r="AE613" i="4"/>
  <c r="AE615" i="4"/>
  <c r="AE616" i="4"/>
  <c r="AE618" i="4"/>
  <c r="AE620" i="4"/>
  <c r="AE621" i="4"/>
  <c r="AE622" i="4"/>
  <c r="AE623" i="4"/>
  <c r="AE624" i="4"/>
  <c r="AE625" i="4"/>
  <c r="AE626" i="4"/>
  <c r="AE627" i="4"/>
  <c r="AE628" i="4"/>
  <c r="AE629" i="4"/>
  <c r="AE630" i="4"/>
  <c r="AE631" i="4"/>
  <c r="AE632" i="4"/>
  <c r="AE633" i="4"/>
  <c r="AE634" i="4"/>
  <c r="AE635" i="4"/>
  <c r="AE636" i="4"/>
  <c r="AE637" i="4"/>
  <c r="AE638" i="4"/>
  <c r="AE639" i="4"/>
  <c r="AE640" i="4"/>
  <c r="AE641" i="4"/>
  <c r="AE643" i="4"/>
  <c r="AE644" i="4"/>
  <c r="AE645" i="4"/>
  <c r="AE646" i="4"/>
  <c r="AE647" i="4"/>
  <c r="AE648" i="4"/>
  <c r="AE649" i="4"/>
  <c r="AE650" i="4"/>
  <c r="AE652" i="4"/>
  <c r="AE656" i="4"/>
  <c r="AE657" i="4"/>
  <c r="AE658" i="4"/>
  <c r="AE659" i="4"/>
  <c r="AE660" i="4"/>
  <c r="AE661" i="4"/>
  <c r="AE662" i="4"/>
  <c r="AE664" i="4"/>
  <c r="AE665" i="4"/>
  <c r="AE667" i="4"/>
  <c r="AE668" i="4"/>
  <c r="AE669" i="4"/>
  <c r="AE670" i="4"/>
  <c r="AE671" i="4"/>
  <c r="AE672" i="4"/>
  <c r="AE674" i="4"/>
  <c r="AE675" i="4"/>
  <c r="AE676" i="4"/>
  <c r="AE677" i="4"/>
  <c r="AE678" i="4"/>
  <c r="AE679" i="4"/>
  <c r="AE680" i="4"/>
  <c r="AE681" i="4"/>
  <c r="AE682" i="4"/>
  <c r="AE683" i="4"/>
  <c r="AE684" i="4"/>
  <c r="AE685" i="4"/>
  <c r="AE686" i="4"/>
  <c r="AE687" i="4"/>
  <c r="AE688" i="4"/>
  <c r="AE690" i="4"/>
  <c r="AE691" i="4"/>
  <c r="AE692" i="4"/>
  <c r="AE693" i="4"/>
  <c r="AE695" i="4"/>
  <c r="AE696" i="4"/>
  <c r="AE698" i="4"/>
  <c r="AE699" i="4"/>
  <c r="AE700" i="4"/>
  <c r="AE701" i="4"/>
  <c r="AE702" i="4"/>
  <c r="AE705" i="4"/>
  <c r="AE706" i="4"/>
  <c r="AE707" i="4"/>
  <c r="AE708" i="4"/>
  <c r="AE709" i="4"/>
  <c r="AE710" i="4"/>
  <c r="AE711" i="4"/>
  <c r="AE712" i="4"/>
  <c r="AE713" i="4"/>
  <c r="AE714" i="4"/>
  <c r="AE715" i="4"/>
  <c r="AE718" i="4"/>
  <c r="AE720" i="4"/>
  <c r="AE721" i="4"/>
  <c r="AE722" i="4"/>
  <c r="AE724" i="4"/>
  <c r="AE725" i="4"/>
  <c r="AE726" i="4"/>
  <c r="AE727" i="4"/>
  <c r="AE728" i="4"/>
  <c r="AE729" i="4"/>
  <c r="AE730" i="4"/>
  <c r="AE732" i="4"/>
  <c r="AE733" i="4"/>
  <c r="AE735" i="4"/>
  <c r="AE736" i="4"/>
  <c r="AE737" i="4"/>
  <c r="AE739" i="4"/>
  <c r="AE740" i="4"/>
  <c r="AE741" i="4"/>
  <c r="AE742" i="4"/>
  <c r="AE743" i="4"/>
  <c r="AE744" i="4"/>
  <c r="AE745" i="4"/>
  <c r="AE747" i="4"/>
  <c r="AE748" i="4"/>
  <c r="AE749" i="4"/>
  <c r="AE750" i="4"/>
  <c r="AE752" i="4"/>
  <c r="AE753" i="4"/>
  <c r="AE754" i="4"/>
  <c r="AE755" i="4"/>
  <c r="AE756" i="4"/>
  <c r="AE759" i="4"/>
  <c r="AE761" i="4"/>
  <c r="AE762" i="4"/>
  <c r="AE763" i="4"/>
  <c r="AE765" i="4"/>
  <c r="AE767" i="4"/>
  <c r="AE768" i="4"/>
  <c r="AE769" i="4"/>
  <c r="AE770" i="4"/>
  <c r="AE771" i="4"/>
  <c r="AE772" i="4"/>
  <c r="AE773" i="4"/>
  <c r="AE774" i="4"/>
  <c r="AE775" i="4"/>
  <c r="AE777" i="4"/>
  <c r="AE779" i="4"/>
  <c r="AE780" i="4"/>
  <c r="AE782" i="4"/>
  <c r="AE783" i="4"/>
  <c r="AE784" i="4"/>
  <c r="AE785" i="4"/>
  <c r="AE787" i="4"/>
  <c r="AE788" i="4"/>
  <c r="AE790" i="4"/>
  <c r="AE791" i="4"/>
  <c r="AE793" i="4"/>
  <c r="AE794" i="4"/>
  <c r="AE795" i="4"/>
  <c r="AE796" i="4"/>
  <c r="AE798" i="4"/>
  <c r="AE799" i="4"/>
  <c r="AE800" i="4"/>
  <c r="AE801" i="4"/>
  <c r="AE802" i="4"/>
  <c r="AE803" i="4"/>
  <c r="AE804" i="4"/>
  <c r="AE805" i="4"/>
  <c r="AE806" i="4"/>
  <c r="AE807" i="4"/>
  <c r="AE808" i="4"/>
  <c r="AE809" i="4"/>
  <c r="AE812" i="4"/>
  <c r="AE813" i="4"/>
  <c r="AE815" i="4"/>
  <c r="AE816" i="4"/>
  <c r="AE817" i="4"/>
  <c r="AE822" i="4"/>
  <c r="AE824" i="4"/>
  <c r="AE825" i="4"/>
  <c r="AE826" i="4"/>
  <c r="AE828" i="4"/>
  <c r="AE831" i="4"/>
  <c r="AE832" i="4"/>
  <c r="AE834" i="4"/>
  <c r="AE836" i="4"/>
  <c r="AE837" i="4"/>
  <c r="AE838" i="4"/>
  <c r="AE839" i="4"/>
  <c r="AE840" i="4"/>
  <c r="AE841" i="4"/>
  <c r="AE843" i="4"/>
  <c r="AE844" i="4"/>
  <c r="AE845" i="4"/>
  <c r="AE846" i="4"/>
  <c r="AE847" i="4"/>
  <c r="AE848" i="4"/>
  <c r="AE849" i="4"/>
  <c r="AE850" i="4"/>
  <c r="AE852" i="4"/>
  <c r="AE853" i="4"/>
  <c r="AE856" i="4"/>
  <c r="AE859" i="4"/>
  <c r="AE861" i="4"/>
  <c r="AE862" i="4"/>
  <c r="AE863" i="4"/>
  <c r="AE866" i="4"/>
  <c r="AE870" i="4"/>
  <c r="AE872" i="4"/>
  <c r="AE874" i="4"/>
  <c r="AE876" i="4"/>
  <c r="AE877" i="4"/>
  <c r="AE880" i="4"/>
  <c r="AE881" i="4"/>
  <c r="AE882" i="4"/>
  <c r="AE883" i="4"/>
  <c r="AE884" i="4"/>
  <c r="AE885" i="4"/>
  <c r="AE887" i="4"/>
  <c r="AE889" i="4"/>
  <c r="AE890" i="4"/>
  <c r="AE893" i="4"/>
  <c r="AE894" i="4"/>
  <c r="AE897" i="4"/>
  <c r="AE898" i="4"/>
  <c r="AE899" i="4"/>
  <c r="AE900" i="4"/>
  <c r="AE901" i="4"/>
  <c r="AE902" i="4"/>
  <c r="AE903" i="4"/>
  <c r="AE906" i="4"/>
  <c r="AE908" i="4"/>
  <c r="AE910" i="4"/>
  <c r="AE911" i="4"/>
  <c r="AE912" i="4"/>
  <c r="AE913" i="4"/>
  <c r="AE914" i="4"/>
  <c r="AE915" i="4"/>
  <c r="AE918" i="4"/>
  <c r="AE920" i="4"/>
  <c r="AE921" i="4"/>
  <c r="AE922" i="4"/>
  <c r="AE923" i="4"/>
  <c r="AE924" i="4"/>
  <c r="AE925" i="4"/>
  <c r="AE926" i="4"/>
  <c r="AE927" i="4"/>
  <c r="AE931" i="4"/>
  <c r="AE932" i="4"/>
  <c r="AE933" i="4"/>
  <c r="AE934" i="4"/>
  <c r="AE935" i="4"/>
  <c r="AE936" i="4"/>
  <c r="AE938" i="4"/>
  <c r="AE939" i="4"/>
  <c r="AE940" i="4"/>
  <c r="AE943" i="4"/>
  <c r="AE945" i="4"/>
  <c r="AE946" i="4"/>
  <c r="AE947" i="4"/>
  <c r="AE948" i="4"/>
  <c r="AE950" i="4"/>
  <c r="AE951" i="4"/>
  <c r="AE952" i="4"/>
  <c r="AE954" i="4"/>
  <c r="AE955" i="4"/>
  <c r="AE956" i="4"/>
  <c r="AE957" i="4"/>
  <c r="AE959" i="4"/>
  <c r="AE960" i="4"/>
  <c r="AE962" i="4"/>
  <c r="AE964" i="4"/>
  <c r="AE966" i="4"/>
  <c r="AE968" i="4"/>
  <c r="AE969" i="4"/>
  <c r="AE970" i="4"/>
  <c r="AE973" i="4"/>
  <c r="AE975" i="4"/>
  <c r="AE976" i="4"/>
  <c r="AE978" i="4"/>
  <c r="AE979" i="4"/>
  <c r="AE981" i="4"/>
  <c r="AE982" i="4"/>
  <c r="AE983" i="4"/>
  <c r="AE984" i="4"/>
  <c r="AE986" i="4"/>
  <c r="AE987" i="4"/>
  <c r="AE988" i="4"/>
  <c r="AE989" i="4"/>
  <c r="AE993" i="4"/>
  <c r="AE994" i="4"/>
  <c r="AE995" i="4"/>
  <c r="AE996" i="4"/>
  <c r="AE998" i="4"/>
  <c r="AE1000" i="4"/>
  <c r="AE1001" i="4"/>
  <c r="AE1003" i="4"/>
  <c r="AE1004" i="4"/>
  <c r="AE1005" i="4"/>
  <c r="AE1007" i="4"/>
  <c r="AE1009" i="4"/>
  <c r="AE1010" i="4"/>
  <c r="AE1011" i="4"/>
  <c r="AE1012" i="4"/>
  <c r="AE1018" i="4"/>
  <c r="AE1019" i="4"/>
  <c r="AE1020" i="4"/>
  <c r="AE1023" i="4"/>
  <c r="AE1025" i="4"/>
  <c r="AE1028" i="4"/>
  <c r="AE1030" i="4"/>
  <c r="AE1032" i="4"/>
  <c r="AE1038" i="4"/>
  <c r="AE1039" i="4"/>
  <c r="AE1040" i="4"/>
  <c r="AE1042" i="4"/>
  <c r="AE1046" i="4"/>
  <c r="AE1051" i="4"/>
  <c r="AE1054" i="4"/>
  <c r="AE1055" i="4"/>
  <c r="AE1056" i="4"/>
  <c r="AE1058" i="4"/>
  <c r="AE1061" i="4"/>
  <c r="AE1062" i="4"/>
  <c r="AE1065" i="4"/>
  <c r="AE1066" i="4"/>
  <c r="AE1069" i="4"/>
  <c r="AE1074" i="4"/>
  <c r="AE1075" i="4"/>
  <c r="AE1077" i="4"/>
  <c r="AE1078" i="4"/>
  <c r="AE1079" i="4"/>
  <c r="AE1082" i="4"/>
  <c r="AE1083" i="4"/>
  <c r="AE1086" i="4"/>
  <c r="AE1087" i="4"/>
  <c r="AE1091" i="4"/>
  <c r="AE1094" i="4"/>
  <c r="AE1097" i="4"/>
  <c r="AE1100" i="4"/>
  <c r="AE1103" i="4"/>
  <c r="AE1104" i="4"/>
  <c r="AE1106" i="4"/>
  <c r="AE1109" i="4"/>
  <c r="AE1110" i="4"/>
  <c r="AE1111" i="4"/>
  <c r="AE1114" i="4"/>
  <c r="AE1115" i="4"/>
  <c r="AE1118" i="4"/>
  <c r="AE1120" i="4"/>
  <c r="AE1123" i="4"/>
  <c r="AE1125" i="4"/>
  <c r="AE1126" i="4"/>
  <c r="AE1132" i="4"/>
  <c r="AE1134" i="4"/>
  <c r="AE1135" i="4"/>
  <c r="AE1137" i="4"/>
  <c r="AE1138" i="4"/>
  <c r="AE1139" i="4"/>
  <c r="AE1145" i="4"/>
  <c r="AE1146" i="4"/>
  <c r="AE1148" i="4"/>
  <c r="AE1149" i="4"/>
  <c r="AE1151" i="4"/>
  <c r="AE1153" i="4"/>
  <c r="AE1155" i="4"/>
  <c r="AE1156" i="4"/>
  <c r="AE1158" i="4"/>
  <c r="AE1160" i="4"/>
  <c r="AE1161" i="4"/>
  <c r="AE1164" i="4"/>
  <c r="AE1166" i="4"/>
  <c r="AE1168" i="4"/>
  <c r="AE1170" i="4"/>
  <c r="AE1171" i="4"/>
  <c r="AE1174" i="4"/>
  <c r="AE1177" i="4"/>
  <c r="AE1180" i="4"/>
  <c r="AE1184" i="4"/>
  <c r="AE1185" i="4"/>
  <c r="AE1013" i="4"/>
  <c r="AE7" i="4"/>
  <c r="AE1188" i="4"/>
  <c r="AE1189" i="4"/>
  <c r="AE1190" i="4"/>
  <c r="AE1191" i="4"/>
  <c r="AE1192" i="4"/>
  <c r="AE1193" i="4"/>
  <c r="AE1194" i="4"/>
  <c r="AE1195" i="4"/>
  <c r="AE1196" i="4"/>
  <c r="AE1197" i="4"/>
  <c r="AE1198" i="4"/>
  <c r="AE1199" i="4"/>
  <c r="AE1200" i="4"/>
  <c r="AE1201" i="4"/>
  <c r="AE1202" i="4"/>
  <c r="AE1203" i="4"/>
  <c r="AE1204" i="4"/>
  <c r="AE1205" i="4"/>
  <c r="AE1206" i="4"/>
  <c r="AE1207" i="4"/>
  <c r="AE1208" i="4"/>
  <c r="AE1209" i="4"/>
  <c r="AE1210" i="4"/>
  <c r="AE1211" i="4"/>
  <c r="AE1212" i="4"/>
  <c r="AE1213" i="4"/>
  <c r="AE1214" i="4"/>
  <c r="AE1215" i="4"/>
  <c r="AE1216" i="4"/>
  <c r="AE1217" i="4"/>
  <c r="AE1218" i="4"/>
  <c r="AE1219" i="4"/>
  <c r="AE1220" i="4"/>
  <c r="AE1221" i="4"/>
  <c r="AE1222" i="4"/>
  <c r="AE1223" i="4"/>
  <c r="AE1224" i="4"/>
  <c r="AE1225" i="4"/>
  <c r="AE1226" i="4"/>
  <c r="AE1227" i="4"/>
  <c r="AE1228" i="4"/>
  <c r="AE1229" i="4"/>
  <c r="AE1230" i="4"/>
  <c r="AE1231" i="4"/>
  <c r="AE1232" i="4"/>
  <c r="AE1233" i="4"/>
  <c r="AE1234" i="4"/>
  <c r="AE1235" i="4"/>
  <c r="AE1236" i="4"/>
  <c r="AE1237" i="4"/>
  <c r="AE1238" i="4"/>
  <c r="AE1239" i="4"/>
  <c r="AE1240" i="4"/>
  <c r="AE1241" i="4"/>
  <c r="AE1242" i="4"/>
  <c r="AE1243" i="4"/>
  <c r="AE1244" i="4"/>
  <c r="AE1245" i="4"/>
  <c r="AE1246" i="4"/>
  <c r="AE1247" i="4"/>
  <c r="AE1248" i="4"/>
  <c r="AE1249" i="4"/>
  <c r="AE1250" i="4"/>
  <c r="AE1251" i="4"/>
  <c r="AE1252" i="4"/>
  <c r="AE1253" i="4"/>
  <c r="AE1254" i="4"/>
  <c r="AE1255" i="4"/>
  <c r="AE1256" i="4"/>
  <c r="AE1257" i="4"/>
  <c r="AE1258" i="4"/>
  <c r="AE1259" i="4"/>
  <c r="AE1260" i="4"/>
  <c r="AE1261" i="4"/>
  <c r="AE1262" i="4"/>
  <c r="AE1263" i="4"/>
  <c r="AE1264" i="4"/>
  <c r="AE1265" i="4"/>
  <c r="AE1266" i="4"/>
  <c r="AE1267" i="4"/>
  <c r="AE1268" i="4"/>
  <c r="AE1269" i="4"/>
  <c r="AE1270" i="4"/>
  <c r="AE1271" i="4"/>
  <c r="AE1272" i="4"/>
  <c r="AE1273" i="4"/>
  <c r="AE1274" i="4"/>
  <c r="AE1275" i="4"/>
  <c r="AE1276" i="4"/>
  <c r="AE1277" i="4"/>
  <c r="AE1278" i="4"/>
  <c r="AE1279" i="4"/>
  <c r="AE1280" i="4"/>
  <c r="AE1281" i="4"/>
  <c r="AE1282" i="4"/>
  <c r="AE1283" i="4"/>
  <c r="AE1284" i="4"/>
  <c r="AE1285" i="4"/>
  <c r="AE1286" i="4"/>
  <c r="AE1287" i="4"/>
  <c r="AE4" i="4"/>
  <c r="O7" i="4"/>
  <c r="Q6" i="4"/>
  <c r="O6" i="4"/>
  <c r="Q16" i="4"/>
  <c r="O16" i="4"/>
  <c r="O248" i="4"/>
  <c r="O1013" i="4"/>
  <c r="O1185" i="4"/>
  <c r="O1184" i="4"/>
  <c r="Q1183" i="4"/>
  <c r="O1183" i="4"/>
  <c r="O1180" i="4"/>
  <c r="Q1178" i="4"/>
  <c r="O1178" i="4"/>
  <c r="O1177" i="4"/>
  <c r="O1174" i="4"/>
  <c r="O1171" i="4"/>
  <c r="O1170" i="4"/>
  <c r="O1168" i="4"/>
  <c r="Q1167" i="4"/>
  <c r="O1167" i="4"/>
  <c r="O1166" i="4"/>
  <c r="O1164" i="4"/>
  <c r="O1161" i="4"/>
  <c r="O1160" i="4"/>
  <c r="O1158" i="4"/>
  <c r="O1156" i="4"/>
  <c r="O1155" i="4"/>
  <c r="O1153" i="4"/>
  <c r="O1151" i="4"/>
  <c r="O1149" i="4"/>
  <c r="O1148" i="4"/>
  <c r="Q1147" i="4"/>
  <c r="O1147" i="4"/>
  <c r="O1146" i="4"/>
  <c r="O1145" i="4"/>
  <c r="Q1142" i="4"/>
  <c r="O1142" i="4"/>
  <c r="O1139" i="4"/>
  <c r="O1138" i="4"/>
  <c r="O1137" i="4"/>
  <c r="O1135" i="4"/>
  <c r="O1134" i="4"/>
  <c r="O1132" i="4"/>
  <c r="O1126" i="4"/>
  <c r="O1125" i="4"/>
  <c r="O1123" i="4"/>
  <c r="O1120" i="4"/>
  <c r="O1118" i="4"/>
  <c r="O1115" i="4"/>
  <c r="O1114" i="4"/>
  <c r="O1111" i="4"/>
  <c r="O1110" i="4"/>
  <c r="O1109" i="4"/>
  <c r="O1106" i="4"/>
  <c r="O1104" i="4"/>
  <c r="O1103" i="4"/>
  <c r="Q1101" i="4"/>
  <c r="O1101" i="4"/>
  <c r="O1100" i="4"/>
  <c r="Q1099" i="4"/>
  <c r="O1099" i="4"/>
  <c r="Q1098" i="4"/>
  <c r="O1098" i="4"/>
  <c r="O1097" i="4"/>
  <c r="O1094" i="4"/>
  <c r="Q1093" i="4"/>
  <c r="O1093" i="4"/>
  <c r="Q1092" i="4"/>
  <c r="O1092" i="4"/>
  <c r="O1091" i="4"/>
  <c r="Q1088" i="4"/>
  <c r="O1088" i="4"/>
  <c r="O1087" i="4"/>
  <c r="O1086" i="4"/>
  <c r="Q1085" i="4"/>
  <c r="O1085" i="4"/>
  <c r="Q1084" i="4"/>
  <c r="O1084" i="4"/>
  <c r="O1083" i="4"/>
  <c r="O1082" i="4"/>
  <c r="O1079" i="4"/>
  <c r="O1078" i="4"/>
  <c r="O1077" i="4"/>
  <c r="O1075" i="4"/>
  <c r="O1074" i="4"/>
  <c r="Q1071" i="4"/>
  <c r="O1071" i="4"/>
  <c r="O1069" i="4"/>
  <c r="Q1067" i="4"/>
  <c r="O1067" i="4"/>
  <c r="O1066" i="4"/>
  <c r="O1065" i="4"/>
  <c r="O1062" i="4"/>
  <c r="O1061" i="4"/>
  <c r="Q1060" i="4"/>
  <c r="O1060" i="4"/>
  <c r="O1058" i="4"/>
  <c r="O1056" i="4"/>
  <c r="O1055" i="4"/>
  <c r="O1054" i="4"/>
  <c r="O1051" i="4"/>
  <c r="Q1050" i="4"/>
  <c r="O1050" i="4"/>
  <c r="O1046" i="4"/>
  <c r="O1042" i="4"/>
  <c r="O1040" i="4"/>
  <c r="O1039" i="4"/>
  <c r="O1038" i="4"/>
  <c r="Q1037" i="4"/>
  <c r="O1037" i="4"/>
  <c r="Q1033" i="4"/>
  <c r="O1033" i="4"/>
  <c r="O1032" i="4"/>
  <c r="O1030" i="4"/>
  <c r="O1028" i="4"/>
  <c r="O1025" i="4"/>
  <c r="O1023" i="4"/>
  <c r="O1020" i="4"/>
  <c r="O1019" i="4"/>
  <c r="O1018" i="4"/>
  <c r="O1012" i="4"/>
  <c r="O1011" i="4"/>
  <c r="O1010" i="4"/>
  <c r="O1009" i="4"/>
  <c r="O1007" i="4"/>
  <c r="O1005" i="4"/>
  <c r="O1004" i="4"/>
  <c r="O1003" i="4"/>
  <c r="Q1002" i="4"/>
  <c r="O1002" i="4"/>
  <c r="O1001" i="4"/>
  <c r="O1000" i="4"/>
  <c r="O998" i="4"/>
  <c r="Q997" i="4"/>
  <c r="O997" i="4"/>
  <c r="O996" i="4"/>
  <c r="O995" i="4"/>
  <c r="O994" i="4"/>
  <c r="O993" i="4"/>
  <c r="Q991" i="4"/>
  <c r="O991" i="4"/>
  <c r="O989" i="4"/>
  <c r="O988" i="4"/>
  <c r="O987" i="4"/>
  <c r="O986" i="4"/>
  <c r="O984" i="4"/>
  <c r="O983" i="4"/>
  <c r="O982" i="4"/>
  <c r="O981" i="4"/>
  <c r="O979" i="4"/>
  <c r="O978" i="4"/>
  <c r="O976" i="4"/>
  <c r="O975" i="4"/>
  <c r="O973" i="4"/>
  <c r="Q971" i="4"/>
  <c r="O971" i="4"/>
  <c r="O970" i="4"/>
  <c r="O969" i="4"/>
  <c r="O968" i="4"/>
  <c r="O966" i="4"/>
  <c r="O964" i="4"/>
  <c r="Q963" i="4"/>
  <c r="O963" i="4"/>
  <c r="O962" i="4"/>
  <c r="O960" i="4"/>
  <c r="O959" i="4"/>
  <c r="O957" i="4"/>
  <c r="O956" i="4"/>
  <c r="O955" i="4"/>
  <c r="O954" i="4"/>
  <c r="O952" i="4"/>
  <c r="O951" i="4"/>
  <c r="O950" i="4"/>
  <c r="O948" i="4"/>
  <c r="O947" i="4"/>
  <c r="O946" i="4"/>
  <c r="O945" i="4"/>
  <c r="O943" i="4"/>
  <c r="Q942" i="4"/>
  <c r="O942" i="4"/>
  <c r="O940" i="4"/>
  <c r="O939" i="4"/>
  <c r="O938" i="4"/>
  <c r="O936" i="4"/>
  <c r="O935" i="4"/>
  <c r="O934" i="4"/>
  <c r="O933" i="4"/>
  <c r="O932" i="4"/>
  <c r="O931" i="4"/>
  <c r="O927" i="4"/>
  <c r="O926" i="4"/>
  <c r="O925" i="4"/>
  <c r="O924" i="4"/>
  <c r="O923" i="4"/>
  <c r="O922" i="4"/>
  <c r="O921" i="4"/>
  <c r="O920" i="4"/>
  <c r="O918" i="4"/>
  <c r="O915" i="4"/>
  <c r="O914" i="4"/>
  <c r="O913" i="4"/>
  <c r="O912" i="4"/>
  <c r="O911" i="4"/>
  <c r="O910" i="4"/>
  <c r="O908" i="4"/>
  <c r="O906" i="4"/>
  <c r="O903" i="4"/>
  <c r="O902" i="4"/>
  <c r="O901" i="4"/>
  <c r="O900" i="4"/>
  <c r="O899" i="4"/>
  <c r="O898" i="4"/>
  <c r="O897" i="4"/>
  <c r="O894" i="4"/>
  <c r="O893" i="4"/>
  <c r="Q891" i="4"/>
  <c r="O891" i="4"/>
  <c r="O890" i="4"/>
  <c r="O889" i="4"/>
  <c r="O887" i="4"/>
  <c r="O885" i="4"/>
  <c r="O884" i="4"/>
  <c r="O883" i="4"/>
  <c r="O882" i="4"/>
  <c r="O881" i="4"/>
  <c r="O880" i="4"/>
  <c r="Q878" i="4"/>
  <c r="O878" i="4"/>
  <c r="O877" i="4"/>
  <c r="O876" i="4"/>
  <c r="O874" i="4"/>
  <c r="O872" i="4"/>
  <c r="O870" i="4"/>
  <c r="Q867" i="4"/>
  <c r="O867" i="4"/>
  <c r="O866" i="4"/>
  <c r="O863" i="4"/>
  <c r="O862" i="4"/>
  <c r="O861" i="4"/>
  <c r="O859" i="4"/>
  <c r="Q858" i="4"/>
  <c r="O858" i="4"/>
  <c r="O856" i="4"/>
  <c r="O853" i="4"/>
  <c r="O852" i="4"/>
  <c r="O850" i="4"/>
  <c r="O849" i="4"/>
  <c r="O848" i="4"/>
  <c r="O847" i="4"/>
  <c r="O846" i="4"/>
  <c r="O845" i="4"/>
  <c r="O844" i="4"/>
  <c r="O843" i="4"/>
  <c r="O841" i="4"/>
  <c r="O840" i="4"/>
  <c r="O839" i="4"/>
  <c r="O838" i="4"/>
  <c r="O837" i="4"/>
  <c r="O836" i="4"/>
  <c r="O834" i="4"/>
  <c r="Q833" i="4"/>
  <c r="O833" i="4"/>
  <c r="O832" i="4"/>
  <c r="O831" i="4"/>
  <c r="O828" i="4"/>
  <c r="O826" i="4"/>
  <c r="O825" i="4"/>
  <c r="O824" i="4"/>
  <c r="O822" i="4"/>
  <c r="O817" i="4"/>
  <c r="O816" i="4"/>
  <c r="O815" i="4"/>
  <c r="O813" i="4"/>
  <c r="O812" i="4"/>
  <c r="O809" i="4"/>
  <c r="O808" i="4"/>
  <c r="O807" i="4"/>
  <c r="O806" i="4"/>
  <c r="O805" i="4"/>
  <c r="O804" i="4"/>
  <c r="O803" i="4"/>
  <c r="O802" i="4"/>
  <c r="O801" i="4"/>
  <c r="O800" i="4"/>
  <c r="O799" i="4"/>
  <c r="O798" i="4"/>
  <c r="O796" i="4"/>
  <c r="O795" i="4"/>
  <c r="O794" i="4"/>
  <c r="O793" i="4"/>
  <c r="O791" i="4"/>
  <c r="O790" i="4"/>
  <c r="O788" i="4"/>
  <c r="O787" i="4"/>
  <c r="O785" i="4"/>
  <c r="O784" i="4"/>
  <c r="O783" i="4"/>
  <c r="O782" i="4"/>
  <c r="O780" i="4"/>
  <c r="O779" i="4"/>
  <c r="Q778" i="4"/>
  <c r="O778" i="4"/>
  <c r="O777" i="4"/>
  <c r="O775" i="4"/>
  <c r="O774" i="4"/>
  <c r="O773" i="4"/>
  <c r="O772" i="4"/>
  <c r="O771" i="4"/>
  <c r="O770" i="4"/>
  <c r="O769" i="4"/>
  <c r="O768" i="4"/>
  <c r="O767" i="4"/>
  <c r="O765" i="4"/>
  <c r="O763" i="4"/>
  <c r="O762" i="4"/>
  <c r="O761" i="4"/>
  <c r="O759" i="4"/>
  <c r="O756" i="4"/>
  <c r="O755" i="4"/>
  <c r="O754" i="4"/>
  <c r="O753" i="4"/>
  <c r="O752" i="4"/>
  <c r="O750" i="4"/>
  <c r="O749" i="4"/>
  <c r="O748" i="4"/>
  <c r="O747" i="4"/>
  <c r="O745" i="4"/>
  <c r="O744" i="4"/>
  <c r="O743" i="4"/>
  <c r="O742" i="4"/>
  <c r="O741" i="4"/>
  <c r="O740" i="4"/>
  <c r="O739" i="4"/>
  <c r="O737" i="4"/>
  <c r="O736" i="4"/>
  <c r="O735" i="4"/>
  <c r="O733" i="4"/>
  <c r="O732" i="4"/>
  <c r="O730" i="4"/>
  <c r="O729" i="4"/>
  <c r="O728" i="4"/>
  <c r="O727" i="4"/>
  <c r="O726" i="4"/>
  <c r="O725" i="4"/>
  <c r="O724" i="4"/>
  <c r="Q723" i="4"/>
  <c r="O723" i="4"/>
  <c r="O722" i="4"/>
  <c r="O721" i="4"/>
  <c r="O720" i="4"/>
  <c r="O718" i="4"/>
  <c r="O715" i="4"/>
  <c r="O714" i="4"/>
  <c r="O713" i="4"/>
  <c r="O712" i="4"/>
  <c r="O711" i="4"/>
  <c r="O710" i="4"/>
  <c r="O709" i="4"/>
  <c r="O708" i="4"/>
  <c r="O707" i="4"/>
  <c r="O706" i="4"/>
  <c r="O705" i="4"/>
  <c r="O702" i="4"/>
  <c r="O701" i="4"/>
  <c r="O700" i="4"/>
  <c r="O699" i="4"/>
  <c r="O698" i="4"/>
  <c r="O696" i="4"/>
  <c r="O695" i="4"/>
  <c r="O693" i="4"/>
  <c r="O692" i="4"/>
  <c r="O691" i="4"/>
  <c r="O690" i="4"/>
  <c r="O688" i="4"/>
  <c r="O687" i="4"/>
  <c r="O686" i="4"/>
  <c r="O685" i="4"/>
  <c r="O684" i="4"/>
  <c r="O683" i="4"/>
  <c r="O682" i="4"/>
  <c r="O681" i="4"/>
  <c r="O680" i="4"/>
  <c r="O679" i="4"/>
  <c r="O678" i="4"/>
  <c r="O677" i="4"/>
  <c r="O676" i="4"/>
  <c r="O675" i="4"/>
  <c r="O674" i="4"/>
  <c r="O672" i="4"/>
  <c r="O671" i="4"/>
  <c r="O670" i="4"/>
  <c r="O669" i="4"/>
  <c r="O668" i="4"/>
  <c r="O667" i="4"/>
  <c r="O665" i="4"/>
  <c r="O664" i="4"/>
  <c r="Q663" i="4"/>
  <c r="O663" i="4"/>
  <c r="O662" i="4"/>
  <c r="O661" i="4"/>
  <c r="O660" i="4"/>
  <c r="O659" i="4"/>
  <c r="O658" i="4"/>
  <c r="O657" i="4"/>
  <c r="O656" i="4"/>
  <c r="Q654" i="4"/>
  <c r="O654" i="4"/>
  <c r="O652" i="4"/>
  <c r="O650" i="4"/>
  <c r="O649" i="4"/>
  <c r="O648" i="4"/>
  <c r="O647" i="4"/>
  <c r="O646" i="4"/>
  <c r="O645" i="4"/>
  <c r="O644" i="4"/>
  <c r="O643" i="4"/>
  <c r="O641" i="4"/>
  <c r="O640" i="4"/>
  <c r="O639" i="4"/>
  <c r="O638" i="4"/>
  <c r="O637" i="4"/>
  <c r="O636" i="4"/>
  <c r="O635" i="4"/>
  <c r="O634" i="4"/>
  <c r="O633" i="4"/>
  <c r="O632" i="4"/>
  <c r="O631" i="4"/>
  <c r="O630" i="4"/>
  <c r="O629" i="4"/>
  <c r="O628" i="4"/>
  <c r="O627" i="4"/>
  <c r="O626" i="4"/>
  <c r="O625" i="4"/>
  <c r="O624" i="4"/>
  <c r="O623" i="4"/>
  <c r="O622" i="4"/>
  <c r="O621" i="4"/>
  <c r="O620" i="4"/>
  <c r="O618" i="4"/>
  <c r="O616" i="4"/>
  <c r="O615" i="4"/>
  <c r="O613" i="4"/>
  <c r="O612" i="4"/>
  <c r="O611" i="4"/>
  <c r="O610" i="4"/>
  <c r="O608" i="4"/>
  <c r="O607" i="4"/>
  <c r="O605" i="4"/>
  <c r="O604" i="4"/>
  <c r="O603" i="4"/>
  <c r="O602" i="4"/>
  <c r="O601" i="4"/>
  <c r="O598" i="4"/>
  <c r="O597" i="4"/>
  <c r="O596" i="4"/>
  <c r="O595" i="4"/>
  <c r="O594" i="4"/>
  <c r="O593" i="4"/>
  <c r="O592" i="4"/>
  <c r="O591" i="4"/>
  <c r="O590" i="4"/>
  <c r="O589" i="4"/>
  <c r="O588" i="4"/>
  <c r="O587" i="4"/>
  <c r="O586" i="4"/>
  <c r="O584" i="4"/>
  <c r="O583" i="4"/>
  <c r="O582" i="4"/>
  <c r="O581" i="4"/>
  <c r="O580" i="4"/>
  <c r="O579" i="4"/>
  <c r="O578" i="4"/>
  <c r="O576" i="4"/>
  <c r="O574" i="4"/>
  <c r="O573" i="4"/>
  <c r="O572" i="4"/>
  <c r="O571" i="4"/>
  <c r="O570" i="4"/>
  <c r="O569" i="4"/>
  <c r="O568" i="4"/>
  <c r="O566" i="4"/>
  <c r="O565" i="4"/>
  <c r="O564" i="4"/>
  <c r="O563" i="4"/>
  <c r="O562" i="4"/>
  <c r="O561" i="4"/>
  <c r="O560" i="4"/>
  <c r="O557" i="4"/>
  <c r="O556" i="4"/>
  <c r="O555" i="4"/>
  <c r="O554" i="4"/>
  <c r="O552" i="4"/>
  <c r="O551" i="4"/>
  <c r="O550" i="4"/>
  <c r="O549" i="4"/>
  <c r="O547" i="4"/>
  <c r="O546" i="4"/>
  <c r="O543" i="4"/>
  <c r="O542" i="4"/>
  <c r="O541" i="4"/>
  <c r="O540" i="4"/>
  <c r="O538" i="4"/>
  <c r="O537" i="4"/>
  <c r="O535" i="4"/>
  <c r="O534" i="4"/>
  <c r="O533" i="4"/>
  <c r="O532" i="4"/>
  <c r="O531" i="4"/>
  <c r="O529" i="4"/>
  <c r="O528" i="4"/>
  <c r="O523" i="4"/>
  <c r="O522" i="4"/>
  <c r="O521" i="4"/>
  <c r="O520" i="4"/>
  <c r="O519" i="4"/>
  <c r="O516" i="4"/>
  <c r="O515" i="4"/>
  <c r="O514" i="4"/>
  <c r="O513" i="4"/>
  <c r="O512" i="4"/>
  <c r="O511" i="4"/>
  <c r="O510" i="4"/>
  <c r="O509" i="4"/>
  <c r="O507" i="4"/>
  <c r="O506" i="4"/>
  <c r="O505" i="4"/>
  <c r="O504" i="4"/>
  <c r="O503" i="4"/>
  <c r="O501" i="4"/>
  <c r="Q500" i="4"/>
  <c r="O500" i="4"/>
  <c r="O499" i="4"/>
  <c r="O498" i="4"/>
  <c r="O497" i="4"/>
  <c r="O496" i="4"/>
  <c r="O495" i="4"/>
  <c r="O494" i="4"/>
  <c r="O493" i="4"/>
  <c r="O492" i="4"/>
  <c r="O491" i="4"/>
  <c r="O488" i="4"/>
  <c r="O487" i="4"/>
  <c r="O486" i="4"/>
  <c r="O485" i="4"/>
  <c r="O484" i="4"/>
  <c r="O483" i="4"/>
  <c r="O481" i="4"/>
  <c r="O479" i="4"/>
  <c r="O478" i="4"/>
  <c r="O477" i="4"/>
  <c r="O476" i="4"/>
  <c r="O475" i="4"/>
  <c r="O474" i="4"/>
  <c r="O469" i="4"/>
  <c r="O468" i="4"/>
  <c r="O467" i="4"/>
  <c r="O466" i="4"/>
  <c r="Q465" i="4"/>
  <c r="O465" i="4"/>
  <c r="O464" i="4"/>
  <c r="O463" i="4"/>
  <c r="O462" i="4"/>
  <c r="O461" i="4"/>
  <c r="Q460" i="4"/>
  <c r="O460" i="4"/>
  <c r="Q458" i="4"/>
  <c r="O458" i="4"/>
  <c r="O457" i="4"/>
  <c r="O456" i="4"/>
  <c r="O455" i="4"/>
  <c r="O454" i="4"/>
  <c r="O453" i="4"/>
  <c r="O452" i="4"/>
  <c r="O451" i="4"/>
  <c r="O450" i="4"/>
  <c r="O449" i="4"/>
  <c r="O448" i="4"/>
  <c r="O447" i="4"/>
  <c r="Q446" i="4"/>
  <c r="O446" i="4"/>
  <c r="O444" i="4"/>
  <c r="O443" i="4"/>
  <c r="O442" i="4"/>
  <c r="O441" i="4"/>
  <c r="O439" i="4"/>
  <c r="O438" i="4"/>
  <c r="O437" i="4"/>
  <c r="O436" i="4"/>
  <c r="O435" i="4"/>
  <c r="O434" i="4"/>
  <c r="O433" i="4"/>
  <c r="O432" i="4"/>
  <c r="O431" i="4"/>
  <c r="O430" i="4"/>
  <c r="O429" i="4"/>
  <c r="O428" i="4"/>
  <c r="O425" i="4"/>
  <c r="O424" i="4"/>
  <c r="O423" i="4"/>
  <c r="O422" i="4"/>
  <c r="O421" i="4"/>
  <c r="O420" i="4"/>
  <c r="O419" i="4"/>
  <c r="O418" i="4"/>
  <c r="Q417" i="4"/>
  <c r="O417" i="4"/>
  <c r="O416" i="4"/>
  <c r="O415" i="4"/>
  <c r="O413" i="4"/>
  <c r="O411" i="4"/>
  <c r="O409" i="4"/>
  <c r="O408" i="4"/>
  <c r="Q406" i="4"/>
  <c r="O406" i="4"/>
  <c r="O405" i="4"/>
  <c r="O403" i="4"/>
  <c r="O402" i="4"/>
  <c r="O401" i="4"/>
  <c r="O400" i="4"/>
  <c r="O399" i="4"/>
  <c r="O398" i="4"/>
  <c r="O396" i="4"/>
  <c r="O395" i="4"/>
  <c r="O394" i="4"/>
  <c r="O393" i="4"/>
  <c r="O391" i="4"/>
  <c r="O387" i="4"/>
  <c r="O386" i="4"/>
  <c r="O385" i="4"/>
  <c r="Q384" i="4"/>
  <c r="O383" i="4"/>
  <c r="O382" i="4"/>
  <c r="O381" i="4"/>
  <c r="O379" i="4"/>
  <c r="O378" i="4"/>
  <c r="O375" i="4"/>
  <c r="O372" i="4"/>
  <c r="O371" i="4"/>
  <c r="O370" i="4"/>
  <c r="O369" i="4"/>
  <c r="O368" i="4"/>
  <c r="O366" i="4"/>
  <c r="O365" i="4"/>
  <c r="O364" i="4"/>
  <c r="O362" i="4"/>
  <c r="O361" i="4"/>
  <c r="Q360" i="4"/>
  <c r="O360" i="4"/>
  <c r="O359" i="4"/>
  <c r="O358" i="4"/>
  <c r="O353" i="4"/>
  <c r="O352" i="4"/>
  <c r="O351" i="4"/>
  <c r="O349" i="4"/>
  <c r="O346" i="4"/>
  <c r="O341" i="4"/>
  <c r="O338" i="4"/>
  <c r="O334" i="4"/>
  <c r="Q329" i="4"/>
  <c r="O329" i="4"/>
  <c r="O327" i="4"/>
  <c r="O324" i="4"/>
  <c r="Q323" i="4"/>
  <c r="O323" i="4"/>
  <c r="O318" i="4"/>
  <c r="O317" i="4"/>
  <c r="O314" i="4"/>
  <c r="O311" i="4"/>
  <c r="O310" i="4"/>
  <c r="O308" i="4"/>
  <c r="Q307" i="4"/>
  <c r="O307" i="4"/>
  <c r="Q302" i="4"/>
  <c r="O302" i="4"/>
  <c r="O301" i="4"/>
  <c r="O299" i="4"/>
  <c r="O298" i="4"/>
  <c r="O296" i="4"/>
  <c r="O295" i="4"/>
  <c r="O294" i="4"/>
  <c r="O293" i="4"/>
  <c r="O292" i="4"/>
  <c r="O291" i="4"/>
  <c r="O288" i="4"/>
  <c r="O286" i="4"/>
  <c r="O283" i="4"/>
  <c r="O281" i="4"/>
  <c r="O279" i="4"/>
  <c r="O278" i="4"/>
  <c r="O277" i="4"/>
  <c r="O273" i="4"/>
  <c r="O269" i="4"/>
  <c r="O267" i="4"/>
  <c r="O254" i="4"/>
  <c r="O253" i="4"/>
  <c r="O252" i="4"/>
  <c r="O251" i="4"/>
  <c r="Q249" i="4"/>
  <c r="O249" i="4"/>
  <c r="Q245" i="4"/>
  <c r="O245" i="4"/>
  <c r="O235" i="4"/>
  <c r="O234" i="4"/>
  <c r="O232" i="4"/>
  <c r="O230" i="4"/>
  <c r="O229" i="4"/>
  <c r="O228" i="4"/>
  <c r="O221" i="4"/>
  <c r="O220" i="4"/>
  <c r="O218" i="4"/>
  <c r="O216" i="4"/>
  <c r="Q215" i="4"/>
  <c r="O210" i="4"/>
  <c r="O206" i="4"/>
  <c r="O205" i="4"/>
  <c r="O204" i="4"/>
  <c r="O202" i="4"/>
  <c r="O201" i="4"/>
  <c r="O197" i="4"/>
  <c r="O196" i="4"/>
  <c r="O195" i="4"/>
  <c r="O193" i="4"/>
  <c r="O192" i="4"/>
  <c r="Q189" i="4"/>
  <c r="O189" i="4"/>
  <c r="O187" i="4"/>
  <c r="Q186" i="4"/>
  <c r="O186" i="4"/>
  <c r="O185" i="4"/>
  <c r="O184" i="4"/>
  <c r="O182" i="4"/>
  <c r="Q174" i="4"/>
  <c r="O174" i="4"/>
  <c r="O173" i="4"/>
  <c r="Q171" i="4"/>
  <c r="O171" i="4"/>
  <c r="O170" i="4"/>
  <c r="O169" i="4"/>
  <c r="O160" i="4"/>
  <c r="O157" i="4"/>
  <c r="Q149" i="4"/>
  <c r="O149" i="4"/>
  <c r="O148" i="4"/>
  <c r="O144" i="4"/>
  <c r="Q139" i="4"/>
  <c r="O139" i="4"/>
  <c r="O138" i="4"/>
  <c r="O127" i="4"/>
  <c r="O126" i="4"/>
  <c r="Q125" i="4"/>
  <c r="O125" i="4"/>
  <c r="O120" i="4"/>
  <c r="O114" i="4"/>
  <c r="Q112" i="4"/>
  <c r="O112" i="4"/>
  <c r="O111" i="4"/>
  <c r="O109" i="4"/>
  <c r="O107" i="4"/>
  <c r="O105" i="4"/>
  <c r="O104" i="4"/>
  <c r="Q98" i="4"/>
  <c r="O98" i="4"/>
  <c r="O97" i="4"/>
  <c r="O96" i="4"/>
  <c r="O95" i="4"/>
  <c r="O93" i="4"/>
  <c r="O89" i="4"/>
  <c r="Q83" i="4"/>
  <c r="O80" i="4"/>
  <c r="O76" i="4"/>
  <c r="O75" i="4"/>
  <c r="Q73" i="4"/>
  <c r="O73" i="4"/>
  <c r="O72" i="4"/>
  <c r="O66" i="4"/>
  <c r="O63" i="4"/>
  <c r="O62" i="4"/>
  <c r="O59" i="4"/>
  <c r="O52" i="4"/>
  <c r="O51" i="4"/>
  <c r="O50" i="4"/>
  <c r="Q49" i="4"/>
  <c r="O49" i="4"/>
  <c r="O46" i="4"/>
  <c r="O45" i="4"/>
  <c r="O43" i="4"/>
  <c r="O41" i="4"/>
  <c r="O40" i="4"/>
  <c r="Q36" i="4"/>
  <c r="O36" i="4"/>
  <c r="O34" i="4"/>
  <c r="O30" i="4"/>
  <c r="Q27" i="4"/>
  <c r="O27" i="4"/>
  <c r="O26" i="4"/>
  <c r="O25" i="4"/>
  <c r="O24" i="4"/>
  <c r="O22" i="4"/>
  <c r="O21" i="4"/>
  <c r="O20" i="4"/>
  <c r="O15" i="4"/>
  <c r="O8" i="4"/>
  <c r="Q5" i="4"/>
  <c r="O5" i="4"/>
  <c r="O4" i="4"/>
  <c r="A2" i="20" l="1"/>
  <c r="Q4" i="5" l="1"/>
  <c r="L4" i="5"/>
  <c r="P6" i="11" s="1"/>
  <c r="E4" i="5"/>
  <c r="Z28" i="5" l="1"/>
  <c r="EL5" i="18" s="1"/>
  <c r="B20" i="11" l="1"/>
  <c r="S27" i="5"/>
  <c r="Z27" i="5" l="1"/>
  <c r="AX14" i="5"/>
  <c r="G39" i="11"/>
  <c r="ED5" i="18" l="1"/>
  <c r="EC5" i="18"/>
  <c r="DU5" i="18"/>
  <c r="DO5" i="18"/>
  <c r="W4" i="5" l="1"/>
  <c r="AE4" i="5"/>
  <c r="O5" i="18" s="1"/>
  <c r="EE5" i="18"/>
  <c r="J25" i="11" l="1"/>
  <c r="E22" i="11"/>
  <c r="Z11" i="11"/>
  <c r="Y11" i="11" s="1"/>
  <c r="AE22" i="11"/>
  <c r="B1" i="11"/>
  <c r="E1" i="5" l="1"/>
  <c r="K7" i="11"/>
  <c r="Z22" i="11" s="1"/>
  <c r="Y22" i="11" s="1"/>
  <c r="AB4" i="5"/>
  <c r="H7" i="11" s="1"/>
  <c r="Z21" i="11" s="1"/>
  <c r="Y21" i="11" s="1"/>
  <c r="D7" i="11"/>
  <c r="Z20" i="11" s="1"/>
  <c r="Y20" i="11" s="1"/>
  <c r="Y6" i="11"/>
  <c r="Z7" i="11"/>
  <c r="Y7" i="11" s="1"/>
  <c r="AX5" i="5"/>
  <c r="AX6" i="5"/>
  <c r="AX7" i="5"/>
  <c r="AX8" i="5"/>
  <c r="AX9" i="5"/>
  <c r="AX10" i="5"/>
  <c r="AX11" i="5"/>
  <c r="AX12" i="5"/>
  <c r="AX13" i="5"/>
  <c r="AX15" i="5"/>
  <c r="AX16" i="5"/>
  <c r="AX17" i="5"/>
  <c r="AX18" i="5"/>
  <c r="AX19" i="5"/>
  <c r="AX20" i="5"/>
  <c r="AX21" i="5"/>
  <c r="AX22" i="5"/>
  <c r="AX23" i="5"/>
  <c r="AX24" i="5"/>
  <c r="AX25" i="5"/>
  <c r="AX26" i="5"/>
  <c r="AX27" i="5"/>
  <c r="AX28" i="5"/>
  <c r="AX29" i="5"/>
  <c r="AX30" i="5"/>
  <c r="AX31" i="5"/>
  <c r="AX32" i="5"/>
  <c r="AX33" i="5"/>
  <c r="AX34" i="5"/>
  <c r="AX35" i="5"/>
  <c r="AX36" i="5"/>
  <c r="AX37" i="5"/>
  <c r="AX38" i="5"/>
  <c r="AX39" i="5"/>
  <c r="AX40" i="5"/>
  <c r="AX41" i="5"/>
  <c r="AX42" i="5"/>
  <c r="AX43" i="5"/>
  <c r="AX44" i="5"/>
  <c r="AX45" i="5"/>
  <c r="AX46" i="5"/>
  <c r="AX47" i="5"/>
  <c r="AX48" i="5"/>
  <c r="AX49" i="5"/>
  <c r="AX50" i="5"/>
  <c r="AX51" i="5"/>
  <c r="L1" i="5" l="1"/>
  <c r="H2" i="11" s="1"/>
  <c r="Q1" i="5"/>
  <c r="M2" i="11" s="1"/>
  <c r="Z3" i="11" s="1"/>
  <c r="AB5" i="5"/>
  <c r="W1" i="5"/>
  <c r="J3" i="11" s="1"/>
  <c r="Z4" i="11" s="1"/>
  <c r="Y4" i="11" s="1"/>
  <c r="B55" i="5"/>
  <c r="B54" i="5"/>
  <c r="B53" i="5"/>
  <c r="B52" i="5"/>
  <c r="B51" i="5"/>
  <c r="B50" i="5"/>
  <c r="B49" i="5"/>
  <c r="B48" i="5"/>
  <c r="B56" i="5"/>
  <c r="E2" i="5"/>
  <c r="N26" i="5" s="1"/>
  <c r="B35" i="5"/>
  <c r="Q16" i="5"/>
  <c r="K16" i="5" s="1"/>
  <c r="Q17" i="5"/>
  <c r="K17" i="5" s="1"/>
  <c r="Q18" i="5"/>
  <c r="K18" i="5" s="1"/>
  <c r="Q11" i="5"/>
  <c r="K11" i="5" s="1"/>
  <c r="Q9" i="5"/>
  <c r="K9" i="5" s="1"/>
  <c r="Q19" i="5"/>
  <c r="K19" i="5" s="1"/>
  <c r="Q10" i="5"/>
  <c r="K10" i="5" s="1"/>
  <c r="Q20" i="5"/>
  <c r="K20" i="5" s="1"/>
  <c r="Q13" i="5"/>
  <c r="K13" i="5" s="1"/>
  <c r="Q21" i="5"/>
  <c r="K21" i="5" s="1"/>
  <c r="E3" i="5"/>
  <c r="H4" i="11"/>
  <c r="Z9" i="11" s="1"/>
  <c r="Y9" i="11" s="1"/>
  <c r="K4" i="11"/>
  <c r="Z10" i="11" s="1"/>
  <c r="Y10" i="11" s="1"/>
  <c r="W3" i="5"/>
  <c r="B36" i="5"/>
  <c r="Z19" i="11"/>
  <c r="Y19" i="11" s="1"/>
  <c r="K6" i="11"/>
  <c r="Z18" i="11" s="1"/>
  <c r="Y18" i="11" s="1"/>
  <c r="H6" i="11"/>
  <c r="Z17" i="11" s="1"/>
  <c r="Y17" i="11" s="1"/>
  <c r="Z5" i="11"/>
  <c r="Y5" i="11" s="1"/>
  <c r="EB5" i="18"/>
  <c r="D2" i="11"/>
  <c r="B33" i="5" l="1"/>
  <c r="C33" i="5" s="1"/>
  <c r="B29" i="5"/>
  <c r="C29" i="5" s="1"/>
  <c r="B34" i="5"/>
  <c r="C34" i="5" s="1"/>
  <c r="B31" i="5"/>
  <c r="C31" i="5" s="1"/>
  <c r="B30" i="5"/>
  <c r="C30" i="5" s="1"/>
  <c r="B32" i="5"/>
  <c r="C32" i="5" s="1"/>
  <c r="B28" i="5"/>
  <c r="C28" i="5" s="1"/>
  <c r="B27" i="5"/>
  <c r="C27" i="5" s="1"/>
  <c r="B26" i="5"/>
  <c r="C26" i="5" s="1"/>
  <c r="N22" i="5"/>
  <c r="AE3" i="5"/>
  <c r="D6" i="11" s="1"/>
  <c r="Z16" i="11" s="1"/>
  <c r="Y16" i="11" s="1"/>
  <c r="P22" i="11"/>
  <c r="D4" i="11"/>
  <c r="Z8" i="11" s="1"/>
  <c r="Y8" i="11" s="1"/>
  <c r="C25" i="5"/>
  <c r="K22" i="11"/>
  <c r="DL5" i="18"/>
  <c r="W25" i="5"/>
  <c r="J23" i="11" s="1"/>
  <c r="DN5" i="18"/>
  <c r="N22" i="11"/>
  <c r="DM5" i="18"/>
  <c r="D5" i="11"/>
  <c r="Z12" i="11" s="1"/>
  <c r="Y12" i="11" s="1"/>
  <c r="Q3" i="5"/>
  <c r="H5" i="11" s="1"/>
  <c r="Z13" i="11" s="1"/>
  <c r="Y13" i="11" s="1"/>
  <c r="AB3" i="5"/>
  <c r="P5" i="11"/>
  <c r="Z15" i="11" s="1"/>
  <c r="Y15" i="11" s="1"/>
  <c r="D3" i="11"/>
  <c r="Y3" i="11"/>
  <c r="N27" i="5" l="1"/>
  <c r="N25" i="5" s="1"/>
  <c r="G28" i="11"/>
  <c r="G30" i="11"/>
  <c r="EJ5" i="18"/>
  <c r="EI5" i="18"/>
  <c r="B29" i="11"/>
  <c r="H33" i="11"/>
  <c r="H38" i="11" s="1"/>
  <c r="J24" i="11"/>
  <c r="DR5" i="18"/>
  <c r="K5" i="11"/>
  <c r="Z14" i="11" s="1"/>
  <c r="Y14" i="11" s="1"/>
  <c r="AA8" i="11" s="1"/>
  <c r="AE8" i="11" s="1"/>
  <c r="G5" i="18"/>
  <c r="AG21" i="5"/>
  <c r="AA21" i="5" s="1"/>
  <c r="Y21" i="5"/>
  <c r="S21" i="5" s="1"/>
  <c r="I21" i="5"/>
  <c r="B21" i="5" s="1"/>
  <c r="AG20" i="5"/>
  <c r="AA20" i="5" s="1"/>
  <c r="Y20" i="5"/>
  <c r="S20" i="5" s="1"/>
  <c r="I20" i="5"/>
  <c r="B20" i="5" s="1"/>
  <c r="AG19" i="5"/>
  <c r="AA19" i="5" s="1"/>
  <c r="Y19" i="5"/>
  <c r="S19" i="5" s="1"/>
  <c r="I19" i="5"/>
  <c r="B19" i="5" s="1"/>
  <c r="AG18" i="5"/>
  <c r="AA18" i="5" s="1"/>
  <c r="Y18" i="5"/>
  <c r="S18" i="5" s="1"/>
  <c r="I18" i="5"/>
  <c r="B18" i="5" s="1"/>
  <c r="AG17" i="5"/>
  <c r="AA17" i="5" s="1"/>
  <c r="Y17" i="5"/>
  <c r="S17" i="5" s="1"/>
  <c r="I17" i="5"/>
  <c r="B17" i="5" s="1"/>
  <c r="AG16" i="5"/>
  <c r="AA16" i="5" s="1"/>
  <c r="Y16" i="5"/>
  <c r="S16" i="5" s="1"/>
  <c r="I16" i="5"/>
  <c r="B16" i="5" s="1"/>
  <c r="AG13" i="5"/>
  <c r="AA13" i="5" s="1"/>
  <c r="Y13" i="5"/>
  <c r="S13" i="5" s="1"/>
  <c r="I13" i="5"/>
  <c r="B13" i="5" s="1"/>
  <c r="AG12" i="5"/>
  <c r="AA12" i="5" s="1"/>
  <c r="Y12" i="5"/>
  <c r="S12" i="5" s="1"/>
  <c r="I12" i="5"/>
  <c r="B12" i="5" s="1"/>
  <c r="AG11" i="5"/>
  <c r="AA11" i="5" s="1"/>
  <c r="Y11" i="5"/>
  <c r="S11" i="5" s="1"/>
  <c r="I11" i="5"/>
  <c r="B11" i="5" s="1"/>
  <c r="AG10" i="5"/>
  <c r="AA10" i="5" s="1"/>
  <c r="Y10" i="5"/>
  <c r="S10" i="5" s="1"/>
  <c r="I10" i="5"/>
  <c r="B10" i="5" s="1"/>
  <c r="AG9" i="5"/>
  <c r="AA9" i="5" s="1"/>
  <c r="Y9" i="5"/>
  <c r="S9" i="5" s="1"/>
  <c r="I9" i="5"/>
  <c r="B9" i="5" s="1"/>
  <c r="AG8" i="5"/>
  <c r="AA8" i="5" s="1"/>
  <c r="Y8" i="5"/>
  <c r="S8" i="5" s="1"/>
  <c r="Q8" i="5"/>
  <c r="K8" i="5" s="1"/>
  <c r="I8" i="5"/>
  <c r="B8" i="5" s="1"/>
  <c r="EH5" i="18" l="1"/>
  <c r="G29" i="11"/>
  <c r="EK5" i="18"/>
  <c r="B30" i="11"/>
  <c r="EG5" i="18"/>
  <c r="B28" i="11"/>
  <c r="B22" i="5"/>
  <c r="F22" i="5"/>
  <c r="AA14" i="5"/>
  <c r="AD14" i="5"/>
  <c r="V22" i="5"/>
  <c r="B14" i="5"/>
  <c r="G14" i="5"/>
  <c r="F14" i="5"/>
  <c r="AA22" i="5"/>
  <c r="AD22" i="5"/>
  <c r="S14" i="5"/>
  <c r="V14" i="5"/>
  <c r="H14" i="5"/>
  <c r="I14" i="5"/>
  <c r="W14" i="5"/>
  <c r="X14" i="5"/>
  <c r="Y14" i="5"/>
  <c r="AE14" i="5"/>
  <c r="AF14" i="5"/>
  <c r="AG14" i="5"/>
  <c r="AY14" i="5"/>
  <c r="AA3" i="11"/>
  <c r="AA7" i="11"/>
  <c r="AE7" i="11" s="1"/>
  <c r="AA21" i="11"/>
  <c r="AE21" i="11" s="1"/>
  <c r="AA15" i="11"/>
  <c r="AE15" i="11" s="1"/>
  <c r="AA18" i="11"/>
  <c r="AE18" i="11" s="1"/>
  <c r="AA4" i="11"/>
  <c r="AE4" i="11" s="1"/>
  <c r="AA20" i="11"/>
  <c r="AE20" i="11" s="1"/>
  <c r="AA13" i="11"/>
  <c r="AE13" i="11" s="1"/>
  <c r="AA6" i="11"/>
  <c r="AE6" i="11" s="1"/>
  <c r="AA11" i="11"/>
  <c r="AE11" i="11" s="1"/>
  <c r="AA10" i="11"/>
  <c r="AE10" i="11" s="1"/>
  <c r="AA9" i="11"/>
  <c r="AE9" i="11" s="1"/>
  <c r="AA14" i="11"/>
  <c r="AE14" i="11" s="1"/>
  <c r="AA19" i="11"/>
  <c r="AE19" i="11" s="1"/>
  <c r="AA5" i="11"/>
  <c r="AE5" i="11" s="1"/>
  <c r="AA17" i="11"/>
  <c r="AE17" i="11" s="1"/>
  <c r="AA12" i="11"/>
  <c r="AE12" i="11" s="1"/>
  <c r="AA16" i="11"/>
  <c r="AE16" i="11" s="1"/>
  <c r="AY28" i="5"/>
  <c r="K22" i="5"/>
  <c r="EF5" i="18" l="1"/>
  <c r="AN1" i="5"/>
  <c r="AE3" i="11"/>
  <c r="A14" i="5"/>
  <c r="AD1" i="11" l="1"/>
  <c r="B8" i="11" s="1"/>
  <c r="DP5" i="18"/>
  <c r="DQ5" i="18" l="1"/>
  <c r="E24" i="11"/>
  <c r="E23" i="11" l="1"/>
  <c r="A5" i="18"/>
  <c r="U5" i="18" l="1"/>
  <c r="T6" i="5" l="1"/>
  <c r="B6" i="5"/>
  <c r="AG5" i="18" l="1"/>
  <c r="M5" i="18" l="1"/>
  <c r="L5" i="18"/>
  <c r="H5" i="18"/>
  <c r="B5" i="18"/>
  <c r="P5" i="18"/>
  <c r="E34" i="11"/>
  <c r="E39" i="11" s="1"/>
  <c r="G22" i="5" l="1"/>
  <c r="I22" i="5"/>
  <c r="H22" i="5"/>
  <c r="Y22" i="5"/>
  <c r="X22" i="5"/>
  <c r="W22" i="5"/>
  <c r="P22" i="5"/>
  <c r="O22" i="5"/>
  <c r="Q22" i="5"/>
  <c r="AG22" i="5"/>
  <c r="AF22" i="5"/>
  <c r="AE22" i="5"/>
  <c r="S5" i="18"/>
  <c r="W5" i="18"/>
  <c r="AE5" i="18"/>
  <c r="BU5" i="18"/>
  <c r="CC5" i="18"/>
  <c r="CK5" i="18"/>
  <c r="AW5" i="18"/>
  <c r="BE5" i="18"/>
  <c r="BM5" i="18"/>
  <c r="CS5" i="18"/>
  <c r="DA5" i="18"/>
  <c r="DI5" i="18"/>
  <c r="Y5" i="18"/>
  <c r="AC5" i="18"/>
  <c r="AM5" i="18"/>
  <c r="BS5" i="18"/>
  <c r="CA5" i="18"/>
  <c r="CI5" i="18"/>
  <c r="AU5" i="18"/>
  <c r="BC5" i="18"/>
  <c r="BK5" i="18"/>
  <c r="CQ5" i="18"/>
  <c r="CY5" i="18"/>
  <c r="DG5" i="18"/>
  <c r="AA5" i="18"/>
  <c r="AK5" i="18"/>
  <c r="BQ5" i="18"/>
  <c r="BY5" i="18"/>
  <c r="CG5" i="18"/>
  <c r="AS5" i="18"/>
  <c r="BA5" i="18"/>
  <c r="BI5" i="18"/>
  <c r="CO5" i="18"/>
  <c r="CW5" i="18"/>
  <c r="DE5" i="18"/>
  <c r="AI5" i="18"/>
  <c r="AQ5" i="18"/>
  <c r="BW5" i="18"/>
  <c r="CE5" i="18"/>
  <c r="CM5" i="18"/>
  <c r="AY5" i="18"/>
  <c r="BG5" i="18"/>
  <c r="BO5" i="18"/>
  <c r="CU5" i="18"/>
  <c r="DC5" i="18"/>
  <c r="DK5" i="18"/>
  <c r="N5" i="18"/>
  <c r="C5" i="18"/>
  <c r="D5" i="18"/>
  <c r="R5" i="18"/>
  <c r="F5" i="18"/>
  <c r="J5" i="18"/>
  <c r="B27" i="11" l="1"/>
  <c r="S22" i="5"/>
  <c r="Q5" i="18"/>
  <c r="K5" i="18"/>
  <c r="E5" i="18"/>
  <c r="AY5" i="5"/>
  <c r="I5" i="18" l="1"/>
  <c r="B34" i="11"/>
  <c r="B39" i="11" s="1"/>
  <c r="Z21" i="5"/>
  <c r="AL56" i="5" s="1"/>
  <c r="Z20" i="5"/>
  <c r="AL54" i="5" s="1"/>
  <c r="Z19" i="5"/>
  <c r="AL53" i="5" s="1"/>
  <c r="Z18" i="5"/>
  <c r="AL52" i="5" s="1"/>
  <c r="Z17" i="5"/>
  <c r="AL51" i="5" s="1"/>
  <c r="Z16" i="5"/>
  <c r="AL50" i="5" s="1"/>
  <c r="R16" i="5"/>
  <c r="AL44" i="5" s="1"/>
  <c r="R21" i="5"/>
  <c r="AL49" i="5" s="1"/>
  <c r="R20" i="5"/>
  <c r="AL48" i="5" s="1"/>
  <c r="R19" i="5"/>
  <c r="AL47" i="5" s="1"/>
  <c r="R18" i="5"/>
  <c r="AL46" i="5" s="1"/>
  <c r="R17" i="5"/>
  <c r="AL45" i="5" s="1"/>
  <c r="Z13" i="5"/>
  <c r="AL43" i="5" s="1"/>
  <c r="Z12" i="5"/>
  <c r="AL42" i="5" s="1"/>
  <c r="Z11" i="5"/>
  <c r="AL41" i="5" s="1"/>
  <c r="Z10" i="5"/>
  <c r="AL40" i="5" s="1"/>
  <c r="Z9" i="5"/>
  <c r="AL39" i="5" s="1"/>
  <c r="Z8" i="5"/>
  <c r="AL38" i="5" s="1"/>
  <c r="R13" i="5"/>
  <c r="AL37" i="5" s="1"/>
  <c r="R12" i="5"/>
  <c r="AL36" i="5" s="1"/>
  <c r="R11" i="5"/>
  <c r="AL35" i="5" s="1"/>
  <c r="R10" i="5"/>
  <c r="AL34" i="5" s="1"/>
  <c r="R9" i="5"/>
  <c r="AL33" i="5" s="1"/>
  <c r="R8" i="5"/>
  <c r="AL32" i="5" s="1"/>
  <c r="J21" i="5"/>
  <c r="AL31" i="5" s="1"/>
  <c r="J20" i="5"/>
  <c r="AL30" i="5" s="1"/>
  <c r="J19" i="5"/>
  <c r="AL29" i="5" s="1"/>
  <c r="J18" i="5"/>
  <c r="AL28" i="5" s="1"/>
  <c r="J17" i="5"/>
  <c r="AL27" i="5" s="1"/>
  <c r="J16" i="5"/>
  <c r="AL26" i="5" s="1"/>
  <c r="A21" i="5"/>
  <c r="AL25" i="5" s="1"/>
  <c r="A20" i="5"/>
  <c r="AL24" i="5" s="1"/>
  <c r="A19" i="5"/>
  <c r="AL23" i="5" s="1"/>
  <c r="A18" i="5"/>
  <c r="AL22" i="5" s="1"/>
  <c r="A17" i="5"/>
  <c r="AL21" i="5" s="1"/>
  <c r="A16" i="5"/>
  <c r="AL20" i="5" s="1"/>
  <c r="J13" i="5"/>
  <c r="AL19" i="5" s="1"/>
  <c r="J11" i="5"/>
  <c r="AL17" i="5" s="1"/>
  <c r="J10" i="5"/>
  <c r="AL16" i="5" s="1"/>
  <c r="J9" i="5"/>
  <c r="AL15" i="5" s="1"/>
  <c r="J8" i="5"/>
  <c r="AL14" i="5" s="1"/>
  <c r="A13" i="5"/>
  <c r="AL13" i="5" s="1"/>
  <c r="A12" i="5"/>
  <c r="AL12" i="5" s="1"/>
  <c r="A11" i="5"/>
  <c r="AL11" i="5" s="1"/>
  <c r="A10" i="5"/>
  <c r="AL10" i="5" s="1"/>
  <c r="A9" i="5"/>
  <c r="AL9" i="5" s="1"/>
  <c r="A8" i="5"/>
  <c r="AL8" i="5" s="1"/>
  <c r="AX52" i="5" l="1"/>
  <c r="AY11" i="5" l="1"/>
  <c r="AY23" i="5"/>
  <c r="AY35" i="5"/>
  <c r="AY47" i="5"/>
  <c r="AY8" i="5"/>
  <c r="AY12" i="5"/>
  <c r="AY16" i="5"/>
  <c r="AY20" i="5"/>
  <c r="AY24" i="5"/>
  <c r="AY32" i="5"/>
  <c r="AY36" i="5"/>
  <c r="AY40" i="5"/>
  <c r="AY44" i="5"/>
  <c r="AY48" i="5"/>
  <c r="AY52" i="5"/>
  <c r="AY27" i="5"/>
  <c r="AY39" i="5"/>
  <c r="AY9" i="5"/>
  <c r="AY13" i="5"/>
  <c r="AY17" i="5"/>
  <c r="AY21" i="5"/>
  <c r="AY25" i="5"/>
  <c r="AY29" i="5"/>
  <c r="AY33" i="5"/>
  <c r="AY37" i="5"/>
  <c r="AY41" i="5"/>
  <c r="AY45" i="5"/>
  <c r="AY49" i="5"/>
  <c r="AY7" i="5"/>
  <c r="AY19" i="5"/>
  <c r="AY31" i="5"/>
  <c r="AY43" i="5"/>
  <c r="AY51" i="5"/>
  <c r="AY6" i="5"/>
  <c r="AY10" i="5"/>
  <c r="AY18" i="5"/>
  <c r="AY22" i="5"/>
  <c r="AY26" i="5"/>
  <c r="AY30" i="5"/>
  <c r="AY34" i="5"/>
  <c r="AY38" i="5"/>
  <c r="AY42" i="5"/>
  <c r="AY46" i="5"/>
  <c r="AY50" i="5"/>
  <c r="J22" i="5" l="1"/>
  <c r="Q12" i="5" l="1"/>
  <c r="AY15" i="5" s="1"/>
  <c r="J12" i="5" l="1"/>
  <c r="AL18" i="5" s="1"/>
  <c r="Q14" i="5"/>
  <c r="AE27" i="5" s="1"/>
  <c r="K12" i="5"/>
  <c r="K14" i="5" s="1"/>
  <c r="T23" i="5" s="1"/>
  <c r="N28" i="5" s="1"/>
  <c r="N14" i="5"/>
  <c r="P14" i="5"/>
  <c r="AE26" i="5" s="1"/>
  <c r="DY5" i="18" s="1"/>
  <c r="W10" i="11"/>
  <c r="B19" i="11" s="1"/>
  <c r="W11" i="11"/>
  <c r="J12" i="11" s="1"/>
  <c r="W5" i="11"/>
  <c r="B14" i="11" s="1"/>
  <c r="W3" i="11"/>
  <c r="B12" i="11" s="1"/>
  <c r="W19" i="11"/>
  <c r="W22" i="11"/>
  <c r="W16" i="11"/>
  <c r="J17" i="11" s="1"/>
  <c r="W14" i="11"/>
  <c r="J15" i="11" s="1"/>
  <c r="W4" i="11"/>
  <c r="B13" i="11" s="1"/>
  <c r="W12" i="11"/>
  <c r="J13" i="11" s="1"/>
  <c r="W17" i="11"/>
  <c r="J18" i="11" s="1"/>
  <c r="W7" i="11"/>
  <c r="B16" i="11" s="1"/>
  <c r="W15" i="11"/>
  <c r="J16" i="11" s="1"/>
  <c r="W21" i="11"/>
  <c r="W18" i="11"/>
  <c r="J19" i="11" s="1"/>
  <c r="W8" i="11"/>
  <c r="B17" i="11" s="1"/>
  <c r="W6" i="11"/>
  <c r="B15" i="11" s="1"/>
  <c r="W20" i="11"/>
  <c r="W9" i="11"/>
  <c r="B18" i="11" s="1"/>
  <c r="W13" i="11"/>
  <c r="J14" i="11" s="1"/>
  <c r="N29" i="5"/>
  <c r="DS5" i="18"/>
  <c r="DZ5" i="18"/>
  <c r="Q21" i="11"/>
  <c r="K21" i="11"/>
  <c r="O14" i="5"/>
  <c r="AE25" i="5" s="1"/>
  <c r="AO5" i="18"/>
  <c r="H16" i="11" l="1"/>
  <c r="D16" i="11"/>
  <c r="C16" i="11"/>
  <c r="I16" i="11"/>
  <c r="D12" i="11"/>
  <c r="H12" i="11"/>
  <c r="C12" i="11"/>
  <c r="I12" i="11"/>
  <c r="H18" i="11"/>
  <c r="D18" i="11"/>
  <c r="C18" i="11"/>
  <c r="I18" i="11"/>
  <c r="P19" i="11"/>
  <c r="K19" i="11"/>
  <c r="L19" i="11"/>
  <c r="Q19" i="11"/>
  <c r="Q18" i="11"/>
  <c r="L18" i="11"/>
  <c r="K18" i="11"/>
  <c r="P18" i="11"/>
  <c r="L17" i="11"/>
  <c r="K17" i="11"/>
  <c r="Q17" i="11"/>
  <c r="P17" i="11"/>
  <c r="H14" i="11"/>
  <c r="D14" i="11"/>
  <c r="C14" i="11"/>
  <c r="I14" i="11"/>
  <c r="BN29" i="5"/>
  <c r="DX5" i="18"/>
  <c r="EA5" i="18" s="1"/>
  <c r="F21" i="11"/>
  <c r="Q13" i="11"/>
  <c r="L13" i="11"/>
  <c r="K13" i="11"/>
  <c r="P13" i="11"/>
  <c r="L12" i="11"/>
  <c r="P12" i="11"/>
  <c r="Q12" i="11"/>
  <c r="K12" i="11"/>
  <c r="P14" i="11"/>
  <c r="L14" i="11"/>
  <c r="Q14" i="11"/>
  <c r="K14" i="11"/>
  <c r="H17" i="11"/>
  <c r="D17" i="11"/>
  <c r="I17" i="11"/>
  <c r="C17" i="11"/>
  <c r="Q15" i="11"/>
  <c r="K15" i="11"/>
  <c r="L15" i="11"/>
  <c r="P15" i="11"/>
  <c r="F33" i="11"/>
  <c r="DT5" i="18"/>
  <c r="W29" i="5"/>
  <c r="DV5" i="18" s="1"/>
  <c r="I15" i="11"/>
  <c r="H15" i="11"/>
  <c r="D15" i="11"/>
  <c r="C15" i="11"/>
  <c r="P16" i="11"/>
  <c r="L16" i="11"/>
  <c r="Q16" i="11"/>
  <c r="K16" i="11"/>
  <c r="D13" i="11"/>
  <c r="C13" i="11"/>
  <c r="I13" i="11"/>
  <c r="H13" i="11"/>
  <c r="I19" i="11"/>
  <c r="C19" i="11"/>
  <c r="H19" i="11"/>
  <c r="D19" i="11"/>
  <c r="U1" i="11" l="1"/>
  <c r="U2" i="11"/>
  <c r="AD29" i="5"/>
  <c r="DW5" i="18" s="1"/>
  <c r="BV5" i="18"/>
  <c r="BP5" i="18"/>
  <c r="AT5" i="18"/>
  <c r="CV5" i="18"/>
  <c r="BR5" i="18"/>
  <c r="CP5" i="18"/>
  <c r="BT5" i="18"/>
  <c r="CJ5" i="18"/>
  <c r="AV5" i="18"/>
  <c r="CX5" i="18"/>
  <c r="AH5" i="18"/>
  <c r="AN5" i="18"/>
  <c r="CF5" i="18"/>
  <c r="BN5" i="18"/>
  <c r="X5" i="18"/>
  <c r="AD5" i="18"/>
  <c r="BZ5" i="18"/>
  <c r="BX5" i="18"/>
  <c r="CL5" i="18"/>
  <c r="CR5" i="18"/>
  <c r="CH5" i="18"/>
  <c r="DB5" i="18"/>
  <c r="AF5" i="18"/>
  <c r="BH5" i="18"/>
  <c r="AP5" i="18"/>
  <c r="DH5" i="18"/>
  <c r="CN5" i="18"/>
  <c r="AR5" i="18"/>
  <c r="DJ5" i="18"/>
  <c r="AX5" i="18"/>
  <c r="T5" i="18"/>
  <c r="BF5" i="18"/>
  <c r="CZ5" i="18"/>
  <c r="AB5" i="18"/>
  <c r="CT5" i="18"/>
  <c r="BJ5" i="18"/>
  <c r="AZ5" i="18"/>
  <c r="BL5" i="18"/>
  <c r="BB5" i="18"/>
  <c r="AL5" i="18"/>
  <c r="CD5" i="18"/>
  <c r="DF5" i="18"/>
  <c r="AJ5" i="18"/>
  <c r="V5" i="18"/>
  <c r="Z5" i="18"/>
  <c r="CB5" i="18"/>
  <c r="DD5" i="18"/>
  <c r="BD5" i="18"/>
  <c r="E26" i="11"/>
  <c r="E25" i="11"/>
  <c r="F38"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12" authorId="0" shapeId="0" xr:uid="{00000000-0006-0000-0100-000001000000}">
      <text>
        <r>
          <rPr>
            <b/>
            <sz val="9"/>
            <color indexed="81"/>
            <rFont val="Tahoma"/>
            <family val="2"/>
          </rPr>
          <t>Windows User:</t>
        </r>
        <r>
          <rPr>
            <sz val="9"/>
            <color indexed="81"/>
            <rFont val="Tahoma"/>
            <family val="2"/>
          </rPr>
          <t xml:space="preserve">
</t>
        </r>
      </text>
    </comment>
  </commentList>
</comments>
</file>

<file path=xl/sharedStrings.xml><?xml version="1.0" encoding="utf-8"?>
<sst xmlns="http://schemas.openxmlformats.org/spreadsheetml/2006/main" count="90994" uniqueCount="5222">
  <si>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</si>
  <si>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</si>
  <si>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</si>
  <si>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</si>
  <si>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</si>
  <si>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</si>
  <si>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</si>
  <si>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</si>
  <si>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</si>
  <si>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</si>
  <si>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</si>
  <si>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</si>
  <si>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</si>
  <si>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</si>
  <si>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</si>
  <si>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</si>
  <si>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</si>
  <si>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</si>
  <si>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</si>
  <si>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</si>
  <si>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</si>
  <si>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</si>
  <si>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</si>
  <si>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</si>
  <si>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</si>
  <si>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</si>
  <si>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</si>
  <si>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</si>
  <si>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</si>
  <si>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</si>
  <si>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</si>
  <si>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</si>
  <si>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</si>
  <si>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</si>
  <si>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</si>
  <si>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</si>
  <si>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</si>
  <si>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</si>
  <si>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</si>
  <si>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</si>
  <si>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</si>
  <si>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</si>
  <si>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</si>
  <si>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</si>
  <si>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</si>
  <si>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</si>
  <si>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</si>
  <si>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</si>
  <si>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</si>
  <si>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</si>
  <si>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</si>
  <si>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</si>
  <si>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</si>
  <si>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</si>
  <si>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</si>
  <si>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</si>
  <si>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</si>
  <si>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</si>
  <si>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</si>
  <si>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</si>
  <si>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حسين</t>
  </si>
  <si>
    <t>صالح</t>
  </si>
  <si>
    <t>عمر</t>
  </si>
  <si>
    <t>محمود</t>
  </si>
  <si>
    <t>مروان</t>
  </si>
  <si>
    <t>محمد</t>
  </si>
  <si>
    <t>عدنان</t>
  </si>
  <si>
    <t>علي</t>
  </si>
  <si>
    <t>يوسف</t>
  </si>
  <si>
    <t>أحمد</t>
  </si>
  <si>
    <t>جمال</t>
  </si>
  <si>
    <t>صلاح</t>
  </si>
  <si>
    <t xml:space="preserve">عدنان </t>
  </si>
  <si>
    <t xml:space="preserve">سمير </t>
  </si>
  <si>
    <t>محمد علي</t>
  </si>
  <si>
    <t>سليمان</t>
  </si>
  <si>
    <t>تيسير</t>
  </si>
  <si>
    <t>اسماعيل</t>
  </si>
  <si>
    <t>فواز</t>
  </si>
  <si>
    <t>ماهر</t>
  </si>
  <si>
    <t xml:space="preserve">محمد </t>
  </si>
  <si>
    <t>بشير</t>
  </si>
  <si>
    <t>محسن</t>
  </si>
  <si>
    <t>جميل</t>
  </si>
  <si>
    <t>بسام</t>
  </si>
  <si>
    <t>محي الدين</t>
  </si>
  <si>
    <t>غسان</t>
  </si>
  <si>
    <t>حسن</t>
  </si>
  <si>
    <t>عبد الرزاق</t>
  </si>
  <si>
    <t>ابراهيم</t>
  </si>
  <si>
    <t>فيصل</t>
  </si>
  <si>
    <t>محمد خير</t>
  </si>
  <si>
    <t>زياد</t>
  </si>
  <si>
    <t>سلمان</t>
  </si>
  <si>
    <t>عيسى</t>
  </si>
  <si>
    <t>ناصر</t>
  </si>
  <si>
    <t>نايف</t>
  </si>
  <si>
    <t>عصام</t>
  </si>
  <si>
    <t>توفيق</t>
  </si>
  <si>
    <t>موفق</t>
  </si>
  <si>
    <t>احمد</t>
  </si>
  <si>
    <t>يحيى</t>
  </si>
  <si>
    <t>محمد عماد</t>
  </si>
  <si>
    <t>نزار</t>
  </si>
  <si>
    <t>فؤاد</t>
  </si>
  <si>
    <t>بشار</t>
  </si>
  <si>
    <t>عبد الهادي</t>
  </si>
  <si>
    <t>سعيد</t>
  </si>
  <si>
    <t>خالد</t>
  </si>
  <si>
    <t>عبد العزيز</t>
  </si>
  <si>
    <t>أيمن</t>
  </si>
  <si>
    <t>عبد الله</t>
  </si>
  <si>
    <t>الياس</t>
  </si>
  <si>
    <t>منذر</t>
  </si>
  <si>
    <t>حسام</t>
  </si>
  <si>
    <t>صبحي</t>
  </si>
  <si>
    <t>ماجد</t>
  </si>
  <si>
    <t>مازن</t>
  </si>
  <si>
    <t>ايمن</t>
  </si>
  <si>
    <t>منير</t>
  </si>
  <si>
    <t>عبده</t>
  </si>
  <si>
    <t>مصطفى</t>
  </si>
  <si>
    <t>نبيل</t>
  </si>
  <si>
    <t>عماد</t>
  </si>
  <si>
    <t>هشام</t>
  </si>
  <si>
    <t>حيدر</t>
  </si>
  <si>
    <t>رضوان</t>
  </si>
  <si>
    <t>وليد</t>
  </si>
  <si>
    <t>سمير</t>
  </si>
  <si>
    <t>ياسر</t>
  </si>
  <si>
    <t>قاسم</t>
  </si>
  <si>
    <t>عماد الدين</t>
  </si>
  <si>
    <t>نزيه</t>
  </si>
  <si>
    <t>غازي</t>
  </si>
  <si>
    <t>عبدو</t>
  </si>
  <si>
    <t>ممدوح</t>
  </si>
  <si>
    <t>فايز</t>
  </si>
  <si>
    <t>عبد السلام</t>
  </si>
  <si>
    <t>رياض</t>
  </si>
  <si>
    <t>عادل</t>
  </si>
  <si>
    <t>سليم</t>
  </si>
  <si>
    <t>هيثم</t>
  </si>
  <si>
    <t>عبد الحكيم</t>
  </si>
  <si>
    <t>شريف</t>
  </si>
  <si>
    <t xml:space="preserve">علي </t>
  </si>
  <si>
    <t>عبد الناصر</t>
  </si>
  <si>
    <t>زهير</t>
  </si>
  <si>
    <t>محمد عيد</t>
  </si>
  <si>
    <t>عبد القادر</t>
  </si>
  <si>
    <t>سهيل</t>
  </si>
  <si>
    <t>جهاد</t>
  </si>
  <si>
    <t>جمعه</t>
  </si>
  <si>
    <t>عبد الكريم</t>
  </si>
  <si>
    <t>أكرم</t>
  </si>
  <si>
    <t>محمد عيسى</t>
  </si>
  <si>
    <t>عبد الرحيم</t>
  </si>
  <si>
    <t>مأمون</t>
  </si>
  <si>
    <t>رامز</t>
  </si>
  <si>
    <t>بركات</t>
  </si>
  <si>
    <t>محمد بسام</t>
  </si>
  <si>
    <t>فوزات</t>
  </si>
  <si>
    <t>انطون</t>
  </si>
  <si>
    <t>فوزي</t>
  </si>
  <si>
    <t>نسيب</t>
  </si>
  <si>
    <t>عثمان</t>
  </si>
  <si>
    <t>جريس</t>
  </si>
  <si>
    <t>ياسين</t>
  </si>
  <si>
    <t>غياث</t>
  </si>
  <si>
    <t>غفران</t>
  </si>
  <si>
    <t>فارس</t>
  </si>
  <si>
    <t>شعبان</t>
  </si>
  <si>
    <t>عبد الحميد</t>
  </si>
  <si>
    <t>محمد هاشم</t>
  </si>
  <si>
    <t>سهام</t>
  </si>
  <si>
    <t>محمد ديب</t>
  </si>
  <si>
    <t>محمد ياسر</t>
  </si>
  <si>
    <t>محمد اسعد</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</si>
  <si>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</si>
  <si>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</si>
  <si>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</si>
  <si>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</si>
  <si>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</si>
  <si>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</si>
  <si>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</si>
  <si>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</si>
  <si>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</si>
  <si>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</si>
  <si>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</si>
  <si>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</si>
  <si>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</si>
  <si>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</si>
  <si>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</si>
  <si>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</si>
  <si>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</si>
  <si>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</si>
  <si>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</si>
  <si>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المقررات المسجلة لأكثر من مرتين</t>
  </si>
  <si>
    <t>عدد المواد الراسبة للمرة الأولى</t>
  </si>
  <si>
    <t>عدد المواد الراسبة للمرة الثانية</t>
  </si>
  <si>
    <t xml:space="preserve">ادارة التنافس في المشروعات الصغيرة </t>
  </si>
  <si>
    <t xml:space="preserve">احمد </t>
  </si>
  <si>
    <t xml:space="preserve">صالح </t>
  </si>
  <si>
    <t>عبدالرحمن</t>
  </si>
  <si>
    <t xml:space="preserve">ابراهيم </t>
  </si>
  <si>
    <t xml:space="preserve">حسن </t>
  </si>
  <si>
    <t xml:space="preserve">منذر </t>
  </si>
  <si>
    <t>place of birth</t>
  </si>
  <si>
    <t>Mother Name</t>
  </si>
  <si>
    <t>Father Name</t>
  </si>
  <si>
    <t>Full Name</t>
  </si>
  <si>
    <t>مكان ورقم القيد</t>
  </si>
  <si>
    <t>لا</t>
  </si>
  <si>
    <t>نعم</t>
  </si>
  <si>
    <t>دمشق</t>
  </si>
  <si>
    <t>علمي</t>
  </si>
  <si>
    <t>ريف دمشق</t>
  </si>
  <si>
    <t>أدبي</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</si>
  <si>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</si>
  <si>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</si>
  <si>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</si>
  <si>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</si>
  <si>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</si>
  <si>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</si>
  <si>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</si>
  <si>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</si>
  <si>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طرطوس</t>
  </si>
  <si>
    <t>إدلب</t>
  </si>
  <si>
    <t>السويداء</t>
  </si>
  <si>
    <t>القنيطرة</t>
  </si>
  <si>
    <t>درعا</t>
  </si>
  <si>
    <t>الحسكة</t>
  </si>
  <si>
    <t>دير الزور</t>
  </si>
  <si>
    <t>الرقة</t>
  </si>
  <si>
    <t>الاسم والنسبه</t>
  </si>
  <si>
    <t>المحافظة</t>
  </si>
  <si>
    <t>تاريخ تدوير رسوم</t>
  </si>
  <si>
    <t xml:space="preserve">حسين </t>
  </si>
  <si>
    <t xml:space="preserve">محمد علي </t>
  </si>
  <si>
    <t xml:space="preserve">سليمان </t>
  </si>
  <si>
    <t>الرابعة حديث</t>
  </si>
  <si>
    <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</si>
  <si>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</si>
  <si>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</si>
  <si>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</si>
  <si>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</si>
  <si>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</si>
  <si>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</si>
  <si>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</si>
  <si>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</si>
  <si>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</si>
  <si>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</si>
  <si>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</si>
  <si>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</si>
  <si>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الحاصلين على وثيقة وفاة من مكتب شؤون الشهداء والجرحى والمفقودين</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</si>
  <si>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</si>
  <si>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</si>
  <si>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</si>
  <si>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خضر</t>
  </si>
  <si>
    <t>محمد سعيد</t>
  </si>
  <si>
    <t>محمد حسن</t>
  </si>
  <si>
    <t>زكريا</t>
  </si>
  <si>
    <t>الأولى</t>
  </si>
  <si>
    <t>الثانية</t>
  </si>
  <si>
    <t>الثالثة</t>
  </si>
  <si>
    <t>حبيب</t>
  </si>
  <si>
    <t>منصور</t>
  </si>
  <si>
    <t>نجيب</t>
  </si>
  <si>
    <t>عبد الرحمن</t>
  </si>
  <si>
    <t xml:space="preserve">جميل </t>
  </si>
  <si>
    <t>كمال</t>
  </si>
  <si>
    <t xml:space="preserve">محمود </t>
  </si>
  <si>
    <t>عبد الستار</t>
  </si>
  <si>
    <t>فهد</t>
  </si>
  <si>
    <t>حامد</t>
  </si>
  <si>
    <t>طالب</t>
  </si>
  <si>
    <t>نصر</t>
  </si>
  <si>
    <t>حماد</t>
  </si>
  <si>
    <t>عبد المجيد</t>
  </si>
  <si>
    <t>خليل</t>
  </si>
  <si>
    <t xml:space="preserve">عماد الدين </t>
  </si>
  <si>
    <t>هلال</t>
  </si>
  <si>
    <t>محمدبشار</t>
  </si>
  <si>
    <t>ذياب</t>
  </si>
  <si>
    <t>انور</t>
  </si>
  <si>
    <t>امين</t>
  </si>
  <si>
    <t>هاشم</t>
  </si>
  <si>
    <t>محمد سامر</t>
  </si>
  <si>
    <t>هايل</t>
  </si>
  <si>
    <t>محمد خليل</t>
  </si>
  <si>
    <t>رجب</t>
  </si>
  <si>
    <t>عبد اللطيف</t>
  </si>
  <si>
    <t xml:space="preserve">هيثم </t>
  </si>
  <si>
    <t>موسى</t>
  </si>
  <si>
    <t>صلاح الدين</t>
  </si>
  <si>
    <t>ميسر</t>
  </si>
  <si>
    <t>اسامه</t>
  </si>
  <si>
    <t>حسام الدين</t>
  </si>
  <si>
    <t>عفيف</t>
  </si>
  <si>
    <t>محمد بشار</t>
  </si>
  <si>
    <t>سامر</t>
  </si>
  <si>
    <t>خلدون</t>
  </si>
  <si>
    <t>عامر</t>
  </si>
  <si>
    <t>عزيز</t>
  </si>
  <si>
    <t>مالك</t>
  </si>
  <si>
    <t>عبد الفتاح</t>
  </si>
  <si>
    <t>محمد سميح</t>
  </si>
  <si>
    <t>محمد ضميريه</t>
  </si>
  <si>
    <t>محمد زهير</t>
  </si>
  <si>
    <t>جديع</t>
  </si>
  <si>
    <t>كامل</t>
  </si>
  <si>
    <t>محمد نبيل</t>
  </si>
  <si>
    <t>يونس</t>
  </si>
  <si>
    <t>وفيق</t>
  </si>
  <si>
    <t xml:space="preserve">عبد الله </t>
  </si>
  <si>
    <t>احمد جلال الدين</t>
  </si>
  <si>
    <t>بهاء الدين</t>
  </si>
  <si>
    <t>محمد صبحي</t>
  </si>
  <si>
    <t>بديع</t>
  </si>
  <si>
    <t>لورانس</t>
  </si>
  <si>
    <t>كاسم</t>
  </si>
  <si>
    <t>علاء الدين</t>
  </si>
  <si>
    <t>نعمان</t>
  </si>
  <si>
    <t>طه</t>
  </si>
  <si>
    <t>محمد مازن</t>
  </si>
  <si>
    <t>محمد شريف</t>
  </si>
  <si>
    <t>سامي</t>
  </si>
  <si>
    <t>باسم</t>
  </si>
  <si>
    <t>علا محمد</t>
  </si>
  <si>
    <t>محمد جمال</t>
  </si>
  <si>
    <t>رمضان</t>
  </si>
  <si>
    <t>نديم</t>
  </si>
  <si>
    <t>رحيل</t>
  </si>
  <si>
    <t>ديب</t>
  </si>
  <si>
    <t xml:space="preserve">محمد ايمن </t>
  </si>
  <si>
    <t>عبد المنعم</t>
  </si>
  <si>
    <t>محمد هشام</t>
  </si>
  <si>
    <t xml:space="preserve">يوسف </t>
  </si>
  <si>
    <t>انس</t>
  </si>
  <si>
    <t>فريد</t>
  </si>
  <si>
    <t xml:space="preserve">محمد جمال </t>
  </si>
  <si>
    <t>سالم</t>
  </si>
  <si>
    <t>ميشيل</t>
  </si>
  <si>
    <t>محمد المحمد</t>
  </si>
  <si>
    <t xml:space="preserve">ياسين </t>
  </si>
  <si>
    <t>نعيم</t>
  </si>
  <si>
    <t>كفاح</t>
  </si>
  <si>
    <t>ربيع</t>
  </si>
  <si>
    <t>فائز</t>
  </si>
  <si>
    <t xml:space="preserve">عمر </t>
  </si>
  <si>
    <t xml:space="preserve">نزار </t>
  </si>
  <si>
    <t>عيد</t>
  </si>
  <si>
    <t>فراس</t>
  </si>
  <si>
    <t>مفيد</t>
  </si>
  <si>
    <t>خالد شحادة</t>
  </si>
  <si>
    <t>شحادة</t>
  </si>
  <si>
    <t>مرزوق</t>
  </si>
  <si>
    <t>مبارك</t>
  </si>
  <si>
    <t xml:space="preserve">خلدون </t>
  </si>
  <si>
    <t>تامر</t>
  </si>
  <si>
    <t xml:space="preserve">عبد </t>
  </si>
  <si>
    <t>جرجس</t>
  </si>
  <si>
    <t>محمد سليم</t>
  </si>
  <si>
    <t>عوض</t>
  </si>
  <si>
    <t>وحيد</t>
  </si>
  <si>
    <t>صادق</t>
  </si>
  <si>
    <t>علي الجردي</t>
  </si>
  <si>
    <t>ناظم</t>
  </si>
  <si>
    <t>فاطمه الحلبي</t>
  </si>
  <si>
    <t>عارف</t>
  </si>
  <si>
    <t>نور الدين</t>
  </si>
  <si>
    <t>محمد خطيب</t>
  </si>
  <si>
    <t xml:space="preserve">محمد حمدي </t>
  </si>
  <si>
    <t>طلال</t>
  </si>
  <si>
    <t xml:space="preserve">فايز </t>
  </si>
  <si>
    <t>احمد الحلبي</t>
  </si>
  <si>
    <t>احمد سلطان</t>
  </si>
  <si>
    <t>عزت</t>
  </si>
  <si>
    <t>سيف الدين</t>
  </si>
  <si>
    <t>نضال</t>
  </si>
  <si>
    <t xml:space="preserve">محمد نبيل </t>
  </si>
  <si>
    <t xml:space="preserve">عادل </t>
  </si>
  <si>
    <t>عمار</t>
  </si>
  <si>
    <t>اميل</t>
  </si>
  <si>
    <t>حيدر حيدر</t>
  </si>
  <si>
    <t xml:space="preserve">ياسر </t>
  </si>
  <si>
    <t>جمعة</t>
  </si>
  <si>
    <t>برهان</t>
  </si>
  <si>
    <t>عاطف</t>
  </si>
  <si>
    <t>تحسين</t>
  </si>
  <si>
    <t>محمد ملهم</t>
  </si>
  <si>
    <t>أمين</t>
  </si>
  <si>
    <t>بدر</t>
  </si>
  <si>
    <t>زيد</t>
  </si>
  <si>
    <t>محمد أمين</t>
  </si>
  <si>
    <t>محمد عربي</t>
  </si>
  <si>
    <t>مطر</t>
  </si>
  <si>
    <t>عباس</t>
  </si>
  <si>
    <t>جلال</t>
  </si>
  <si>
    <t>مظهر</t>
  </si>
  <si>
    <t>رأفت</t>
  </si>
  <si>
    <t>مروه المحمد</t>
  </si>
  <si>
    <t>منيب</t>
  </si>
  <si>
    <t>وجيه</t>
  </si>
  <si>
    <t>زين الدين</t>
  </si>
  <si>
    <t>خليف</t>
  </si>
  <si>
    <t>عبدالكريم</t>
  </si>
  <si>
    <t xml:space="preserve">معين </t>
  </si>
  <si>
    <t>محمد مأمون</t>
  </si>
  <si>
    <t>حكمت</t>
  </si>
  <si>
    <t xml:space="preserve">موسى </t>
  </si>
  <si>
    <t xml:space="preserve">عبدو </t>
  </si>
  <si>
    <t>آصف</t>
  </si>
  <si>
    <t>عبد الغفار</t>
  </si>
  <si>
    <t>محمد ايمن</t>
  </si>
  <si>
    <t>محمد باسل</t>
  </si>
  <si>
    <t>سعد</t>
  </si>
  <si>
    <t>فياض</t>
  </si>
  <si>
    <t>علي حسن</t>
  </si>
  <si>
    <t xml:space="preserve">برهان </t>
  </si>
  <si>
    <t>محمد فرزات</t>
  </si>
  <si>
    <t>جبر</t>
  </si>
  <si>
    <t>مرعي</t>
  </si>
  <si>
    <t>هيام اسعيد</t>
  </si>
  <si>
    <t>رزق</t>
  </si>
  <si>
    <t>محمد ذيب</t>
  </si>
  <si>
    <t>محمد الأطرش</t>
  </si>
  <si>
    <t>ابراهيم احمد</t>
  </si>
  <si>
    <t>محمد فوزي</t>
  </si>
  <si>
    <t>جودات</t>
  </si>
  <si>
    <t>حيدر سلوم</t>
  </si>
  <si>
    <t>معلا</t>
  </si>
  <si>
    <t xml:space="preserve">نبيل </t>
  </si>
  <si>
    <t>صفاء ابو اسماعيل</t>
  </si>
  <si>
    <t>ثابت</t>
  </si>
  <si>
    <t>علي محمد</t>
  </si>
  <si>
    <t>رمزي</t>
  </si>
  <si>
    <t>منهل</t>
  </si>
  <si>
    <t>فرحان</t>
  </si>
  <si>
    <t>محمد سليمان</t>
  </si>
  <si>
    <t>صديق</t>
  </si>
  <si>
    <t>مخلف</t>
  </si>
  <si>
    <t>مرسل</t>
  </si>
  <si>
    <t>علي ابراهيم</t>
  </si>
  <si>
    <t>العاملين في وزارة التعليم العالي والمؤسسات والجامعات التابعة لها وأبنائهم</t>
  </si>
  <si>
    <t>فصل أول 2018-2019</t>
  </si>
  <si>
    <t>فصل ثاني 2018-2019</t>
  </si>
  <si>
    <t>فصل أول 2019-2020</t>
  </si>
  <si>
    <t>رسم فصول الانقطاع</t>
  </si>
  <si>
    <t>رسم المقررات</t>
  </si>
  <si>
    <t>المقرر المسجل للمرة الأولى</t>
  </si>
  <si>
    <t>المقرر المسجل للمرة الثانية</t>
  </si>
  <si>
    <t>المقرر المسجل لاكثر من مرة</t>
  </si>
  <si>
    <t>ملاحظة: عن كل فصل انقطاع رسم /15000 ل.س/</t>
  </si>
  <si>
    <t>وثيقة وفاة  صادرة عن مكتب الشهداء</t>
  </si>
  <si>
    <t>طابع هلال احمر
25  ل .س</t>
  </si>
  <si>
    <t xml:space="preserve">طابع مالي
 30  ل.س   </t>
  </si>
  <si>
    <t>رسم الانقطاع</t>
  </si>
  <si>
    <t xml:space="preserve">عبد الرزاق </t>
  </si>
  <si>
    <t>ايمن الخليل</t>
  </si>
  <si>
    <t>انيس</t>
  </si>
  <si>
    <t>بهاء</t>
  </si>
  <si>
    <t>برجس</t>
  </si>
  <si>
    <t xml:space="preserve">عماد </t>
  </si>
  <si>
    <t xml:space="preserve">سلمان </t>
  </si>
  <si>
    <t>ولاء احمد</t>
  </si>
  <si>
    <t>سمعان</t>
  </si>
  <si>
    <t>الرابعة</t>
  </si>
  <si>
    <t>الثانية حديث</t>
  </si>
  <si>
    <t>الثالثة حديث</t>
  </si>
  <si>
    <t>فصل أول 2020-2021</t>
  </si>
  <si>
    <t>رسوم المحتفظ بها بسبب الإيقاف</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</si>
  <si>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</si>
  <si>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</si>
  <si>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مدخل إلى علم القانون</t>
  </si>
  <si>
    <t>المدخل إلى علم العلاقات الدولية</t>
  </si>
  <si>
    <t>مبادئ علم السياسة</t>
  </si>
  <si>
    <t>تاريخ الحضارة العام</t>
  </si>
  <si>
    <t>مدخل إلى علم الإدارة</t>
  </si>
  <si>
    <t>اللغة الأجنبية  ( 1 )</t>
  </si>
  <si>
    <t>تاريخ الدبلوماسية</t>
  </si>
  <si>
    <t>الفكر السياسي القديم والوسيط</t>
  </si>
  <si>
    <t>علم الاجتماع السياسي</t>
  </si>
  <si>
    <t>القانون الدستوري والنظم السياسية</t>
  </si>
  <si>
    <t>مبادئ الاقتصاد</t>
  </si>
  <si>
    <t>اللغة الأجنبية ( 2 )</t>
  </si>
  <si>
    <t>نظرية العلاقات الدولية</t>
  </si>
  <si>
    <t>حقوق الإنسان والقانون الدولي الإنساني</t>
  </si>
  <si>
    <t>تاريخ العرب الحديث والمعاصر</t>
  </si>
  <si>
    <t>التنمية البشرية</t>
  </si>
  <si>
    <t>الإستراتيجية والأمن القومي</t>
  </si>
  <si>
    <t>اللغة العربية ( الأدب السياسي )</t>
  </si>
  <si>
    <t>نظرية السياسة الخارجية</t>
  </si>
  <si>
    <t>الإعلام الدولي</t>
  </si>
  <si>
    <t>القانون الدبلوماسي ( باللغة الانكليزية )</t>
  </si>
  <si>
    <t>النظم السياسية المقارنة</t>
  </si>
  <si>
    <t>الاقتصاد الدولي ( 1 )</t>
  </si>
  <si>
    <t>العلاقات العربية ـ الآسيوية والإفريقية</t>
  </si>
  <si>
    <t>إدارة المؤسسات الدولية</t>
  </si>
  <si>
    <t>الدبلوماسية والبروتوكول</t>
  </si>
  <si>
    <t>السياسة الخارجية السورية</t>
  </si>
  <si>
    <t>النظم السياسية العربية</t>
  </si>
  <si>
    <t>الاقتصاد الدولي ( 2 )</t>
  </si>
  <si>
    <t>الجغرافيا السياسية</t>
  </si>
  <si>
    <t>العلاقات العربية ـ الأوربية والأمريكية</t>
  </si>
  <si>
    <t>القانون الدولي الخاص (باللغة الأجنبية )</t>
  </si>
  <si>
    <t>السياسات الخارجية المقارنة</t>
  </si>
  <si>
    <t>قضايا عالمية معاصرة</t>
  </si>
  <si>
    <t>إدارة الأزمات وفن التفاوض</t>
  </si>
  <si>
    <t>اللغة العربية ( البلاغة والخطابة )</t>
  </si>
  <si>
    <t>القانون الدولي العام</t>
  </si>
  <si>
    <t>الفكر السياسي الحديث والمعاصر</t>
  </si>
  <si>
    <t>علم النفس الاجتماعي</t>
  </si>
  <si>
    <t>تاريخ العلاقات الدولية ( 2 )</t>
  </si>
  <si>
    <t>مناهج البحث</t>
  </si>
  <si>
    <t>اللغة الأجنبية ( 4 )</t>
  </si>
  <si>
    <t>تاريخ العلاقات الدولية (1 )</t>
  </si>
  <si>
    <t>التنظيم الدولي</t>
  </si>
  <si>
    <t>الأخلاق</t>
  </si>
  <si>
    <t>الإحصاء</t>
  </si>
  <si>
    <t>الرأي العام ونظريات الاتصال</t>
  </si>
  <si>
    <t>اللغة الأجنبية ( 3 )</t>
  </si>
  <si>
    <t>محمد حاتم  ديب</t>
  </si>
  <si>
    <t>غياث عليشة</t>
  </si>
  <si>
    <t>بيان جبل</t>
  </si>
  <si>
    <t xml:space="preserve">هدى كيوان </t>
  </si>
  <si>
    <t>رنا سلامي</t>
  </si>
  <si>
    <t>شذا دياب</t>
  </si>
  <si>
    <t>تغريد مفلح</t>
  </si>
  <si>
    <t xml:space="preserve">طريف المهايني </t>
  </si>
  <si>
    <t>منتصر</t>
  </si>
  <si>
    <t>زهره الفياض</t>
  </si>
  <si>
    <t>عبد الحميد السلمان</t>
  </si>
  <si>
    <t>حميدو</t>
  </si>
  <si>
    <t>زهر الدين  الجمعة</t>
  </si>
  <si>
    <t>عبد الجليل</t>
  </si>
  <si>
    <t>محمد عرفان</t>
  </si>
  <si>
    <t>هالا نعمه</t>
  </si>
  <si>
    <t>مقداد عثمان</t>
  </si>
  <si>
    <t>همام قمور</t>
  </si>
  <si>
    <t>يامن سليمان</t>
  </si>
  <si>
    <t>سامي الزيات</t>
  </si>
  <si>
    <t>حماده</t>
  </si>
  <si>
    <t>رزان طيلوني</t>
  </si>
  <si>
    <t>سالي شباني</t>
  </si>
  <si>
    <t>لمى  أيوب شبيب</t>
  </si>
  <si>
    <t>جيما الحموي</t>
  </si>
  <si>
    <t>فائز الصالح</t>
  </si>
  <si>
    <t>وسيم الطحان</t>
  </si>
  <si>
    <t xml:space="preserve">أروى ابراهيم </t>
  </si>
  <si>
    <t xml:space="preserve">آمنه الوادي </t>
  </si>
  <si>
    <t xml:space="preserve">حيدر حسان </t>
  </si>
  <si>
    <t xml:space="preserve">آلاء السعدي </t>
  </si>
  <si>
    <t>فراس مرهج</t>
  </si>
  <si>
    <t>حسام المحمد</t>
  </si>
  <si>
    <t>وعد فياض</t>
  </si>
  <si>
    <t>آصالا شاغوري</t>
  </si>
  <si>
    <t>مصطفى فتوته</t>
  </si>
  <si>
    <t>آية فجر</t>
  </si>
  <si>
    <t>محمد فهمي</t>
  </si>
  <si>
    <t>رهام سيفو</t>
  </si>
  <si>
    <t>بلال الدوشه</t>
  </si>
  <si>
    <t>ايسر زهر الدين</t>
  </si>
  <si>
    <t>حسين الحسين</t>
  </si>
  <si>
    <t>مادلين الدعبل</t>
  </si>
  <si>
    <t>محمد سمير الغزالي</t>
  </si>
  <si>
    <t>مصطفى مثلج</t>
  </si>
  <si>
    <t>مريد</t>
  </si>
  <si>
    <t>مها شعبان</t>
  </si>
  <si>
    <t>ميشال شوباصي</t>
  </si>
  <si>
    <t>يعرب المنصور</t>
  </si>
  <si>
    <t>يعرب زهر الدين</t>
  </si>
  <si>
    <t>اسراء ديب</t>
  </si>
  <si>
    <t>فريال ابو اسماعيل</t>
  </si>
  <si>
    <t>هود المهنه</t>
  </si>
  <si>
    <t>هتيمي</t>
  </si>
  <si>
    <t>وداد شيخ الارض</t>
  </si>
  <si>
    <t>اسامه خضور</t>
  </si>
  <si>
    <t>طارق اسمندر</t>
  </si>
  <si>
    <t>عايده الصوص</t>
  </si>
  <si>
    <t>فاطمة محو</t>
  </si>
  <si>
    <t>لمياء عثمان</t>
  </si>
  <si>
    <t>وئام حمدان</t>
  </si>
  <si>
    <t>نيكار يوسف</t>
  </si>
  <si>
    <t>جمشيد</t>
  </si>
  <si>
    <t>ناريمان جعفر</t>
  </si>
  <si>
    <t>شيرين جنيد</t>
  </si>
  <si>
    <t>بتول عيوش</t>
  </si>
  <si>
    <t xml:space="preserve">ربا عيده </t>
  </si>
  <si>
    <t>هلال عسكر</t>
  </si>
  <si>
    <t>جورجينا سمعان</t>
  </si>
  <si>
    <t>مضر رزق</t>
  </si>
  <si>
    <t>كسار</t>
  </si>
  <si>
    <t>نوال العناد</t>
  </si>
  <si>
    <t>المعتصم بالله  نصار</t>
  </si>
  <si>
    <t>ثراء بزماوي</t>
  </si>
  <si>
    <t>مواهب كحله</t>
  </si>
  <si>
    <t>احمد النابلسي</t>
  </si>
  <si>
    <t>احمد شيخ</t>
  </si>
  <si>
    <t>احمد فارس</t>
  </si>
  <si>
    <t>اسكندر الياسين</t>
  </si>
  <si>
    <t>هزاع</t>
  </si>
  <si>
    <t>امجد الجرابعه</t>
  </si>
  <si>
    <t>باسل الشوفي</t>
  </si>
  <si>
    <t>حسن العبيد</t>
  </si>
  <si>
    <t>حسين الحاج فارس</t>
  </si>
  <si>
    <t>رائد الخليف</t>
  </si>
  <si>
    <t>زياد سكماني</t>
  </si>
  <si>
    <t>سابور العيطه</t>
  </si>
  <si>
    <t>سمير الحسن</t>
  </si>
  <si>
    <t>طلال علاو</t>
  </si>
  <si>
    <t>عماش</t>
  </si>
  <si>
    <t>عبد الكريم ساري</t>
  </si>
  <si>
    <t>علي حموده</t>
  </si>
  <si>
    <t>علي سليمان</t>
  </si>
  <si>
    <t>غدير اسماعيل</t>
  </si>
  <si>
    <t>غدير غنوم</t>
  </si>
  <si>
    <t>فرسان الاسماعيل</t>
  </si>
  <si>
    <t>لؤي اليوسف</t>
  </si>
  <si>
    <t>ماهر حسن</t>
  </si>
  <si>
    <t>محمد الرسلان</t>
  </si>
  <si>
    <t>محمد مرندي</t>
  </si>
  <si>
    <t>محمد منار حميجو</t>
  </si>
  <si>
    <t>محمود الراضي</t>
  </si>
  <si>
    <t>معن الربداوي</t>
  </si>
  <si>
    <t>هلا ابراهيم</t>
  </si>
  <si>
    <t>منجد</t>
  </si>
  <si>
    <t>سامر الدالي</t>
  </si>
  <si>
    <t>عاصم الطويل</t>
  </si>
  <si>
    <t>احمد السلوم</t>
  </si>
  <si>
    <t xml:space="preserve">عبد المالك </t>
  </si>
  <si>
    <t>احمد نخله</t>
  </si>
  <si>
    <t>حازم احمد</t>
  </si>
  <si>
    <t>مرير</t>
  </si>
  <si>
    <t>علي العز الدين</t>
  </si>
  <si>
    <t>عماد شهبندر</t>
  </si>
  <si>
    <t>محمد المفلح</t>
  </si>
  <si>
    <t>محمد عنتبلي</t>
  </si>
  <si>
    <t>محمد ملحم</t>
  </si>
  <si>
    <t>موفق عثمان</t>
  </si>
  <si>
    <t>زيد عواد</t>
  </si>
  <si>
    <t>شاكر ابو عمشه</t>
  </si>
  <si>
    <t>عيسى السعود</t>
  </si>
  <si>
    <t>محمد اناي</t>
  </si>
  <si>
    <t>محمود الشحاده</t>
  </si>
  <si>
    <t>احمد مرعي</t>
  </si>
  <si>
    <t>علي حايك</t>
  </si>
  <si>
    <t xml:space="preserve">إحسان ربيع </t>
  </si>
  <si>
    <t>سامي ابراهيم</t>
  </si>
  <si>
    <t>علي ملحم</t>
  </si>
  <si>
    <t>زكور العلي</t>
  </si>
  <si>
    <t>مرهف ريمان</t>
  </si>
  <si>
    <t>راغب يوسف</t>
  </si>
  <si>
    <t xml:space="preserve">محمود أحمد </t>
  </si>
  <si>
    <t xml:space="preserve">مهند الساير </t>
  </si>
  <si>
    <t xml:space="preserve">عبد المنعم </t>
  </si>
  <si>
    <t>حمزه جمعه</t>
  </si>
  <si>
    <t>ايفلين ضو</t>
  </si>
  <si>
    <t>ريا الحميدي</t>
  </si>
  <si>
    <t>سندريلا جبيل</t>
  </si>
  <si>
    <t>هيثم الطحان الزعيم</t>
  </si>
  <si>
    <t>اسامة سلماوي</t>
  </si>
  <si>
    <t>اسماعيل الحلو</t>
  </si>
  <si>
    <t>جدعه الخطيب ابو فخر</t>
  </si>
  <si>
    <t>سلامه</t>
  </si>
  <si>
    <t>رغد الدخل الله</t>
  </si>
  <si>
    <t>علا الحاج خليفه</t>
  </si>
  <si>
    <t>غفران الخليف</t>
  </si>
  <si>
    <t>هند جربوع</t>
  </si>
  <si>
    <t>هيام الجاسم</t>
  </si>
  <si>
    <t>فاطمه غطروف</t>
  </si>
  <si>
    <t xml:space="preserve">اية غربي </t>
  </si>
  <si>
    <t xml:space="preserve">ألاء دياب </t>
  </si>
  <si>
    <t xml:space="preserve">تماره عثمان </t>
  </si>
  <si>
    <t>تميم المسالمه</t>
  </si>
  <si>
    <t>زينب يونس</t>
  </si>
  <si>
    <t>الاء شريدي</t>
  </si>
  <si>
    <t>عصام ابو خالد</t>
  </si>
  <si>
    <t>أبرار صالح</t>
  </si>
  <si>
    <t>فيروز العلي</t>
  </si>
  <si>
    <t>معاذ  عواجي الحسن</t>
  </si>
  <si>
    <t xml:space="preserve">آلاء الاحمد </t>
  </si>
  <si>
    <t xml:space="preserve">رؤى شعبان </t>
  </si>
  <si>
    <t>حانم</t>
  </si>
  <si>
    <t xml:space="preserve">سهيله الحميد </t>
  </si>
  <si>
    <t xml:space="preserve">سمر سليطين </t>
  </si>
  <si>
    <t xml:space="preserve">صافي </t>
  </si>
  <si>
    <t>عبد الكريم الاطرش</t>
  </si>
  <si>
    <t xml:space="preserve">عبير الشاعر </t>
  </si>
  <si>
    <t xml:space="preserve">فاطمة سوتل </t>
  </si>
  <si>
    <t xml:space="preserve">كمال جراد </t>
  </si>
  <si>
    <t xml:space="preserve">محمد ماهر الحارس </t>
  </si>
  <si>
    <t xml:space="preserve">محمد نضال </t>
  </si>
  <si>
    <t xml:space="preserve">نورا يونس </t>
  </si>
  <si>
    <t xml:space="preserve">حمد </t>
  </si>
  <si>
    <t>ياسين محمد</t>
  </si>
  <si>
    <t>احمد الخليفه</t>
  </si>
  <si>
    <t>باسمه العلي السرحان</t>
  </si>
  <si>
    <t>روز ميا</t>
  </si>
  <si>
    <t>سماح حسن</t>
  </si>
  <si>
    <t>صفاء يوسف</t>
  </si>
  <si>
    <t>عبد الله مرعي</t>
  </si>
  <si>
    <t>عمره سيف الدين</t>
  </si>
  <si>
    <t>مرح حمد عزام</t>
  </si>
  <si>
    <t>نسرين السلامه</t>
  </si>
  <si>
    <t>امال اللحام</t>
  </si>
  <si>
    <t>هاشم الحوراني</t>
  </si>
  <si>
    <t>وسام ابراهيم</t>
  </si>
  <si>
    <t>هدى مليكي</t>
  </si>
  <si>
    <t>محمد اسماعيل</t>
  </si>
  <si>
    <t>معن المصري الشهير بالحرستاني</t>
  </si>
  <si>
    <t>رايه ملص</t>
  </si>
  <si>
    <t>مكسيم منصور</t>
  </si>
  <si>
    <t xml:space="preserve">احمد الطحاوي </t>
  </si>
  <si>
    <t xml:space="preserve">احمد محمود </t>
  </si>
  <si>
    <t xml:space="preserve">اسماء العقله </t>
  </si>
  <si>
    <t xml:space="preserve">ايمان الدباس </t>
  </si>
  <si>
    <t xml:space="preserve">ايمان العقله </t>
  </si>
  <si>
    <t xml:space="preserve">حسن عليا </t>
  </si>
  <si>
    <t xml:space="preserve">حسني </t>
  </si>
  <si>
    <t>محمد عاصم</t>
  </si>
  <si>
    <t xml:space="preserve">ختام الدرويش </t>
  </si>
  <si>
    <t>فضل</t>
  </si>
  <si>
    <t xml:space="preserve">دانيا المصري </t>
  </si>
  <si>
    <t xml:space="preserve">عبد الوهاب </t>
  </si>
  <si>
    <t xml:space="preserve">فارس </t>
  </si>
  <si>
    <t xml:space="preserve">سليم </t>
  </si>
  <si>
    <t>اميرة اسماعيل</t>
  </si>
  <si>
    <t>عبير ابو الندا</t>
  </si>
  <si>
    <t>عبير الخلف</t>
  </si>
  <si>
    <t>عبير الصبوح</t>
  </si>
  <si>
    <t>نظير عزيزه</t>
  </si>
  <si>
    <t>فراس شيخ الحدادين</t>
  </si>
  <si>
    <t>بدر  الكيكي الكردي</t>
  </si>
  <si>
    <t>رشا فليون</t>
  </si>
  <si>
    <t>ياسر العطيش</t>
  </si>
  <si>
    <t xml:space="preserve">اريج ابو فخر </t>
  </si>
  <si>
    <t>حسام ابراهيم</t>
  </si>
  <si>
    <t xml:space="preserve">دياب </t>
  </si>
  <si>
    <t>جعفر</t>
  </si>
  <si>
    <t xml:space="preserve">شوكت </t>
  </si>
  <si>
    <t>مجلي</t>
  </si>
  <si>
    <t>عمران</t>
  </si>
  <si>
    <t>عطا</t>
  </si>
  <si>
    <t xml:space="preserve">علي محمد </t>
  </si>
  <si>
    <t>عبد الجبار</t>
  </si>
  <si>
    <t>سعود</t>
  </si>
  <si>
    <t xml:space="preserve">سناء زين الدين </t>
  </si>
  <si>
    <t xml:space="preserve">رجا </t>
  </si>
  <si>
    <t xml:space="preserve">سومر صقر </t>
  </si>
  <si>
    <t xml:space="preserve">عبد الله بركات </t>
  </si>
  <si>
    <t xml:space="preserve">محمد ديب </t>
  </si>
  <si>
    <t xml:space="preserve">عيسى العلان </t>
  </si>
  <si>
    <t xml:space="preserve">فارس دعدوش </t>
  </si>
  <si>
    <t>فايزه صوان</t>
  </si>
  <si>
    <t xml:space="preserve">لمى الحنون </t>
  </si>
  <si>
    <t xml:space="preserve">لورين افرام </t>
  </si>
  <si>
    <t xml:space="preserve">كبرئيل </t>
  </si>
  <si>
    <t xml:space="preserve">لؤي شيحه </t>
  </si>
  <si>
    <t xml:space="preserve">نظام </t>
  </si>
  <si>
    <t>محمد سفياني</t>
  </si>
  <si>
    <t xml:space="preserve">عبد الكريم </t>
  </si>
  <si>
    <t xml:space="preserve">مؤيد الحجازي </t>
  </si>
  <si>
    <t>ميناس حبيب</t>
  </si>
  <si>
    <t xml:space="preserve">نانا الخطيب </t>
  </si>
  <si>
    <t>نبال مارديني</t>
  </si>
  <si>
    <t>الاء ابو الذهب</t>
  </si>
  <si>
    <t>المثنى المحمد</t>
  </si>
  <si>
    <t>اماني صوى</t>
  </si>
  <si>
    <t>انس ابو رياح المخللاتي</t>
  </si>
  <si>
    <t>محمد فرحات</t>
  </si>
  <si>
    <t>ايناس ابو شعر</t>
  </si>
  <si>
    <t>ايه التل</t>
  </si>
  <si>
    <t>بشرى دياب</t>
  </si>
  <si>
    <t>بشرى يوسف</t>
  </si>
  <si>
    <t>بلقيس المرشد</t>
  </si>
  <si>
    <t>جعفر ساتيك</t>
  </si>
  <si>
    <t>حسين صالح</t>
  </si>
  <si>
    <t>دانيه دادا</t>
  </si>
  <si>
    <t>محمد محي الدين</t>
  </si>
  <si>
    <t>رامي مسلوب</t>
  </si>
  <si>
    <t>ربيع رسلان</t>
  </si>
  <si>
    <t>رجاء الخجه</t>
  </si>
  <si>
    <t>رحاب الكيبي</t>
  </si>
  <si>
    <t>رحمه العبد الشاوى</t>
  </si>
  <si>
    <t>رشا المحمود</t>
  </si>
  <si>
    <t>رفا سليمان</t>
  </si>
  <si>
    <t>رفعه الطحان</t>
  </si>
  <si>
    <t>ريم صقر</t>
  </si>
  <si>
    <t>زهير السرحان</t>
  </si>
  <si>
    <t>زين محمد</t>
  </si>
  <si>
    <t>زينب شحاده</t>
  </si>
  <si>
    <t>ساره يزبك</t>
  </si>
  <si>
    <t>سحر سكون</t>
  </si>
  <si>
    <t>سفانا ابو شديد</t>
  </si>
  <si>
    <t>سليمان حسون</t>
  </si>
  <si>
    <t>سميه اسعد</t>
  </si>
  <si>
    <t>سهى بكر</t>
  </si>
  <si>
    <t>سوسن جعفر</t>
  </si>
  <si>
    <t>شاديه حميد</t>
  </si>
  <si>
    <t>شام السبسبي</t>
  </si>
  <si>
    <t>صابرين كحيص</t>
  </si>
  <si>
    <t>عدنان الخضري</t>
  </si>
  <si>
    <t>علي السعدي</t>
  </si>
  <si>
    <t>عمار عرموش</t>
  </si>
  <si>
    <t>محمد زين الدين</t>
  </si>
  <si>
    <t>عمرو السيد اللحام</t>
  </si>
  <si>
    <t>عنود الشمام</t>
  </si>
  <si>
    <t>فاديه الحداد</t>
  </si>
  <si>
    <t>فاضل بري</t>
  </si>
  <si>
    <t>فاطمه الخالد</t>
  </si>
  <si>
    <t>فراس الخباز</t>
  </si>
  <si>
    <t>كاتيا القوزي</t>
  </si>
  <si>
    <t>لبنى جنح</t>
  </si>
  <si>
    <t>لبنى سلمان</t>
  </si>
  <si>
    <t>لبنى ياسمينة</t>
  </si>
  <si>
    <t>مالا الجركس</t>
  </si>
  <si>
    <t>ماهر وسوف</t>
  </si>
  <si>
    <t>محمد العيسى</t>
  </si>
  <si>
    <t>مريم المحارب</t>
  </si>
  <si>
    <t>مريم صافيه</t>
  </si>
  <si>
    <t>مريم محمد</t>
  </si>
  <si>
    <t>مصطفى المقداد</t>
  </si>
  <si>
    <t>خير الله</t>
  </si>
  <si>
    <t>منار النمير</t>
  </si>
  <si>
    <t>منارة جيجان</t>
  </si>
  <si>
    <t>مها خولاني</t>
  </si>
  <si>
    <t>مهران الزعبي</t>
  </si>
  <si>
    <t>مؤمنة علي</t>
  </si>
  <si>
    <t>ميس ريا</t>
  </si>
  <si>
    <t>ميساء دعبول</t>
  </si>
  <si>
    <t>ناديا صواف</t>
  </si>
  <si>
    <t>نبيله البقاعي</t>
  </si>
  <si>
    <t>نور شنانه</t>
  </si>
  <si>
    <t>هنادى احمد</t>
  </si>
  <si>
    <t>هيا ابراهيم الخليل</t>
  </si>
  <si>
    <t>هيام خليل</t>
  </si>
  <si>
    <t>وديع فرح</t>
  </si>
  <si>
    <t>وليد عقله</t>
  </si>
  <si>
    <t>عقله</t>
  </si>
  <si>
    <t>يزن سالم</t>
  </si>
  <si>
    <t>لجين المتولي ولي البوطي</t>
  </si>
  <si>
    <t>احمد الفضلي</t>
  </si>
  <si>
    <t>اسامة سلام</t>
  </si>
  <si>
    <t>بتول صقر</t>
  </si>
  <si>
    <t>براءه غانم</t>
  </si>
  <si>
    <t>تغريد غانم</t>
  </si>
  <si>
    <t>حسان عراج</t>
  </si>
  <si>
    <t>ديالا صارم</t>
  </si>
  <si>
    <t>رانيا سليمان</t>
  </si>
  <si>
    <t>رباب كاسوحه</t>
  </si>
  <si>
    <t>رنيم الططري</t>
  </si>
  <si>
    <t>ريم الجابر</t>
  </si>
  <si>
    <t>زيد قزاز</t>
  </si>
  <si>
    <t>سميه عيسى</t>
  </si>
  <si>
    <t>سونيا المحيثاوي</t>
  </si>
  <si>
    <t>شيرين منصور</t>
  </si>
  <si>
    <t>صفاء المفشي</t>
  </si>
  <si>
    <t>عمرو الافندي</t>
  </si>
  <si>
    <t>لونا مخيبر</t>
  </si>
  <si>
    <t>محمود شيخ عرابي</t>
  </si>
  <si>
    <t>مدينه مالك</t>
  </si>
  <si>
    <t>مريم شاهين</t>
  </si>
  <si>
    <t>مؤمنه عنبره</t>
  </si>
  <si>
    <t>نجود حصويه</t>
  </si>
  <si>
    <t>نرمين العباس</t>
  </si>
  <si>
    <t>نور الهدى منصورالجزايرلي</t>
  </si>
  <si>
    <t>نور بكرو</t>
  </si>
  <si>
    <t>هناء السمان</t>
  </si>
  <si>
    <t>يوسف كتيلة</t>
  </si>
  <si>
    <t>حرمون عبد الحي</t>
  </si>
  <si>
    <t>دينا الحسيني</t>
  </si>
  <si>
    <t>سليم شما</t>
  </si>
  <si>
    <t>سهيب العسكر</t>
  </si>
  <si>
    <t>لمي ديب</t>
  </si>
  <si>
    <t>منال دغمش</t>
  </si>
  <si>
    <t>مهند الخليف</t>
  </si>
  <si>
    <t>نداء شقيره</t>
  </si>
  <si>
    <t>هيماء علي</t>
  </si>
  <si>
    <t>اسمهان جعفو</t>
  </si>
  <si>
    <t>سكينه عامر</t>
  </si>
  <si>
    <t>سناء  عبد الرحمن</t>
  </si>
  <si>
    <t xml:space="preserve">ابراهيم موسى العلي </t>
  </si>
  <si>
    <t xml:space="preserve">احلام البشاش </t>
  </si>
  <si>
    <t xml:space="preserve">احمد الحمودالدهام </t>
  </si>
  <si>
    <t xml:space="preserve">انتصار خليل </t>
  </si>
  <si>
    <t xml:space="preserve">انسام الاحمد </t>
  </si>
  <si>
    <t xml:space="preserve">ايات قلعجي </t>
  </si>
  <si>
    <t xml:space="preserve">آلاء جاموس </t>
  </si>
  <si>
    <t xml:space="preserve">آيات الديري </t>
  </si>
  <si>
    <t xml:space="preserve">عبد الناصر </t>
  </si>
  <si>
    <t>بشار قريش</t>
  </si>
  <si>
    <t>بيان البحش</t>
  </si>
  <si>
    <t xml:space="preserve">محمد نديم </t>
  </si>
  <si>
    <t>تامر الدالاتي</t>
  </si>
  <si>
    <t xml:space="preserve">حسنه قيروط </t>
  </si>
  <si>
    <t xml:space="preserve">عبد المجيد </t>
  </si>
  <si>
    <t xml:space="preserve">حنان الحبيب </t>
  </si>
  <si>
    <t xml:space="preserve">شاكر </t>
  </si>
  <si>
    <t xml:space="preserve">خديجه اسعد </t>
  </si>
  <si>
    <t xml:space="preserve">داليا الزين </t>
  </si>
  <si>
    <t>دعاء القاضي</t>
  </si>
  <si>
    <t xml:space="preserve">دلال نصر </t>
  </si>
  <si>
    <t xml:space="preserve">ديمه السيد احمد </t>
  </si>
  <si>
    <t xml:space="preserve">رابعه ابراهيم </t>
  </si>
  <si>
    <t xml:space="preserve">راجحه العبد </t>
  </si>
  <si>
    <t>راما النقطه</t>
  </si>
  <si>
    <t xml:space="preserve">راميا غدير </t>
  </si>
  <si>
    <t xml:space="preserve">رشا مالك </t>
  </si>
  <si>
    <t xml:space="preserve">مجدي </t>
  </si>
  <si>
    <t xml:space="preserve">رضا توتنجي </t>
  </si>
  <si>
    <t xml:space="preserve">رفعت ابو هاشم </t>
  </si>
  <si>
    <t xml:space="preserve">رنا نصر </t>
  </si>
  <si>
    <t xml:space="preserve">سند </t>
  </si>
  <si>
    <t xml:space="preserve">رهام ناصيف </t>
  </si>
  <si>
    <t>رولا صدقه</t>
  </si>
  <si>
    <t>ريتا ماريه</t>
  </si>
  <si>
    <t xml:space="preserve">ريم العبود </t>
  </si>
  <si>
    <t xml:space="preserve">ريم فليطي </t>
  </si>
  <si>
    <t>ريماز الطاغوس</t>
  </si>
  <si>
    <t xml:space="preserve">زينب الحروب </t>
  </si>
  <si>
    <t xml:space="preserve">سائده الشاعر </t>
  </si>
  <si>
    <t>سحر ابو علوان</t>
  </si>
  <si>
    <t>راميا سعيد</t>
  </si>
  <si>
    <t>زينب الاحمد</t>
  </si>
  <si>
    <t>اثار حسين</t>
  </si>
  <si>
    <t>عامر الصوصو</t>
  </si>
  <si>
    <t>فاتن رعد</t>
  </si>
  <si>
    <t>مجد أبو حسون</t>
  </si>
  <si>
    <t>حنان زيتون</t>
  </si>
  <si>
    <t>راتب سلطون</t>
  </si>
  <si>
    <t>اميمه مصطفى</t>
  </si>
  <si>
    <t>بديع الزيلع</t>
  </si>
  <si>
    <t>ربا مكارم</t>
  </si>
  <si>
    <t>مايه فاهمه</t>
  </si>
  <si>
    <t>محمد برهان  الزرلي</t>
  </si>
  <si>
    <t>مريم موسى</t>
  </si>
  <si>
    <t>الاء ابو ناهي</t>
  </si>
  <si>
    <t>دولامه عباس</t>
  </si>
  <si>
    <t>زهير حميدي</t>
  </si>
  <si>
    <t>فخزي</t>
  </si>
  <si>
    <t>سلاف السبع</t>
  </si>
  <si>
    <t>سوسن اللبابيدي</t>
  </si>
  <si>
    <t>علي  البرهو الديبو</t>
  </si>
  <si>
    <t>نسمه مهنا</t>
  </si>
  <si>
    <t>نهى رحال</t>
  </si>
  <si>
    <t>نوار مجدمه</t>
  </si>
  <si>
    <t>فاتك</t>
  </si>
  <si>
    <t>اكتمال حسيني</t>
  </si>
  <si>
    <t>الاء عبيد</t>
  </si>
  <si>
    <t>ايناس المصري</t>
  </si>
  <si>
    <t>ألاء زنبوعه</t>
  </si>
  <si>
    <t>براءة غريري</t>
  </si>
  <si>
    <t>حيدر دعكور</t>
  </si>
  <si>
    <t>دعاء تقي</t>
  </si>
  <si>
    <t>ريم وانلي</t>
  </si>
  <si>
    <t>شريف العثمان</t>
  </si>
  <si>
    <t>طريف القاسمي</t>
  </si>
  <si>
    <t>عبير الرفاعي</t>
  </si>
  <si>
    <t>علاء الغزاوي</t>
  </si>
  <si>
    <t>عمار ديب</t>
  </si>
  <si>
    <t>كاسر السعيد</t>
  </si>
  <si>
    <t>محمد معاذ  الفيومي</t>
  </si>
  <si>
    <t>مروه الباشا</t>
  </si>
  <si>
    <t>مهى عون</t>
  </si>
  <si>
    <t>ميرفت شنان</t>
  </si>
  <si>
    <t>نوران الناطور</t>
  </si>
  <si>
    <t>اباء عثمان</t>
  </si>
  <si>
    <t>ابتسام عربشه</t>
  </si>
  <si>
    <t>محمد عزت</t>
  </si>
  <si>
    <t>ايه عكاش</t>
  </si>
  <si>
    <t xml:space="preserve">تيسير </t>
  </si>
  <si>
    <t>ايهم ديب</t>
  </si>
  <si>
    <t>أحمد شرباجي</t>
  </si>
  <si>
    <t>بشرى بوظو</t>
  </si>
  <si>
    <t>ديانا سليمان</t>
  </si>
  <si>
    <t>راما خليل</t>
  </si>
  <si>
    <t>رؤى  محمد العبد الله</t>
  </si>
  <si>
    <t>ساره يعقوب</t>
  </si>
  <si>
    <t>سالي  الشيخ علي</t>
  </si>
  <si>
    <t>سراء ميا</t>
  </si>
  <si>
    <t>صبحي  شيخ شعبان</t>
  </si>
  <si>
    <t>عبد الله  العايد</t>
  </si>
  <si>
    <t>علا عنتر</t>
  </si>
  <si>
    <t>غنى الدقاق</t>
  </si>
  <si>
    <t>فيصل الحجي</t>
  </si>
  <si>
    <t>قيس نصور</t>
  </si>
  <si>
    <t>كلودين عبدو</t>
  </si>
  <si>
    <t>محمد ماهر  راضي</t>
  </si>
  <si>
    <t>محمود داده</t>
  </si>
  <si>
    <t>مريم  كمال الدين</t>
  </si>
  <si>
    <t>ميساء خير</t>
  </si>
  <si>
    <t>نور خليل</t>
  </si>
  <si>
    <t>هبه ليلا</t>
  </si>
  <si>
    <t>احمد الحلاق</t>
  </si>
  <si>
    <t>احمد حلاوة</t>
  </si>
  <si>
    <t>الاء عباس</t>
  </si>
  <si>
    <t>اماني الشولي</t>
  </si>
  <si>
    <t>انتصار البدوي</t>
  </si>
  <si>
    <t>أيمن الخرج</t>
  </si>
  <si>
    <t>آلاء  الشامي عثمان</t>
  </si>
  <si>
    <t>آلاء الشبعاني</t>
  </si>
  <si>
    <t>باسل البشلاوي</t>
  </si>
  <si>
    <t>بثينه جابر</t>
  </si>
  <si>
    <t>بشرى الرطب</t>
  </si>
  <si>
    <t>جلال شيخاني</t>
  </si>
  <si>
    <t>شيخو</t>
  </si>
  <si>
    <t>حسين سرجاوي</t>
  </si>
  <si>
    <t>حليمه محمد</t>
  </si>
  <si>
    <t>خديجه الرفاعي</t>
  </si>
  <si>
    <t>دانيه بوارشي</t>
  </si>
  <si>
    <t>دعاء سقر</t>
  </si>
  <si>
    <t>راغده رشيد</t>
  </si>
  <si>
    <t>جادو</t>
  </si>
  <si>
    <t>راما دحلا</t>
  </si>
  <si>
    <t>رشا العدي</t>
  </si>
  <si>
    <t>رنا سعد</t>
  </si>
  <si>
    <t>رهف  أبو زيد</t>
  </si>
  <si>
    <t>رهف البدر</t>
  </si>
  <si>
    <t>ريما فوراني</t>
  </si>
  <si>
    <t>ساره بحبوح</t>
  </si>
  <si>
    <t>سها فضلون</t>
  </si>
  <si>
    <t>شهرزاد الشغري</t>
  </si>
  <si>
    <t>طلال البرجس</t>
  </si>
  <si>
    <t>عبير الحسين</t>
  </si>
  <si>
    <t>عمر الدباس</t>
  </si>
  <si>
    <t>عهد مرشد</t>
  </si>
  <si>
    <t>غاليه طرابلسي</t>
  </si>
  <si>
    <t>فراس رديني</t>
  </si>
  <si>
    <t>كنانا زعرور</t>
  </si>
  <si>
    <t>ليلاف جمعه</t>
  </si>
  <si>
    <t>عبد الباقي</t>
  </si>
  <si>
    <t>محمد فهد  قره حديد</t>
  </si>
  <si>
    <t>محمود بلورفان</t>
  </si>
  <si>
    <t>مريانه عيسى</t>
  </si>
  <si>
    <t>مريم المصري</t>
  </si>
  <si>
    <t>نسرين حسن</t>
  </si>
  <si>
    <t>نور السلمان</t>
  </si>
  <si>
    <t>هنادي زيتوني</t>
  </si>
  <si>
    <t>هيا الجرمقاني</t>
  </si>
  <si>
    <t>ولاء محمود</t>
  </si>
  <si>
    <t>يامن دياب</t>
  </si>
  <si>
    <t>يامن شاكر</t>
  </si>
  <si>
    <t>سوزان الخطيب</t>
  </si>
  <si>
    <t>رنيم حجلي</t>
  </si>
  <si>
    <t>حمزه قدور</t>
  </si>
  <si>
    <t>راما الدالاتي</t>
  </si>
  <si>
    <t>راما حمشو</t>
  </si>
  <si>
    <t>ولاء القزاز</t>
  </si>
  <si>
    <t>أحمد برو</t>
  </si>
  <si>
    <t>رزان الناطور</t>
  </si>
  <si>
    <t>طارق حمادي</t>
  </si>
  <si>
    <t>علي الكيلاني</t>
  </si>
  <si>
    <t>عقيل</t>
  </si>
  <si>
    <t>نورا وزان</t>
  </si>
  <si>
    <t>اسراء برهوم</t>
  </si>
  <si>
    <t xml:space="preserve">الاء رجاالمحمد الدندل </t>
  </si>
  <si>
    <t>إيهاب الحسين</t>
  </si>
  <si>
    <t xml:space="preserve">آلاء عبدالرحمن </t>
  </si>
  <si>
    <t>ثناء الأطرش</t>
  </si>
  <si>
    <t>حلا دملخي</t>
  </si>
  <si>
    <t xml:space="preserve">حميدة محمد </t>
  </si>
  <si>
    <t xml:space="preserve">دعاء حماديه </t>
  </si>
  <si>
    <t xml:space="preserve">محمدبسام </t>
  </si>
  <si>
    <t xml:space="preserve">رائد حلاوه </t>
  </si>
  <si>
    <t>رحاب الدياب</t>
  </si>
  <si>
    <t xml:space="preserve">رشا السليمان </t>
  </si>
  <si>
    <t>رغداء الصبان</t>
  </si>
  <si>
    <t>رنا سوادي</t>
  </si>
  <si>
    <t>رهف الجبين</t>
  </si>
  <si>
    <t>ساره الشرفاوي</t>
  </si>
  <si>
    <t xml:space="preserve">عامر اشمر </t>
  </si>
  <si>
    <t>عامر شحود</t>
  </si>
  <si>
    <t xml:space="preserve">عبير حمدان </t>
  </si>
  <si>
    <t>علا  شرف الدين</t>
  </si>
  <si>
    <t xml:space="preserve">علي خنسه </t>
  </si>
  <si>
    <t xml:space="preserve">عمر غفير </t>
  </si>
  <si>
    <t>غاده الشرع</t>
  </si>
  <si>
    <t>غدير ابو حامد</t>
  </si>
  <si>
    <t>غزل مخللاتي</t>
  </si>
  <si>
    <t>محمدغسان</t>
  </si>
  <si>
    <t xml:space="preserve">فطوم قصاب </t>
  </si>
  <si>
    <t>مظفر</t>
  </si>
  <si>
    <t>قمر نجيب</t>
  </si>
  <si>
    <t>ليندا وانلي</t>
  </si>
  <si>
    <t xml:space="preserve">محي الدين الفرخ </t>
  </si>
  <si>
    <t>مرح ابراهيم</t>
  </si>
  <si>
    <t>مروه بزازي</t>
  </si>
  <si>
    <t>مروه شاوي</t>
  </si>
  <si>
    <t>عبدالجليل</t>
  </si>
  <si>
    <t xml:space="preserve">نبيه اللحام </t>
  </si>
  <si>
    <t>نسرين الدبيسي</t>
  </si>
  <si>
    <t>نسيبه  زين الدين</t>
  </si>
  <si>
    <t>نور بدوي</t>
  </si>
  <si>
    <t>نور نزهه</t>
  </si>
  <si>
    <t>محمدصفوح</t>
  </si>
  <si>
    <t>نيفين رزاز</t>
  </si>
  <si>
    <t xml:space="preserve">وعد غانم </t>
  </si>
  <si>
    <t xml:space="preserve">نظام الدين </t>
  </si>
  <si>
    <t>سعاد موسى</t>
  </si>
  <si>
    <t>سلام السبسبي</t>
  </si>
  <si>
    <t xml:space="preserve">سميه حسين </t>
  </si>
  <si>
    <t xml:space="preserve">سوزان عبيد </t>
  </si>
  <si>
    <t xml:space="preserve">طه الزعبي </t>
  </si>
  <si>
    <t xml:space="preserve">عامر الحماده </t>
  </si>
  <si>
    <t xml:space="preserve">داود </t>
  </si>
  <si>
    <t xml:space="preserve">عبد الستار حسين </t>
  </si>
  <si>
    <t xml:space="preserve">علاء غرز الدين </t>
  </si>
  <si>
    <t xml:space="preserve">وهيب </t>
  </si>
  <si>
    <t xml:space="preserve">علي سليمان </t>
  </si>
  <si>
    <t xml:space="preserve">علي قدور </t>
  </si>
  <si>
    <t xml:space="preserve">غدير اسكندر </t>
  </si>
  <si>
    <t>فايزة نصر</t>
  </si>
  <si>
    <t xml:space="preserve">كنده كحيل </t>
  </si>
  <si>
    <t xml:space="preserve">لبنى خيرى أغا </t>
  </si>
  <si>
    <t xml:space="preserve">لين جمران </t>
  </si>
  <si>
    <t xml:space="preserve">مهند </t>
  </si>
  <si>
    <t xml:space="preserve">ماريا ابراهيم </t>
  </si>
  <si>
    <t xml:space="preserve">مارينا لطفي </t>
  </si>
  <si>
    <t>ماهر رجب</t>
  </si>
  <si>
    <t>مجدي</t>
  </si>
  <si>
    <t xml:space="preserve">محمد الحجي </t>
  </si>
  <si>
    <t>محمد الحنش</t>
  </si>
  <si>
    <t xml:space="preserve">محمد القليح </t>
  </si>
  <si>
    <t>محمد صلاح الدين المحني</t>
  </si>
  <si>
    <t xml:space="preserve">محمد موسى </t>
  </si>
  <si>
    <t>محمد نور دراق السباعي</t>
  </si>
  <si>
    <t xml:space="preserve">محمود طيبه </t>
  </si>
  <si>
    <t>مصطفى درويش</t>
  </si>
  <si>
    <t xml:space="preserve">محمدكامل </t>
  </si>
  <si>
    <t xml:space="preserve">منار مرشد رضوان </t>
  </si>
  <si>
    <t>مها بحصاص</t>
  </si>
  <si>
    <t xml:space="preserve">ميديا علي </t>
  </si>
  <si>
    <t xml:space="preserve">نارمين منصور </t>
  </si>
  <si>
    <t xml:space="preserve">نور الحفار </t>
  </si>
  <si>
    <t xml:space="preserve">فاروق </t>
  </si>
  <si>
    <t xml:space="preserve">نور شلغين </t>
  </si>
  <si>
    <t xml:space="preserve">هبه فرا </t>
  </si>
  <si>
    <t xml:space="preserve">هلا مسعود </t>
  </si>
  <si>
    <t xml:space="preserve">بخيتان </t>
  </si>
  <si>
    <t xml:space="preserve">وسام الهنيدي </t>
  </si>
  <si>
    <t>فارع</t>
  </si>
  <si>
    <t>وعد زين الدين</t>
  </si>
  <si>
    <t xml:space="preserve">ولاء علوش </t>
  </si>
  <si>
    <t xml:space="preserve">راجي </t>
  </si>
  <si>
    <t>يارا مرشود</t>
  </si>
  <si>
    <t>احمد ابو العينين</t>
  </si>
  <si>
    <t>احمد القضماني</t>
  </si>
  <si>
    <t>احمد دردس</t>
  </si>
  <si>
    <t>احمد مراد</t>
  </si>
  <si>
    <t>اريج الداهوك</t>
  </si>
  <si>
    <t>اسراء زيتون</t>
  </si>
  <si>
    <t>اسماء الوادي</t>
  </si>
  <si>
    <t>اسماء رشدان</t>
  </si>
  <si>
    <t>اسماء قنبر</t>
  </si>
  <si>
    <t>اسماعيل ونوس</t>
  </si>
  <si>
    <t>اصاله زهر الدين</t>
  </si>
  <si>
    <t>اميره حمود</t>
  </si>
  <si>
    <t>انس المهر</t>
  </si>
  <si>
    <t>اية برهان</t>
  </si>
  <si>
    <t>ايمان ابو قويدر</t>
  </si>
  <si>
    <t>ايمان الشالات</t>
  </si>
  <si>
    <t>ايمان مصطفى</t>
  </si>
  <si>
    <t>ايمن القدور</t>
  </si>
  <si>
    <t>باسم الحلباوي</t>
  </si>
  <si>
    <t>بثينه الشلبي</t>
  </si>
  <si>
    <t>بشار الحلقي</t>
  </si>
  <si>
    <t>بشرى بشير</t>
  </si>
  <si>
    <t>تغريد الحجله</t>
  </si>
  <si>
    <t>تماضر معدل</t>
  </si>
  <si>
    <t>جعفر الحافي</t>
  </si>
  <si>
    <t>جعفر طه</t>
  </si>
  <si>
    <t>جميله رسلان</t>
  </si>
  <si>
    <t>جوليا حسن</t>
  </si>
  <si>
    <t>حلا كلزيه</t>
  </si>
  <si>
    <t>حنان الشولي</t>
  </si>
  <si>
    <t>حنان مفلح</t>
  </si>
  <si>
    <t>خاشعه علي</t>
  </si>
  <si>
    <t>خالد حسن</t>
  </si>
  <si>
    <t>خالده عبد الرحمن</t>
  </si>
  <si>
    <t>خزنه شيخ نبي</t>
  </si>
  <si>
    <t>خليل العلي</t>
  </si>
  <si>
    <t>خليل خليل</t>
  </si>
  <si>
    <t>دعاء قدح</t>
  </si>
  <si>
    <t>رامي الياسين</t>
  </si>
  <si>
    <t>رانيه الهندي</t>
  </si>
  <si>
    <t>رحمه القاسم</t>
  </si>
  <si>
    <t>ردينه علامه</t>
  </si>
  <si>
    <t>رزان الرفاعي</t>
  </si>
  <si>
    <t>رشا مصطفى</t>
  </si>
  <si>
    <t>وهب</t>
  </si>
  <si>
    <t>رقية الشبلي</t>
  </si>
  <si>
    <t>رنا اليونس</t>
  </si>
  <si>
    <t>رنا بن العربي</t>
  </si>
  <si>
    <t>رنى ديوب</t>
  </si>
  <si>
    <t>روان الحراكي</t>
  </si>
  <si>
    <t>روان النابلسي</t>
  </si>
  <si>
    <t>رولا بيشاني</t>
  </si>
  <si>
    <t>رؤى شيخو بيري</t>
  </si>
  <si>
    <t>رياض الاحمد</t>
  </si>
  <si>
    <t>خلوف</t>
  </si>
  <si>
    <t>ريم زخور</t>
  </si>
  <si>
    <t>ريم طراف</t>
  </si>
  <si>
    <t>ريمان جفصي</t>
  </si>
  <si>
    <t>زياد محمدية</t>
  </si>
  <si>
    <t>غصوب</t>
  </si>
  <si>
    <t>زينب علي جبري</t>
  </si>
  <si>
    <t>زينه زكره</t>
  </si>
  <si>
    <t>ساره شموط</t>
  </si>
  <si>
    <t>ساره ناظر</t>
  </si>
  <si>
    <t>سليمى القطان</t>
  </si>
  <si>
    <t>سوسن صقر</t>
  </si>
  <si>
    <t>صفيه الحماده</t>
  </si>
  <si>
    <t>عادل العلي</t>
  </si>
  <si>
    <t>عائشه الخاير</t>
  </si>
  <si>
    <t>عبد القادر الحكيم</t>
  </si>
  <si>
    <t>عبد المعين حميدي</t>
  </si>
  <si>
    <t>علياء حسن</t>
  </si>
  <si>
    <t>عماد الحسيناوي</t>
  </si>
  <si>
    <t>عمار اسماعيل</t>
  </si>
  <si>
    <t>عمار زيدان</t>
  </si>
  <si>
    <t>عمار شراره</t>
  </si>
  <si>
    <t>عمر صيصان</t>
  </si>
  <si>
    <t>غاده مشناتي</t>
  </si>
  <si>
    <t>غرام داهوك</t>
  </si>
  <si>
    <t>فاطمه دحدوح</t>
  </si>
  <si>
    <t>فداء علاء الدين</t>
  </si>
  <si>
    <t>ادهم</t>
  </si>
  <si>
    <t>فدوى سليمان</t>
  </si>
  <si>
    <t>فرح نتوف</t>
  </si>
  <si>
    <t>فضيه السلمان</t>
  </si>
  <si>
    <t>فهد اشتي</t>
  </si>
  <si>
    <t>فينوس الحجلي</t>
  </si>
  <si>
    <t>كندا نصر</t>
  </si>
  <si>
    <t>نصار</t>
  </si>
  <si>
    <t>لميس العثمان</t>
  </si>
  <si>
    <t>مهواش</t>
  </si>
  <si>
    <t>لوريس معروف</t>
  </si>
  <si>
    <t>لينا الشعبان</t>
  </si>
  <si>
    <t>ليندا غزال</t>
  </si>
  <si>
    <t>مادلين العلي</t>
  </si>
  <si>
    <t>مارييت صليبي</t>
  </si>
  <si>
    <t>ماهر شعبان</t>
  </si>
  <si>
    <t>مجد اليوسف</t>
  </si>
  <si>
    <t>محمد ابراهيم الكولكي</t>
  </si>
  <si>
    <t>محمد الصادق</t>
  </si>
  <si>
    <t>محمد الطلاع</t>
  </si>
  <si>
    <t>محمد حمزه البحره</t>
  </si>
  <si>
    <t>محمد ديوب</t>
  </si>
  <si>
    <t>محمد عدنان المنير</t>
  </si>
  <si>
    <t>محمد لؤي شمس</t>
  </si>
  <si>
    <t>مروة القاضي</t>
  </si>
  <si>
    <t>احمدحلمي</t>
  </si>
  <si>
    <t>مروه الشفيع</t>
  </si>
  <si>
    <t>مريم غزال فتح الله</t>
  </si>
  <si>
    <t>فتح الله</t>
  </si>
  <si>
    <t>مريم منصور</t>
  </si>
  <si>
    <t>مضر ديوب</t>
  </si>
  <si>
    <t>معاويه الحلبي</t>
  </si>
  <si>
    <t>معتصم ناصر</t>
  </si>
  <si>
    <t>مقداد محمد</t>
  </si>
  <si>
    <t>منال التقي</t>
  </si>
  <si>
    <t>منال بيضون</t>
  </si>
  <si>
    <t>ميسم العلي</t>
  </si>
  <si>
    <t>نادين الحرامي</t>
  </si>
  <si>
    <t>نجلاء خليل</t>
  </si>
  <si>
    <t>نرجس الحمود</t>
  </si>
  <si>
    <t>نسيبه الديري</t>
  </si>
  <si>
    <t>نور الحياوي</t>
  </si>
  <si>
    <t>نور الرفاعي</t>
  </si>
  <si>
    <t>نور السهلي</t>
  </si>
  <si>
    <t>نيكول بلوظيه</t>
  </si>
  <si>
    <t>هبه السلام</t>
  </si>
  <si>
    <t>هبه همار</t>
  </si>
  <si>
    <t>هديل العلي</t>
  </si>
  <si>
    <t>هديل القصاص</t>
  </si>
  <si>
    <t>هزار الحلبي</t>
  </si>
  <si>
    <t>هلا ملحم</t>
  </si>
  <si>
    <t>هيفاء العلي</t>
  </si>
  <si>
    <t>وافي المفلح</t>
  </si>
  <si>
    <t>وجيه نحلاوي</t>
  </si>
  <si>
    <t>وسام تقلا</t>
  </si>
  <si>
    <t>يارا المنصور</t>
  </si>
  <si>
    <t>يارا اليونس</t>
  </si>
  <si>
    <t>يمنى الحناوي</t>
  </si>
  <si>
    <t>يوسف الدخيل</t>
  </si>
  <si>
    <t>نشمي</t>
  </si>
  <si>
    <t>انس سرحان</t>
  </si>
  <si>
    <t>عند اختيار المقرر تضع بجانب اسم المقرر بالعمود الأزرق رقم /1/</t>
  </si>
  <si>
    <r>
      <t xml:space="preserve">ثم تسليم استمارة التسجيل مع إيصال المصرف إلى شؤون طلاب الدراسات الدولية والدبلوماسية - كلية الالعلوم السياسية - الطابق الاول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</si>
  <si>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نجاح</t>
  </si>
  <si>
    <t>العربية السورية</t>
  </si>
  <si>
    <t>غاده</t>
  </si>
  <si>
    <t>سحر</t>
  </si>
  <si>
    <t>كفر بني</t>
  </si>
  <si>
    <t>سرغايا</t>
  </si>
  <si>
    <t>كريمه</t>
  </si>
  <si>
    <t>القرداحة</t>
  </si>
  <si>
    <t>سكينه</t>
  </si>
  <si>
    <t>مريم</t>
  </si>
  <si>
    <t>ببيلا</t>
  </si>
  <si>
    <t>غادة</t>
  </si>
  <si>
    <t>جرمانا</t>
  </si>
  <si>
    <t>خديجه</t>
  </si>
  <si>
    <t>ماجده</t>
  </si>
  <si>
    <t>زهرة</t>
  </si>
  <si>
    <t>منبج</t>
  </si>
  <si>
    <t>ازرع</t>
  </si>
  <si>
    <t>ماجدة</t>
  </si>
  <si>
    <t>كسوه</t>
  </si>
  <si>
    <t>حماه</t>
  </si>
  <si>
    <t>ملك</t>
  </si>
  <si>
    <t>فهميه</t>
  </si>
  <si>
    <t>ليلى</t>
  </si>
  <si>
    <t>فاديا</t>
  </si>
  <si>
    <t>ابتسام</t>
  </si>
  <si>
    <t>القريا</t>
  </si>
  <si>
    <t>فاطمه</t>
  </si>
  <si>
    <t>الكويت</t>
  </si>
  <si>
    <t>الفلسطينية السورية</t>
  </si>
  <si>
    <t>هيام</t>
  </si>
  <si>
    <t>هدى</t>
  </si>
  <si>
    <t>كناكر</t>
  </si>
  <si>
    <t>وفاء</t>
  </si>
  <si>
    <t>زينه</t>
  </si>
  <si>
    <t>مضايا</t>
  </si>
  <si>
    <t>عائده</t>
  </si>
  <si>
    <t>يرموك</t>
  </si>
  <si>
    <t>نهى</t>
  </si>
  <si>
    <t>الرياض</t>
  </si>
  <si>
    <t>هامة</t>
  </si>
  <si>
    <t>رباح</t>
  </si>
  <si>
    <t>بانياس</t>
  </si>
  <si>
    <t>حلوه</t>
  </si>
  <si>
    <t>جمانه</t>
  </si>
  <si>
    <t>بديعة</t>
  </si>
  <si>
    <t>شمسه</t>
  </si>
  <si>
    <t xml:space="preserve">السويداء </t>
  </si>
  <si>
    <t>حفير فوقا</t>
  </si>
  <si>
    <t>سناء</t>
  </si>
  <si>
    <t>سمر</t>
  </si>
  <si>
    <t>فدوى ديار بكرلي</t>
  </si>
  <si>
    <t>بوتسدام</t>
  </si>
  <si>
    <t>اسيما</t>
  </si>
  <si>
    <t>آمنه</t>
  </si>
  <si>
    <t>ناديا</t>
  </si>
  <si>
    <t>عرطوز</t>
  </si>
  <si>
    <t>صحنايا</t>
  </si>
  <si>
    <t>امنه</t>
  </si>
  <si>
    <t>ثناء</t>
  </si>
  <si>
    <t>كامله</t>
  </si>
  <si>
    <t>مخيم اليرموك</t>
  </si>
  <si>
    <t>سلام الحوراني</t>
  </si>
  <si>
    <t>هيفاء</t>
  </si>
  <si>
    <t>معضميه</t>
  </si>
  <si>
    <t>دوما</t>
  </si>
  <si>
    <t>دربل</t>
  </si>
  <si>
    <t>منى</t>
  </si>
  <si>
    <t>سلميه</t>
  </si>
  <si>
    <t>منال</t>
  </si>
  <si>
    <t>يسرى</t>
  </si>
  <si>
    <t>هاله</t>
  </si>
  <si>
    <t>حلا</t>
  </si>
  <si>
    <t>سعاد</t>
  </si>
  <si>
    <t>حدة</t>
  </si>
  <si>
    <t>بلقيس</t>
  </si>
  <si>
    <t>فلك</t>
  </si>
  <si>
    <t>فوزية</t>
  </si>
  <si>
    <t>كوثر</t>
  </si>
  <si>
    <t>النبك</t>
  </si>
  <si>
    <t>اميره</t>
  </si>
  <si>
    <t>مشفى درعا</t>
  </si>
  <si>
    <t>ميساء</t>
  </si>
  <si>
    <t>لطفيه</t>
  </si>
  <si>
    <t>جيرود</t>
  </si>
  <si>
    <t>ايمان</t>
  </si>
  <si>
    <t>هديه</t>
  </si>
  <si>
    <t>رمزيه</t>
  </si>
  <si>
    <t>يبرود</t>
  </si>
  <si>
    <t>روسيه الغانم الداؤد</t>
  </si>
  <si>
    <t>مصياف</t>
  </si>
  <si>
    <t>عليا</t>
  </si>
  <si>
    <t>نوى</t>
  </si>
  <si>
    <t>عبير</t>
  </si>
  <si>
    <t>مهى</t>
  </si>
  <si>
    <t xml:space="preserve">فاطمة </t>
  </si>
  <si>
    <t xml:space="preserve">دمشق </t>
  </si>
  <si>
    <t>شبعا</t>
  </si>
  <si>
    <t>غادا</t>
  </si>
  <si>
    <t>قصير</t>
  </si>
  <si>
    <t>فاطمة</t>
  </si>
  <si>
    <t>البارقيه</t>
  </si>
  <si>
    <t>امونه</t>
  </si>
  <si>
    <t>بشيرة</t>
  </si>
  <si>
    <t>رانيا</t>
  </si>
  <si>
    <t>حباب</t>
  </si>
  <si>
    <t>سبينه</t>
  </si>
  <si>
    <t>التل</t>
  </si>
  <si>
    <t>لبيبه</t>
  </si>
  <si>
    <t>عفاف</t>
  </si>
  <si>
    <t>سمية</t>
  </si>
  <si>
    <t>نعمه</t>
  </si>
  <si>
    <t>القطيفة</t>
  </si>
  <si>
    <t>جديدة عرطوز</t>
  </si>
  <si>
    <t>الفتايا</t>
  </si>
  <si>
    <t>انتصار</t>
  </si>
  <si>
    <t>جبله</t>
  </si>
  <si>
    <t>المعرة</t>
  </si>
  <si>
    <t xml:space="preserve">ايمان </t>
  </si>
  <si>
    <t>دلال</t>
  </si>
  <si>
    <t>غرام</t>
  </si>
  <si>
    <t>هاجر</t>
  </si>
  <si>
    <t>نجاه</t>
  </si>
  <si>
    <t>باسمه</t>
  </si>
  <si>
    <t>هناء</t>
  </si>
  <si>
    <t>المران</t>
  </si>
  <si>
    <t>زكاء</t>
  </si>
  <si>
    <t>رشا</t>
  </si>
  <si>
    <t>قطيفة</t>
  </si>
  <si>
    <t>الهام</t>
  </si>
  <si>
    <t>زينب</t>
  </si>
  <si>
    <t>اميرة</t>
  </si>
  <si>
    <t>الدمام</t>
  </si>
  <si>
    <t>عبيده</t>
  </si>
  <si>
    <t>حسنه</t>
  </si>
  <si>
    <t>بشيره</t>
  </si>
  <si>
    <t>هند</t>
  </si>
  <si>
    <t>جميلة</t>
  </si>
  <si>
    <t>سميره</t>
  </si>
  <si>
    <t>ندوه</t>
  </si>
  <si>
    <t>داريا</t>
  </si>
  <si>
    <t>بارعه النحاس</t>
  </si>
  <si>
    <t>روعه</t>
  </si>
  <si>
    <t>مياده</t>
  </si>
  <si>
    <t>لورا</t>
  </si>
  <si>
    <t>ادلب</t>
  </si>
  <si>
    <t>سميره الخلف</t>
  </si>
  <si>
    <t>حرستا البصل</t>
  </si>
  <si>
    <t>نور الهدى</t>
  </si>
  <si>
    <t>خاتون</t>
  </si>
  <si>
    <t>بيررزات</t>
  </si>
  <si>
    <t>مرسيل</t>
  </si>
  <si>
    <t>رولا</t>
  </si>
  <si>
    <t>هنادي</t>
  </si>
  <si>
    <t>حنان</t>
  </si>
  <si>
    <t xml:space="preserve">خديجة </t>
  </si>
  <si>
    <t xml:space="preserve">ريف دمشق </t>
  </si>
  <si>
    <t>منتهى</t>
  </si>
  <si>
    <t>وادي العيون</t>
  </si>
  <si>
    <t>سميحة</t>
  </si>
  <si>
    <t>سميرة</t>
  </si>
  <si>
    <t>سلام</t>
  </si>
  <si>
    <t>كوكب</t>
  </si>
  <si>
    <t>الانبار</t>
  </si>
  <si>
    <t>العراقية</t>
  </si>
  <si>
    <t>بيت سابر</t>
  </si>
  <si>
    <t>مشفى دوما</t>
  </si>
  <si>
    <t>زاكية</t>
  </si>
  <si>
    <t>فاتنة</t>
  </si>
  <si>
    <t>مريم الراشد</t>
  </si>
  <si>
    <t>تمانعة الغاب</t>
  </si>
  <si>
    <t>حليمه</t>
  </si>
  <si>
    <t xml:space="preserve">اللاذقية </t>
  </si>
  <si>
    <t>صباح</t>
  </si>
  <si>
    <t>الحجر الاسود</t>
  </si>
  <si>
    <t>ازدهار</t>
  </si>
  <si>
    <t>الزهراء</t>
  </si>
  <si>
    <t>جليلة</t>
  </si>
  <si>
    <t>جسر الشغور</t>
  </si>
  <si>
    <t>حرستا</t>
  </si>
  <si>
    <t>وداد</t>
  </si>
  <si>
    <t>استهام</t>
  </si>
  <si>
    <t>لاهثه</t>
  </si>
  <si>
    <t>هلا</t>
  </si>
  <si>
    <t xml:space="preserve">سمر </t>
  </si>
  <si>
    <t xml:space="preserve">صباح </t>
  </si>
  <si>
    <t>سميرا</t>
  </si>
  <si>
    <t>رغداء</t>
  </si>
  <si>
    <t>غصون</t>
  </si>
  <si>
    <t>فريزة</t>
  </si>
  <si>
    <t>دير عطيه</t>
  </si>
  <si>
    <t>قدسيا</t>
  </si>
  <si>
    <t>حياة</t>
  </si>
  <si>
    <t>ميسون</t>
  </si>
  <si>
    <t xml:space="preserve">خديجة زيتون </t>
  </si>
  <si>
    <t>نيله</t>
  </si>
  <si>
    <t>مجد مروة</t>
  </si>
  <si>
    <t>شذا</t>
  </si>
  <si>
    <t>ابوظبي</t>
  </si>
  <si>
    <t>معضمية</t>
  </si>
  <si>
    <t>تغريد</t>
  </si>
  <si>
    <t xml:space="preserve">دير الزور </t>
  </si>
  <si>
    <t>شيخه</t>
  </si>
  <si>
    <t>رجمان</t>
  </si>
  <si>
    <t>ياسمين</t>
  </si>
  <si>
    <t>جميله</t>
  </si>
  <si>
    <t>حياه</t>
  </si>
  <si>
    <t>ناهد</t>
  </si>
  <si>
    <t>دير علي</t>
  </si>
  <si>
    <t>جبلة</t>
  </si>
  <si>
    <t>لطيفة</t>
  </si>
  <si>
    <t>الحسينية</t>
  </si>
  <si>
    <t>اعتدال</t>
  </si>
  <si>
    <t>وفيقه علي</t>
  </si>
  <si>
    <t>قطنا</t>
  </si>
  <si>
    <t>نبيلا</t>
  </si>
  <si>
    <t>داعل</t>
  </si>
  <si>
    <t>اسيمه</t>
  </si>
  <si>
    <t>خديجة</t>
  </si>
  <si>
    <t>فطيم</t>
  </si>
  <si>
    <t>البوكمال</t>
  </si>
  <si>
    <t>محاسن</t>
  </si>
  <si>
    <t>انخل</t>
  </si>
  <si>
    <t>اريحا</t>
  </si>
  <si>
    <t>ديماس</t>
  </si>
  <si>
    <t>حنجور</t>
  </si>
  <si>
    <t>انعام</t>
  </si>
  <si>
    <t>قبر الست</t>
  </si>
  <si>
    <t>ريما</t>
  </si>
  <si>
    <t>مميز</t>
  </si>
  <si>
    <t>منين</t>
  </si>
  <si>
    <t>امال</t>
  </si>
  <si>
    <t>سوسن</t>
  </si>
  <si>
    <t>الجدوعيه</t>
  </si>
  <si>
    <t>نور</t>
  </si>
  <si>
    <t>روضه</t>
  </si>
  <si>
    <t>رفاعيه</t>
  </si>
  <si>
    <t>ريعان</t>
  </si>
  <si>
    <t>بشرى</t>
  </si>
  <si>
    <t>لباب</t>
  </si>
  <si>
    <t xml:space="preserve">الكفر </t>
  </si>
  <si>
    <t>نجاة</t>
  </si>
  <si>
    <t>رانية</t>
  </si>
  <si>
    <t>فوزيه</t>
  </si>
  <si>
    <t>نهاد</t>
  </si>
  <si>
    <t>الخفجي</t>
  </si>
  <si>
    <t>شفيقه</t>
  </si>
  <si>
    <t>رحيبه</t>
  </si>
  <si>
    <t>مورك</t>
  </si>
  <si>
    <t>هنا</t>
  </si>
  <si>
    <t>نعامه</t>
  </si>
  <si>
    <t>الضمير</t>
  </si>
  <si>
    <t>امينه</t>
  </si>
  <si>
    <t>رجاء</t>
  </si>
  <si>
    <t>مياماس</t>
  </si>
  <si>
    <t>حفيان</t>
  </si>
  <si>
    <t>سقبا</t>
  </si>
  <si>
    <t>فاطسه</t>
  </si>
  <si>
    <t>عبير قصاد</t>
  </si>
  <si>
    <t>القرداحه</t>
  </si>
  <si>
    <t>الشجره</t>
  </si>
  <si>
    <t>انتصار الراغب</t>
  </si>
  <si>
    <t>فتاه</t>
  </si>
  <si>
    <t>خيريه</t>
  </si>
  <si>
    <t>الشيخ مسكين</t>
  </si>
  <si>
    <t>رنكوس</t>
  </si>
  <si>
    <t>ذكاء</t>
  </si>
  <si>
    <t>زبداني</t>
  </si>
  <si>
    <t>حصنان</t>
  </si>
  <si>
    <t>انديره</t>
  </si>
  <si>
    <t>كويت</t>
  </si>
  <si>
    <t>فضه</t>
  </si>
  <si>
    <t>غباغب</t>
  </si>
  <si>
    <t>جب البيبا</t>
  </si>
  <si>
    <t>الجوره</t>
  </si>
  <si>
    <t>ميرفت</t>
  </si>
  <si>
    <t>رندا</t>
  </si>
  <si>
    <t>نجها</t>
  </si>
  <si>
    <t>دورس</t>
  </si>
  <si>
    <t>اللبنانية</t>
  </si>
  <si>
    <t>القدموس</t>
  </si>
  <si>
    <t>رقيه الحموي</t>
  </si>
  <si>
    <t>محموده</t>
  </si>
  <si>
    <t>ملح</t>
  </si>
  <si>
    <t>حطين</t>
  </si>
  <si>
    <t>اميره موسى</t>
  </si>
  <si>
    <t>المليحة الشرقية</t>
  </si>
  <si>
    <t>خزنه</t>
  </si>
  <si>
    <t xml:space="preserve">نجاح </t>
  </si>
  <si>
    <t>صبا</t>
  </si>
  <si>
    <t>رقة</t>
  </si>
  <si>
    <t>فيروز</t>
  </si>
  <si>
    <t>مهدات</t>
  </si>
  <si>
    <t>سلوى</t>
  </si>
  <si>
    <t>صافيتا</t>
  </si>
  <si>
    <t>ظريفة</t>
  </si>
  <si>
    <t>عتيبة</t>
  </si>
  <si>
    <t>اسعاف</t>
  </si>
  <si>
    <t>قمر</t>
  </si>
  <si>
    <t>سليمه</t>
  </si>
  <si>
    <t>بديعه</t>
  </si>
  <si>
    <t>بيصين</t>
  </si>
  <si>
    <t>راغده عيد</t>
  </si>
  <si>
    <t>جديده عرطوز</t>
  </si>
  <si>
    <t xml:space="preserve">ميثة </t>
  </si>
  <si>
    <t>الكوم</t>
  </si>
  <si>
    <t>معربا</t>
  </si>
  <si>
    <t>مؤمنه</t>
  </si>
  <si>
    <t>هيام الخطيب</t>
  </si>
  <si>
    <t>ندى</t>
  </si>
  <si>
    <t>حداد</t>
  </si>
  <si>
    <t>مره</t>
  </si>
  <si>
    <t>فنزويلا سانتا بريرا</t>
  </si>
  <si>
    <t>براءة</t>
  </si>
  <si>
    <t>مثيله عيسى</t>
  </si>
  <si>
    <t>مصاد</t>
  </si>
  <si>
    <t>جميله عاصي</t>
  </si>
  <si>
    <t>بداده</t>
  </si>
  <si>
    <t>زكية</t>
  </si>
  <si>
    <t>الصوراني</t>
  </si>
  <si>
    <t>عطاف</t>
  </si>
  <si>
    <t>الحريسه</t>
  </si>
  <si>
    <t>جديدة الوادي</t>
  </si>
  <si>
    <t>طهران</t>
  </si>
  <si>
    <t>الحيدريه</t>
  </si>
  <si>
    <t>شكريه</t>
  </si>
  <si>
    <t>تل خرنوب</t>
  </si>
  <si>
    <t>نجوى</t>
  </si>
  <si>
    <t>روضة</t>
  </si>
  <si>
    <t>نهال</t>
  </si>
  <si>
    <t>فريده</t>
  </si>
  <si>
    <t>الجسعه</t>
  </si>
  <si>
    <t>حكيمة</t>
  </si>
  <si>
    <t>شمسة</t>
  </si>
  <si>
    <t>عبله</t>
  </si>
  <si>
    <t>صفية</t>
  </si>
  <si>
    <t>فاديه</t>
  </si>
  <si>
    <t>لما</t>
  </si>
  <si>
    <t>غزاله</t>
  </si>
  <si>
    <t>هيفا</t>
  </si>
  <si>
    <t>خان شيخون</t>
  </si>
  <si>
    <t>العيس</t>
  </si>
  <si>
    <t>واسط</t>
  </si>
  <si>
    <t>القامشلي</t>
  </si>
  <si>
    <t>ريمة اللحف</t>
  </si>
  <si>
    <t>رونه نور الدين</t>
  </si>
  <si>
    <t>وهيبه</t>
  </si>
  <si>
    <t>ديبه</t>
  </si>
  <si>
    <t>انيسه</t>
  </si>
  <si>
    <t>وفاء كسر</t>
  </si>
  <si>
    <t>المالكيه</t>
  </si>
  <si>
    <t>عوفه</t>
  </si>
  <si>
    <t>نهله</t>
  </si>
  <si>
    <t>ينبع</t>
  </si>
  <si>
    <t>لمياء</t>
  </si>
  <si>
    <t>جاكلين</t>
  </si>
  <si>
    <t>القصير</t>
  </si>
  <si>
    <t>نوره</t>
  </si>
  <si>
    <t>يسره</t>
  </si>
  <si>
    <t>كرميا</t>
  </si>
  <si>
    <t>ربى</t>
  </si>
  <si>
    <t>يحمور</t>
  </si>
  <si>
    <t>علا</t>
  </si>
  <si>
    <t>وفيقة</t>
  </si>
  <si>
    <t>ضياء</t>
  </si>
  <si>
    <t>الأردنية</t>
  </si>
  <si>
    <t>رمزية</t>
  </si>
  <si>
    <t>قرة دوكار</t>
  </si>
  <si>
    <t xml:space="preserve">مريم </t>
  </si>
  <si>
    <t>مطيعه حسن</t>
  </si>
  <si>
    <t>حداده</t>
  </si>
  <si>
    <t xml:space="preserve">كوثر </t>
  </si>
  <si>
    <t>منيره عبود</t>
  </si>
  <si>
    <t>نايفه</t>
  </si>
  <si>
    <t>العشارة</t>
  </si>
  <si>
    <t>نعيمه</t>
  </si>
  <si>
    <t>شهبا</t>
  </si>
  <si>
    <t>روميه خلف حمود</t>
  </si>
  <si>
    <t>نبل</t>
  </si>
  <si>
    <t>خلفة</t>
  </si>
  <si>
    <t>البشيرية</t>
  </si>
  <si>
    <t>ليلا</t>
  </si>
  <si>
    <t>حبابه</t>
  </si>
  <si>
    <t>نحل</t>
  </si>
  <si>
    <t>فايزه</t>
  </si>
  <si>
    <t>محجه</t>
  </si>
  <si>
    <t>سمره</t>
  </si>
  <si>
    <t>سفيره</t>
  </si>
  <si>
    <t>المنيذره</t>
  </si>
  <si>
    <t>اتحاد</t>
  </si>
  <si>
    <t xml:space="preserve">سعاد </t>
  </si>
  <si>
    <t>نوال</t>
  </si>
  <si>
    <t>زرده</t>
  </si>
  <si>
    <t>الحفة</t>
  </si>
  <si>
    <t>خلود</t>
  </si>
  <si>
    <t xml:space="preserve">صباح سلاخ </t>
  </si>
  <si>
    <t>فريال</t>
  </si>
  <si>
    <t>بصرى الشام</t>
  </si>
  <si>
    <t>منيرة</t>
  </si>
  <si>
    <t>فريال الشلبي</t>
  </si>
  <si>
    <t>سامية درويش</t>
  </si>
  <si>
    <t>فيضه العويد</t>
  </si>
  <si>
    <t>نبيله</t>
  </si>
  <si>
    <t>حرنه</t>
  </si>
  <si>
    <t>شمسكين</t>
  </si>
  <si>
    <t>نابغه</t>
  </si>
  <si>
    <t>حسنية</t>
  </si>
  <si>
    <t>خنساء</t>
  </si>
  <si>
    <t>سهام فهمي حسين</t>
  </si>
  <si>
    <t>هدايا</t>
  </si>
  <si>
    <t>واجد</t>
  </si>
  <si>
    <t>رقيه</t>
  </si>
  <si>
    <t>تل كمبتري</t>
  </si>
  <si>
    <t>امل</t>
  </si>
  <si>
    <t>تمام</t>
  </si>
  <si>
    <t>ناجية</t>
  </si>
  <si>
    <t xml:space="preserve">ناديا </t>
  </si>
  <si>
    <t xml:space="preserve">زبداني </t>
  </si>
  <si>
    <t>غندورة</t>
  </si>
  <si>
    <t>وجيها</t>
  </si>
  <si>
    <t xml:space="preserve">جبعدين </t>
  </si>
  <si>
    <t>نجله</t>
  </si>
  <si>
    <t>عدله الشيباني</t>
  </si>
  <si>
    <t>ترفه الخطيب ابو فخر</t>
  </si>
  <si>
    <t>غلوه</t>
  </si>
  <si>
    <t xml:space="preserve">جبله </t>
  </si>
  <si>
    <t>والدتهاجميله</t>
  </si>
  <si>
    <t xml:space="preserve">الخندق الغربي </t>
  </si>
  <si>
    <t>الثورة</t>
  </si>
  <si>
    <t>حطلة</t>
  </si>
  <si>
    <t xml:space="preserve">سهام </t>
  </si>
  <si>
    <t xml:space="preserve">اميرة </t>
  </si>
  <si>
    <t xml:space="preserve">غادة </t>
  </si>
  <si>
    <t>راس العين</t>
  </si>
  <si>
    <t>نظيره</t>
  </si>
  <si>
    <t>ريمه</t>
  </si>
  <si>
    <t>بسنادا</t>
  </si>
  <si>
    <t>نصرة</t>
  </si>
  <si>
    <t>مخيم جرمانا</t>
  </si>
  <si>
    <t>عائدة</t>
  </si>
  <si>
    <t>امون</t>
  </si>
  <si>
    <t>هالة</t>
  </si>
  <si>
    <t>سكينه العواد</t>
  </si>
  <si>
    <t>مجيده</t>
  </si>
  <si>
    <t xml:space="preserve">فهيده </t>
  </si>
  <si>
    <t xml:space="preserve">عليا </t>
  </si>
  <si>
    <t xml:space="preserve">درعا - نوى </t>
  </si>
  <si>
    <t>الكفر</t>
  </si>
  <si>
    <t>وداد الحلبي</t>
  </si>
  <si>
    <t>ربيحه</t>
  </si>
  <si>
    <t>وجيهه</t>
  </si>
  <si>
    <t>زور بقرايا</t>
  </si>
  <si>
    <t>ابو حبة</t>
  </si>
  <si>
    <t>رئيفة</t>
  </si>
  <si>
    <t xml:space="preserve">أسيا </t>
  </si>
  <si>
    <t xml:space="preserve">بوسان </t>
  </si>
  <si>
    <t>وفاء الجيرودي</t>
  </si>
  <si>
    <t>بودي</t>
  </si>
  <si>
    <t>رئاس</t>
  </si>
  <si>
    <t xml:space="preserve">رحاب </t>
  </si>
  <si>
    <t>حسيبي</t>
  </si>
  <si>
    <t xml:space="preserve">وردة </t>
  </si>
  <si>
    <t>بسيمه</t>
  </si>
  <si>
    <t>رفيفه</t>
  </si>
  <si>
    <t>شرعية</t>
  </si>
  <si>
    <t>فرزت أنجو</t>
  </si>
  <si>
    <t>باقلا</t>
  </si>
  <si>
    <t>شمس الدين</t>
  </si>
  <si>
    <t>نوفه</t>
  </si>
  <si>
    <t>ساميه</t>
  </si>
  <si>
    <t>اليزابيت</t>
  </si>
  <si>
    <t>ترفه</t>
  </si>
  <si>
    <t>سمية الشرع</t>
  </si>
  <si>
    <t>نزهة</t>
  </si>
  <si>
    <t>مها</t>
  </si>
  <si>
    <t>حليمة</t>
  </si>
  <si>
    <t>خانم</t>
  </si>
  <si>
    <t xml:space="preserve">حسكة </t>
  </si>
  <si>
    <t>اديبه</t>
  </si>
  <si>
    <t>فريدة</t>
  </si>
  <si>
    <t xml:space="preserve">ضحية </t>
  </si>
  <si>
    <t>عقارب</t>
  </si>
  <si>
    <t>ميادة</t>
  </si>
  <si>
    <t>شعاره</t>
  </si>
  <si>
    <t xml:space="preserve">حماه </t>
  </si>
  <si>
    <t>مطرة</t>
  </si>
  <si>
    <t xml:space="preserve">نوال </t>
  </si>
  <si>
    <t>هاديه</t>
  </si>
  <si>
    <t xml:space="preserve">تبارك </t>
  </si>
  <si>
    <t xml:space="preserve">جيرود </t>
  </si>
  <si>
    <t>مفيدة</t>
  </si>
  <si>
    <t>سميحه</t>
  </si>
  <si>
    <t>عائشة</t>
  </si>
  <si>
    <t xml:space="preserve">هيام </t>
  </si>
  <si>
    <t>رضيه</t>
  </si>
  <si>
    <t>صالحه</t>
  </si>
  <si>
    <t>العربية الفلسطينية</t>
  </si>
  <si>
    <t>دير الصليب</t>
  </si>
  <si>
    <t xml:space="preserve">شمسه الجاسم </t>
  </si>
  <si>
    <t xml:space="preserve">انعام </t>
  </si>
  <si>
    <t xml:space="preserve">لانا
</t>
  </si>
  <si>
    <t xml:space="preserve">رمزيه </t>
  </si>
  <si>
    <t xml:space="preserve">وداد </t>
  </si>
  <si>
    <t>عين الشعرة</t>
  </si>
  <si>
    <t>بسما</t>
  </si>
  <si>
    <t>عين الفيجة</t>
  </si>
  <si>
    <t>سميه</t>
  </si>
  <si>
    <t>رنده</t>
  </si>
  <si>
    <t xml:space="preserve">كفر حايا </t>
  </si>
  <si>
    <t xml:space="preserve">سعده عبد الملك </t>
  </si>
  <si>
    <t xml:space="preserve">حفير فوقا </t>
  </si>
  <si>
    <t>زكيه</t>
  </si>
  <si>
    <t xml:space="preserve">حليمه </t>
  </si>
  <si>
    <t>البيلونة</t>
  </si>
  <si>
    <t>هرمس</t>
  </si>
  <si>
    <t>القصيبيه</t>
  </si>
  <si>
    <t xml:space="preserve">فاطمه </t>
  </si>
  <si>
    <t>سعدى</t>
  </si>
  <si>
    <t>نورة</t>
  </si>
  <si>
    <t>سميره ملحم</t>
  </si>
  <si>
    <t>غير سورية</t>
  </si>
  <si>
    <t>عطيه</t>
  </si>
  <si>
    <t xml:space="preserve">اليمنية </t>
  </si>
  <si>
    <t>خالديه</t>
  </si>
  <si>
    <t>هناده</t>
  </si>
  <si>
    <t xml:space="preserve">عيشة </t>
  </si>
  <si>
    <t>احلام</t>
  </si>
  <si>
    <t>حسرات</t>
  </si>
  <si>
    <t xml:space="preserve">بديعة </t>
  </si>
  <si>
    <t>خوله</t>
  </si>
  <si>
    <t>حمده</t>
  </si>
  <si>
    <t xml:space="preserve">سجى </t>
  </si>
  <si>
    <t>رتيبه</t>
  </si>
  <si>
    <t xml:space="preserve">عبير الشاطر </t>
  </si>
  <si>
    <t>عدلة</t>
  </si>
  <si>
    <t xml:space="preserve">جهان </t>
  </si>
  <si>
    <t>شاديه</t>
  </si>
  <si>
    <t>منين- ريف دمشق</t>
  </si>
  <si>
    <t>عفاف عباس</t>
  </si>
  <si>
    <t>أمل</t>
  </si>
  <si>
    <t>ربيعه</t>
  </si>
  <si>
    <t>باريهان</t>
  </si>
  <si>
    <t>معارة الأخوان</t>
  </si>
  <si>
    <t>البصيرة</t>
  </si>
  <si>
    <t>فايزة</t>
  </si>
  <si>
    <t>اميمة</t>
  </si>
  <si>
    <t>صفاء</t>
  </si>
  <si>
    <t>لبنه</t>
  </si>
  <si>
    <t>حنان السلال</t>
  </si>
  <si>
    <t xml:space="preserve">حنان </t>
  </si>
  <si>
    <t xml:space="preserve">فهمية </t>
  </si>
  <si>
    <t>جهينه</t>
  </si>
  <si>
    <t>انشراح</t>
  </si>
  <si>
    <t xml:space="preserve">ماجده </t>
  </si>
  <si>
    <t>ايفون</t>
  </si>
  <si>
    <t>لودي</t>
  </si>
  <si>
    <t xml:space="preserve">ربيعه العقاد </t>
  </si>
  <si>
    <t>تهاني</t>
  </si>
  <si>
    <t xml:space="preserve">سويدان شامية </t>
  </si>
  <si>
    <t xml:space="preserve">قارة </t>
  </si>
  <si>
    <t xml:space="preserve">الشجر </t>
  </si>
  <si>
    <t>كفر بطنا</t>
  </si>
  <si>
    <t>البيصره</t>
  </si>
  <si>
    <t>عين دليمه</t>
  </si>
  <si>
    <t xml:space="preserve">مها </t>
  </si>
  <si>
    <t>ضهر اليازدية</t>
  </si>
  <si>
    <t>قرحتا</t>
  </si>
  <si>
    <t>لينا</t>
  </si>
  <si>
    <t>اروى</t>
  </si>
  <si>
    <t>جنوب ونور الدين</t>
  </si>
  <si>
    <t>رنا</t>
  </si>
  <si>
    <t>عمشه</t>
  </si>
  <si>
    <t>اقبال</t>
  </si>
  <si>
    <t>فريزه</t>
  </si>
  <si>
    <t>تماضر</t>
  </si>
  <si>
    <t>اسماء</t>
  </si>
  <si>
    <t>سوزان</t>
  </si>
  <si>
    <t>شيرين</t>
  </si>
  <si>
    <t>واجده</t>
  </si>
  <si>
    <t>اريا</t>
  </si>
  <si>
    <t>بلسم</t>
  </si>
  <si>
    <t>رويده</t>
  </si>
  <si>
    <t xml:space="preserve">انصاف </t>
  </si>
  <si>
    <t>رحاب</t>
  </si>
  <si>
    <t>فاتن</t>
  </si>
  <si>
    <t>دير العدس</t>
  </si>
  <si>
    <t>خديجة الخطيب</t>
  </si>
  <si>
    <t>دمعه القلعاني</t>
  </si>
  <si>
    <t xml:space="preserve">عطرة </t>
  </si>
  <si>
    <t xml:space="preserve">جانيت </t>
  </si>
  <si>
    <t xml:space="preserve">كوكب </t>
  </si>
  <si>
    <t>مكيه</t>
  </si>
  <si>
    <t>هيلا</t>
  </si>
  <si>
    <t>حميدة</t>
  </si>
  <si>
    <t xml:space="preserve">نواظر </t>
  </si>
  <si>
    <t>ورده</t>
  </si>
  <si>
    <t>جواهر زاهر</t>
  </si>
  <si>
    <t>حاجة</t>
  </si>
  <si>
    <t>هدية</t>
  </si>
  <si>
    <t xml:space="preserve">صالحه </t>
  </si>
  <si>
    <t>سمر الطيلوني الشهير بالسنكري</t>
  </si>
  <si>
    <t>ختام</t>
  </si>
  <si>
    <t>صفيه شبانه</t>
  </si>
  <si>
    <t>خولة</t>
  </si>
  <si>
    <t>ميا</t>
  </si>
  <si>
    <t>عيده</t>
  </si>
  <si>
    <t xml:space="preserve">بشيره </t>
  </si>
  <si>
    <t xml:space="preserve">نهلة </t>
  </si>
  <si>
    <t>سعاد اليوسف</t>
  </si>
  <si>
    <t>التونسية</t>
  </si>
  <si>
    <t>نارمان</t>
  </si>
  <si>
    <t>نرجس</t>
  </si>
  <si>
    <t>منوه</t>
  </si>
  <si>
    <t>شكوى</t>
  </si>
  <si>
    <t>انتخاب الفريج</t>
  </si>
  <si>
    <t>سوكينه</t>
  </si>
  <si>
    <t>هند حسون</t>
  </si>
  <si>
    <t>هبه</t>
  </si>
  <si>
    <t>انجيل السماره</t>
  </si>
  <si>
    <t>رفعه</t>
  </si>
  <si>
    <t xml:space="preserve">فكتوريا </t>
  </si>
  <si>
    <t xml:space="preserve">غاليه </t>
  </si>
  <si>
    <t>حوريه</t>
  </si>
  <si>
    <t xml:space="preserve">زهود </t>
  </si>
  <si>
    <t>جدعه</t>
  </si>
  <si>
    <t>مهديه</t>
  </si>
  <si>
    <t>فدوى</t>
  </si>
  <si>
    <t>تماثيل</t>
  </si>
  <si>
    <t xml:space="preserve">ميرفت </t>
  </si>
  <si>
    <t>أولده</t>
  </si>
  <si>
    <t xml:space="preserve">ميادة </t>
  </si>
  <si>
    <t xml:space="preserve">زينب </t>
  </si>
  <si>
    <t xml:space="preserve">يسرى </t>
  </si>
  <si>
    <t>حفيظة</t>
  </si>
  <si>
    <t xml:space="preserve"> صبحية</t>
  </si>
  <si>
    <t>بيداء العبد الله</t>
  </si>
  <si>
    <t>ناجو</t>
  </si>
  <si>
    <t xml:space="preserve">هيلانة </t>
  </si>
  <si>
    <t>رباب</t>
  </si>
  <si>
    <t>زهوي</t>
  </si>
  <si>
    <t>طرده</t>
  </si>
  <si>
    <t>فتاة</t>
  </si>
  <si>
    <t>وفيقة دللول</t>
  </si>
  <si>
    <t>لميس</t>
  </si>
  <si>
    <t>زرقه</t>
  </si>
  <si>
    <t>ايفا</t>
  </si>
  <si>
    <t>وداد همار</t>
  </si>
  <si>
    <t xml:space="preserve">نسرين </t>
  </si>
  <si>
    <t>مكاسب</t>
  </si>
  <si>
    <t>زهريه</t>
  </si>
  <si>
    <t>يسره الشعبان</t>
  </si>
  <si>
    <t xml:space="preserve">محاسن </t>
  </si>
  <si>
    <t xml:space="preserve">شاديه </t>
  </si>
  <si>
    <t>خلفه</t>
  </si>
  <si>
    <t>فصل ثاني 2020-2021</t>
  </si>
  <si>
    <t>رقم الإيقاف</t>
  </si>
  <si>
    <t>تدوير الرسوم</t>
  </si>
  <si>
    <t>أدخل الرقم الإمتحاني</t>
  </si>
  <si>
    <t>غير سوري</t>
  </si>
  <si>
    <t>01</t>
  </si>
  <si>
    <t>رقم جواز السفر لغير السوريين</t>
  </si>
  <si>
    <t>رقم الهاتف</t>
  </si>
  <si>
    <t>02</t>
  </si>
  <si>
    <t>03</t>
  </si>
  <si>
    <t>04</t>
  </si>
  <si>
    <t>05</t>
  </si>
  <si>
    <t>06</t>
  </si>
  <si>
    <t>07</t>
  </si>
  <si>
    <t>08</t>
  </si>
  <si>
    <t>09</t>
  </si>
  <si>
    <t>10</t>
  </si>
  <si>
    <t>11</t>
  </si>
  <si>
    <t>12</t>
  </si>
  <si>
    <t>13</t>
  </si>
  <si>
    <t>14</t>
  </si>
  <si>
    <t>الثانوية</t>
  </si>
  <si>
    <t>الأولى حديث</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</si>
  <si>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</si>
  <si>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</si>
  <si>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</si>
  <si>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</si>
  <si>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</si>
  <si>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</si>
  <si>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</si>
  <si>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</si>
  <si>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</si>
  <si>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</si>
  <si>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</si>
  <si>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</si>
  <si>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</si>
  <si>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</si>
  <si>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</si>
  <si>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</si>
  <si>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</si>
  <si>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</si>
  <si>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</si>
  <si>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</si>
  <si>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</si>
  <si>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</si>
  <si>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</si>
  <si>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</si>
  <si>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</si>
  <si>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</si>
  <si>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</si>
  <si>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</si>
  <si>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</si>
  <si>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</si>
  <si>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</si>
  <si>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</si>
  <si>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</si>
  <si>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</si>
  <si>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</si>
  <si>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</si>
  <si>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</si>
  <si>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</si>
  <si>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</si>
  <si>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</si>
  <si>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</si>
  <si>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</si>
  <si>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</si>
  <si>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</si>
  <si>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</si>
  <si>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</si>
  <si>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</si>
  <si>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</si>
  <si>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</si>
  <si>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</si>
  <si>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</si>
  <si>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</si>
  <si>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</si>
  <si>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</si>
  <si>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</si>
  <si>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</si>
  <si>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</si>
  <si>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</si>
  <si>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</si>
  <si>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</si>
  <si>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</si>
  <si>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</si>
  <si>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</si>
  <si>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</si>
  <si>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</si>
  <si>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</si>
  <si>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</si>
  <si>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</si>
  <si>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</si>
  <si>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</si>
  <si>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الموبايل:</t>
  </si>
  <si>
    <t>الهاتف:</t>
  </si>
  <si>
    <t>الرسوم المدورة</t>
  </si>
  <si>
    <t>الرسوم</t>
  </si>
  <si>
    <t>البيانات باللغة الإنكليزية</t>
  </si>
  <si>
    <t>فصول الإنقطاع</t>
  </si>
  <si>
    <t>رسم فصل الانقطاع</t>
  </si>
  <si>
    <t>رسم تسجيل سنوي</t>
  </si>
  <si>
    <t>م</t>
  </si>
  <si>
    <t>محافظة الشهادة</t>
  </si>
  <si>
    <t>صبري عثمان</t>
  </si>
  <si>
    <t>معن ديوب</t>
  </si>
  <si>
    <t>عبود</t>
  </si>
  <si>
    <t>هيام حباب</t>
  </si>
  <si>
    <t>يسرى عيسى</t>
  </si>
  <si>
    <t>احمد الحنطه</t>
  </si>
  <si>
    <t>عبد الخالق كنعان</t>
  </si>
  <si>
    <t>لين مدينه</t>
  </si>
  <si>
    <t>حمزه فاهمه</t>
  </si>
  <si>
    <t xml:space="preserve">راما محمد </t>
  </si>
  <si>
    <t xml:space="preserve">سهير الصمادي </t>
  </si>
  <si>
    <t>محمد الاحمد</t>
  </si>
  <si>
    <t xml:space="preserve">اياد ابو حمود </t>
  </si>
  <si>
    <t xml:space="preserve">مخلص </t>
  </si>
  <si>
    <t xml:space="preserve">أحمد بردان </t>
  </si>
  <si>
    <t xml:space="preserve">رؤوف </t>
  </si>
  <si>
    <t xml:space="preserve">عبير سلطان </t>
  </si>
  <si>
    <t xml:space="preserve">عذبه حوريه </t>
  </si>
  <si>
    <t xml:space="preserve">نادر </t>
  </si>
  <si>
    <t xml:space="preserve">عهود الشبلي </t>
  </si>
  <si>
    <t>كنانه الحارس</t>
  </si>
  <si>
    <t xml:space="preserve">رشيد </t>
  </si>
  <si>
    <t>محمد سفر الفجير</t>
  </si>
  <si>
    <t>منار النفوري</t>
  </si>
  <si>
    <t xml:space="preserve">نماء سنان </t>
  </si>
  <si>
    <t xml:space="preserve">نورا السمان </t>
  </si>
  <si>
    <t xml:space="preserve">محمد سامر </t>
  </si>
  <si>
    <t>احمد الحجي</t>
  </si>
  <si>
    <t>باسمه بركات</t>
  </si>
  <si>
    <t>حسين همام</t>
  </si>
  <si>
    <t>جودت</t>
  </si>
  <si>
    <t>رأفت الخليل</t>
  </si>
  <si>
    <t>رفاه يوسف</t>
  </si>
  <si>
    <t>روان هيا الخطيب</t>
  </si>
  <si>
    <t>روز تقلا</t>
  </si>
  <si>
    <t>شحيده</t>
  </si>
  <si>
    <t>روزانا الباسط</t>
  </si>
  <si>
    <t>روضه السعيدي</t>
  </si>
  <si>
    <t>ريم الحسن</t>
  </si>
  <si>
    <t>زينب ديب</t>
  </si>
  <si>
    <t>سناء الحمود</t>
  </si>
  <si>
    <t>سناء خطاب</t>
  </si>
  <si>
    <t>سندس السحلي</t>
  </si>
  <si>
    <t>سوزان الخليف</t>
  </si>
  <si>
    <t>شايش</t>
  </si>
  <si>
    <t>طارق عبد الله</t>
  </si>
  <si>
    <t>عامر عبيد</t>
  </si>
  <si>
    <t>محمد صلاح</t>
  </si>
  <si>
    <t>علي صبوح</t>
  </si>
  <si>
    <t>رضى</t>
  </si>
  <si>
    <t>علي عباس</t>
  </si>
  <si>
    <t>عمار الناصر</t>
  </si>
  <si>
    <t>عمار درموش</t>
  </si>
  <si>
    <t>عدوان</t>
  </si>
  <si>
    <t>لينا الميسر</t>
  </si>
  <si>
    <t>خير</t>
  </si>
  <si>
    <t>محمد حسام فرحات الجزائري</t>
  </si>
  <si>
    <t>مريان طاووش</t>
  </si>
  <si>
    <t>بسلان</t>
  </si>
  <si>
    <t>ملهم اسماعيل</t>
  </si>
  <si>
    <t>مهران كرمو</t>
  </si>
  <si>
    <t>نبيله منينه</t>
  </si>
  <si>
    <t>نديم عيسى</t>
  </si>
  <si>
    <t>هاجر الحاج جنيد</t>
  </si>
  <si>
    <t>هدى الحميد</t>
  </si>
  <si>
    <t>هديه قدور</t>
  </si>
  <si>
    <t>هناء الاحمد</t>
  </si>
  <si>
    <t>وفاء زاهر</t>
  </si>
  <si>
    <t>رشا عسكر</t>
  </si>
  <si>
    <t>احمد نزار  تمر اغا</t>
  </si>
  <si>
    <t>نذير</t>
  </si>
  <si>
    <t>رامي يحيى</t>
  </si>
  <si>
    <t>صباح صهريج</t>
  </si>
  <si>
    <t>محمد القنطار</t>
  </si>
  <si>
    <t>محمود طارق  صباغ</t>
  </si>
  <si>
    <t>وليم احمد</t>
  </si>
  <si>
    <t xml:space="preserve">مرح ابويزبك </t>
  </si>
  <si>
    <t>هيفاء ابراهيم</t>
  </si>
  <si>
    <t>A</t>
  </si>
  <si>
    <t>احمد الحماده</t>
  </si>
  <si>
    <t>معضاد ابو عمار</t>
  </si>
  <si>
    <t>صابر</t>
  </si>
  <si>
    <t>آيات الحسوني</t>
  </si>
  <si>
    <t>تمام عابدين</t>
  </si>
  <si>
    <t>روان حسون</t>
  </si>
  <si>
    <t>ادوار</t>
  </si>
  <si>
    <t>محمد موسى</t>
  </si>
  <si>
    <t>يزن السهوي</t>
  </si>
  <si>
    <t>مراد فطوم</t>
  </si>
  <si>
    <t>صدر الدين</t>
  </si>
  <si>
    <t>عبد العزيز  الماشي</t>
  </si>
  <si>
    <t xml:space="preserve">وضاء عمران </t>
  </si>
  <si>
    <t>تغريد الشربجي</t>
  </si>
  <si>
    <t>مجدولين العيدة</t>
  </si>
  <si>
    <t>منى الزيدان</t>
  </si>
  <si>
    <t>ابراهيم اوهان</t>
  </si>
  <si>
    <t>جوزيف</t>
  </si>
  <si>
    <t>ابراهيم حرب</t>
  </si>
  <si>
    <t>احلام عليشه</t>
  </si>
  <si>
    <t>احمد المحمدالهلال</t>
  </si>
  <si>
    <t>عبدالمجيد</t>
  </si>
  <si>
    <t>اروى الغزالي</t>
  </si>
  <si>
    <t>اسامة بوفاضل</t>
  </si>
  <si>
    <t>اسماعيل منصور</t>
  </si>
  <si>
    <t>الاء نصرالله</t>
  </si>
  <si>
    <t>محمد رافت</t>
  </si>
  <si>
    <t>البراء علوني</t>
  </si>
  <si>
    <t>الحمزه عيسى</t>
  </si>
  <si>
    <t>الفاتح مهنا</t>
  </si>
  <si>
    <t>انس الجنيد</t>
  </si>
  <si>
    <t>اياد عبود</t>
  </si>
  <si>
    <t>ايفلين علي</t>
  </si>
  <si>
    <t>ايلين حمدان</t>
  </si>
  <si>
    <t>أحلام سلحب</t>
  </si>
  <si>
    <t>أحمد سميد</t>
  </si>
  <si>
    <t>آزر درويش</t>
  </si>
  <si>
    <t>آلاء الدهام</t>
  </si>
  <si>
    <t xml:space="preserve">آلاء العياش </t>
  </si>
  <si>
    <t>آلاء زاكياني</t>
  </si>
  <si>
    <t>آية النجار</t>
  </si>
  <si>
    <t>باسل ابوالهيجاء</t>
  </si>
  <si>
    <t>باسل ظاظا</t>
  </si>
  <si>
    <t>براءه نشواتي</t>
  </si>
  <si>
    <t>محمدلؤي</t>
  </si>
  <si>
    <t xml:space="preserve">بيان بزازه </t>
  </si>
  <si>
    <t>تغريد محمد</t>
  </si>
  <si>
    <t>جلنار عباس</t>
  </si>
  <si>
    <t>جورج كوركيس</t>
  </si>
  <si>
    <t>حسام اسماعيل</t>
  </si>
  <si>
    <t>حسام الحاج كسار</t>
  </si>
  <si>
    <t>سلوم</t>
  </si>
  <si>
    <t>حسام الخليل</t>
  </si>
  <si>
    <t>مطانس</t>
  </si>
  <si>
    <t>حسن خطاب</t>
  </si>
  <si>
    <t>حسناء الكيالي</t>
  </si>
  <si>
    <t>حمادة رحابي</t>
  </si>
  <si>
    <t>حمزه الشحادات</t>
  </si>
  <si>
    <t>حمود المشوط</t>
  </si>
  <si>
    <t>غياس</t>
  </si>
  <si>
    <t>حميد السينو</t>
  </si>
  <si>
    <t>حنين المصطفى</t>
  </si>
  <si>
    <t>خطار أبوضاهر</t>
  </si>
  <si>
    <t>دعاء زيتون</t>
  </si>
  <si>
    <t>ديما فرهود</t>
  </si>
  <si>
    <t>راما محمود</t>
  </si>
  <si>
    <t>رانيا جديد</t>
  </si>
  <si>
    <t>ربا الغصيني</t>
  </si>
  <si>
    <t>ربى عبد النور</t>
  </si>
  <si>
    <t>ربيع خزام</t>
  </si>
  <si>
    <t>رشا حيش</t>
  </si>
  <si>
    <t>رضوه السليمان</t>
  </si>
  <si>
    <t>رندى حسن</t>
  </si>
  <si>
    <t>رنيم شجره</t>
  </si>
  <si>
    <t>روان ابوالروس</t>
  </si>
  <si>
    <t>روشين نعسان</t>
  </si>
  <si>
    <t>ريدان  حاج علي</t>
  </si>
  <si>
    <t>ريم حيدر</t>
  </si>
  <si>
    <t>عبدالعزيز</t>
  </si>
  <si>
    <t>زين شاهين</t>
  </si>
  <si>
    <t>زينب حمود</t>
  </si>
  <si>
    <t>ساره ابراهيم</t>
  </si>
  <si>
    <t>سالي الرعواني</t>
  </si>
  <si>
    <t>سحر العقباني</t>
  </si>
  <si>
    <t>سلاف ابراهيم</t>
  </si>
  <si>
    <t>سلمى نادر</t>
  </si>
  <si>
    <t>سليم حلال</t>
  </si>
  <si>
    <t>سليمان التوت</t>
  </si>
  <si>
    <t>سمر الخطيب</t>
  </si>
  <si>
    <t>سمر خبيز</t>
  </si>
  <si>
    <t>سناء ابراهيم</t>
  </si>
  <si>
    <t>سندس ابواللبن</t>
  </si>
  <si>
    <t>سهى فالح</t>
  </si>
  <si>
    <t>عبد المولى</t>
  </si>
  <si>
    <t>سيرين العاقل</t>
  </si>
  <si>
    <t>شادي الحلبي</t>
  </si>
  <si>
    <t>شادي عيسى</t>
  </si>
  <si>
    <t>راجح</t>
  </si>
  <si>
    <t>شادي فارس</t>
  </si>
  <si>
    <t>شاديه الضاهر</t>
  </si>
  <si>
    <t>شام سكر</t>
  </si>
  <si>
    <t>شهاب الجبل</t>
  </si>
  <si>
    <t>شهد الشراره</t>
  </si>
  <si>
    <t>صبا صوان</t>
  </si>
  <si>
    <t>صفاء حسن</t>
  </si>
  <si>
    <t>صفيه خالد</t>
  </si>
  <si>
    <t>صهيب احمد</t>
  </si>
  <si>
    <t>طارق عباس</t>
  </si>
  <si>
    <t>طلال العلي</t>
  </si>
  <si>
    <t>عادل الخوري</t>
  </si>
  <si>
    <t>عامر حديدي</t>
  </si>
  <si>
    <t>عامر حمود</t>
  </si>
  <si>
    <t>عبد الله اسماعيل</t>
  </si>
  <si>
    <t>عبدالله المحيميد</t>
  </si>
  <si>
    <t>عبدالمحسن غصن</t>
  </si>
  <si>
    <t>عبير عقل</t>
  </si>
  <si>
    <t>عبير عويد</t>
  </si>
  <si>
    <t>عصام عامر</t>
  </si>
  <si>
    <t>غالب</t>
  </si>
  <si>
    <t xml:space="preserve">عفراء عثمان </t>
  </si>
  <si>
    <t>عقبه اسماعيل</t>
  </si>
  <si>
    <t>علا سلمان</t>
  </si>
  <si>
    <t>علا نقار</t>
  </si>
  <si>
    <t>علاء عيسى</t>
  </si>
  <si>
    <t>علي الاحمد</t>
  </si>
  <si>
    <t>علي الجمال</t>
  </si>
  <si>
    <t>علي ديوب</t>
  </si>
  <si>
    <t>علي علي</t>
  </si>
  <si>
    <t>علياء علي الابرص</t>
  </si>
  <si>
    <t>عمر السليمان</t>
  </si>
  <si>
    <t>عهد القبلان</t>
  </si>
  <si>
    <t>غدير عاقل</t>
  </si>
  <si>
    <t>فادي العقلة</t>
  </si>
  <si>
    <t>عبد المحسن</t>
  </si>
  <si>
    <t>فاديا الجوجو</t>
  </si>
  <si>
    <t>فاطمه السعد</t>
  </si>
  <si>
    <t xml:space="preserve">فراس بلال </t>
  </si>
  <si>
    <t>فرحان الحسون الخلف</t>
  </si>
  <si>
    <t>فردوس جنيد</t>
  </si>
  <si>
    <t>قصي سويدان</t>
  </si>
  <si>
    <t>كريم حسن</t>
  </si>
  <si>
    <t>كندا محمدعلي حسن</t>
  </si>
  <si>
    <t>وائل</t>
  </si>
  <si>
    <t xml:space="preserve">لام مجبور </t>
  </si>
  <si>
    <t>لانا شكير</t>
  </si>
  <si>
    <t xml:space="preserve">محمد حسام الدين </t>
  </si>
  <si>
    <t>لما اسعد</t>
  </si>
  <si>
    <t>على</t>
  </si>
  <si>
    <t>لؤي اليماني</t>
  </si>
  <si>
    <t>ليزا عرابي</t>
  </si>
  <si>
    <t xml:space="preserve">ليلى عبيد </t>
  </si>
  <si>
    <t>لين الكراد</t>
  </si>
  <si>
    <t>ليندا الدارس</t>
  </si>
  <si>
    <t>ماجد الاخرس</t>
  </si>
  <si>
    <t xml:space="preserve">ماجده محمد </t>
  </si>
  <si>
    <t>مجد احمد</t>
  </si>
  <si>
    <t>مجد مضاوي</t>
  </si>
  <si>
    <t>مجدولين الرفاعي</t>
  </si>
  <si>
    <t>محمد ادريس</t>
  </si>
  <si>
    <t>محمد الحمدان</t>
  </si>
  <si>
    <t>محمد بحاح</t>
  </si>
  <si>
    <t>محمد حسين</t>
  </si>
  <si>
    <t>محمد حميدو</t>
  </si>
  <si>
    <t>مرشد</t>
  </si>
  <si>
    <t>محمد عاشور</t>
  </si>
  <si>
    <t>عبداللطيف</t>
  </si>
  <si>
    <t>محمد علوش</t>
  </si>
  <si>
    <t>محمد مهند السبيعي</t>
  </si>
  <si>
    <t>محمد نور الشراره</t>
  </si>
  <si>
    <t>محمد هشام المعراوي</t>
  </si>
  <si>
    <t>محمد جهاد</t>
  </si>
  <si>
    <t>محمداسامة  الاحمد</t>
  </si>
  <si>
    <t>محمدخير  بزي</t>
  </si>
  <si>
    <t>محمدزهير زيدان</t>
  </si>
  <si>
    <t>محمدعلي الحسن</t>
  </si>
  <si>
    <t>محمدنزار بنيان</t>
  </si>
  <si>
    <t>محمديامن الكل</t>
  </si>
  <si>
    <t xml:space="preserve">محمود الويس </t>
  </si>
  <si>
    <t>محمود درويش</t>
  </si>
  <si>
    <t>محمود سعد</t>
  </si>
  <si>
    <t>مرح حيدر</t>
  </si>
  <si>
    <t>مروه الحسن سيف</t>
  </si>
  <si>
    <t>مروى أحمد</t>
  </si>
  <si>
    <t>مريم الدرج</t>
  </si>
  <si>
    <t>مصعب مبارك</t>
  </si>
  <si>
    <t>معين دالي</t>
  </si>
  <si>
    <t>منار اسماعيل</t>
  </si>
  <si>
    <t>موسى القاسم</t>
  </si>
  <si>
    <t>مؤيد شاهين</t>
  </si>
  <si>
    <t>مي بارودي</t>
  </si>
  <si>
    <t>حكم</t>
  </si>
  <si>
    <t>ميساء العلي</t>
  </si>
  <si>
    <t>ناصيف</t>
  </si>
  <si>
    <t>ميساء حبقه</t>
  </si>
  <si>
    <t>ميساء يونس</t>
  </si>
  <si>
    <t>ناصر العقيد</t>
  </si>
  <si>
    <t>نبيل يوسف</t>
  </si>
  <si>
    <t>نورالدين</t>
  </si>
  <si>
    <t>نجود ضاوي</t>
  </si>
  <si>
    <t>نسرين الرافع</t>
  </si>
  <si>
    <t>نسرين المصري</t>
  </si>
  <si>
    <t>أسامة</t>
  </si>
  <si>
    <t>نعمات النومان</t>
  </si>
  <si>
    <t>نوار اسماعيل</t>
  </si>
  <si>
    <t>نوال السعدي</t>
  </si>
  <si>
    <t>نور الحريري</t>
  </si>
  <si>
    <t>محمدخالد</t>
  </si>
  <si>
    <t>نور الدالاتي</t>
  </si>
  <si>
    <t>نور شمص</t>
  </si>
  <si>
    <t>نور عقيل</t>
  </si>
  <si>
    <t>نور ميلان قول</t>
  </si>
  <si>
    <t>نورشان العلي العبد</t>
  </si>
  <si>
    <t>نورما اسماعيل</t>
  </si>
  <si>
    <t>هادي جنود</t>
  </si>
  <si>
    <t>هاني فرجاني</t>
  </si>
  <si>
    <t>هبا عربي</t>
  </si>
  <si>
    <t>هبه خضره</t>
  </si>
  <si>
    <t>هبه ديب</t>
  </si>
  <si>
    <t>هدى السفطلي</t>
  </si>
  <si>
    <t>هديل الناصر</t>
  </si>
  <si>
    <t>هزار جوده</t>
  </si>
  <si>
    <t>محمدسعيد</t>
  </si>
  <si>
    <t>هشام العاسمي</t>
  </si>
  <si>
    <t>هنادي عتمه</t>
  </si>
  <si>
    <t>هنادي عزام</t>
  </si>
  <si>
    <t>هيفاء الحمصي</t>
  </si>
  <si>
    <t>وائل اسبر</t>
  </si>
  <si>
    <t>وسيم ابراهيم</t>
  </si>
  <si>
    <t>وسيم عاشور</t>
  </si>
  <si>
    <t>وصال بدور</t>
  </si>
  <si>
    <t>ولاء حمدان</t>
  </si>
  <si>
    <t>يارا علان</t>
  </si>
  <si>
    <t>يحيى السيدذاكر</t>
  </si>
  <si>
    <t>صهيب</t>
  </si>
  <si>
    <t>يسره كيوان</t>
  </si>
  <si>
    <t>يوشع جديد</t>
  </si>
  <si>
    <t>سلاف الخطيب</t>
  </si>
  <si>
    <t>احمد عجاج</t>
  </si>
  <si>
    <t>تمام ابراهيم</t>
  </si>
  <si>
    <t>ميرفت الحمد</t>
  </si>
  <si>
    <t>بدر الدين المسلماني</t>
  </si>
  <si>
    <t>احمد صبح</t>
  </si>
  <si>
    <t>رنا الابراهيم</t>
  </si>
  <si>
    <t>ادهم شقير</t>
  </si>
  <si>
    <t xml:space="preserve">هبا بدور </t>
  </si>
  <si>
    <t>روبينيا البدور</t>
  </si>
  <si>
    <t>فصل أول 2021-2022</t>
  </si>
  <si>
    <t>ضعف الرسوم</t>
  </si>
  <si>
    <t>ادبي</t>
  </si>
  <si>
    <t>سلمية</t>
  </si>
  <si>
    <t xml:space="preserve">رضيمه اللواء </t>
  </si>
  <si>
    <t>نبع الطيب</t>
  </si>
  <si>
    <t>رأس المعرة</t>
  </si>
  <si>
    <t>انثى</t>
  </si>
  <si>
    <t>رستن</t>
  </si>
  <si>
    <t>جعفينة الماشي</t>
  </si>
  <si>
    <t>الثوره</t>
  </si>
  <si>
    <t>سرغايه</t>
  </si>
  <si>
    <t>سنديانه عين حفاض</t>
  </si>
  <si>
    <t xml:space="preserve">رأس المعرة </t>
  </si>
  <si>
    <t>حوايج ذباب</t>
  </si>
  <si>
    <t>ليبيا</t>
  </si>
  <si>
    <t>معرة صيدنايا</t>
  </si>
  <si>
    <t>محرده</t>
  </si>
  <si>
    <t>اعزاز</t>
  </si>
  <si>
    <t>اليمنية</t>
  </si>
  <si>
    <t>حلب الجينة</t>
  </si>
  <si>
    <t>الحريجية</t>
  </si>
  <si>
    <t>طرابلس ليبيا</t>
  </si>
  <si>
    <t xml:space="preserve">خان دنون </t>
  </si>
  <si>
    <t xml:space="preserve">منبج </t>
  </si>
  <si>
    <t>ابو الظهور</t>
  </si>
  <si>
    <t>دارة عزة</t>
  </si>
  <si>
    <t>الحسكه</t>
  </si>
  <si>
    <t>تل التتن</t>
  </si>
  <si>
    <t>السفيرة</t>
  </si>
  <si>
    <t>قرفا</t>
  </si>
  <si>
    <t>بيت الشيخ يونس</t>
  </si>
  <si>
    <t>الشويهدات</t>
  </si>
  <si>
    <t>النبك- ريف دمشق</t>
  </si>
  <si>
    <t xml:space="preserve">مخيم اليرموك </t>
  </si>
  <si>
    <t xml:space="preserve">دمر </t>
  </si>
  <si>
    <t>جوزات</t>
  </si>
  <si>
    <t>فيروزه</t>
  </si>
  <si>
    <t>حورات عمورين</t>
  </si>
  <si>
    <t>عمان</t>
  </si>
  <si>
    <t>شبرونيه</t>
  </si>
  <si>
    <t>اشرفية صحنايا</t>
  </si>
  <si>
    <t>damascus</t>
  </si>
  <si>
    <t>الهامه</t>
  </si>
  <si>
    <t>كريم</t>
  </si>
  <si>
    <t>الزاويه</t>
  </si>
  <si>
    <t>العزيزية</t>
  </si>
  <si>
    <t>شرقليه</t>
  </si>
  <si>
    <t>عين غليم</t>
  </si>
  <si>
    <t>تدمر</t>
  </si>
  <si>
    <t>عين التينه</t>
  </si>
  <si>
    <t>خبب</t>
  </si>
  <si>
    <t>المجوي</t>
  </si>
  <si>
    <t>مشرفه</t>
  </si>
  <si>
    <t>الرمادي</t>
  </si>
  <si>
    <t>الرفيد</t>
  </si>
  <si>
    <t>عوج</t>
  </si>
  <si>
    <t>دبسي فرج</t>
  </si>
  <si>
    <t>الخنساء</t>
  </si>
  <si>
    <t>كفر ناسج</t>
  </si>
  <si>
    <t>مرانة</t>
  </si>
  <si>
    <t>بيت حجيرة</t>
  </si>
  <si>
    <t>يبوس</t>
  </si>
  <si>
    <t>المتراس</t>
  </si>
  <si>
    <t>رقه</t>
  </si>
  <si>
    <t>منطار</t>
  </si>
  <si>
    <t>الدانا</t>
  </si>
  <si>
    <t>المعموره</t>
  </si>
  <si>
    <t>غدير البستان</t>
  </si>
  <si>
    <t>البهلولية</t>
  </si>
  <si>
    <t>شقا</t>
  </si>
  <si>
    <t>الحتان</t>
  </si>
  <si>
    <t>بويضان</t>
  </si>
  <si>
    <t>بيت حجيره</t>
  </si>
  <si>
    <t>الماب</t>
  </si>
  <si>
    <t>نبع البارد</t>
  </si>
  <si>
    <t xml:space="preserve">جلين </t>
  </si>
  <si>
    <t>والدتهاكرجيه</t>
  </si>
  <si>
    <t>صوريا</t>
  </si>
  <si>
    <t>ساره</t>
  </si>
  <si>
    <t>نعيمه جرجس</t>
  </si>
  <si>
    <t>رفيف</t>
  </si>
  <si>
    <t>ريم</t>
  </si>
  <si>
    <t>شهر زاد</t>
  </si>
  <si>
    <t>حسناء</t>
  </si>
  <si>
    <t>ابتهال</t>
  </si>
  <si>
    <t>فيحاء</t>
  </si>
  <si>
    <t>منتها</t>
  </si>
  <si>
    <t>نافله</t>
  </si>
  <si>
    <t>ليمونه</t>
  </si>
  <si>
    <t>ثريا</t>
  </si>
  <si>
    <t>زهية</t>
  </si>
  <si>
    <t>فلسطين</t>
  </si>
  <si>
    <t>سهير</t>
  </si>
  <si>
    <t>أنيسة</t>
  </si>
  <si>
    <t>عيشه</t>
  </si>
  <si>
    <t>عواطف</t>
  </si>
  <si>
    <t>بتول</t>
  </si>
  <si>
    <t>وزيره</t>
  </si>
  <si>
    <t>تعيبه</t>
  </si>
  <si>
    <t>نهديه</t>
  </si>
  <si>
    <t>حفيظه</t>
  </si>
  <si>
    <t>شمسيه</t>
  </si>
  <si>
    <t>نجود</t>
  </si>
  <si>
    <t>شوق</t>
  </si>
  <si>
    <t>عليه</t>
  </si>
  <si>
    <t>سراج</t>
  </si>
  <si>
    <t>صيته</t>
  </si>
  <si>
    <t>فيوليت</t>
  </si>
  <si>
    <t>زهرالهيل</t>
  </si>
  <si>
    <t>جهينا</t>
  </si>
  <si>
    <t>رشيده</t>
  </si>
  <si>
    <t>ألطاف</t>
  </si>
  <si>
    <t>بريه</t>
  </si>
  <si>
    <t>غنادا</t>
  </si>
  <si>
    <t>مسيره</t>
  </si>
  <si>
    <t>عمشة</t>
  </si>
  <si>
    <t>شامه</t>
  </si>
  <si>
    <t>نجلا</t>
  </si>
  <si>
    <t>فوزه</t>
  </si>
  <si>
    <t>ماريه</t>
  </si>
  <si>
    <t>ريماز</t>
  </si>
  <si>
    <t>دارين</t>
  </si>
  <si>
    <t>عدويه</t>
  </si>
  <si>
    <t>افرنجيه</t>
  </si>
  <si>
    <t>نجيحه</t>
  </si>
  <si>
    <t>عوش</t>
  </si>
  <si>
    <t>رقية</t>
  </si>
  <si>
    <t>شيحة</t>
  </si>
  <si>
    <t>سريره</t>
  </si>
  <si>
    <t>شهيرة</t>
  </si>
  <si>
    <t>لويزه</t>
  </si>
  <si>
    <t>دنيا البيطار</t>
  </si>
  <si>
    <t>والدتهاسعديه</t>
  </si>
  <si>
    <t>عبلا</t>
  </si>
  <si>
    <t>نصره</t>
  </si>
  <si>
    <t>هدى عثمان</t>
  </si>
  <si>
    <t>منيره</t>
  </si>
  <si>
    <t>فضيله</t>
  </si>
  <si>
    <t>خربة كسيح</t>
  </si>
  <si>
    <t>سوريا</t>
  </si>
  <si>
    <t>الصرخة</t>
  </si>
  <si>
    <t>دير خبيه</t>
  </si>
  <si>
    <t>الظاهرية</t>
  </si>
  <si>
    <t>حموره</t>
  </si>
  <si>
    <t>ديرالزور</t>
  </si>
  <si>
    <t>زملكا</t>
  </si>
  <si>
    <t>رأس العين</t>
  </si>
  <si>
    <t>درعا -جاسم</t>
  </si>
  <si>
    <t>السويداء الكفر</t>
  </si>
  <si>
    <t>الخندق الشرقي</t>
  </si>
  <si>
    <t>تلحودان 1/25</t>
  </si>
  <si>
    <t>شام</t>
  </si>
  <si>
    <t>الرقة - البقل</t>
  </si>
  <si>
    <t>هريرة</t>
  </si>
  <si>
    <t>الفصل الأول 2018-2019</t>
  </si>
  <si>
    <t>الفصل الثاني 2018-2019</t>
  </si>
  <si>
    <t>الفصل الأول 2019-2020</t>
  </si>
  <si>
    <t>ebrahem</t>
  </si>
  <si>
    <t>hanaa</t>
  </si>
  <si>
    <t>DAMASCUS</t>
  </si>
  <si>
    <t>Ghassan</t>
  </si>
  <si>
    <t>latakia</t>
  </si>
  <si>
    <t>sabah</t>
  </si>
  <si>
    <t>mahmoud</t>
  </si>
  <si>
    <t>hasna</t>
  </si>
  <si>
    <t>souaad</t>
  </si>
  <si>
    <t>hasan</t>
  </si>
  <si>
    <t>HAMA</t>
  </si>
  <si>
    <t>Damascus</t>
  </si>
  <si>
    <t>fatima</t>
  </si>
  <si>
    <t>khalil</t>
  </si>
  <si>
    <t>mona</t>
  </si>
  <si>
    <t>damascous</t>
  </si>
  <si>
    <t>thanaa</t>
  </si>
  <si>
    <t>mazen</t>
  </si>
  <si>
    <t>daraa</t>
  </si>
  <si>
    <t>bashera</t>
  </si>
  <si>
    <t>altal</t>
  </si>
  <si>
    <t>Homs</t>
  </si>
  <si>
    <t>amal</t>
  </si>
  <si>
    <t>damascus suburb</t>
  </si>
  <si>
    <t>mohamad</t>
  </si>
  <si>
    <t>aleppo</t>
  </si>
  <si>
    <t>SALAH</t>
  </si>
  <si>
    <t>SHAMSA</t>
  </si>
  <si>
    <t>DARAA</t>
  </si>
  <si>
    <t>RANA ALABRAHIM</t>
  </si>
  <si>
    <t>MOHMMAD</t>
  </si>
  <si>
    <t>ZINA</t>
  </si>
  <si>
    <t>amena</t>
  </si>
  <si>
    <t>aeman</t>
  </si>
  <si>
    <t>ADNAN</t>
  </si>
  <si>
    <t>HIAM</t>
  </si>
  <si>
    <t>DAMAS SUBURB</t>
  </si>
  <si>
    <t>saeed</t>
  </si>
  <si>
    <t>NADIA</t>
  </si>
  <si>
    <t>SANAA</t>
  </si>
  <si>
    <t>mohammad</t>
  </si>
  <si>
    <t>damas</t>
  </si>
  <si>
    <t>hosen</t>
  </si>
  <si>
    <t>KHALED</t>
  </si>
  <si>
    <t>issa</t>
  </si>
  <si>
    <t>waled</t>
  </si>
  <si>
    <t>NADA</t>
  </si>
  <si>
    <t>MOHAMAD</t>
  </si>
  <si>
    <t>ahmad</t>
  </si>
  <si>
    <t>souad</t>
  </si>
  <si>
    <t>soliman</t>
  </si>
  <si>
    <t>hama</t>
  </si>
  <si>
    <t>MOHAMAD MAHER ALHARES</t>
  </si>
  <si>
    <t>MOHAMAD NEDAL</t>
  </si>
  <si>
    <t>OSAMA KHADOUR</t>
  </si>
  <si>
    <t>AHMED</t>
  </si>
  <si>
    <t>KHADIJAH</t>
  </si>
  <si>
    <t>JABLEH</t>
  </si>
  <si>
    <t>NJOUD HASOUYAH</t>
  </si>
  <si>
    <t>MAHMOUD</t>
  </si>
  <si>
    <t>ZENAB</t>
  </si>
  <si>
    <t>BAITSABER</t>
  </si>
  <si>
    <t>mwaheb</t>
  </si>
  <si>
    <t>ali</t>
  </si>
  <si>
    <t>basheerh</t>
  </si>
  <si>
    <t>AHMAD SOULTAN</t>
  </si>
  <si>
    <t>SALAH ALDEEN</t>
  </si>
  <si>
    <t>FAREDA</t>
  </si>
  <si>
    <t>ALHASAKA</t>
  </si>
  <si>
    <t>Sonea Almiehthawe</t>
  </si>
  <si>
    <t>Faisal</t>
  </si>
  <si>
    <t>Wedad</t>
  </si>
  <si>
    <t>Jramana</t>
  </si>
  <si>
    <t>Wissam Taqla</t>
  </si>
  <si>
    <t>Ahmad</t>
  </si>
  <si>
    <t>Amal</t>
  </si>
  <si>
    <t>Latakkia</t>
  </si>
  <si>
    <t>hazem ahnad</t>
  </si>
  <si>
    <t>mrer</t>
  </si>
  <si>
    <t>waheba</t>
  </si>
  <si>
    <t>hamah</t>
  </si>
  <si>
    <t>Hanan Al-Habeeb</t>
  </si>
  <si>
    <t>Shakir</t>
  </si>
  <si>
    <t>Hdia</t>
  </si>
  <si>
    <t>Al-Boukmal</t>
  </si>
  <si>
    <t>ALIA</t>
  </si>
  <si>
    <t>samer aldali</t>
  </si>
  <si>
    <t>abd alkarem</t>
  </si>
  <si>
    <t>marem</t>
  </si>
  <si>
    <t>Lina Alshaban</t>
  </si>
  <si>
    <t>Ramadan</t>
  </si>
  <si>
    <t>Safera</t>
  </si>
  <si>
    <t>Mumena Ali</t>
  </si>
  <si>
    <t>Mouhamed Sbhe</t>
  </si>
  <si>
    <t>Marem</t>
  </si>
  <si>
    <t>Nirmin Al Abaas</t>
  </si>
  <si>
    <t>Rabee</t>
  </si>
  <si>
    <t>Nabgha</t>
  </si>
  <si>
    <t>HSEN ALHSEN</t>
  </si>
  <si>
    <t>ALI</t>
  </si>
  <si>
    <t>FITEM</t>
  </si>
  <si>
    <t>DOUMA</t>
  </si>
  <si>
    <t>fatima soutall</t>
  </si>
  <si>
    <t>abd almajeed</t>
  </si>
  <si>
    <t>hayat</t>
  </si>
  <si>
    <t>zakia</t>
  </si>
  <si>
    <t>fatima mahoo</t>
  </si>
  <si>
    <t>hasn</t>
  </si>
  <si>
    <t>khalfa</t>
  </si>
  <si>
    <t>albasherea</t>
  </si>
  <si>
    <t>doma</t>
  </si>
  <si>
    <t>AHMAD</t>
  </si>
  <si>
    <t>DAMASCUS SUBURB</t>
  </si>
  <si>
    <t>YARUB ZAHER ALDEEN</t>
  </si>
  <si>
    <t>ESSAM</t>
  </si>
  <si>
    <t>HEND</t>
  </si>
  <si>
    <t>HOMS</t>
  </si>
  <si>
    <t>alia</t>
  </si>
  <si>
    <t>wedad shekh al-ardd</t>
  </si>
  <si>
    <t>fayz</t>
  </si>
  <si>
    <t>fatena</t>
  </si>
  <si>
    <t>rawaa</t>
  </si>
  <si>
    <t>NOOR HAYAWI</t>
  </si>
  <si>
    <t>MOHAMAAD</t>
  </si>
  <si>
    <t>KHANSAA</t>
  </si>
  <si>
    <t>RAKKA</t>
  </si>
  <si>
    <t>MADLEEN ALDOUBAL</t>
  </si>
  <si>
    <t>YOUSEF</t>
  </si>
  <si>
    <t>NEHAL</t>
  </si>
  <si>
    <t>SWAIDAA</t>
  </si>
  <si>
    <t>Walid Okla</t>
  </si>
  <si>
    <t>Okla</t>
  </si>
  <si>
    <t>Tamam</t>
  </si>
  <si>
    <t>Yarmouk</t>
  </si>
  <si>
    <t>ali albarho aldebo</t>
  </si>
  <si>
    <t>fawzeah</t>
  </si>
  <si>
    <t>amira hamod</t>
  </si>
  <si>
    <t>adnan</t>
  </si>
  <si>
    <t>fadia</t>
  </si>
  <si>
    <t>alsarkha</t>
  </si>
  <si>
    <t>LUBNA SALMAN</t>
  </si>
  <si>
    <t>SUHIL</t>
  </si>
  <si>
    <t>HEYAM</t>
  </si>
  <si>
    <t>DAMAS</t>
  </si>
  <si>
    <t>ghada</t>
  </si>
  <si>
    <t>swaida</t>
  </si>
  <si>
    <t>AL-Muthana Al-Mohammad</t>
  </si>
  <si>
    <t>Esmail</t>
  </si>
  <si>
    <t>Halima AL-Hmidi</t>
  </si>
  <si>
    <t>AlRaqa</t>
  </si>
  <si>
    <t>moustafa almkdad</t>
  </si>
  <si>
    <t>khear alaah</t>
  </si>
  <si>
    <t>freal</t>
  </si>
  <si>
    <t>bosra alsham</t>
  </si>
  <si>
    <t>Anas Sarhan</t>
  </si>
  <si>
    <t>Mawan</t>
  </si>
  <si>
    <t>Iman</t>
  </si>
  <si>
    <t>mohammad altalaa</t>
  </si>
  <si>
    <t>hamada</t>
  </si>
  <si>
    <t>ghram</t>
  </si>
  <si>
    <t>ktefa</t>
  </si>
  <si>
    <t>alswedaa</t>
  </si>
  <si>
    <t>ZIAD SKMANI</t>
  </si>
  <si>
    <t>EBRAHIM</t>
  </si>
  <si>
    <t>ESAAF</t>
  </si>
  <si>
    <t>SALMIA</t>
  </si>
  <si>
    <t>yousef</t>
  </si>
  <si>
    <t>homs</t>
  </si>
  <si>
    <t>saleh</t>
  </si>
  <si>
    <t>HEND JARBUH</t>
  </si>
  <si>
    <t>JAMIL</t>
  </si>
  <si>
    <t>AMAL</t>
  </si>
  <si>
    <t>SWAIDA</t>
  </si>
  <si>
    <t>jamal</t>
  </si>
  <si>
    <t>adel</t>
  </si>
  <si>
    <t>zenab younes</t>
  </si>
  <si>
    <t>ghandoura</t>
  </si>
  <si>
    <t>almaran</t>
  </si>
  <si>
    <t>syria</t>
  </si>
  <si>
    <t>ayda alsoos</t>
  </si>
  <si>
    <t>yousf</t>
  </si>
  <si>
    <t>gamela</t>
  </si>
  <si>
    <t>kenda naser</t>
  </si>
  <si>
    <t>nasar</t>
  </si>
  <si>
    <t>samra</t>
  </si>
  <si>
    <t>shadia aldaher</t>
  </si>
  <si>
    <t>abdalkareem</t>
  </si>
  <si>
    <t>korjeah</t>
  </si>
  <si>
    <t>shrklih</t>
  </si>
  <si>
    <t>rajaa alkhouja</t>
  </si>
  <si>
    <t>mohamad bashar</t>
  </si>
  <si>
    <t>nouha</t>
  </si>
  <si>
    <t>Trtos</t>
  </si>
  <si>
    <t>majed aluseef</t>
  </si>
  <si>
    <t>khedr</t>
  </si>
  <si>
    <t>deir alzor</t>
  </si>
  <si>
    <t>NAWAL ALSADE</t>
  </si>
  <si>
    <t>ABDULALLAH</t>
  </si>
  <si>
    <t>ADIBA</t>
  </si>
  <si>
    <t>maream shahin</t>
  </si>
  <si>
    <t>deb</t>
  </si>
  <si>
    <t>wajeha</t>
  </si>
  <si>
    <t>jubbadin</t>
  </si>
  <si>
    <t>tartous</t>
  </si>
  <si>
    <t>RASHA ALSOLIMAN</t>
  </si>
  <si>
    <t>SOKENA</t>
  </si>
  <si>
    <t>DEAR ALZOR</t>
  </si>
  <si>
    <t>REEM HAIDAR</t>
  </si>
  <si>
    <t>ABD ALAZIZ</t>
  </si>
  <si>
    <t>HOSNIA</t>
  </si>
  <si>
    <t>ZABADANI</t>
  </si>
  <si>
    <t>Maream Kmal Aldeen</t>
  </si>
  <si>
    <t>MheAldeen</t>
  </si>
  <si>
    <t>Khadeja</t>
  </si>
  <si>
    <t>SWZAN ALKATEB</t>
  </si>
  <si>
    <t>KAADAJE</t>
  </si>
  <si>
    <t>ENTISAR ALBADAWI</t>
  </si>
  <si>
    <t>MUSTAFA</t>
  </si>
  <si>
    <t>FATIMA</t>
  </si>
  <si>
    <t>HAMZEH JOMAA</t>
  </si>
  <si>
    <t>ABDLSATTAR</t>
  </si>
  <si>
    <t>WAFAA</t>
  </si>
  <si>
    <t>MOHAMMAD</t>
  </si>
  <si>
    <t>TARTUS</t>
  </si>
  <si>
    <t>kinda mohammad ali hassan</t>
  </si>
  <si>
    <t>wael</t>
  </si>
  <si>
    <t>johaina</t>
  </si>
  <si>
    <t>lattakia</t>
  </si>
  <si>
    <t>rabab kassouha</t>
  </si>
  <si>
    <t>tysir</t>
  </si>
  <si>
    <t>jaklin</t>
  </si>
  <si>
    <t>rania souliman</t>
  </si>
  <si>
    <t>mia</t>
  </si>
  <si>
    <t>fawzi</t>
  </si>
  <si>
    <t>WAEED ZEIN ELDEN</t>
  </si>
  <si>
    <t>SALEM</t>
  </si>
  <si>
    <t>OTAF</t>
  </si>
  <si>
    <t>ALSWIDAA</t>
  </si>
  <si>
    <t>rabaa ibrahim</t>
  </si>
  <si>
    <t>fodah</t>
  </si>
  <si>
    <t>RANIA ALHNDI</t>
  </si>
  <si>
    <t>NAHLLA</t>
  </si>
  <si>
    <t>SOUDI ARBIA</t>
  </si>
  <si>
    <t>LOUBNA YASMINAH</t>
  </si>
  <si>
    <t>FISAL</t>
  </si>
  <si>
    <t>FARZAT</t>
  </si>
  <si>
    <t>SAFEAH KHALED</t>
  </si>
  <si>
    <t>FATEMA</t>
  </si>
  <si>
    <t>TADMOR</t>
  </si>
  <si>
    <t>OMAR</t>
  </si>
  <si>
    <t>NAEFA</t>
  </si>
  <si>
    <t>REF DAMASCUS</t>
  </si>
  <si>
    <t>haefaa alali</t>
  </si>
  <si>
    <t>abd aljabar</t>
  </si>
  <si>
    <t>ensaf</t>
  </si>
  <si>
    <t>lama asaad</t>
  </si>
  <si>
    <t>rabeaa</t>
  </si>
  <si>
    <t>TAGHREED MEFLEH</t>
  </si>
  <si>
    <t>HUSSEIN</t>
  </si>
  <si>
    <t>REHAB</t>
  </si>
  <si>
    <t>yosef</t>
  </si>
  <si>
    <t>jaramana</t>
  </si>
  <si>
    <t>DALIA ALZEIN</t>
  </si>
  <si>
    <t>FARES</t>
  </si>
  <si>
    <t>HOUDA</t>
  </si>
  <si>
    <t>mouhamad</t>
  </si>
  <si>
    <t>alhasaka</t>
  </si>
  <si>
    <t>ROZANA ALBASET</t>
  </si>
  <si>
    <t>LYBIA</t>
  </si>
  <si>
    <t>26/1/1984</t>
  </si>
  <si>
    <t>RUBA MAKAREM</t>
  </si>
  <si>
    <t>RAMEZ</t>
  </si>
  <si>
    <t>NEHAD</t>
  </si>
  <si>
    <t>majeda</t>
  </si>
  <si>
    <t>laila</t>
  </si>
  <si>
    <t>idleb</t>
  </si>
  <si>
    <t>samia</t>
  </si>
  <si>
    <t>AMER HAMOUD</t>
  </si>
  <si>
    <t>WAZERA</t>
  </si>
  <si>
    <t>Mohammed</t>
  </si>
  <si>
    <t>karema</t>
  </si>
  <si>
    <t>fatema</t>
  </si>
  <si>
    <t>shamsa</t>
  </si>
  <si>
    <t>yaser</t>
  </si>
  <si>
    <t>mohamad entable</t>
  </si>
  <si>
    <t>noaman</t>
  </si>
  <si>
    <t>zakya</t>
  </si>
  <si>
    <t>khaled</t>
  </si>
  <si>
    <t>maream</t>
  </si>
  <si>
    <t>ASALA ZAHR ALDEEN</t>
  </si>
  <si>
    <t>KASEM</t>
  </si>
  <si>
    <t>SAMR</t>
  </si>
  <si>
    <t>GRMANA</t>
  </si>
  <si>
    <t>mhmad</t>
  </si>
  <si>
    <t>Safaa Hasan</t>
  </si>
  <si>
    <t>Aref</t>
  </si>
  <si>
    <t>Jamela</t>
  </si>
  <si>
    <t>mahmoud shehada</t>
  </si>
  <si>
    <t>mousa</t>
  </si>
  <si>
    <t>ibtisam</t>
  </si>
  <si>
    <t>basema alali alsarhan</t>
  </si>
  <si>
    <t>shokrea</t>
  </si>
  <si>
    <t>nahla</t>
  </si>
  <si>
    <t>reham seifo</t>
  </si>
  <si>
    <t>myssam alali</t>
  </si>
  <si>
    <t>afif</t>
  </si>
  <si>
    <t>adah</t>
  </si>
  <si>
    <t>fawaz</t>
  </si>
  <si>
    <t>safaa almfashy</t>
  </si>
  <si>
    <t>muhamad eid</t>
  </si>
  <si>
    <t>ateh</t>
  </si>
  <si>
    <t>damascus surbub</t>
  </si>
  <si>
    <t>samera</t>
  </si>
  <si>
    <t>mohamad hassn</t>
  </si>
  <si>
    <t>hilana</t>
  </si>
  <si>
    <t>Houda AlSaftle</t>
  </si>
  <si>
    <t>Youseef</t>
  </si>
  <si>
    <t>Nadea</t>
  </si>
  <si>
    <t>Aleppo</t>
  </si>
  <si>
    <t>muhamad</t>
  </si>
  <si>
    <t>hoda kewan</t>
  </si>
  <si>
    <t>taghred</t>
  </si>
  <si>
    <t>HUSAM ISMAEL</t>
  </si>
  <si>
    <t>SHAMSEHA</t>
  </si>
  <si>
    <t>idlib</t>
  </si>
  <si>
    <t>Marwa alshafie</t>
  </si>
  <si>
    <t>muhamad jama</t>
  </si>
  <si>
    <t>sabah turk</t>
  </si>
  <si>
    <t>Hama</t>
  </si>
  <si>
    <t>HAMAH</t>
  </si>
  <si>
    <t>fadiah alsalman</t>
  </si>
  <si>
    <t>kawkab</t>
  </si>
  <si>
    <t>walaa hamdan</t>
  </si>
  <si>
    <t>maha</t>
  </si>
  <si>
    <t>manal altaki</t>
  </si>
  <si>
    <t>ibrahim</t>
  </si>
  <si>
    <t>sanaa</t>
  </si>
  <si>
    <t>NOUR SHNANA</t>
  </si>
  <si>
    <t>SAMIR</t>
  </si>
  <si>
    <t>AEDA</t>
  </si>
  <si>
    <t>HANAA ALSMAN</t>
  </si>
  <si>
    <t>hadil alqasas</t>
  </si>
  <si>
    <t>hadaya</t>
  </si>
  <si>
    <t>rana salame</t>
  </si>
  <si>
    <t>faeez</t>
  </si>
  <si>
    <t>essrah</t>
  </si>
  <si>
    <t>AHMAD HALAWEH</t>
  </si>
  <si>
    <t>MOSTAFA</t>
  </si>
  <si>
    <t>HALEMEH</t>
  </si>
  <si>
    <t>YARMOOK</t>
  </si>
  <si>
    <t>SLIMAN ALTOT</t>
  </si>
  <si>
    <t>ABDALMJED</t>
  </si>
  <si>
    <t>SAMIA</t>
  </si>
  <si>
    <t>DOMA</t>
  </si>
  <si>
    <t>MUNA</t>
  </si>
  <si>
    <t>SYRIA</t>
  </si>
  <si>
    <t>HOUD ALMHNA</t>
  </si>
  <si>
    <t>HTEME</t>
  </si>
  <si>
    <t>WAGED</t>
  </si>
  <si>
    <t>DEER ALZOUR</t>
  </si>
  <si>
    <t>read alahmad</t>
  </si>
  <si>
    <t>khalowf</t>
  </si>
  <si>
    <t>najea</t>
  </si>
  <si>
    <t>alboukmal</t>
  </si>
  <si>
    <t>FATEMA GHATROUF</t>
  </si>
  <si>
    <t>BADIEAH</t>
  </si>
  <si>
    <t>LATTAKIA</t>
  </si>
  <si>
    <t>YARA ALYOUNES</t>
  </si>
  <si>
    <t>Lubna junah</t>
  </si>
  <si>
    <t>eabd alghafa</t>
  </si>
  <si>
    <t>sawsan</t>
  </si>
  <si>
    <t>darya</t>
  </si>
  <si>
    <t>MOHAMAD KHATIB</t>
  </si>
  <si>
    <t>NAWAL</t>
  </si>
  <si>
    <t>TARTOUS</t>
  </si>
  <si>
    <t>ANOUD ALSHMAM</t>
  </si>
  <si>
    <t>SALM</t>
  </si>
  <si>
    <t>SAEKHA</t>
  </si>
  <si>
    <t>ALHASKEH</t>
  </si>
  <si>
    <t>NASER ALAKID</t>
  </si>
  <si>
    <t>NASER</t>
  </si>
  <si>
    <t>AISHA</t>
  </si>
  <si>
    <t>GHADEERALBUSTAN</t>
  </si>
  <si>
    <t>ALIAA ALI ALABRAS</t>
  </si>
  <si>
    <t>HOSIN</t>
  </si>
  <si>
    <t>THANAA</t>
  </si>
  <si>
    <t>ALEPPO</t>
  </si>
  <si>
    <t>sherien mansour</t>
  </si>
  <si>
    <t>ghalia</t>
  </si>
  <si>
    <t>ADEL ALKHOURI</t>
  </si>
  <si>
    <t>MAHER</t>
  </si>
  <si>
    <t>SAHAR</t>
  </si>
  <si>
    <t>marwa bazazi</t>
  </si>
  <si>
    <t>nabel</t>
  </si>
  <si>
    <t>amera</t>
  </si>
  <si>
    <t>SALIM HALAL</t>
  </si>
  <si>
    <t>GHASSAN</t>
  </si>
  <si>
    <t>RIMA</t>
  </si>
  <si>
    <t>halah</t>
  </si>
  <si>
    <t>ebtesam</t>
  </si>
  <si>
    <t>sharif</t>
  </si>
  <si>
    <t>enaam</t>
  </si>
  <si>
    <t>kudsia</t>
  </si>
  <si>
    <t>FADIA ALJOUJOU</t>
  </si>
  <si>
    <t>HAMIDA</t>
  </si>
  <si>
    <t>REEF DAMASCUS</t>
  </si>
  <si>
    <t>REEM ALALBOUD</t>
  </si>
  <si>
    <t>MOUAFAQ</t>
  </si>
  <si>
    <t>ABEER</t>
  </si>
  <si>
    <t>nosaiba zen alddin</t>
  </si>
  <si>
    <t>fawziay</t>
  </si>
  <si>
    <t>al zabadane</t>
  </si>
  <si>
    <t>KINDA KAHEEL</t>
  </si>
  <si>
    <t>QAMAR</t>
  </si>
  <si>
    <t>HIBA ARABE</t>
  </si>
  <si>
    <t>YHEA</t>
  </si>
  <si>
    <t>NAHDEA</t>
  </si>
  <si>
    <t>moustafa mothlj</t>
  </si>
  <si>
    <t>moreed</t>
  </si>
  <si>
    <t>monera</t>
  </si>
  <si>
    <t>alzahraa</t>
  </si>
  <si>
    <t>Ahmad ASSloum</t>
  </si>
  <si>
    <t>ABD Almalk</t>
  </si>
  <si>
    <t>Rawda</t>
  </si>
  <si>
    <t>Kabr Assat</t>
  </si>
  <si>
    <t>RASHA ALADI</t>
  </si>
  <si>
    <t>AMIRA</t>
  </si>
  <si>
    <t>SOMIA</t>
  </si>
  <si>
    <t>MHD BASHAR</t>
  </si>
  <si>
    <t>soaad</t>
  </si>
  <si>
    <t>der alzor</t>
  </si>
  <si>
    <t>GHALIEH TARABLSI</t>
  </si>
  <si>
    <t>hanan</t>
  </si>
  <si>
    <t>kasem</t>
  </si>
  <si>
    <t>FOUZAT</t>
  </si>
  <si>
    <t>LATAKIA</t>
  </si>
  <si>
    <t>abd alrazak</t>
  </si>
  <si>
    <t>haifaa iprahim</t>
  </si>
  <si>
    <t>iprahim</t>
  </si>
  <si>
    <t>fozia</t>
  </si>
  <si>
    <t>mouhamd</t>
  </si>
  <si>
    <t>khaldoun</t>
  </si>
  <si>
    <t>lameaa othman</t>
  </si>
  <si>
    <t>fared</t>
  </si>
  <si>
    <t>alread</t>
  </si>
  <si>
    <t>maryam</t>
  </si>
  <si>
    <t>BAYAN JABL</t>
  </si>
  <si>
    <t>YOUNES</t>
  </si>
  <si>
    <t>HUDA</t>
  </si>
  <si>
    <t>KNAKR</t>
  </si>
  <si>
    <t>suheb al asker</t>
  </si>
  <si>
    <t>mohammed ali alhasan</t>
  </si>
  <si>
    <t>mariam</t>
  </si>
  <si>
    <t>rqaah</t>
  </si>
  <si>
    <t>MARAH ABO YAZBEK</t>
  </si>
  <si>
    <t>EMAD</t>
  </si>
  <si>
    <t>REEM</t>
  </si>
  <si>
    <t>SUWAYDA</t>
  </si>
  <si>
    <t>NASREIN ALDBESE</t>
  </si>
  <si>
    <t>JADEE</t>
  </si>
  <si>
    <t>NAAMEH</t>
  </si>
  <si>
    <t>LEBIA</t>
  </si>
  <si>
    <t>Alfateh Mouhanna</t>
  </si>
  <si>
    <t>Salahaldin</t>
  </si>
  <si>
    <t>Hayam</t>
  </si>
  <si>
    <t>Latakia</t>
  </si>
  <si>
    <t>JORJEENA SAMAAN</t>
  </si>
  <si>
    <t>ELIAS</t>
  </si>
  <si>
    <t>GHADA</t>
  </si>
  <si>
    <t>HUMES</t>
  </si>
  <si>
    <t>nabil</t>
  </si>
  <si>
    <t>Hasan</t>
  </si>
  <si>
    <t>HALA MELHM</t>
  </si>
  <si>
    <t>AKRAM</t>
  </si>
  <si>
    <t>SAMIRA</t>
  </si>
  <si>
    <t>dania baearshi</t>
  </si>
  <si>
    <t>tahsen</t>
  </si>
  <si>
    <t>khadeja alrifaee</t>
  </si>
  <si>
    <t>radwan</t>
  </si>
  <si>
    <t>NABIL</t>
  </si>
  <si>
    <t>RATEB SALTON</t>
  </si>
  <si>
    <t>HAITHAM</t>
  </si>
  <si>
    <t>RABAH</t>
  </si>
  <si>
    <t>TARTOS</t>
  </si>
  <si>
    <t>HIBA LAILA</t>
  </si>
  <si>
    <t>HUSEN</t>
  </si>
  <si>
    <t>ZAKEA</t>
  </si>
  <si>
    <t>alaa abd alrhman</t>
  </si>
  <si>
    <t>abd alrahman</t>
  </si>
  <si>
    <t>mhasn</t>
  </si>
  <si>
    <t>madaya</t>
  </si>
  <si>
    <t>afaf</t>
  </si>
  <si>
    <t>HALEMA MOHAMMAD</t>
  </si>
  <si>
    <t>SHAMSIAH</t>
  </si>
  <si>
    <t>ABD ALLAH ISMAIL</t>
  </si>
  <si>
    <t>Nuha Rahhal</t>
  </si>
  <si>
    <t>Mohammad</t>
  </si>
  <si>
    <t>Hdieya</t>
  </si>
  <si>
    <t>AHED ALKABLAN</t>
  </si>
  <si>
    <t>HAFIZA</t>
  </si>
  <si>
    <t>wafaa</t>
  </si>
  <si>
    <t>ABEER AOWYED</t>
  </si>
  <si>
    <t>SOUOD</t>
  </si>
  <si>
    <t>NAJAT</t>
  </si>
  <si>
    <t>DEER EZZOR</t>
  </si>
  <si>
    <t>ramaa aldalatih</t>
  </si>
  <si>
    <t>nouralden</t>
  </si>
  <si>
    <t>hala</t>
  </si>
  <si>
    <t>TALAL ALALI</t>
  </si>
  <si>
    <t>TAEEBAH</t>
  </si>
  <si>
    <t>ALQONAYTRA</t>
  </si>
  <si>
    <t>IDLB</t>
  </si>
  <si>
    <t>nadeen alhrami</t>
  </si>
  <si>
    <t>mohammd</t>
  </si>
  <si>
    <t>DARA</t>
  </si>
  <si>
    <t>LEEN ALKRAD</t>
  </si>
  <si>
    <t>JAMAL</t>
  </si>
  <si>
    <t>sanaa abd alrahman</t>
  </si>
  <si>
    <t>amerah</t>
  </si>
  <si>
    <t>RIF DIMASHQ</t>
  </si>
  <si>
    <t>yousef katelah</t>
  </si>
  <si>
    <t>mohammed mousa</t>
  </si>
  <si>
    <t>adla</t>
  </si>
  <si>
    <t>MAAN DYOUB</t>
  </si>
  <si>
    <t>ABOUD</t>
  </si>
  <si>
    <t>MUNTAHA</t>
  </si>
  <si>
    <t>walaa ahmad</t>
  </si>
  <si>
    <t>nasr</t>
  </si>
  <si>
    <t>alaa aldandal</t>
  </si>
  <si>
    <t>ayman</t>
  </si>
  <si>
    <t>khawal</t>
  </si>
  <si>
    <t>dir alzor</t>
  </si>
  <si>
    <t>fatema alhalabi</t>
  </si>
  <si>
    <t>basma</t>
  </si>
  <si>
    <t>maya fahmey</t>
  </si>
  <si>
    <t>emad</t>
  </si>
  <si>
    <t>thana</t>
  </si>
  <si>
    <t>rif damascus</t>
  </si>
  <si>
    <t>RAWDA</t>
  </si>
  <si>
    <t>ALYA</t>
  </si>
  <si>
    <t>SHAZA DIAB</t>
  </si>
  <si>
    <t>HUSSAIN</t>
  </si>
  <si>
    <t>HANA</t>
  </si>
  <si>
    <t>AHMAD ALHALABY</t>
  </si>
  <si>
    <t>HAIDAR</t>
  </si>
  <si>
    <t>SOMAIA</t>
  </si>
  <si>
    <t>Ibrahim Ohan</t>
  </si>
  <si>
    <t>Joseph</t>
  </si>
  <si>
    <t>Loudi</t>
  </si>
  <si>
    <t>Alhasaka</t>
  </si>
  <si>
    <t>ALAA NASR ALLAH</t>
  </si>
  <si>
    <t>MOHAMED RAFAT</t>
  </si>
  <si>
    <t>ALLEPO</t>
  </si>
  <si>
    <t>BATOUL AYOUSH</t>
  </si>
  <si>
    <t>MOHAMMAD AYMAN</t>
  </si>
  <si>
    <t>SAWSAN</t>
  </si>
  <si>
    <t>mhd almohamaad</t>
  </si>
  <si>
    <t>MOUHAMD ZOUHIR</t>
  </si>
  <si>
    <t>Alaa Zanboaa</t>
  </si>
  <si>
    <t>Maha</t>
  </si>
  <si>
    <t>asmaa aluade</t>
  </si>
  <si>
    <t>klef</t>
  </si>
  <si>
    <t>ahlam</t>
  </si>
  <si>
    <t>dir alzour</t>
  </si>
  <si>
    <t>asala shaghwry</t>
  </si>
  <si>
    <t>mahmud</t>
  </si>
  <si>
    <t>saedah</t>
  </si>
  <si>
    <t>hafir</t>
  </si>
  <si>
    <t>AYMAN ALKHOURJ</t>
  </si>
  <si>
    <t>JIHAD</t>
  </si>
  <si>
    <t>SAMEREA</t>
  </si>
  <si>
    <t>HARASTA</t>
  </si>
  <si>
    <t>jamila rislan</t>
  </si>
  <si>
    <t>ronah</t>
  </si>
  <si>
    <t>RAMA HAMSHO</t>
  </si>
  <si>
    <t>HUSSAM ALDIN</t>
  </si>
  <si>
    <t>AFAF</t>
  </si>
  <si>
    <t>YOUSHA.A JADEED</t>
  </si>
  <si>
    <t>GHASAN</t>
  </si>
  <si>
    <t>EBTSAM</t>
  </si>
  <si>
    <t>RAGHAD AL DAKHLALLAH</t>
  </si>
  <si>
    <t>MOHAMMED</t>
  </si>
  <si>
    <t>HIFAA</t>
  </si>
  <si>
    <t>ADEL</t>
  </si>
  <si>
    <t>SARA SHAMOT</t>
  </si>
  <si>
    <t>HANADI</t>
  </si>
  <si>
    <t>linda wanly</t>
  </si>
  <si>
    <t>diab</t>
  </si>
  <si>
    <t>haifaa</t>
  </si>
  <si>
    <t>damascos</t>
  </si>
  <si>
    <t>basem</t>
  </si>
  <si>
    <t>aesar zhr aldeen</t>
  </si>
  <si>
    <t>heam</t>
  </si>
  <si>
    <t>NASMA MHANA</t>
  </si>
  <si>
    <t>EMAN</t>
  </si>
  <si>
    <t>SAHNAYA</t>
  </si>
  <si>
    <t>NOUR ALDALATI</t>
  </si>
  <si>
    <t>MAHA OUN</t>
  </si>
  <si>
    <t>RIZK</t>
  </si>
  <si>
    <t>NAZERA</t>
  </si>
  <si>
    <t>RAMI MASLOUB</t>
  </si>
  <si>
    <t>NADEM</t>
  </si>
  <si>
    <t>YABROD</t>
  </si>
  <si>
    <t>HASAN</t>
  </si>
  <si>
    <t>GEMMA ALHAMWI</t>
  </si>
  <si>
    <t>BASSAM</t>
  </si>
  <si>
    <t>DANIA DADA</t>
  </si>
  <si>
    <t>MOHAMAD MAHI ALDEEN</t>
  </si>
  <si>
    <t>SAMAR</t>
  </si>
  <si>
    <t>aya akkash</t>
  </si>
  <si>
    <t>taeser</t>
  </si>
  <si>
    <t>fahmea</t>
  </si>
  <si>
    <t>elham</t>
  </si>
  <si>
    <t>MAHMOUD DADEH</t>
  </si>
  <si>
    <t>HANAN</t>
  </si>
  <si>
    <t>samer</t>
  </si>
  <si>
    <t>ahmad alhlak</t>
  </si>
  <si>
    <t>ghyath</t>
  </si>
  <si>
    <t>hyam</t>
  </si>
  <si>
    <t>venous alhajale</t>
  </si>
  <si>
    <t>RANIA</t>
  </si>
  <si>
    <t>ALNABK</t>
  </si>
  <si>
    <t>damas suburb</t>
  </si>
  <si>
    <t>nadim issa</t>
  </si>
  <si>
    <t>daret iza</t>
  </si>
  <si>
    <t>muna</t>
  </si>
  <si>
    <t>NAHLA</t>
  </si>
  <si>
    <t>MAHMOUD BLORFAN</t>
  </si>
  <si>
    <t>YASSIN</t>
  </si>
  <si>
    <t>GHSON</t>
  </si>
  <si>
    <t>meada</t>
  </si>
  <si>
    <t>wasem althan</t>
  </si>
  <si>
    <t>mostfa</t>
  </si>
  <si>
    <t>napela</t>
  </si>
  <si>
    <t>SHADI ISSA</t>
  </si>
  <si>
    <t>RAJEH</t>
  </si>
  <si>
    <t>NOUJOD</t>
  </si>
  <si>
    <t>zahra alfayd</t>
  </si>
  <si>
    <t>yhya</t>
  </si>
  <si>
    <t>shbaa</t>
  </si>
  <si>
    <t>nedal</t>
  </si>
  <si>
    <t>NASNUSAIBA ALDIRI</t>
  </si>
  <si>
    <t>ABDALSALAM</t>
  </si>
  <si>
    <t>KHLOUD</t>
  </si>
  <si>
    <t>MUSHFA DARAA</t>
  </si>
  <si>
    <t>alaa gamous</t>
  </si>
  <si>
    <t>REEM ZAKHOR</t>
  </si>
  <si>
    <t>OLAA</t>
  </si>
  <si>
    <t>AL REYAD</t>
  </si>
  <si>
    <t>ABD ALRAHMAN</t>
  </si>
  <si>
    <t>muneib</t>
  </si>
  <si>
    <t>omaima</t>
  </si>
  <si>
    <t>BARAA GHANEM</t>
  </si>
  <si>
    <t>SUDEQ</t>
  </si>
  <si>
    <t>WAHEBA</t>
  </si>
  <si>
    <t>WASET</t>
  </si>
  <si>
    <t>yousra iassa</t>
  </si>
  <si>
    <t>RAGHDAA AL SAPPAN</t>
  </si>
  <si>
    <t>YASEEN</t>
  </si>
  <si>
    <t>SHIHAM</t>
  </si>
  <si>
    <t>DALAL</t>
  </si>
  <si>
    <t>maha bhsas</t>
  </si>
  <si>
    <t>nasib</t>
  </si>
  <si>
    <t>santa barira</t>
  </si>
  <si>
    <t>hussein</t>
  </si>
  <si>
    <t>WAJEHA</t>
  </si>
  <si>
    <t>taleb</t>
  </si>
  <si>
    <t>fedaa alaa aldeen</t>
  </si>
  <si>
    <t>adham</t>
  </si>
  <si>
    <t>bsnada</t>
  </si>
  <si>
    <t>MAHER SHAABAN</t>
  </si>
  <si>
    <t>NAZEERA</t>
  </si>
  <si>
    <t>ameen</t>
  </si>
  <si>
    <t>tartus</t>
  </si>
  <si>
    <t>heama ali</t>
  </si>
  <si>
    <t>hahmood</t>
  </si>
  <si>
    <t>rakea</t>
  </si>
  <si>
    <t>aidah</t>
  </si>
  <si>
    <t>nour nezha</t>
  </si>
  <si>
    <t>mohamad safouh</t>
  </si>
  <si>
    <t>amina</t>
  </si>
  <si>
    <t>hussam ibrahem</t>
  </si>
  <si>
    <t>anesaa</t>
  </si>
  <si>
    <t>abdallah miray</t>
  </si>
  <si>
    <t>wahed</t>
  </si>
  <si>
    <t>katana</t>
  </si>
  <si>
    <t>nsren almasri</t>
  </si>
  <si>
    <t>ousama</t>
  </si>
  <si>
    <t>ghofran</t>
  </si>
  <si>
    <t>salem</t>
  </si>
  <si>
    <t>BASEL ABO ALHAIJA</t>
  </si>
  <si>
    <t>FARHAN</t>
  </si>
  <si>
    <t>FALASTIN</t>
  </si>
  <si>
    <t>EDWARD</t>
  </si>
  <si>
    <t>LOESA</t>
  </si>
  <si>
    <t>HASAKA</t>
  </si>
  <si>
    <t>hilal easkar</t>
  </si>
  <si>
    <t>abrahim</t>
  </si>
  <si>
    <t>sakina</t>
  </si>
  <si>
    <t>19/6/1984</t>
  </si>
  <si>
    <t>mareet salibi</t>
  </si>
  <si>
    <t>ramz</t>
  </si>
  <si>
    <t>HOSSAM ALKHALIL</t>
  </si>
  <si>
    <t>MTANOUS</t>
  </si>
  <si>
    <t>MARIAM</t>
  </si>
  <si>
    <t>22/4/1985</t>
  </si>
  <si>
    <t>YOUSSEF</t>
  </si>
  <si>
    <t>JAMILEH</t>
  </si>
  <si>
    <t>KUWAIT</t>
  </si>
  <si>
    <t>mohamad ashour</t>
  </si>
  <si>
    <t>abdulateef</t>
  </si>
  <si>
    <t>rokya</t>
  </si>
  <si>
    <t>rankouss</t>
  </si>
  <si>
    <t>OLA NAKKAR</t>
  </si>
  <si>
    <t>SEIF ALDEN</t>
  </si>
  <si>
    <t>SEHAM</t>
  </si>
  <si>
    <t>ALKTIFAH</t>
  </si>
  <si>
    <t>haider daeakur</t>
  </si>
  <si>
    <t>faris</t>
  </si>
  <si>
    <t>muntahaa ealiin</t>
  </si>
  <si>
    <t>albarigih</t>
  </si>
  <si>
    <t>RANA ALYOUNIES</t>
  </si>
  <si>
    <t>JWDAT</t>
  </si>
  <si>
    <t>NOURA</t>
  </si>
  <si>
    <t>SHADI FARES</t>
  </si>
  <si>
    <t>HEAM</t>
  </si>
  <si>
    <t>ALAZIZEAH</t>
  </si>
  <si>
    <t>HAMZA ALSHEHADAT</t>
  </si>
  <si>
    <t>AYMAN</t>
  </si>
  <si>
    <t>MOHAMAD NEZAR BOUNIAN</t>
  </si>
  <si>
    <t>LATEFAH</t>
  </si>
  <si>
    <t>Mohmad</t>
  </si>
  <si>
    <t>lana shker</t>
  </si>
  <si>
    <t>mohamad hosam al deen</t>
  </si>
  <si>
    <t>14/4/1988</t>
  </si>
  <si>
    <t>GHADEER AKEL</t>
  </si>
  <si>
    <t>AWATEF</t>
  </si>
  <si>
    <t>baraa</t>
  </si>
  <si>
    <t>GHAZAL MAKHALALATI</t>
  </si>
  <si>
    <t>MHD GHASSAN</t>
  </si>
  <si>
    <t>NAJAH</t>
  </si>
  <si>
    <t>esraa barhoum</t>
  </si>
  <si>
    <t>RAHMA AL KASSIAM</t>
  </si>
  <si>
    <t>ZAID</t>
  </si>
  <si>
    <t>JAMELA</t>
  </si>
  <si>
    <t>DRAA</t>
  </si>
  <si>
    <t>mohamad alsadek</t>
  </si>
  <si>
    <t>itehad</t>
  </si>
  <si>
    <t>walid</t>
  </si>
  <si>
    <t>anas abi reah almkhlalate</t>
  </si>
  <si>
    <t>mhd frhat</t>
  </si>
  <si>
    <t>lama</t>
  </si>
  <si>
    <t>mahmod ahamad</t>
  </si>
  <si>
    <t>nadya</t>
  </si>
  <si>
    <t>OMAR GHAFIR</t>
  </si>
  <si>
    <t>MOHAMMAD BASSAM</t>
  </si>
  <si>
    <t>Ahlam Alisheh</t>
  </si>
  <si>
    <t>Kawthar</t>
  </si>
  <si>
    <t>DIMA ALSAYED AHMAD</t>
  </si>
  <si>
    <t>ZUHER</t>
  </si>
  <si>
    <t>HASSNA KAYROT</t>
  </si>
  <si>
    <t>ABDOLLMGIED</t>
  </si>
  <si>
    <t>ANDERA</t>
  </si>
  <si>
    <t>EBAA OTHMAN</t>
  </si>
  <si>
    <t>ABDULLAH</t>
  </si>
  <si>
    <t>ZAKAA</t>
  </si>
  <si>
    <t>marah hamad azzam</t>
  </si>
  <si>
    <t>sliman</t>
  </si>
  <si>
    <t>kholod</t>
  </si>
  <si>
    <t>alswidaa</t>
  </si>
  <si>
    <t>AAMER ASHMAR</t>
  </si>
  <si>
    <t>BUSHRA</t>
  </si>
  <si>
    <t>OKBA ISMAIL</t>
  </si>
  <si>
    <t>KHALDIA</t>
  </si>
  <si>
    <t>QUNAITRA</t>
  </si>
  <si>
    <t>ammar deeb</t>
  </si>
  <si>
    <t>abdalsalam</t>
  </si>
  <si>
    <t>naamah</t>
  </si>
  <si>
    <t>rana</t>
  </si>
  <si>
    <t>najwa</t>
  </si>
  <si>
    <t>rawan aboalruws</t>
  </si>
  <si>
    <t>kattar abo daher</t>
  </si>
  <si>
    <t>ebtehal</t>
  </si>
  <si>
    <t>alnabek</t>
  </si>
  <si>
    <t>mwaffak osman</t>
  </si>
  <si>
    <t>nabela</t>
  </si>
  <si>
    <t>amal allahham</t>
  </si>
  <si>
    <t>zyad</t>
  </si>
  <si>
    <t>safia</t>
  </si>
  <si>
    <t>aya gharbi</t>
  </si>
  <si>
    <t>MOUAWIEH ALHALABI</t>
  </si>
  <si>
    <t>ABDULHADI</t>
  </si>
  <si>
    <t>FERYAL ALSHALBY</t>
  </si>
  <si>
    <t>NAGAH</t>
  </si>
  <si>
    <t>fateama</t>
  </si>
  <si>
    <t>douma</t>
  </si>
  <si>
    <t>MAJDOULEN ALREFAE</t>
  </si>
  <si>
    <t>AMER</t>
  </si>
  <si>
    <t>KAOTHER</t>
  </si>
  <si>
    <t>DAAMSCUS</t>
  </si>
  <si>
    <t>OMAR ALSULIMAN</t>
  </si>
  <si>
    <t>SHOQ</t>
  </si>
  <si>
    <t>tahani</t>
  </si>
  <si>
    <t>AHMAD ALKUDMANI</t>
  </si>
  <si>
    <t>SALEH</t>
  </si>
  <si>
    <t>MHD Hisham Al-Marrawi</t>
  </si>
  <si>
    <t>MHD Jihad</t>
  </si>
  <si>
    <t>Batoul Nakhleh</t>
  </si>
  <si>
    <t>MOHAMAD ALQALEH</t>
  </si>
  <si>
    <t>KHADR</t>
  </si>
  <si>
    <t>MOUMNA</t>
  </si>
  <si>
    <t>QARA</t>
  </si>
  <si>
    <t>hazar alhalabi</t>
  </si>
  <si>
    <t>borhan</t>
  </si>
  <si>
    <t>nisreen</t>
  </si>
  <si>
    <t>Luna Mkeiber</t>
  </si>
  <si>
    <t>Osama</t>
  </si>
  <si>
    <t>Abeer</t>
  </si>
  <si>
    <t>OMAR ALSAID ALLHAM</t>
  </si>
  <si>
    <t>BASHAR</t>
  </si>
  <si>
    <t>RAYAAN</t>
  </si>
  <si>
    <t>SAWSAN SAQER</t>
  </si>
  <si>
    <t>FATEN</t>
  </si>
  <si>
    <t>roula beshany</t>
  </si>
  <si>
    <t>wafek</t>
  </si>
  <si>
    <t>ruba</t>
  </si>
  <si>
    <t>yahmour</t>
  </si>
  <si>
    <t>sally alrawani</t>
  </si>
  <si>
    <t>gamel</t>
  </si>
  <si>
    <t>Sham Sukkar</t>
  </si>
  <si>
    <t>Assem</t>
  </si>
  <si>
    <t>Shireen</t>
  </si>
  <si>
    <t>MAJD MADAWI</t>
  </si>
  <si>
    <t>ATA</t>
  </si>
  <si>
    <t>shehab aljabal</t>
  </si>
  <si>
    <t>shahed alsharara</t>
  </si>
  <si>
    <t>monir</t>
  </si>
  <si>
    <t>adawia</t>
  </si>
  <si>
    <t>MARWA AL HASAN SIEF</t>
  </si>
  <si>
    <t>ABD AL KADER</t>
  </si>
  <si>
    <t>JAMELAH</t>
  </si>
  <si>
    <t>DER AL ZOUR</t>
  </si>
  <si>
    <t>Njoud Dawi</t>
  </si>
  <si>
    <t>Salim</t>
  </si>
  <si>
    <t>Dounia</t>
  </si>
  <si>
    <t>AL Nabk</t>
  </si>
  <si>
    <t>manal</t>
  </si>
  <si>
    <t>hadi jannoud</t>
  </si>
  <si>
    <t>في حال وجود أي خطأ يمكنك التعديل من هنا</t>
  </si>
  <si>
    <t>إلى المصرف العقاري</t>
  </si>
  <si>
    <t>فصل ثاني 2021-2022</t>
  </si>
  <si>
    <t>الفصل الثاني 2021-2022</t>
  </si>
  <si>
    <t>فصل اول 2022-2023</t>
  </si>
  <si>
    <t>1</t>
  </si>
  <si>
    <t>0</t>
  </si>
  <si>
    <t>ROBENEA ALBADOUR</t>
  </si>
  <si>
    <t>SHAFIKA</t>
  </si>
  <si>
    <t>IBTEHAL</t>
  </si>
  <si>
    <t>DAMASCUS SURBUB</t>
  </si>
  <si>
    <t>AHMAD MAREI</t>
  </si>
  <si>
    <t>TALAL</t>
  </si>
  <si>
    <t>NOBLE</t>
  </si>
  <si>
    <t>RAMYA SAAID</t>
  </si>
  <si>
    <t>ZEINAB ALAHMAD</t>
  </si>
  <si>
    <t>HAMED</t>
  </si>
  <si>
    <t>MARYAM</t>
  </si>
  <si>
    <t>ISSA</t>
  </si>
  <si>
    <t>MERVAT AL HAMAD</t>
  </si>
  <si>
    <t>MAHMUD</t>
  </si>
  <si>
    <t>ZAHRA</t>
  </si>
  <si>
    <t>31116</t>
  </si>
  <si>
    <t>SNAA</t>
  </si>
  <si>
    <t>ALRAKA</t>
  </si>
  <si>
    <t>BADR ALDEEN ALMASLMANI</t>
  </si>
  <si>
    <t>ABDO</t>
  </si>
  <si>
    <t>MAJEDA</t>
  </si>
  <si>
    <t>SHAM</t>
  </si>
  <si>
    <t>RAJAA</t>
  </si>
  <si>
    <t>ATHAR HUSSEIN</t>
  </si>
  <si>
    <t>MALAK</t>
  </si>
  <si>
    <t>AZIZ</t>
  </si>
  <si>
    <t>FADIA</t>
  </si>
  <si>
    <t>AMER ALSOSO</t>
  </si>
  <si>
    <t>HASN</t>
  </si>
  <si>
    <t>KHADEJA</t>
  </si>
  <si>
    <t>FATEN RAAD</t>
  </si>
  <si>
    <t>IBTESAM</t>
  </si>
  <si>
    <t>ALKARIA</t>
  </si>
  <si>
    <t>MAJD ABU HASSOUN</t>
  </si>
  <si>
    <t>FATMA</t>
  </si>
  <si>
    <t>HAEL</t>
  </si>
  <si>
    <t>NOFA</t>
  </si>
  <si>
    <t>AHMAD ALHAMADA</t>
  </si>
  <si>
    <t>FTEM</t>
  </si>
  <si>
    <t>OULA MOHAMAD</t>
  </si>
  <si>
    <t>AIDAH</t>
  </si>
  <si>
    <t>MORAD FATTOUM</t>
  </si>
  <si>
    <t>SADR ALDIN</t>
  </si>
  <si>
    <t>YOSRA</t>
  </si>
  <si>
    <t>YAMEN SULYMAN</t>
  </si>
  <si>
    <t>SUHEL</t>
  </si>
  <si>
    <t>NOHA</t>
  </si>
  <si>
    <t>HANAN ZETON</t>
  </si>
  <si>
    <t>MOHAMD EID</t>
  </si>
  <si>
    <t>SAMEHA</t>
  </si>
  <si>
    <t>ABD ALKAREEM</t>
  </si>
  <si>
    <t>AMENA</t>
  </si>
  <si>
    <t>RANIM HAGALI</t>
  </si>
  <si>
    <t>HELWA</t>
  </si>
  <si>
    <t>SOBHI</t>
  </si>
  <si>
    <t>ALTHWRA</t>
  </si>
  <si>
    <t>ADHAM SHKEER</t>
  </si>
  <si>
    <t>MORSAL</t>
  </si>
  <si>
    <t>SWIDAA</t>
  </si>
  <si>
    <t>OMIMA MOSTAFA</t>
  </si>
  <si>
    <t>WARDA</t>
  </si>
  <si>
    <t>BBILA</t>
  </si>
  <si>
    <t>BADER ALKIKI ALKORDI</t>
  </si>
  <si>
    <t>M ALI</t>
  </si>
  <si>
    <t>FADWA</t>
  </si>
  <si>
    <t>GERMANY</t>
  </si>
  <si>
    <t>BADEH AL-ZILA</t>
  </si>
  <si>
    <t>MNHAL</t>
  </si>
  <si>
    <t>OSAIMA</t>
  </si>
  <si>
    <t>JRAMANA</t>
  </si>
  <si>
    <t>HAMZA KADOUR</t>
  </si>
  <si>
    <t>ABD ALHAKEM</t>
  </si>
  <si>
    <t>MERFAT</t>
  </si>
  <si>
    <t>KASWA</t>
  </si>
  <si>
    <t>RAMI YHYA</t>
  </si>
  <si>
    <t>HEDAR</t>
  </si>
  <si>
    <t>SBAH</t>
  </si>
  <si>
    <t>MOHAMED BURHAN AL-ZARLI</t>
  </si>
  <si>
    <t>KASIM</t>
  </si>
  <si>
    <t>EAYIDUH</t>
  </si>
  <si>
    <t>DMASCUS</t>
  </si>
  <si>
    <t>MAREAM MOUSA</t>
  </si>
  <si>
    <t>MWAFAK</t>
  </si>
  <si>
    <t>SOUMIA</t>
  </si>
  <si>
    <t>ALAA ABO NAHI</t>
  </si>
  <si>
    <t>HODA</t>
  </si>
  <si>
    <t>ABRAR SALEH</t>
  </si>
  <si>
    <t>BILAL ALDOSHAH</t>
  </si>
  <si>
    <t>RANDA</t>
  </si>
  <si>
    <t>MOUHAMD</t>
  </si>
  <si>
    <t>RASHA FLEON</t>
  </si>
  <si>
    <t>RADWAN</t>
  </si>
  <si>
    <t>LENA</t>
  </si>
  <si>
    <t>ZAHR ALDEEN ALJOMAA</t>
  </si>
  <si>
    <t>ABD ALJALIL</t>
  </si>
  <si>
    <t>HADA</t>
  </si>
  <si>
    <t>ZOUHER HAMEDE</t>
  </si>
  <si>
    <t>FAKHRE</t>
  </si>
  <si>
    <t>SAMI ALZAYAT</t>
  </si>
  <si>
    <t>HAMADH</t>
  </si>
  <si>
    <t>MYASSAR</t>
  </si>
  <si>
    <t>SOLAF ALSABAA</t>
  </si>
  <si>
    <t>MHD MAZEN</t>
  </si>
  <si>
    <t>BALKEES</t>
  </si>
  <si>
    <t>SAWSAN LABABIDI</t>
  </si>
  <si>
    <t>MOHAMAD AMIN</t>
  </si>
  <si>
    <t>FALAK</t>
  </si>
  <si>
    <t>SABAH SAHREEJ</t>
  </si>
  <si>
    <t>HASNAA</t>
  </si>
  <si>
    <t>GHIATH EALISHA</t>
  </si>
  <si>
    <t>GHASAAN</t>
  </si>
  <si>
    <t>KAWTHAR</t>
  </si>
  <si>
    <t>ALGHAB</t>
  </si>
  <si>
    <t>MOHAMMAD ALKNTAR</t>
  </si>
  <si>
    <t>KAMEL</t>
  </si>
  <si>
    <t>SAMERA</t>
  </si>
  <si>
    <t>DAMA</t>
  </si>
  <si>
    <t>MAHMOUD TAREK SABBAGH</t>
  </si>
  <si>
    <t>MAZEN</t>
  </si>
  <si>
    <t>GAIDA</t>
  </si>
  <si>
    <t>NAWAR MAGDMA</t>
  </si>
  <si>
    <t>FATEK</t>
  </si>
  <si>
    <t>RAMZEA</t>
  </si>
  <si>
    <t>HUMAM KAMOR</t>
  </si>
  <si>
    <t>SOUAD</t>
  </si>
  <si>
    <t>AHMAD NEZAR TAMR AGHA</t>
  </si>
  <si>
    <t>NAZIR</t>
  </si>
  <si>
    <t>LAILA</t>
  </si>
  <si>
    <t>EKTEMAL</t>
  </si>
  <si>
    <t>KHANOUM</t>
  </si>
  <si>
    <t>DAMASCOUS</t>
  </si>
  <si>
    <t>ALAA OBIED</t>
  </si>
  <si>
    <t>THAANA</t>
  </si>
  <si>
    <t>YABROUD</t>
  </si>
  <si>
    <t>AMERA ESMAEEL</t>
  </si>
  <si>
    <t>ROSEA</t>
  </si>
  <si>
    <t>AYMAN ALKHALIL</t>
  </si>
  <si>
    <t>KHALIL</t>
  </si>
  <si>
    <t>ENAS ALMASRI</t>
  </si>
  <si>
    <t>BARAAH GHRIRI</t>
  </si>
  <si>
    <t>JABR</t>
  </si>
  <si>
    <t>SHABAA</t>
  </si>
  <si>
    <t>TAMEM ALMSALMEH</t>
  </si>
  <si>
    <t>MUSA</t>
  </si>
  <si>
    <t>AMERA</t>
  </si>
  <si>
    <t>HUSSAM ALMOHAMMAD</t>
  </si>
  <si>
    <t>DOAA TAKE</t>
  </si>
  <si>
    <t>FAHD</t>
  </si>
  <si>
    <t>MONA</t>
  </si>
  <si>
    <t>RAZAN TAILONI</t>
  </si>
  <si>
    <t>BASHEER</t>
  </si>
  <si>
    <t>BASHEERA</t>
  </si>
  <si>
    <t>REEM WANLI</t>
  </si>
  <si>
    <t>NAEEM</t>
  </si>
  <si>
    <t>BARIHAN</t>
  </si>
  <si>
    <t>WALED</t>
  </si>
  <si>
    <t>KSA</t>
  </si>
  <si>
    <t>SALLY SHBANY</t>
  </si>
  <si>
    <t>NIZAR</t>
  </si>
  <si>
    <t>RANA</t>
  </si>
  <si>
    <t>SAMI IBRAHEM</t>
  </si>
  <si>
    <t>TAWFEK</t>
  </si>
  <si>
    <t>HABAB</t>
  </si>
  <si>
    <t>MAHMOD</t>
  </si>
  <si>
    <t>TAREF AL KASME</t>
  </si>
  <si>
    <t>MOHMAD BASHAR</t>
  </si>
  <si>
    <t>LOBEBA</t>
  </si>
  <si>
    <t>ABEER ALREFAIE</t>
  </si>
  <si>
    <t>DAMASCUS CONTRYSIDE</t>
  </si>
  <si>
    <t>ALAA GHEZAWI</t>
  </si>
  <si>
    <t>FAIROUZ ALALI</t>
  </si>
  <si>
    <t>GLOA</t>
  </si>
  <si>
    <t>ENTESAR</t>
  </si>
  <si>
    <t>KASIR ALSAEID</t>
  </si>
  <si>
    <t>TAHA</t>
  </si>
  <si>
    <t>SHADIA</t>
  </si>
  <si>
    <t>LAMA AYUB SHABEB</t>
  </si>
  <si>
    <t>MOHAMAD MOAAZ ALFAYOMI</t>
  </si>
  <si>
    <t>MOHAMAD SAMEH</t>
  </si>
  <si>
    <t>MARWA ALBASHA</t>
  </si>
  <si>
    <t>MESAA</t>
  </si>
  <si>
    <t>MODAR RIZK</t>
  </si>
  <si>
    <t>KASSAR</t>
  </si>
  <si>
    <t>HAGAR</t>
  </si>
  <si>
    <t>MAAN ALMASRI ALSHHER BALHERSTANI</t>
  </si>
  <si>
    <t>NOOR ALDEEN</t>
  </si>
  <si>
    <t>UBEDA</t>
  </si>
  <si>
    <t>NOURAN AL NATOUR</t>
  </si>
  <si>
    <t>ZIAD</t>
  </si>
  <si>
    <t>BIAISMIH</t>
  </si>
  <si>
    <t>1992\3\1</t>
  </si>
  <si>
    <t>abtesam</t>
  </si>
  <si>
    <t>WAAD FAYAD</t>
  </si>
  <si>
    <t>FAYAD</t>
  </si>
  <si>
    <t>RAS ALMARRA</t>
  </si>
  <si>
    <t>EBTESAM ARBASHA</t>
  </si>
  <si>
    <t>MOHAMMAD AZAT</t>
  </si>
  <si>
    <t>RASHA</t>
  </si>
  <si>
    <t>AHMAD SHRBAJE</t>
  </si>
  <si>
    <t>AYAT ALHASONI</t>
  </si>
  <si>
    <t>ALZAHIRYA</t>
  </si>
  <si>
    <t>BUSHRA BOZO</t>
  </si>
  <si>
    <t>HONADA</t>
  </si>
  <si>
    <t>DEANA SLEMAN</t>
  </si>
  <si>
    <t>RAMA KHLIL</t>
  </si>
  <si>
    <t>KHLIL</t>
  </si>
  <si>
    <t>NADWAH</t>
  </si>
  <si>
    <t>RAYA MALAS</t>
  </si>
  <si>
    <t>BAREAA</t>
  </si>
  <si>
    <t>SARAH YAKOUB</t>
  </si>
  <si>
    <t>NOUMAN</t>
  </si>
  <si>
    <t>LOURA</t>
  </si>
  <si>
    <t>SALE ALSHEKH ALI</t>
  </si>
  <si>
    <t>JEHAD</t>
  </si>
  <si>
    <t>SARAA MAYYA</t>
  </si>
  <si>
    <t>SULIMAN</t>
  </si>
  <si>
    <t>SAADA</t>
  </si>
  <si>
    <t>SOBHI SHIK SHABAN</t>
  </si>
  <si>
    <t>DER ALZOR</t>
  </si>
  <si>
    <t>ABD ALAZIZ ALMASHI</t>
  </si>
  <si>
    <t>ZIAB</t>
  </si>
  <si>
    <t>NAFLA</t>
  </si>
  <si>
    <t>ABEER ALKHALAF</t>
  </si>
  <si>
    <t>HUSSAM</t>
  </si>
  <si>
    <t>AOLA ANTAR</t>
  </si>
  <si>
    <t>ABTEASAM</t>
  </si>
  <si>
    <t>HARSTA</t>
  </si>
  <si>
    <t>OULA MOUHAMMAD</t>
  </si>
  <si>
    <t>MOFED</t>
  </si>
  <si>
    <t>ALI ANIS BARAKAT</t>
  </si>
  <si>
    <t>ANEES</t>
  </si>
  <si>
    <t>SHAHLAH</t>
  </si>
  <si>
    <t>ALI HAYEK</t>
  </si>
  <si>
    <t>IBRAHEM</t>
  </si>
  <si>
    <t>GHENA ALDAQAQ</t>
  </si>
  <si>
    <t>MHD MOHI ELDEEN</t>
  </si>
  <si>
    <t>NORA</t>
  </si>
  <si>
    <t>FAYSAL ALHAJI</t>
  </si>
  <si>
    <t>ABDULKADEER</t>
  </si>
  <si>
    <t>KHATOON</t>
  </si>
  <si>
    <t>QAIS NASOUR</t>
  </si>
  <si>
    <t>BASEM</t>
  </si>
  <si>
    <t>SANA</t>
  </si>
  <si>
    <t>KLODEN ABDO</t>
  </si>
  <si>
    <t>SAEED</t>
  </si>
  <si>
    <t>MARSEL</t>
  </si>
  <si>
    <t>MOUHAMD MAHER RADI</t>
  </si>
  <si>
    <t>SAMER</t>
  </si>
  <si>
    <t>HANADE</t>
  </si>
  <si>
    <t>MIQDAD OTHMAN</t>
  </si>
  <si>
    <t>HASHEM</t>
  </si>
  <si>
    <t>KHADIJA</t>
  </si>
  <si>
    <t>30204</t>
  </si>
  <si>
    <t>MAXIM MANSOUR</t>
  </si>
  <si>
    <t>ABDALKAREM</t>
  </si>
  <si>
    <t>MONTAHA</t>
  </si>
  <si>
    <t>MAISSA KHEIR</t>
  </si>
  <si>
    <t>SALAH ALDEN</t>
  </si>
  <si>
    <t>KAWTHER</t>
  </si>
  <si>
    <t>NOOR KHALIL</t>
  </si>
  <si>
    <t>HISHAM</t>
  </si>
  <si>
    <t>ALIRAQ</t>
  </si>
  <si>
    <t>YASER ALATESH</t>
  </si>
  <si>
    <t>RAHEL</t>
  </si>
  <si>
    <t>MAREAM</t>
  </si>
  <si>
    <t>ASMAHAN JAFOO</t>
  </si>
  <si>
    <t>JAFAR</t>
  </si>
  <si>
    <t>SABAH</t>
  </si>
  <si>
    <t>ALAA SHRIDI</t>
  </si>
  <si>
    <t>ALAA ABAAS</t>
  </si>
  <si>
    <t>NAHNOUD</t>
  </si>
  <si>
    <t>AZDEHAR</t>
  </si>
  <si>
    <t>AMANY ALSHOLY</t>
  </si>
  <si>
    <t>ABD ALHKEM</t>
  </si>
  <si>
    <t>AHMAD BROO</t>
  </si>
  <si>
    <t>SALH</t>
  </si>
  <si>
    <t>MEADA</t>
  </si>
  <si>
    <t>ALAA ALSHAMI</t>
  </si>
  <si>
    <t>MHEE ALDEEN</t>
  </si>
  <si>
    <t>WEDAD</t>
  </si>
  <si>
    <t>ALAA ALSHABINE</t>
  </si>
  <si>
    <t>BASEL ALBASHLAWY</t>
  </si>
  <si>
    <t>GAMIL</t>
  </si>
  <si>
    <t>BOSINA JABER</t>
  </si>
  <si>
    <t>FAWZI</t>
  </si>
  <si>
    <t>ISTEHAM</t>
  </si>
  <si>
    <t>LATHA</t>
  </si>
  <si>
    <t>BUSHRA ALRETB</t>
  </si>
  <si>
    <t>SADEK</t>
  </si>
  <si>
    <t>HALA</t>
  </si>
  <si>
    <t>TAMAM ABDEEN</t>
  </si>
  <si>
    <t>MUNERA</t>
  </si>
  <si>
    <t>JALAL SHEAKHANI</t>
  </si>
  <si>
    <t>SHEKHO</t>
  </si>
  <si>
    <t>AIDA</t>
  </si>
  <si>
    <t>HOSEN SRJAWE</t>
  </si>
  <si>
    <t>GHOSON</t>
  </si>
  <si>
    <t>KAFAR HAYA</t>
  </si>
  <si>
    <t>DOUAA SAKKER</t>
  </si>
  <si>
    <t>FARIZA</t>
  </si>
  <si>
    <t>RAGHEDA RASHID</t>
  </si>
  <si>
    <t>JADO</t>
  </si>
  <si>
    <t>NAJLA</t>
  </si>
  <si>
    <t>RAZAN AL NATOUR</t>
  </si>
  <si>
    <t>MOUHMMAD</t>
  </si>
  <si>
    <t>KLOUD</t>
  </si>
  <si>
    <t>ALHGAR ALASOAD</t>
  </si>
  <si>
    <t>RANA SAAD</t>
  </si>
  <si>
    <t>IMAD</t>
  </si>
  <si>
    <t>MAISON</t>
  </si>
  <si>
    <t>REIF DAMASCUS</t>
  </si>
  <si>
    <t>RAHAF ABOZAID</t>
  </si>
  <si>
    <t>ABD ALRHEM</t>
  </si>
  <si>
    <t>KADEJA</t>
  </si>
  <si>
    <t>RIF DAMASCUS</t>
  </si>
  <si>
    <t>RAHAF ALBADER</t>
  </si>
  <si>
    <t>NAYLA</t>
  </si>
  <si>
    <t>RAWAN HASON</t>
  </si>
  <si>
    <t>MOHAMMAD SAEED</t>
  </si>
  <si>
    <t>HASSAN</t>
  </si>
  <si>
    <t>RIMA FORANI</t>
  </si>
  <si>
    <t>ISSAM</t>
  </si>
  <si>
    <t>MAJED</t>
  </si>
  <si>
    <t>ZAKOOR ALALI</t>
  </si>
  <si>
    <t>ABD ALRAZAK</t>
  </si>
  <si>
    <t>SHAMSAH</t>
  </si>
  <si>
    <t>SARA BAHBOUH</t>
  </si>
  <si>
    <t>MOHAMAD FAWZI</t>
  </si>
  <si>
    <t>SHAZA</t>
  </si>
  <si>
    <t>UAE</t>
  </si>
  <si>
    <t>SOKAINA AMEER</t>
  </si>
  <si>
    <t>FAEZ</t>
  </si>
  <si>
    <t>SOHA FADLOON</t>
  </si>
  <si>
    <t>AHMAD JALAL ALDEEN</t>
  </si>
  <si>
    <t>HIND</t>
  </si>
  <si>
    <t>DAMSCOUS</t>
  </si>
  <si>
    <t>TARIK HAMADI</t>
  </si>
  <si>
    <t>GASAN</t>
  </si>
  <si>
    <t>TALAL ALBARJAS</t>
  </si>
  <si>
    <t>DIR ALZOR</t>
  </si>
  <si>
    <t>ABEER ALHOUSEN</t>
  </si>
  <si>
    <t>MKHLIF</t>
  </si>
  <si>
    <t>WAFEKA</t>
  </si>
  <si>
    <t>ALBASERA</t>
  </si>
  <si>
    <t>OMAR DABBAS</t>
  </si>
  <si>
    <t>ABD ALHADE</t>
  </si>
  <si>
    <t>RABEAA</t>
  </si>
  <si>
    <t>AHED MERSHED</t>
  </si>
  <si>
    <t>FAIEZ</t>
  </si>
  <si>
    <t>YASMIN</t>
  </si>
  <si>
    <t>FERAS RUDINI</t>
  </si>
  <si>
    <t>KENANA ZAROUR</t>
  </si>
  <si>
    <t>SULIEMAN</t>
  </si>
  <si>
    <t>MHMAD DMAEREA</t>
  </si>
  <si>
    <t>TAYSER</t>
  </si>
  <si>
    <t>MOHAMAD KARAH HADED</t>
  </si>
  <si>
    <t>BASHER</t>
  </si>
  <si>
    <t>NAHED</t>
  </si>
  <si>
    <t>MOHMAD MOUSA</t>
  </si>
  <si>
    <t>FADELA</t>
  </si>
  <si>
    <t>MORHAF REMAN</t>
  </si>
  <si>
    <t>MOHMOOD</t>
  </si>
  <si>
    <t>DEER ALI</t>
  </si>
  <si>
    <t>mariana aessa</t>
  </si>
  <si>
    <t>omiamuh</t>
  </si>
  <si>
    <t>jabeh</t>
  </si>
  <si>
    <t>MARIAM ALMASSRI</t>
  </si>
  <si>
    <t>AZRAA</t>
  </si>
  <si>
    <t>MOSTAFA FATOTA</t>
  </si>
  <si>
    <t>MOUAATH AOUAJI ALHASAN</t>
  </si>
  <si>
    <t>MOUNA</t>
  </si>
  <si>
    <t>NISREN HASN</t>
  </si>
  <si>
    <t>NAWAL ALENAD</t>
  </si>
  <si>
    <t>SMER</t>
  </si>
  <si>
    <t>NOOR ALSALMAN</t>
  </si>
  <si>
    <t>EITEDAL</t>
  </si>
  <si>
    <t>NOURA WAZZAN</t>
  </si>
  <si>
    <t>MOHAMMAD HASHEM</t>
  </si>
  <si>
    <t>HAYA ALJARMAKANI</t>
  </si>
  <si>
    <t>JOUHAINA</t>
  </si>
  <si>
    <t>WALAA MAHMOOD</t>
  </si>
  <si>
    <t>JOMAA</t>
  </si>
  <si>
    <t>YAMEN DYAB</t>
  </si>
  <si>
    <t>HOUMS</t>
  </si>
  <si>
    <t>YAMEN SHAKER</t>
  </si>
  <si>
    <t>YEZAN ALSAHWI</t>
  </si>
  <si>
    <t>ALMOTSEM BELLAH NASAR</t>
  </si>
  <si>
    <t>NAJEB</t>
  </si>
  <si>
    <t>EHAB ALHUOSIN</t>
  </si>
  <si>
    <t>ABD ALRZAK</t>
  </si>
  <si>
    <t>DLAL</t>
  </si>
  <si>
    <t>ALAA ALAHMAD</t>
  </si>
  <si>
    <t>THRAA BZMAOUE</t>
  </si>
  <si>
    <t>AREHA</t>
  </si>
  <si>
    <t>THANAA ALATRASH</t>
  </si>
  <si>
    <t>KHALAD</t>
  </si>
  <si>
    <t>اHIND</t>
  </si>
  <si>
    <t>HALA DAMLAKHE</t>
  </si>
  <si>
    <t>ABDALAZIZ</t>
  </si>
  <si>
    <t>FATEAMA</t>
  </si>
  <si>
    <t>HAMEDA MOHAMED</t>
  </si>
  <si>
    <t>KOUKAB</t>
  </si>
  <si>
    <t>HANJOUR</t>
  </si>
  <si>
    <t>ALRAQA</t>
  </si>
  <si>
    <t>HAIDAR HASSAN</t>
  </si>
  <si>
    <t>SAJA</t>
  </si>
  <si>
    <t>DUAA HAMADYA</t>
  </si>
  <si>
    <t>MOMYAZ</t>
  </si>
  <si>
    <t>RAGHEB YOUSEF</t>
  </si>
  <si>
    <t>RAMA MOHAMMAD</t>
  </si>
  <si>
    <t>KOSAR</t>
  </si>
  <si>
    <t>RAAD HALAWA</t>
  </si>
  <si>
    <t>SAOSAN</t>
  </si>
  <si>
    <t>ALTAL</t>
  </si>
  <si>
    <t>REHAB ALDIAB</t>
  </si>
  <si>
    <t>GALAL</t>
  </si>
  <si>
    <t>RANA SWADE</t>
  </si>
  <si>
    <t>RAHAF ALJABEN</t>
  </si>
  <si>
    <t>SLOUEMAN</t>
  </si>
  <si>
    <t>HALAH</t>
  </si>
  <si>
    <t>DYR ALZOUR</t>
  </si>
  <si>
    <t>SARAH ALSHRFAWI</t>
  </si>
  <si>
    <t>RAYAN</t>
  </si>
  <si>
    <t>SOUHILA ALHAMEED</t>
  </si>
  <si>
    <t>SLEMAN</t>
  </si>
  <si>
    <t>NASRAA</t>
  </si>
  <si>
    <t>DAMSCUS</t>
  </si>
  <si>
    <t>AMER SHAHOUD</t>
  </si>
  <si>
    <t>WALID</t>
  </si>
  <si>
    <t>LOUBAB</t>
  </si>
  <si>
    <t>JAIROUD</t>
  </si>
  <si>
    <t>ABEER HAMDAN</t>
  </si>
  <si>
    <t>JAMEEL</t>
  </si>
  <si>
    <t>SAMRA</t>
  </si>
  <si>
    <t>ALSWYDAA</t>
  </si>
  <si>
    <t>OLA SHARAF AL DEEN</t>
  </si>
  <si>
    <t>ALSWEDAA</t>
  </si>
  <si>
    <t>ALI KHANSA</t>
  </si>
  <si>
    <t>NIEMA</t>
  </si>
  <si>
    <t>FAWZIA</t>
  </si>
  <si>
    <t>GHADA ALSHARAA</t>
  </si>
  <si>
    <t>GHADEER ABO HAMED</t>
  </si>
  <si>
    <t>FATTOM KASSAB</t>
  </si>
  <si>
    <t>MOUZAFR</t>
  </si>
  <si>
    <t>MAHA</t>
  </si>
  <si>
    <t>ALKHFJI</t>
  </si>
  <si>
    <t>QUMAR NAGEB</t>
  </si>
  <si>
    <t>ATEAA</t>
  </si>
  <si>
    <t>MOHAMAD YASSER</t>
  </si>
  <si>
    <t>MOHAMMAD ALAHMAD</t>
  </si>
  <si>
    <t>OMAIMA</t>
  </si>
  <si>
    <t>MOHAMAD ISSA</t>
  </si>
  <si>
    <t>NAZEH</t>
  </si>
  <si>
    <t>LEMONA</t>
  </si>
  <si>
    <t>MOUHIEALDEEN ALFAREKH</t>
  </si>
  <si>
    <t>MARAH IBRAHEM</t>
  </si>
  <si>
    <t>MONZER</t>
  </si>
  <si>
    <t>MARWA SHAWE</t>
  </si>
  <si>
    <t>MOUSTAFA</t>
  </si>
  <si>
    <t>LATIFA</t>
  </si>
  <si>
    <t>MOUHAMAD</t>
  </si>
  <si>
    <t>HANAA</t>
  </si>
  <si>
    <t>NABEH ALLAHAM</t>
  </si>
  <si>
    <t>MOUEN</t>
  </si>
  <si>
    <t>EBTESAM</t>
  </si>
  <si>
    <t>MAHMOOD</t>
  </si>
  <si>
    <t>NIVEN RAZAZ</t>
  </si>
  <si>
    <t>WAED GHANEM</t>
  </si>
  <si>
    <t>NEZAM ALDEEN</t>
  </si>
  <si>
    <t>EBRAHEM MOUSA ALALI</t>
  </si>
  <si>
    <t>ABD</t>
  </si>
  <si>
    <t>MAGEDA</t>
  </si>
  <si>
    <t>AHLAM ALBSHASH</t>
  </si>
  <si>
    <t>MOHAMAD ALI</t>
  </si>
  <si>
    <t>SUMIEA</t>
  </si>
  <si>
    <t>SAKBA</t>
  </si>
  <si>
    <t>MOUSA</t>
  </si>
  <si>
    <t>YSRA</t>
  </si>
  <si>
    <t>AHMAD MAHMOUD</t>
  </si>
  <si>
    <t>ABEAR</t>
  </si>
  <si>
    <t>INTSAR KHALIL</t>
  </si>
  <si>
    <t>ADEEL</t>
  </si>
  <si>
    <t>IDLEB</t>
  </si>
  <si>
    <t>ANSAM AL AHMAD</t>
  </si>
  <si>
    <t>NADYA</t>
  </si>
  <si>
    <t>ALSHAGRA</t>
  </si>
  <si>
    <t>AHMAD BARDAN</t>
  </si>
  <si>
    <t>RAWUF</t>
  </si>
  <si>
    <t>Alaa dyab</t>
  </si>
  <si>
    <t>Yasen</t>
  </si>
  <si>
    <t>Fatat</t>
  </si>
  <si>
    <t>Aleppo 10/1/1990</t>
  </si>
  <si>
    <t>ALAA ALSAADI</t>
  </si>
  <si>
    <t>MHD NABEEL</t>
  </si>
  <si>
    <t>KHEREAH</t>
  </si>
  <si>
    <t>AYAT ALDERY</t>
  </si>
  <si>
    <t>ABD ALNASER</t>
  </si>
  <si>
    <t>BASHAR QURAISH</t>
  </si>
  <si>
    <t>RANKOS</t>
  </si>
  <si>
    <t>BAYAN ALBAHASH</t>
  </si>
  <si>
    <t>MOHMAD NADEM</t>
  </si>
  <si>
    <t>TAMER ALDALATI</t>
  </si>
  <si>
    <t>MOHAMAD KIR</t>
  </si>
  <si>
    <t>FAIZA</t>
  </si>
  <si>
    <t>TEMARA OTHMAN</t>
  </si>
  <si>
    <t>ABDUL RAZZAQ</t>
  </si>
  <si>
    <t>RUQIAH HAMOUDA</t>
  </si>
  <si>
    <t>HASNAN</t>
  </si>
  <si>
    <t>KHADIJA ASAAD</t>
  </si>
  <si>
    <t>KHALDOUN</t>
  </si>
  <si>
    <t>DUEA' ALQADI</t>
  </si>
  <si>
    <t>SAFAA</t>
  </si>
  <si>
    <t>DELEL NASSR</t>
  </si>
  <si>
    <t>RIAD</t>
  </si>
  <si>
    <t>HERMES GIL</t>
  </si>
  <si>
    <t>RAJHA ALABD</t>
  </si>
  <si>
    <t>ABRAHهM</t>
  </si>
  <si>
    <t>SHAMS ALDIN</t>
  </si>
  <si>
    <t>RAMA AL NOQTAH</t>
  </si>
  <si>
    <t>RIAAS</t>
  </si>
  <si>
    <t>RAMIA GHADEER</t>
  </si>
  <si>
    <t>FATIMAH</t>
  </si>
  <si>
    <t>RUBA EIDA</t>
  </si>
  <si>
    <t>RASHA MALIK</t>
  </si>
  <si>
    <t>MAJDI</t>
  </si>
  <si>
    <t>MERVAT</t>
  </si>
  <si>
    <t>RANA NASR</t>
  </si>
  <si>
    <t>SAND</t>
  </si>
  <si>
    <t>YOSEF</t>
  </si>
  <si>
    <t>ROLA SADAKA</t>
  </si>
  <si>
    <t>RADIA</t>
  </si>
  <si>
    <t>LIBAN</t>
  </si>
  <si>
    <t>RETA MAREA</t>
  </si>
  <si>
    <t>ABDLAH</t>
  </si>
  <si>
    <t>EFON</t>
  </si>
  <si>
    <t>ALKADMOS</t>
  </si>
  <si>
    <t>REEM FLETE</t>
  </si>
  <si>
    <t>RKEAH</t>
  </si>
  <si>
    <t>REMAZ ALTAGHOS</t>
  </si>
  <si>
    <t>EMAD ALDIN</t>
  </si>
  <si>
    <t>TAHANI</t>
  </si>
  <si>
    <t>ZENAB ALHROOB</t>
  </si>
  <si>
    <t>SAYIDA ALSHAAEIR</t>
  </si>
  <si>
    <t>EADIL</t>
  </si>
  <si>
    <t>ASIA</t>
  </si>
  <si>
    <t>SAHAR ABOALWAN</t>
  </si>
  <si>
    <t>SAAD</t>
  </si>
  <si>
    <t>MALAH</t>
  </si>
  <si>
    <t>SOAAD MOUSA</t>
  </si>
  <si>
    <t>INSHIRAH</t>
  </si>
  <si>
    <t>SAMAR SLITEN</t>
  </si>
  <si>
    <t>SAFI</t>
  </si>
  <si>
    <t>HETEN</t>
  </si>
  <si>
    <t>SOMAY HOSAEN</t>
  </si>
  <si>
    <t>ABD ALRHMAN</t>
  </si>
  <si>
    <t>BASHERA</t>
  </si>
  <si>
    <t>SOMAR SAKER</t>
  </si>
  <si>
    <t>TAREF ALMHAENI</t>
  </si>
  <si>
    <t>MOUNTASER</t>
  </si>
  <si>
    <t>ASEMAH</t>
  </si>
  <si>
    <t>TAHA ALZOUBI</t>
  </si>
  <si>
    <t>HAYFAA</t>
  </si>
  <si>
    <t>ABD ALSATAR HUSSIN</t>
  </si>
  <si>
    <t>HUSSIN</t>
  </si>
  <si>
    <t>KHZNA</t>
  </si>
  <si>
    <t>ABD ALKAREM ALATRASH</t>
  </si>
  <si>
    <t>ABEER ALSHAER</t>
  </si>
  <si>
    <t>AZPA HORIE</t>
  </si>
  <si>
    <t>NADRE</t>
  </si>
  <si>
    <t>SARA</t>
  </si>
  <si>
    <t>ALI ALJRDE</t>
  </si>
  <si>
    <t>SEABA</t>
  </si>
  <si>
    <t>ALI SOULAYMAN</t>
  </si>
  <si>
    <t>FAIROZ</t>
  </si>
  <si>
    <t>LATAKYA</t>
  </si>
  <si>
    <t>ALI KADDOUR</t>
  </si>
  <si>
    <t>MAHDAT</t>
  </si>
  <si>
    <t>ALI MOHAMAD</t>
  </si>
  <si>
    <t>SOHEL</t>
  </si>
  <si>
    <t>SALWA</t>
  </si>
  <si>
    <t>SAFITA</t>
  </si>
  <si>
    <t>GHADER ESKANDER</t>
  </si>
  <si>
    <t>FAYZA NASR</t>
  </si>
  <si>
    <t>ZARIFA</t>
  </si>
  <si>
    <t>OTAEBA</t>
  </si>
  <si>
    <t>KAMAL JARAD</t>
  </si>
  <si>
    <t>ISAAF</t>
  </si>
  <si>
    <t>Syria/Hama/Maharda</t>
  </si>
  <si>
    <t>HAYTHAM</t>
  </si>
  <si>
    <t>LOUBNA KHAIRI AGHA</t>
  </si>
  <si>
    <t>SALIMA</t>
  </si>
  <si>
    <t>LEEN JUMRAN</t>
  </si>
  <si>
    <t>MUHANNAD</t>
  </si>
  <si>
    <t>LANA</t>
  </si>
  <si>
    <t>MARIA IBRAHIM</t>
  </si>
  <si>
    <t>BSEN</t>
  </si>
  <si>
    <t>MARINA LOUTFE</t>
  </si>
  <si>
    <t>RAGHDA</t>
  </si>
  <si>
    <t>JEDAIT ARTOUZ</t>
  </si>
  <si>
    <t>MUHAMAD ALHAJIYU</t>
  </si>
  <si>
    <t>METH</t>
  </si>
  <si>
    <t>MOHAMAD ALHANASH</t>
  </si>
  <si>
    <t>MOHUHAMAD SAFAR ALFUJAIR</t>
  </si>
  <si>
    <t>IZAZ</t>
  </si>
  <si>
    <t>MOHAMAD SUFYANI</t>
  </si>
  <si>
    <t>ABD ALRAZZAK</t>
  </si>
  <si>
    <t>HEIAM</t>
  </si>
  <si>
    <t>MOHAMMAD NOUR DRAK ALSIBAI</t>
  </si>
  <si>
    <t>AMMAR</t>
  </si>
  <si>
    <t>KAMAR</t>
  </si>
  <si>
    <t>MUSTAFA DARWISH</t>
  </si>
  <si>
    <t>MHMED KAMIL</t>
  </si>
  <si>
    <t>RAFIFA</t>
  </si>
  <si>
    <t>HADAD</t>
  </si>
  <si>
    <t>IDLIB</t>
  </si>
  <si>
    <t>MANAR ALNAFOURI</t>
  </si>
  <si>
    <t>MANAR MERSHED RADWAN</t>
  </si>
  <si>
    <t>YASER</t>
  </si>
  <si>
    <t>MORA</t>
  </si>
  <si>
    <t>MOUHANAD ALSAER</t>
  </si>
  <si>
    <t>ABED ALMONEM</t>
  </si>
  <si>
    <t>BARAA</t>
  </si>
  <si>
    <t>ZAAFARANA</t>
  </si>
  <si>
    <t>NARMEAN MNSOUR</t>
  </si>
  <si>
    <t>BADR</t>
  </si>
  <si>
    <t>MASYLA</t>
  </si>
  <si>
    <t>NOUR ALHAFFAR</t>
  </si>
  <si>
    <t>FAROUQ</t>
  </si>
  <si>
    <t>MAYSOUN</t>
  </si>
  <si>
    <t>NURA YUNUS</t>
  </si>
  <si>
    <t>HAMD</t>
  </si>
  <si>
    <t>HALLA NEMEH</t>
  </si>
  <si>
    <t>GERGEIS</t>
  </si>
  <si>
    <t>HEBAA BADOWR</t>
  </si>
  <si>
    <t>SURIA</t>
  </si>
  <si>
    <t>HEBA FARRA</t>
  </si>
  <si>
    <t>MOHAMAD JAMAL</t>
  </si>
  <si>
    <t>WEISAM ALHNEDI</t>
  </si>
  <si>
    <t>FAREAA</t>
  </si>
  <si>
    <t>WALAA ALOSH</t>
  </si>
  <si>
    <t>RAJI</t>
  </si>
  <si>
    <t>TAHRAN</t>
  </si>
  <si>
    <t>YAHYA YOUSEF</t>
  </si>
  <si>
    <t>NAJOA</t>
  </si>
  <si>
    <t>AHMAD AL NABULSE</t>
  </si>
  <si>
    <t>MAMMOUN</t>
  </si>
  <si>
    <t>HIFA</t>
  </si>
  <si>
    <t>AHMAD DARDAS</t>
  </si>
  <si>
    <t>FAYZ</t>
  </si>
  <si>
    <t>AHMAD SHAKH</t>
  </si>
  <si>
    <t>MOHMAD</t>
  </si>
  <si>
    <t>HAKEMA</t>
  </si>
  <si>
    <t>ADLEB</t>
  </si>
  <si>
    <t>ISKANDAR YASEEN</t>
  </si>
  <si>
    <t>HAZAA</t>
  </si>
  <si>
    <t>ISMAIL WANNOUS</t>
  </si>
  <si>
    <t>ABLA</t>
  </si>
  <si>
    <t>EVLEEN DAW</t>
  </si>
  <si>
    <t>GHAZALA</t>
  </si>
  <si>
    <t>GARAMANA</t>
  </si>
  <si>
    <t>IMAN ABOU KWIDER</t>
  </si>
  <si>
    <t>HAIFA</t>
  </si>
  <si>
    <t>IEMAN ALSHALAT</t>
  </si>
  <si>
    <t>KHAN SHEKON</t>
  </si>
  <si>
    <t>BASEL ALSHOUFI</t>
  </si>
  <si>
    <t>BUTHAINA AISHAIABI</t>
  </si>
  <si>
    <t>MRRIAM</t>
  </si>
  <si>
    <t>BASHAR ALHALQI</t>
  </si>
  <si>
    <t>DARAA-JASEM</t>
  </si>
  <si>
    <t>BOUSHRA BACHIR</t>
  </si>
  <si>
    <t>ELIZABIT</t>
  </si>
  <si>
    <t>BUSHRA YOUSEF</t>
  </si>
  <si>
    <t>RAEEFA</t>
  </si>
  <si>
    <t>taghreed alshurbaji</t>
  </si>
  <si>
    <t>JADAA ALKHATEEB ABO FAKHER</t>
  </si>
  <si>
    <t>SALAMA</t>
  </si>
  <si>
    <t>TERFA</t>
  </si>
  <si>
    <t>JAFAR TAHA</t>
  </si>
  <si>
    <t>HETHAM</t>
  </si>
  <si>
    <t>NWAZER</t>
  </si>
  <si>
    <t>HARMOUN ABDULHAI</t>
  </si>
  <si>
    <t>DIBA</t>
  </si>
  <si>
    <t>HANAN MEFLEH</t>
  </si>
  <si>
    <t>SHHADEH</t>
  </si>
  <si>
    <t>NAIFEH</t>
  </si>
  <si>
    <t>HAIDR SALUM</t>
  </si>
  <si>
    <t>KHALIL ALALI</t>
  </si>
  <si>
    <t>AUFA</t>
  </si>
  <si>
    <t>DEIRAZZOR</t>
  </si>
  <si>
    <t>RAED AL-KHLYF</t>
  </si>
  <si>
    <t>SALMAN</t>
  </si>
  <si>
    <t>LMAIAA</t>
  </si>
  <si>
    <t>DEERALZOUR</t>
  </si>
  <si>
    <t>RAHMA ALABD ALSHAWA</t>
  </si>
  <si>
    <t>DIR ALZOUR</t>
  </si>
  <si>
    <t>ROUDINA ALAMA</t>
  </si>
  <si>
    <t>YOSIF</t>
  </si>
  <si>
    <t>RAMZIA</t>
  </si>
  <si>
    <t>RAZAN ALREFAEI</t>
  </si>
  <si>
    <t>RASHA MUSTAFA</t>
  </si>
  <si>
    <t>WAHAB</t>
  </si>
  <si>
    <t>RAFA SULAYMAN</t>
  </si>
  <si>
    <t>RANA DAYUB</t>
  </si>
  <si>
    <t>SHABAAN</t>
  </si>
  <si>
    <t>RAWAN ALNAABULSI</t>
  </si>
  <si>
    <t>TALIB</t>
  </si>
  <si>
    <t>KIFAH ALQAZAHI</t>
  </si>
  <si>
    <t>MASHFAA DIREA</t>
  </si>
  <si>
    <t>ROSE MAYYA</t>
  </si>
  <si>
    <t>ZAENAB</t>
  </si>
  <si>
    <t>ROWAA SHEKHO BERE</t>
  </si>
  <si>
    <t>ALAA ALDEEN</t>
  </si>
  <si>
    <t>ZIAD MOHAMMADIEH</t>
  </si>
  <si>
    <t>GHASOUB</t>
  </si>
  <si>
    <t>WAFIQA</t>
  </si>
  <si>
    <t>ZAENAB DEEB</t>
  </si>
  <si>
    <t>SABOOR ALAITA</t>
  </si>
  <si>
    <t>MOHAMMAD BASEL</t>
  </si>
  <si>
    <t>sarah abdulrahman</t>
  </si>
  <si>
    <t>nazer</t>
  </si>
  <si>
    <t>alriadh</t>
  </si>
  <si>
    <t>SARA YAZBEK</t>
  </si>
  <si>
    <t>ZENA</t>
  </si>
  <si>
    <t>SLIMAN HASOUN</t>
  </si>
  <si>
    <t>HASIBE</t>
  </si>
  <si>
    <t>SAMAH HASSAN</t>
  </si>
  <si>
    <t>MOTIAH HASSAN</t>
  </si>
  <si>
    <t>SOHA BKR</t>
  </si>
  <si>
    <t>AMRAN</t>
  </si>
  <si>
    <t>TBARK</t>
  </si>
  <si>
    <t>SAFAA YOUSAF</t>
  </si>
  <si>
    <t>MONYRA</t>
  </si>
  <si>
    <t>SAFEA ALHAMADA</t>
  </si>
  <si>
    <t>AMER ABED</t>
  </si>
  <si>
    <t>MOHAMMAD SALAH</t>
  </si>
  <si>
    <t>ABDULKADER ALHAKIM</t>
  </si>
  <si>
    <t>ABDULHAMID</t>
  </si>
  <si>
    <t>ROUMIEH</t>
  </si>
  <si>
    <t>ALI AL AZZ AL DIN</t>
  </si>
  <si>
    <t xml:space="preserve">AHMAD </t>
  </si>
  <si>
    <t>NAZHA</t>
  </si>
  <si>
    <t>AOSAJ KABER</t>
  </si>
  <si>
    <t>ALI MOHAMMED</t>
  </si>
  <si>
    <t>FIRAS</t>
  </si>
  <si>
    <t>NAJWA</t>
  </si>
  <si>
    <t>BANYAS</t>
  </si>
  <si>
    <t>GHOUFRAN AL KHLIEF</t>
  </si>
  <si>
    <t>MORIE</t>
  </si>
  <si>
    <t>MATRAH</t>
  </si>
  <si>
    <t>FADWA SOLIMAN</t>
  </si>
  <si>
    <t>HUSSIEN</t>
  </si>
  <si>
    <t>HABABA</t>
  </si>
  <si>
    <t>NAHL</t>
  </si>
  <si>
    <t>FIRAS ALKABAZ</t>
  </si>
  <si>
    <t>MOHAMAD EMAD</t>
  </si>
  <si>
    <t>RAGDAA</t>
  </si>
  <si>
    <t>FARAH NATOUF</t>
  </si>
  <si>
    <t>FAYZA</t>
  </si>
  <si>
    <t>FORSAN ESMAAIL</t>
  </si>
  <si>
    <t>MAHAJA</t>
  </si>
  <si>
    <t>FRYAL ABO SMAEEL</t>
  </si>
  <si>
    <t>ADLEH</t>
  </si>
  <si>
    <t>ALMALKEAH</t>
  </si>
  <si>
    <t>katea</t>
  </si>
  <si>
    <t>thabet</t>
  </si>
  <si>
    <t>nazeara</t>
  </si>
  <si>
    <t>alkrdaha</t>
  </si>
  <si>
    <t>LAMEES ALOTHMAN</t>
  </si>
  <si>
    <t>MHOASH</t>
  </si>
  <si>
    <t>FAHEDA</t>
  </si>
  <si>
    <t>HALAA</t>
  </si>
  <si>
    <t>MOHAMMAD JAMAL</t>
  </si>
  <si>
    <t xml:space="preserve">ALI </t>
  </si>
  <si>
    <t>MOHAMMAD DAYOUB</t>
  </si>
  <si>
    <t>ZARDA</t>
  </si>
  <si>
    <t>MOHAMMAD SAMEER ALGAZALI</t>
  </si>
  <si>
    <t>TAISER</t>
  </si>
  <si>
    <t>FAEEZI</t>
  </si>
  <si>
    <t>MOHAMMAD MLHEM</t>
  </si>
  <si>
    <t>ATEEF</t>
  </si>
  <si>
    <t>ILHAM</t>
  </si>
  <si>
    <t>MOHAMD MANAR HEMEGO</t>
  </si>
  <si>
    <t>ABD ALLAH</t>
  </si>
  <si>
    <t>ADLEEB</t>
  </si>
  <si>
    <t>MARWA ALKADI</t>
  </si>
  <si>
    <t>AHMAD HILMY</t>
  </si>
  <si>
    <t>MARIAM SAFIA</t>
  </si>
  <si>
    <t>ASMIA</t>
  </si>
  <si>
    <t>MARIAM GHAZALFATH ALLA</t>
  </si>
  <si>
    <t>FATH ALLA</t>
  </si>
  <si>
    <t>MARIAM MANSOUR</t>
  </si>
  <si>
    <t>MANSOUR</t>
  </si>
  <si>
    <t>DAHR ALYAZIDIYAH</t>
  </si>
  <si>
    <t>MANAL BAYDOUN</t>
  </si>
  <si>
    <t>ABD ALMOUNAEM</t>
  </si>
  <si>
    <t>ABO ALZOUHOWR</t>
  </si>
  <si>
    <t>MAHA KHOULANI</t>
  </si>
  <si>
    <t>MHMOUD</t>
  </si>
  <si>
    <t>MOHANAD ALKHLEF</t>
  </si>
  <si>
    <t>AHAMAD</t>
  </si>
  <si>
    <t>FEEDA</t>
  </si>
  <si>
    <t>ALTHAWRA</t>
  </si>
  <si>
    <t>MOUMENA ANBARA</t>
  </si>
  <si>
    <t>NADIA SAWAF</t>
  </si>
  <si>
    <t>KHALID</t>
  </si>
  <si>
    <t>IDLEP</t>
  </si>
  <si>
    <t>NAJLAA KHALIL</t>
  </si>
  <si>
    <t>SHAYKH MISKIN</t>
  </si>
  <si>
    <t>NESSRINE ALSALAMEH</t>
  </si>
  <si>
    <t>NOUR ALREFAIE</t>
  </si>
  <si>
    <t>MOUHAMD AYMAN</t>
  </si>
  <si>
    <t>NICOLE BALOZIAH</t>
  </si>
  <si>
    <t>MICHAEL</t>
  </si>
  <si>
    <t>EVA</t>
  </si>
  <si>
    <t>HDEA KADUR</t>
  </si>
  <si>
    <t>METHAM</t>
  </si>
  <si>
    <t>HAITHAM ALTAHHAN ALZAIM</t>
  </si>
  <si>
    <t>MHD SULAIMAN</t>
  </si>
  <si>
    <t>NABILA</t>
  </si>
  <si>
    <t>WAFI ALMEFLEH</t>
  </si>
  <si>
    <t>WAJEH NAHLAWI</t>
  </si>
  <si>
    <t>LUBNA</t>
  </si>
  <si>
    <t>WADIH FARAH ANTON</t>
  </si>
  <si>
    <t>ANTON</t>
  </si>
  <si>
    <t>AMAAL</t>
  </si>
  <si>
    <t>JARAMANA</t>
  </si>
  <si>
    <t>WAAM HAMDAN</t>
  </si>
  <si>
    <t>WAHED</t>
  </si>
  <si>
    <t>RBEAHA</t>
  </si>
  <si>
    <t>KATANA</t>
  </si>
  <si>
    <t>EBRAHIM HARB</t>
  </si>
  <si>
    <t>ARWA ALGHAZALI</t>
  </si>
  <si>
    <t>BARYA</t>
  </si>
  <si>
    <t>ANAS ALGNED</t>
  </si>
  <si>
    <t>AYAD ABOOD</t>
  </si>
  <si>
    <t>EASSA</t>
  </si>
  <si>
    <t>EVLEN ALI</t>
  </si>
  <si>
    <t>TRTOS</t>
  </si>
  <si>
    <t>ELEN HAMDAN</t>
  </si>
  <si>
    <t>AHMAD SAMEED</t>
  </si>
  <si>
    <t>TAMER</t>
  </si>
  <si>
    <t>AL-NABK</t>
  </si>
  <si>
    <t>AZER DARWISH</t>
  </si>
  <si>
    <t>THOURAYA</t>
  </si>
  <si>
    <t>ALAA</t>
  </si>
  <si>
    <t>ZOHER</t>
  </si>
  <si>
    <t>MAHAA</t>
  </si>
  <si>
    <t>BASEL ZAZA</t>
  </si>
  <si>
    <t>TAGRED MUHAMD</t>
  </si>
  <si>
    <t>ZAHEA</t>
  </si>
  <si>
    <t>GEORGE KORKES</t>
  </si>
  <si>
    <t>HASNAA ALKEALY</t>
  </si>
  <si>
    <t>RAMA MAHMOUD</t>
  </si>
  <si>
    <t>RANYA JDEED</t>
  </si>
  <si>
    <t>JOHINA</t>
  </si>
  <si>
    <t>RUBA ALGHUSSINI</t>
  </si>
  <si>
    <t>THEAB</t>
  </si>
  <si>
    <t>YASMEEN</t>
  </si>
  <si>
    <t>AMMAN</t>
  </si>
  <si>
    <t>RABEI KHUZAM</t>
  </si>
  <si>
    <t>RASHA HEASH</t>
  </si>
  <si>
    <t>GHENADA</t>
  </si>
  <si>
    <t>GHABAGHEB</t>
  </si>
  <si>
    <t>RANDA HASSAN</t>
  </si>
  <si>
    <t>FAESAL</t>
  </si>
  <si>
    <t>NAJLAA</t>
  </si>
  <si>
    <t>RANEEM SHAGRA</t>
  </si>
  <si>
    <t>ASF</t>
  </si>
  <si>
    <t>JOHENA</t>
  </si>
  <si>
    <t>ROUSHEEN NASAAN</t>
  </si>
  <si>
    <t>BADEAA</t>
  </si>
  <si>
    <t>REDAN HAJ ALI</t>
  </si>
  <si>
    <t>MAHMOUDA</t>
  </si>
  <si>
    <t>ZENAB HAMOUD</t>
  </si>
  <si>
    <t>ANESA</t>
  </si>
  <si>
    <t>SARA EBRAHEM</t>
  </si>
  <si>
    <t>ALHAMEH</t>
  </si>
  <si>
    <t>ZEHRALHEAL</t>
  </si>
  <si>
    <t>SULAF EBRAHIM</t>
  </si>
  <si>
    <t>ABER</t>
  </si>
  <si>
    <t>SALMA NADER</t>
  </si>
  <si>
    <t>SULEMAN</t>
  </si>
  <si>
    <t>SMAR KHBEZ</t>
  </si>
  <si>
    <t>AFIF</t>
  </si>
  <si>
    <t>SHUKREA</t>
  </si>
  <si>
    <t>SONDOS ABO AL-LBAN</t>
  </si>
  <si>
    <t>AZAT</t>
  </si>
  <si>
    <t>DARIA</t>
  </si>
  <si>
    <t>SOHA FALH</t>
  </si>
  <si>
    <t>ABD ALMAWLA</t>
  </si>
  <si>
    <t>ETHAD</t>
  </si>
  <si>
    <t>SEREN ALAKEL</t>
  </si>
  <si>
    <t>MRWAN</t>
  </si>
  <si>
    <t>REMAZ</t>
  </si>
  <si>
    <t>SHADE ALHALBE</t>
  </si>
  <si>
    <t>RADEA</t>
  </si>
  <si>
    <t>AL ZAWEA</t>
  </si>
  <si>
    <t>SIBA SAWAN</t>
  </si>
  <si>
    <t>MAAMOON</t>
  </si>
  <si>
    <t>ABDALLH ALMOHEMED</t>
  </si>
  <si>
    <t>ATTEF</t>
  </si>
  <si>
    <t>ALAA ISSA</t>
  </si>
  <si>
    <t>YHYA</t>
  </si>
  <si>
    <t>ALI ALJAMMAL</t>
  </si>
  <si>
    <t>FARIS</t>
  </si>
  <si>
    <t>ALI DAYOB</t>
  </si>
  <si>
    <t>ALI SULIMAN</t>
  </si>
  <si>
    <t>SAIF ALDEEN</t>
  </si>
  <si>
    <t>FADI ALAOUKLEH</t>
  </si>
  <si>
    <t>ABD ALMOUHSEN</t>
  </si>
  <si>
    <t>KNITRA</t>
  </si>
  <si>
    <t>FIRAS BILAL</t>
  </si>
  <si>
    <t>LOURANCE FAKHOURY</t>
  </si>
  <si>
    <t>ALKWAIT</t>
  </si>
  <si>
    <t>LOUAI ALYAMANI</t>
  </si>
  <si>
    <t>LINDA ALDARES</t>
  </si>
  <si>
    <t>MAGD ALAKHRAS</t>
  </si>
  <si>
    <t>LELA</t>
  </si>
  <si>
    <t>MAJD AHMAD</t>
  </si>
  <si>
    <t>MOHAMMAD ALHAMDAN</t>
  </si>
  <si>
    <t>SOAAD</t>
  </si>
  <si>
    <t>MOHAMAD BAHAH</t>
  </si>
  <si>
    <t>HAISSAM</t>
  </si>
  <si>
    <t>MAISSA</t>
  </si>
  <si>
    <t>MOHAMMAD HUSAIN</t>
  </si>
  <si>
    <t>YOUSIF</t>
  </si>
  <si>
    <t>NAJIHA</t>
  </si>
  <si>
    <t>MOHAMMAD NOOR ALSHARARA</t>
  </si>
  <si>
    <t>MONTHER</t>
  </si>
  <si>
    <t>MHD ZOUHER ZEDAN</t>
  </si>
  <si>
    <t>DAMACUS</t>
  </si>
  <si>
    <t>MAHMOUD DARWISH</t>
  </si>
  <si>
    <t>MAREAM ALDARAJ</t>
  </si>
  <si>
    <t>MEDAD ABOUAMMAR</t>
  </si>
  <si>
    <t>SABER</t>
  </si>
  <si>
    <t>TERFAH</t>
  </si>
  <si>
    <t>ALSWIEDAA</t>
  </si>
  <si>
    <t>MNAR ESMAEEL</t>
  </si>
  <si>
    <t>MOUSSA ALKASEM</t>
  </si>
  <si>
    <t>MOUHAMMAD</t>
  </si>
  <si>
    <t>ALDANA</t>
  </si>
  <si>
    <t>MAY BAROUDI</t>
  </si>
  <si>
    <t>HAKAM</t>
  </si>
  <si>
    <t>BOUCHRA</t>
  </si>
  <si>
    <t>MYSAA HABAKA</t>
  </si>
  <si>
    <t>NWAL</t>
  </si>
  <si>
    <t>NSREN ALRAFEE</t>
  </si>
  <si>
    <t>KAMLEH</t>
  </si>
  <si>
    <t>SHAKA</t>
  </si>
  <si>
    <t>NAWAR ISMAEL</t>
  </si>
  <si>
    <t>JAMEL</t>
  </si>
  <si>
    <t>ALHETAN</t>
  </si>
  <si>
    <t>NOUR AKEEL</t>
  </si>
  <si>
    <t>SOUHAER</t>
  </si>
  <si>
    <t>NORMA ESMAIEL</t>
  </si>
  <si>
    <t>NAZEEH</t>
  </si>
  <si>
    <t>SMERA</t>
  </si>
  <si>
    <t>HANI FRJANI</t>
  </si>
  <si>
    <t>HIBA KHADRA</t>
  </si>
  <si>
    <t>ABDULLRAHMAN</t>
  </si>
  <si>
    <t>OBIDA</t>
  </si>
  <si>
    <t>HADEL ALNASER</t>
  </si>
  <si>
    <t>DAREN</t>
  </si>
  <si>
    <t>HAZAR JOUDEH</t>
  </si>
  <si>
    <t>HESHAM ALASEMI</t>
  </si>
  <si>
    <t>HANADI AZZAM</t>
  </si>
  <si>
    <t>IBREHEEM</t>
  </si>
  <si>
    <t>ALTAF</t>
  </si>
  <si>
    <t>WAEEL ESBER</t>
  </si>
  <si>
    <t>HAJR</t>
  </si>
  <si>
    <t>BIT HJIRA</t>
  </si>
  <si>
    <t>WASIM EBRAHIM</t>
  </si>
  <si>
    <t>SWSAN</t>
  </si>
  <si>
    <t>YARA ALLAN</t>
  </si>
  <si>
    <t>YASSEN</t>
  </si>
  <si>
    <t>KAOKAB</t>
  </si>
  <si>
    <t>YUSRA KIWAN</t>
  </si>
  <si>
    <t>SALEEM</t>
  </si>
  <si>
    <t>FAWZEA</t>
  </si>
  <si>
    <t>SWAIDA-MAIMAS</t>
  </si>
  <si>
    <t>SULAF ALKHATEEB</t>
  </si>
  <si>
    <t>ahmad alsaeed</t>
  </si>
  <si>
    <t>zahra</t>
  </si>
  <si>
    <t>sbeneh</t>
  </si>
  <si>
    <t>ahmad almohamad</t>
  </si>
  <si>
    <t>kadri</t>
  </si>
  <si>
    <t>wadha</t>
  </si>
  <si>
    <t>ahmad debo</t>
  </si>
  <si>
    <t>ratiba</t>
  </si>
  <si>
    <t>arej kabakli</t>
  </si>
  <si>
    <t>sahr</t>
  </si>
  <si>
    <t>osamah alwan</t>
  </si>
  <si>
    <t>asaad  taha</t>
  </si>
  <si>
    <t>badr aldien</t>
  </si>
  <si>
    <t>samiha</t>
  </si>
  <si>
    <t>35084</t>
  </si>
  <si>
    <t>ismaeel albrho</t>
  </si>
  <si>
    <t>abd alraheem</t>
  </si>
  <si>
    <t>althwra</t>
  </si>
  <si>
    <t>AGHYAD ALSOSI</t>
  </si>
  <si>
    <t>MOJEEP</t>
  </si>
  <si>
    <t>amal esper</t>
  </si>
  <si>
    <t>hekmat</t>
  </si>
  <si>
    <t>eptisam</t>
  </si>
  <si>
    <t>najha</t>
  </si>
  <si>
    <t>ensaf ahmad</t>
  </si>
  <si>
    <t>wajiha</t>
  </si>
  <si>
    <t>owais dres</t>
  </si>
  <si>
    <t>bilal</t>
  </si>
  <si>
    <t>iman</t>
  </si>
  <si>
    <t>eman alyusef</t>
  </si>
  <si>
    <t>yunes</t>
  </si>
  <si>
    <t>enas ali</t>
  </si>
  <si>
    <t>muteaa</t>
  </si>
  <si>
    <t>ahmad jojo</t>
  </si>
  <si>
    <t>mohamad salem</t>
  </si>
  <si>
    <t>ahmad hamza</t>
  </si>
  <si>
    <t>fatoum</t>
  </si>
  <si>
    <t>Arej Mohmad</t>
  </si>
  <si>
    <t>Yousef</t>
  </si>
  <si>
    <t>Malak</t>
  </si>
  <si>
    <t>osama ebrahim</t>
  </si>
  <si>
    <t>abd alkader</t>
  </si>
  <si>
    <t>ghaida</t>
  </si>
  <si>
    <t>alhska</t>
  </si>
  <si>
    <t>asad alatrash</t>
  </si>
  <si>
    <t>abd ulkareem</t>
  </si>
  <si>
    <t>nadira</t>
  </si>
  <si>
    <t xml:space="preserve">assia  allaham </t>
  </si>
  <si>
    <t xml:space="preserve">essam </t>
  </si>
  <si>
    <t>smira</t>
  </si>
  <si>
    <t xml:space="preserve">dbai </t>
  </si>
  <si>
    <t>alaa arnaut</t>
  </si>
  <si>
    <t>mohamad farok</t>
  </si>
  <si>
    <t>aber</t>
  </si>
  <si>
    <t>Bakre Al kasebate</t>
  </si>
  <si>
    <t>Ahmed</t>
  </si>
  <si>
    <t>Asmaa</t>
  </si>
  <si>
    <t>bian alahmad</t>
  </si>
  <si>
    <t>abd alsamee</t>
  </si>
  <si>
    <t>radea</t>
  </si>
  <si>
    <t>tabarak istanbuli</t>
  </si>
  <si>
    <t>mohammad eid</t>
  </si>
  <si>
    <t>khlood</t>
  </si>
  <si>
    <t>Toka Othman</t>
  </si>
  <si>
    <t>Saleh</t>
  </si>
  <si>
    <t>Hanan</t>
  </si>
  <si>
    <t>Arben</t>
  </si>
  <si>
    <t>thorea alkanj</t>
  </si>
  <si>
    <t>moafak</t>
  </si>
  <si>
    <t>grandal</t>
  </si>
  <si>
    <t>edleb</t>
  </si>
  <si>
    <t>Gaffar Alsadeq Albadrani</t>
  </si>
  <si>
    <t>Khazna</t>
  </si>
  <si>
    <t>Deir ez-Zor</t>
  </si>
  <si>
    <t>jamal almansour</t>
  </si>
  <si>
    <t>fuda</t>
  </si>
  <si>
    <t>nassouh kablan harb</t>
  </si>
  <si>
    <t>rehab</t>
  </si>
  <si>
    <t xml:space="preserve">damascus </t>
  </si>
  <si>
    <t>jenan Raba'a</t>
  </si>
  <si>
    <t>Mohammad Nizar</t>
  </si>
  <si>
    <t>Sawasan</t>
  </si>
  <si>
    <t>husam suliman</t>
  </si>
  <si>
    <t>eyad</t>
  </si>
  <si>
    <t>housam aazer</t>
  </si>
  <si>
    <t>husen  alshmaly</t>
  </si>
  <si>
    <t>wgeha</t>
  </si>
  <si>
    <t>hasan  ibrahim</t>
  </si>
  <si>
    <t>jableh</t>
  </si>
  <si>
    <t>HADERE ALHESHAN</t>
  </si>
  <si>
    <t>JASEM</t>
  </si>
  <si>
    <t>WADHA</t>
  </si>
  <si>
    <t>hamzeh alkalil</t>
  </si>
  <si>
    <t>turky</t>
  </si>
  <si>
    <t>hlwa</t>
  </si>
  <si>
    <t>awenat kabera</t>
  </si>
  <si>
    <t>hamzeh yosef</t>
  </si>
  <si>
    <t>amen</t>
  </si>
  <si>
    <t>njah</t>
  </si>
  <si>
    <t>hanan  debuo</t>
  </si>
  <si>
    <t>waed</t>
  </si>
  <si>
    <t>alkswa</t>
  </si>
  <si>
    <t>hanan shehab</t>
  </si>
  <si>
    <t>hanan mohammad</t>
  </si>
  <si>
    <t>shadea</t>
  </si>
  <si>
    <t>ketam mohamad</t>
  </si>
  <si>
    <t>khattar mallak</t>
  </si>
  <si>
    <t>okab</t>
  </si>
  <si>
    <t>hella</t>
  </si>
  <si>
    <t>alkwait</t>
  </si>
  <si>
    <t>daren satuf alkasem</t>
  </si>
  <si>
    <t>badrea</t>
  </si>
  <si>
    <t>Dalea Haj Yaseen</t>
  </si>
  <si>
    <t>Jalela</t>
  </si>
  <si>
    <t>Telon</t>
  </si>
  <si>
    <t>DALIA MATOUK</t>
  </si>
  <si>
    <t>MELETHONA</t>
  </si>
  <si>
    <t>ISPANIA</t>
  </si>
  <si>
    <t>DURAID ALABDULLA</t>
  </si>
  <si>
    <t>MOHAMAD WALED</t>
  </si>
  <si>
    <t>dile almihub</t>
  </si>
  <si>
    <t>sulayman</t>
  </si>
  <si>
    <t>salwaa</t>
  </si>
  <si>
    <t>salmih</t>
  </si>
  <si>
    <t>deana  alshle</t>
  </si>
  <si>
    <t xml:space="preserve">malak </t>
  </si>
  <si>
    <t>diana salman</t>
  </si>
  <si>
    <t>alrsafi</t>
  </si>
  <si>
    <t>rania takla</t>
  </si>
  <si>
    <t>shaheda</t>
  </si>
  <si>
    <t>استنفذ في الفصل الأول 2022-2023</t>
  </si>
  <si>
    <t>دخيره</t>
  </si>
  <si>
    <t>ام رواق</t>
  </si>
  <si>
    <t>داما</t>
  </si>
  <si>
    <t>جيداء</t>
  </si>
  <si>
    <t>عسال الرد</t>
  </si>
  <si>
    <t>آيه  بكر الشهير بالكسواني</t>
  </si>
  <si>
    <t>قابون</t>
  </si>
  <si>
    <t>زبدين</t>
  </si>
  <si>
    <t>MERVAT SHANAN</t>
  </si>
  <si>
    <t>EKBAL</t>
  </si>
  <si>
    <t>SHAHRAZAD ALSHOGHRI</t>
  </si>
  <si>
    <t>TAGHREED</t>
  </si>
  <si>
    <t>ثناء السرحان</t>
  </si>
  <si>
    <t>الهيت</t>
  </si>
  <si>
    <t>كوسر</t>
  </si>
  <si>
    <t>قطيفه</t>
  </si>
  <si>
    <t>AHMED ALHAMOUD ALDHHAM</t>
  </si>
  <si>
    <t>AMMONA</t>
  </si>
  <si>
    <t>DEIR EZZOR</t>
  </si>
  <si>
    <t>5160025346</t>
  </si>
  <si>
    <t xml:space="preserve">رولا عثمان </t>
  </si>
  <si>
    <t>SUZAN OBEID</t>
  </si>
  <si>
    <t>NAEMA</t>
  </si>
  <si>
    <t>MAARAT SAIDNAYA</t>
  </si>
  <si>
    <t xml:space="preserve">يحيى يوسف </t>
  </si>
  <si>
    <t>عناب</t>
  </si>
  <si>
    <t>قلعه جندل</t>
  </si>
  <si>
    <t>عوسج كبير</t>
  </si>
  <si>
    <t>ALI SULAYMAN</t>
  </si>
  <si>
    <t>MUHAMAD</t>
  </si>
  <si>
    <t>MUNAA</t>
  </si>
  <si>
    <t>ميثم</t>
  </si>
  <si>
    <t>عشاير</t>
  </si>
  <si>
    <t>لورانس فاخوري</t>
  </si>
  <si>
    <t>لينا المامون</t>
  </si>
  <si>
    <t>MARWA AHMAD</t>
  </si>
  <si>
    <t>DAMASCUS SUBRUB</t>
  </si>
  <si>
    <t>ترفه أبو عمار</t>
  </si>
  <si>
    <t>الشبكي</t>
  </si>
  <si>
    <t>احمد السعيد</t>
  </si>
  <si>
    <t>زهره</t>
  </si>
  <si>
    <t>السورية</t>
  </si>
  <si>
    <t>احمد المحمد</t>
  </si>
  <si>
    <t>قدري</t>
  </si>
  <si>
    <t>وضحه</t>
  </si>
  <si>
    <t>2004</t>
  </si>
  <si>
    <t>أحمد حمزة</t>
  </si>
  <si>
    <t>فطوم</t>
  </si>
  <si>
    <t>2001</t>
  </si>
  <si>
    <t>احمد ديبو</t>
  </si>
  <si>
    <t>بستان الحمام</t>
  </si>
  <si>
    <t>اريج قباقلي</t>
  </si>
  <si>
    <t>2012</t>
  </si>
  <si>
    <t>اسامة علوان</t>
  </si>
  <si>
    <t>العربية اليمنية</t>
  </si>
  <si>
    <t>2011</t>
  </si>
  <si>
    <t>اسعد طه</t>
  </si>
  <si>
    <t>بدرالدين</t>
  </si>
  <si>
    <t>عربي سوري</t>
  </si>
  <si>
    <t>اسماعيل البرهو</t>
  </si>
  <si>
    <t>عبدالرحيم</t>
  </si>
  <si>
    <t>اغيد السوسي</t>
  </si>
  <si>
    <t>مجيب</t>
  </si>
  <si>
    <t>امل اسبر</t>
  </si>
  <si>
    <t>ريف دمشق-نجها</t>
  </si>
  <si>
    <t>انصاف احمد</t>
  </si>
  <si>
    <t>الصياديه</t>
  </si>
  <si>
    <t>اويس ادريس</t>
  </si>
  <si>
    <t>بلال</t>
  </si>
  <si>
    <t>فلسطيني سوري</t>
  </si>
  <si>
    <t>2020</t>
  </si>
  <si>
    <t>ايمان اليوسف</t>
  </si>
  <si>
    <t>2005</t>
  </si>
  <si>
    <t>ايناس علي</t>
  </si>
  <si>
    <t>مطيعه</t>
  </si>
  <si>
    <t>أحمد جوجو</t>
  </si>
  <si>
    <t>محمد سالم</t>
  </si>
  <si>
    <t>أريج محمد</t>
  </si>
  <si>
    <t>أسامه ابراهيم</t>
  </si>
  <si>
    <t>عبدالقادر</t>
  </si>
  <si>
    <t>غيده</t>
  </si>
  <si>
    <t>أسعد الاطرش</t>
  </si>
  <si>
    <t>نادره</t>
  </si>
  <si>
    <t>انب</t>
  </si>
  <si>
    <t>2014</t>
  </si>
  <si>
    <t>آسيا اللحام</t>
  </si>
  <si>
    <t>دبي</t>
  </si>
  <si>
    <t xml:space="preserve">عربي سوري </t>
  </si>
  <si>
    <t>آلاء أرناؤوط</t>
  </si>
  <si>
    <t>محمدفاروق</t>
  </si>
  <si>
    <t>بكري القصيباتي</t>
  </si>
  <si>
    <t>بيان الأحمد</t>
  </si>
  <si>
    <t>عبد السميع</t>
  </si>
  <si>
    <t>رضية</t>
  </si>
  <si>
    <t>تبارك استانبولي</t>
  </si>
  <si>
    <t>خلود ناجي الحايك</t>
  </si>
  <si>
    <t>تقى عثمان</t>
  </si>
  <si>
    <t>عربين</t>
  </si>
  <si>
    <t>ثريا الكنج</t>
  </si>
  <si>
    <t>غرندل</t>
  </si>
  <si>
    <t>2015</t>
  </si>
  <si>
    <t>جعفرالصادق البدراني</t>
  </si>
  <si>
    <t>جمال المنصور</t>
  </si>
  <si>
    <t>جباب</t>
  </si>
  <si>
    <t>جنان العبد</t>
  </si>
  <si>
    <t>جنان رابعه</t>
  </si>
  <si>
    <t>محمدنذار</t>
  </si>
  <si>
    <t>حسام سليمان</t>
  </si>
  <si>
    <t>اياد</t>
  </si>
  <si>
    <t>منال محمد</t>
  </si>
  <si>
    <t>حسام عازر</t>
  </si>
  <si>
    <t>حسن ابراهيم</t>
  </si>
  <si>
    <t>حسين الشمالي</t>
  </si>
  <si>
    <t>1999</t>
  </si>
  <si>
    <t>حضيري الهيشان</t>
  </si>
  <si>
    <t>جاسم</t>
  </si>
  <si>
    <t>الحصين</t>
  </si>
  <si>
    <t>حمزة الخليل</t>
  </si>
  <si>
    <t>تركي</t>
  </si>
  <si>
    <t>حلوة</t>
  </si>
  <si>
    <t>عوينات كبيرة</t>
  </si>
  <si>
    <t>2018</t>
  </si>
  <si>
    <t>حمزه يوسف</t>
  </si>
  <si>
    <t>حنان ديبو</t>
  </si>
  <si>
    <t>وعد</t>
  </si>
  <si>
    <t>الكسوة</t>
  </si>
  <si>
    <t>حنان شهاب</t>
  </si>
  <si>
    <t>حنان محمد</t>
  </si>
  <si>
    <t>هامه</t>
  </si>
  <si>
    <t>حنين عامر</t>
  </si>
  <si>
    <t>نبال</t>
  </si>
  <si>
    <t>haneen amer</t>
  </si>
  <si>
    <t>nebal</t>
  </si>
  <si>
    <t>ختام محمد</t>
  </si>
  <si>
    <t>خطار ملاك</t>
  </si>
  <si>
    <t>عقاب</t>
  </si>
  <si>
    <t>دارين صطوف القاسم</t>
  </si>
  <si>
    <t>بدريه</t>
  </si>
  <si>
    <t>2013</t>
  </si>
  <si>
    <t>داليا حاج ياسين</t>
  </si>
  <si>
    <t>فيلون</t>
  </si>
  <si>
    <t>داليا معتوق</t>
  </si>
  <si>
    <t>ميليثونا</t>
  </si>
  <si>
    <t>اسبانيا</t>
  </si>
  <si>
    <t>دريد العبدالله</t>
  </si>
  <si>
    <t>محمدوليد</t>
  </si>
  <si>
    <t>دلع الميهوب</t>
  </si>
  <si>
    <t>عربية سوري</t>
  </si>
  <si>
    <t>ديانا الشلي</t>
  </si>
  <si>
    <t>ديانا سلمان</t>
  </si>
  <si>
    <t>الرصافي</t>
  </si>
  <si>
    <t>رانيه تقلا</t>
  </si>
  <si>
    <t>رانيه حداد</t>
  </si>
  <si>
    <t xml:space="preserve">العربية السورية </t>
  </si>
  <si>
    <t>RANIA HADAD</t>
  </si>
  <si>
    <t>ربا العجيل</t>
  </si>
  <si>
    <t>roba alijeel</t>
  </si>
  <si>
    <t>mohamaad</t>
  </si>
  <si>
    <t>dear alzour</t>
  </si>
  <si>
    <t>ردينه مضهور</t>
  </si>
  <si>
    <t>القريتين 257</t>
  </si>
  <si>
    <t>ROUDAINA MADHOR</t>
  </si>
  <si>
    <t>MNIRAA</t>
  </si>
  <si>
    <t>ALKARIATEEN</t>
  </si>
  <si>
    <t>رشا السمان</t>
  </si>
  <si>
    <t>حميد</t>
  </si>
  <si>
    <t>زهري</t>
  </si>
  <si>
    <t>الحقف</t>
  </si>
  <si>
    <t>2009</t>
  </si>
  <si>
    <t>rsha alsman</t>
  </si>
  <si>
    <t>hmed</t>
  </si>
  <si>
    <t>zhri</t>
  </si>
  <si>
    <t>رغد مزعل</t>
  </si>
  <si>
    <t>raghad mzel</t>
  </si>
  <si>
    <t>trki</t>
  </si>
  <si>
    <t>kherea</t>
  </si>
  <si>
    <t>رنا عثمان</t>
  </si>
  <si>
    <t>نجيده</t>
  </si>
  <si>
    <t>سورية</t>
  </si>
  <si>
    <t>Rana othman</t>
  </si>
  <si>
    <t>Najidah</t>
  </si>
  <si>
    <t>رنا ميا</t>
  </si>
  <si>
    <t>rana  mea</t>
  </si>
  <si>
    <t>rabeha</t>
  </si>
  <si>
    <t>damasccous</t>
  </si>
  <si>
    <t>رنيم زيود</t>
  </si>
  <si>
    <t>سوري</t>
  </si>
  <si>
    <t>ranim zaiod</t>
  </si>
  <si>
    <t>mouner</t>
  </si>
  <si>
    <t>qamar</t>
  </si>
  <si>
    <t>رود الكويفي</t>
  </si>
  <si>
    <t>محمدديب</t>
  </si>
  <si>
    <t>rawad alkwaify</t>
  </si>
  <si>
    <t>mhd dib</t>
  </si>
  <si>
    <t>zabadai</t>
  </si>
  <si>
    <t>roz takla</t>
  </si>
  <si>
    <t>روله جمعه</t>
  </si>
  <si>
    <t>الاشرفية</t>
  </si>
  <si>
    <t>rola jomaah</t>
  </si>
  <si>
    <t>najib</t>
  </si>
  <si>
    <t>sameara</t>
  </si>
  <si>
    <t>ريم الحداد</t>
  </si>
  <si>
    <t>محمدفؤاد</t>
  </si>
  <si>
    <t>حورية</t>
  </si>
  <si>
    <t>REEM HDAD</t>
  </si>
  <si>
    <t>MOHAMAD FOAD</t>
  </si>
  <si>
    <t>HOOREA</t>
  </si>
  <si>
    <t>ريم يونس</t>
  </si>
  <si>
    <t>سعده</t>
  </si>
  <si>
    <t>2006</t>
  </si>
  <si>
    <t>rim yones</t>
  </si>
  <si>
    <t>sada</t>
  </si>
  <si>
    <t>زكيه الحموي</t>
  </si>
  <si>
    <t xml:space="preserve">درعا </t>
  </si>
  <si>
    <t xml:space="preserve">zakai  alhamwi </t>
  </si>
  <si>
    <t xml:space="preserve">mohmad </t>
  </si>
  <si>
    <t>darra</t>
  </si>
  <si>
    <t>زهرالدين الخلف</t>
  </si>
  <si>
    <t>خود</t>
  </si>
  <si>
    <t>معشوق</t>
  </si>
  <si>
    <t>Zhr Aldeen Alkhalf</t>
  </si>
  <si>
    <t>Khod</t>
  </si>
  <si>
    <t>Mashok</t>
  </si>
  <si>
    <t>زهور المحضر</t>
  </si>
  <si>
    <t>Zohor AlMahdar</t>
  </si>
  <si>
    <t>Rouaida</t>
  </si>
  <si>
    <t>زين العابدين علي</t>
  </si>
  <si>
    <t>مشهور</t>
  </si>
  <si>
    <t>2022</t>
  </si>
  <si>
    <t>zin alabeden ali</t>
  </si>
  <si>
    <t>mshhur</t>
  </si>
  <si>
    <t>زين سليمان</t>
  </si>
  <si>
    <t>فلسطينية سورية</t>
  </si>
  <si>
    <t>zin sulyman</t>
  </si>
  <si>
    <t>زينه نعامي</t>
  </si>
  <si>
    <t>فايزعلاءالدين</t>
  </si>
  <si>
    <t>ابتهاج</t>
  </si>
  <si>
    <t>zina naami</t>
  </si>
  <si>
    <t>fayz alaa alden</t>
  </si>
  <si>
    <t>ebtehaj</t>
  </si>
  <si>
    <t>سارة القطان</t>
  </si>
  <si>
    <t>محمد سامح</t>
  </si>
  <si>
    <t>saara alkatan</t>
  </si>
  <si>
    <t>mohammad sameh</t>
  </si>
  <si>
    <t>khawla</t>
  </si>
  <si>
    <t>ساره العبيدالحسين</t>
  </si>
  <si>
    <t>منور</t>
  </si>
  <si>
    <t>sara alabied alhseen</t>
  </si>
  <si>
    <t>mnawar</t>
  </si>
  <si>
    <t>saudi</t>
  </si>
  <si>
    <t>سدرا بكز</t>
  </si>
  <si>
    <t>2021</t>
  </si>
  <si>
    <t>sedra bkz</t>
  </si>
  <si>
    <t>mrwan</t>
  </si>
  <si>
    <t>سلام قاضي امين</t>
  </si>
  <si>
    <t>salam kadi ameen</t>
  </si>
  <si>
    <t>سما بيبي</t>
  </si>
  <si>
    <t>بكري</t>
  </si>
  <si>
    <t>عروبة</t>
  </si>
  <si>
    <t>sama bebei</t>
  </si>
  <si>
    <t>bakri</t>
  </si>
  <si>
    <t>auroba</t>
  </si>
  <si>
    <t>سماح اتمت</t>
  </si>
  <si>
    <t>حرفا</t>
  </si>
  <si>
    <t>smah atmat</t>
  </si>
  <si>
    <t>salwa</t>
  </si>
  <si>
    <t>سماح قنوت</t>
  </si>
  <si>
    <t>محمدأديب</t>
  </si>
  <si>
    <t>فاكية</t>
  </si>
  <si>
    <t>2008</t>
  </si>
  <si>
    <t>samah kannut</t>
  </si>
  <si>
    <t>mohamad adeb</t>
  </si>
  <si>
    <t>fakea</t>
  </si>
  <si>
    <t>سنا ملص</t>
  </si>
  <si>
    <t>ماريه شكري</t>
  </si>
  <si>
    <t>Sana Malas</t>
  </si>
  <si>
    <t>Wael</t>
  </si>
  <si>
    <t>Maria</t>
  </si>
  <si>
    <t>Damascus, Syria</t>
  </si>
  <si>
    <t>شادي كريم</t>
  </si>
  <si>
    <t>shadi karem</t>
  </si>
  <si>
    <t>abaas</t>
  </si>
  <si>
    <t>شربل خنيفس</t>
  </si>
  <si>
    <t>تبنه</t>
  </si>
  <si>
    <t>sherbel khnefes</t>
  </si>
  <si>
    <t>tabna</t>
  </si>
  <si>
    <t>شعبان عباس</t>
  </si>
  <si>
    <t xml:space="preserve">حماة </t>
  </si>
  <si>
    <t>shaban  abass</t>
  </si>
  <si>
    <t xml:space="preserve">mohamad </t>
  </si>
  <si>
    <t>amoon</t>
  </si>
  <si>
    <t>شهاب بربار</t>
  </si>
  <si>
    <t>shahab barbar</t>
  </si>
  <si>
    <t>شهناز الحمود</t>
  </si>
  <si>
    <t>والدتهافضه</t>
  </si>
  <si>
    <t>shahenaz alhamood</t>
  </si>
  <si>
    <t>husaen</t>
  </si>
  <si>
    <t>der alzoor</t>
  </si>
  <si>
    <t>صبا غرة</t>
  </si>
  <si>
    <t>Siba Gira</t>
  </si>
  <si>
    <t>Bader</t>
  </si>
  <si>
    <t>Naima</t>
  </si>
  <si>
    <t>صفاء اليوسف</t>
  </si>
  <si>
    <t>وهيب</t>
  </si>
  <si>
    <t>نادية</t>
  </si>
  <si>
    <t>المتعارض</t>
  </si>
  <si>
    <t>Safaa Alyousef</t>
  </si>
  <si>
    <t>Waheeb</t>
  </si>
  <si>
    <t>Nadya</t>
  </si>
  <si>
    <t>Almetared</t>
  </si>
  <si>
    <t>صفاء مصطفى</t>
  </si>
  <si>
    <t>بوزان</t>
  </si>
  <si>
    <t>عدوله</t>
  </si>
  <si>
    <t>بيررش</t>
  </si>
  <si>
    <t>SAFAA MOUSTAFA</t>
  </si>
  <si>
    <t>BOZAN</t>
  </si>
  <si>
    <t>ADOULAH</t>
  </si>
  <si>
    <t>BERRSH</t>
  </si>
  <si>
    <t>صفيه محمد</t>
  </si>
  <si>
    <t>Safea Mohmad</t>
  </si>
  <si>
    <t>Hasen</t>
  </si>
  <si>
    <t>Ebtsam</t>
  </si>
  <si>
    <t>صلاح الاحمد</t>
  </si>
  <si>
    <t>salah alahmad</t>
  </si>
  <si>
    <t>soubhi</t>
  </si>
  <si>
    <t>khola</t>
  </si>
  <si>
    <t>palmira</t>
  </si>
  <si>
    <t>ضياء الحمير</t>
  </si>
  <si>
    <t>نجيح</t>
  </si>
  <si>
    <t>1998</t>
  </si>
  <si>
    <t>diaa alhamer</t>
  </si>
  <si>
    <t>عامر أسعد</t>
  </si>
  <si>
    <t>نوزت</t>
  </si>
  <si>
    <t>Amer Asaad</t>
  </si>
  <si>
    <t>Nawzat</t>
  </si>
  <si>
    <t>Harsta</t>
  </si>
  <si>
    <t>عامر ريحان</t>
  </si>
  <si>
    <t>نبيهه</t>
  </si>
  <si>
    <t>AMER RIHAN</t>
  </si>
  <si>
    <t>MAHAMOUD</t>
  </si>
  <si>
    <t>NABIHA</t>
  </si>
  <si>
    <t>عبد العزيز عدي</t>
  </si>
  <si>
    <t>رنا حداد</t>
  </si>
  <si>
    <t>abd alazez adi</t>
  </si>
  <si>
    <t>husam</t>
  </si>
  <si>
    <t>عبدالعزيز ادريس</t>
  </si>
  <si>
    <t>abd alaziz edris</t>
  </si>
  <si>
    <t>brkat</t>
  </si>
  <si>
    <t>bdrea</t>
  </si>
  <si>
    <t>عبيده الشرعان</t>
  </si>
  <si>
    <t>obaeda alsharaan</t>
  </si>
  <si>
    <t>helal</t>
  </si>
  <si>
    <t>عبير حمدو</t>
  </si>
  <si>
    <t>نازك</t>
  </si>
  <si>
    <t>دركوش</t>
  </si>
  <si>
    <t>aber hamdo</t>
  </si>
  <si>
    <t>nazek</t>
  </si>
  <si>
    <t>عبير سنيور</t>
  </si>
  <si>
    <t>نواف</t>
  </si>
  <si>
    <t>المعوانه</t>
  </si>
  <si>
    <t>aber sanyor</t>
  </si>
  <si>
    <t>nwaf</t>
  </si>
  <si>
    <t>عفراء السيد</t>
  </si>
  <si>
    <t>محمدنور</t>
  </si>
  <si>
    <t>حمص - تلدو</t>
  </si>
  <si>
    <t>Afraa  Alsayed</t>
  </si>
  <si>
    <t>Mohammed Noor</t>
  </si>
  <si>
    <t>Fatimah Aljazzar</t>
  </si>
  <si>
    <t xml:space="preserve">Taldo </t>
  </si>
  <si>
    <t>علا النوري</t>
  </si>
  <si>
    <t>محمدنبيل</t>
  </si>
  <si>
    <t>2007</t>
  </si>
  <si>
    <t>ola alnori</t>
  </si>
  <si>
    <t>mohamad nabel</t>
  </si>
  <si>
    <t>fozea</t>
  </si>
  <si>
    <t>علا عطيه</t>
  </si>
  <si>
    <t>ola atea</t>
  </si>
  <si>
    <t>tartos</t>
  </si>
  <si>
    <t>علي الغزبير</t>
  </si>
  <si>
    <t>ali alghzbear</t>
  </si>
  <si>
    <t>dair alzour</t>
  </si>
  <si>
    <t>مدحت</t>
  </si>
  <si>
    <t>ali  hassan</t>
  </si>
  <si>
    <t>mdhat</t>
  </si>
  <si>
    <t>tartws</t>
  </si>
  <si>
    <t>نديمه</t>
  </si>
  <si>
    <t>خربة ابو حمدان</t>
  </si>
  <si>
    <t>ali  solaeman</t>
  </si>
  <si>
    <t>esaa</t>
  </si>
  <si>
    <t>nadema</t>
  </si>
  <si>
    <t>khrba</t>
  </si>
  <si>
    <t>عمر الحسياني</t>
  </si>
  <si>
    <t>رسميه</t>
  </si>
  <si>
    <t>omar alhsiane</t>
  </si>
  <si>
    <t>rasmia</t>
  </si>
  <si>
    <t>damascus subrub</t>
  </si>
  <si>
    <t>عمر ملاح</t>
  </si>
  <si>
    <t>صفوان</t>
  </si>
  <si>
    <t>omar malah</t>
  </si>
  <si>
    <t>safwan</t>
  </si>
  <si>
    <t>rania</t>
  </si>
  <si>
    <t>عيسى مواس</t>
  </si>
  <si>
    <t>جوليت</t>
  </si>
  <si>
    <t>issa mawas</t>
  </si>
  <si>
    <t>jawdat</t>
  </si>
  <si>
    <t>jouliet</t>
  </si>
  <si>
    <t>غنوه الاحمدالشيخ</t>
  </si>
  <si>
    <t>ظبيه</t>
  </si>
  <si>
    <t>ghenwa alahmad alsheekh</t>
  </si>
  <si>
    <t>haydar</t>
  </si>
  <si>
    <t>zabeah</t>
  </si>
  <si>
    <t>deer alzoor</t>
  </si>
  <si>
    <t>فارع الحسين العلي</t>
  </si>
  <si>
    <t>أبو قاووق</t>
  </si>
  <si>
    <t>faree alhusen alali</t>
  </si>
  <si>
    <t>fatemah</t>
  </si>
  <si>
    <t>فاطمه الزهراء موسى</t>
  </si>
  <si>
    <t>محمد بدوي</t>
  </si>
  <si>
    <t>زبيدة</t>
  </si>
  <si>
    <t>حجيرة</t>
  </si>
  <si>
    <t>شرعي</t>
  </si>
  <si>
    <t>fatema alzahraa mousa</t>
  </si>
  <si>
    <t>mohamad badawi</t>
  </si>
  <si>
    <t>zobayda</t>
  </si>
  <si>
    <t>hajera</t>
  </si>
  <si>
    <t>فراس الدرويش</t>
  </si>
  <si>
    <t>كفيه</t>
  </si>
  <si>
    <t>firas aldarwesh</t>
  </si>
  <si>
    <t>khder</t>
  </si>
  <si>
    <t>kfeh</t>
  </si>
  <si>
    <t>كرم ابو حلا</t>
  </si>
  <si>
    <t>آمال</t>
  </si>
  <si>
    <t xml:space="preserve">karam abo hala </t>
  </si>
  <si>
    <t>haeal</t>
  </si>
  <si>
    <t>amaL</t>
  </si>
  <si>
    <t>ALSWAEDA</t>
  </si>
  <si>
    <t>كنان عويدات</t>
  </si>
  <si>
    <t>نوف</t>
  </si>
  <si>
    <t>kinan  owiedat</t>
  </si>
  <si>
    <t>noaf</t>
  </si>
  <si>
    <t>لبنى حداد</t>
  </si>
  <si>
    <t>LUBNA HADDAD</t>
  </si>
  <si>
    <t>BADEH</t>
  </si>
  <si>
    <t>لجين صندوق</t>
  </si>
  <si>
    <t>logaen sandok</t>
  </si>
  <si>
    <t>لونيت ناصر</t>
  </si>
  <si>
    <t>lonet naser</t>
  </si>
  <si>
    <t>naser</t>
  </si>
  <si>
    <t>alea</t>
  </si>
  <si>
    <t>لؤى المتني</t>
  </si>
  <si>
    <t>سلامي</t>
  </si>
  <si>
    <t>قنوات</t>
  </si>
  <si>
    <t>louaa almatny</t>
  </si>
  <si>
    <t>salami</t>
  </si>
  <si>
    <t>swaida-kanwat</t>
  </si>
  <si>
    <t>مادلين شاهين</t>
  </si>
  <si>
    <t>شاهين</t>
  </si>
  <si>
    <t>ماري</t>
  </si>
  <si>
    <t>ابو كليفون</t>
  </si>
  <si>
    <t>MADLEEN SHAHEEN</t>
  </si>
  <si>
    <t>SHAHEEN</t>
  </si>
  <si>
    <t>MARY</t>
  </si>
  <si>
    <t>مارينا خلوف</t>
  </si>
  <si>
    <t>ميراث</t>
  </si>
  <si>
    <t>marena khlof</t>
  </si>
  <si>
    <t>mirath</t>
  </si>
  <si>
    <t>مازن الابراهيم</t>
  </si>
  <si>
    <t>الدرداء</t>
  </si>
  <si>
    <t>mazen alibrahim</t>
  </si>
  <si>
    <t>ramez</t>
  </si>
  <si>
    <t>ماهر الجازي</t>
  </si>
  <si>
    <t xml:space="preserve">سبينه </t>
  </si>
  <si>
    <t>MAHER  AL JAZI</t>
  </si>
  <si>
    <t xml:space="preserve">MOHAMMAD </t>
  </si>
  <si>
    <t xml:space="preserve">MAGEDA </t>
  </si>
  <si>
    <t xml:space="preserve">DAMAS SUBURB </t>
  </si>
  <si>
    <t>مايا الجعل العبد الرزاق</t>
  </si>
  <si>
    <t>سعودية</t>
  </si>
  <si>
    <t>maya aljael abdulrazak</t>
  </si>
  <si>
    <t>fatmeh</t>
  </si>
  <si>
    <t>yarmook camp</t>
  </si>
  <si>
    <t>مايا العلي</t>
  </si>
  <si>
    <t>maya alali</t>
  </si>
  <si>
    <t>lamis</t>
  </si>
  <si>
    <t>مايا سليمان</t>
  </si>
  <si>
    <t>علاء</t>
  </si>
  <si>
    <t>Maya  Sulaiman</t>
  </si>
  <si>
    <t>Alaa</t>
  </si>
  <si>
    <t>Samia</t>
  </si>
  <si>
    <t>مايا عبيدو</t>
  </si>
  <si>
    <t>عبد المعين</t>
  </si>
  <si>
    <t>2017</t>
  </si>
  <si>
    <t>maya abedo</t>
  </si>
  <si>
    <t>abd almuen</t>
  </si>
  <si>
    <t>keswa</t>
  </si>
  <si>
    <t>مجد اللحام</t>
  </si>
  <si>
    <t>Majd Al laham</t>
  </si>
  <si>
    <t>Zuhair</t>
  </si>
  <si>
    <t>Tagrid</t>
  </si>
  <si>
    <t>As-Suwayda</t>
  </si>
  <si>
    <t>محمد راشد</t>
  </si>
  <si>
    <t>mohammad rashed</t>
  </si>
  <si>
    <t>محمد زهير الطيان</t>
  </si>
  <si>
    <t>mohammad zuher altayan</t>
  </si>
  <si>
    <t>khloud</t>
  </si>
  <si>
    <t>محمد قشقو</t>
  </si>
  <si>
    <t>زمزم</t>
  </si>
  <si>
    <t>معاره الارتيق</t>
  </si>
  <si>
    <t>mohamad kashko</t>
  </si>
  <si>
    <t>zamzam</t>
  </si>
  <si>
    <t>محمد أيهم طه</t>
  </si>
  <si>
    <t>همسه</t>
  </si>
  <si>
    <t>Mohamed ayham taha</t>
  </si>
  <si>
    <t>Majead</t>
  </si>
  <si>
    <t>Hamsa</t>
  </si>
  <si>
    <t>zabadani</t>
  </si>
  <si>
    <t>محمد عدنان صليبي</t>
  </si>
  <si>
    <t>سعسع</t>
  </si>
  <si>
    <t>mhd adnan saliibi</t>
  </si>
  <si>
    <t>sasaa</t>
  </si>
  <si>
    <t>محمد علاء العايق</t>
  </si>
  <si>
    <t>mohamad alaa alaik</t>
  </si>
  <si>
    <t>hnada</t>
  </si>
  <si>
    <t>محمدنبيل الحوشان</t>
  </si>
  <si>
    <t>MHD NABIL ALHOSHAN</t>
  </si>
  <si>
    <t>JAMELH</t>
  </si>
  <si>
    <t>مريانا العزام</t>
  </si>
  <si>
    <t>mreana alazam</t>
  </si>
  <si>
    <t>yasmen</t>
  </si>
  <si>
    <t>مريم العبيد الذيب</t>
  </si>
  <si>
    <t>mariam alabeed alzeab</t>
  </si>
  <si>
    <t>abd alkaream</t>
  </si>
  <si>
    <t>deer alzour</t>
  </si>
  <si>
    <t>مريم رجوب</t>
  </si>
  <si>
    <t>maream rujob</t>
  </si>
  <si>
    <t>مصعب النداف</t>
  </si>
  <si>
    <t>عبدالستار</t>
  </si>
  <si>
    <t>MUSAAB ALNDAF</t>
  </si>
  <si>
    <t>ABDALSATTAR</t>
  </si>
  <si>
    <t>DAMASCUS SUBURB - ALKISWA</t>
  </si>
  <si>
    <t>مها عبدالكريم</t>
  </si>
  <si>
    <t>mha abd alkareem</t>
  </si>
  <si>
    <t>abd alrahmman</t>
  </si>
  <si>
    <t>rna</t>
  </si>
  <si>
    <t>موفق حجازي</t>
  </si>
  <si>
    <t>mofak hijazi</t>
  </si>
  <si>
    <t>noor alhuda</t>
  </si>
  <si>
    <t>alriad</t>
  </si>
  <si>
    <t>نبال الشمالي</t>
  </si>
  <si>
    <t>جونيت</t>
  </si>
  <si>
    <t>تلعداي</t>
  </si>
  <si>
    <t>nbal alshamali</t>
  </si>
  <si>
    <t>jounet</t>
  </si>
  <si>
    <t>ندى تجور</t>
  </si>
  <si>
    <t>اسعد</t>
  </si>
  <si>
    <t>لمى</t>
  </si>
  <si>
    <t>nada tajjour</t>
  </si>
  <si>
    <t>asaad</t>
  </si>
  <si>
    <t>نزهان عيسى</t>
  </si>
  <si>
    <t>رقمه يوسف</t>
  </si>
  <si>
    <t>اومريك</t>
  </si>
  <si>
    <t>1989</t>
  </si>
  <si>
    <t>nazhan issa</t>
  </si>
  <si>
    <t>rakma</t>
  </si>
  <si>
    <t>alhassaka</t>
  </si>
  <si>
    <t>نسرين الحماده</t>
  </si>
  <si>
    <t>nasrean alhammad</t>
  </si>
  <si>
    <t>alqwait</t>
  </si>
  <si>
    <t>نسرين محمد</t>
  </si>
  <si>
    <t>دعد</t>
  </si>
  <si>
    <t>nsren mohamad</t>
  </si>
  <si>
    <t>daad</t>
  </si>
  <si>
    <t>نصوح قبلان حرب</t>
  </si>
  <si>
    <t>بشمانا</t>
  </si>
  <si>
    <t>nwar esmaeel</t>
  </si>
  <si>
    <t>swsan</t>
  </si>
  <si>
    <t>نور الهدى بيطار</t>
  </si>
  <si>
    <t>nor alhuda betar</t>
  </si>
  <si>
    <t>نور بدران</t>
  </si>
  <si>
    <t>معين</t>
  </si>
  <si>
    <t>اللاذقية/جبلة</t>
  </si>
  <si>
    <t>Nour Bdran</t>
  </si>
  <si>
    <t>Moein</t>
  </si>
  <si>
    <t>Nadia</t>
  </si>
  <si>
    <t>نور حسن</t>
  </si>
  <si>
    <t>لينة</t>
  </si>
  <si>
    <t>noor hasan</t>
  </si>
  <si>
    <t>lina</t>
  </si>
  <si>
    <t>نورا عوده</t>
  </si>
  <si>
    <t>noora awda</t>
  </si>
  <si>
    <t>zenab</t>
  </si>
  <si>
    <t>نورس  معط الله</t>
  </si>
  <si>
    <t>مبروك</t>
  </si>
  <si>
    <t>المهدية</t>
  </si>
  <si>
    <t>NAOURES BEN MAATALLAH</t>
  </si>
  <si>
    <t>MABROK</t>
  </si>
  <si>
    <t>FAREZA</t>
  </si>
  <si>
    <t>TUNISIAN</t>
  </si>
  <si>
    <t>نورهان خريمه</t>
  </si>
  <si>
    <t>ساميلا</t>
  </si>
  <si>
    <t>norhan khremah</t>
  </si>
  <si>
    <t>sulyman</t>
  </si>
  <si>
    <t>samela</t>
  </si>
  <si>
    <t>هادي عثمان حسن</t>
  </si>
  <si>
    <t>hadi othman hasn</t>
  </si>
  <si>
    <t>othman</t>
  </si>
  <si>
    <t>هبة لحم العجنجي</t>
  </si>
  <si>
    <t>Hiba Al Ajanje</t>
  </si>
  <si>
    <t>Basam</t>
  </si>
  <si>
    <t>هشام بعق</t>
  </si>
  <si>
    <t>hisham baak</t>
  </si>
  <si>
    <t>هنادي عيسى</t>
  </si>
  <si>
    <t>ذوات</t>
  </si>
  <si>
    <t>hanadi issa</t>
  </si>
  <si>
    <t>thawat</t>
  </si>
  <si>
    <t>هيثم شرم</t>
  </si>
  <si>
    <t>hatham  ahmad</t>
  </si>
  <si>
    <t>هيه الشريف الحمدان</t>
  </si>
  <si>
    <t>تلعاكوله</t>
  </si>
  <si>
    <t>hia alshref alhmdan</t>
  </si>
  <si>
    <t>وسيم عيسى</t>
  </si>
  <si>
    <t xml:space="preserve">wseem </t>
  </si>
  <si>
    <t>وضاح صعب</t>
  </si>
  <si>
    <t>شكيب</t>
  </si>
  <si>
    <t>إسعاف</t>
  </si>
  <si>
    <t>عربية سورية</t>
  </si>
  <si>
    <t>WADAH SAEB</t>
  </si>
  <si>
    <t>SHAKEB</t>
  </si>
  <si>
    <t>ISAF</t>
  </si>
  <si>
    <t>ALSWEIDA</t>
  </si>
  <si>
    <t>وعد قنطار</t>
  </si>
  <si>
    <t>محمدعيد</t>
  </si>
  <si>
    <t>waad kentar</t>
  </si>
  <si>
    <t>وفاء عبدالحفيظ</t>
  </si>
  <si>
    <t>والدتهانوره</t>
  </si>
  <si>
    <t>Wafaa Abd AlHavez</t>
  </si>
  <si>
    <t>Hesham</t>
  </si>
  <si>
    <t>Noura</t>
  </si>
  <si>
    <t>Zamlka</t>
  </si>
  <si>
    <t>ولاء بدرة</t>
  </si>
  <si>
    <t>عرفان</t>
  </si>
  <si>
    <t>walaa badra</t>
  </si>
  <si>
    <t>erfan</t>
  </si>
  <si>
    <t>ياسمين سوسو</t>
  </si>
  <si>
    <t>ديرعطية</t>
  </si>
  <si>
    <t>Yasmin  Sousou</t>
  </si>
  <si>
    <t>Mohamad Dib</t>
  </si>
  <si>
    <t>Wafaa</t>
  </si>
  <si>
    <t>Damas Suburb</t>
  </si>
  <si>
    <t>يزن صقور</t>
  </si>
  <si>
    <t>yazan sakour</t>
  </si>
  <si>
    <t>يزن غازي</t>
  </si>
  <si>
    <t>YAZAN GHAZI</t>
  </si>
  <si>
    <t>EYAD</t>
  </si>
  <si>
    <t>ZIBDEN</t>
  </si>
  <si>
    <t>يسار الحلبي</t>
  </si>
  <si>
    <t>مصراته</t>
  </si>
  <si>
    <t>yasar alhalabe</t>
  </si>
  <si>
    <t>hayel</t>
  </si>
  <si>
    <t>libya-misrata</t>
  </si>
  <si>
    <t>يوسف الجداوي</t>
  </si>
  <si>
    <t>سلحب</t>
  </si>
  <si>
    <t>2000</t>
  </si>
  <si>
    <t>yousef aljaddawi</t>
  </si>
  <si>
    <t>jamil</t>
  </si>
  <si>
    <t>نوف الفندي</t>
  </si>
  <si>
    <t>نهيده</t>
  </si>
  <si>
    <t>موحسن</t>
  </si>
  <si>
    <t>noof alfande</t>
  </si>
  <si>
    <t>nsir</t>
  </si>
  <si>
    <t>nheda</t>
  </si>
  <si>
    <t>mo hasan</t>
  </si>
  <si>
    <t>سامي قرموشة</t>
  </si>
  <si>
    <t>sami qarmoshah</t>
  </si>
  <si>
    <t>youseef</t>
  </si>
  <si>
    <t>مسهوج الأحمد العساف</t>
  </si>
  <si>
    <t>جربوع</t>
  </si>
  <si>
    <t>عامها</t>
  </si>
  <si>
    <t>الفصل الثاني 2020-2021</t>
  </si>
  <si>
    <t>ربى سبيت</t>
  </si>
  <si>
    <t>غنى غنوم</t>
  </si>
  <si>
    <t>محمد زين البرازي</t>
  </si>
  <si>
    <t>الفصل الثاني 2023/2022</t>
  </si>
  <si>
    <t>الفصل الاول 2020-2021</t>
  </si>
  <si>
    <t>الفصل الاول2021-2022</t>
  </si>
  <si>
    <t>الفصل الاول 2022/2023</t>
  </si>
  <si>
    <t>القائمة.ID</t>
  </si>
  <si>
    <t>القائمة.F4</t>
  </si>
  <si>
    <t>الانقطاع</t>
  </si>
  <si>
    <t>الاستنفاذ</t>
  </si>
  <si>
    <t>ورقة22.ID</t>
  </si>
  <si>
    <t>F4</t>
  </si>
  <si>
    <t>F5</t>
  </si>
  <si>
    <t>F6</t>
  </si>
  <si>
    <t>مستنفذ</t>
  </si>
  <si>
    <t>إيقاف</t>
  </si>
  <si>
    <t>ترفع الى س4</t>
  </si>
  <si>
    <t>مستنفذ سجل</t>
  </si>
  <si>
    <t>ترفع الى س3</t>
  </si>
  <si>
    <t>إيقاف / ترفع الى س4</t>
  </si>
  <si>
    <t>إيقاف / ترفع الى س2</t>
  </si>
  <si>
    <t>ترفع الى س2</t>
  </si>
  <si>
    <t>إيقاف / ترفع الى س3</t>
  </si>
  <si>
    <t>الدفع بالدولار</t>
  </si>
  <si>
    <t>هيا بركات</t>
  </si>
  <si>
    <t>طارق</t>
  </si>
  <si>
    <t>حمزه الجاسم</t>
  </si>
  <si>
    <t>أميرة الفارس</t>
  </si>
  <si>
    <t>مهند عدره</t>
  </si>
  <si>
    <t>حنان العبد</t>
  </si>
  <si>
    <t>رشا سكوتي</t>
  </si>
  <si>
    <t>رتيبة الحسن</t>
  </si>
  <si>
    <t>يوسف جافي</t>
  </si>
  <si>
    <t>إعادة ارتباط رسم المقرر 35000</t>
  </si>
  <si>
    <t>غانم العفاش</t>
  </si>
  <si>
    <t>رنيم النجار</t>
  </si>
  <si>
    <t>ريم سليمان</t>
  </si>
  <si>
    <t>حسين علي</t>
  </si>
  <si>
    <t>رسم المقرر 35000</t>
  </si>
  <si>
    <t>نزار جاسم</t>
  </si>
  <si>
    <t>نسرين حمدان</t>
  </si>
  <si>
    <t>حمزي</t>
  </si>
  <si>
    <t>انقطاع الفصل الثاني2023-2022</t>
  </si>
  <si>
    <t>الاستمارة الخاصة بتسجيل طلاب برنامج الدراسات الدولية والدبلوماسية في الفصل الأول للعام الدراسي 2023/2024</t>
  </si>
  <si>
    <t xml:space="preserve">                                                       المقررات المسجلة في الفصل الأول للعام الدراسي 2024/ 2023
ملاحظة 1:تقع اختيار جميع هذه المقررات على مسؤولية الطالب.
ملاحظة 2 :لا تعدل هذه المقررات أو يضاف تسجيل أي مقرر بعد تسديد الرسوم وتثبيت التسجيل .</t>
  </si>
  <si>
    <t>إرسال ملف الإستمارة (Excel ) عبر البريد الإلكتروني إلى العنوان التالي : 
polopenlearning116@ hotmail.com
ويجب أن يكون موضوع الإيميل هو الرقم الإمتحاني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</si>
</sst>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010000]yyyy/mm/dd;@"/>
    <numFmt numFmtId="165" formatCode="#,##0\ &quot;ل.س.‏&quot;"/>
    <numFmt numFmtId="166" formatCode="yyyy/mm/dd;@"/>
  </numFmts>
  <fonts count="110" x14ac:knownFonts="1">
    <font>
      <sz val="11"/>
      <color theme="1"/>
      <name val="Arial"/>
      <family val="2"/>
      <scheme val="minor"/>
    </font>
    <font>
      <b/>
      <sz val="10"/>
      <name val="Arial"/>
      <family val="2"/>
    </font>
    <font>
      <b/>
      <sz val="16"/>
      <name val="Arial"/>
      <family val="2"/>
    </font>
    <font>
      <b/>
      <sz val="12"/>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sz val="11"/>
      <color theme="0"/>
      <name val="Arial"/>
      <family val="2"/>
      <scheme val="minor"/>
    </font>
    <font>
      <u/>
      <sz val="10"/>
      <color theme="10"/>
      <name val="Arial"/>
      <family val="2"/>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sz val="1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6"/>
      <color theme="1"/>
      <name val="Arial"/>
      <family val="2"/>
      <scheme val="minor"/>
    </font>
    <font>
      <sz val="14"/>
      <color theme="10"/>
      <name val="Arial"/>
      <family val="2"/>
    </font>
    <font>
      <b/>
      <u/>
      <sz val="12"/>
      <color rgb="FF0070C0"/>
      <name val="Arial"/>
      <family val="2"/>
    </font>
    <font>
      <b/>
      <sz val="14"/>
      <color theme="7" tint="0.59999389629810485"/>
      <name val="Arial"/>
      <family val="2"/>
      <scheme val="minor"/>
    </font>
    <font>
      <b/>
      <u/>
      <sz val="12"/>
      <color theme="10"/>
      <name val="Arial"/>
      <family val="2"/>
    </font>
    <font>
      <sz val="16"/>
      <color theme="1"/>
      <name val="Arial"/>
      <family val="2"/>
      <scheme val="minor"/>
    </font>
    <font>
      <b/>
      <sz val="14"/>
      <name val="Arial"/>
      <family val="2"/>
      <scheme val="minor"/>
    </font>
    <font>
      <b/>
      <sz val="12"/>
      <color theme="0"/>
      <name val="Arial"/>
      <family val="2"/>
    </font>
    <font>
      <sz val="12"/>
      <color theme="0"/>
      <name val="Arial"/>
      <family val="2"/>
      <scheme val="minor"/>
    </font>
    <font>
      <b/>
      <sz val="13"/>
      <color rgb="FFFF0000"/>
      <name val="Arial"/>
      <family val="2"/>
      <scheme val="minor"/>
    </font>
    <font>
      <b/>
      <sz val="8"/>
      <name val="Arial"/>
      <family val="2"/>
      <scheme val="minor"/>
    </font>
    <font>
      <sz val="8"/>
      <name val="Arial"/>
      <family val="2"/>
      <scheme val="minor"/>
    </font>
    <font>
      <sz val="11"/>
      <color theme="5" tint="0.59999389629810485"/>
      <name val="Arial"/>
      <family val="2"/>
      <scheme val="minor"/>
    </font>
    <font>
      <b/>
      <sz val="12"/>
      <color rgb="FFFF0000"/>
      <name val="Sakkal Majalla"/>
    </font>
    <font>
      <b/>
      <sz val="16"/>
      <color theme="1"/>
      <name val="Sakkal Majalla"/>
    </font>
    <font>
      <u/>
      <sz val="10"/>
      <color indexed="12"/>
      <name val="Arial"/>
      <family val="2"/>
    </font>
    <font>
      <sz val="11"/>
      <color theme="1"/>
      <name val="Sakkal Majalla"/>
    </font>
    <font>
      <b/>
      <sz val="18"/>
      <color theme="1"/>
      <name val="Sakkal Majalla"/>
    </font>
    <font>
      <b/>
      <sz val="14"/>
      <color rgb="FFFF0000"/>
      <name val="Sakkal Majalla"/>
    </font>
    <font>
      <b/>
      <sz val="14"/>
      <color theme="1"/>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b/>
      <sz val="12"/>
      <color theme="0"/>
      <name val="Arial"/>
      <family val="2"/>
      <scheme val="minor"/>
    </font>
    <font>
      <b/>
      <sz val="12"/>
      <color theme="0"/>
      <name val="Sakkal Majalla"/>
    </font>
    <font>
      <b/>
      <sz val="16"/>
      <color theme="4" tint="-0.249977111117893"/>
      <name val="Arial"/>
      <family val="2"/>
      <scheme val="minor"/>
    </font>
    <font>
      <b/>
      <sz val="12"/>
      <color rgb="FF002060"/>
      <name val="Sakkal Majalla"/>
    </font>
    <font>
      <b/>
      <sz val="16"/>
      <color theme="0"/>
      <name val="Sakkal Majalla"/>
    </font>
    <font>
      <sz val="11"/>
      <name val="Sakkal Majalla"/>
    </font>
    <font>
      <b/>
      <sz val="11"/>
      <color theme="0"/>
      <name val="Sakkal Majalla"/>
    </font>
    <font>
      <sz val="11"/>
      <color rgb="FFFF0000"/>
      <name val="Sakkal Majalla"/>
    </font>
    <font>
      <b/>
      <sz val="16"/>
      <color rgb="FF002060"/>
      <name val="Sakkal Majalla"/>
    </font>
    <font>
      <b/>
      <u/>
      <sz val="12"/>
      <name val="Arial"/>
      <family val="2"/>
    </font>
    <font>
      <b/>
      <sz val="16"/>
      <color theme="1"/>
      <name val="Arial"/>
      <family val="2"/>
    </font>
    <font>
      <sz val="20"/>
      <color theme="1"/>
      <name val="Arial"/>
      <family val="2"/>
    </font>
    <font>
      <sz val="11"/>
      <color theme="1"/>
      <name val="Arial"/>
      <family val="2"/>
    </font>
    <font>
      <b/>
      <sz val="10"/>
      <color theme="1"/>
      <name val="Arial"/>
      <family val="2"/>
    </font>
    <font>
      <sz val="10"/>
      <color theme="1"/>
      <name val="Arial"/>
      <family val="2"/>
    </font>
    <font>
      <sz val="10"/>
      <color rgb="FF002060"/>
      <name val="Arial"/>
      <family val="2"/>
    </font>
    <font>
      <sz val="14"/>
      <name val="Sakkal Majalla"/>
    </font>
    <font>
      <sz val="14"/>
      <color rgb="FFFF0000"/>
      <name val="Sakkal Majalla"/>
    </font>
    <font>
      <sz val="10"/>
      <color theme="1"/>
      <name val="Arial"/>
      <family val="2"/>
      <scheme val="minor"/>
    </font>
    <font>
      <sz val="9"/>
      <color theme="1"/>
      <name val="Arial"/>
      <family val="2"/>
      <scheme val="minor"/>
    </font>
    <font>
      <b/>
      <sz val="11"/>
      <color rgb="FFFF0000"/>
      <name val="Arial"/>
      <family val="2"/>
      <scheme val="minor"/>
    </font>
    <font>
      <b/>
      <sz val="16"/>
      <color rgb="FFFF0000"/>
      <name val="Arial"/>
      <family val="2"/>
      <scheme val="minor"/>
    </font>
    <font>
      <sz val="12"/>
      <color rgb="FFFF0000"/>
      <name val="Arial"/>
      <family val="2"/>
      <scheme val="minor"/>
    </font>
    <font>
      <sz val="16"/>
      <color theme="1"/>
      <name val="Sakkal Majalla"/>
    </font>
    <font>
      <sz val="10"/>
      <color rgb="FFFF0000"/>
      <name val="Arial"/>
      <family val="2"/>
      <scheme val="minor"/>
    </font>
    <font>
      <b/>
      <sz val="12"/>
      <color theme="1"/>
      <name val="Arial"/>
      <family val="2"/>
    </font>
    <font>
      <sz val="9"/>
      <color indexed="81"/>
      <name val="Tahoma"/>
      <family val="2"/>
    </font>
    <font>
      <b/>
      <sz val="9"/>
      <color indexed="81"/>
      <name val="Tahoma"/>
      <family val="2"/>
    </font>
    <font>
      <sz val="10"/>
      <color indexed="8"/>
      <name val="Arial"/>
      <family val="2"/>
    </font>
    <font>
      <sz val="11"/>
      <color indexed="8"/>
      <name val="Calibri"/>
      <family val="2"/>
    </font>
    <font>
      <sz val="10"/>
      <color indexed="8"/>
      <name val="Arial"/>
      <family val="2"/>
    </font>
    <font>
      <sz val="11"/>
      <color indexed="8"/>
      <name val="Calibri"/>
      <family val="2"/>
    </font>
    <font>
      <sz val="14"/>
      <name val="Arial"/>
      <family val="2"/>
      <scheme val="minor"/>
    </font>
    <font>
      <sz val="14"/>
      <color theme="1"/>
      <name val="Arial"/>
      <family val="2"/>
      <scheme val="minor"/>
    </font>
    <font>
      <sz val="11"/>
      <color rgb="FFFF0000"/>
      <name val="Calibri"/>
      <family val="2"/>
    </font>
    <font>
      <b/>
      <sz val="28"/>
      <name val="Arial"/>
      <family val="2"/>
      <scheme val="minor"/>
    </font>
    <font>
      <sz val="28"/>
      <name val="Arial"/>
      <family val="2"/>
      <scheme val="minor"/>
    </font>
    <font>
      <sz val="10"/>
      <color indexed="8"/>
      <name val="Arial"/>
      <family val="2"/>
    </font>
    <font>
      <sz val="11"/>
      <color indexed="8"/>
      <name val="Calibri"/>
      <family val="2"/>
    </font>
    <font>
      <b/>
      <sz val="11"/>
      <color rgb="FF0070C0"/>
      <name val="Arial"/>
      <family val="2"/>
    </font>
    <font>
      <b/>
      <sz val="11"/>
      <color theme="1"/>
      <name val="Arial"/>
      <family val="2"/>
    </font>
    <font>
      <sz val="11"/>
      <color rgb="FFFF0000"/>
      <name val="Arial"/>
      <family val="2"/>
      <charset val="178"/>
      <scheme val="minor"/>
    </font>
  </fonts>
  <fills count="32">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8"/>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bgColor indexed="64"/>
      </patternFill>
    </fill>
    <fill>
      <patternFill patternType="solid">
        <fgColor rgb="FF3855A6"/>
        <bgColor indexed="64"/>
      </patternFill>
    </fill>
    <fill>
      <patternFill patternType="solid">
        <fgColor theme="4" tint="0.39997558519241921"/>
        <bgColor indexed="64"/>
      </patternFill>
    </fill>
    <fill>
      <patternFill patternType="solid">
        <fgColor rgb="FFC00000"/>
        <bgColor indexed="64"/>
      </patternFill>
    </fill>
    <fill>
      <patternFill patternType="solid">
        <fgColor theme="3" tint="0.39997558519241921"/>
        <bgColor indexed="64"/>
      </patternFill>
    </fill>
    <fill>
      <patternFill patternType="solid">
        <fgColor rgb="FFFFFF00"/>
        <bgColor indexed="64"/>
      </patternFill>
    </fill>
    <fill>
      <patternFill patternType="solid">
        <fgColor indexed="22"/>
        <bgColor indexed="0"/>
      </patternFill>
    </fill>
    <fill>
      <patternFill patternType="solid">
        <fgColor theme="7" tint="0.39997558519241921"/>
        <bgColor indexed="64"/>
      </patternFill>
    </fill>
  </fills>
  <borders count="162">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top/>
      <bottom/>
      <diagonal/>
    </border>
    <border>
      <left/>
      <right style="medium">
        <color indexed="64"/>
      </right>
      <top style="medium">
        <color indexed="64"/>
      </top>
      <bottom/>
      <diagonal/>
    </border>
    <border>
      <left/>
      <right/>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dashDot">
        <color theme="0"/>
      </left>
      <right/>
      <top/>
      <bottom/>
      <diagonal/>
    </border>
    <border>
      <left/>
      <right style="thick">
        <color theme="0"/>
      </right>
      <top/>
      <bottom/>
      <diagonal/>
    </border>
    <border>
      <left/>
      <right/>
      <top style="medium">
        <color theme="0"/>
      </top>
      <bottom style="medium">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style="thin">
        <color indexed="64"/>
      </right>
      <top style="thin">
        <color indexed="64"/>
      </top>
      <bottom style="thin">
        <color indexed="64"/>
      </bottom>
      <diagonal/>
    </border>
    <border>
      <left/>
      <right/>
      <top/>
      <bottom style="medium">
        <color theme="0"/>
      </bottom>
      <diagonal/>
    </border>
    <border>
      <left/>
      <right/>
      <top style="medium">
        <color theme="0"/>
      </top>
      <bottom/>
      <diagonal/>
    </border>
    <border>
      <left style="thin">
        <color indexed="64"/>
      </left>
      <right/>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top style="thin">
        <color theme="0"/>
      </top>
      <bottom style="thin">
        <color theme="0"/>
      </bottom>
      <diagonal/>
    </border>
    <border>
      <left/>
      <right style="thin">
        <color indexed="64"/>
      </right>
      <top/>
      <bottom/>
      <diagonal/>
    </border>
    <border>
      <left/>
      <right style="thin">
        <color indexed="64"/>
      </right>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auto="1"/>
      </left>
      <right style="mediumDashDot">
        <color auto="1"/>
      </right>
      <top style="medium">
        <color auto="1"/>
      </top>
      <bottom/>
      <diagonal/>
    </border>
    <border>
      <left style="mediumDashDot">
        <color auto="1"/>
      </left>
      <right style="mediumDashDot">
        <color auto="1"/>
      </right>
      <top style="medium">
        <color auto="1"/>
      </top>
      <bottom/>
      <diagonal/>
    </border>
    <border>
      <left style="mediumDashDot">
        <color auto="1"/>
      </left>
      <right style="double">
        <color auto="1"/>
      </right>
      <top style="medium">
        <color auto="1"/>
      </top>
      <bottom/>
      <diagonal/>
    </border>
    <border>
      <left style="thin">
        <color theme="0"/>
      </left>
      <right/>
      <top/>
      <bottom/>
      <diagonal/>
    </border>
    <border>
      <left/>
      <right style="thin">
        <color theme="0"/>
      </right>
      <top/>
      <bottom/>
      <diagonal/>
    </border>
    <border>
      <left/>
      <right/>
      <top style="thin">
        <color theme="0"/>
      </top>
      <bottom/>
      <diagonal/>
    </border>
    <border>
      <left/>
      <right style="thin">
        <color theme="0"/>
      </right>
      <top style="thin">
        <color theme="0"/>
      </top>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style="medium">
        <color indexed="64"/>
      </left>
      <right/>
      <top style="thin">
        <color indexed="64"/>
      </top>
      <bottom/>
      <diagonal/>
    </border>
    <border>
      <left/>
      <right style="medium">
        <color indexed="64"/>
      </right>
      <top style="thin">
        <color indexed="64"/>
      </top>
      <bottom/>
      <diagonal/>
    </border>
    <border>
      <left style="thin">
        <color theme="0"/>
      </left>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ck">
        <color auto="1"/>
      </left>
      <right/>
      <top/>
      <bottom/>
      <diagonal/>
    </border>
    <border>
      <left/>
      <right style="thick">
        <color auto="1"/>
      </right>
      <top/>
      <bottom/>
      <diagonal/>
    </border>
    <border>
      <left style="double">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auto="1"/>
      </left>
      <right style="thin">
        <color auto="1"/>
      </right>
      <top/>
      <bottom/>
      <diagonal/>
    </border>
    <border>
      <left style="thin">
        <color auto="1"/>
      </left>
      <right style="double">
        <color auto="1"/>
      </right>
      <top/>
      <bottom/>
      <diagonal/>
    </border>
    <border>
      <left style="double">
        <color indexed="64"/>
      </left>
      <right style="thin">
        <color indexed="64"/>
      </right>
      <top/>
      <bottom/>
      <diagonal/>
    </border>
    <border>
      <left style="thin">
        <color indexed="64"/>
      </left>
      <right style="thick">
        <color auto="1"/>
      </right>
      <top/>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thin">
        <color auto="1"/>
      </left>
      <right style="thick">
        <color auto="1"/>
      </right>
      <top/>
      <bottom style="thin">
        <color auto="1"/>
      </bottom>
      <diagonal/>
    </border>
    <border>
      <left/>
      <right style="double">
        <color auto="1"/>
      </right>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bottom style="thin">
        <color auto="1"/>
      </bottom>
      <diagonal/>
    </border>
    <border>
      <left style="double">
        <color indexed="64"/>
      </left>
      <right style="thin">
        <color indexed="64"/>
      </right>
      <top style="double">
        <color indexed="64"/>
      </top>
      <bottom style="dashed">
        <color indexed="64"/>
      </bottom>
      <diagonal/>
    </border>
    <border>
      <left style="thin">
        <color indexed="64"/>
      </left>
      <right style="thin">
        <color indexed="64"/>
      </right>
      <top style="double">
        <color indexed="64"/>
      </top>
      <bottom style="dashed">
        <color indexed="64"/>
      </bottom>
      <diagonal/>
    </border>
    <border>
      <left style="thin">
        <color indexed="64"/>
      </left>
      <right style="double">
        <color indexed="64"/>
      </right>
      <top style="double">
        <color indexed="64"/>
      </top>
      <bottom style="dashed">
        <color indexed="64"/>
      </bottom>
      <diagonal/>
    </border>
    <border>
      <left style="double">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double">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double">
        <color indexed="64"/>
      </right>
      <top/>
      <bottom style="dashed">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dashDotDot">
        <color theme="0"/>
      </left>
      <right style="dashDotDot">
        <color theme="0"/>
      </right>
      <top style="thin">
        <color theme="0"/>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0" fontId="13" fillId="0" borderId="0" applyNumberFormat="0" applyFill="0" applyBorder="0" applyAlignment="0" applyProtection="0"/>
    <xf numFmtId="0" fontId="10" fillId="0" borderId="0"/>
    <xf numFmtId="0" fontId="11" fillId="0" borderId="0"/>
    <xf numFmtId="0" fontId="53" fillId="0" borderId="0" applyNumberFormat="0" applyFill="0" applyBorder="0" applyAlignment="0" applyProtection="0">
      <alignment vertical="top"/>
      <protection locked="0"/>
    </xf>
    <xf numFmtId="0" fontId="96" fillId="0" borderId="0"/>
    <xf numFmtId="0" fontId="98" fillId="0" borderId="0"/>
    <xf numFmtId="0" fontId="96" fillId="0" borderId="0"/>
    <xf numFmtId="0" fontId="105" fillId="0" borderId="0"/>
    <xf numFmtId="0" fontId="105" fillId="0" borderId="0"/>
    <xf numFmtId="0" fontId="105" fillId="0" borderId="0"/>
  </cellStyleXfs>
  <cellXfs count="646">
    <xf numFmtId="0" fontId="0" fillId="0" borderId="0" xfId="0"/>
    <xf numFmtId="0" fontId="0" fillId="0" borderId="0" xfId="0" applyProtection="1">
      <protection hidden="1"/>
    </xf>
    <xf numFmtId="0" fontId="2" fillId="0" borderId="0" xfId="0" applyFont="1" applyProtection="1">
      <protection hidden="1"/>
    </xf>
    <xf numFmtId="0" fontId="14" fillId="0" borderId="0" xfId="0" applyFont="1" applyProtection="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0" fontId="15" fillId="0" borderId="0" xfId="0" applyFont="1" applyAlignment="1" applyProtection="1">
      <alignment horizontal="center"/>
      <protection hidden="1"/>
    </xf>
    <xf numFmtId="0" fontId="17" fillId="0" borderId="0" xfId="0" applyFont="1" applyAlignment="1" applyProtection="1">
      <alignment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vertical="center"/>
      <protection hidden="1"/>
    </xf>
    <xf numFmtId="0" fontId="19" fillId="0" borderId="0" xfId="1" applyFont="1" applyFill="1" applyBorder="1" applyProtection="1">
      <protection hidden="1"/>
    </xf>
    <xf numFmtId="0" fontId="15" fillId="0" borderId="0" xfId="0" applyFont="1" applyAlignment="1" applyProtection="1">
      <alignment horizontal="center" vertical="center" wrapText="1"/>
      <protection hidden="1"/>
    </xf>
    <xf numFmtId="0" fontId="20" fillId="0" borderId="0" xfId="0" applyFont="1" applyAlignment="1" applyProtection="1">
      <alignment vertical="center"/>
      <protection hidden="1"/>
    </xf>
    <xf numFmtId="0" fontId="21" fillId="0" borderId="0" xfId="0" applyFont="1" applyAlignment="1" applyProtection="1">
      <alignment vertical="center"/>
      <protection hidden="1"/>
    </xf>
    <xf numFmtId="0" fontId="22" fillId="0" borderId="0" xfId="0" applyFont="1" applyAlignment="1" applyProtection="1">
      <alignment vertical="center"/>
      <protection hidden="1"/>
    </xf>
    <xf numFmtId="0" fontId="22" fillId="0" borderId="0" xfId="0" applyFont="1" applyAlignment="1" applyProtection="1">
      <alignment vertical="center" shrinkToFit="1"/>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right"/>
      <protection hidden="1"/>
    </xf>
    <xf numFmtId="0" fontId="22" fillId="0" borderId="0" xfId="0" applyFont="1" applyAlignment="1" applyProtection="1">
      <alignment horizontal="center"/>
      <protection hidden="1"/>
    </xf>
    <xf numFmtId="0" fontId="23" fillId="0" borderId="0" xfId="0" applyFont="1" applyAlignment="1" applyProtection="1">
      <alignment horizontal="center"/>
      <protection hidden="1"/>
    </xf>
    <xf numFmtId="0" fontId="22" fillId="0" borderId="0" xfId="0" applyFont="1" applyProtection="1">
      <protection hidden="1"/>
    </xf>
    <xf numFmtId="0" fontId="15" fillId="0" borderId="0" xfId="0" applyFont="1" applyAlignment="1" applyProtection="1">
      <alignment horizontal="right"/>
      <protection hidden="1"/>
    </xf>
    <xf numFmtId="0" fontId="24" fillId="0" borderId="0" xfId="0" applyFont="1" applyProtection="1">
      <protection hidden="1"/>
    </xf>
    <xf numFmtId="0" fontId="24" fillId="0" borderId="0" xfId="0" applyFont="1" applyAlignment="1" applyProtection="1">
      <alignment vertical="center" textRotation="90"/>
      <protection hidden="1"/>
    </xf>
    <xf numFmtId="0" fontId="24" fillId="0" borderId="0" xfId="0" applyFont="1" applyAlignment="1" applyProtection="1">
      <alignment vertical="center"/>
      <protection hidden="1"/>
    </xf>
    <xf numFmtId="0" fontId="15" fillId="0" borderId="0" xfId="0" applyFont="1" applyAlignment="1" applyProtection="1">
      <alignment vertical="center" wrapText="1"/>
      <protection hidden="1"/>
    </xf>
    <xf numFmtId="0" fontId="25" fillId="0" borderId="0" xfId="0" applyFont="1" applyAlignment="1" applyProtection="1">
      <alignment shrinkToFit="1"/>
      <protection hidden="1"/>
    </xf>
    <xf numFmtId="0" fontId="26" fillId="0" borderId="0" xfId="0" applyFont="1" applyProtection="1">
      <protection hidden="1"/>
    </xf>
    <xf numFmtId="0" fontId="3" fillId="3" borderId="2" xfId="0" applyFont="1" applyFill="1" applyBorder="1" applyAlignment="1" applyProtection="1">
      <alignment horizontal="center" vertical="center"/>
      <protection hidden="1"/>
    </xf>
    <xf numFmtId="0" fontId="0" fillId="3" borderId="1" xfId="0" applyFill="1" applyBorder="1" applyAlignment="1">
      <alignment horizontal="center" vertical="center"/>
    </xf>
    <xf numFmtId="0" fontId="0" fillId="0" borderId="0" xfId="0"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0" fontId="3" fillId="3" borderId="9"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 fillId="3" borderId="0" xfId="0" applyFont="1" applyFill="1" applyAlignment="1" applyProtection="1">
      <alignment horizontal="center" vertical="center"/>
      <protection hidden="1"/>
    </xf>
    <xf numFmtId="0" fontId="3" fillId="6" borderId="0" xfId="0" applyFont="1" applyFill="1" applyAlignment="1" applyProtection="1">
      <alignment horizontal="center" vertical="center" textRotation="90"/>
      <protection hidden="1"/>
    </xf>
    <xf numFmtId="0" fontId="3" fillId="3" borderId="17" xfId="0" applyFont="1" applyFill="1" applyBorder="1" applyAlignment="1" applyProtection="1">
      <alignment horizontal="center" vertical="center"/>
      <protection hidden="1"/>
    </xf>
    <xf numFmtId="0" fontId="24" fillId="0" borderId="5" xfId="0" applyFont="1" applyBorder="1" applyProtection="1">
      <protection hidden="1"/>
    </xf>
    <xf numFmtId="0" fontId="6" fillId="3" borderId="22" xfId="0" applyFont="1" applyFill="1" applyBorder="1" applyAlignment="1" applyProtection="1">
      <alignment horizontal="center" vertical="center"/>
      <protection hidden="1"/>
    </xf>
    <xf numFmtId="0" fontId="6" fillId="3" borderId="23" xfId="0" applyFont="1" applyFill="1" applyBorder="1" applyAlignment="1" applyProtection="1">
      <alignment horizontal="center" vertical="center"/>
      <protection hidden="1"/>
    </xf>
    <xf numFmtId="0" fontId="6" fillId="5" borderId="0" xfId="0" applyFont="1" applyFill="1" applyAlignment="1" applyProtection="1">
      <alignment horizontal="center" vertical="center"/>
      <protection hidden="1"/>
    </xf>
    <xf numFmtId="0" fontId="6" fillId="3" borderId="24" xfId="0" applyFont="1" applyFill="1" applyBorder="1" applyAlignment="1" applyProtection="1">
      <alignment horizontal="center" vertical="center"/>
      <protection hidden="1"/>
    </xf>
    <xf numFmtId="0" fontId="6" fillId="6" borderId="0" xfId="0" applyFont="1" applyFill="1" applyAlignment="1" applyProtection="1">
      <alignment horizontal="center" vertical="center" textRotation="90"/>
      <protection hidden="1"/>
    </xf>
    <xf numFmtId="0" fontId="27" fillId="4" borderId="4" xfId="0" applyFont="1" applyFill="1" applyBorder="1" applyAlignment="1" applyProtection="1">
      <alignment horizontal="center" vertical="center"/>
      <protection hidden="1"/>
    </xf>
    <xf numFmtId="0" fontId="27" fillId="4" borderId="0" xfId="0" applyFont="1" applyFill="1" applyAlignment="1" applyProtection="1">
      <alignment horizontal="center" vertical="center"/>
      <protection hidden="1"/>
    </xf>
    <xf numFmtId="0" fontId="6" fillId="3" borderId="0" xfId="0" applyFont="1" applyFill="1" applyAlignment="1" applyProtection="1">
      <alignment horizontal="center" vertical="center"/>
      <protection hidden="1"/>
    </xf>
    <xf numFmtId="0" fontId="6" fillId="3" borderId="19" xfId="0" applyFont="1" applyFill="1" applyBorder="1" applyAlignment="1" applyProtection="1">
      <alignment vertical="center"/>
      <protection hidden="1"/>
    </xf>
    <xf numFmtId="0" fontId="6" fillId="3" borderId="0" xfId="0" applyFont="1" applyFill="1" applyAlignment="1" applyProtection="1">
      <alignment vertical="center"/>
      <protection hidden="1"/>
    </xf>
    <xf numFmtId="0" fontId="47" fillId="15" borderId="0" xfId="0" applyFont="1" applyFill="1" applyAlignment="1" applyProtection="1">
      <alignment horizontal="center" vertical="center" wrapText="1"/>
      <protection hidden="1"/>
    </xf>
    <xf numFmtId="0" fontId="48" fillId="2" borderId="21" xfId="0" applyFont="1" applyFill="1" applyBorder="1" applyAlignment="1" applyProtection="1">
      <alignment horizontal="center" vertical="center" wrapText="1"/>
      <protection hidden="1"/>
    </xf>
    <xf numFmtId="0" fontId="33" fillId="2" borderId="10" xfId="0" applyFont="1" applyFill="1" applyBorder="1" applyAlignment="1" applyProtection="1">
      <alignment horizontal="center" vertical="center"/>
      <protection hidden="1"/>
    </xf>
    <xf numFmtId="0" fontId="33" fillId="2" borderId="3" xfId="0" applyFont="1" applyFill="1" applyBorder="1" applyAlignment="1" applyProtection="1">
      <alignment horizontal="center" vertical="center" shrinkToFit="1"/>
      <protection hidden="1"/>
    </xf>
    <xf numFmtId="0" fontId="33" fillId="2" borderId="3" xfId="0"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0" fontId="46" fillId="0" borderId="0" xfId="0" applyFont="1" applyAlignment="1" applyProtection="1">
      <alignment horizontal="center" vertical="center"/>
      <protection hidden="1"/>
    </xf>
    <xf numFmtId="0" fontId="33" fillId="0" borderId="20" xfId="0" applyFont="1"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27" fillId="0" borderId="0" xfId="0" applyFont="1" applyProtection="1">
      <protection hidden="1"/>
    </xf>
    <xf numFmtId="0" fontId="35" fillId="12" borderId="50" xfId="0" applyFont="1" applyFill="1" applyBorder="1" applyAlignment="1" applyProtection="1">
      <alignment horizontal="center" vertical="center"/>
      <protection hidden="1"/>
    </xf>
    <xf numFmtId="0" fontId="35" fillId="12" borderId="51" xfId="0" applyFont="1" applyFill="1" applyBorder="1" applyAlignment="1" applyProtection="1">
      <alignment horizontal="center" vertical="center"/>
      <protection hidden="1"/>
    </xf>
    <xf numFmtId="14" fontId="35" fillId="12" borderId="51" xfId="0" applyNumberFormat="1" applyFont="1" applyFill="1" applyBorder="1" applyAlignment="1" applyProtection="1">
      <alignment horizontal="center" vertical="center"/>
      <protection hidden="1"/>
    </xf>
    <xf numFmtId="0" fontId="28" fillId="0" borderId="48" xfId="0" applyFont="1" applyBorder="1" applyAlignment="1" applyProtection="1">
      <alignment horizontal="center" vertical="center"/>
      <protection hidden="1"/>
    </xf>
    <xf numFmtId="0" fontId="29" fillId="0" borderId="48" xfId="0" applyFont="1" applyBorder="1" applyAlignment="1" applyProtection="1">
      <alignment vertical="center"/>
      <protection hidden="1"/>
    </xf>
    <xf numFmtId="0" fontId="36" fillId="12" borderId="50" xfId="0" applyFont="1" applyFill="1" applyBorder="1" applyAlignment="1" applyProtection="1">
      <alignment horizontal="center" vertical="center"/>
      <protection hidden="1"/>
    </xf>
    <xf numFmtId="0" fontId="36" fillId="12" borderId="51" xfId="0" applyFont="1" applyFill="1" applyBorder="1" applyAlignment="1" applyProtection="1">
      <alignment horizontal="center" vertical="center"/>
      <protection hidden="1"/>
    </xf>
    <xf numFmtId="14" fontId="36" fillId="12" borderId="51" xfId="0" applyNumberFormat="1"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0" fillId="0" borderId="28" xfId="0" applyBorder="1" applyAlignment="1" applyProtection="1">
      <alignment horizontal="center" vertical="center"/>
      <protection hidden="1"/>
    </xf>
    <xf numFmtId="0" fontId="54" fillId="0" borderId="0" xfId="0" applyFont="1"/>
    <xf numFmtId="0" fontId="57" fillId="0" borderId="0" xfId="0" applyFont="1" applyAlignment="1">
      <alignment horizontal="center"/>
    </xf>
    <xf numFmtId="0" fontId="57" fillId="0" borderId="0" xfId="0" applyFont="1"/>
    <xf numFmtId="0" fontId="60" fillId="12" borderId="81" xfId="1" applyFont="1" applyFill="1" applyBorder="1"/>
    <xf numFmtId="0" fontId="64" fillId="0" borderId="0" xfId="0" applyFont="1"/>
    <xf numFmtId="0" fontId="64" fillId="0" borderId="0" xfId="0" applyFont="1" applyAlignment="1">
      <alignment horizontal="center"/>
    </xf>
    <xf numFmtId="0" fontId="66" fillId="0" borderId="0" xfId="1" applyFont="1" applyFill="1" applyBorder="1" applyAlignment="1">
      <alignment vertical="center" wrapText="1"/>
    </xf>
    <xf numFmtId="0" fontId="66" fillId="0" borderId="0" xfId="1" applyFont="1" applyFill="1" applyAlignment="1"/>
    <xf numFmtId="0" fontId="6" fillId="3" borderId="21" xfId="0" applyFont="1" applyFill="1" applyBorder="1" applyAlignment="1" applyProtection="1">
      <alignment horizontal="center" vertical="center"/>
      <protection hidden="1"/>
    </xf>
    <xf numFmtId="0" fontId="6" fillId="3" borderId="20" xfId="0" applyFont="1" applyFill="1" applyBorder="1" applyAlignment="1" applyProtection="1">
      <alignment horizontal="center" vertical="center"/>
      <protection hidden="1"/>
    </xf>
    <xf numFmtId="0" fontId="70" fillId="20" borderId="32" xfId="0" applyFont="1" applyFill="1" applyBorder="1" applyAlignment="1" applyProtection="1">
      <alignment horizontal="center" vertical="center"/>
      <protection locked="0" hidden="1"/>
    </xf>
    <xf numFmtId="0" fontId="27" fillId="19" borderId="3" xfId="0" applyFont="1" applyFill="1" applyBorder="1" applyAlignment="1" applyProtection="1">
      <alignment horizontal="center" vertical="center"/>
      <protection hidden="1"/>
    </xf>
    <xf numFmtId="0" fontId="27" fillId="19" borderId="4" xfId="0" applyFont="1" applyFill="1" applyBorder="1" applyAlignment="1" applyProtection="1">
      <alignment horizontal="center" vertical="center"/>
      <protection hidden="1"/>
    </xf>
    <xf numFmtId="0" fontId="0" fillId="19" borderId="3" xfId="0" applyFill="1" applyBorder="1" applyAlignment="1" applyProtection="1">
      <alignment horizontal="center" vertical="center"/>
      <protection hidden="1"/>
    </xf>
    <xf numFmtId="0" fontId="0" fillId="19" borderId="4" xfId="0" applyFill="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33" fillId="0" borderId="64" xfId="0" applyFont="1" applyBorder="1" applyAlignment="1" applyProtection="1">
      <alignment vertical="center" textRotation="90"/>
      <protection hidden="1"/>
    </xf>
    <xf numFmtId="0" fontId="0" fillId="0" borderId="64" xfId="0" applyBorder="1" applyAlignment="1" applyProtection="1">
      <alignment horizontal="center" vertical="center"/>
      <protection hidden="1"/>
    </xf>
    <xf numFmtId="0" fontId="54" fillId="0" borderId="0" xfId="0" applyFont="1" applyProtection="1">
      <protection hidden="1"/>
    </xf>
    <xf numFmtId="0" fontId="54" fillId="0" borderId="95" xfId="0" applyFont="1" applyBorder="1" applyProtection="1">
      <protection hidden="1"/>
    </xf>
    <xf numFmtId="0" fontId="73" fillId="0" borderId="0" xfId="0" applyFont="1" applyProtection="1">
      <protection hidden="1"/>
    </xf>
    <xf numFmtId="0" fontId="54" fillId="11" borderId="0" xfId="0" applyFont="1" applyFill="1" applyProtection="1">
      <protection hidden="1"/>
    </xf>
    <xf numFmtId="0" fontId="62" fillId="22" borderId="94" xfId="0" applyFont="1" applyFill="1" applyBorder="1" applyAlignment="1" applyProtection="1">
      <alignment vertical="center"/>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30" fillId="0" borderId="0" xfId="0" applyFont="1" applyAlignment="1" applyProtection="1">
      <alignment vertical="center"/>
      <protection hidden="1"/>
    </xf>
    <xf numFmtId="0" fontId="30" fillId="0" borderId="13" xfId="0" applyFont="1" applyBorder="1" applyAlignment="1" applyProtection="1">
      <alignment vertical="center"/>
      <protection hidden="1"/>
    </xf>
    <xf numFmtId="0" fontId="37" fillId="13" borderId="28" xfId="0" applyFont="1" applyFill="1" applyBorder="1" applyAlignment="1" applyProtection="1">
      <alignment horizontal="center" vertical="center"/>
      <protection hidden="1"/>
    </xf>
    <xf numFmtId="49" fontId="37" fillId="13" borderId="28" xfId="0" applyNumberFormat="1" applyFont="1" applyFill="1" applyBorder="1" applyAlignment="1" applyProtection="1">
      <alignment horizontal="center" vertical="center"/>
      <protection hidden="1"/>
    </xf>
    <xf numFmtId="0" fontId="29" fillId="4" borderId="28" xfId="0" applyFont="1" applyFill="1" applyBorder="1" applyAlignment="1" applyProtection="1">
      <alignment horizontal="center" vertical="center"/>
      <protection hidden="1"/>
    </xf>
    <xf numFmtId="49" fontId="29" fillId="4" borderId="28" xfId="0" applyNumberFormat="1" applyFont="1" applyFill="1" applyBorder="1" applyAlignment="1" applyProtection="1">
      <alignment horizontal="center" vertical="center"/>
      <protection hidden="1"/>
    </xf>
    <xf numFmtId="0" fontId="37" fillId="10" borderId="28" xfId="0" applyFont="1" applyFill="1" applyBorder="1" applyAlignment="1" applyProtection="1">
      <alignment horizontal="center" vertical="center"/>
      <protection hidden="1"/>
    </xf>
    <xf numFmtId="0" fontId="29" fillId="14" borderId="28" xfId="0" applyFont="1" applyFill="1" applyBorder="1" applyAlignment="1" applyProtection="1">
      <alignment horizontal="center" vertical="center"/>
      <protection hidden="1"/>
    </xf>
    <xf numFmtId="0" fontId="3" fillId="6" borderId="28" xfId="0" applyFont="1" applyFill="1" applyBorder="1" applyAlignment="1" applyProtection="1">
      <alignment horizontal="center" vertical="center"/>
      <protection hidden="1"/>
    </xf>
    <xf numFmtId="0" fontId="3" fillId="9" borderId="28" xfId="0" applyFont="1" applyFill="1" applyBorder="1" applyAlignment="1" applyProtection="1">
      <alignment horizontal="center" vertical="center"/>
      <protection hidden="1"/>
    </xf>
    <xf numFmtId="0" fontId="33" fillId="0" borderId="64" xfId="0" applyFont="1" applyBorder="1" applyAlignment="1" applyProtection="1">
      <alignment horizontal="center" vertical="top"/>
      <protection hidden="1"/>
    </xf>
    <xf numFmtId="0" fontId="30" fillId="0" borderId="0" xfId="0" applyFont="1" applyAlignment="1" applyProtection="1">
      <alignment horizontal="center" vertical="center"/>
      <protection hidden="1"/>
    </xf>
    <xf numFmtId="0" fontId="8" fillId="3" borderId="91" xfId="1" applyFont="1" applyFill="1" applyBorder="1" applyAlignment="1" applyProtection="1">
      <alignment vertical="center" shrinkToFit="1"/>
      <protection hidden="1"/>
    </xf>
    <xf numFmtId="0" fontId="24" fillId="3" borderId="0" xfId="0" applyFont="1" applyFill="1" applyAlignment="1" applyProtection="1">
      <alignment vertical="center" shrinkToFit="1"/>
      <protection hidden="1"/>
    </xf>
    <xf numFmtId="0" fontId="28" fillId="6" borderId="91" xfId="0" applyFont="1" applyFill="1" applyBorder="1" applyAlignment="1" applyProtection="1">
      <alignment horizontal="center" vertical="center" shrinkToFit="1"/>
      <protection hidden="1"/>
    </xf>
    <xf numFmtId="0" fontId="40" fillId="6" borderId="91" xfId="1" applyFont="1" applyFill="1" applyBorder="1" applyAlignment="1" applyProtection="1">
      <alignment horizontal="center" vertical="center" shrinkToFit="1"/>
      <protection hidden="1"/>
    </xf>
    <xf numFmtId="0" fontId="8" fillId="3" borderId="91" xfId="0" applyFont="1" applyFill="1" applyBorder="1" applyAlignment="1" applyProtection="1">
      <alignment vertical="center" shrinkToFit="1"/>
      <protection hidden="1"/>
    </xf>
    <xf numFmtId="0" fontId="24" fillId="6" borderId="91" xfId="0" applyFont="1" applyFill="1" applyBorder="1" applyAlignment="1" applyProtection="1">
      <alignment horizontal="center" vertical="center" shrinkToFit="1"/>
      <protection hidden="1"/>
    </xf>
    <xf numFmtId="49" fontId="8" fillId="3" borderId="91" xfId="0" applyNumberFormat="1" applyFont="1" applyFill="1" applyBorder="1" applyAlignment="1" applyProtection="1">
      <alignment vertical="center" shrinkToFit="1"/>
      <protection hidden="1"/>
    </xf>
    <xf numFmtId="0" fontId="45" fillId="11" borderId="91" xfId="0" applyFont="1" applyFill="1" applyBorder="1" applyAlignment="1" applyProtection="1">
      <alignment horizontal="center" vertical="center" shrinkToFit="1"/>
      <protection hidden="1"/>
    </xf>
    <xf numFmtId="0" fontId="68" fillId="0" borderId="91" xfId="0" applyFont="1" applyBorder="1" applyAlignment="1" applyProtection="1">
      <alignment horizontal="center" vertical="center" shrinkToFit="1"/>
      <protection hidden="1"/>
    </xf>
    <xf numFmtId="14" fontId="29" fillId="0" borderId="91" xfId="0" applyNumberFormat="1" applyFont="1" applyBorder="1" applyAlignment="1" applyProtection="1">
      <alignment vertical="center" shrinkToFit="1"/>
      <protection hidden="1"/>
    </xf>
    <xf numFmtId="0" fontId="68" fillId="0" borderId="91" xfId="0" applyFont="1" applyBorder="1" applyAlignment="1" applyProtection="1">
      <alignment vertical="center" shrinkToFit="1"/>
      <protection hidden="1"/>
    </xf>
    <xf numFmtId="0" fontId="68" fillId="0" borderId="0" xfId="0" applyFont="1" applyAlignment="1" applyProtection="1">
      <alignment vertical="center" shrinkToFit="1"/>
      <protection hidden="1"/>
    </xf>
    <xf numFmtId="0" fontId="0" fillId="25" borderId="0" xfId="0" applyFill="1" applyAlignment="1" applyProtection="1">
      <alignment horizontal="center" vertical="center"/>
      <protection hidden="1"/>
    </xf>
    <xf numFmtId="0" fontId="0" fillId="25" borderId="0" xfId="0" applyFill="1" applyAlignment="1" applyProtection="1">
      <alignment horizontal="center" vertical="center" wrapText="1"/>
      <protection hidden="1"/>
    </xf>
    <xf numFmtId="0" fontId="0" fillId="25" borderId="0" xfId="0" applyFill="1" applyProtection="1">
      <protection hidden="1"/>
    </xf>
    <xf numFmtId="0" fontId="10" fillId="3" borderId="14" xfId="0" applyFont="1" applyFill="1" applyBorder="1" applyAlignment="1" applyProtection="1">
      <alignment horizontal="center" vertical="center" shrinkToFit="1"/>
      <protection hidden="1"/>
    </xf>
    <xf numFmtId="0" fontId="10" fillId="0" borderId="14" xfId="0" applyFont="1" applyBorder="1" applyAlignment="1" applyProtection="1">
      <alignment vertical="center" shrinkToFit="1"/>
      <protection hidden="1"/>
    </xf>
    <xf numFmtId="0" fontId="82" fillId="0" borderId="14" xfId="0" applyFont="1" applyBorder="1" applyAlignment="1" applyProtection="1">
      <alignment horizontal="center" vertical="center" shrinkToFit="1"/>
      <protection hidden="1"/>
    </xf>
    <xf numFmtId="0" fontId="82" fillId="3" borderId="14" xfId="0" applyFont="1" applyFill="1" applyBorder="1" applyAlignment="1" applyProtection="1">
      <alignment vertical="center" shrinkToFit="1"/>
      <protection hidden="1"/>
    </xf>
    <xf numFmtId="0" fontId="82" fillId="3" borderId="65" xfId="0" applyFont="1" applyFill="1" applyBorder="1" applyAlignment="1" applyProtection="1">
      <alignment vertical="center" shrinkToFit="1"/>
      <protection hidden="1"/>
    </xf>
    <xf numFmtId="0" fontId="28" fillId="0" borderId="0" xfId="0" applyFont="1" applyAlignment="1" applyProtection="1">
      <alignment horizontal="center" vertical="center" shrinkToFit="1"/>
      <protection hidden="1"/>
    </xf>
    <xf numFmtId="0" fontId="0" fillId="0" borderId="0" xfId="0" applyAlignment="1" applyProtection="1">
      <alignment horizontal="center" shrinkToFit="1"/>
      <protection hidden="1"/>
    </xf>
    <xf numFmtId="0" fontId="0" fillId="3" borderId="1" xfId="0" applyFill="1" applyBorder="1" applyAlignment="1" applyProtection="1">
      <alignment horizontal="center" vertical="center"/>
      <protection hidden="1"/>
    </xf>
    <xf numFmtId="164" fontId="37" fillId="13" borderId="28" xfId="0" applyNumberFormat="1" applyFont="1" applyFill="1" applyBorder="1" applyAlignment="1" applyProtection="1">
      <alignment horizontal="center" vertical="center"/>
      <protection hidden="1"/>
    </xf>
    <xf numFmtId="0" fontId="79" fillId="5" borderId="28" xfId="0" applyFont="1" applyFill="1" applyBorder="1" applyAlignment="1" applyProtection="1">
      <alignment horizontal="center" vertical="center" wrapText="1"/>
      <protection locked="0"/>
    </xf>
    <xf numFmtId="164" fontId="8" fillId="3" borderId="91" xfId="0" applyNumberFormat="1" applyFont="1" applyFill="1" applyBorder="1" applyAlignment="1" applyProtection="1">
      <alignment vertical="center" shrinkToFit="1"/>
      <protection locked="0" hidden="1"/>
    </xf>
    <xf numFmtId="0" fontId="1" fillId="5" borderId="0" xfId="0" applyFont="1" applyFill="1" applyAlignment="1" applyProtection="1">
      <alignment horizontal="center" vertical="center"/>
      <protection hidden="1"/>
    </xf>
    <xf numFmtId="0" fontId="82" fillId="0" borderId="14" xfId="0" applyFont="1" applyBorder="1" applyAlignment="1" applyProtection="1">
      <alignment horizontal="right" vertical="center" shrinkToFit="1"/>
      <protection hidden="1"/>
    </xf>
    <xf numFmtId="0" fontId="10" fillId="0" borderId="14" xfId="0" applyFont="1" applyBorder="1" applyAlignment="1" applyProtection="1">
      <alignment horizontal="right" vertical="center" shrinkToFit="1"/>
      <protection hidden="1"/>
    </xf>
    <xf numFmtId="0" fontId="88" fillId="0" borderId="0" xfId="0" applyFont="1" applyAlignment="1" applyProtection="1">
      <alignment vertical="center"/>
      <protection hidden="1"/>
    </xf>
    <xf numFmtId="0" fontId="88" fillId="0" borderId="0" xfId="0" applyFont="1" applyAlignment="1" applyProtection="1">
      <alignment vertical="center" shrinkToFit="1"/>
      <protection hidden="1"/>
    </xf>
    <xf numFmtId="0" fontId="14" fillId="0" borderId="0" xfId="0" applyFont="1" applyAlignment="1" applyProtection="1">
      <alignment vertical="center"/>
      <protection hidden="1"/>
    </xf>
    <xf numFmtId="0" fontId="89" fillId="0" borderId="0" xfId="0" applyFont="1" applyAlignment="1" applyProtection="1">
      <alignment horizontal="center" vertical="center"/>
      <protection hidden="1"/>
    </xf>
    <xf numFmtId="0" fontId="90" fillId="0" borderId="0" xfId="0" applyFont="1" applyProtection="1">
      <protection hidden="1"/>
    </xf>
    <xf numFmtId="0" fontId="14" fillId="0" borderId="0" xfId="0" applyFont="1" applyAlignment="1" applyProtection="1">
      <alignment vertical="top" wrapText="1"/>
      <protection hidden="1"/>
    </xf>
    <xf numFmtId="0" fontId="32" fillId="12" borderId="0" xfId="0" applyFont="1" applyFill="1" applyAlignment="1" applyProtection="1">
      <alignment vertical="center"/>
      <protection hidden="1"/>
    </xf>
    <xf numFmtId="49" fontId="90" fillId="5" borderId="148" xfId="0" applyNumberFormat="1" applyFont="1" applyFill="1" applyBorder="1" applyAlignment="1" applyProtection="1">
      <alignment horizontal="center" vertical="center" shrinkToFit="1"/>
      <protection locked="0"/>
    </xf>
    <xf numFmtId="0" fontId="90" fillId="5" borderId="148" xfId="0" applyFont="1" applyFill="1" applyBorder="1" applyAlignment="1" applyProtection="1">
      <alignment horizontal="center" vertical="center" shrinkToFit="1"/>
      <protection locked="0"/>
    </xf>
    <xf numFmtId="0" fontId="90" fillId="5" borderId="149" xfId="0" applyFont="1" applyFill="1" applyBorder="1" applyAlignment="1" applyProtection="1">
      <alignment horizontal="center" vertical="center" shrinkToFit="1"/>
      <protection locked="0"/>
    </xf>
    <xf numFmtId="0" fontId="90" fillId="5" borderId="147" xfId="0" applyFont="1" applyFill="1" applyBorder="1" applyAlignment="1" applyProtection="1">
      <alignment horizontal="center" vertical="center" shrinkToFit="1"/>
      <protection locked="0"/>
    </xf>
    <xf numFmtId="164" fontId="90" fillId="5" borderId="147" xfId="0" applyNumberFormat="1" applyFont="1" applyFill="1" applyBorder="1" applyAlignment="1" applyProtection="1">
      <alignment horizontal="center" vertical="center" shrinkToFit="1"/>
      <protection locked="0"/>
    </xf>
    <xf numFmtId="0" fontId="10" fillId="0" borderId="16" xfId="0" applyFont="1" applyBorder="1" applyAlignment="1" applyProtection="1">
      <alignment horizontal="center" vertical="center" shrinkToFit="1"/>
      <protection hidden="1"/>
    </xf>
    <xf numFmtId="0" fontId="82" fillId="0" borderId="15" xfId="0" applyFont="1" applyBorder="1" applyAlignment="1" applyProtection="1">
      <alignment horizontal="right" vertical="center" shrinkToFit="1"/>
      <protection hidden="1"/>
    </xf>
    <xf numFmtId="0" fontId="12" fillId="0" borderId="0" xfId="0" applyFont="1" applyProtection="1">
      <protection locked="0"/>
    </xf>
    <xf numFmtId="0" fontId="52" fillId="10" borderId="42" xfId="0" applyFont="1" applyFill="1" applyBorder="1" applyAlignment="1" applyProtection="1">
      <alignment vertical="center" wrapText="1"/>
      <protection hidden="1"/>
    </xf>
    <xf numFmtId="0" fontId="52" fillId="10" borderId="92" xfId="0" applyFont="1" applyFill="1" applyBorder="1" applyAlignment="1" applyProtection="1">
      <alignment vertical="center" wrapText="1"/>
      <protection hidden="1"/>
    </xf>
    <xf numFmtId="0" fontId="84" fillId="3" borderId="131" xfId="0" applyFont="1" applyFill="1" applyBorder="1" applyAlignment="1" applyProtection="1">
      <alignment horizontal="center" vertical="center"/>
      <protection hidden="1"/>
    </xf>
    <xf numFmtId="0" fontId="84" fillId="3" borderId="28" xfId="0" applyFont="1" applyFill="1" applyBorder="1" applyAlignment="1" applyProtection="1">
      <alignment horizontal="center" vertical="center"/>
      <protection hidden="1"/>
    </xf>
    <xf numFmtId="1" fontId="84" fillId="3" borderId="132" xfId="0" applyNumberFormat="1" applyFont="1" applyFill="1" applyBorder="1" applyAlignment="1" applyProtection="1">
      <alignment horizontal="center"/>
      <protection hidden="1"/>
    </xf>
    <xf numFmtId="0" fontId="84" fillId="3" borderId="132" xfId="0" applyFont="1" applyFill="1" applyBorder="1" applyAlignment="1" applyProtection="1">
      <alignment horizontal="center"/>
      <protection hidden="1"/>
    </xf>
    <xf numFmtId="0" fontId="84" fillId="3" borderId="131" xfId="0" applyFont="1" applyFill="1" applyBorder="1" applyAlignment="1" applyProtection="1">
      <alignment horizontal="center"/>
      <protection hidden="1"/>
    </xf>
    <xf numFmtId="0" fontId="84" fillId="3" borderId="28" xfId="0" applyFont="1" applyFill="1" applyBorder="1" applyAlignment="1" applyProtection="1">
      <alignment horizontal="center"/>
      <protection hidden="1"/>
    </xf>
    <xf numFmtId="0" fontId="85" fillId="3" borderId="28" xfId="0" applyFont="1" applyFill="1" applyBorder="1" applyAlignment="1" applyProtection="1">
      <alignment horizontal="center"/>
      <protection hidden="1"/>
    </xf>
    <xf numFmtId="0" fontId="84" fillId="3" borderId="28" xfId="0" applyFont="1" applyFill="1" applyBorder="1" applyProtection="1">
      <protection hidden="1"/>
    </xf>
    <xf numFmtId="0" fontId="84" fillId="3" borderId="132" xfId="0" applyFont="1" applyFill="1" applyBorder="1" applyAlignment="1" applyProtection="1">
      <alignment horizontal="center" vertical="center"/>
      <protection hidden="1"/>
    </xf>
    <xf numFmtId="0" fontId="0" fillId="12" borderId="53" xfId="0" applyFill="1" applyBorder="1" applyAlignment="1" applyProtection="1">
      <alignment vertical="center"/>
      <protection hidden="1"/>
    </xf>
    <xf numFmtId="0" fontId="32" fillId="12" borderId="9" xfId="0" applyFont="1" applyFill="1" applyBorder="1" applyAlignment="1" applyProtection="1">
      <alignment horizontal="center" vertical="center"/>
      <protection hidden="1"/>
    </xf>
    <xf numFmtId="0" fontId="34" fillId="11" borderId="0" xfId="0" applyFont="1" applyFill="1" applyProtection="1">
      <protection hidden="1"/>
    </xf>
    <xf numFmtId="0" fontId="0" fillId="11" borderId="0" xfId="0" applyFill="1" applyProtection="1">
      <protection hidden="1"/>
    </xf>
    <xf numFmtId="0" fontId="3" fillId="5" borderId="6" xfId="0" applyFont="1" applyFill="1" applyBorder="1" applyAlignment="1" applyProtection="1">
      <alignment horizontal="center" vertical="center"/>
      <protection hidden="1"/>
    </xf>
    <xf numFmtId="0" fontId="0" fillId="6" borderId="18" xfId="0" applyFill="1" applyBorder="1" applyAlignment="1" applyProtection="1">
      <alignment vertical="center"/>
      <protection hidden="1"/>
    </xf>
    <xf numFmtId="0" fontId="0" fillId="0" borderId="49" xfId="0" applyBorder="1" applyAlignment="1" applyProtection="1">
      <alignment vertical="center"/>
      <protection hidden="1"/>
    </xf>
    <xf numFmtId="0" fontId="0" fillId="5" borderId="5" xfId="0" applyFill="1" applyBorder="1" applyAlignment="1" applyProtection="1">
      <alignment horizontal="center" vertical="center"/>
      <protection hidden="1"/>
    </xf>
    <xf numFmtId="0" fontId="12" fillId="6" borderId="18" xfId="0" applyFont="1" applyFill="1" applyBorder="1" applyAlignment="1" applyProtection="1">
      <alignment vertical="center"/>
      <protection hidden="1"/>
    </xf>
    <xf numFmtId="0" fontId="0" fillId="5" borderId="6" xfId="0" applyFill="1" applyBorder="1" applyAlignment="1" applyProtection="1">
      <alignment horizontal="center" vertical="center"/>
      <protection hidden="1"/>
    </xf>
    <xf numFmtId="0" fontId="87" fillId="3" borderId="1" xfId="0" applyFont="1" applyFill="1" applyBorder="1" applyAlignment="1" applyProtection="1">
      <alignment horizontal="center" vertical="center"/>
      <protection hidden="1"/>
    </xf>
    <xf numFmtId="0" fontId="50" fillId="6" borderId="19" xfId="0" applyFont="1" applyFill="1" applyBorder="1" applyAlignment="1" applyProtection="1">
      <alignment vertical="center"/>
      <protection hidden="1"/>
    </xf>
    <xf numFmtId="0" fontId="86" fillId="3" borderId="1" xfId="0" applyFont="1" applyFill="1" applyBorder="1" applyAlignment="1" applyProtection="1">
      <alignment horizontal="center" vertical="center"/>
      <protection hidden="1"/>
    </xf>
    <xf numFmtId="0" fontId="12" fillId="0" borderId="49" xfId="0" applyFont="1" applyBorder="1" applyAlignment="1" applyProtection="1">
      <alignment vertical="center"/>
      <protection hidden="1"/>
    </xf>
    <xf numFmtId="0" fontId="28" fillId="11" borderId="0" xfId="0" applyFont="1" applyFill="1" applyProtection="1">
      <protection hidden="1"/>
    </xf>
    <xf numFmtId="0" fontId="3" fillId="3" borderId="7" xfId="0" applyFont="1" applyFill="1" applyBorder="1" applyAlignment="1" applyProtection="1">
      <alignment horizontal="center" vertical="center"/>
      <protection hidden="1"/>
    </xf>
    <xf numFmtId="0" fontId="3" fillId="3" borderId="12" xfId="0" applyFont="1" applyFill="1" applyBorder="1" applyAlignment="1" applyProtection="1">
      <alignment horizontal="center" vertical="center"/>
      <protection hidden="1"/>
    </xf>
    <xf numFmtId="0" fontId="27" fillId="7" borderId="11" xfId="0" applyFont="1" applyFill="1" applyBorder="1" applyAlignment="1" applyProtection="1">
      <alignment horizontal="center" vertical="center"/>
      <protection hidden="1"/>
    </xf>
    <xf numFmtId="0" fontId="12" fillId="6" borderId="9" xfId="0" applyFont="1" applyFill="1" applyBorder="1" applyAlignment="1" applyProtection="1">
      <alignment horizontal="center" vertical="center"/>
      <protection hidden="1"/>
    </xf>
    <xf numFmtId="0" fontId="32" fillId="11" borderId="6" xfId="0" applyFont="1" applyFill="1" applyBorder="1" applyAlignment="1" applyProtection="1">
      <alignment horizontal="center" vertical="center"/>
      <protection hidden="1"/>
    </xf>
    <xf numFmtId="0" fontId="28" fillId="8" borderId="0" xfId="0" applyFont="1" applyFill="1" applyProtection="1">
      <protection hidden="1"/>
    </xf>
    <xf numFmtId="0" fontId="0" fillId="8" borderId="0" xfId="0" applyFill="1" applyProtection="1">
      <protection hidden="1"/>
    </xf>
    <xf numFmtId="0" fontId="27" fillId="3" borderId="0" xfId="0" applyFont="1" applyFill="1" applyAlignment="1" applyProtection="1">
      <alignment horizontal="center" vertical="center"/>
      <protection hidden="1"/>
    </xf>
    <xf numFmtId="0" fontId="0" fillId="3" borderId="68" xfId="0" applyFill="1" applyBorder="1" applyAlignment="1" applyProtection="1">
      <alignment horizontal="center" vertical="center"/>
      <protection hidden="1"/>
    </xf>
    <xf numFmtId="0" fontId="75" fillId="0" borderId="0" xfId="0" applyFont="1" applyProtection="1">
      <protection hidden="1"/>
    </xf>
    <xf numFmtId="0" fontId="79" fillId="0" borderId="68" xfId="0" applyFont="1" applyBorder="1" applyAlignment="1" applyProtection="1">
      <alignment horizontal="center" vertical="center"/>
      <protection locked="0"/>
    </xf>
    <xf numFmtId="0" fontId="0" fillId="0" borderId="0" xfId="0" applyProtection="1">
      <protection locked="0"/>
    </xf>
    <xf numFmtId="49" fontId="0" fillId="0" borderId="0" xfId="0" applyNumberFormat="1" applyProtection="1">
      <protection locked="0"/>
    </xf>
    <xf numFmtId="0" fontId="31" fillId="10" borderId="142" xfId="0" applyFont="1" applyFill="1" applyBorder="1" applyAlignment="1" applyProtection="1">
      <alignment horizontal="center" vertical="center"/>
      <protection locked="0"/>
    </xf>
    <xf numFmtId="49" fontId="31" fillId="10" borderId="142" xfId="0" applyNumberFormat="1" applyFont="1" applyFill="1" applyBorder="1" applyAlignment="1" applyProtection="1">
      <alignment horizontal="center" vertical="center"/>
      <protection locked="0"/>
    </xf>
    <xf numFmtId="0" fontId="31" fillId="10" borderId="143" xfId="0" applyFont="1" applyFill="1" applyBorder="1" applyAlignment="1" applyProtection="1">
      <alignment horizontal="center" vertical="center"/>
      <protection locked="0"/>
    </xf>
    <xf numFmtId="49" fontId="80" fillId="0" borderId="0" xfId="0" applyNumberFormat="1" applyFont="1" applyAlignment="1" applyProtection="1">
      <alignment shrinkToFit="1"/>
      <protection locked="0"/>
    </xf>
    <xf numFmtId="0" fontId="31" fillId="10" borderId="150" xfId="0" applyFont="1" applyFill="1" applyBorder="1" applyAlignment="1" applyProtection="1">
      <alignment horizontal="center" vertical="center"/>
      <protection locked="0"/>
    </xf>
    <xf numFmtId="0" fontId="31" fillId="10" borderId="151" xfId="0" applyFont="1" applyFill="1" applyBorder="1" applyAlignment="1" applyProtection="1">
      <alignment horizontal="center" vertical="center"/>
      <protection locked="0"/>
    </xf>
    <xf numFmtId="0" fontId="31" fillId="10" borderId="152" xfId="0" applyFont="1" applyFill="1" applyBorder="1" applyAlignment="1" applyProtection="1">
      <alignment horizontal="center" vertical="center"/>
      <protection locked="0"/>
    </xf>
    <xf numFmtId="0" fontId="0" fillId="0" borderId="0" xfId="0" applyAlignment="1" applyProtection="1">
      <alignment wrapText="1"/>
      <protection locked="0"/>
    </xf>
    <xf numFmtId="0" fontId="31" fillId="10" borderId="141" xfId="0" applyFont="1" applyFill="1" applyBorder="1" applyAlignment="1" applyProtection="1">
      <alignment horizontal="center" vertical="center"/>
      <protection locked="0"/>
    </xf>
    <xf numFmtId="0" fontId="91" fillId="0" borderId="0" xfId="0" applyFont="1" applyAlignment="1" applyProtection="1">
      <alignment vertical="center"/>
      <protection locked="0"/>
    </xf>
    <xf numFmtId="0" fontId="90" fillId="5" borderId="144" xfId="0" applyFont="1" applyFill="1" applyBorder="1" applyAlignment="1">
      <alignment horizontal="center" vertical="center" shrinkToFit="1"/>
    </xf>
    <xf numFmtId="0" fontId="90" fillId="5" borderId="145" xfId="0" applyFont="1" applyFill="1" applyBorder="1" applyAlignment="1">
      <alignment horizontal="center" vertical="center" shrinkToFit="1"/>
    </xf>
    <xf numFmtId="0" fontId="90" fillId="5" borderId="146" xfId="0" applyFont="1" applyFill="1" applyBorder="1" applyAlignment="1">
      <alignment horizontal="center" vertical="center" shrinkToFit="1"/>
    </xf>
    <xf numFmtId="164" fontId="90" fillId="5" borderId="144" xfId="0" applyNumberFormat="1" applyFont="1" applyFill="1" applyBorder="1" applyAlignment="1">
      <alignment horizontal="center" vertical="center" shrinkToFit="1"/>
    </xf>
    <xf numFmtId="0" fontId="14" fillId="0" borderId="0" xfId="0" applyFont="1" applyProtection="1">
      <protection locked="0"/>
    </xf>
    <xf numFmtId="164" fontId="14" fillId="0" borderId="0" xfId="0" applyNumberFormat="1" applyFont="1" applyProtection="1">
      <protection locked="0"/>
    </xf>
    <xf numFmtId="49" fontId="14" fillId="0" borderId="0" xfId="0" applyNumberFormat="1" applyFont="1" applyProtection="1">
      <protection locked="0"/>
    </xf>
    <xf numFmtId="0" fontId="51" fillId="10" borderId="26" xfId="0" applyFont="1" applyFill="1" applyBorder="1" applyAlignment="1">
      <alignment horizontal="center" vertical="center"/>
    </xf>
    <xf numFmtId="0" fontId="14" fillId="0" borderId="0" xfId="0" applyFont="1"/>
    <xf numFmtId="0" fontId="93" fillId="28" borderId="91" xfId="0" applyFont="1" applyFill="1" applyBorder="1" applyAlignment="1" applyProtection="1">
      <alignment horizontal="center" vertical="center" shrinkToFit="1"/>
      <protection hidden="1"/>
    </xf>
    <xf numFmtId="0" fontId="28" fillId="24" borderId="48" xfId="0" applyFont="1" applyFill="1" applyBorder="1" applyAlignment="1" applyProtection="1">
      <alignment horizontal="center" vertical="center"/>
      <protection hidden="1"/>
    </xf>
    <xf numFmtId="0" fontId="28" fillId="24" borderId="0" xfId="0" applyFont="1" applyFill="1" applyAlignment="1" applyProtection="1">
      <alignment horizontal="center" vertical="center"/>
      <protection hidden="1"/>
    </xf>
    <xf numFmtId="0" fontId="0" fillId="24" borderId="0" xfId="0" applyFill="1" applyProtection="1">
      <protection hidden="1"/>
    </xf>
    <xf numFmtId="0" fontId="54" fillId="24" borderId="0" xfId="0" applyFont="1" applyFill="1" applyProtection="1">
      <protection hidden="1"/>
    </xf>
    <xf numFmtId="0" fontId="75" fillId="24" borderId="0" xfId="0" applyFont="1" applyFill="1" applyProtection="1">
      <protection hidden="1"/>
    </xf>
    <xf numFmtId="0" fontId="14" fillId="24" borderId="0" xfId="0" applyFont="1" applyFill="1" applyProtection="1">
      <protection hidden="1"/>
    </xf>
    <xf numFmtId="0" fontId="34" fillId="24" borderId="0" xfId="0" applyFont="1" applyFill="1" applyProtection="1">
      <protection hidden="1"/>
    </xf>
    <xf numFmtId="0" fontId="97" fillId="0" borderId="154" xfId="5" applyFont="1" applyBorder="1" applyAlignment="1">
      <alignment wrapText="1"/>
    </xf>
    <xf numFmtId="0" fontId="0" fillId="0" borderId="154" xfId="0" applyBorder="1"/>
    <xf numFmtId="0" fontId="68" fillId="28" borderId="91" xfId="0" applyFont="1" applyFill="1" applyBorder="1" applyAlignment="1" applyProtection="1">
      <alignment vertical="center" shrinkToFit="1"/>
      <protection hidden="1"/>
    </xf>
    <xf numFmtId="0" fontId="69" fillId="28" borderId="91" xfId="0" applyFont="1" applyFill="1" applyBorder="1" applyAlignment="1" applyProtection="1">
      <alignment vertical="center" shrinkToFit="1"/>
      <protection hidden="1"/>
    </xf>
    <xf numFmtId="0" fontId="45" fillId="28" borderId="91" xfId="0" applyFont="1" applyFill="1" applyBorder="1" applyAlignment="1" applyProtection="1">
      <alignment vertical="center" shrinkToFit="1"/>
      <protection hidden="1"/>
    </xf>
    <xf numFmtId="0" fontId="99" fillId="0" borderId="154" xfId="6" applyFont="1" applyBorder="1" applyAlignment="1">
      <alignment horizontal="right" wrapText="1"/>
    </xf>
    <xf numFmtId="0" fontId="99" fillId="0" borderId="154" xfId="6" applyFont="1" applyBorder="1" applyAlignment="1">
      <alignment wrapText="1"/>
    </xf>
    <xf numFmtId="166" fontId="99" fillId="0" borderId="0" xfId="6" applyNumberFormat="1" applyFont="1" applyAlignment="1">
      <alignment horizontal="right" wrapText="1"/>
    </xf>
    <xf numFmtId="0" fontId="99" fillId="0" borderId="0" xfId="6" applyFont="1" applyAlignment="1">
      <alignment horizontal="right" wrapText="1"/>
    </xf>
    <xf numFmtId="0" fontId="98" fillId="0" borderId="0" xfId="6"/>
    <xf numFmtId="0" fontId="99" fillId="29" borderId="154" xfId="6" applyFont="1" applyFill="1" applyBorder="1" applyAlignment="1">
      <alignment wrapText="1"/>
    </xf>
    <xf numFmtId="0" fontId="99" fillId="0" borderId="155" xfId="6" applyFont="1" applyBorder="1" applyAlignment="1">
      <alignment wrapText="1"/>
    </xf>
    <xf numFmtId="0" fontId="99" fillId="0" borderId="0" xfId="6" applyFont="1" applyAlignment="1">
      <alignment wrapText="1"/>
    </xf>
    <xf numFmtId="166" fontId="99" fillId="0" borderId="154" xfId="6" applyNumberFormat="1" applyFont="1" applyBorder="1" applyAlignment="1">
      <alignment horizontal="right" wrapText="1"/>
    </xf>
    <xf numFmtId="0" fontId="98" fillId="0" borderId="154" xfId="6" applyBorder="1"/>
    <xf numFmtId="0" fontId="0" fillId="0" borderId="155" xfId="0" applyBorder="1"/>
    <xf numFmtId="0" fontId="99" fillId="0" borderId="153" xfId="6" applyFont="1" applyBorder="1" applyAlignment="1">
      <alignment horizontal="right" wrapText="1"/>
    </xf>
    <xf numFmtId="0" fontId="99" fillId="0" borderId="153" xfId="6" applyFont="1" applyBorder="1" applyAlignment="1">
      <alignment wrapText="1"/>
    </xf>
    <xf numFmtId="0" fontId="98" fillId="0" borderId="153" xfId="6" applyBorder="1"/>
    <xf numFmtId="0" fontId="99" fillId="29" borderId="153" xfId="6" applyFont="1" applyFill="1" applyBorder="1" applyAlignment="1">
      <alignment wrapText="1"/>
    </xf>
    <xf numFmtId="0" fontId="0" fillId="0" borderId="153" xfId="0" applyBorder="1"/>
    <xf numFmtId="0" fontId="102" fillId="0" borderId="154" xfId="7" applyFont="1" applyBorder="1" applyAlignment="1">
      <alignment wrapText="1"/>
    </xf>
    <xf numFmtId="0" fontId="103" fillId="0" borderId="154" xfId="0" applyFont="1" applyBorder="1" applyAlignment="1">
      <alignment horizontal="center" vertical="center" shrinkToFit="1" readingOrder="2"/>
    </xf>
    <xf numFmtId="0" fontId="99" fillId="0" borderId="156" xfId="6" applyFont="1" applyBorder="1" applyAlignment="1">
      <alignment horizontal="right" wrapText="1"/>
    </xf>
    <xf numFmtId="0" fontId="99" fillId="0" borderId="28" xfId="6" applyFont="1" applyBorder="1" applyAlignment="1">
      <alignment wrapText="1"/>
    </xf>
    <xf numFmtId="0" fontId="99" fillId="0" borderId="34" xfId="6" applyFont="1" applyBorder="1" applyAlignment="1">
      <alignment wrapText="1"/>
    </xf>
    <xf numFmtId="0" fontId="14" fillId="0" borderId="154" xfId="0" applyFont="1" applyBorder="1" applyProtection="1">
      <protection locked="0"/>
    </xf>
    <xf numFmtId="164" fontId="14" fillId="0" borderId="154" xfId="0" applyNumberFormat="1" applyFont="1" applyBorder="1" applyProtection="1">
      <protection locked="0"/>
    </xf>
    <xf numFmtId="49" fontId="14" fillId="0" borderId="154" xfId="0" applyNumberFormat="1" applyFont="1" applyBorder="1" applyProtection="1">
      <protection locked="0"/>
    </xf>
    <xf numFmtId="0" fontId="104" fillId="0" borderId="154" xfId="0" applyFont="1" applyBorder="1" applyAlignment="1">
      <alignment horizontal="center" vertical="center" shrinkToFit="1"/>
    </xf>
    <xf numFmtId="0" fontId="99" fillId="0" borderId="157" xfId="6" applyFont="1" applyBorder="1" applyAlignment="1">
      <alignment wrapText="1"/>
    </xf>
    <xf numFmtId="0" fontId="14" fillId="24" borderId="0" xfId="0" applyFont="1" applyFill="1"/>
    <xf numFmtId="0" fontId="102" fillId="24" borderId="154" xfId="7" applyFont="1" applyFill="1" applyBorder="1" applyAlignment="1">
      <alignment horizontal="right" wrapText="1"/>
    </xf>
    <xf numFmtId="0" fontId="100" fillId="24" borderId="154" xfId="0" applyFont="1" applyFill="1" applyBorder="1" applyAlignment="1">
      <alignment horizontal="center" shrinkToFit="1" readingOrder="2"/>
    </xf>
    <xf numFmtId="0" fontId="100" fillId="24" borderId="154" xfId="0" applyFont="1" applyFill="1" applyBorder="1" applyAlignment="1">
      <alignment horizontal="center" vertical="center" shrinkToFit="1"/>
    </xf>
    <xf numFmtId="0" fontId="100" fillId="24" borderId="154" xfId="0" applyFont="1" applyFill="1" applyBorder="1" applyAlignment="1" applyProtection="1">
      <alignment horizontal="center" vertical="center"/>
      <protection hidden="1"/>
    </xf>
    <xf numFmtId="0" fontId="101" fillId="24" borderId="154" xfId="0" applyFont="1" applyFill="1" applyBorder="1" applyAlignment="1">
      <alignment horizontal="center" vertical="center" shrinkToFit="1"/>
    </xf>
    <xf numFmtId="0" fontId="100" fillId="24" borderId="154" xfId="0" applyFont="1" applyFill="1" applyBorder="1" applyAlignment="1">
      <alignment horizontal="center" vertical="center" shrinkToFit="1" readingOrder="2"/>
    </xf>
    <xf numFmtId="0" fontId="100" fillId="24" borderId="154" xfId="0" applyFont="1" applyFill="1" applyBorder="1" applyAlignment="1">
      <alignment horizontal="center" vertical="center"/>
    </xf>
    <xf numFmtId="0" fontId="97" fillId="24" borderId="154" xfId="5" applyFont="1" applyFill="1" applyBorder="1" applyAlignment="1">
      <alignment horizontal="right" wrapText="1"/>
    </xf>
    <xf numFmtId="0" fontId="106" fillId="30" borderId="153" xfId="8" applyFont="1" applyFill="1" applyBorder="1" applyAlignment="1">
      <alignment horizontal="center"/>
    </xf>
    <xf numFmtId="0" fontId="0" fillId="29" borderId="0" xfId="0" applyFill="1"/>
    <xf numFmtId="0" fontId="106" fillId="0" borderId="158" xfId="8" applyFont="1" applyBorder="1" applyAlignment="1">
      <alignment horizontal="right" wrapText="1"/>
    </xf>
    <xf numFmtId="0" fontId="106" fillId="0" borderId="158" xfId="8" applyFont="1" applyBorder="1" applyAlignment="1">
      <alignment wrapText="1"/>
    </xf>
    <xf numFmtId="0" fontId="106" fillId="0" borderId="158" xfId="9" applyFont="1" applyBorder="1" applyAlignment="1">
      <alignment horizontal="right" wrapText="1"/>
    </xf>
    <xf numFmtId="0" fontId="106" fillId="0" borderId="158" xfId="9" applyFont="1" applyBorder="1" applyAlignment="1">
      <alignment wrapText="1"/>
    </xf>
    <xf numFmtId="0" fontId="106" fillId="0" borderId="0" xfId="9" applyFont="1" applyAlignment="1">
      <alignment wrapText="1"/>
    </xf>
    <xf numFmtId="0" fontId="106" fillId="31" borderId="158" xfId="9" applyFont="1" applyFill="1" applyBorder="1" applyAlignment="1">
      <alignment horizontal="right" wrapText="1"/>
    </xf>
    <xf numFmtId="0" fontId="106" fillId="0" borderId="0" xfId="8" applyFont="1" applyAlignment="1">
      <alignment horizontal="right" wrapText="1"/>
    </xf>
    <xf numFmtId="0" fontId="106" fillId="0" borderId="159" xfId="9" applyFont="1" applyBorder="1" applyAlignment="1">
      <alignment horizontal="right" wrapText="1"/>
    </xf>
    <xf numFmtId="0" fontId="106" fillId="0" borderId="159" xfId="9" applyFont="1" applyBorder="1" applyAlignment="1">
      <alignment wrapText="1"/>
    </xf>
    <xf numFmtId="0" fontId="106" fillId="0" borderId="0" xfId="9" applyFont="1" applyAlignment="1">
      <alignment horizontal="right" wrapText="1"/>
    </xf>
    <xf numFmtId="0" fontId="106" fillId="0" borderId="0" xfId="8" applyFont="1" applyAlignment="1">
      <alignment wrapText="1"/>
    </xf>
    <xf numFmtId="0" fontId="106" fillId="31" borderId="0" xfId="9" applyFont="1" applyFill="1" applyAlignment="1">
      <alignment horizontal="right" wrapText="1"/>
    </xf>
    <xf numFmtId="0" fontId="106" fillId="0" borderId="160" xfId="9" applyFont="1" applyBorder="1" applyAlignment="1">
      <alignment horizontal="right" wrapText="1"/>
    </xf>
    <xf numFmtId="0" fontId="106" fillId="0" borderId="160" xfId="8" applyFont="1" applyBorder="1" applyAlignment="1">
      <alignment horizontal="right" wrapText="1"/>
    </xf>
    <xf numFmtId="0" fontId="106" fillId="0" borderId="159" xfId="8" applyFont="1" applyBorder="1" applyAlignment="1">
      <alignment wrapText="1"/>
    </xf>
    <xf numFmtId="0" fontId="106" fillId="31" borderId="160" xfId="9" applyFont="1" applyFill="1" applyBorder="1" applyAlignment="1">
      <alignment horizontal="right" wrapText="1"/>
    </xf>
    <xf numFmtId="0" fontId="106" fillId="0" borderId="161" xfId="9" applyFont="1" applyBorder="1" applyAlignment="1">
      <alignment horizontal="right" wrapText="1"/>
    </xf>
    <xf numFmtId="0" fontId="106" fillId="0" borderId="161" xfId="8" applyFont="1" applyBorder="1" applyAlignment="1">
      <alignment horizontal="right" wrapText="1"/>
    </xf>
    <xf numFmtId="0" fontId="106" fillId="30" borderId="153" xfId="10" applyFont="1" applyFill="1" applyBorder="1" applyAlignment="1">
      <alignment horizontal="center"/>
    </xf>
    <xf numFmtId="0" fontId="106" fillId="0" borderId="158" xfId="10" applyFont="1" applyBorder="1" applyAlignment="1">
      <alignment horizontal="right" wrapText="1"/>
    </xf>
    <xf numFmtId="0" fontId="106" fillId="0" borderId="158" xfId="10" applyFont="1" applyBorder="1" applyAlignment="1">
      <alignment wrapText="1"/>
    </xf>
    <xf numFmtId="166" fontId="106" fillId="0" borderId="158" xfId="10" applyNumberFormat="1" applyFont="1" applyBorder="1" applyAlignment="1">
      <alignment horizontal="right" wrapText="1"/>
    </xf>
    <xf numFmtId="0" fontId="105" fillId="0" borderId="0" xfId="10"/>
    <xf numFmtId="0" fontId="0" fillId="0" borderId="158" xfId="0" applyBorder="1"/>
    <xf numFmtId="0" fontId="102" fillId="0" borderId="0" xfId="9" applyFont="1" applyAlignment="1">
      <alignment wrapText="1"/>
    </xf>
    <xf numFmtId="0" fontId="109" fillId="0" borderId="0" xfId="0" applyFont="1"/>
    <xf numFmtId="0" fontId="85" fillId="0" borderId="0" xfId="0" applyFont="1" applyAlignment="1">
      <alignment horizontal="center" vertical="center" shrinkToFit="1" readingOrder="2"/>
    </xf>
    <xf numFmtId="0" fontId="106" fillId="0" borderId="0" xfId="10" applyFont="1" applyAlignment="1">
      <alignment wrapText="1"/>
    </xf>
    <xf numFmtId="0" fontId="105" fillId="0" borderId="158" xfId="10" applyBorder="1"/>
    <xf numFmtId="166" fontId="106" fillId="0" borderId="0" xfId="10" applyNumberFormat="1" applyFont="1" applyAlignment="1">
      <alignment horizontal="right" wrapText="1"/>
    </xf>
    <xf numFmtId="0" fontId="106" fillId="0" borderId="0" xfId="10" applyFont="1" applyAlignment="1">
      <alignment horizontal="right" wrapText="1"/>
    </xf>
    <xf numFmtId="0" fontId="97" fillId="0" borderId="0" xfId="6" applyFont="1" applyAlignment="1">
      <alignment wrapText="1"/>
    </xf>
    <xf numFmtId="0" fontId="12" fillId="0" borderId="0" xfId="0" applyFont="1" applyProtection="1">
      <protection hidden="1"/>
    </xf>
    <xf numFmtId="0" fontId="67" fillId="0" borderId="18" xfId="0" applyFont="1" applyBorder="1" applyAlignment="1">
      <alignment horizontal="center" wrapText="1"/>
    </xf>
    <xf numFmtId="0" fontId="67" fillId="0" borderId="5" xfId="0" applyFont="1" applyBorder="1" applyAlignment="1">
      <alignment horizontal="center" wrapText="1"/>
    </xf>
    <xf numFmtId="0" fontId="67" fillId="0" borderId="47" xfId="0" applyFont="1" applyBorder="1" applyAlignment="1">
      <alignment horizontal="center" wrapText="1"/>
    </xf>
    <xf numFmtId="0" fontId="67" fillId="0" borderId="19" xfId="0" applyFont="1" applyBorder="1" applyAlignment="1">
      <alignment horizontal="center" wrapText="1"/>
    </xf>
    <xf numFmtId="0" fontId="67" fillId="0" borderId="0" xfId="0" applyFont="1" applyAlignment="1">
      <alignment horizontal="center" wrapText="1"/>
    </xf>
    <xf numFmtId="0" fontId="67" fillId="0" borderId="40" xfId="0" applyFont="1" applyBorder="1" applyAlignment="1">
      <alignment horizontal="center" wrapText="1"/>
    </xf>
    <xf numFmtId="0" fontId="67" fillId="0" borderId="8" xfId="0" applyFont="1" applyBorder="1" applyAlignment="1">
      <alignment horizontal="center" wrapText="1"/>
    </xf>
    <xf numFmtId="0" fontId="67" fillId="0" borderId="9" xfId="0" applyFont="1" applyBorder="1" applyAlignment="1">
      <alignment horizontal="center" wrapText="1"/>
    </xf>
    <xf numFmtId="0" fontId="67" fillId="0" borderId="43" xfId="0" applyFont="1" applyBorder="1" applyAlignment="1">
      <alignment horizontal="center" wrapText="1"/>
    </xf>
    <xf numFmtId="9" fontId="61" fillId="12" borderId="77" xfId="0" applyNumberFormat="1" applyFont="1" applyFill="1" applyBorder="1" applyAlignment="1">
      <alignment horizontal="right" readingOrder="1"/>
    </xf>
    <xf numFmtId="0" fontId="61" fillId="12" borderId="85" xfId="0" applyFont="1" applyFill="1" applyBorder="1" applyAlignment="1">
      <alignment horizontal="right" readingOrder="1"/>
    </xf>
    <xf numFmtId="0" fontId="61" fillId="12" borderId="86" xfId="0" applyFont="1" applyFill="1" applyBorder="1" applyAlignment="1">
      <alignment horizontal="right" vertical="center"/>
    </xf>
    <xf numFmtId="0" fontId="61" fillId="12" borderId="87" xfId="0" applyFont="1" applyFill="1" applyBorder="1" applyAlignment="1">
      <alignment horizontal="right" vertical="center"/>
    </xf>
    <xf numFmtId="0" fontId="61" fillId="12" borderId="88" xfId="0" applyFont="1" applyFill="1" applyBorder="1" applyAlignment="1">
      <alignment horizontal="right" vertical="center"/>
    </xf>
    <xf numFmtId="9" fontId="61" fillId="12" borderId="89" xfId="0" applyNumberFormat="1" applyFont="1" applyFill="1" applyBorder="1" applyAlignment="1">
      <alignment horizontal="right" vertical="center"/>
    </xf>
    <xf numFmtId="0" fontId="61" fillId="12" borderId="90" xfId="0" applyFont="1" applyFill="1" applyBorder="1" applyAlignment="1">
      <alignment horizontal="right" vertical="center"/>
    </xf>
    <xf numFmtId="0" fontId="61" fillId="12" borderId="80" xfId="0" applyFont="1" applyFill="1" applyBorder="1" applyAlignment="1">
      <alignment horizontal="right" wrapText="1"/>
    </xf>
    <xf numFmtId="0" fontId="61" fillId="12" borderId="54" xfId="0" applyFont="1" applyFill="1" applyBorder="1" applyAlignment="1">
      <alignment horizontal="right" wrapText="1"/>
    </xf>
    <xf numFmtId="0" fontId="61" fillId="12" borderId="81" xfId="0" applyFont="1" applyFill="1" applyBorder="1" applyAlignment="1">
      <alignment horizontal="right" wrapText="1"/>
    </xf>
    <xf numFmtId="0" fontId="65" fillId="0" borderId="0" xfId="0" applyFont="1" applyAlignment="1">
      <alignment horizontal="center" vertical="center" wrapText="1"/>
    </xf>
    <xf numFmtId="0" fontId="65" fillId="0" borderId="0" xfId="0" applyFont="1" applyAlignment="1">
      <alignment horizontal="center" vertical="center"/>
    </xf>
    <xf numFmtId="0" fontId="61" fillId="12" borderId="67" xfId="0" applyFont="1" applyFill="1" applyBorder="1" applyAlignment="1">
      <alignment horizontal="right" wrapText="1"/>
    </xf>
    <xf numFmtId="0" fontId="61" fillId="12" borderId="0" xfId="0" applyFont="1" applyFill="1" applyAlignment="1">
      <alignment horizontal="right" wrapText="1"/>
    </xf>
    <xf numFmtId="0" fontId="61" fillId="12" borderId="9" xfId="0" applyFont="1" applyFill="1" applyBorder="1" applyAlignment="1">
      <alignment horizontal="right" wrapText="1"/>
    </xf>
    <xf numFmtId="0" fontId="56" fillId="0" borderId="0" xfId="0" applyFont="1" applyAlignment="1">
      <alignment horizontal="right" vertical="center" wrapText="1"/>
    </xf>
    <xf numFmtId="0" fontId="56" fillId="0" borderId="0" xfId="0" applyFont="1" applyAlignment="1">
      <alignment horizontal="center"/>
    </xf>
    <xf numFmtId="0" fontId="61" fillId="12" borderId="80" xfId="0" applyFont="1" applyFill="1" applyBorder="1" applyAlignment="1">
      <alignment horizontal="center"/>
    </xf>
    <xf numFmtId="0" fontId="61" fillId="12" borderId="54" xfId="0" applyFont="1" applyFill="1" applyBorder="1" applyAlignment="1">
      <alignment horizontal="center"/>
    </xf>
    <xf numFmtId="0" fontId="63" fillId="12" borderId="54" xfId="1" applyFont="1" applyFill="1" applyBorder="1" applyAlignment="1">
      <alignment horizontal="center"/>
    </xf>
    <xf numFmtId="0" fontId="63" fillId="12" borderId="81" xfId="1" applyFont="1" applyFill="1" applyBorder="1" applyAlignment="1">
      <alignment horizontal="center"/>
    </xf>
    <xf numFmtId="0" fontId="61" fillId="12" borderId="82" xfId="0" applyFont="1" applyFill="1" applyBorder="1" applyAlignment="1">
      <alignment horizontal="right"/>
    </xf>
    <xf numFmtId="0" fontId="61" fillId="12" borderId="83" xfId="0" applyFont="1" applyFill="1" applyBorder="1" applyAlignment="1">
      <alignment horizontal="right"/>
    </xf>
    <xf numFmtId="0" fontId="61" fillId="12" borderId="84" xfId="0" applyFont="1" applyFill="1" applyBorder="1" applyAlignment="1">
      <alignment horizontal="right"/>
    </xf>
    <xf numFmtId="9" fontId="61" fillId="12" borderId="77" xfId="0" applyNumberFormat="1" applyFont="1" applyFill="1" applyBorder="1" applyAlignment="1">
      <alignment horizontal="right" vertical="center"/>
    </xf>
    <xf numFmtId="0" fontId="61" fillId="12" borderId="85" xfId="0" applyFont="1" applyFill="1" applyBorder="1" applyAlignment="1">
      <alignment horizontal="right" vertical="center"/>
    </xf>
    <xf numFmtId="0" fontId="61" fillId="12" borderId="67" xfId="0" applyFont="1" applyFill="1" applyBorder="1" applyAlignment="1">
      <alignment horizontal="center" vertical="center" wrapText="1"/>
    </xf>
    <xf numFmtId="0" fontId="61" fillId="12" borderId="0" xfId="0" applyFont="1" applyFill="1" applyAlignment="1">
      <alignment horizontal="center" vertical="center" wrapText="1"/>
    </xf>
    <xf numFmtId="0" fontId="61" fillId="12" borderId="66" xfId="0" applyFont="1" applyFill="1" applyBorder="1" applyAlignment="1">
      <alignment horizontal="center" vertical="center" wrapText="1"/>
    </xf>
    <xf numFmtId="0" fontId="61" fillId="12" borderId="76" xfId="0" applyFont="1" applyFill="1" applyBorder="1" applyAlignment="1">
      <alignment horizontal="right" vertical="center" wrapText="1"/>
    </xf>
    <xf numFmtId="0" fontId="61" fillId="12" borderId="77" xfId="0" applyFont="1" applyFill="1" applyBorder="1" applyAlignment="1">
      <alignment horizontal="right" vertical="center" wrapText="1"/>
    </xf>
    <xf numFmtId="9" fontId="61" fillId="12" borderId="77" xfId="0" applyNumberFormat="1" applyFont="1" applyFill="1" applyBorder="1" applyAlignment="1">
      <alignment horizontal="right"/>
    </xf>
    <xf numFmtId="0" fontId="61" fillId="12" borderId="85" xfId="0" applyFont="1" applyFill="1" applyBorder="1" applyAlignment="1">
      <alignment horizontal="right"/>
    </xf>
    <xf numFmtId="0" fontId="61" fillId="12" borderId="77" xfId="0" applyFont="1" applyFill="1" applyBorder="1" applyAlignment="1">
      <alignment horizontal="right"/>
    </xf>
    <xf numFmtId="0" fontId="61" fillId="12" borderId="82" xfId="0" applyFont="1" applyFill="1" applyBorder="1" applyAlignment="1">
      <alignment horizontal="right" vertical="center"/>
    </xf>
    <xf numFmtId="0" fontId="61" fillId="12" borderId="83" xfId="0" applyFont="1" applyFill="1" applyBorder="1" applyAlignment="1">
      <alignment horizontal="right" vertical="center"/>
    </xf>
    <xf numFmtId="0" fontId="61" fillId="12" borderId="84" xfId="0" applyFont="1" applyFill="1" applyBorder="1" applyAlignment="1">
      <alignment horizontal="right" vertical="center"/>
    </xf>
    <xf numFmtId="9" fontId="61" fillId="12" borderId="77" xfId="0" applyNumberFormat="1" applyFont="1" applyFill="1" applyBorder="1" applyAlignment="1">
      <alignment horizontal="right" vertical="center" wrapText="1"/>
    </xf>
    <xf numFmtId="0" fontId="61" fillId="12" borderId="85" xfId="0" applyFont="1" applyFill="1" applyBorder="1" applyAlignment="1">
      <alignment horizontal="right" vertical="center" wrapText="1"/>
    </xf>
    <xf numFmtId="0" fontId="61" fillId="12" borderId="76" xfId="0" applyFont="1" applyFill="1" applyBorder="1" applyAlignment="1">
      <alignment horizontal="right" vertical="center"/>
    </xf>
    <xf numFmtId="0" fontId="61" fillId="12" borderId="77" xfId="0" applyFont="1" applyFill="1" applyBorder="1" applyAlignment="1">
      <alignment horizontal="right" vertical="center"/>
    </xf>
    <xf numFmtId="9" fontId="61" fillId="12" borderId="77" xfId="1" applyNumberFormat="1" applyFont="1" applyFill="1" applyBorder="1" applyAlignment="1">
      <alignment horizontal="right" vertical="center"/>
    </xf>
    <xf numFmtId="0" fontId="61" fillId="12" borderId="85" xfId="1" applyFont="1" applyFill="1" applyBorder="1" applyAlignment="1">
      <alignment horizontal="right" vertical="center"/>
    </xf>
    <xf numFmtId="0" fontId="61" fillId="12" borderId="80" xfId="0" applyFont="1" applyFill="1" applyBorder="1" applyAlignment="1">
      <alignment horizontal="right"/>
    </xf>
    <xf numFmtId="0" fontId="61" fillId="12" borderId="54" xfId="0" applyFont="1" applyFill="1" applyBorder="1" applyAlignment="1">
      <alignment horizontal="right"/>
    </xf>
    <xf numFmtId="0" fontId="61" fillId="12" borderId="81" xfId="0" applyFont="1" applyFill="1" applyBorder="1" applyAlignment="1">
      <alignment horizontal="right"/>
    </xf>
    <xf numFmtId="0" fontId="62" fillId="12" borderId="77" xfId="0" applyFont="1" applyFill="1" applyBorder="1" applyAlignment="1">
      <alignment horizontal="right" vertical="center"/>
    </xf>
    <xf numFmtId="0" fontId="62" fillId="12" borderId="85" xfId="0" applyFont="1" applyFill="1" applyBorder="1" applyAlignment="1">
      <alignment horizontal="right" vertical="center"/>
    </xf>
    <xf numFmtId="0" fontId="60" fillId="12" borderId="80" xfId="1" applyFont="1" applyFill="1" applyBorder="1" applyAlignment="1">
      <alignment horizontal="right"/>
    </xf>
    <xf numFmtId="0" fontId="60" fillId="12" borderId="54" xfId="1" applyFont="1" applyFill="1" applyBorder="1" applyAlignment="1">
      <alignment horizontal="right"/>
    </xf>
    <xf numFmtId="0" fontId="60" fillId="12" borderId="81" xfId="1" applyFont="1" applyFill="1" applyBorder="1" applyAlignment="1">
      <alignment horizontal="right"/>
    </xf>
    <xf numFmtId="0" fontId="55" fillId="0" borderId="0" xfId="0" applyFont="1" applyAlignment="1">
      <alignment horizontal="center"/>
    </xf>
    <xf numFmtId="0" fontId="56" fillId="0" borderId="9" xfId="0" applyFont="1" applyBorder="1" applyAlignment="1">
      <alignment horizontal="right"/>
    </xf>
    <xf numFmtId="0" fontId="58" fillId="12" borderId="69" xfId="0" applyFont="1" applyFill="1" applyBorder="1" applyAlignment="1">
      <alignment horizontal="center" vertical="center"/>
    </xf>
    <xf numFmtId="0" fontId="59" fillId="12" borderId="70" xfId="0" applyFont="1" applyFill="1" applyBorder="1" applyAlignment="1">
      <alignment horizontal="center" vertical="center"/>
    </xf>
    <xf numFmtId="0" fontId="59" fillId="12" borderId="76" xfId="0" applyFont="1" applyFill="1" applyBorder="1" applyAlignment="1">
      <alignment horizontal="center" vertical="center"/>
    </xf>
    <xf numFmtId="0" fontId="59" fillId="12" borderId="77" xfId="0" applyFont="1" applyFill="1" applyBorder="1" applyAlignment="1">
      <alignment horizontal="center" vertical="center"/>
    </xf>
    <xf numFmtId="0" fontId="59" fillId="12" borderId="71" xfId="0" applyFont="1" applyFill="1" applyBorder="1" applyAlignment="1">
      <alignment horizontal="center" vertical="center"/>
    </xf>
    <xf numFmtId="0" fontId="59" fillId="12" borderId="72" xfId="0" applyFont="1" applyFill="1" applyBorder="1" applyAlignment="1">
      <alignment horizontal="center" vertical="center"/>
    </xf>
    <xf numFmtId="0" fontId="59" fillId="12" borderId="78" xfId="0" applyFont="1" applyFill="1" applyBorder="1" applyAlignment="1">
      <alignment horizontal="center" vertical="center"/>
    </xf>
    <xf numFmtId="0" fontId="59" fillId="12" borderId="79" xfId="0" applyFont="1" applyFill="1" applyBorder="1" applyAlignment="1">
      <alignment horizontal="center" vertical="center"/>
    </xf>
    <xf numFmtId="0" fontId="60" fillId="12" borderId="73" xfId="1" applyFont="1" applyFill="1" applyBorder="1" applyAlignment="1">
      <alignment horizontal="right"/>
    </xf>
    <xf numFmtId="0" fontId="60" fillId="12" borderId="74" xfId="1" applyFont="1" applyFill="1" applyBorder="1" applyAlignment="1">
      <alignment horizontal="right"/>
    </xf>
    <xf numFmtId="0" fontId="60" fillId="12" borderId="75" xfId="1" applyFont="1" applyFill="1" applyBorder="1" applyAlignment="1">
      <alignment horizontal="right"/>
    </xf>
    <xf numFmtId="0" fontId="91" fillId="0" borderId="68" xfId="0" applyFont="1" applyBorder="1" applyAlignment="1" applyProtection="1">
      <alignment horizontal="center" vertical="center"/>
      <protection locked="0"/>
    </xf>
    <xf numFmtId="0" fontId="91" fillId="0" borderId="0" xfId="0" applyFont="1" applyAlignment="1" applyProtection="1">
      <alignment horizontal="center" vertical="center"/>
      <protection locked="0"/>
    </xf>
    <xf numFmtId="0" fontId="91" fillId="0" borderId="46" xfId="0" applyFont="1" applyBorder="1" applyAlignment="1" applyProtection="1">
      <alignment horizontal="center" vertical="center"/>
      <protection locked="0"/>
    </xf>
    <xf numFmtId="0" fontId="0" fillId="0" borderId="0" xfId="0" applyAlignment="1" applyProtection="1">
      <alignment horizontal="center"/>
      <protection locked="0"/>
    </xf>
    <xf numFmtId="0" fontId="78" fillId="26" borderId="0" xfId="0" applyFont="1" applyFill="1" applyAlignment="1" applyProtection="1">
      <alignment horizontal="right" vertical="center"/>
      <protection locked="0"/>
    </xf>
    <xf numFmtId="0" fontId="14" fillId="0" borderId="0" xfId="0" applyFont="1" applyAlignment="1" applyProtection="1">
      <alignment horizontal="right" vertical="center" wrapText="1"/>
      <protection locked="0"/>
    </xf>
    <xf numFmtId="0" fontId="71" fillId="6" borderId="0" xfId="0" applyFont="1" applyFill="1" applyAlignment="1" applyProtection="1">
      <alignment horizontal="center"/>
      <protection hidden="1"/>
    </xf>
    <xf numFmtId="0" fontId="32" fillId="12" borderId="30" xfId="0" applyFont="1" applyFill="1" applyBorder="1" applyAlignment="1" applyProtection="1">
      <alignment horizontal="center" vertical="center"/>
      <protection hidden="1"/>
    </xf>
    <xf numFmtId="0" fontId="32" fillId="12" borderId="6" xfId="0" applyFont="1" applyFill="1" applyBorder="1" applyAlignment="1" applyProtection="1">
      <alignment horizontal="center" vertical="center"/>
      <protection hidden="1"/>
    </xf>
    <xf numFmtId="0" fontId="8" fillId="3" borderId="33" xfId="0" applyFont="1" applyFill="1" applyBorder="1" applyAlignment="1" applyProtection="1">
      <alignment horizontal="center" vertical="center"/>
      <protection hidden="1"/>
    </xf>
    <xf numFmtId="0" fontId="8" fillId="3" borderId="14" xfId="0" applyFont="1" applyFill="1" applyBorder="1" applyAlignment="1" applyProtection="1">
      <alignment horizontal="center" vertical="center"/>
      <protection hidden="1"/>
    </xf>
    <xf numFmtId="0" fontId="8" fillId="3" borderId="36" xfId="0" applyFont="1" applyFill="1" applyBorder="1" applyAlignment="1" applyProtection="1">
      <alignment horizontal="center" vertical="center"/>
      <protection hidden="1"/>
    </xf>
    <xf numFmtId="0" fontId="77" fillId="0" borderId="91" xfId="1" applyFont="1" applyFill="1" applyBorder="1" applyAlignment="1" applyProtection="1">
      <alignment horizontal="center" vertical="center" shrinkToFit="1"/>
      <protection hidden="1"/>
    </xf>
    <xf numFmtId="0" fontId="3" fillId="0" borderId="91" xfId="0" applyFont="1" applyBorder="1" applyAlignment="1" applyProtection="1">
      <alignment horizontal="center" vertical="center" shrinkToFit="1"/>
      <protection hidden="1"/>
    </xf>
    <xf numFmtId="0" fontId="8" fillId="3" borderId="91" xfId="0" applyFont="1" applyFill="1" applyBorder="1" applyAlignment="1" applyProtection="1">
      <alignment horizontal="center" vertical="center" shrinkToFit="1"/>
      <protection hidden="1"/>
    </xf>
    <xf numFmtId="0" fontId="45" fillId="28" borderId="91" xfId="0" applyFont="1" applyFill="1" applyBorder="1" applyAlignment="1" applyProtection="1">
      <alignment horizontal="center" vertical="center" shrinkToFit="1"/>
      <protection hidden="1"/>
    </xf>
    <xf numFmtId="164" fontId="8" fillId="3" borderId="91" xfId="1" applyNumberFormat="1" applyFont="1" applyFill="1" applyBorder="1" applyAlignment="1" applyProtection="1">
      <alignment horizontal="center" vertical="center" shrinkToFit="1"/>
      <protection hidden="1"/>
    </xf>
    <xf numFmtId="0" fontId="8" fillId="3" borderId="91" xfId="1" applyNumberFormat="1" applyFont="1" applyFill="1" applyBorder="1" applyAlignment="1" applyProtection="1">
      <alignment horizontal="center" vertical="center" shrinkToFit="1"/>
      <protection hidden="1"/>
    </xf>
    <xf numFmtId="0" fontId="42" fillId="11" borderId="19"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42" fillId="11" borderId="19" xfId="1" applyFont="1" applyFill="1" applyBorder="1" applyAlignment="1" applyProtection="1">
      <alignment horizontal="center" vertical="center" wrapText="1"/>
      <protection hidden="1"/>
    </xf>
    <xf numFmtId="0" fontId="42" fillId="11" borderId="0" xfId="1" applyFont="1" applyFill="1" applyBorder="1" applyAlignment="1" applyProtection="1">
      <alignment horizontal="center" vertical="center" wrapText="1"/>
      <protection hidden="1"/>
    </xf>
    <xf numFmtId="0" fontId="8" fillId="3" borderId="91" xfId="1" applyFont="1" applyFill="1" applyBorder="1" applyAlignment="1" applyProtection="1">
      <alignment horizontal="center" vertical="center" shrinkToFit="1"/>
      <protection hidden="1"/>
    </xf>
    <xf numFmtId="0" fontId="8" fillId="0" borderId="91" xfId="1" applyFont="1" applyFill="1" applyBorder="1" applyAlignment="1" applyProtection="1">
      <alignment horizontal="center" vertical="center" shrinkToFit="1"/>
      <protection hidden="1"/>
    </xf>
    <xf numFmtId="0" fontId="32" fillId="12" borderId="8" xfId="0" applyFont="1" applyFill="1" applyBorder="1" applyAlignment="1" applyProtection="1">
      <alignment horizontal="center" vertical="center"/>
      <protection hidden="1"/>
    </xf>
    <xf numFmtId="0" fontId="32" fillId="12" borderId="9" xfId="0" applyFont="1" applyFill="1" applyBorder="1" applyAlignment="1" applyProtection="1">
      <alignment horizontal="center" vertical="center"/>
      <protection hidden="1"/>
    </xf>
    <xf numFmtId="0" fontId="3" fillId="5" borderId="6" xfId="0" applyFont="1" applyFill="1" applyBorder="1" applyAlignment="1" applyProtection="1">
      <alignment horizontal="center" vertical="center"/>
      <protection hidden="1"/>
    </xf>
    <xf numFmtId="0" fontId="3" fillId="5" borderId="41"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shrinkToFit="1"/>
      <protection hidden="1"/>
    </xf>
    <xf numFmtId="0" fontId="7" fillId="3" borderId="16" xfId="0" applyFont="1" applyFill="1" applyBorder="1" applyAlignment="1" applyProtection="1">
      <alignment horizontal="center" vertical="center" shrinkToFit="1"/>
      <protection hidden="1"/>
    </xf>
    <xf numFmtId="0" fontId="7" fillId="3" borderId="38" xfId="0" applyFont="1" applyFill="1" applyBorder="1" applyAlignment="1" applyProtection="1">
      <alignment horizontal="center" vertical="center" shrinkToFit="1"/>
      <protection hidden="1"/>
    </xf>
    <xf numFmtId="0" fontId="7" fillId="3" borderId="28" xfId="0" applyFont="1" applyFill="1" applyBorder="1" applyAlignment="1" applyProtection="1">
      <alignment horizontal="center" vertical="center" shrinkToFit="1"/>
      <protection hidden="1"/>
    </xf>
    <xf numFmtId="0" fontId="7" fillId="3" borderId="39" xfId="0" applyFont="1" applyFill="1" applyBorder="1" applyAlignment="1" applyProtection="1">
      <alignment horizontal="center" vertical="center" shrinkToFit="1"/>
      <protection hidden="1"/>
    </xf>
    <xf numFmtId="0" fontId="7" fillId="3" borderId="31" xfId="0" applyFont="1" applyFill="1" applyBorder="1" applyAlignment="1" applyProtection="1">
      <alignment horizontal="center" vertical="center"/>
      <protection hidden="1"/>
    </xf>
    <xf numFmtId="0" fontId="7" fillId="3" borderId="15" xfId="0" applyFont="1" applyFill="1" applyBorder="1" applyAlignment="1" applyProtection="1">
      <alignment horizontal="center" vertical="center"/>
      <protection hidden="1"/>
    </xf>
    <xf numFmtId="0" fontId="7" fillId="3" borderId="42" xfId="0" applyFont="1" applyFill="1" applyBorder="1" applyAlignment="1" applyProtection="1">
      <alignment horizontal="center" vertical="center"/>
      <protection hidden="1"/>
    </xf>
    <xf numFmtId="0" fontId="7" fillId="3" borderId="29"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wrapText="1"/>
      <protection hidden="1"/>
    </xf>
    <xf numFmtId="0" fontId="7" fillId="3" borderId="34" xfId="0" applyFont="1" applyFill="1" applyBorder="1" applyAlignment="1" applyProtection="1">
      <alignment horizontal="center" vertical="center" wrapText="1"/>
      <protection hidden="1"/>
    </xf>
    <xf numFmtId="0" fontId="7" fillId="3" borderId="33" xfId="0" applyFont="1" applyFill="1" applyBorder="1" applyAlignment="1" applyProtection="1">
      <alignment horizontal="center" vertical="center" wrapText="1"/>
      <protection hidden="1"/>
    </xf>
    <xf numFmtId="0" fontId="7" fillId="3" borderId="14" xfId="0" applyFont="1" applyFill="1" applyBorder="1" applyAlignment="1" applyProtection="1">
      <alignment horizontal="center" vertical="center" wrapText="1"/>
      <protection hidden="1"/>
    </xf>
    <xf numFmtId="0" fontId="7" fillId="3" borderId="36" xfId="0" applyFont="1" applyFill="1" applyBorder="1" applyAlignment="1" applyProtection="1">
      <alignment horizontal="center" vertical="center" wrapText="1"/>
      <protection hidden="1"/>
    </xf>
    <xf numFmtId="0" fontId="3" fillId="5" borderId="30" xfId="0" applyFont="1" applyFill="1" applyBorder="1" applyAlignment="1" applyProtection="1">
      <alignment horizontal="center" vertical="center"/>
      <protection hidden="1"/>
    </xf>
    <xf numFmtId="0" fontId="38" fillId="5" borderId="30" xfId="0" applyFont="1" applyFill="1" applyBorder="1" applyAlignment="1" applyProtection="1">
      <alignment horizontal="center" vertical="center"/>
      <protection hidden="1"/>
    </xf>
    <xf numFmtId="0" fontId="38" fillId="5" borderId="6" xfId="0" applyFont="1" applyFill="1" applyBorder="1" applyAlignment="1" applyProtection="1">
      <alignment horizontal="center" vertical="center"/>
      <protection hidden="1"/>
    </xf>
    <xf numFmtId="0" fontId="38" fillId="5" borderId="41" xfId="0" applyFont="1" applyFill="1" applyBorder="1" applyAlignment="1" applyProtection="1">
      <alignment horizontal="center" vertical="center"/>
      <protection hidden="1"/>
    </xf>
    <xf numFmtId="0" fontId="45" fillId="27" borderId="91" xfId="0" applyFont="1" applyFill="1" applyBorder="1" applyAlignment="1" applyProtection="1">
      <alignment horizontal="center" vertical="center" shrinkToFit="1"/>
      <protection hidden="1"/>
    </xf>
    <xf numFmtId="0" fontId="8" fillId="3" borderId="91" xfId="1" applyFont="1" applyFill="1" applyBorder="1" applyAlignment="1" applyProtection="1">
      <alignment horizontal="center" vertical="center" shrinkToFit="1"/>
      <protection locked="0" hidden="1"/>
    </xf>
    <xf numFmtId="0" fontId="93" fillId="28" borderId="91" xfId="0" applyFont="1" applyFill="1" applyBorder="1" applyAlignment="1" applyProtection="1">
      <alignment horizontal="right" vertical="center" shrinkToFit="1"/>
      <protection hidden="1"/>
    </xf>
    <xf numFmtId="0" fontId="77" fillId="3" borderId="91" xfId="1" applyFont="1" applyFill="1" applyBorder="1" applyAlignment="1" applyProtection="1">
      <alignment horizontal="center" vertical="center" wrapText="1" shrinkToFit="1"/>
      <protection hidden="1"/>
    </xf>
    <xf numFmtId="0" fontId="77" fillId="3" borderId="91" xfId="1" applyFont="1" applyFill="1" applyBorder="1" applyAlignment="1" applyProtection="1">
      <alignment horizontal="center" vertical="center" shrinkToFit="1"/>
      <protection hidden="1"/>
    </xf>
    <xf numFmtId="0" fontId="9" fillId="3" borderId="91" xfId="1" applyFont="1" applyFill="1" applyBorder="1" applyAlignment="1" applyProtection="1">
      <alignment horizontal="center" vertical="center" shrinkToFit="1"/>
      <protection hidden="1"/>
    </xf>
    <xf numFmtId="0" fontId="3" fillId="3" borderId="91" xfId="1" applyFont="1" applyFill="1" applyBorder="1" applyAlignment="1" applyProtection="1">
      <alignment horizontal="center" vertical="center" shrinkToFit="1"/>
      <protection hidden="1"/>
    </xf>
    <xf numFmtId="0" fontId="32" fillId="12" borderId="41"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protection hidden="1"/>
    </xf>
    <xf numFmtId="0" fontId="8" fillId="3" borderId="16"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93" fillId="28" borderId="91" xfId="0" applyFont="1" applyFill="1" applyBorder="1" applyAlignment="1" applyProtection="1">
      <alignment horizontal="center" vertical="center" shrinkToFit="1"/>
      <protection hidden="1"/>
    </xf>
    <xf numFmtId="0" fontId="8" fillId="3" borderId="33" xfId="0" applyFont="1" applyFill="1" applyBorder="1" applyAlignment="1" applyProtection="1">
      <alignment horizontal="center" vertical="center" shrinkToFit="1"/>
      <protection hidden="1"/>
    </xf>
    <xf numFmtId="0" fontId="8" fillId="3" borderId="14" xfId="0" applyFont="1" applyFill="1" applyBorder="1" applyAlignment="1" applyProtection="1">
      <alignment horizontal="center" vertical="center" shrinkToFit="1"/>
      <protection hidden="1"/>
    </xf>
    <xf numFmtId="0" fontId="8" fillId="3" borderId="36" xfId="0" applyFont="1" applyFill="1" applyBorder="1" applyAlignment="1" applyProtection="1">
      <alignment horizontal="center" vertical="center" shrinkToFit="1"/>
      <protection hidden="1"/>
    </xf>
    <xf numFmtId="0" fontId="32" fillId="12" borderId="9" xfId="0" applyFont="1" applyFill="1" applyBorder="1" applyAlignment="1" applyProtection="1">
      <alignment horizontal="center" vertical="center" wrapText="1"/>
      <protection hidden="1"/>
    </xf>
    <xf numFmtId="0" fontId="32" fillId="12" borderId="43" xfId="0" applyFont="1" applyFill="1" applyBorder="1" applyAlignment="1" applyProtection="1">
      <alignment horizontal="center" vertical="center" wrapText="1"/>
      <protection hidden="1"/>
    </xf>
    <xf numFmtId="49" fontId="8" fillId="3" borderId="91" xfId="1" applyNumberFormat="1" applyFont="1" applyFill="1" applyBorder="1" applyAlignment="1" applyProtection="1">
      <alignment horizontal="center" vertical="center" shrinkToFit="1"/>
      <protection hidden="1"/>
    </xf>
    <xf numFmtId="2" fontId="8" fillId="3" borderId="91" xfId="1" applyNumberFormat="1" applyFont="1" applyFill="1" applyBorder="1" applyAlignment="1" applyProtection="1">
      <alignment horizontal="center" vertical="center" shrinkToFit="1"/>
      <protection locked="0" hidden="1"/>
    </xf>
    <xf numFmtId="165" fontId="52" fillId="13" borderId="117" xfId="0" applyNumberFormat="1" applyFont="1" applyFill="1" applyBorder="1" applyAlignment="1" applyProtection="1">
      <alignment horizontal="center" vertical="center" shrinkToFit="1"/>
      <protection hidden="1"/>
    </xf>
    <xf numFmtId="165" fontId="52" fillId="13" borderId="107" xfId="0" applyNumberFormat="1" applyFont="1" applyFill="1" applyBorder="1" applyAlignment="1" applyProtection="1">
      <alignment horizontal="center" vertical="center" shrinkToFit="1"/>
      <protection hidden="1"/>
    </xf>
    <xf numFmtId="165" fontId="52" fillId="13" borderId="108" xfId="0" applyNumberFormat="1" applyFont="1" applyFill="1" applyBorder="1" applyAlignment="1" applyProtection="1">
      <alignment horizontal="center" vertical="center" shrinkToFit="1"/>
      <protection hidden="1"/>
    </xf>
    <xf numFmtId="165" fontId="52" fillId="13" borderId="105" xfId="0" applyNumberFormat="1" applyFont="1" applyFill="1" applyBorder="1" applyAlignment="1" applyProtection="1">
      <alignment horizontal="center" vertical="center" shrinkToFit="1"/>
      <protection hidden="1"/>
    </xf>
    <xf numFmtId="165" fontId="52" fillId="13" borderId="0" xfId="0" applyNumberFormat="1" applyFont="1" applyFill="1" applyAlignment="1" applyProtection="1">
      <alignment horizontal="center" vertical="center" shrinkToFit="1"/>
      <protection hidden="1"/>
    </xf>
    <xf numFmtId="165" fontId="52" fillId="13" borderId="106" xfId="0" applyNumberFormat="1" applyFont="1" applyFill="1" applyBorder="1" applyAlignment="1" applyProtection="1">
      <alignment horizontal="center" vertical="center" shrinkToFit="1"/>
      <protection hidden="1"/>
    </xf>
    <xf numFmtId="165" fontId="52" fillId="13" borderId="118" xfId="0" applyNumberFormat="1" applyFont="1" applyFill="1" applyBorder="1" applyAlignment="1" applyProtection="1">
      <alignment horizontal="center" vertical="center" shrinkToFit="1"/>
      <protection hidden="1"/>
    </xf>
    <xf numFmtId="165" fontId="52" fillId="13" borderId="94" xfId="0" applyNumberFormat="1" applyFont="1" applyFill="1" applyBorder="1" applyAlignment="1" applyProtection="1">
      <alignment horizontal="center" vertical="center" shrinkToFit="1"/>
      <protection hidden="1"/>
    </xf>
    <xf numFmtId="165" fontId="52" fillId="13" borderId="119" xfId="0" applyNumberFormat="1" applyFont="1" applyFill="1" applyBorder="1" applyAlignment="1" applyProtection="1">
      <alignment horizontal="center" vertical="center" shrinkToFit="1"/>
      <protection hidden="1"/>
    </xf>
    <xf numFmtId="0" fontId="7" fillId="3" borderId="25" xfId="0"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wrapText="1"/>
      <protection hidden="1"/>
    </xf>
    <xf numFmtId="0" fontId="7" fillId="3" borderId="39" xfId="0" applyFont="1" applyFill="1" applyBorder="1" applyAlignment="1" applyProtection="1">
      <alignment horizontal="center" vertical="center"/>
      <protection hidden="1"/>
    </xf>
    <xf numFmtId="0" fontId="69" fillId="11" borderId="95" xfId="0" applyFont="1" applyFill="1" applyBorder="1" applyAlignment="1" applyProtection="1">
      <alignment horizontal="center" vertical="center" wrapText="1"/>
      <protection hidden="1"/>
    </xf>
    <xf numFmtId="0" fontId="69" fillId="11" borderId="95" xfId="0" applyFont="1" applyFill="1" applyBorder="1" applyAlignment="1" applyProtection="1">
      <alignment horizontal="center" vertical="center"/>
      <protection hidden="1"/>
    </xf>
    <xf numFmtId="0" fontId="72" fillId="18" borderId="95" xfId="0" applyFont="1" applyFill="1" applyBorder="1" applyAlignment="1" applyProtection="1">
      <alignment horizontal="center" vertical="center"/>
      <protection hidden="1"/>
    </xf>
    <xf numFmtId="0" fontId="74" fillId="22" borderId="95" xfId="0" applyFont="1" applyFill="1" applyBorder="1" applyAlignment="1" applyProtection="1">
      <alignment horizontal="center"/>
      <protection hidden="1"/>
    </xf>
    <xf numFmtId="165" fontId="65" fillId="13" borderId="95" xfId="0" applyNumberFormat="1" applyFont="1" applyFill="1" applyBorder="1" applyAlignment="1" applyProtection="1">
      <alignment horizontal="right" vertical="center" shrinkToFit="1"/>
      <protection hidden="1"/>
    </xf>
    <xf numFmtId="0" fontId="69" fillId="22" borderId="95" xfId="0" applyFont="1" applyFill="1" applyBorder="1" applyAlignment="1" applyProtection="1">
      <alignment horizontal="center" vertical="center"/>
      <protection hidden="1"/>
    </xf>
    <xf numFmtId="165" fontId="52" fillId="13" borderId="95" xfId="0" applyNumberFormat="1" applyFont="1" applyFill="1" applyBorder="1" applyAlignment="1" applyProtection="1">
      <alignment horizontal="right" vertical="center" shrinkToFit="1"/>
      <protection hidden="1"/>
    </xf>
    <xf numFmtId="0" fontId="39" fillId="11" borderId="0" xfId="1" applyFont="1" applyFill="1" applyBorder="1" applyAlignment="1" applyProtection="1">
      <alignment horizontal="center" vertical="center" wrapText="1"/>
      <protection hidden="1"/>
    </xf>
    <xf numFmtId="0" fontId="7" fillId="3" borderId="14" xfId="0" applyFont="1" applyFill="1" applyBorder="1" applyAlignment="1" applyProtection="1">
      <alignment horizontal="center" vertical="center"/>
      <protection hidden="1"/>
    </xf>
    <xf numFmtId="0" fontId="7" fillId="3" borderId="65"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shrinkToFit="1"/>
      <protection hidden="1"/>
    </xf>
    <xf numFmtId="0" fontId="8" fillId="3" borderId="16" xfId="0" applyFont="1" applyFill="1" applyBorder="1" applyAlignment="1" applyProtection="1">
      <alignment horizontal="center" vertical="center" shrinkToFit="1"/>
      <protection hidden="1"/>
    </xf>
    <xf numFmtId="0" fontId="8" fillId="3" borderId="38" xfId="0" applyFont="1" applyFill="1" applyBorder="1" applyAlignment="1" applyProtection="1">
      <alignment horizontal="center" vertical="center" shrinkToFit="1"/>
      <protection hidden="1"/>
    </xf>
    <xf numFmtId="0" fontId="69" fillId="22" borderId="117" xfId="0" applyFont="1" applyFill="1" applyBorder="1" applyAlignment="1" applyProtection="1">
      <alignment horizontal="center" vertical="center" shrinkToFit="1"/>
      <protection hidden="1"/>
    </xf>
    <xf numFmtId="0" fontId="69" fillId="22" borderId="107" xfId="0" applyFont="1" applyFill="1" applyBorder="1" applyAlignment="1" applyProtection="1">
      <alignment horizontal="center" vertical="center" shrinkToFit="1"/>
      <protection hidden="1"/>
    </xf>
    <xf numFmtId="0" fontId="69" fillId="22" borderId="108" xfId="0" applyFont="1" applyFill="1" applyBorder="1" applyAlignment="1" applyProtection="1">
      <alignment horizontal="center" vertical="center" shrinkToFit="1"/>
      <protection hidden="1"/>
    </xf>
    <xf numFmtId="0" fontId="69" fillId="22" borderId="105" xfId="0" applyFont="1" applyFill="1" applyBorder="1" applyAlignment="1" applyProtection="1">
      <alignment horizontal="center" vertical="center" shrinkToFit="1"/>
      <protection hidden="1"/>
    </xf>
    <xf numFmtId="0" fontId="69" fillId="22" borderId="0" xfId="0" applyFont="1" applyFill="1" applyAlignment="1" applyProtection="1">
      <alignment horizontal="center" vertical="center" shrinkToFit="1"/>
      <protection hidden="1"/>
    </xf>
    <xf numFmtId="0" fontId="69" fillId="22" borderId="106" xfId="0" applyFont="1" applyFill="1" applyBorder="1" applyAlignment="1" applyProtection="1">
      <alignment horizontal="center" vertical="center" shrinkToFit="1"/>
      <protection hidden="1"/>
    </xf>
    <xf numFmtId="0" fontId="69" fillId="22" borderId="118" xfId="0" applyFont="1" applyFill="1" applyBorder="1" applyAlignment="1" applyProtection="1">
      <alignment horizontal="center" vertical="center" shrinkToFit="1"/>
      <protection hidden="1"/>
    </xf>
    <xf numFmtId="0" fontId="69" fillId="22" borderId="94" xfId="0" applyFont="1" applyFill="1" applyBorder="1" applyAlignment="1" applyProtection="1">
      <alignment horizontal="center" vertical="center" shrinkToFit="1"/>
      <protection hidden="1"/>
    </xf>
    <xf numFmtId="0" fontId="69" fillId="22" borderId="119" xfId="0" applyFont="1" applyFill="1" applyBorder="1" applyAlignment="1" applyProtection="1">
      <alignment horizontal="center" vertical="center" shrinkToFit="1"/>
      <protection hidden="1"/>
    </xf>
    <xf numFmtId="165" fontId="65" fillId="13" borderId="96" xfId="0" applyNumberFormat="1" applyFont="1" applyFill="1" applyBorder="1" applyAlignment="1" applyProtection="1">
      <alignment horizontal="center" vertical="center" shrinkToFit="1"/>
      <protection hidden="1"/>
    </xf>
    <xf numFmtId="165" fontId="65" fillId="13" borderId="91" xfId="0" applyNumberFormat="1" applyFont="1" applyFill="1" applyBorder="1" applyAlignment="1" applyProtection="1">
      <alignment horizontal="center" vertical="center" shrinkToFit="1"/>
      <protection hidden="1"/>
    </xf>
    <xf numFmtId="165" fontId="65" fillId="13" borderId="97" xfId="0" applyNumberFormat="1" applyFont="1" applyFill="1" applyBorder="1" applyAlignment="1" applyProtection="1">
      <alignment horizontal="center" vertical="center" shrinkToFit="1"/>
      <protection hidden="1"/>
    </xf>
    <xf numFmtId="0" fontId="76" fillId="13" borderId="96" xfId="0" applyFont="1" applyFill="1" applyBorder="1" applyAlignment="1" applyProtection="1">
      <alignment horizontal="center" vertical="center" shrinkToFit="1"/>
      <protection hidden="1"/>
    </xf>
    <xf numFmtId="165" fontId="76" fillId="13" borderId="91" xfId="0" applyNumberFormat="1" applyFont="1" applyFill="1" applyBorder="1" applyAlignment="1" applyProtection="1">
      <alignment horizontal="center" vertical="center" shrinkToFit="1"/>
      <protection hidden="1"/>
    </xf>
    <xf numFmtId="165" fontId="76" fillId="13" borderId="97" xfId="0" applyNumberFormat="1" applyFont="1" applyFill="1" applyBorder="1" applyAlignment="1" applyProtection="1">
      <alignment horizontal="center" vertical="center" shrinkToFit="1"/>
      <protection hidden="1"/>
    </xf>
    <xf numFmtId="0" fontId="62" fillId="22" borderId="94" xfId="0" applyFont="1" applyFill="1" applyBorder="1" applyAlignment="1" applyProtection="1">
      <alignment horizontal="center" vertical="center"/>
      <protection hidden="1"/>
    </xf>
    <xf numFmtId="0" fontId="69" fillId="22" borderId="94" xfId="0" applyFont="1" applyFill="1" applyBorder="1" applyAlignment="1" applyProtection="1">
      <alignment horizontal="center" vertical="center"/>
      <protection hidden="1"/>
    </xf>
    <xf numFmtId="0" fontId="51" fillId="24" borderId="96" xfId="0" applyFont="1" applyFill="1" applyBorder="1" applyAlignment="1" applyProtection="1">
      <alignment horizontal="center" vertical="center"/>
      <protection hidden="1"/>
    </xf>
    <xf numFmtId="0" fontId="51" fillId="24" borderId="91" xfId="0" applyFont="1" applyFill="1" applyBorder="1" applyAlignment="1" applyProtection="1">
      <alignment horizontal="center" vertical="center"/>
      <protection hidden="1"/>
    </xf>
    <xf numFmtId="0" fontId="51" fillId="24" borderId="97" xfId="0" applyFont="1" applyFill="1" applyBorder="1" applyAlignment="1" applyProtection="1">
      <alignment horizontal="center" vertical="center"/>
      <protection hidden="1"/>
    </xf>
    <xf numFmtId="165" fontId="51" fillId="13" borderId="95" xfId="0" applyNumberFormat="1" applyFont="1" applyFill="1" applyBorder="1" applyAlignment="1" applyProtection="1">
      <alignment horizontal="center" vertical="center" shrinkToFit="1"/>
      <protection hidden="1"/>
    </xf>
    <xf numFmtId="0" fontId="65" fillId="13" borderId="95" xfId="0" applyFont="1" applyFill="1" applyBorder="1" applyAlignment="1" applyProtection="1">
      <alignment horizontal="right" vertical="center"/>
      <protection locked="0" hidden="1"/>
    </xf>
    <xf numFmtId="0" fontId="5" fillId="0" borderId="0" xfId="0" applyFont="1" applyAlignment="1" applyProtection="1">
      <alignment horizontal="center" vertical="center" shrinkToFit="1"/>
      <protection hidden="1"/>
    </xf>
    <xf numFmtId="0" fontId="0" fillId="25" borderId="110" xfId="0" applyFill="1" applyBorder="1" applyAlignment="1" applyProtection="1">
      <alignment horizontal="center" vertical="center"/>
      <protection hidden="1"/>
    </xf>
    <xf numFmtId="0" fontId="92" fillId="0" borderId="13" xfId="0" applyFont="1" applyBorder="1" applyAlignment="1" applyProtection="1">
      <alignment horizontal="right" vertical="center" wrapText="1"/>
      <protection hidden="1"/>
    </xf>
    <xf numFmtId="0" fontId="9" fillId="0" borderId="0" xfId="0" applyFont="1" applyAlignment="1" applyProtection="1">
      <alignment horizontal="right" vertical="top"/>
      <protection hidden="1"/>
    </xf>
    <xf numFmtId="165" fontId="81" fillId="23" borderId="14" xfId="0" applyNumberFormat="1" applyFont="1" applyFill="1" applyBorder="1" applyAlignment="1" applyProtection="1">
      <alignment horizontal="right" vertical="center" shrinkToFit="1"/>
      <protection hidden="1"/>
    </xf>
    <xf numFmtId="165" fontId="81" fillId="23" borderId="65" xfId="0" applyNumberFormat="1" applyFont="1" applyFill="1" applyBorder="1" applyAlignment="1" applyProtection="1">
      <alignment horizontal="right" vertical="center" shrinkToFit="1"/>
      <protection hidden="1"/>
    </xf>
    <xf numFmtId="0" fontId="82" fillId="0" borderId="14" xfId="0" applyFont="1" applyBorder="1" applyAlignment="1" applyProtection="1">
      <alignment horizontal="center" shrinkToFit="1"/>
      <protection hidden="1"/>
    </xf>
    <xf numFmtId="0" fontId="82" fillId="0" borderId="31" xfId="0" applyFont="1" applyBorder="1" applyAlignment="1" applyProtection="1">
      <alignment horizontal="center" vertical="center" shrinkToFit="1"/>
      <protection hidden="1"/>
    </xf>
    <xf numFmtId="0" fontId="82" fillId="0" borderId="15" xfId="0" applyFont="1" applyBorder="1" applyAlignment="1" applyProtection="1">
      <alignment horizontal="center" vertical="center" shrinkToFit="1"/>
      <protection hidden="1"/>
    </xf>
    <xf numFmtId="165" fontId="10" fillId="3" borderId="15" xfId="0" applyNumberFormat="1" applyFont="1" applyFill="1" applyBorder="1" applyAlignment="1" applyProtection="1">
      <alignment horizontal="center" vertical="center" shrinkToFit="1"/>
      <protection hidden="1"/>
    </xf>
    <xf numFmtId="165" fontId="10" fillId="3" borderId="42" xfId="0" applyNumberFormat="1" applyFont="1" applyFill="1" applyBorder="1" applyAlignment="1" applyProtection="1">
      <alignment horizontal="center" vertical="center" shrinkToFit="1"/>
      <protection hidden="1"/>
    </xf>
    <xf numFmtId="0" fontId="82" fillId="0" borderId="68" xfId="0" applyFont="1" applyBorder="1" applyAlignment="1" applyProtection="1">
      <alignment horizontal="center" vertical="center" shrinkToFit="1"/>
      <protection hidden="1"/>
    </xf>
    <xf numFmtId="0" fontId="82" fillId="0" borderId="0" xfId="0" applyFont="1" applyAlignment="1" applyProtection="1">
      <alignment horizontal="center" vertical="center" shrinkToFit="1"/>
      <protection hidden="1"/>
    </xf>
    <xf numFmtId="0" fontId="83" fillId="6" borderId="31" xfId="0" applyFont="1" applyFill="1" applyBorder="1" applyAlignment="1" applyProtection="1">
      <alignment horizontal="center" shrinkToFit="1"/>
      <protection hidden="1"/>
    </xf>
    <xf numFmtId="0" fontId="83" fillId="6" borderId="15" xfId="0" applyFont="1" applyFill="1" applyBorder="1" applyAlignment="1" applyProtection="1">
      <alignment horizontal="center" shrinkToFit="1"/>
      <protection hidden="1"/>
    </xf>
    <xf numFmtId="0" fontId="83" fillId="6" borderId="42" xfId="0" applyFont="1" applyFill="1" applyBorder="1" applyAlignment="1" applyProtection="1">
      <alignment horizontal="center" shrinkToFit="1"/>
      <protection hidden="1"/>
    </xf>
    <xf numFmtId="0" fontId="83" fillId="6" borderId="68" xfId="0" applyFont="1" applyFill="1" applyBorder="1" applyAlignment="1" applyProtection="1">
      <alignment horizontal="center" vertical="center" shrinkToFit="1"/>
      <protection hidden="1"/>
    </xf>
    <xf numFmtId="0" fontId="83" fillId="6" borderId="0" xfId="0" applyFont="1" applyFill="1" applyAlignment="1" applyProtection="1">
      <alignment horizontal="center" vertical="center" shrinkToFit="1"/>
      <protection hidden="1"/>
    </xf>
    <xf numFmtId="0" fontId="83" fillId="6" borderId="92" xfId="0" applyFont="1" applyFill="1" applyBorder="1" applyAlignment="1" applyProtection="1">
      <alignment horizontal="center" vertical="center" shrinkToFit="1"/>
      <protection hidden="1"/>
    </xf>
    <xf numFmtId="0" fontId="81" fillId="0" borderId="9" xfId="0" applyFont="1" applyBorder="1" applyAlignment="1" applyProtection="1">
      <alignment horizontal="center" vertical="center" shrinkToFit="1" readingOrder="2"/>
      <protection hidden="1"/>
    </xf>
    <xf numFmtId="0" fontId="10" fillId="3" borderId="14" xfId="0" applyFont="1" applyFill="1" applyBorder="1" applyAlignment="1" applyProtection="1">
      <alignment horizontal="center" vertical="center" shrinkToFit="1"/>
      <protection hidden="1"/>
    </xf>
    <xf numFmtId="0" fontId="82" fillId="0" borderId="14" xfId="0" applyFont="1" applyBorder="1" applyAlignment="1" applyProtection="1">
      <alignment horizontal="left" vertical="center" shrinkToFit="1"/>
      <protection hidden="1"/>
    </xf>
    <xf numFmtId="0" fontId="82" fillId="0" borderId="101" xfId="0" applyFont="1" applyBorder="1" applyAlignment="1" applyProtection="1">
      <alignment horizontal="left" vertical="center" shrinkToFit="1"/>
      <protection hidden="1"/>
    </xf>
    <xf numFmtId="0" fontId="0" fillId="25" borderId="109" xfId="0" applyFill="1" applyBorder="1" applyAlignment="1" applyProtection="1">
      <alignment horizontal="right" vertical="center" wrapText="1"/>
      <protection hidden="1"/>
    </xf>
    <xf numFmtId="0" fontId="0" fillId="25" borderId="110" xfId="0" applyFill="1" applyBorder="1" applyAlignment="1" applyProtection="1">
      <alignment horizontal="right" vertical="center" wrapText="1"/>
      <protection hidden="1"/>
    </xf>
    <xf numFmtId="0" fontId="0" fillId="25" borderId="111" xfId="0" applyFill="1" applyBorder="1" applyAlignment="1" applyProtection="1">
      <alignment horizontal="right" vertical="center" wrapText="1"/>
      <protection hidden="1"/>
    </xf>
    <xf numFmtId="0" fontId="0" fillId="25" borderId="112" xfId="0" applyFill="1" applyBorder="1" applyAlignment="1" applyProtection="1">
      <alignment horizontal="right" vertical="center" wrapText="1"/>
      <protection hidden="1"/>
    </xf>
    <xf numFmtId="0" fontId="0" fillId="25" borderId="113" xfId="0" applyFill="1" applyBorder="1" applyAlignment="1" applyProtection="1">
      <alignment horizontal="right" vertical="center" wrapText="1"/>
      <protection hidden="1"/>
    </xf>
    <xf numFmtId="0" fontId="0" fillId="25" borderId="114" xfId="0" applyFill="1" applyBorder="1" applyAlignment="1" applyProtection="1">
      <alignment horizontal="right" vertical="center" wrapText="1"/>
      <protection hidden="1"/>
    </xf>
    <xf numFmtId="0" fontId="10" fillId="0" borderId="14" xfId="0" applyFont="1" applyBorder="1" applyAlignment="1" applyProtection="1">
      <alignment horizontal="right" vertical="center" shrinkToFit="1"/>
      <protection hidden="1"/>
    </xf>
    <xf numFmtId="0" fontId="82" fillId="3" borderId="14" xfId="0" applyFont="1" applyFill="1" applyBorder="1" applyAlignment="1" applyProtection="1">
      <alignment horizontal="center" vertical="center" shrinkToFit="1"/>
      <protection hidden="1"/>
    </xf>
    <xf numFmtId="0" fontId="82" fillId="3" borderId="101" xfId="0" applyFont="1" applyFill="1" applyBorder="1" applyAlignment="1" applyProtection="1">
      <alignment horizontal="center" vertical="center" shrinkToFit="1"/>
      <protection hidden="1"/>
    </xf>
    <xf numFmtId="0" fontId="82" fillId="0" borderId="14" xfId="0" applyFont="1" applyBorder="1" applyAlignment="1" applyProtection="1">
      <alignment horizontal="right" vertical="center" shrinkToFit="1"/>
      <protection hidden="1"/>
    </xf>
    <xf numFmtId="0" fontId="1" fillId="3" borderId="16" xfId="0" applyFont="1" applyFill="1" applyBorder="1" applyAlignment="1" applyProtection="1">
      <alignment horizontal="center" vertical="center" shrinkToFit="1"/>
      <protection hidden="1"/>
    </xf>
    <xf numFmtId="0" fontId="1" fillId="3" borderId="99" xfId="0" applyFont="1" applyFill="1" applyBorder="1" applyAlignment="1" applyProtection="1">
      <alignment horizontal="center" vertical="center" shrinkToFit="1"/>
      <protection hidden="1"/>
    </xf>
    <xf numFmtId="0" fontId="10" fillId="0" borderId="16" xfId="0" applyFont="1" applyBorder="1" applyAlignment="1" applyProtection="1">
      <alignment horizontal="center" vertical="center" shrinkToFit="1"/>
      <protection hidden="1"/>
    </xf>
    <xf numFmtId="0" fontId="82" fillId="0" borderId="34" xfId="0" applyFont="1" applyBorder="1" applyAlignment="1" applyProtection="1">
      <alignment horizontal="right" vertical="center" shrinkToFit="1"/>
      <protection hidden="1"/>
    </xf>
    <xf numFmtId="165" fontId="82" fillId="3" borderId="14" xfId="0" applyNumberFormat="1" applyFont="1" applyFill="1" applyBorder="1" applyAlignment="1" applyProtection="1">
      <alignment horizontal="right" vertical="center" shrinkToFit="1"/>
      <protection hidden="1"/>
    </xf>
    <xf numFmtId="165" fontId="82" fillId="3" borderId="65" xfId="0" applyNumberFormat="1" applyFont="1" applyFill="1" applyBorder="1" applyAlignment="1" applyProtection="1">
      <alignment horizontal="right" vertical="center" shrinkToFit="1"/>
      <protection hidden="1"/>
    </xf>
    <xf numFmtId="165" fontId="82" fillId="3" borderId="14" xfId="0" applyNumberFormat="1" applyFont="1" applyFill="1" applyBorder="1" applyAlignment="1" applyProtection="1">
      <alignment horizontal="right" shrinkToFit="1"/>
      <protection hidden="1"/>
    </xf>
    <xf numFmtId="165" fontId="82" fillId="3" borderId="65" xfId="0" applyNumberFormat="1" applyFont="1" applyFill="1" applyBorder="1" applyAlignment="1" applyProtection="1">
      <alignment horizontal="right" shrinkToFit="1"/>
      <protection hidden="1"/>
    </xf>
    <xf numFmtId="0" fontId="81" fillId="23" borderId="31" xfId="0" applyFont="1" applyFill="1" applyBorder="1" applyAlignment="1" applyProtection="1">
      <alignment horizontal="center" vertical="center" shrinkToFit="1"/>
      <protection hidden="1"/>
    </xf>
    <xf numFmtId="0" fontId="81" fillId="23" borderId="15" xfId="0" applyFont="1" applyFill="1" applyBorder="1" applyAlignment="1" applyProtection="1">
      <alignment horizontal="center" vertical="center" shrinkToFit="1"/>
      <protection hidden="1"/>
    </xf>
    <xf numFmtId="49" fontId="10" fillId="3" borderId="15" xfId="0" applyNumberFormat="1" applyFont="1" applyFill="1" applyBorder="1" applyAlignment="1" applyProtection="1">
      <alignment horizontal="center" vertical="center" shrinkToFit="1"/>
      <protection hidden="1"/>
    </xf>
    <xf numFmtId="0" fontId="10" fillId="3" borderId="15" xfId="0" applyFont="1" applyFill="1" applyBorder="1" applyAlignment="1" applyProtection="1">
      <alignment horizontal="center" vertical="center" shrinkToFit="1"/>
      <protection hidden="1"/>
    </xf>
    <xf numFmtId="0" fontId="10" fillId="0" borderId="14" xfId="0" applyFont="1" applyBorder="1" applyAlignment="1" applyProtection="1">
      <alignment horizontal="center" vertical="center" shrinkToFit="1"/>
      <protection hidden="1"/>
    </xf>
    <xf numFmtId="0" fontId="10" fillId="3" borderId="65" xfId="0" applyFont="1" applyFill="1" applyBorder="1" applyAlignment="1" applyProtection="1">
      <alignment horizontal="center" vertical="center" shrinkToFit="1"/>
      <protection hidden="1"/>
    </xf>
    <xf numFmtId="0" fontId="82" fillId="0" borderId="15" xfId="0" applyFont="1" applyBorder="1" applyAlignment="1" applyProtection="1">
      <alignment horizontal="right" vertical="center" shrinkToFit="1"/>
      <protection hidden="1"/>
    </xf>
    <xf numFmtId="0" fontId="33" fillId="0" borderId="32" xfId="0" applyFont="1" applyBorder="1" applyAlignment="1" applyProtection="1">
      <alignment horizontal="center" vertical="center" shrinkToFit="1"/>
      <protection hidden="1"/>
    </xf>
    <xf numFmtId="0" fontId="10" fillId="0" borderId="34" xfId="0" applyFont="1" applyBorder="1" applyAlignment="1" applyProtection="1">
      <alignment horizontal="center" vertical="center" shrinkToFit="1"/>
      <protection hidden="1"/>
    </xf>
    <xf numFmtId="0" fontId="10" fillId="0" borderId="100" xfId="0" applyFont="1" applyBorder="1" applyAlignment="1" applyProtection="1">
      <alignment horizontal="right" vertical="center" shrinkToFit="1"/>
      <protection hidden="1"/>
    </xf>
    <xf numFmtId="0" fontId="6" fillId="3" borderId="14" xfId="0" applyFont="1" applyFill="1" applyBorder="1" applyAlignment="1" applyProtection="1">
      <alignment horizontal="center" vertical="center" shrinkToFit="1"/>
      <protection hidden="1"/>
    </xf>
    <xf numFmtId="0" fontId="10" fillId="0" borderId="14" xfId="0" applyFont="1" applyBorder="1" applyAlignment="1" applyProtection="1">
      <alignment horizontal="left" vertical="center" shrinkToFit="1"/>
      <protection hidden="1"/>
    </xf>
    <xf numFmtId="0" fontId="10" fillId="0" borderId="101" xfId="0" applyFont="1" applyBorder="1" applyAlignment="1" applyProtection="1">
      <alignment horizontal="left" vertical="center" shrinkToFit="1"/>
      <protection hidden="1"/>
    </xf>
    <xf numFmtId="164" fontId="82" fillId="3" borderId="14" xfId="0" applyNumberFormat="1" applyFont="1" applyFill="1" applyBorder="1" applyAlignment="1" applyProtection="1">
      <alignment horizontal="center" vertical="center" shrinkToFit="1"/>
      <protection hidden="1"/>
    </xf>
    <xf numFmtId="0" fontId="82" fillId="0" borderId="100" xfId="0" applyFont="1" applyBorder="1" applyAlignment="1" applyProtection="1">
      <alignment horizontal="right" vertical="center" shrinkToFit="1"/>
      <protection hidden="1"/>
    </xf>
    <xf numFmtId="22" fontId="81" fillId="0" borderId="0" xfId="0" applyNumberFormat="1" applyFont="1" applyAlignment="1" applyProtection="1">
      <alignment horizontal="center" vertical="center" shrinkToFit="1" readingOrder="2"/>
      <protection hidden="1"/>
    </xf>
    <xf numFmtId="0" fontId="10" fillId="0" borderId="98" xfId="0" applyFont="1" applyBorder="1" applyAlignment="1" applyProtection="1">
      <alignment horizontal="right" vertical="center" shrinkToFit="1"/>
      <protection hidden="1"/>
    </xf>
    <xf numFmtId="0" fontId="10" fillId="0" borderId="16" xfId="0" applyFont="1" applyBorder="1" applyAlignment="1" applyProtection="1">
      <alignment horizontal="right" vertical="center" shrinkToFit="1"/>
      <protection hidden="1"/>
    </xf>
    <xf numFmtId="0" fontId="107" fillId="3" borderId="16" xfId="1" applyNumberFormat="1" applyFont="1" applyFill="1" applyBorder="1" applyAlignment="1" applyProtection="1">
      <alignment horizontal="center" vertical="center" shrinkToFit="1"/>
      <protection hidden="1"/>
    </xf>
    <xf numFmtId="0" fontId="108" fillId="3" borderId="16" xfId="0" applyFont="1" applyFill="1" applyBorder="1" applyAlignment="1" applyProtection="1">
      <alignment horizontal="center" vertical="center" shrinkToFit="1"/>
      <protection hidden="1"/>
    </xf>
    <xf numFmtId="0" fontId="10" fillId="0" borderId="34" xfId="0" applyFont="1" applyBorder="1" applyAlignment="1" applyProtection="1">
      <alignment horizontal="right" vertical="center" shrinkToFit="1"/>
      <protection hidden="1"/>
    </xf>
    <xf numFmtId="0" fontId="82" fillId="0" borderId="115" xfId="0" applyFont="1" applyBorder="1" applyAlignment="1" applyProtection="1">
      <alignment horizontal="right" vertical="center" shrinkToFit="1"/>
      <protection hidden="1"/>
    </xf>
    <xf numFmtId="0" fontId="29" fillId="15" borderId="5" xfId="0" applyFont="1" applyFill="1" applyBorder="1" applyAlignment="1" applyProtection="1">
      <alignment horizontal="right" vertical="top" wrapText="1"/>
      <protection hidden="1"/>
    </xf>
    <xf numFmtId="0" fontId="29" fillId="15" borderId="5" xfId="0" applyFont="1" applyFill="1" applyBorder="1" applyAlignment="1" applyProtection="1">
      <alignment horizontal="right" vertical="top"/>
      <protection hidden="1"/>
    </xf>
    <xf numFmtId="0" fontId="29" fillId="15" borderId="0" xfId="0" applyFont="1" applyFill="1" applyAlignment="1" applyProtection="1">
      <alignment horizontal="right" vertical="top"/>
      <protection hidden="1"/>
    </xf>
    <xf numFmtId="0" fontId="33" fillId="2" borderId="37" xfId="0" applyFont="1" applyFill="1" applyBorder="1" applyAlignment="1" applyProtection="1">
      <alignment horizontal="center" vertical="center"/>
      <protection hidden="1"/>
    </xf>
    <xf numFmtId="0" fontId="33" fillId="2" borderId="16" xfId="0" applyFont="1" applyFill="1" applyBorder="1" applyAlignment="1" applyProtection="1">
      <alignment horizontal="center" vertical="center"/>
      <protection hidden="1"/>
    </xf>
    <xf numFmtId="0" fontId="33" fillId="2" borderId="38" xfId="0" applyFont="1" applyFill="1" applyBorder="1" applyAlignment="1" applyProtection="1">
      <alignment horizontal="center" vertical="center"/>
      <protection hidden="1"/>
    </xf>
    <xf numFmtId="0" fontId="81" fillId="3" borderId="14" xfId="0" applyFont="1" applyFill="1" applyBorder="1" applyAlignment="1" applyProtection="1">
      <alignment horizontal="right" vertical="center" shrinkToFit="1"/>
      <protection hidden="1"/>
    </xf>
    <xf numFmtId="0" fontId="81" fillId="3" borderId="65" xfId="0" applyFont="1" applyFill="1" applyBorder="1" applyAlignment="1" applyProtection="1">
      <alignment horizontal="right" vertical="center" shrinkToFit="1"/>
      <protection hidden="1"/>
    </xf>
    <xf numFmtId="49" fontId="82" fillId="3" borderId="15" xfId="0" applyNumberFormat="1" applyFont="1" applyFill="1" applyBorder="1" applyAlignment="1" applyProtection="1">
      <alignment horizontal="center" vertical="center" shrinkToFit="1"/>
      <protection hidden="1"/>
    </xf>
    <xf numFmtId="0" fontId="82" fillId="3" borderId="15" xfId="0" applyFont="1" applyFill="1" applyBorder="1" applyAlignment="1" applyProtection="1">
      <alignment horizontal="center" vertical="center" shrinkToFit="1"/>
      <protection hidden="1"/>
    </xf>
    <xf numFmtId="0" fontId="10" fillId="3" borderId="116" xfId="0" applyFont="1" applyFill="1" applyBorder="1" applyAlignment="1" applyProtection="1">
      <alignment horizontal="center" vertical="center" shrinkToFit="1"/>
      <protection hidden="1"/>
    </xf>
    <xf numFmtId="0" fontId="7" fillId="0" borderId="0" xfId="0" applyFont="1" applyAlignment="1" applyProtection="1">
      <alignment horizontal="right"/>
      <protection hidden="1"/>
    </xf>
    <xf numFmtId="0" fontId="1" fillId="0" borderId="68" xfId="0" applyFont="1" applyBorder="1" applyAlignment="1" applyProtection="1">
      <alignment horizontal="right" vertical="center" shrinkToFit="1"/>
      <protection hidden="1"/>
    </xf>
    <xf numFmtId="0" fontId="1" fillId="0" borderId="0" xfId="0" applyFont="1" applyAlignment="1" applyProtection="1">
      <alignment horizontal="right" vertical="center" shrinkToFit="1"/>
      <protection hidden="1"/>
    </xf>
    <xf numFmtId="0" fontId="1" fillId="0" borderId="92" xfId="0" applyFont="1" applyBorder="1" applyAlignment="1" applyProtection="1">
      <alignment horizontal="right" vertical="center" shrinkToFit="1"/>
      <protection hidden="1"/>
    </xf>
    <xf numFmtId="0" fontId="9"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8" fillId="0" borderId="0" xfId="0" applyFont="1" applyAlignment="1" applyProtection="1">
      <alignment horizontal="center"/>
      <protection hidden="1"/>
    </xf>
    <xf numFmtId="0" fontId="5" fillId="0" borderId="0" xfId="0" applyFont="1" applyAlignment="1" applyProtection="1">
      <alignment horizontal="center"/>
      <protection hidden="1"/>
    </xf>
    <xf numFmtId="0" fontId="5" fillId="0" borderId="15"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43" fillId="0" borderId="13" xfId="0" applyFont="1" applyBorder="1" applyAlignment="1" applyProtection="1">
      <alignment horizontal="center"/>
      <protection hidden="1"/>
    </xf>
    <xf numFmtId="0" fontId="33" fillId="0" borderId="64" xfId="0" applyFont="1" applyBorder="1" applyAlignment="1" applyProtection="1">
      <alignment horizontal="center" vertical="top"/>
      <protection hidden="1"/>
    </xf>
    <xf numFmtId="0" fontId="8" fillId="0" borderId="0" xfId="0" applyFont="1" applyAlignment="1" applyProtection="1">
      <alignment horizontal="right" vertical="center"/>
      <protection hidden="1"/>
    </xf>
    <xf numFmtId="0" fontId="82" fillId="0" borderId="42" xfId="0" applyFont="1" applyBorder="1" applyAlignment="1" applyProtection="1">
      <alignment horizontal="center" vertical="center" shrinkToFit="1"/>
      <protection hidden="1"/>
    </xf>
    <xf numFmtId="0" fontId="82" fillId="0" borderId="92" xfId="0" applyFont="1" applyBorder="1" applyAlignment="1" applyProtection="1">
      <alignment horizontal="center" vertical="center" shrinkToFit="1"/>
      <protection hidden="1"/>
    </xf>
    <xf numFmtId="0" fontId="82" fillId="0" borderId="34" xfId="0" applyFont="1" applyBorder="1" applyAlignment="1" applyProtection="1">
      <alignment horizontal="center" vertical="center" shrinkToFit="1"/>
      <protection hidden="1"/>
    </xf>
    <xf numFmtId="0" fontId="82" fillId="0" borderId="14" xfId="0" applyFont="1" applyBorder="1" applyAlignment="1" applyProtection="1">
      <alignment horizontal="center" vertical="center" shrinkToFit="1"/>
      <protection hidden="1"/>
    </xf>
    <xf numFmtId="0" fontId="83" fillId="6" borderId="1" xfId="0" applyFont="1" applyFill="1" applyBorder="1" applyAlignment="1" applyProtection="1">
      <alignment horizontal="center" vertical="center" shrinkToFit="1"/>
      <protection hidden="1"/>
    </xf>
    <xf numFmtId="0" fontId="83" fillId="6" borderId="13" xfId="0" applyFont="1" applyFill="1" applyBorder="1" applyAlignment="1" applyProtection="1">
      <alignment horizontal="center" vertical="center" shrinkToFit="1"/>
      <protection hidden="1"/>
    </xf>
    <xf numFmtId="0" fontId="83" fillId="6" borderId="93" xfId="0" applyFont="1" applyFill="1" applyBorder="1" applyAlignment="1" applyProtection="1">
      <alignment horizontal="center" vertical="center" shrinkToFit="1"/>
      <protection hidden="1"/>
    </xf>
    <xf numFmtId="0" fontId="68" fillId="21" borderId="28" xfId="0" applyFont="1" applyFill="1" applyBorder="1" applyAlignment="1" applyProtection="1">
      <alignment horizontal="center" vertical="center"/>
      <protection hidden="1"/>
    </xf>
    <xf numFmtId="0" fontId="72" fillId="21" borderId="26" xfId="0" applyFont="1" applyFill="1" applyBorder="1" applyAlignment="1" applyProtection="1">
      <alignment horizontal="center" vertical="center"/>
      <protection hidden="1"/>
    </xf>
    <xf numFmtId="0" fontId="72" fillId="21" borderId="125" xfId="0" applyFont="1" applyFill="1" applyBorder="1" applyAlignment="1" applyProtection="1">
      <alignment horizontal="center" vertical="center"/>
      <protection hidden="1"/>
    </xf>
    <xf numFmtId="0" fontId="72" fillId="21" borderId="139" xfId="0" applyFont="1" applyFill="1" applyBorder="1" applyAlignment="1" applyProtection="1">
      <alignment horizontal="center" vertical="center"/>
      <protection hidden="1"/>
    </xf>
    <xf numFmtId="0" fontId="72" fillId="21" borderId="126" xfId="0" applyFont="1" applyFill="1" applyBorder="1" applyAlignment="1" applyProtection="1">
      <alignment horizontal="center" vertical="center"/>
      <protection hidden="1"/>
    </xf>
    <xf numFmtId="0" fontId="68" fillId="21" borderId="138" xfId="0" applyFont="1" applyFill="1" applyBorder="1" applyAlignment="1" applyProtection="1">
      <alignment horizontal="center" vertical="center" textRotation="90"/>
      <protection hidden="1"/>
    </xf>
    <xf numFmtId="0" fontId="68" fillId="21" borderId="124" xfId="0" applyFont="1" applyFill="1" applyBorder="1" applyAlignment="1" applyProtection="1">
      <alignment horizontal="center" vertical="center" textRotation="90"/>
      <protection hidden="1"/>
    </xf>
    <xf numFmtId="0" fontId="68" fillId="21" borderId="26" xfId="0" applyFont="1" applyFill="1" applyBorder="1" applyAlignment="1" applyProtection="1">
      <alignment horizontal="center" vertical="center" textRotation="90" wrapText="1"/>
      <protection hidden="1"/>
    </xf>
    <xf numFmtId="0" fontId="68" fillId="21" borderId="125" xfId="0" applyFont="1" applyFill="1" applyBorder="1" applyAlignment="1" applyProtection="1">
      <alignment horizontal="center" vertical="center" textRotation="90" wrapText="1"/>
      <protection hidden="1"/>
    </xf>
    <xf numFmtId="0" fontId="68" fillId="21" borderId="139" xfId="0" applyFont="1" applyFill="1" applyBorder="1" applyAlignment="1" applyProtection="1">
      <alignment horizontal="center" vertical="center" textRotation="90" wrapText="1"/>
      <protection hidden="1"/>
    </xf>
    <xf numFmtId="0" fontId="68" fillId="21" borderId="126" xfId="0" applyFont="1" applyFill="1" applyBorder="1" applyAlignment="1" applyProtection="1">
      <alignment horizontal="center" vertical="center" textRotation="90" wrapText="1"/>
      <protection hidden="1"/>
    </xf>
    <xf numFmtId="0" fontId="72" fillId="21" borderId="138" xfId="0" applyFont="1" applyFill="1" applyBorder="1" applyAlignment="1" applyProtection="1">
      <alignment horizontal="center" vertical="center"/>
      <protection hidden="1"/>
    </xf>
    <xf numFmtId="0" fontId="72" fillId="21" borderId="124" xfId="0" applyFont="1" applyFill="1" applyBorder="1" applyAlignment="1" applyProtection="1">
      <alignment horizontal="center" vertical="center"/>
      <protection hidden="1"/>
    </xf>
    <xf numFmtId="0" fontId="45" fillId="21" borderId="28" xfId="0" applyFont="1" applyFill="1" applyBorder="1" applyAlignment="1" applyProtection="1">
      <alignment horizontal="center" vertical="center"/>
      <protection hidden="1"/>
    </xf>
    <xf numFmtId="0" fontId="45" fillId="21" borderId="139" xfId="0" applyFont="1" applyFill="1" applyBorder="1" applyAlignment="1" applyProtection="1">
      <alignment horizontal="center" vertical="center" wrapText="1"/>
      <protection hidden="1"/>
    </xf>
    <xf numFmtId="0" fontId="45" fillId="21" borderId="126" xfId="0" applyFont="1" applyFill="1" applyBorder="1" applyAlignment="1" applyProtection="1">
      <alignment horizontal="center" vertical="center" wrapText="1"/>
      <protection hidden="1"/>
    </xf>
    <xf numFmtId="0" fontId="45" fillId="21" borderId="131" xfId="0" applyFont="1" applyFill="1" applyBorder="1" applyAlignment="1" applyProtection="1">
      <alignment horizontal="center" vertical="center" wrapText="1"/>
      <protection hidden="1"/>
    </xf>
    <xf numFmtId="0" fontId="68" fillId="21" borderId="28" xfId="0" applyFont="1" applyFill="1" applyBorder="1" applyAlignment="1" applyProtection="1">
      <alignment horizontal="center" vertical="center" wrapText="1"/>
      <protection hidden="1"/>
    </xf>
    <xf numFmtId="0" fontId="3" fillId="3" borderId="44" xfId="0" applyFont="1" applyFill="1" applyBorder="1" applyAlignment="1" applyProtection="1">
      <alignment horizontal="center" vertical="center" textRotation="90" wrapText="1"/>
      <protection hidden="1"/>
    </xf>
    <xf numFmtId="0" fontId="3" fillId="3" borderId="45" xfId="0" applyFont="1" applyFill="1" applyBorder="1" applyAlignment="1" applyProtection="1">
      <alignment horizontal="center" vertical="center" textRotation="90" wrapText="1"/>
      <protection hidden="1"/>
    </xf>
    <xf numFmtId="0" fontId="4" fillId="3" borderId="125"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textRotation="90" wrapText="1"/>
      <protection hidden="1"/>
    </xf>
    <xf numFmtId="0" fontId="4" fillId="3" borderId="137" xfId="0" applyFont="1" applyFill="1" applyBorder="1" applyAlignment="1" applyProtection="1">
      <alignment horizontal="center" vertical="center" textRotation="90" wrapText="1"/>
      <protection hidden="1"/>
    </xf>
    <xf numFmtId="0" fontId="45" fillId="21" borderId="138" xfId="0" applyFont="1" applyFill="1" applyBorder="1" applyAlignment="1" applyProtection="1">
      <alignment horizontal="center" vertical="center" wrapText="1"/>
      <protection hidden="1"/>
    </xf>
    <xf numFmtId="0" fontId="45" fillId="21" borderId="124" xfId="0" applyFont="1" applyFill="1" applyBorder="1" applyAlignment="1" applyProtection="1">
      <alignment horizontal="center" vertical="center" wrapText="1"/>
      <protection hidden="1"/>
    </xf>
    <xf numFmtId="0" fontId="45" fillId="21" borderId="26" xfId="0" applyFont="1" applyFill="1" applyBorder="1" applyAlignment="1" applyProtection="1">
      <alignment horizontal="center" vertical="center" wrapText="1"/>
      <protection hidden="1"/>
    </xf>
    <xf numFmtId="0" fontId="45" fillId="21" borderId="125" xfId="0" applyFont="1" applyFill="1" applyBorder="1" applyAlignment="1" applyProtection="1">
      <alignment horizontal="center" vertical="center" wrapText="1"/>
      <protection hidden="1"/>
    </xf>
    <xf numFmtId="0" fontId="44" fillId="4" borderId="56" xfId="0" applyFont="1" applyFill="1" applyBorder="1" applyAlignment="1" applyProtection="1">
      <alignment horizontal="center" vertical="center"/>
      <protection hidden="1"/>
    </xf>
    <xf numFmtId="0" fontId="44" fillId="4" borderId="59" xfId="0" applyFont="1" applyFill="1" applyBorder="1" applyAlignment="1" applyProtection="1">
      <alignment horizontal="center" vertical="center"/>
      <protection hidden="1"/>
    </xf>
    <xf numFmtId="0" fontId="44" fillId="4" borderId="103" xfId="0" applyFont="1" applyFill="1" applyBorder="1" applyAlignment="1" applyProtection="1">
      <alignment horizontal="center" vertical="center"/>
      <protection hidden="1"/>
    </xf>
    <xf numFmtId="0" fontId="41" fillId="4" borderId="0" xfId="0" applyFont="1" applyFill="1" applyAlignment="1" applyProtection="1">
      <alignment horizontal="center" vertical="center"/>
      <protection hidden="1"/>
    </xf>
    <xf numFmtId="0" fontId="0" fillId="0" borderId="0" xfId="0" applyProtection="1">
      <protection hidden="1"/>
    </xf>
    <xf numFmtId="0" fontId="30" fillId="0" borderId="0" xfId="0" applyFont="1" applyAlignment="1" applyProtection="1">
      <alignment horizontal="center" vertical="center"/>
      <protection hidden="1"/>
    </xf>
    <xf numFmtId="0" fontId="44" fillId="4" borderId="55" xfId="0" applyFont="1" applyFill="1" applyBorder="1" applyAlignment="1" applyProtection="1">
      <alignment horizontal="center" vertical="center"/>
      <protection hidden="1"/>
    </xf>
    <xf numFmtId="0" fontId="44" fillId="4" borderId="58" xfId="0" applyFont="1" applyFill="1" applyBorder="1" applyAlignment="1" applyProtection="1">
      <alignment horizontal="center" vertical="center"/>
      <protection hidden="1"/>
    </xf>
    <xf numFmtId="0" fontId="44" fillId="4" borderId="102" xfId="0" applyFont="1" applyFill="1" applyBorder="1" applyAlignment="1" applyProtection="1">
      <alignment horizontal="center" vertical="center"/>
      <protection hidden="1"/>
    </xf>
    <xf numFmtId="0" fontId="44" fillId="4" borderId="61" xfId="0" applyFont="1" applyFill="1" applyBorder="1" applyAlignment="1" applyProtection="1">
      <alignment horizontal="center" vertical="center"/>
      <protection hidden="1"/>
    </xf>
    <xf numFmtId="0" fontId="44" fillId="4" borderId="62" xfId="0" applyFont="1" applyFill="1" applyBorder="1" applyAlignment="1" applyProtection="1">
      <alignment horizontal="center" vertical="center"/>
      <protection hidden="1"/>
    </xf>
    <xf numFmtId="0" fontId="35" fillId="11" borderId="120" xfId="0" applyFont="1" applyFill="1" applyBorder="1" applyAlignment="1" applyProtection="1">
      <alignment horizontal="center" vertical="center"/>
      <protection hidden="1"/>
    </xf>
    <xf numFmtId="0" fontId="35" fillId="11" borderId="0" xfId="0" applyFont="1" applyFill="1" applyAlignment="1" applyProtection="1">
      <alignment horizontal="center" vertical="center"/>
      <protection hidden="1"/>
    </xf>
    <xf numFmtId="0" fontId="35" fillId="11" borderId="121" xfId="0" applyFont="1" applyFill="1" applyBorder="1" applyAlignment="1" applyProtection="1">
      <alignment horizontal="center" vertical="center"/>
      <protection hidden="1"/>
    </xf>
    <xf numFmtId="0" fontId="44" fillId="4" borderId="57" xfId="0" applyFont="1" applyFill="1" applyBorder="1" applyAlignment="1" applyProtection="1">
      <alignment horizontal="center" vertical="center"/>
      <protection hidden="1"/>
    </xf>
    <xf numFmtId="0" fontId="44" fillId="4" borderId="60" xfId="0" applyFont="1" applyFill="1" applyBorder="1" applyAlignment="1" applyProtection="1">
      <alignment horizontal="center" vertical="center"/>
      <protection hidden="1"/>
    </xf>
    <xf numFmtId="0" fontId="44" fillId="4" borderId="104" xfId="0" applyFont="1" applyFill="1" applyBorder="1" applyAlignment="1" applyProtection="1">
      <alignment horizontal="center" vertical="center"/>
      <protection hidden="1"/>
    </xf>
    <xf numFmtId="0" fontId="35" fillId="16" borderId="0" xfId="0" applyFont="1" applyFill="1" applyAlignment="1" applyProtection="1">
      <alignment horizontal="center" vertical="center"/>
      <protection hidden="1"/>
    </xf>
    <xf numFmtId="0" fontId="30" fillId="17" borderId="51" xfId="0" applyFont="1" applyFill="1" applyBorder="1" applyAlignment="1" applyProtection="1">
      <alignment horizontal="center" vertical="center"/>
      <protection hidden="1"/>
    </xf>
    <xf numFmtId="0" fontId="30" fillId="17" borderId="52" xfId="0" applyFont="1" applyFill="1" applyBorder="1" applyAlignment="1" applyProtection="1">
      <alignment horizontal="center" vertical="center"/>
      <protection hidden="1"/>
    </xf>
    <xf numFmtId="0" fontId="30" fillId="26" borderId="127" xfId="0" applyFont="1" applyFill="1" applyBorder="1" applyAlignment="1" applyProtection="1">
      <alignment horizontal="center" vertical="center"/>
      <protection hidden="1"/>
    </xf>
    <xf numFmtId="0" fontId="30" fillId="26" borderId="27" xfId="0" applyFont="1" applyFill="1" applyBorder="1" applyAlignment="1" applyProtection="1">
      <alignment horizontal="center" vertical="center"/>
      <protection hidden="1"/>
    </xf>
    <xf numFmtId="0" fontId="30" fillId="26" borderId="128" xfId="0" applyFont="1" applyFill="1" applyBorder="1" applyAlignment="1" applyProtection="1">
      <alignment horizontal="center" vertical="center"/>
      <protection hidden="1"/>
    </xf>
    <xf numFmtId="0" fontId="30" fillId="26" borderId="129" xfId="0" applyFont="1" applyFill="1" applyBorder="1" applyAlignment="1" applyProtection="1">
      <alignment horizontal="center" vertical="center"/>
      <protection hidden="1"/>
    </xf>
    <xf numFmtId="0" fontId="30" fillId="26" borderId="130" xfId="0" applyFont="1" applyFill="1" applyBorder="1" applyAlignment="1" applyProtection="1">
      <alignment horizontal="center" vertical="center"/>
      <protection hidden="1"/>
    </xf>
    <xf numFmtId="0" fontId="4" fillId="3" borderId="133" xfId="0" applyFont="1" applyFill="1" applyBorder="1" applyAlignment="1" applyProtection="1">
      <alignment horizontal="center" vertical="center" textRotation="90" wrapText="1"/>
      <protection hidden="1"/>
    </xf>
    <xf numFmtId="0" fontId="4" fillId="3" borderId="134" xfId="0" applyFont="1" applyFill="1" applyBorder="1" applyAlignment="1" applyProtection="1">
      <alignment horizontal="center" vertical="center" textRotation="90" wrapText="1"/>
      <protection hidden="1"/>
    </xf>
    <xf numFmtId="0" fontId="4" fillId="3" borderId="135" xfId="0" applyFont="1" applyFill="1" applyBorder="1" applyAlignment="1" applyProtection="1">
      <alignment horizontal="center" vertical="center" textRotation="90" wrapText="1"/>
      <protection hidden="1"/>
    </xf>
    <xf numFmtId="0" fontId="4" fillId="3" borderId="124" xfId="0" applyFont="1" applyFill="1" applyBorder="1" applyAlignment="1" applyProtection="1">
      <alignment horizontal="center" vertical="center" textRotation="90" wrapText="1"/>
      <protection hidden="1"/>
    </xf>
    <xf numFmtId="0" fontId="4" fillId="3" borderId="136" xfId="0" applyFont="1" applyFill="1" applyBorder="1" applyAlignment="1" applyProtection="1">
      <alignment horizontal="center" vertical="center" textRotation="90" wrapText="1"/>
      <protection hidden="1"/>
    </xf>
    <xf numFmtId="0" fontId="30" fillId="0" borderId="122" xfId="0" applyFont="1" applyBorder="1" applyAlignment="1" applyProtection="1">
      <alignment horizontal="center" vertical="center"/>
      <protection hidden="1"/>
    </xf>
    <xf numFmtId="0" fontId="30" fillId="0" borderId="29" xfId="0" applyFont="1" applyBorder="1" applyAlignment="1" applyProtection="1">
      <alignment horizontal="center" vertical="center"/>
      <protection hidden="1"/>
    </xf>
    <xf numFmtId="0" fontId="30" fillId="0" borderId="123" xfId="0" applyFont="1" applyBorder="1" applyAlignment="1" applyProtection="1">
      <alignment horizontal="center" vertical="center"/>
      <protection hidden="1"/>
    </xf>
    <xf numFmtId="0" fontId="30" fillId="0" borderId="131" xfId="0" applyFont="1" applyBorder="1" applyAlignment="1" applyProtection="1">
      <alignment horizontal="center" vertical="center"/>
      <protection hidden="1"/>
    </xf>
    <xf numFmtId="0" fontId="30" fillId="0" borderId="28" xfId="0" applyFont="1" applyBorder="1" applyAlignment="1" applyProtection="1">
      <alignment horizontal="center" vertical="center"/>
      <protection hidden="1"/>
    </xf>
    <xf numFmtId="0" fontId="30" fillId="0" borderId="132" xfId="0" applyFont="1" applyBorder="1" applyAlignment="1" applyProtection="1">
      <alignment horizontal="center" vertical="center"/>
      <protection hidden="1"/>
    </xf>
    <xf numFmtId="0" fontId="30" fillId="0" borderId="124" xfId="0" applyFont="1" applyBorder="1" applyAlignment="1" applyProtection="1">
      <alignment horizontal="center" vertical="center"/>
      <protection hidden="1"/>
    </xf>
    <xf numFmtId="0" fontId="30" fillId="0" borderId="125" xfId="0" applyFont="1" applyBorder="1" applyAlignment="1" applyProtection="1">
      <alignment horizontal="center" vertical="center"/>
      <protection hidden="1"/>
    </xf>
    <xf numFmtId="0" fontId="30" fillId="0" borderId="126" xfId="0" applyFont="1" applyBorder="1" applyAlignment="1" applyProtection="1">
      <alignment horizontal="center" vertical="center"/>
      <protection hidden="1"/>
    </xf>
    <xf numFmtId="0" fontId="30" fillId="0" borderId="46" xfId="0" applyFont="1" applyBorder="1" applyAlignment="1" applyProtection="1">
      <alignment horizontal="center" vertical="center"/>
      <protection hidden="1"/>
    </xf>
    <xf numFmtId="0" fontId="30" fillId="0" borderId="140" xfId="0" applyFont="1" applyBorder="1" applyAlignment="1" applyProtection="1">
      <alignment horizontal="center" vertical="center"/>
      <protection hidden="1"/>
    </xf>
    <xf numFmtId="0" fontId="30" fillId="0" borderId="13" xfId="0" applyFont="1" applyBorder="1" applyAlignment="1" applyProtection="1">
      <alignment horizontal="center" vertical="center"/>
      <protection hidden="1"/>
    </xf>
  </cellXfs>
  <cellStyles count="11">
    <cellStyle name="Normal 2" xfId="2" xr:uid="{00000000-0005-0000-0000-000002000000}"/>
    <cellStyle name="Normal 2 2" xfId="3" xr:uid="{00000000-0005-0000-0000-000003000000}"/>
    <cellStyle name="Normal_Sheet3" xfId="6" xr:uid="{00000000-0005-0000-0000-000004000000}"/>
    <cellStyle name="Normal_Sheet7" xfId="5" xr:uid="{00000000-0005-0000-0000-000005000000}"/>
    <cellStyle name="Normal_معالجة التسجيل" xfId="8" xr:uid="{00000000-0005-0000-0000-000006000000}"/>
    <cellStyle name="Normal_ورقة2" xfId="10" xr:uid="{00000000-0005-0000-0000-000007000000}"/>
    <cellStyle name="Normal_ورقة4مسجلين" xfId="7" xr:uid="{00000000-0005-0000-0000-000008000000}"/>
    <cellStyle name="Normal_ورقه4" xfId="9" xr:uid="{00000000-0005-0000-0000-000009000000}"/>
    <cellStyle name="ارتباط تشعبي" xfId="1" builtinId="8"/>
    <cellStyle name="ارتباط تشعبي 2" xfId="4" xr:uid="{00000000-0005-0000-0000-00000A000000}"/>
    <cellStyle name="عادي" xfId="0" builtinId="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245F6F0-17BC-4E5E-8BBF-8604760D5CE4}"/>
            </a:ext>
          </a:extLst>
        </xdr:cNvPr>
        <xdr:cNvSpPr/>
      </xdr:nvSpPr>
      <xdr:spPr>
        <a:xfrm>
          <a:off x="10116014820" y="60960"/>
          <a:ext cx="571500" cy="259080"/>
        </a:xfrm>
        <a:prstGeom prst="leftArrow">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6</xdr:col>
      <xdr:colOff>533400</xdr:colOff>
      <xdr:row>7</xdr:row>
      <xdr:rowOff>106680</xdr:rowOff>
    </xdr:from>
    <xdr:to>
      <xdr:col>7</xdr:col>
      <xdr:colOff>304800</xdr:colOff>
      <xdr:row>7</xdr:row>
      <xdr:rowOff>365760</xdr:rowOff>
    </xdr:to>
    <xdr:sp macro="" textlink="">
      <xdr:nvSpPr>
        <xdr:cNvPr id="3" name="سهم: لليسار 2">
          <a:extLst>
            <a:ext uri="{FF2B5EF4-FFF2-40B4-BE49-F238E27FC236}">
              <a16:creationId xmlns:a16="http://schemas.microsoft.com/office/drawing/2014/main" id="{70679D2B-38D9-492F-8162-F8CF816290AC}"/>
            </a:ext>
          </a:extLst>
        </xdr:cNvPr>
        <xdr:cNvSpPr/>
      </xdr:nvSpPr>
      <xdr:spPr>
        <a:xfrm rot="10800000">
          <a:off x="10095357000" y="26517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7</xdr:col>
      <xdr:colOff>45720</xdr:colOff>
      <xdr:row>10</xdr:row>
      <xdr:rowOff>114300</xdr:rowOff>
    </xdr:from>
    <xdr:to>
      <xdr:col>7</xdr:col>
      <xdr:colOff>617220</xdr:colOff>
      <xdr:row>10</xdr:row>
      <xdr:rowOff>373380</xdr:rowOff>
    </xdr:to>
    <xdr:sp macro="" textlink="">
      <xdr:nvSpPr>
        <xdr:cNvPr id="5" name="سهم: لليسار 4">
          <a:extLst>
            <a:ext uri="{FF2B5EF4-FFF2-40B4-BE49-F238E27FC236}">
              <a16:creationId xmlns:a16="http://schemas.microsoft.com/office/drawing/2014/main" id="{92930B41-0E49-4ECD-8D61-2ADC915FB20E}"/>
            </a:ext>
          </a:extLst>
        </xdr:cNvPr>
        <xdr:cNvSpPr/>
      </xdr:nvSpPr>
      <xdr:spPr>
        <a:xfrm rot="10800000">
          <a:off x="10097383920" y="3802380"/>
          <a:ext cx="16002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173439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168968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41</xdr:row>
      <xdr:rowOff>99060</xdr:rowOff>
    </xdr:from>
    <xdr:to>
      <xdr:col>39</xdr:col>
      <xdr:colOff>37147</xdr:colOff>
      <xdr:row>44</xdr:row>
      <xdr:rowOff>114350</xdr:rowOff>
    </xdr:to>
    <xdr:pic>
      <xdr:nvPicPr>
        <xdr:cNvPr id="6" name="صورة 5">
          <a:extLst>
            <a:ext uri="{FF2B5EF4-FFF2-40B4-BE49-F238E27FC236}">
              <a16:creationId xmlns:a16="http://schemas.microsoft.com/office/drawing/2014/main" id="{D83B8354-8714-4361-B7DB-66A6D216A540}"/>
            </a:ext>
          </a:extLst>
        </xdr:cNvPr>
        <xdr:cNvPicPr>
          <a:picLocks noChangeAspect="1"/>
        </xdr:cNvPicPr>
      </xdr:nvPicPr>
      <xdr:blipFill>
        <a:blip xmlns:r="http://schemas.openxmlformats.org/officeDocument/2006/relationships" r:embed="rId1" cstate="print"/>
        <a:stretch>
          <a:fillRect/>
        </a:stretch>
      </xdr:blipFill>
      <xdr:spPr>
        <a:xfrm>
          <a:off x="10093384373" y="9273540"/>
          <a:ext cx="6590347"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1%202023-2024/&#1602;&#1608;&#1575;&#1574;&#1605;%20&#1601;1%202023-2024/&#1587;&#1580;&#1604;%20&#1583;&#1576;&#1604;&#1608;&#1605;&#1575;&#1587;&#1610;&#1577;%20sama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معالجة التسجيل"/>
      <sheetName val="ربط العلامة مع التسجيل"/>
      <sheetName val="قوائم الترجمة"/>
      <sheetName val="ايقاف"/>
      <sheetName val="ورقه4"/>
      <sheetName val="ورقة2"/>
      <sheetName val="ورقة1"/>
    </sheetNames>
    <sheetDataSet>
      <sheetData sheetId="0">
        <row r="1">
          <cell r="A1">
            <v>1</v>
          </cell>
        </row>
        <row r="2">
          <cell r="A2" t="str">
            <v>القائمة.ID</v>
          </cell>
          <cell r="B2" t="str">
            <v>القائمة.F2</v>
          </cell>
          <cell r="C2" t="str">
            <v>القائمة.F4</v>
          </cell>
          <cell r="D2" t="str">
            <v>القائمة.F6</v>
          </cell>
          <cell r="E2" t="str">
            <v>F20</v>
          </cell>
          <cell r="F2" t="str">
            <v>F21</v>
          </cell>
          <cell r="G2" t="str">
            <v>F22</v>
          </cell>
          <cell r="H2" t="str">
            <v>F23</v>
          </cell>
          <cell r="I2" t="str">
            <v>F24</v>
          </cell>
          <cell r="J2" t="str">
            <v>F25</v>
          </cell>
          <cell r="K2" t="str">
            <v>F26</v>
          </cell>
          <cell r="L2" t="str">
            <v>F27</v>
          </cell>
          <cell r="M2" t="str">
            <v>F28</v>
          </cell>
          <cell r="N2" t="str">
            <v>F29</v>
          </cell>
          <cell r="O2" t="str">
            <v>F30</v>
          </cell>
          <cell r="P2" t="str">
            <v>F31</v>
          </cell>
          <cell r="Q2" t="str">
            <v>F32</v>
          </cell>
          <cell r="R2" t="str">
            <v>F33</v>
          </cell>
          <cell r="S2" t="str">
            <v>F34</v>
          </cell>
          <cell r="T2" t="str">
            <v>F35</v>
          </cell>
          <cell r="U2" t="str">
            <v>F36</v>
          </cell>
          <cell r="V2" t="str">
            <v>F37</v>
          </cell>
          <cell r="W2" t="str">
            <v>F38</v>
          </cell>
          <cell r="X2" t="str">
            <v>F39</v>
          </cell>
          <cell r="Y2" t="str">
            <v>F40</v>
          </cell>
          <cell r="Z2" t="str">
            <v>F41</v>
          </cell>
          <cell r="AA2" t="str">
            <v>F42</v>
          </cell>
          <cell r="AB2" t="str">
            <v>F43</v>
          </cell>
          <cell r="AC2" t="str">
            <v>F44</v>
          </cell>
          <cell r="AD2" t="str">
            <v>F45</v>
          </cell>
          <cell r="AE2" t="str">
            <v>F46</v>
          </cell>
          <cell r="AF2" t="str">
            <v>F47</v>
          </cell>
          <cell r="AG2" t="str">
            <v>F48</v>
          </cell>
          <cell r="AH2" t="str">
            <v>F49</v>
          </cell>
          <cell r="AI2" t="str">
            <v>F50</v>
          </cell>
          <cell r="AJ2" t="str">
            <v>F51</v>
          </cell>
          <cell r="AK2" t="str">
            <v>F52</v>
          </cell>
          <cell r="AL2" t="str">
            <v>F53</v>
          </cell>
          <cell r="AM2" t="str">
            <v>F54</v>
          </cell>
          <cell r="AN2" t="str">
            <v>F55</v>
          </cell>
          <cell r="AO2" t="str">
            <v>F56</v>
          </cell>
          <cell r="AP2" t="str">
            <v>F57</v>
          </cell>
          <cell r="AQ2" t="str">
            <v>F58</v>
          </cell>
          <cell r="AR2" t="str">
            <v>F59</v>
          </cell>
          <cell r="AS2" t="str">
            <v>F60</v>
          </cell>
          <cell r="AT2" t="str">
            <v>F61</v>
          </cell>
          <cell r="AU2" t="str">
            <v>F62</v>
          </cell>
          <cell r="AV2" t="str">
            <v>F63</v>
          </cell>
          <cell r="AW2" t="str">
            <v>F64</v>
          </cell>
          <cell r="AX2" t="str">
            <v>F65</v>
          </cell>
          <cell r="AY2" t="str">
            <v>F66</v>
          </cell>
          <cell r="AZ2" t="str">
            <v>F67</v>
          </cell>
          <cell r="BA2" t="str">
            <v>F68</v>
          </cell>
          <cell r="BB2" t="str">
            <v>F69</v>
          </cell>
          <cell r="BC2" t="str">
            <v>F70</v>
          </cell>
          <cell r="BD2" t="str">
            <v>F71</v>
          </cell>
          <cell r="BE2" t="str">
            <v>F72</v>
          </cell>
          <cell r="BF2" t="str">
            <v>F73</v>
          </cell>
          <cell r="BG2" t="str">
            <v>F74</v>
          </cell>
          <cell r="BH2" t="str">
            <v>F75</v>
          </cell>
          <cell r="BI2" t="str">
            <v>F76</v>
          </cell>
          <cell r="BJ2" t="str">
            <v>F77</v>
          </cell>
          <cell r="BK2" t="str">
            <v>F78</v>
          </cell>
          <cell r="BL2" t="str">
            <v>F79</v>
          </cell>
          <cell r="BM2" t="str">
            <v>F80</v>
          </cell>
          <cell r="BN2" t="str">
            <v>F81</v>
          </cell>
          <cell r="BO2" t="str">
            <v>F82</v>
          </cell>
          <cell r="BP2" t="str">
            <v>F83</v>
          </cell>
          <cell r="BQ2" t="str">
            <v>F84</v>
          </cell>
          <cell r="BR2" t="str">
            <v>F85</v>
          </cell>
          <cell r="BS2" t="str">
            <v>F86</v>
          </cell>
          <cell r="BT2" t="str">
            <v>F87</v>
          </cell>
          <cell r="BU2" t="str">
            <v>F88</v>
          </cell>
          <cell r="BV2" t="str">
            <v>F89</v>
          </cell>
          <cell r="BW2" t="str">
            <v>F90</v>
          </cell>
          <cell r="BX2" t="str">
            <v>F91</v>
          </cell>
          <cell r="BY2" t="str">
            <v>F92</v>
          </cell>
          <cell r="BZ2" t="str">
            <v>F93</v>
          </cell>
          <cell r="CA2" t="str">
            <v>F94</v>
          </cell>
          <cell r="CB2" t="str">
            <v>F95</v>
          </cell>
          <cell r="CC2" t="str">
            <v>F96</v>
          </cell>
          <cell r="CD2" t="str">
            <v>F97</v>
          </cell>
          <cell r="CE2" t="str">
            <v>F98</v>
          </cell>
          <cell r="CF2" t="str">
            <v>F99</v>
          </cell>
          <cell r="CG2" t="str">
            <v>F100</v>
          </cell>
          <cell r="CH2" t="str">
            <v>F101</v>
          </cell>
          <cell r="CI2" t="str">
            <v>F102</v>
          </cell>
          <cell r="CJ2" t="str">
            <v>F103</v>
          </cell>
          <cell r="CK2" t="str">
            <v>F104</v>
          </cell>
          <cell r="CL2" t="str">
            <v>F105</v>
          </cell>
          <cell r="CM2" t="str">
            <v>F106</v>
          </cell>
          <cell r="CN2" t="str">
            <v>F107</v>
          </cell>
          <cell r="CO2" t="str">
            <v>F108</v>
          </cell>
          <cell r="CP2" t="str">
            <v>F109</v>
          </cell>
          <cell r="CQ2" t="str">
            <v>F110</v>
          </cell>
          <cell r="CR2" t="str">
            <v>F111</v>
          </cell>
          <cell r="CS2" t="str">
            <v>F112</v>
          </cell>
          <cell r="CT2" t="str">
            <v>F113</v>
          </cell>
          <cell r="CU2" t="str">
            <v>F114</v>
          </cell>
          <cell r="CV2" t="str">
            <v>F115</v>
          </cell>
          <cell r="CW2"/>
          <cell r="CX2">
            <v>1</v>
          </cell>
          <cell r="CY2">
            <v>2</v>
          </cell>
          <cell r="CZ2">
            <v>3</v>
          </cell>
          <cell r="DA2">
            <v>4</v>
          </cell>
          <cell r="DB2">
            <v>5</v>
          </cell>
          <cell r="DC2">
            <v>6</v>
          </cell>
          <cell r="DD2">
            <v>7</v>
          </cell>
          <cell r="DE2">
            <v>8</v>
          </cell>
          <cell r="DF2">
            <v>9</v>
          </cell>
          <cell r="DG2">
            <v>10</v>
          </cell>
          <cell r="DH2">
            <v>11</v>
          </cell>
          <cell r="DI2">
            <v>12</v>
          </cell>
          <cell r="DJ2">
            <v>13</v>
          </cell>
          <cell r="DK2">
            <v>14</v>
          </cell>
          <cell r="DL2">
            <v>15</v>
          </cell>
          <cell r="DM2">
            <v>16</v>
          </cell>
          <cell r="DN2">
            <v>17</v>
          </cell>
          <cell r="DO2">
            <v>18</v>
          </cell>
          <cell r="DP2">
            <v>19</v>
          </cell>
          <cell r="DQ2">
            <v>20</v>
          </cell>
          <cell r="DR2">
            <v>21</v>
          </cell>
          <cell r="DS2">
            <v>22</v>
          </cell>
          <cell r="DT2">
            <v>23</v>
          </cell>
          <cell r="DU2">
            <v>24</v>
          </cell>
          <cell r="DV2">
            <v>25</v>
          </cell>
          <cell r="DW2">
            <v>26</v>
          </cell>
          <cell r="DX2">
            <v>27</v>
          </cell>
          <cell r="DY2">
            <v>28</v>
          </cell>
          <cell r="DZ2">
            <v>29</v>
          </cell>
          <cell r="EA2">
            <v>30</v>
          </cell>
          <cell r="EB2">
            <v>31</v>
          </cell>
          <cell r="EC2">
            <v>32</v>
          </cell>
          <cell r="ED2">
            <v>33</v>
          </cell>
          <cell r="EE2">
            <v>34</v>
          </cell>
          <cell r="EF2">
            <v>35</v>
          </cell>
          <cell r="EG2">
            <v>36</v>
          </cell>
          <cell r="EH2">
            <v>37</v>
          </cell>
          <cell r="EI2">
            <v>38</v>
          </cell>
          <cell r="EJ2">
            <v>39</v>
          </cell>
          <cell r="EK2">
            <v>40</v>
          </cell>
          <cell r="EL2">
            <v>41</v>
          </cell>
          <cell r="EM2">
            <v>42</v>
          </cell>
          <cell r="EN2">
            <v>43</v>
          </cell>
          <cell r="EO2">
            <v>44</v>
          </cell>
          <cell r="EP2">
            <v>45</v>
          </cell>
          <cell r="EQ2">
            <v>46</v>
          </cell>
          <cell r="ER2">
            <v>47</v>
          </cell>
          <cell r="ES2">
            <v>48</v>
          </cell>
          <cell r="ET2" t="str">
            <v>المبلغ المدور</v>
          </cell>
          <cell r="EU2" t="str">
            <v>رقم الايقاف</v>
          </cell>
          <cell r="EV2" t="str">
            <v>تاريخه</v>
          </cell>
          <cell r="EW2" t="str">
            <v>السنة</v>
          </cell>
        </row>
        <row r="3">
          <cell r="A3">
            <v>700113</v>
          </cell>
          <cell r="B3" t="str">
            <v>حسين علي</v>
          </cell>
          <cell r="C3" t="str">
            <v>الرابعة حديث</v>
          </cell>
          <cell r="D3" t="str">
            <v>ترفع الى س4</v>
          </cell>
          <cell r="E3"/>
          <cell r="F3" t="str">
            <v>ر2</v>
          </cell>
          <cell r="G3">
            <v>1</v>
          </cell>
          <cell r="H3" t="str">
            <v>ر2</v>
          </cell>
          <cell r="I3"/>
          <cell r="J3" t="str">
            <v>ر2</v>
          </cell>
          <cell r="K3"/>
          <cell r="L3" t="str">
            <v>ر2</v>
          </cell>
          <cell r="M3"/>
          <cell r="N3" t="str">
            <v>ر2</v>
          </cell>
          <cell r="O3"/>
          <cell r="P3" t="str">
            <v>ر2</v>
          </cell>
          <cell r="Q3"/>
          <cell r="R3" t="str">
            <v>ر2</v>
          </cell>
          <cell r="S3"/>
          <cell r="T3" t="str">
            <v>ر2</v>
          </cell>
          <cell r="U3"/>
          <cell r="V3" t="str">
            <v>ر2</v>
          </cell>
          <cell r="W3"/>
          <cell r="X3" t="str">
            <v>ر2</v>
          </cell>
          <cell r="Y3"/>
          <cell r="Z3" t="str">
            <v>ر2</v>
          </cell>
          <cell r="AA3"/>
          <cell r="AB3" t="str">
            <v>ر2</v>
          </cell>
          <cell r="AC3"/>
          <cell r="AD3" t="str">
            <v>ر2</v>
          </cell>
          <cell r="AE3"/>
          <cell r="AF3" t="str">
            <v>ر2</v>
          </cell>
          <cell r="AG3"/>
          <cell r="AH3" t="str">
            <v>ر2</v>
          </cell>
          <cell r="AI3"/>
          <cell r="AJ3" t="str">
            <v>ر2</v>
          </cell>
          <cell r="AK3">
            <v>1</v>
          </cell>
          <cell r="AL3" t="str">
            <v>ر2</v>
          </cell>
          <cell r="AM3"/>
          <cell r="AN3" t="str">
            <v>ر2</v>
          </cell>
          <cell r="AO3"/>
          <cell r="AP3" t="str">
            <v>ر2</v>
          </cell>
          <cell r="AQ3"/>
          <cell r="AR3" t="str">
            <v>ر2</v>
          </cell>
          <cell r="AS3">
            <v>1</v>
          </cell>
          <cell r="AT3" t="str">
            <v>ر2</v>
          </cell>
          <cell r="AU3"/>
          <cell r="AV3" t="str">
            <v>ر2</v>
          </cell>
          <cell r="AW3"/>
          <cell r="AX3" t="str">
            <v>ر2</v>
          </cell>
          <cell r="AY3"/>
          <cell r="AZ3" t="str">
            <v>ر2</v>
          </cell>
          <cell r="BA3"/>
          <cell r="BB3" t="str">
            <v>ر2</v>
          </cell>
          <cell r="BC3"/>
          <cell r="BD3" t="str">
            <v>ر2</v>
          </cell>
          <cell r="BE3"/>
          <cell r="BF3" t="str">
            <v>ر2</v>
          </cell>
          <cell r="BG3"/>
          <cell r="BH3" t="str">
            <v>ر2</v>
          </cell>
          <cell r="BI3"/>
          <cell r="BJ3" t="str">
            <v>ر2</v>
          </cell>
          <cell r="BK3">
            <v>1</v>
          </cell>
          <cell r="BL3" t="str">
            <v>ر2</v>
          </cell>
          <cell r="BM3">
            <v>1</v>
          </cell>
          <cell r="BN3" t="str">
            <v>ر1</v>
          </cell>
          <cell r="BO3">
            <v>1</v>
          </cell>
          <cell r="BP3" t="str">
            <v>ر1</v>
          </cell>
          <cell r="BQ3">
            <v>1</v>
          </cell>
          <cell r="BR3" t="str">
            <v>ر1</v>
          </cell>
          <cell r="BS3">
            <v>1</v>
          </cell>
          <cell r="BT3" t="str">
            <v>ج</v>
          </cell>
          <cell r="BU3"/>
          <cell r="BV3" t="str">
            <v>ج</v>
          </cell>
          <cell r="BW3">
            <v>1</v>
          </cell>
          <cell r="BX3" t="str">
            <v>ج</v>
          </cell>
          <cell r="BY3"/>
          <cell r="BZ3" t="str">
            <v/>
          </cell>
          <cell r="CA3"/>
          <cell r="CB3" t="str">
            <v/>
          </cell>
          <cell r="CC3"/>
          <cell r="CD3" t="str">
            <v/>
          </cell>
          <cell r="CE3"/>
          <cell r="CF3" t="str">
            <v/>
          </cell>
          <cell r="CG3"/>
          <cell r="CH3" t="str">
            <v/>
          </cell>
          <cell r="CI3"/>
          <cell r="CJ3" t="str">
            <v/>
          </cell>
          <cell r="CK3"/>
          <cell r="CL3" t="str">
            <v/>
          </cell>
          <cell r="CM3"/>
          <cell r="CN3" t="str">
            <v/>
          </cell>
          <cell r="CO3"/>
          <cell r="CP3" t="str">
            <v/>
          </cell>
          <cell r="CQ3"/>
          <cell r="CR3" t="str">
            <v/>
          </cell>
          <cell r="CS3"/>
          <cell r="CT3" t="str">
            <v/>
          </cell>
          <cell r="CU3"/>
          <cell r="CV3" t="str">
            <v/>
          </cell>
          <cell r="CW3"/>
          <cell r="CX3" t="str">
            <v>ر2</v>
          </cell>
          <cell r="CY3" t="str">
            <v>ر2</v>
          </cell>
          <cell r="CZ3" t="str">
            <v>ر2</v>
          </cell>
          <cell r="DA3" t="str">
            <v>ر2</v>
          </cell>
          <cell r="DB3" t="str">
            <v>ر2</v>
          </cell>
          <cell r="DC3" t="str">
            <v>ر2</v>
          </cell>
          <cell r="DD3" t="str">
            <v>ر2</v>
          </cell>
          <cell r="DE3" t="str">
            <v>ر2</v>
          </cell>
          <cell r="DF3" t="str">
            <v>ر2</v>
          </cell>
          <cell r="DG3" t="str">
            <v>ر2</v>
          </cell>
          <cell r="DH3" t="str">
            <v>ر2</v>
          </cell>
          <cell r="DI3" t="str">
            <v>ر2</v>
          </cell>
          <cell r="DJ3" t="str">
            <v>ر2</v>
          </cell>
          <cell r="DK3" t="str">
            <v>ر2</v>
          </cell>
          <cell r="DL3" t="str">
            <v>ر2</v>
          </cell>
          <cell r="DM3" t="str">
            <v>ر2</v>
          </cell>
          <cell r="DN3" t="str">
            <v>ر2</v>
          </cell>
          <cell r="DO3" t="str">
            <v>ر2</v>
          </cell>
          <cell r="DP3" t="str">
            <v>ر2</v>
          </cell>
          <cell r="DQ3" t="str">
            <v>ر2</v>
          </cell>
          <cell r="DR3" t="str">
            <v>ر2</v>
          </cell>
          <cell r="DS3" t="str">
            <v>ر2</v>
          </cell>
          <cell r="DT3" t="str">
            <v>ر2</v>
          </cell>
          <cell r="DU3" t="str">
            <v>ر2</v>
          </cell>
          <cell r="DV3" t="str">
            <v>ر2</v>
          </cell>
          <cell r="DW3" t="str">
            <v>ر2</v>
          </cell>
          <cell r="DX3" t="str">
            <v>ر2</v>
          </cell>
          <cell r="DY3" t="str">
            <v>ر2</v>
          </cell>
          <cell r="DZ3" t="str">
            <v>ر2</v>
          </cell>
          <cell r="EA3" t="str">
            <v>ر2</v>
          </cell>
          <cell r="EB3" t="str">
            <v>ر2</v>
          </cell>
          <cell r="EC3" t="str">
            <v>ر2</v>
          </cell>
          <cell r="ED3" t="str">
            <v>ر2</v>
          </cell>
          <cell r="EE3" t="str">
            <v>ر1</v>
          </cell>
          <cell r="EF3" t="str">
            <v>ج</v>
          </cell>
          <cell r="EG3" t="str">
            <v>ر1</v>
          </cell>
          <cell r="EH3" t="str">
            <v/>
          </cell>
          <cell r="EI3" t="str">
            <v/>
          </cell>
          <cell r="EJ3" t="str">
            <v/>
          </cell>
          <cell r="EK3" t="str">
            <v/>
          </cell>
          <cell r="EL3" t="str">
            <v/>
          </cell>
          <cell r="EM3" t="str">
            <v/>
          </cell>
          <cell r="EN3" t="str">
            <v/>
          </cell>
          <cell r="EO3" t="str">
            <v/>
          </cell>
          <cell r="EP3" t="str">
            <v/>
          </cell>
          <cell r="EQ3" t="str">
            <v/>
          </cell>
          <cell r="ER3" t="str">
            <v/>
          </cell>
          <cell r="ES3" t="str">
            <v/>
          </cell>
          <cell r="ET3" t="str">
            <v/>
          </cell>
          <cell r="EU3" t="str">
            <v/>
          </cell>
          <cell r="EV3" t="str">
            <v/>
          </cell>
          <cell r="EW3" t="e">
            <v>#REF!</v>
          </cell>
        </row>
        <row r="4">
          <cell r="A4">
            <v>700166</v>
          </cell>
          <cell r="B4" t="str">
            <v>روبينيا البدور</v>
          </cell>
          <cell r="C4" t="str">
            <v>الرابعة</v>
          </cell>
          <cell r="D4" t="str">
            <v>إيقاف</v>
          </cell>
          <cell r="E4"/>
          <cell r="F4" t="str">
            <v>ر1</v>
          </cell>
          <cell r="G4"/>
          <cell r="H4" t="str">
            <v>ر1</v>
          </cell>
          <cell r="I4"/>
          <cell r="J4" t="str">
            <v>ر1</v>
          </cell>
          <cell r="K4"/>
          <cell r="L4" t="str">
            <v>ر2</v>
          </cell>
          <cell r="M4"/>
          <cell r="N4" t="str">
            <v>ر1</v>
          </cell>
          <cell r="O4"/>
          <cell r="P4" t="str">
            <v>ر1</v>
          </cell>
          <cell r="Q4"/>
          <cell r="R4" t="str">
            <v>ر1</v>
          </cell>
          <cell r="S4"/>
          <cell r="T4" t="str">
            <v>ر1</v>
          </cell>
          <cell r="U4"/>
          <cell r="V4" t="str">
            <v>ر1</v>
          </cell>
          <cell r="W4"/>
          <cell r="X4" t="str">
            <v>ر1</v>
          </cell>
          <cell r="Y4"/>
          <cell r="Z4" t="str">
            <v>ر1</v>
          </cell>
          <cell r="AA4"/>
          <cell r="AB4" t="str">
            <v>ر1</v>
          </cell>
          <cell r="AC4"/>
          <cell r="AD4" t="str">
            <v>ر1</v>
          </cell>
          <cell r="AE4"/>
          <cell r="AF4" t="str">
            <v>ر1</v>
          </cell>
          <cell r="AG4"/>
          <cell r="AH4" t="str">
            <v>ر1</v>
          </cell>
          <cell r="AI4"/>
          <cell r="AJ4" t="str">
            <v>ر1</v>
          </cell>
          <cell r="AK4"/>
          <cell r="AL4" t="str">
            <v>ر2</v>
          </cell>
          <cell r="AM4"/>
          <cell r="AN4" t="str">
            <v>ر1</v>
          </cell>
          <cell r="AO4"/>
          <cell r="AP4" t="str">
            <v>ر1</v>
          </cell>
          <cell r="AQ4"/>
          <cell r="AR4" t="str">
            <v>ر1</v>
          </cell>
          <cell r="AS4"/>
          <cell r="AT4" t="str">
            <v>ر1</v>
          </cell>
          <cell r="AU4"/>
          <cell r="AV4" t="str">
            <v>ر1</v>
          </cell>
          <cell r="AW4"/>
          <cell r="AX4" t="str">
            <v>ر1</v>
          </cell>
          <cell r="AY4"/>
          <cell r="AZ4" t="str">
            <v>ر1</v>
          </cell>
          <cell r="BA4"/>
          <cell r="BB4" t="str">
            <v>ر1</v>
          </cell>
          <cell r="BC4"/>
          <cell r="BD4" t="str">
            <v>ر1</v>
          </cell>
          <cell r="BE4"/>
          <cell r="BF4" t="str">
            <v>ر1</v>
          </cell>
          <cell r="BG4"/>
          <cell r="BH4" t="str">
            <v>ر1</v>
          </cell>
          <cell r="BI4"/>
          <cell r="BJ4" t="str">
            <v>ر1</v>
          </cell>
          <cell r="BK4"/>
          <cell r="BL4" t="str">
            <v>ر1</v>
          </cell>
          <cell r="BM4"/>
          <cell r="BN4" t="str">
            <v>ج</v>
          </cell>
          <cell r="BO4"/>
          <cell r="BP4" t="str">
            <v>ج</v>
          </cell>
          <cell r="BQ4"/>
          <cell r="BR4" t="str">
            <v>ج</v>
          </cell>
          <cell r="BS4"/>
          <cell r="BT4" t="str">
            <v>ج</v>
          </cell>
          <cell r="BU4"/>
          <cell r="BV4" t="str">
            <v>ج</v>
          </cell>
          <cell r="BW4"/>
          <cell r="BX4" t="str">
            <v>ج</v>
          </cell>
          <cell r="BY4"/>
          <cell r="BZ4" t="str">
            <v>ر1</v>
          </cell>
          <cell r="CA4"/>
          <cell r="CB4" t="str">
            <v>ر1</v>
          </cell>
          <cell r="CC4"/>
          <cell r="CD4" t="str">
            <v>ر1</v>
          </cell>
          <cell r="CE4"/>
          <cell r="CF4" t="str">
            <v>ر1</v>
          </cell>
          <cell r="CG4"/>
          <cell r="CH4" t="str">
            <v>ر1</v>
          </cell>
          <cell r="CI4"/>
          <cell r="CJ4" t="str">
            <v>ر1</v>
          </cell>
          <cell r="CK4"/>
          <cell r="CL4" t="str">
            <v>ج</v>
          </cell>
          <cell r="CM4">
            <v>1</v>
          </cell>
          <cell r="CN4" t="str">
            <v>ر1</v>
          </cell>
          <cell r="CO4"/>
          <cell r="CP4" t="str">
            <v>ج</v>
          </cell>
          <cell r="CQ4"/>
          <cell r="CR4" t="str">
            <v>ج</v>
          </cell>
          <cell r="CS4"/>
          <cell r="CT4" t="str">
            <v>ج</v>
          </cell>
          <cell r="CU4">
            <v>1</v>
          </cell>
          <cell r="CV4" t="str">
            <v>ج</v>
          </cell>
          <cell r="CW4" t="str">
            <v>إيقاف</v>
          </cell>
          <cell r="CX4" t="str">
            <v>ر1</v>
          </cell>
          <cell r="CY4" t="str">
            <v>ر1</v>
          </cell>
          <cell r="CZ4" t="str">
            <v>ر1</v>
          </cell>
          <cell r="DA4" t="str">
            <v>ر2</v>
          </cell>
          <cell r="DB4" t="str">
            <v>ر1</v>
          </cell>
          <cell r="DC4" t="str">
            <v>ر1</v>
          </cell>
          <cell r="DD4" t="str">
            <v>ر1</v>
          </cell>
          <cell r="DE4" t="str">
            <v>ر1</v>
          </cell>
          <cell r="DF4" t="str">
            <v>ر1</v>
          </cell>
          <cell r="DG4" t="str">
            <v>ر1</v>
          </cell>
          <cell r="DH4" t="str">
            <v>ر1</v>
          </cell>
          <cell r="DI4" t="str">
            <v>ر1</v>
          </cell>
          <cell r="DJ4" t="str">
            <v>ر1</v>
          </cell>
          <cell r="DK4" t="str">
            <v>ر1</v>
          </cell>
          <cell r="DL4" t="str">
            <v>ر1</v>
          </cell>
          <cell r="DM4" t="str">
            <v>ر1</v>
          </cell>
          <cell r="DN4" t="str">
            <v>ر2</v>
          </cell>
          <cell r="DO4" t="str">
            <v>ر1</v>
          </cell>
          <cell r="DP4" t="str">
            <v>ر1</v>
          </cell>
          <cell r="DQ4" t="str">
            <v>ر1</v>
          </cell>
          <cell r="DR4" t="str">
            <v>ر1</v>
          </cell>
          <cell r="DS4" t="str">
            <v>ر1</v>
          </cell>
          <cell r="DT4" t="str">
            <v>ر1</v>
          </cell>
          <cell r="DU4" t="str">
            <v>ر1</v>
          </cell>
          <cell r="DV4" t="str">
            <v>ر1</v>
          </cell>
          <cell r="DW4" t="str">
            <v>ر1</v>
          </cell>
          <cell r="DX4" t="str">
            <v>ر1</v>
          </cell>
          <cell r="DY4" t="str">
            <v>ر1</v>
          </cell>
          <cell r="DZ4" t="str">
            <v>ر1</v>
          </cell>
          <cell r="EA4" t="str">
            <v>ر1</v>
          </cell>
          <cell r="EB4" t="str">
            <v>ج</v>
          </cell>
          <cell r="EC4" t="str">
            <v>ج</v>
          </cell>
          <cell r="ED4" t="str">
            <v>ج</v>
          </cell>
          <cell r="EE4" t="str">
            <v>ج</v>
          </cell>
          <cell r="EF4" t="str">
            <v>ج</v>
          </cell>
          <cell r="EG4" t="str">
            <v>ج</v>
          </cell>
          <cell r="EH4" t="str">
            <v>ر1</v>
          </cell>
          <cell r="EI4" t="str">
            <v>ر1</v>
          </cell>
          <cell r="EJ4" t="str">
            <v>ر1</v>
          </cell>
          <cell r="EK4" t="str">
            <v>ر1</v>
          </cell>
          <cell r="EL4" t="str">
            <v>ر1</v>
          </cell>
          <cell r="EM4" t="str">
            <v>ر1</v>
          </cell>
          <cell r="EN4" t="str">
            <v>ج</v>
          </cell>
          <cell r="EO4" t="str">
            <v>ر1</v>
          </cell>
          <cell r="EP4" t="str">
            <v>ج</v>
          </cell>
          <cell r="EQ4" t="str">
            <v>ج</v>
          </cell>
          <cell r="ER4" t="str">
            <v>ج</v>
          </cell>
          <cell r="ES4" t="str">
            <v>ج</v>
          </cell>
          <cell r="ET4">
            <v>50000</v>
          </cell>
          <cell r="EU4" t="str">
            <v/>
          </cell>
          <cell r="EV4" t="str">
            <v/>
          </cell>
          <cell r="EW4" t="e">
            <v>#REF!</v>
          </cell>
        </row>
        <row r="5">
          <cell r="A5">
            <v>700689</v>
          </cell>
          <cell r="B5" t="str">
            <v>محمد المحمد</v>
          </cell>
          <cell r="C5" t="str">
            <v>الرابعة</v>
          </cell>
          <cell r="D5" t="str">
            <v>إيقاف</v>
          </cell>
          <cell r="E5"/>
          <cell r="F5" t="str">
            <v>A</v>
          </cell>
          <cell r="G5"/>
          <cell r="H5" t="str">
            <v>A</v>
          </cell>
          <cell r="I5"/>
          <cell r="J5" t="str">
            <v>A</v>
          </cell>
          <cell r="K5"/>
          <cell r="L5" t="str">
            <v>A</v>
          </cell>
          <cell r="M5"/>
          <cell r="N5" t="str">
            <v>A</v>
          </cell>
          <cell r="O5"/>
          <cell r="P5" t="str">
            <v>A</v>
          </cell>
          <cell r="Q5"/>
          <cell r="R5" t="str">
            <v>A</v>
          </cell>
          <cell r="S5"/>
          <cell r="T5" t="str">
            <v>A</v>
          </cell>
          <cell r="U5"/>
          <cell r="V5" t="str">
            <v>A</v>
          </cell>
          <cell r="W5"/>
          <cell r="X5" t="str">
            <v>A</v>
          </cell>
          <cell r="Y5"/>
          <cell r="Z5" t="str">
            <v>A</v>
          </cell>
          <cell r="AA5"/>
          <cell r="AB5" t="str">
            <v>A</v>
          </cell>
          <cell r="AC5"/>
          <cell r="AD5" t="str">
            <v>A</v>
          </cell>
          <cell r="AE5"/>
          <cell r="AF5" t="str">
            <v>A</v>
          </cell>
          <cell r="AG5"/>
          <cell r="AH5" t="str">
            <v>A</v>
          </cell>
          <cell r="AI5"/>
          <cell r="AJ5" t="str">
            <v>A</v>
          </cell>
          <cell r="AK5"/>
          <cell r="AL5" t="str">
            <v>A</v>
          </cell>
          <cell r="AM5"/>
          <cell r="AN5" t="str">
            <v>A</v>
          </cell>
          <cell r="AO5"/>
          <cell r="AP5" t="str">
            <v>A</v>
          </cell>
          <cell r="AQ5"/>
          <cell r="AR5" t="str">
            <v>A</v>
          </cell>
          <cell r="AS5"/>
          <cell r="AT5" t="str">
            <v>A</v>
          </cell>
          <cell r="AU5"/>
          <cell r="AV5" t="str">
            <v>A</v>
          </cell>
          <cell r="AW5"/>
          <cell r="AX5" t="str">
            <v>A</v>
          </cell>
          <cell r="AY5"/>
          <cell r="AZ5" t="str">
            <v>A</v>
          </cell>
          <cell r="BA5"/>
          <cell r="BB5" t="str">
            <v>A</v>
          </cell>
          <cell r="BC5"/>
          <cell r="BD5" t="str">
            <v>A</v>
          </cell>
          <cell r="BE5"/>
          <cell r="BF5" t="str">
            <v>A</v>
          </cell>
          <cell r="BG5"/>
          <cell r="BH5" t="str">
            <v>A</v>
          </cell>
          <cell r="BI5"/>
          <cell r="BJ5" t="str">
            <v>A</v>
          </cell>
          <cell r="BK5"/>
          <cell r="BL5" t="str">
            <v>A</v>
          </cell>
          <cell r="BM5"/>
          <cell r="BN5" t="str">
            <v>A</v>
          </cell>
          <cell r="BO5"/>
          <cell r="BP5" t="str">
            <v>A</v>
          </cell>
          <cell r="BQ5"/>
          <cell r="BR5" t="str">
            <v>A</v>
          </cell>
          <cell r="BS5"/>
          <cell r="BT5" t="str">
            <v>A</v>
          </cell>
          <cell r="BU5"/>
          <cell r="BV5" t="str">
            <v>A</v>
          </cell>
          <cell r="BW5"/>
          <cell r="BX5" t="str">
            <v>A</v>
          </cell>
          <cell r="BY5"/>
          <cell r="BZ5" t="str">
            <v>A</v>
          </cell>
          <cell r="CA5"/>
          <cell r="CB5" t="str">
            <v>A</v>
          </cell>
          <cell r="CC5"/>
          <cell r="CD5" t="str">
            <v>A</v>
          </cell>
          <cell r="CE5"/>
          <cell r="CF5" t="str">
            <v>A</v>
          </cell>
          <cell r="CG5"/>
          <cell r="CH5" t="str">
            <v>A</v>
          </cell>
          <cell r="CI5"/>
          <cell r="CJ5" t="str">
            <v>A</v>
          </cell>
          <cell r="CK5"/>
          <cell r="CL5" t="str">
            <v>A</v>
          </cell>
          <cell r="CM5"/>
          <cell r="CN5" t="str">
            <v>A</v>
          </cell>
          <cell r="CO5"/>
          <cell r="CP5" t="str">
            <v>A</v>
          </cell>
          <cell r="CQ5">
            <v>1</v>
          </cell>
          <cell r="CR5" t="str">
            <v>A</v>
          </cell>
          <cell r="CS5">
            <v>1</v>
          </cell>
          <cell r="CT5" t="str">
            <v>A</v>
          </cell>
          <cell r="CU5">
            <v>1</v>
          </cell>
          <cell r="CV5" t="str">
            <v>A</v>
          </cell>
          <cell r="CW5" t="str">
            <v>إيقاف</v>
          </cell>
          <cell r="CX5" t="str">
            <v>A</v>
          </cell>
          <cell r="CY5" t="str">
            <v>A</v>
          </cell>
          <cell r="CZ5" t="str">
            <v>A</v>
          </cell>
          <cell r="DA5" t="str">
            <v>A</v>
          </cell>
          <cell r="DB5" t="str">
            <v>A</v>
          </cell>
          <cell r="DC5" t="str">
            <v>A</v>
          </cell>
          <cell r="DD5" t="str">
            <v>A</v>
          </cell>
          <cell r="DE5" t="str">
            <v>A</v>
          </cell>
          <cell r="DF5" t="str">
            <v>A</v>
          </cell>
          <cell r="DG5" t="str">
            <v>A</v>
          </cell>
          <cell r="DH5" t="str">
            <v>A</v>
          </cell>
          <cell r="DI5" t="str">
            <v>A</v>
          </cell>
          <cell r="DJ5" t="str">
            <v>A</v>
          </cell>
          <cell r="DK5" t="str">
            <v>A</v>
          </cell>
          <cell r="DL5" t="str">
            <v>A</v>
          </cell>
          <cell r="DM5" t="str">
            <v>A</v>
          </cell>
          <cell r="DN5" t="str">
            <v>A</v>
          </cell>
          <cell r="DO5" t="str">
            <v>A</v>
          </cell>
          <cell r="DP5" t="str">
            <v>A</v>
          </cell>
          <cell r="DQ5" t="str">
            <v>A</v>
          </cell>
          <cell r="DR5" t="str">
            <v>A</v>
          </cell>
          <cell r="DS5" t="str">
            <v>A</v>
          </cell>
          <cell r="DT5" t="str">
            <v>A</v>
          </cell>
          <cell r="DU5" t="str">
            <v>A</v>
          </cell>
          <cell r="DV5" t="str">
            <v>A</v>
          </cell>
          <cell r="DW5" t="str">
            <v>A</v>
          </cell>
          <cell r="DX5" t="str">
            <v>A</v>
          </cell>
          <cell r="DY5" t="str">
            <v>A</v>
          </cell>
          <cell r="DZ5" t="str">
            <v>A</v>
          </cell>
          <cell r="EA5" t="str">
            <v>A</v>
          </cell>
          <cell r="EB5" t="str">
            <v>A</v>
          </cell>
          <cell r="EC5" t="str">
            <v>A</v>
          </cell>
          <cell r="ED5" t="str">
            <v>A</v>
          </cell>
          <cell r="EE5" t="str">
            <v>A</v>
          </cell>
          <cell r="EF5" t="str">
            <v>A</v>
          </cell>
          <cell r="EG5" t="str">
            <v>A</v>
          </cell>
          <cell r="EH5" t="str">
            <v>A</v>
          </cell>
          <cell r="EI5" t="str">
            <v>A</v>
          </cell>
          <cell r="EJ5" t="str">
            <v>A</v>
          </cell>
          <cell r="EK5" t="str">
            <v>A</v>
          </cell>
          <cell r="EL5" t="str">
            <v>A</v>
          </cell>
          <cell r="EM5" t="str">
            <v>A</v>
          </cell>
          <cell r="EN5" t="str">
            <v>A</v>
          </cell>
          <cell r="EO5" t="str">
            <v>A</v>
          </cell>
          <cell r="EP5" t="str">
            <v>A</v>
          </cell>
          <cell r="EQ5" t="str">
            <v>A</v>
          </cell>
          <cell r="ER5" t="str">
            <v>A</v>
          </cell>
          <cell r="ES5" t="str">
            <v>A</v>
          </cell>
          <cell r="ET5">
            <v>105000</v>
          </cell>
          <cell r="EU5" t="str">
            <v/>
          </cell>
          <cell r="EV5" t="str">
            <v/>
          </cell>
          <cell r="EW5" t="e">
            <v>#REF!</v>
          </cell>
        </row>
        <row r="6">
          <cell r="A6">
            <v>700792</v>
          </cell>
          <cell r="B6" t="str">
            <v>احمد مرعي</v>
          </cell>
          <cell r="C6" t="str">
            <v>الرابعة</v>
          </cell>
          <cell r="D6" t="str">
            <v/>
          </cell>
          <cell r="E6"/>
          <cell r="F6" t="str">
            <v>ر2</v>
          </cell>
          <cell r="G6"/>
          <cell r="H6" t="str">
            <v>ر1</v>
          </cell>
          <cell r="I6"/>
          <cell r="J6" t="str">
            <v>ر1</v>
          </cell>
          <cell r="K6"/>
          <cell r="L6" t="str">
            <v>ر1</v>
          </cell>
          <cell r="M6"/>
          <cell r="N6" t="str">
            <v>ر2</v>
          </cell>
          <cell r="O6"/>
          <cell r="P6" t="str">
            <v>ر2</v>
          </cell>
          <cell r="Q6"/>
          <cell r="R6" t="str">
            <v>ر2</v>
          </cell>
          <cell r="S6"/>
          <cell r="T6" t="str">
            <v>ر1</v>
          </cell>
          <cell r="U6"/>
          <cell r="V6" t="str">
            <v>ر1</v>
          </cell>
          <cell r="W6"/>
          <cell r="X6" t="str">
            <v>ر2</v>
          </cell>
          <cell r="Y6"/>
          <cell r="Z6" t="str">
            <v>ر2</v>
          </cell>
          <cell r="AA6"/>
          <cell r="AB6" t="str">
            <v>ر2</v>
          </cell>
          <cell r="AC6"/>
          <cell r="AD6" t="str">
            <v>ر2</v>
          </cell>
          <cell r="AE6"/>
          <cell r="AF6" t="str">
            <v>ر1</v>
          </cell>
          <cell r="AG6"/>
          <cell r="AH6" t="str">
            <v>ر1</v>
          </cell>
          <cell r="AI6"/>
          <cell r="AJ6" t="str">
            <v>ر2</v>
          </cell>
          <cell r="AK6"/>
          <cell r="AL6" t="str">
            <v>ر2</v>
          </cell>
          <cell r="AM6"/>
          <cell r="AN6" t="str">
            <v>ر1</v>
          </cell>
          <cell r="AO6"/>
          <cell r="AP6" t="str">
            <v>ر1</v>
          </cell>
          <cell r="AQ6"/>
          <cell r="AR6" t="str">
            <v>ر1</v>
          </cell>
          <cell r="AS6"/>
          <cell r="AT6" t="str">
            <v>ر1</v>
          </cell>
          <cell r="AU6"/>
          <cell r="AV6" t="str">
            <v>ر1</v>
          </cell>
          <cell r="AW6"/>
          <cell r="AX6" t="str">
            <v>ر1</v>
          </cell>
          <cell r="AY6"/>
          <cell r="AZ6" t="str">
            <v>ر2</v>
          </cell>
          <cell r="BA6"/>
          <cell r="BB6" t="str">
            <v>ر1</v>
          </cell>
          <cell r="BC6">
            <v>1</v>
          </cell>
          <cell r="BD6" t="str">
            <v>ر2</v>
          </cell>
          <cell r="BE6"/>
          <cell r="BF6" t="str">
            <v>ر1</v>
          </cell>
          <cell r="BG6"/>
          <cell r="BH6" t="str">
            <v>ر1</v>
          </cell>
          <cell r="BI6"/>
          <cell r="BJ6" t="str">
            <v>ر1</v>
          </cell>
          <cell r="BK6"/>
          <cell r="BL6" t="str">
            <v>ر1</v>
          </cell>
          <cell r="BM6"/>
          <cell r="BN6" t="str">
            <v>ر1</v>
          </cell>
          <cell r="BO6">
            <v>1</v>
          </cell>
          <cell r="BP6" t="str">
            <v>ر1</v>
          </cell>
          <cell r="BQ6"/>
          <cell r="BR6" t="str">
            <v>ر1</v>
          </cell>
          <cell r="BS6"/>
          <cell r="BT6" t="str">
            <v>ر1</v>
          </cell>
          <cell r="BU6"/>
          <cell r="BV6" t="str">
            <v>ر1</v>
          </cell>
          <cell r="BW6"/>
          <cell r="BX6" t="str">
            <v>ر1</v>
          </cell>
          <cell r="BY6">
            <v>1</v>
          </cell>
          <cell r="BZ6" t="str">
            <v>ج</v>
          </cell>
          <cell r="CA6">
            <v>1</v>
          </cell>
          <cell r="CB6" t="str">
            <v>ج</v>
          </cell>
          <cell r="CC6">
            <v>1</v>
          </cell>
          <cell r="CD6" t="str">
            <v>ج</v>
          </cell>
          <cell r="CE6">
            <v>1</v>
          </cell>
          <cell r="CF6" t="str">
            <v>ج</v>
          </cell>
          <cell r="CG6">
            <v>1</v>
          </cell>
          <cell r="CH6" t="str">
            <v>ج</v>
          </cell>
          <cell r="CI6">
            <v>1</v>
          </cell>
          <cell r="CJ6" t="str">
            <v>ج</v>
          </cell>
          <cell r="CK6"/>
          <cell r="CL6" t="str">
            <v/>
          </cell>
          <cell r="CM6"/>
          <cell r="CN6" t="str">
            <v/>
          </cell>
          <cell r="CO6"/>
          <cell r="CP6" t="str">
            <v/>
          </cell>
          <cell r="CQ6"/>
          <cell r="CR6" t="str">
            <v/>
          </cell>
          <cell r="CS6"/>
          <cell r="CT6" t="str">
            <v/>
          </cell>
          <cell r="CU6"/>
          <cell r="CV6" t="str">
            <v/>
          </cell>
          <cell r="CW6"/>
          <cell r="CX6" t="str">
            <v>ر2</v>
          </cell>
          <cell r="CY6" t="str">
            <v>ر1</v>
          </cell>
          <cell r="CZ6" t="str">
            <v>ر1</v>
          </cell>
          <cell r="DA6" t="str">
            <v>ر1</v>
          </cell>
          <cell r="DB6" t="str">
            <v>ر2</v>
          </cell>
          <cell r="DC6" t="str">
            <v>ر2</v>
          </cell>
          <cell r="DD6" t="str">
            <v>ر2</v>
          </cell>
          <cell r="DE6" t="str">
            <v>ر1</v>
          </cell>
          <cell r="DF6" t="str">
            <v>ر1</v>
          </cell>
          <cell r="DG6" t="str">
            <v>ر2</v>
          </cell>
          <cell r="DH6" t="str">
            <v>ر2</v>
          </cell>
          <cell r="DI6" t="str">
            <v>ر2</v>
          </cell>
          <cell r="DJ6" t="str">
            <v>ر2</v>
          </cell>
          <cell r="DK6" t="str">
            <v>ر1</v>
          </cell>
          <cell r="DL6" t="str">
            <v>ر1</v>
          </cell>
          <cell r="DM6" t="str">
            <v>ر2</v>
          </cell>
          <cell r="DN6" t="str">
            <v>ر2</v>
          </cell>
          <cell r="DO6" t="str">
            <v>ر1</v>
          </cell>
          <cell r="DP6" t="str">
            <v>ر1</v>
          </cell>
          <cell r="DQ6" t="str">
            <v>ر1</v>
          </cell>
          <cell r="DR6" t="str">
            <v>ر1</v>
          </cell>
          <cell r="DS6" t="str">
            <v>ر1</v>
          </cell>
          <cell r="DT6" t="str">
            <v>ر1</v>
          </cell>
          <cell r="DU6" t="str">
            <v>ر2</v>
          </cell>
          <cell r="DV6" t="str">
            <v>ر1</v>
          </cell>
          <cell r="DW6" t="str">
            <v>ر2</v>
          </cell>
          <cell r="DX6" t="str">
            <v>ر1</v>
          </cell>
          <cell r="DY6" t="str">
            <v>ر1</v>
          </cell>
          <cell r="DZ6" t="str">
            <v>ر1</v>
          </cell>
          <cell r="EA6" t="str">
            <v>ر1</v>
          </cell>
          <cell r="EB6" t="str">
            <v>ر1</v>
          </cell>
          <cell r="EC6" t="str">
            <v>ر2</v>
          </cell>
          <cell r="ED6" t="str">
            <v>ر1</v>
          </cell>
          <cell r="EE6" t="str">
            <v>ر1</v>
          </cell>
          <cell r="EF6" t="str">
            <v>ر1</v>
          </cell>
          <cell r="EG6" t="str">
            <v>ر1</v>
          </cell>
          <cell r="EH6" t="str">
            <v>ر1</v>
          </cell>
          <cell r="EI6" t="str">
            <v>ر1</v>
          </cell>
          <cell r="EJ6" t="str">
            <v>ر1</v>
          </cell>
          <cell r="EK6" t="str">
            <v>ر1</v>
          </cell>
          <cell r="EL6" t="str">
            <v>ر1</v>
          </cell>
          <cell r="EM6" t="str">
            <v>ر1</v>
          </cell>
          <cell r="EN6" t="str">
            <v/>
          </cell>
          <cell r="EO6" t="str">
            <v/>
          </cell>
          <cell r="EP6" t="str">
            <v/>
          </cell>
          <cell r="EQ6" t="str">
            <v/>
          </cell>
          <cell r="ER6" t="str">
            <v/>
          </cell>
          <cell r="ES6" t="str">
            <v/>
          </cell>
          <cell r="ET6" t="str">
            <v/>
          </cell>
          <cell r="EU6" t="str">
            <v/>
          </cell>
          <cell r="EV6" t="str">
            <v/>
          </cell>
          <cell r="EW6" t="e">
            <v>#REF!</v>
          </cell>
        </row>
        <row r="7">
          <cell r="A7">
            <v>700881</v>
          </cell>
          <cell r="B7" t="str">
            <v>راميا سعيد</v>
          </cell>
          <cell r="C7" t="str">
            <v>الرابعة حديث</v>
          </cell>
          <cell r="D7" t="str">
            <v>ترفع الى س4</v>
          </cell>
          <cell r="E7"/>
          <cell r="F7" t="str">
            <v>A</v>
          </cell>
          <cell r="G7"/>
          <cell r="H7" t="str">
            <v>A</v>
          </cell>
          <cell r="I7"/>
          <cell r="J7" t="str">
            <v>A</v>
          </cell>
          <cell r="K7"/>
          <cell r="L7" t="str">
            <v>A</v>
          </cell>
          <cell r="M7"/>
          <cell r="N7" t="str">
            <v>A</v>
          </cell>
          <cell r="O7"/>
          <cell r="P7" t="str">
            <v>A</v>
          </cell>
          <cell r="Q7"/>
          <cell r="R7" t="str">
            <v>A</v>
          </cell>
          <cell r="S7"/>
          <cell r="T7" t="str">
            <v>A</v>
          </cell>
          <cell r="U7"/>
          <cell r="V7" t="str">
            <v>A</v>
          </cell>
          <cell r="W7"/>
          <cell r="X7" t="str">
            <v>A</v>
          </cell>
          <cell r="Y7"/>
          <cell r="Z7" t="str">
            <v>A</v>
          </cell>
          <cell r="AA7"/>
          <cell r="AB7" t="str">
            <v>A</v>
          </cell>
          <cell r="AC7">
            <v>1</v>
          </cell>
          <cell r="AD7" t="str">
            <v>A</v>
          </cell>
          <cell r="AE7"/>
          <cell r="AF7" t="str">
            <v>A</v>
          </cell>
          <cell r="AG7"/>
          <cell r="AH7" t="str">
            <v>A</v>
          </cell>
          <cell r="AI7"/>
          <cell r="AJ7" t="str">
            <v>A</v>
          </cell>
          <cell r="AK7"/>
          <cell r="AL7" t="str">
            <v>A</v>
          </cell>
          <cell r="AM7"/>
          <cell r="AN7" t="str">
            <v>A</v>
          </cell>
          <cell r="AO7"/>
          <cell r="AP7" t="str">
            <v>A</v>
          </cell>
          <cell r="AQ7"/>
          <cell r="AR7" t="str">
            <v>A</v>
          </cell>
          <cell r="AS7">
            <v>1</v>
          </cell>
          <cell r="AT7" t="str">
            <v>A</v>
          </cell>
          <cell r="AU7"/>
          <cell r="AV7" t="str">
            <v>A</v>
          </cell>
          <cell r="AW7"/>
          <cell r="AX7" t="str">
            <v>A</v>
          </cell>
          <cell r="AY7"/>
          <cell r="AZ7" t="str">
            <v>A</v>
          </cell>
          <cell r="BA7"/>
          <cell r="BB7" t="str">
            <v>A</v>
          </cell>
          <cell r="BC7"/>
          <cell r="BD7" t="str">
            <v>A</v>
          </cell>
          <cell r="BE7"/>
          <cell r="BF7" t="str">
            <v>A</v>
          </cell>
          <cell r="BG7"/>
          <cell r="BH7" t="str">
            <v>A</v>
          </cell>
          <cell r="BI7"/>
          <cell r="BJ7" t="str">
            <v>A</v>
          </cell>
          <cell r="BK7"/>
          <cell r="BL7" t="str">
            <v>A</v>
          </cell>
          <cell r="BM7"/>
          <cell r="BN7" t="str">
            <v>A</v>
          </cell>
          <cell r="BO7">
            <v>1</v>
          </cell>
          <cell r="BP7" t="str">
            <v>A</v>
          </cell>
          <cell r="BQ7"/>
          <cell r="BR7" t="str">
            <v>A</v>
          </cell>
          <cell r="BS7"/>
          <cell r="BT7" t="str">
            <v>A</v>
          </cell>
          <cell r="BU7">
            <v>1</v>
          </cell>
          <cell r="BV7" t="str">
            <v>A</v>
          </cell>
          <cell r="BW7"/>
          <cell r="BX7" t="str">
            <v>A</v>
          </cell>
          <cell r="BY7"/>
          <cell r="BZ7" t="str">
            <v/>
          </cell>
          <cell r="CA7"/>
          <cell r="CB7" t="str">
            <v/>
          </cell>
          <cell r="CC7"/>
          <cell r="CD7" t="str">
            <v/>
          </cell>
          <cell r="CE7"/>
          <cell r="CF7" t="str">
            <v/>
          </cell>
          <cell r="CG7"/>
          <cell r="CH7" t="str">
            <v/>
          </cell>
          <cell r="CI7"/>
          <cell r="CJ7" t="str">
            <v/>
          </cell>
          <cell r="CK7"/>
          <cell r="CL7" t="str">
            <v/>
          </cell>
          <cell r="CM7"/>
          <cell r="CN7" t="str">
            <v/>
          </cell>
          <cell r="CO7"/>
          <cell r="CP7" t="str">
            <v/>
          </cell>
          <cell r="CQ7"/>
          <cell r="CR7" t="str">
            <v/>
          </cell>
          <cell r="CS7"/>
          <cell r="CT7" t="str">
            <v/>
          </cell>
          <cell r="CU7"/>
          <cell r="CV7" t="str">
            <v/>
          </cell>
          <cell r="CW7"/>
          <cell r="CX7" t="str">
            <v>A</v>
          </cell>
          <cell r="CY7" t="str">
            <v>A</v>
          </cell>
          <cell r="CZ7" t="str">
            <v>A</v>
          </cell>
          <cell r="DA7" t="str">
            <v>A</v>
          </cell>
          <cell r="DB7" t="str">
            <v>A</v>
          </cell>
          <cell r="DC7" t="str">
            <v>A</v>
          </cell>
          <cell r="DD7" t="str">
            <v>A</v>
          </cell>
          <cell r="DE7" t="str">
            <v>A</v>
          </cell>
          <cell r="DF7" t="str">
            <v>A</v>
          </cell>
          <cell r="DG7" t="str">
            <v>A</v>
          </cell>
          <cell r="DH7" t="str">
            <v>A</v>
          </cell>
          <cell r="DI7" t="str">
            <v>A</v>
          </cell>
          <cell r="DJ7" t="str">
            <v>A</v>
          </cell>
          <cell r="DK7" t="str">
            <v>A</v>
          </cell>
          <cell r="DL7" t="str">
            <v>A</v>
          </cell>
          <cell r="DM7" t="str">
            <v>A</v>
          </cell>
          <cell r="DN7" t="str">
            <v>A</v>
          </cell>
          <cell r="DO7" t="str">
            <v>A</v>
          </cell>
          <cell r="DP7" t="str">
            <v>A</v>
          </cell>
          <cell r="DQ7" t="str">
            <v>A</v>
          </cell>
          <cell r="DR7" t="str">
            <v>A</v>
          </cell>
          <cell r="DS7" t="str">
            <v>A</v>
          </cell>
          <cell r="DT7" t="str">
            <v>A</v>
          </cell>
          <cell r="DU7" t="str">
            <v>A</v>
          </cell>
          <cell r="DV7" t="str">
            <v>A</v>
          </cell>
          <cell r="DW7" t="str">
            <v>A</v>
          </cell>
          <cell r="DX7" t="str">
            <v>A</v>
          </cell>
          <cell r="DY7" t="str">
            <v>A</v>
          </cell>
          <cell r="DZ7" t="str">
            <v>A</v>
          </cell>
          <cell r="EA7" t="str">
            <v>A</v>
          </cell>
          <cell r="EB7" t="str">
            <v>A</v>
          </cell>
          <cell r="EC7" t="str">
            <v>A</v>
          </cell>
          <cell r="ED7" t="str">
            <v>A</v>
          </cell>
          <cell r="EE7" t="str">
            <v>A</v>
          </cell>
          <cell r="EF7" t="str">
            <v>A</v>
          </cell>
          <cell r="EG7" t="str">
            <v>A</v>
          </cell>
          <cell r="EH7" t="str">
            <v/>
          </cell>
          <cell r="EI7" t="str">
            <v/>
          </cell>
          <cell r="EJ7" t="str">
            <v/>
          </cell>
          <cell r="EK7" t="str">
            <v/>
          </cell>
          <cell r="EL7" t="str">
            <v/>
          </cell>
          <cell r="EM7" t="str">
            <v/>
          </cell>
          <cell r="EO7" t="str">
            <v/>
          </cell>
          <cell r="EP7" t="str">
            <v/>
          </cell>
          <cell r="EQ7" t="str">
            <v/>
          </cell>
          <cell r="ER7" t="str">
            <v/>
          </cell>
          <cell r="ES7" t="str">
            <v/>
          </cell>
          <cell r="ET7" t="str">
            <v/>
          </cell>
          <cell r="EU7" t="str">
            <v/>
          </cell>
          <cell r="EV7" t="str">
            <v/>
          </cell>
          <cell r="EW7" t="e">
            <v>#REF!</v>
          </cell>
        </row>
        <row r="8">
          <cell r="A8">
            <v>700905</v>
          </cell>
          <cell r="B8" t="str">
            <v>زينب الاحمد</v>
          </cell>
          <cell r="C8" t="str">
            <v>الرابعة</v>
          </cell>
          <cell r="D8" t="str">
            <v/>
          </cell>
          <cell r="E8"/>
          <cell r="F8" t="str">
            <v>ر2</v>
          </cell>
          <cell r="G8"/>
          <cell r="H8" t="str">
            <v>ر2</v>
          </cell>
          <cell r="I8"/>
          <cell r="J8" t="str">
            <v>ر2</v>
          </cell>
          <cell r="K8"/>
          <cell r="L8" t="str">
            <v>ر2</v>
          </cell>
          <cell r="M8"/>
          <cell r="N8" t="str">
            <v>ر2</v>
          </cell>
          <cell r="O8"/>
          <cell r="P8" t="str">
            <v>ر1</v>
          </cell>
          <cell r="Q8"/>
          <cell r="R8" t="str">
            <v>ر2</v>
          </cell>
          <cell r="S8"/>
          <cell r="T8" t="str">
            <v>ر2</v>
          </cell>
          <cell r="U8"/>
          <cell r="V8" t="str">
            <v>ر2</v>
          </cell>
          <cell r="W8"/>
          <cell r="X8" t="str">
            <v>ر2</v>
          </cell>
          <cell r="Y8"/>
          <cell r="Z8" t="str">
            <v>ر2</v>
          </cell>
          <cell r="AA8"/>
          <cell r="AB8" t="str">
            <v>ر1</v>
          </cell>
          <cell r="AC8"/>
          <cell r="AD8" t="str">
            <v>ر2</v>
          </cell>
          <cell r="AE8"/>
          <cell r="AF8" t="str">
            <v>ر1</v>
          </cell>
          <cell r="AG8"/>
          <cell r="AH8" t="str">
            <v>ر2</v>
          </cell>
          <cell r="AI8"/>
          <cell r="AJ8" t="str">
            <v>ر1</v>
          </cell>
          <cell r="AK8"/>
          <cell r="AL8" t="str">
            <v>ر2</v>
          </cell>
          <cell r="AM8"/>
          <cell r="AN8" t="str">
            <v>ر1</v>
          </cell>
          <cell r="AO8"/>
          <cell r="AP8" t="str">
            <v>ر1</v>
          </cell>
          <cell r="AQ8"/>
          <cell r="AR8" t="str">
            <v>ر2</v>
          </cell>
          <cell r="AS8"/>
          <cell r="AT8" t="str">
            <v>ر2</v>
          </cell>
          <cell r="AU8"/>
          <cell r="AV8" t="str">
            <v>ر2</v>
          </cell>
          <cell r="AW8"/>
          <cell r="AX8" t="str">
            <v>ر1</v>
          </cell>
          <cell r="AY8"/>
          <cell r="AZ8" t="str">
            <v>ر1</v>
          </cell>
          <cell r="BA8"/>
          <cell r="BB8" t="str">
            <v>ر1</v>
          </cell>
          <cell r="BC8"/>
          <cell r="BD8" t="str">
            <v>ج</v>
          </cell>
          <cell r="BE8"/>
          <cell r="BF8" t="str">
            <v>ج</v>
          </cell>
          <cell r="BG8"/>
          <cell r="BH8" t="str">
            <v>ر2</v>
          </cell>
          <cell r="BI8"/>
          <cell r="BJ8" t="str">
            <v>ر2</v>
          </cell>
          <cell r="BK8"/>
          <cell r="BL8" t="str">
            <v>ر1</v>
          </cell>
          <cell r="BM8"/>
          <cell r="BN8" t="str">
            <v>ر1</v>
          </cell>
          <cell r="BO8"/>
          <cell r="BP8" t="str">
            <v>ر2</v>
          </cell>
          <cell r="BQ8"/>
          <cell r="BR8" t="str">
            <v>ر2</v>
          </cell>
          <cell r="BS8"/>
          <cell r="BT8" t="str">
            <v>ر2</v>
          </cell>
          <cell r="BU8"/>
          <cell r="BV8" t="str">
            <v>ر2</v>
          </cell>
          <cell r="BW8"/>
          <cell r="BX8" t="str">
            <v>ر2</v>
          </cell>
          <cell r="BY8"/>
          <cell r="BZ8" t="str">
            <v>ر2</v>
          </cell>
          <cell r="CA8"/>
          <cell r="CB8" t="str">
            <v>ر1</v>
          </cell>
          <cell r="CC8">
            <v>1</v>
          </cell>
          <cell r="CD8" t="str">
            <v>ر2</v>
          </cell>
          <cell r="CE8"/>
          <cell r="CF8" t="str">
            <v>ر2</v>
          </cell>
          <cell r="CG8">
            <v>1</v>
          </cell>
          <cell r="CH8" t="str">
            <v>ر2</v>
          </cell>
          <cell r="CI8"/>
          <cell r="CJ8" t="str">
            <v>ر1</v>
          </cell>
          <cell r="CK8"/>
          <cell r="CL8" t="str">
            <v>ر1</v>
          </cell>
          <cell r="CM8">
            <v>1</v>
          </cell>
          <cell r="CN8" t="str">
            <v>ر2</v>
          </cell>
          <cell r="CO8">
            <v>1</v>
          </cell>
          <cell r="CP8" t="str">
            <v>ر1</v>
          </cell>
          <cell r="CQ8">
            <v>1</v>
          </cell>
          <cell r="CR8" t="str">
            <v>ر1</v>
          </cell>
          <cell r="CS8">
            <v>1</v>
          </cell>
          <cell r="CT8" t="str">
            <v>ر2</v>
          </cell>
          <cell r="CU8">
            <v>1</v>
          </cell>
          <cell r="CV8" t="str">
            <v>ر2</v>
          </cell>
          <cell r="CW8"/>
          <cell r="CX8" t="str">
            <v>ر2</v>
          </cell>
          <cell r="CY8" t="str">
            <v>ر2</v>
          </cell>
          <cell r="CZ8" t="str">
            <v>ر2</v>
          </cell>
          <cell r="DA8" t="str">
            <v>ر2</v>
          </cell>
          <cell r="DB8" t="str">
            <v>ر2</v>
          </cell>
          <cell r="DC8" t="str">
            <v>ر1</v>
          </cell>
          <cell r="DD8" t="str">
            <v>ر2</v>
          </cell>
          <cell r="DE8" t="str">
            <v>ر2</v>
          </cell>
          <cell r="DF8" t="str">
            <v>ر2</v>
          </cell>
          <cell r="DG8" t="str">
            <v>ر2</v>
          </cell>
          <cell r="DH8" t="str">
            <v>ر2</v>
          </cell>
          <cell r="DI8" t="str">
            <v>ر1</v>
          </cell>
          <cell r="DJ8" t="str">
            <v>ر2</v>
          </cell>
          <cell r="DK8" t="str">
            <v>ر1</v>
          </cell>
          <cell r="DL8" t="str">
            <v>ر2</v>
          </cell>
          <cell r="DM8" t="str">
            <v>ر1</v>
          </cell>
          <cell r="DN8" t="str">
            <v>ر2</v>
          </cell>
          <cell r="DO8" t="str">
            <v>ر1</v>
          </cell>
          <cell r="DP8" t="str">
            <v>ر1</v>
          </cell>
          <cell r="DQ8" t="str">
            <v>ر2</v>
          </cell>
          <cell r="DR8" t="str">
            <v>ر2</v>
          </cell>
          <cell r="DS8" t="str">
            <v>ر2</v>
          </cell>
          <cell r="DT8" t="str">
            <v>ر1</v>
          </cell>
          <cell r="DU8" t="str">
            <v>ر1</v>
          </cell>
          <cell r="DV8" t="str">
            <v>ر1</v>
          </cell>
          <cell r="DW8" t="str">
            <v>ج</v>
          </cell>
          <cell r="DX8" t="str">
            <v>ج</v>
          </cell>
          <cell r="DY8" t="str">
            <v>ر2</v>
          </cell>
          <cell r="DZ8" t="str">
            <v>ر2</v>
          </cell>
          <cell r="EA8" t="str">
            <v>ر1</v>
          </cell>
          <cell r="EB8" t="str">
            <v>ر1</v>
          </cell>
          <cell r="EC8" t="str">
            <v>ر2</v>
          </cell>
          <cell r="ED8" t="str">
            <v>ر2</v>
          </cell>
          <cell r="EE8" t="str">
            <v>ر2</v>
          </cell>
          <cell r="EF8" t="str">
            <v>ر2</v>
          </cell>
          <cell r="EG8" t="str">
            <v>ر2</v>
          </cell>
          <cell r="EH8" t="str">
            <v>ر2</v>
          </cell>
          <cell r="EI8" t="str">
            <v>ر1</v>
          </cell>
          <cell r="EJ8" t="str">
            <v>ر2</v>
          </cell>
          <cell r="EK8" t="str">
            <v>ر2</v>
          </cell>
          <cell r="EL8" t="str">
            <v>ر2</v>
          </cell>
          <cell r="EM8" t="str">
            <v>ر1</v>
          </cell>
          <cell r="EN8" t="str">
            <v>ر1</v>
          </cell>
          <cell r="EO8" t="str">
            <v>ر2</v>
          </cell>
          <cell r="EP8" t="str">
            <v>ر2</v>
          </cell>
          <cell r="EQ8" t="str">
            <v>ر2</v>
          </cell>
          <cell r="ER8" t="str">
            <v>ر2</v>
          </cell>
          <cell r="ES8" t="str">
            <v>ر2</v>
          </cell>
          <cell r="ET8" t="str">
            <v/>
          </cell>
          <cell r="EU8" t="str">
            <v/>
          </cell>
          <cell r="EV8" t="str">
            <v/>
          </cell>
          <cell r="EW8" t="e">
            <v>#REF!</v>
          </cell>
        </row>
        <row r="9">
          <cell r="A9">
            <v>700917</v>
          </cell>
          <cell r="B9" t="str">
            <v>سوزان الخطيب</v>
          </cell>
          <cell r="C9" t="str">
            <v>الثالثة</v>
          </cell>
          <cell r="D9" t="str">
            <v/>
          </cell>
          <cell r="E9"/>
          <cell r="F9" t="str">
            <v>A</v>
          </cell>
          <cell r="G9"/>
          <cell r="H9" t="str">
            <v>A</v>
          </cell>
          <cell r="I9"/>
          <cell r="J9" t="str">
            <v>A</v>
          </cell>
          <cell r="K9"/>
          <cell r="L9" t="str">
            <v>A</v>
          </cell>
          <cell r="M9"/>
          <cell r="N9" t="str">
            <v>A</v>
          </cell>
          <cell r="O9"/>
          <cell r="P9" t="str">
            <v>A</v>
          </cell>
          <cell r="Q9"/>
          <cell r="R9" t="str">
            <v>A</v>
          </cell>
          <cell r="S9"/>
          <cell r="T9" t="str">
            <v>A</v>
          </cell>
          <cell r="U9"/>
          <cell r="V9" t="str">
            <v>A</v>
          </cell>
          <cell r="W9"/>
          <cell r="X9" t="str">
            <v>A</v>
          </cell>
          <cell r="Y9"/>
          <cell r="Z9" t="str">
            <v>A</v>
          </cell>
          <cell r="AA9"/>
          <cell r="AB9" t="str">
            <v>A</v>
          </cell>
          <cell r="AC9"/>
          <cell r="AD9" t="str">
            <v>A</v>
          </cell>
          <cell r="AE9"/>
          <cell r="AF9" t="str">
            <v>A</v>
          </cell>
          <cell r="AG9"/>
          <cell r="AH9" t="str">
            <v>A</v>
          </cell>
          <cell r="AI9"/>
          <cell r="AJ9" t="str">
            <v>A</v>
          </cell>
          <cell r="AK9"/>
          <cell r="AL9" t="str">
            <v>A</v>
          </cell>
          <cell r="AM9"/>
          <cell r="AN9" t="str">
            <v>A</v>
          </cell>
          <cell r="AO9"/>
          <cell r="AP9" t="str">
            <v>A</v>
          </cell>
          <cell r="AQ9"/>
          <cell r="AR9" t="str">
            <v>A</v>
          </cell>
          <cell r="AS9"/>
          <cell r="AT9" t="str">
            <v>A</v>
          </cell>
          <cell r="AU9"/>
          <cell r="AV9" t="str">
            <v>A</v>
          </cell>
          <cell r="AW9"/>
          <cell r="AX9" t="str">
            <v>A</v>
          </cell>
          <cell r="AY9">
            <v>1</v>
          </cell>
          <cell r="AZ9" t="str">
            <v>A</v>
          </cell>
          <cell r="BA9"/>
          <cell r="BB9" t="str">
            <v>A</v>
          </cell>
          <cell r="BC9"/>
          <cell r="BD9" t="str">
            <v>A</v>
          </cell>
          <cell r="BE9"/>
          <cell r="BF9" t="str">
            <v>A</v>
          </cell>
          <cell r="BG9"/>
          <cell r="BH9" t="str">
            <v>A</v>
          </cell>
          <cell r="BI9"/>
          <cell r="BJ9" t="str">
            <v>A</v>
          </cell>
          <cell r="BK9">
            <v>1</v>
          </cell>
          <cell r="BL9" t="str">
            <v>A</v>
          </cell>
          <cell r="BM9"/>
          <cell r="BN9" t="str">
            <v>A</v>
          </cell>
          <cell r="BO9"/>
          <cell r="BP9" t="str">
            <v>A</v>
          </cell>
          <cell r="BQ9"/>
          <cell r="BR9" t="str">
            <v>A</v>
          </cell>
          <cell r="BS9"/>
          <cell r="BT9" t="str">
            <v>A</v>
          </cell>
          <cell r="BU9">
            <v>1</v>
          </cell>
          <cell r="BV9" t="str">
            <v>A</v>
          </cell>
          <cell r="BW9"/>
          <cell r="BX9" t="str">
            <v>A</v>
          </cell>
          <cell r="BY9"/>
          <cell r="BZ9" t="str">
            <v/>
          </cell>
          <cell r="CA9"/>
          <cell r="CB9" t="str">
            <v/>
          </cell>
          <cell r="CC9"/>
          <cell r="CD9" t="str">
            <v/>
          </cell>
          <cell r="CE9"/>
          <cell r="CF9" t="str">
            <v/>
          </cell>
          <cell r="CG9"/>
          <cell r="CH9" t="str">
            <v/>
          </cell>
          <cell r="CI9"/>
          <cell r="CJ9" t="str">
            <v/>
          </cell>
          <cell r="CK9"/>
          <cell r="CL9" t="str">
            <v/>
          </cell>
          <cell r="CM9"/>
          <cell r="CN9" t="str">
            <v/>
          </cell>
          <cell r="CO9"/>
          <cell r="CP9" t="str">
            <v/>
          </cell>
          <cell r="CQ9"/>
          <cell r="CR9" t="str">
            <v/>
          </cell>
          <cell r="CS9"/>
          <cell r="CT9" t="str">
            <v/>
          </cell>
          <cell r="CU9"/>
          <cell r="CV9" t="str">
            <v/>
          </cell>
          <cell r="CW9"/>
          <cell r="CX9" t="str">
            <v>A</v>
          </cell>
          <cell r="CY9" t="str">
            <v>A</v>
          </cell>
          <cell r="CZ9" t="str">
            <v>A</v>
          </cell>
          <cell r="DA9" t="str">
            <v>A</v>
          </cell>
          <cell r="DB9" t="str">
            <v>A</v>
          </cell>
          <cell r="DC9" t="str">
            <v>A</v>
          </cell>
          <cell r="DD9" t="str">
            <v>A</v>
          </cell>
          <cell r="DE9" t="str">
            <v>A</v>
          </cell>
          <cell r="DF9" t="str">
            <v>A</v>
          </cell>
          <cell r="DG9" t="str">
            <v>A</v>
          </cell>
          <cell r="DH9" t="str">
            <v>A</v>
          </cell>
          <cell r="DI9" t="str">
            <v>A</v>
          </cell>
          <cell r="DJ9" t="str">
            <v>A</v>
          </cell>
          <cell r="DK9" t="str">
            <v>A</v>
          </cell>
          <cell r="DL9" t="str">
            <v>A</v>
          </cell>
          <cell r="DM9" t="str">
            <v>A</v>
          </cell>
          <cell r="DN9" t="str">
            <v>A</v>
          </cell>
          <cell r="DO9" t="str">
            <v>A</v>
          </cell>
          <cell r="DP9" t="str">
            <v>A</v>
          </cell>
          <cell r="DQ9" t="str">
            <v>A</v>
          </cell>
          <cell r="DR9" t="str">
            <v>A</v>
          </cell>
          <cell r="DS9" t="str">
            <v>A</v>
          </cell>
          <cell r="DT9" t="str">
            <v>A</v>
          </cell>
          <cell r="DU9" t="str">
            <v>A</v>
          </cell>
          <cell r="DV9" t="str">
            <v>A</v>
          </cell>
          <cell r="DW9" t="str">
            <v>A</v>
          </cell>
          <cell r="DX9" t="str">
            <v>A</v>
          </cell>
          <cell r="DY9" t="str">
            <v>A</v>
          </cell>
          <cell r="DZ9" t="str">
            <v>A</v>
          </cell>
          <cell r="EA9" t="str">
            <v>A</v>
          </cell>
          <cell r="EB9" t="str">
            <v>A</v>
          </cell>
          <cell r="EC9" t="str">
            <v>A</v>
          </cell>
          <cell r="ED9" t="str">
            <v>A</v>
          </cell>
          <cell r="EE9" t="str">
            <v>A</v>
          </cell>
          <cell r="EF9" t="str">
            <v>A</v>
          </cell>
          <cell r="EG9" t="str">
            <v>A</v>
          </cell>
          <cell r="EH9" t="str">
            <v/>
          </cell>
          <cell r="EI9" t="str">
            <v/>
          </cell>
          <cell r="EJ9" t="str">
            <v/>
          </cell>
          <cell r="EK9" t="str">
            <v/>
          </cell>
          <cell r="EL9" t="str">
            <v/>
          </cell>
          <cell r="EM9" t="str">
            <v/>
          </cell>
          <cell r="EO9" t="str">
            <v/>
          </cell>
          <cell r="EP9" t="str">
            <v/>
          </cell>
          <cell r="EQ9" t="str">
            <v/>
          </cell>
          <cell r="ER9" t="str">
            <v/>
          </cell>
          <cell r="ES9" t="str">
            <v/>
          </cell>
          <cell r="ET9" t="str">
            <v/>
          </cell>
          <cell r="EU9" t="str">
            <v/>
          </cell>
          <cell r="EV9" t="str">
            <v/>
          </cell>
          <cell r="EW9" t="e">
            <v>#REF!</v>
          </cell>
        </row>
        <row r="10">
          <cell r="A10">
            <v>701084</v>
          </cell>
          <cell r="B10" t="str">
            <v>ميرفت الحمد</v>
          </cell>
          <cell r="C10" t="str">
            <v>الرابعة</v>
          </cell>
          <cell r="D10" t="str">
            <v/>
          </cell>
          <cell r="E10"/>
          <cell r="F10" t="str">
            <v>A</v>
          </cell>
          <cell r="G10"/>
          <cell r="H10" t="str">
            <v>A</v>
          </cell>
          <cell r="I10"/>
          <cell r="J10" t="str">
            <v>A</v>
          </cell>
          <cell r="K10"/>
          <cell r="L10" t="str">
            <v>A</v>
          </cell>
          <cell r="M10"/>
          <cell r="N10" t="str">
            <v>A</v>
          </cell>
          <cell r="O10"/>
          <cell r="P10" t="str">
            <v>A</v>
          </cell>
          <cell r="Q10"/>
          <cell r="R10" t="str">
            <v>A</v>
          </cell>
          <cell r="S10"/>
          <cell r="T10" t="str">
            <v>A</v>
          </cell>
          <cell r="U10"/>
          <cell r="V10" t="str">
            <v>A</v>
          </cell>
          <cell r="W10"/>
          <cell r="X10" t="str">
            <v>A</v>
          </cell>
          <cell r="Y10"/>
          <cell r="Z10" t="str">
            <v>A</v>
          </cell>
          <cell r="AA10"/>
          <cell r="AB10" t="str">
            <v>A</v>
          </cell>
          <cell r="AC10"/>
          <cell r="AD10" t="str">
            <v>A</v>
          </cell>
          <cell r="AE10"/>
          <cell r="AF10" t="str">
            <v>A</v>
          </cell>
          <cell r="AG10"/>
          <cell r="AH10" t="str">
            <v>A</v>
          </cell>
          <cell r="AI10"/>
          <cell r="AJ10" t="str">
            <v>A</v>
          </cell>
          <cell r="AK10"/>
          <cell r="AL10" t="str">
            <v>A</v>
          </cell>
          <cell r="AM10"/>
          <cell r="AN10" t="str">
            <v>A</v>
          </cell>
          <cell r="AO10"/>
          <cell r="AP10" t="str">
            <v>A</v>
          </cell>
          <cell r="AQ10"/>
          <cell r="AR10" t="str">
            <v>A</v>
          </cell>
          <cell r="AS10"/>
          <cell r="AT10" t="str">
            <v>A</v>
          </cell>
          <cell r="AU10"/>
          <cell r="AV10" t="str">
            <v>A</v>
          </cell>
          <cell r="AW10"/>
          <cell r="AX10" t="str">
            <v>A</v>
          </cell>
          <cell r="AY10"/>
          <cell r="AZ10" t="str">
            <v>A</v>
          </cell>
          <cell r="BA10"/>
          <cell r="BB10" t="str">
            <v>A</v>
          </cell>
          <cell r="BC10"/>
          <cell r="BD10" t="str">
            <v>A</v>
          </cell>
          <cell r="BE10"/>
          <cell r="BF10" t="str">
            <v>A</v>
          </cell>
          <cell r="BG10"/>
          <cell r="BH10" t="str">
            <v>A</v>
          </cell>
          <cell r="BI10"/>
          <cell r="BJ10" t="str">
            <v>A</v>
          </cell>
          <cell r="BK10"/>
          <cell r="BL10" t="str">
            <v>A</v>
          </cell>
          <cell r="BM10"/>
          <cell r="BN10" t="str">
            <v>A</v>
          </cell>
          <cell r="BO10"/>
          <cell r="BP10" t="str">
            <v>A</v>
          </cell>
          <cell r="BQ10"/>
          <cell r="BR10" t="str">
            <v>A</v>
          </cell>
          <cell r="BS10"/>
          <cell r="BT10" t="str">
            <v>A</v>
          </cell>
          <cell r="BU10"/>
          <cell r="BV10" t="str">
            <v>A</v>
          </cell>
          <cell r="BW10"/>
          <cell r="BX10" t="str">
            <v>A</v>
          </cell>
          <cell r="BY10">
            <v>1</v>
          </cell>
          <cell r="BZ10" t="str">
            <v>A</v>
          </cell>
          <cell r="CA10"/>
          <cell r="CB10" t="str">
            <v>A</v>
          </cell>
          <cell r="CC10">
            <v>1</v>
          </cell>
          <cell r="CD10" t="str">
            <v>A</v>
          </cell>
          <cell r="CE10"/>
          <cell r="CF10" t="str">
            <v>A</v>
          </cell>
          <cell r="CG10"/>
          <cell r="CH10" t="str">
            <v>A</v>
          </cell>
          <cell r="CI10"/>
          <cell r="CJ10" t="str">
            <v>A</v>
          </cell>
          <cell r="CK10">
            <v>1</v>
          </cell>
          <cell r="CL10" t="str">
            <v>A</v>
          </cell>
          <cell r="CM10"/>
          <cell r="CN10" t="str">
            <v>A</v>
          </cell>
          <cell r="CO10"/>
          <cell r="CP10" t="str">
            <v>A</v>
          </cell>
          <cell r="CQ10">
            <v>1</v>
          </cell>
          <cell r="CR10" t="str">
            <v>A</v>
          </cell>
          <cell r="CS10"/>
          <cell r="CT10" t="str">
            <v>A</v>
          </cell>
          <cell r="CU10"/>
          <cell r="CV10" t="str">
            <v>A</v>
          </cell>
          <cell r="CW10"/>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
          </cell>
          <cell r="EU10" t="str">
            <v/>
          </cell>
          <cell r="EV10" t="str">
            <v/>
          </cell>
          <cell r="EW10" t="e">
            <v>#REF!</v>
          </cell>
        </row>
        <row r="11">
          <cell r="A11">
            <v>701384</v>
          </cell>
          <cell r="B11" t="str">
            <v>يوسف جافي</v>
          </cell>
          <cell r="C11" t="str">
            <v>الثالثة</v>
          </cell>
          <cell r="D11" t="str">
            <v>إيقاف</v>
          </cell>
          <cell r="E11"/>
          <cell r="F11" t="str">
            <v>A</v>
          </cell>
          <cell r="G11"/>
          <cell r="H11" t="str">
            <v>A</v>
          </cell>
          <cell r="I11"/>
          <cell r="J11" t="str">
            <v>A</v>
          </cell>
          <cell r="K11"/>
          <cell r="L11" t="str">
            <v>A</v>
          </cell>
          <cell r="M11"/>
          <cell r="N11" t="str">
            <v>A</v>
          </cell>
          <cell r="O11"/>
          <cell r="P11" t="str">
            <v>A</v>
          </cell>
          <cell r="Q11"/>
          <cell r="R11" t="str">
            <v>A</v>
          </cell>
          <cell r="S11"/>
          <cell r="T11" t="str">
            <v>A</v>
          </cell>
          <cell r="U11"/>
          <cell r="V11" t="str">
            <v>A</v>
          </cell>
          <cell r="W11"/>
          <cell r="X11" t="str">
            <v>A</v>
          </cell>
          <cell r="Y11"/>
          <cell r="Z11" t="str">
            <v>A</v>
          </cell>
          <cell r="AA11"/>
          <cell r="AB11" t="str">
            <v>A</v>
          </cell>
          <cell r="AC11"/>
          <cell r="AD11" t="str">
            <v>A</v>
          </cell>
          <cell r="AE11"/>
          <cell r="AF11" t="str">
            <v>A</v>
          </cell>
          <cell r="AG11"/>
          <cell r="AH11" t="str">
            <v>A</v>
          </cell>
          <cell r="AI11"/>
          <cell r="AJ11" t="str">
            <v>A</v>
          </cell>
          <cell r="AK11"/>
          <cell r="AL11" t="str">
            <v>A</v>
          </cell>
          <cell r="AM11"/>
          <cell r="AN11" t="str">
            <v>A</v>
          </cell>
          <cell r="AO11"/>
          <cell r="AP11" t="str">
            <v>A</v>
          </cell>
          <cell r="AQ11"/>
          <cell r="AR11" t="str">
            <v>A</v>
          </cell>
          <cell r="AS11"/>
          <cell r="AT11" t="str">
            <v>A</v>
          </cell>
          <cell r="AU11"/>
          <cell r="AV11" t="str">
            <v>A</v>
          </cell>
          <cell r="AW11"/>
          <cell r="AX11" t="str">
            <v>A</v>
          </cell>
          <cell r="AY11"/>
          <cell r="AZ11" t="str">
            <v>A</v>
          </cell>
          <cell r="BA11">
            <v>1</v>
          </cell>
          <cell r="BB11" t="str">
            <v>A</v>
          </cell>
          <cell r="BC11">
            <v>1</v>
          </cell>
          <cell r="BD11" t="str">
            <v>A</v>
          </cell>
          <cell r="BE11">
            <v>1</v>
          </cell>
          <cell r="BF11" t="str">
            <v>A</v>
          </cell>
          <cell r="BG11"/>
          <cell r="BH11" t="str">
            <v>A</v>
          </cell>
          <cell r="BI11"/>
          <cell r="BJ11" t="str">
            <v>A</v>
          </cell>
          <cell r="BK11"/>
          <cell r="BL11" t="str">
            <v>A</v>
          </cell>
          <cell r="BM11"/>
          <cell r="BN11" t="str">
            <v/>
          </cell>
          <cell r="BO11"/>
          <cell r="BP11" t="str">
            <v/>
          </cell>
          <cell r="BQ11"/>
          <cell r="BR11" t="str">
            <v/>
          </cell>
          <cell r="BS11"/>
          <cell r="BT11" t="str">
            <v/>
          </cell>
          <cell r="BU11"/>
          <cell r="BV11" t="str">
            <v/>
          </cell>
          <cell r="BW11"/>
          <cell r="BX11" t="str">
            <v/>
          </cell>
          <cell r="BY11"/>
          <cell r="BZ11" t="str">
            <v/>
          </cell>
          <cell r="CA11"/>
          <cell r="CB11" t="str">
            <v/>
          </cell>
          <cell r="CC11"/>
          <cell r="CD11" t="str">
            <v/>
          </cell>
          <cell r="CE11"/>
          <cell r="CF11" t="str">
            <v/>
          </cell>
          <cell r="CG11"/>
          <cell r="CH11" t="str">
            <v/>
          </cell>
          <cell r="CI11"/>
          <cell r="CJ11" t="str">
            <v/>
          </cell>
          <cell r="CK11"/>
          <cell r="CL11" t="str">
            <v/>
          </cell>
          <cell r="CM11"/>
          <cell r="CN11" t="str">
            <v/>
          </cell>
          <cell r="CO11"/>
          <cell r="CP11" t="str">
            <v/>
          </cell>
          <cell r="CQ11"/>
          <cell r="CR11" t="str">
            <v/>
          </cell>
          <cell r="CS11"/>
          <cell r="CT11" t="str">
            <v/>
          </cell>
          <cell r="CU11"/>
          <cell r="CV11" t="str">
            <v/>
          </cell>
          <cell r="CW11" t="str">
            <v>إيقاف</v>
          </cell>
          <cell r="CX11" t="str">
            <v>A</v>
          </cell>
          <cell r="CY11" t="str">
            <v>A</v>
          </cell>
          <cell r="CZ11" t="str">
            <v>A</v>
          </cell>
          <cell r="DA11" t="str">
            <v>A</v>
          </cell>
          <cell r="DB11" t="str">
            <v>A</v>
          </cell>
          <cell r="DC11" t="str">
            <v>A</v>
          </cell>
          <cell r="DD11" t="str">
            <v>A</v>
          </cell>
          <cell r="DE11" t="str">
            <v>A</v>
          </cell>
          <cell r="DF11" t="str">
            <v>A</v>
          </cell>
          <cell r="DG11" t="str">
            <v>A</v>
          </cell>
          <cell r="DH11" t="str">
            <v>A</v>
          </cell>
          <cell r="DI11" t="str">
            <v>A</v>
          </cell>
          <cell r="DJ11" t="str">
            <v>A</v>
          </cell>
          <cell r="DK11" t="str">
            <v>A</v>
          </cell>
          <cell r="DL11" t="str">
            <v>A</v>
          </cell>
          <cell r="DM11" t="str">
            <v>A</v>
          </cell>
          <cell r="DN11" t="str">
            <v>A</v>
          </cell>
          <cell r="DO11" t="str">
            <v>A</v>
          </cell>
          <cell r="DP11" t="str">
            <v>A</v>
          </cell>
          <cell r="DQ11" t="str">
            <v>A</v>
          </cell>
          <cell r="DR11" t="str">
            <v>A</v>
          </cell>
          <cell r="DS11" t="str">
            <v>A</v>
          </cell>
          <cell r="DT11" t="str">
            <v>A</v>
          </cell>
          <cell r="DU11" t="str">
            <v>A</v>
          </cell>
          <cell r="DV11" t="str">
            <v>A</v>
          </cell>
          <cell r="DW11" t="str">
            <v>A</v>
          </cell>
          <cell r="DX11" t="str">
            <v>A</v>
          </cell>
          <cell r="DY11" t="str">
            <v>A</v>
          </cell>
          <cell r="DZ11" t="str">
            <v>A</v>
          </cell>
          <cell r="EA11" t="str">
            <v>A</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v>105000</v>
          </cell>
          <cell r="EU11" t="str">
            <v/>
          </cell>
          <cell r="EV11" t="str">
            <v/>
          </cell>
          <cell r="EW11" t="e">
            <v>#REF!</v>
          </cell>
        </row>
        <row r="12">
          <cell r="A12">
            <v>701389</v>
          </cell>
          <cell r="B12" t="str">
            <v>اثار حسين</v>
          </cell>
          <cell r="C12" t="str">
            <v>الثالثة</v>
          </cell>
          <cell r="D12" t="str">
            <v/>
          </cell>
          <cell r="E12"/>
          <cell r="F12" t="str">
            <v>ر2</v>
          </cell>
          <cell r="G12"/>
          <cell r="H12" t="str">
            <v>ر1</v>
          </cell>
          <cell r="I12"/>
          <cell r="J12" t="str">
            <v>ر1</v>
          </cell>
          <cell r="K12"/>
          <cell r="L12" t="str">
            <v>ر1</v>
          </cell>
          <cell r="M12"/>
          <cell r="N12" t="str">
            <v>ر2</v>
          </cell>
          <cell r="O12"/>
          <cell r="P12" t="str">
            <v>ر2</v>
          </cell>
          <cell r="Q12"/>
          <cell r="R12" t="str">
            <v>ر1</v>
          </cell>
          <cell r="S12"/>
          <cell r="T12" t="str">
            <v>ر1</v>
          </cell>
          <cell r="U12"/>
          <cell r="V12" t="str">
            <v>ر1</v>
          </cell>
          <cell r="W12"/>
          <cell r="X12" t="str">
            <v>ر2</v>
          </cell>
          <cell r="Y12"/>
          <cell r="Z12" t="str">
            <v>ر1</v>
          </cell>
          <cell r="AA12">
            <v>1</v>
          </cell>
          <cell r="AB12" t="str">
            <v>ر2</v>
          </cell>
          <cell r="AC12"/>
          <cell r="AD12" t="str">
            <v>ر1</v>
          </cell>
          <cell r="AE12"/>
          <cell r="AF12" t="str">
            <v>ر1</v>
          </cell>
          <cell r="AG12"/>
          <cell r="AH12" t="str">
            <v>ر1</v>
          </cell>
          <cell r="AI12">
            <v>1</v>
          </cell>
          <cell r="AJ12" t="str">
            <v>ر1</v>
          </cell>
          <cell r="AK12"/>
          <cell r="AL12" t="str">
            <v>ر2</v>
          </cell>
          <cell r="AM12"/>
          <cell r="AN12" t="str">
            <v>ج</v>
          </cell>
          <cell r="AO12"/>
          <cell r="AP12" t="str">
            <v>ر2</v>
          </cell>
          <cell r="AQ12"/>
          <cell r="AR12" t="str">
            <v>ر2</v>
          </cell>
          <cell r="AS12"/>
          <cell r="AT12" t="str">
            <v>ر2</v>
          </cell>
          <cell r="AU12"/>
          <cell r="AV12" t="str">
            <v>ر2</v>
          </cell>
          <cell r="AW12"/>
          <cell r="AX12" t="str">
            <v>ر2</v>
          </cell>
          <cell r="AY12"/>
          <cell r="AZ12" t="str">
            <v>ج</v>
          </cell>
          <cell r="BA12"/>
          <cell r="BB12" t="str">
            <v>ر2</v>
          </cell>
          <cell r="BC12"/>
          <cell r="BD12" t="str">
            <v>ر1</v>
          </cell>
          <cell r="BE12"/>
          <cell r="BF12" t="str">
            <v>ر2</v>
          </cell>
          <cell r="BG12"/>
          <cell r="BH12" t="str">
            <v>ر2</v>
          </cell>
          <cell r="BI12"/>
          <cell r="BJ12" t="str">
            <v>ر1</v>
          </cell>
          <cell r="BK12">
            <v>1</v>
          </cell>
          <cell r="BL12" t="str">
            <v>ر2</v>
          </cell>
          <cell r="BM12">
            <v>1</v>
          </cell>
          <cell r="BN12" t="str">
            <v>ر1</v>
          </cell>
          <cell r="BO12"/>
          <cell r="BP12" t="str">
            <v>ر1</v>
          </cell>
          <cell r="BQ12"/>
          <cell r="BR12" t="str">
            <v>ج</v>
          </cell>
          <cell r="BS12"/>
          <cell r="BT12" t="str">
            <v>ر1</v>
          </cell>
          <cell r="BU12">
            <v>1</v>
          </cell>
          <cell r="BV12" t="str">
            <v>ر1</v>
          </cell>
          <cell r="BW12">
            <v>1</v>
          </cell>
          <cell r="BX12" t="str">
            <v>ر1</v>
          </cell>
          <cell r="BY12"/>
          <cell r="BZ12" t="str">
            <v/>
          </cell>
          <cell r="CA12"/>
          <cell r="CB12" t="str">
            <v/>
          </cell>
          <cell r="CC12"/>
          <cell r="CD12" t="str">
            <v/>
          </cell>
          <cell r="CE12"/>
          <cell r="CF12" t="str">
            <v/>
          </cell>
          <cell r="CG12"/>
          <cell r="CH12" t="str">
            <v/>
          </cell>
          <cell r="CI12"/>
          <cell r="CJ12" t="str">
            <v/>
          </cell>
          <cell r="CK12"/>
          <cell r="CL12" t="str">
            <v/>
          </cell>
          <cell r="CM12"/>
          <cell r="CN12" t="str">
            <v/>
          </cell>
          <cell r="CO12"/>
          <cell r="CP12" t="str">
            <v/>
          </cell>
          <cell r="CQ12"/>
          <cell r="CR12" t="str">
            <v/>
          </cell>
          <cell r="CS12"/>
          <cell r="CT12" t="str">
            <v/>
          </cell>
          <cell r="CU12"/>
          <cell r="CV12" t="str">
            <v/>
          </cell>
          <cell r="CW12"/>
          <cell r="CX12" t="str">
            <v>ر2</v>
          </cell>
          <cell r="CY12" t="str">
            <v>ر1</v>
          </cell>
          <cell r="CZ12" t="str">
            <v>ر1</v>
          </cell>
          <cell r="DA12" t="str">
            <v>ر1</v>
          </cell>
          <cell r="DB12" t="str">
            <v>ر2</v>
          </cell>
          <cell r="DC12" t="str">
            <v>ر2</v>
          </cell>
          <cell r="DD12" t="str">
            <v>ر1</v>
          </cell>
          <cell r="DE12" t="str">
            <v>ر1</v>
          </cell>
          <cell r="DF12" t="str">
            <v>ر1</v>
          </cell>
          <cell r="DG12" t="str">
            <v>ر2</v>
          </cell>
          <cell r="DH12" t="str">
            <v>ر1</v>
          </cell>
          <cell r="DI12" t="str">
            <v>ر2</v>
          </cell>
          <cell r="DJ12" t="str">
            <v>ر1</v>
          </cell>
          <cell r="DK12" t="str">
            <v>ر1</v>
          </cell>
          <cell r="DL12" t="str">
            <v>ر1</v>
          </cell>
          <cell r="DM12" t="str">
            <v>ر2</v>
          </cell>
          <cell r="DN12" t="str">
            <v>ر2</v>
          </cell>
          <cell r="DO12" t="str">
            <v>ج</v>
          </cell>
          <cell r="DP12" t="str">
            <v>ر2</v>
          </cell>
          <cell r="DQ12" t="str">
            <v>ر2</v>
          </cell>
          <cell r="DR12" t="str">
            <v>ر2</v>
          </cell>
          <cell r="DS12" t="str">
            <v>ر2</v>
          </cell>
          <cell r="DT12" t="str">
            <v>ر2</v>
          </cell>
          <cell r="DU12" t="str">
            <v>ج</v>
          </cell>
          <cell r="DV12" t="str">
            <v>ر2</v>
          </cell>
          <cell r="DW12" t="str">
            <v>ر1</v>
          </cell>
          <cell r="DX12" t="str">
            <v>ر2</v>
          </cell>
          <cell r="DY12" t="str">
            <v>ر2</v>
          </cell>
          <cell r="DZ12" t="str">
            <v>ر1</v>
          </cell>
          <cell r="EA12" t="str">
            <v>ر2</v>
          </cell>
          <cell r="EB12" t="str">
            <v>ر2</v>
          </cell>
          <cell r="EC12" t="str">
            <v>ر1</v>
          </cell>
          <cell r="ED12" t="str">
            <v>ج</v>
          </cell>
          <cell r="EE12" t="str">
            <v>ر1</v>
          </cell>
          <cell r="EF12" t="str">
            <v>ر2</v>
          </cell>
          <cell r="EG12" t="str">
            <v>ر2</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e">
            <v>#REF!</v>
          </cell>
        </row>
        <row r="13">
          <cell r="A13">
            <v>701544</v>
          </cell>
          <cell r="B13" t="str">
            <v>عامر الصوصو</v>
          </cell>
          <cell r="C13" t="str">
            <v>الثانية</v>
          </cell>
          <cell r="D13" t="str">
            <v/>
          </cell>
          <cell r="E13"/>
          <cell r="F13" t="str">
            <v>ر2</v>
          </cell>
          <cell r="G13"/>
          <cell r="H13" t="str">
            <v>ر2</v>
          </cell>
          <cell r="I13"/>
          <cell r="J13" t="str">
            <v>ر2</v>
          </cell>
          <cell r="K13"/>
          <cell r="L13" t="str">
            <v>ر2</v>
          </cell>
          <cell r="M13"/>
          <cell r="N13" t="str">
            <v>ر2</v>
          </cell>
          <cell r="O13"/>
          <cell r="P13" t="str">
            <v>ج</v>
          </cell>
          <cell r="Q13"/>
          <cell r="R13" t="str">
            <v>ر2</v>
          </cell>
          <cell r="S13"/>
          <cell r="T13" t="str">
            <v>ر2</v>
          </cell>
          <cell r="U13"/>
          <cell r="V13" t="str">
            <v>ر1</v>
          </cell>
          <cell r="W13"/>
          <cell r="X13" t="str">
            <v>ر2</v>
          </cell>
          <cell r="Y13"/>
          <cell r="Z13" t="str">
            <v>ر2</v>
          </cell>
          <cell r="AA13"/>
          <cell r="AB13" t="str">
            <v>ج</v>
          </cell>
          <cell r="AC13"/>
          <cell r="AD13" t="str">
            <v>ر2</v>
          </cell>
          <cell r="AE13"/>
          <cell r="AF13" t="str">
            <v>ر2</v>
          </cell>
          <cell r="AG13">
            <v>1</v>
          </cell>
          <cell r="AH13" t="str">
            <v>ر2</v>
          </cell>
          <cell r="AI13"/>
          <cell r="AJ13" t="str">
            <v>ج</v>
          </cell>
          <cell r="AK13">
            <v>1</v>
          </cell>
          <cell r="AL13" t="str">
            <v>ر1</v>
          </cell>
          <cell r="AM13"/>
          <cell r="AN13" t="str">
            <v>ج</v>
          </cell>
          <cell r="AO13"/>
          <cell r="AP13" t="str">
            <v>ج</v>
          </cell>
          <cell r="AQ13"/>
          <cell r="AR13" t="str">
            <v>ج</v>
          </cell>
          <cell r="AS13"/>
          <cell r="AT13" t="str">
            <v>ج</v>
          </cell>
          <cell r="AU13"/>
          <cell r="AV13" t="str">
            <v>ج</v>
          </cell>
          <cell r="AW13">
            <v>1</v>
          </cell>
          <cell r="AX13" t="str">
            <v>ر2</v>
          </cell>
          <cell r="AY13"/>
          <cell r="AZ13" t="str">
            <v>ج</v>
          </cell>
          <cell r="BA13"/>
          <cell r="BB13" t="str">
            <v/>
          </cell>
          <cell r="BC13"/>
          <cell r="BD13" t="str">
            <v/>
          </cell>
          <cell r="BE13"/>
          <cell r="BF13" t="str">
            <v/>
          </cell>
          <cell r="BG13"/>
          <cell r="BH13" t="str">
            <v/>
          </cell>
          <cell r="BI13"/>
          <cell r="BJ13" t="str">
            <v/>
          </cell>
          <cell r="BK13"/>
          <cell r="BL13" t="str">
            <v/>
          </cell>
          <cell r="BM13"/>
          <cell r="BN13" t="str">
            <v/>
          </cell>
          <cell r="BO13"/>
          <cell r="BP13" t="str">
            <v/>
          </cell>
          <cell r="BQ13"/>
          <cell r="BR13" t="str">
            <v/>
          </cell>
          <cell r="BS13"/>
          <cell r="BT13" t="str">
            <v/>
          </cell>
          <cell r="BU13"/>
          <cell r="BV13" t="str">
            <v/>
          </cell>
          <cell r="BW13"/>
          <cell r="BX13" t="str">
            <v/>
          </cell>
          <cell r="BY13"/>
          <cell r="BZ13" t="str">
            <v/>
          </cell>
          <cell r="CA13"/>
          <cell r="CB13" t="str">
            <v/>
          </cell>
          <cell r="CC13"/>
          <cell r="CD13" t="str">
            <v/>
          </cell>
          <cell r="CE13"/>
          <cell r="CF13" t="str">
            <v/>
          </cell>
          <cell r="CG13"/>
          <cell r="CH13" t="str">
            <v/>
          </cell>
          <cell r="CI13"/>
          <cell r="CJ13" t="str">
            <v/>
          </cell>
          <cell r="CK13"/>
          <cell r="CL13" t="str">
            <v/>
          </cell>
          <cell r="CM13"/>
          <cell r="CN13" t="str">
            <v/>
          </cell>
          <cell r="CO13"/>
          <cell r="CP13" t="str">
            <v/>
          </cell>
          <cell r="CQ13"/>
          <cell r="CR13" t="str">
            <v/>
          </cell>
          <cell r="CS13"/>
          <cell r="CT13" t="str">
            <v/>
          </cell>
          <cell r="CU13"/>
          <cell r="CV13" t="str">
            <v/>
          </cell>
          <cell r="CW13"/>
          <cell r="CX13" t="str">
            <v>ر2</v>
          </cell>
          <cell r="CY13" t="str">
            <v>ر2</v>
          </cell>
          <cell r="CZ13" t="str">
            <v>ر2</v>
          </cell>
          <cell r="DA13" t="str">
            <v>ر2</v>
          </cell>
          <cell r="DB13" t="str">
            <v>ر2</v>
          </cell>
          <cell r="DC13" t="str">
            <v>ج</v>
          </cell>
          <cell r="DD13" t="str">
            <v>ر2</v>
          </cell>
          <cell r="DE13" t="str">
            <v>ر2</v>
          </cell>
          <cell r="DF13" t="str">
            <v>ر1</v>
          </cell>
          <cell r="DG13" t="str">
            <v>ر2</v>
          </cell>
          <cell r="DH13" t="str">
            <v>ر2</v>
          </cell>
          <cell r="DI13" t="str">
            <v>ج</v>
          </cell>
          <cell r="DJ13" t="str">
            <v>ر2</v>
          </cell>
          <cell r="DK13" t="str">
            <v>ر2</v>
          </cell>
          <cell r="DL13" t="str">
            <v>ر2</v>
          </cell>
          <cell r="DM13" t="str">
            <v>ج</v>
          </cell>
          <cell r="DN13" t="str">
            <v>ر2</v>
          </cell>
          <cell r="DO13" t="str">
            <v>ج</v>
          </cell>
          <cell r="DP13" t="str">
            <v>ج</v>
          </cell>
          <cell r="DQ13" t="str">
            <v>ج</v>
          </cell>
          <cell r="DR13" t="str">
            <v>ج</v>
          </cell>
          <cell r="DS13" t="str">
            <v>ج</v>
          </cell>
          <cell r="DT13" t="str">
            <v>ر2</v>
          </cell>
          <cell r="DU13" t="str">
            <v>ج</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e">
            <v>#REF!</v>
          </cell>
        </row>
        <row r="14">
          <cell r="A14">
            <v>701595</v>
          </cell>
          <cell r="B14" t="str">
            <v>فاتن رعد</v>
          </cell>
          <cell r="C14" t="str">
            <v>الرابعة</v>
          </cell>
          <cell r="D14" t="str">
            <v/>
          </cell>
          <cell r="E14"/>
          <cell r="F14" t="str">
            <v>ر2</v>
          </cell>
          <cell r="G14"/>
          <cell r="H14" t="str">
            <v>ر2</v>
          </cell>
          <cell r="I14"/>
          <cell r="J14" t="str">
            <v>ر2</v>
          </cell>
          <cell r="K14"/>
          <cell r="L14" t="str">
            <v>ر1</v>
          </cell>
          <cell r="M14"/>
          <cell r="N14" t="str">
            <v>ر2</v>
          </cell>
          <cell r="O14"/>
          <cell r="P14" t="str">
            <v>ر2</v>
          </cell>
          <cell r="Q14"/>
          <cell r="R14" t="str">
            <v>ر2</v>
          </cell>
          <cell r="S14"/>
          <cell r="T14" t="str">
            <v>ر2</v>
          </cell>
          <cell r="U14"/>
          <cell r="V14" t="str">
            <v>ر2</v>
          </cell>
          <cell r="W14"/>
          <cell r="X14" t="str">
            <v>ر2</v>
          </cell>
          <cell r="Y14"/>
          <cell r="Z14" t="str">
            <v>ر2</v>
          </cell>
          <cell r="AA14"/>
          <cell r="AB14" t="str">
            <v>ر2</v>
          </cell>
          <cell r="AC14"/>
          <cell r="AD14" t="str">
            <v>ر1</v>
          </cell>
          <cell r="AE14"/>
          <cell r="AF14" t="str">
            <v>ر1</v>
          </cell>
          <cell r="AG14"/>
          <cell r="AH14" t="str">
            <v>ر1</v>
          </cell>
          <cell r="AI14"/>
          <cell r="AJ14" t="str">
            <v>ر1</v>
          </cell>
          <cell r="AK14"/>
          <cell r="AL14" t="str">
            <v>ر1</v>
          </cell>
          <cell r="AM14"/>
          <cell r="AN14" t="str">
            <v>ر1</v>
          </cell>
          <cell r="AO14"/>
          <cell r="AP14" t="str">
            <v>ر1</v>
          </cell>
          <cell r="AQ14"/>
          <cell r="AR14" t="str">
            <v>ر1</v>
          </cell>
          <cell r="AS14"/>
          <cell r="AT14" t="str">
            <v>ر1</v>
          </cell>
          <cell r="AU14"/>
          <cell r="AV14" t="str">
            <v>ر1</v>
          </cell>
          <cell r="AW14"/>
          <cell r="AX14" t="str">
            <v>ر1</v>
          </cell>
          <cell r="AY14"/>
          <cell r="AZ14" t="str">
            <v>ر1</v>
          </cell>
          <cell r="BA14"/>
          <cell r="BB14" t="str">
            <v>ر2</v>
          </cell>
          <cell r="BC14"/>
          <cell r="BD14" t="str">
            <v>ر2</v>
          </cell>
          <cell r="BE14"/>
          <cell r="BF14" t="str">
            <v>ر1</v>
          </cell>
          <cell r="BG14"/>
          <cell r="BH14" t="str">
            <v>ر1</v>
          </cell>
          <cell r="BI14"/>
          <cell r="BJ14" t="str">
            <v>ر2</v>
          </cell>
          <cell r="BK14"/>
          <cell r="BL14" t="str">
            <v>ر1</v>
          </cell>
          <cell r="BM14"/>
          <cell r="BN14" t="str">
            <v>ر1</v>
          </cell>
          <cell r="BO14"/>
          <cell r="BP14" t="str">
            <v>ر1</v>
          </cell>
          <cell r="BQ14"/>
          <cell r="BR14" t="str">
            <v>ر2</v>
          </cell>
          <cell r="BS14"/>
          <cell r="BT14" t="str">
            <v>ر1</v>
          </cell>
          <cell r="BU14"/>
          <cell r="BV14" t="str">
            <v>ر2</v>
          </cell>
          <cell r="BW14"/>
          <cell r="BX14" t="str">
            <v>ر1</v>
          </cell>
          <cell r="BY14"/>
          <cell r="BZ14" t="str">
            <v>ج</v>
          </cell>
          <cell r="CA14"/>
          <cell r="CB14" t="str">
            <v>ج</v>
          </cell>
          <cell r="CC14"/>
          <cell r="CD14" t="str">
            <v>ج</v>
          </cell>
          <cell r="CE14"/>
          <cell r="CF14" t="str">
            <v>ج</v>
          </cell>
          <cell r="CG14"/>
          <cell r="CH14" t="str">
            <v>ج</v>
          </cell>
          <cell r="CI14"/>
          <cell r="CJ14" t="str">
            <v>ج</v>
          </cell>
          <cell r="CK14">
            <v>1</v>
          </cell>
          <cell r="CL14" t="str">
            <v>ج</v>
          </cell>
          <cell r="CM14">
            <v>1</v>
          </cell>
          <cell r="CN14" t="str">
            <v>ج</v>
          </cell>
          <cell r="CO14">
            <v>1</v>
          </cell>
          <cell r="CP14" t="str">
            <v>ج</v>
          </cell>
          <cell r="CQ14">
            <v>1</v>
          </cell>
          <cell r="CR14" t="str">
            <v>ج</v>
          </cell>
          <cell r="CS14">
            <v>1</v>
          </cell>
          <cell r="CT14" t="str">
            <v>ج</v>
          </cell>
          <cell r="CU14">
            <v>1</v>
          </cell>
          <cell r="CV14" t="str">
            <v>ج</v>
          </cell>
          <cell r="CW14"/>
          <cell r="CX14" t="str">
            <v>ر2</v>
          </cell>
          <cell r="CY14" t="str">
            <v>ر2</v>
          </cell>
          <cell r="CZ14" t="str">
            <v>ر2</v>
          </cell>
          <cell r="DA14" t="str">
            <v>ر1</v>
          </cell>
          <cell r="DB14" t="str">
            <v>ر2</v>
          </cell>
          <cell r="DC14" t="str">
            <v>ر2</v>
          </cell>
          <cell r="DD14" t="str">
            <v>ر2</v>
          </cell>
          <cell r="DE14" t="str">
            <v>ر2</v>
          </cell>
          <cell r="DF14" t="str">
            <v>ر2</v>
          </cell>
          <cell r="DG14" t="str">
            <v>ر2</v>
          </cell>
          <cell r="DH14" t="str">
            <v>ر2</v>
          </cell>
          <cell r="DI14" t="str">
            <v>ر2</v>
          </cell>
          <cell r="DJ14" t="str">
            <v>ر1</v>
          </cell>
          <cell r="DK14" t="str">
            <v>ر1</v>
          </cell>
          <cell r="DL14" t="str">
            <v>ر1</v>
          </cell>
          <cell r="DM14" t="str">
            <v>ر1</v>
          </cell>
          <cell r="DN14" t="str">
            <v>ر1</v>
          </cell>
          <cell r="DO14" t="str">
            <v>ر1</v>
          </cell>
          <cell r="DP14" t="str">
            <v>ر1</v>
          </cell>
          <cell r="DQ14" t="str">
            <v>ر1</v>
          </cell>
          <cell r="DR14" t="str">
            <v>ر1</v>
          </cell>
          <cell r="DS14" t="str">
            <v>ر1</v>
          </cell>
          <cell r="DT14" t="str">
            <v>ر1</v>
          </cell>
          <cell r="DU14" t="str">
            <v>ر1</v>
          </cell>
          <cell r="DV14" t="str">
            <v>ر2</v>
          </cell>
          <cell r="DW14" t="str">
            <v>ر2</v>
          </cell>
          <cell r="DX14" t="str">
            <v>ر1</v>
          </cell>
          <cell r="DY14" t="str">
            <v>ر1</v>
          </cell>
          <cell r="DZ14" t="str">
            <v>ر2</v>
          </cell>
          <cell r="EA14" t="str">
            <v>ر1</v>
          </cell>
          <cell r="EB14" t="str">
            <v>ر1</v>
          </cell>
          <cell r="EC14" t="str">
            <v>ر1</v>
          </cell>
          <cell r="ED14" t="str">
            <v>ر2</v>
          </cell>
          <cell r="EE14" t="str">
            <v>ر1</v>
          </cell>
          <cell r="EF14" t="str">
            <v>ر2</v>
          </cell>
          <cell r="EG14" t="str">
            <v>ر1</v>
          </cell>
          <cell r="EH14" t="str">
            <v>ج</v>
          </cell>
          <cell r="EI14" t="str">
            <v>ج</v>
          </cell>
          <cell r="EJ14" t="str">
            <v>ج</v>
          </cell>
          <cell r="EK14" t="str">
            <v>ج</v>
          </cell>
          <cell r="EL14" t="str">
            <v>ج</v>
          </cell>
          <cell r="EM14" t="str">
            <v>ج</v>
          </cell>
          <cell r="EN14" t="str">
            <v>ر1</v>
          </cell>
          <cell r="EO14" t="str">
            <v>ر1</v>
          </cell>
          <cell r="EP14" t="str">
            <v>ر1</v>
          </cell>
          <cell r="EQ14" t="str">
            <v>ر1</v>
          </cell>
          <cell r="ER14" t="str">
            <v>ر1</v>
          </cell>
          <cell r="ES14" t="str">
            <v>ر1</v>
          </cell>
          <cell r="ET14" t="str">
            <v/>
          </cell>
          <cell r="EU14" t="str">
            <v/>
          </cell>
          <cell r="EV14" t="str">
            <v/>
          </cell>
          <cell r="EW14" t="e">
            <v>#REF!</v>
          </cell>
        </row>
        <row r="15">
          <cell r="A15">
            <v>701903</v>
          </cell>
          <cell r="B15" t="str">
            <v>رنا الابراهيم</v>
          </cell>
          <cell r="C15" t="str">
            <v>الثالثة</v>
          </cell>
          <cell r="D15" t="str">
            <v/>
          </cell>
          <cell r="E15"/>
          <cell r="F15" t="str">
            <v>A</v>
          </cell>
          <cell r="G15"/>
          <cell r="H15" t="str">
            <v>A</v>
          </cell>
          <cell r="I15"/>
          <cell r="J15" t="str">
            <v>A</v>
          </cell>
          <cell r="K15"/>
          <cell r="L15" t="str">
            <v>A</v>
          </cell>
          <cell r="M15"/>
          <cell r="N15" t="str">
            <v>A</v>
          </cell>
          <cell r="O15"/>
          <cell r="P15" t="str">
            <v>A</v>
          </cell>
          <cell r="Q15"/>
          <cell r="R15" t="str">
            <v>A</v>
          </cell>
          <cell r="S15"/>
          <cell r="T15" t="str">
            <v>A</v>
          </cell>
          <cell r="U15"/>
          <cell r="V15" t="str">
            <v>A</v>
          </cell>
          <cell r="W15"/>
          <cell r="X15" t="str">
            <v>A</v>
          </cell>
          <cell r="Y15"/>
          <cell r="Z15" t="str">
            <v>A</v>
          </cell>
          <cell r="AA15"/>
          <cell r="AB15" t="str">
            <v>A</v>
          </cell>
          <cell r="AC15"/>
          <cell r="AD15" t="str">
            <v>A</v>
          </cell>
          <cell r="AE15"/>
          <cell r="AF15" t="str">
            <v>A</v>
          </cell>
          <cell r="AG15"/>
          <cell r="AH15" t="str">
            <v>A</v>
          </cell>
          <cell r="AI15"/>
          <cell r="AJ15" t="str">
            <v>A</v>
          </cell>
          <cell r="AK15"/>
          <cell r="AL15" t="str">
            <v>A</v>
          </cell>
          <cell r="AM15"/>
          <cell r="AN15" t="str">
            <v>A</v>
          </cell>
          <cell r="AO15"/>
          <cell r="AP15" t="str">
            <v>A</v>
          </cell>
          <cell r="AQ15"/>
          <cell r="AR15" t="str">
            <v>A</v>
          </cell>
          <cell r="AS15"/>
          <cell r="AT15" t="str">
            <v>A</v>
          </cell>
          <cell r="AU15"/>
          <cell r="AV15" t="str">
            <v>A</v>
          </cell>
          <cell r="AW15">
            <v>1</v>
          </cell>
          <cell r="AX15" t="str">
            <v>A</v>
          </cell>
          <cell r="AY15"/>
          <cell r="AZ15" t="str">
            <v>A</v>
          </cell>
          <cell r="BA15"/>
          <cell r="BB15" t="str">
            <v>A</v>
          </cell>
          <cell r="BC15"/>
          <cell r="BD15" t="str">
            <v>A</v>
          </cell>
          <cell r="BE15"/>
          <cell r="BF15" t="str">
            <v>A</v>
          </cell>
          <cell r="BG15"/>
          <cell r="BH15" t="str">
            <v>A</v>
          </cell>
          <cell r="BI15">
            <v>1</v>
          </cell>
          <cell r="BJ15" t="str">
            <v>A</v>
          </cell>
          <cell r="BK15">
            <v>1</v>
          </cell>
          <cell r="BL15" t="str">
            <v>A</v>
          </cell>
          <cell r="BM15"/>
          <cell r="BN15" t="str">
            <v>A</v>
          </cell>
          <cell r="BO15"/>
          <cell r="BP15" t="str">
            <v>A</v>
          </cell>
          <cell r="BQ15"/>
          <cell r="BR15" t="str">
            <v>A</v>
          </cell>
          <cell r="BS15"/>
          <cell r="BT15" t="str">
            <v>A</v>
          </cell>
          <cell r="BU15"/>
          <cell r="BV15" t="str">
            <v>A</v>
          </cell>
          <cell r="BW15"/>
          <cell r="BX15" t="str">
            <v>A</v>
          </cell>
          <cell r="BY15"/>
          <cell r="BZ15" t="str">
            <v/>
          </cell>
          <cell r="CA15"/>
          <cell r="CB15" t="str">
            <v/>
          </cell>
          <cell r="CC15"/>
          <cell r="CD15" t="str">
            <v/>
          </cell>
          <cell r="CE15"/>
          <cell r="CF15" t="str">
            <v/>
          </cell>
          <cell r="CG15"/>
          <cell r="CH15" t="str">
            <v/>
          </cell>
          <cell r="CI15"/>
          <cell r="CJ15" t="str">
            <v/>
          </cell>
          <cell r="CK15"/>
          <cell r="CL15" t="str">
            <v/>
          </cell>
          <cell r="CM15"/>
          <cell r="CN15" t="str">
            <v/>
          </cell>
          <cell r="CO15"/>
          <cell r="CP15" t="str">
            <v/>
          </cell>
          <cell r="CQ15"/>
          <cell r="CR15" t="str">
            <v/>
          </cell>
          <cell r="CS15"/>
          <cell r="CT15" t="str">
            <v/>
          </cell>
          <cell r="CU15"/>
          <cell r="CV15" t="str">
            <v/>
          </cell>
          <cell r="CW15"/>
          <cell r="CX15" t="str">
            <v>A</v>
          </cell>
          <cell r="CY15" t="str">
            <v>A</v>
          </cell>
          <cell r="CZ15" t="str">
            <v>A</v>
          </cell>
          <cell r="DA15" t="str">
            <v>A</v>
          </cell>
          <cell r="DB15" t="str">
            <v>A</v>
          </cell>
          <cell r="DC15" t="str">
            <v>A</v>
          </cell>
          <cell r="DD15" t="str">
            <v>A</v>
          </cell>
          <cell r="DE15" t="str">
            <v>A</v>
          </cell>
          <cell r="DF15" t="str">
            <v>A</v>
          </cell>
          <cell r="DG15" t="str">
            <v>A</v>
          </cell>
          <cell r="DH15" t="str">
            <v>A</v>
          </cell>
          <cell r="DI15" t="str">
            <v>A</v>
          </cell>
          <cell r="DJ15" t="str">
            <v>A</v>
          </cell>
          <cell r="DK15" t="str">
            <v>A</v>
          </cell>
          <cell r="DL15" t="str">
            <v>A</v>
          </cell>
          <cell r="DM15" t="str">
            <v>A</v>
          </cell>
          <cell r="DN15" t="str">
            <v>A</v>
          </cell>
          <cell r="DO15" t="str">
            <v>A</v>
          </cell>
          <cell r="DP15" t="str">
            <v>A</v>
          </cell>
          <cell r="DQ15" t="str">
            <v>A</v>
          </cell>
          <cell r="DR15" t="str">
            <v>A</v>
          </cell>
          <cell r="DS15" t="str">
            <v>A</v>
          </cell>
          <cell r="DT15" t="str">
            <v>A</v>
          </cell>
          <cell r="DU15" t="str">
            <v>A</v>
          </cell>
          <cell r="DV15" t="str">
            <v>A</v>
          </cell>
          <cell r="DW15" t="str">
            <v>A</v>
          </cell>
          <cell r="DX15" t="str">
            <v>A</v>
          </cell>
          <cell r="DY15" t="str">
            <v>A</v>
          </cell>
          <cell r="DZ15" t="str">
            <v>A</v>
          </cell>
          <cell r="EA15" t="str">
            <v>A</v>
          </cell>
          <cell r="EB15" t="str">
            <v>A</v>
          </cell>
          <cell r="EC15" t="str">
            <v>A</v>
          </cell>
          <cell r="ED15" t="str">
            <v>A</v>
          </cell>
          <cell r="EE15" t="str">
            <v>A</v>
          </cell>
          <cell r="EF15" t="str">
            <v>A</v>
          </cell>
          <cell r="EG15" t="str">
            <v>A</v>
          </cell>
          <cell r="EH15" t="str">
            <v/>
          </cell>
          <cell r="EI15" t="str">
            <v/>
          </cell>
          <cell r="EJ15" t="str">
            <v/>
          </cell>
          <cell r="EK15" t="str">
            <v/>
          </cell>
          <cell r="EL15" t="str">
            <v/>
          </cell>
          <cell r="EM15" t="str">
            <v/>
          </cell>
          <cell r="EO15" t="str">
            <v/>
          </cell>
          <cell r="EP15" t="str">
            <v/>
          </cell>
          <cell r="EQ15" t="str">
            <v/>
          </cell>
          <cell r="ER15" t="str">
            <v/>
          </cell>
          <cell r="ES15" t="str">
            <v/>
          </cell>
          <cell r="ET15" t="str">
            <v/>
          </cell>
          <cell r="EU15" t="str">
            <v/>
          </cell>
          <cell r="EV15" t="str">
            <v/>
          </cell>
          <cell r="EW15" t="e">
            <v>#REF!</v>
          </cell>
        </row>
        <row r="16">
          <cell r="A16">
            <v>702201</v>
          </cell>
          <cell r="B16" t="str">
            <v>يامن سليمان</v>
          </cell>
          <cell r="C16" t="str">
            <v>الثالثة</v>
          </cell>
          <cell r="D16" t="str">
            <v>إيقاف</v>
          </cell>
          <cell r="E16"/>
          <cell r="F16" t="str">
            <v>A</v>
          </cell>
          <cell r="G16"/>
          <cell r="H16" t="str">
            <v>A</v>
          </cell>
          <cell r="I16"/>
          <cell r="J16" t="str">
            <v>A</v>
          </cell>
          <cell r="K16"/>
          <cell r="L16" t="str">
            <v>A</v>
          </cell>
          <cell r="M16"/>
          <cell r="N16" t="str">
            <v>A</v>
          </cell>
          <cell r="O16"/>
          <cell r="P16" t="str">
            <v>A</v>
          </cell>
          <cell r="Q16"/>
          <cell r="R16" t="str">
            <v>A</v>
          </cell>
          <cell r="S16"/>
          <cell r="T16" t="str">
            <v>A</v>
          </cell>
          <cell r="U16"/>
          <cell r="V16" t="str">
            <v>A</v>
          </cell>
          <cell r="W16"/>
          <cell r="X16" t="str">
            <v>A</v>
          </cell>
          <cell r="Y16"/>
          <cell r="Z16" t="str">
            <v>A</v>
          </cell>
          <cell r="AA16"/>
          <cell r="AB16" t="str">
            <v>A</v>
          </cell>
          <cell r="AC16"/>
          <cell r="AD16" t="str">
            <v>A</v>
          </cell>
          <cell r="AE16"/>
          <cell r="AF16" t="str">
            <v>A</v>
          </cell>
          <cell r="AG16"/>
          <cell r="AH16" t="str">
            <v>A</v>
          </cell>
          <cell r="AI16"/>
          <cell r="AJ16" t="str">
            <v>A</v>
          </cell>
          <cell r="AK16"/>
          <cell r="AL16" t="str">
            <v>A</v>
          </cell>
          <cell r="AM16"/>
          <cell r="AN16" t="str">
            <v>A</v>
          </cell>
          <cell r="AO16"/>
          <cell r="AP16" t="str">
            <v>A</v>
          </cell>
          <cell r="AQ16"/>
          <cell r="AR16" t="str">
            <v>A</v>
          </cell>
          <cell r="AS16"/>
          <cell r="AT16" t="str">
            <v>A</v>
          </cell>
          <cell r="AU16"/>
          <cell r="AV16" t="str">
            <v>A</v>
          </cell>
          <cell r="AW16"/>
          <cell r="AX16" t="str">
            <v>A</v>
          </cell>
          <cell r="AY16"/>
          <cell r="AZ16" t="str">
            <v>A</v>
          </cell>
          <cell r="BA16"/>
          <cell r="BB16" t="str">
            <v>A</v>
          </cell>
          <cell r="BC16"/>
          <cell r="BD16" t="str">
            <v>A</v>
          </cell>
          <cell r="BE16"/>
          <cell r="BF16" t="str">
            <v>A</v>
          </cell>
          <cell r="BG16">
            <v>1</v>
          </cell>
          <cell r="BH16" t="str">
            <v>A</v>
          </cell>
          <cell r="BI16"/>
          <cell r="BJ16" t="str">
            <v>A</v>
          </cell>
          <cell r="BK16">
            <v>1</v>
          </cell>
          <cell r="BL16" t="str">
            <v>A</v>
          </cell>
          <cell r="BM16"/>
          <cell r="BN16" t="str">
            <v>A</v>
          </cell>
          <cell r="BO16"/>
          <cell r="BP16" t="str">
            <v>A</v>
          </cell>
          <cell r="BQ16"/>
          <cell r="BR16" t="str">
            <v>A</v>
          </cell>
          <cell r="BS16"/>
          <cell r="BT16" t="str">
            <v>A</v>
          </cell>
          <cell r="BU16"/>
          <cell r="BV16" t="str">
            <v>A</v>
          </cell>
          <cell r="BW16"/>
          <cell r="BX16" t="str">
            <v>A</v>
          </cell>
          <cell r="BY16"/>
          <cell r="BZ16" t="str">
            <v/>
          </cell>
          <cell r="CA16"/>
          <cell r="CB16" t="str">
            <v/>
          </cell>
          <cell r="CC16"/>
          <cell r="CD16" t="str">
            <v/>
          </cell>
          <cell r="CE16"/>
          <cell r="CF16" t="str">
            <v/>
          </cell>
          <cell r="CG16"/>
          <cell r="CH16" t="str">
            <v/>
          </cell>
          <cell r="CI16"/>
          <cell r="CJ16" t="str">
            <v/>
          </cell>
          <cell r="CK16"/>
          <cell r="CL16" t="str">
            <v/>
          </cell>
          <cell r="CM16"/>
          <cell r="CN16" t="str">
            <v/>
          </cell>
          <cell r="CO16"/>
          <cell r="CP16" t="str">
            <v/>
          </cell>
          <cell r="CQ16"/>
          <cell r="CR16" t="str">
            <v/>
          </cell>
          <cell r="CS16"/>
          <cell r="CT16" t="str">
            <v/>
          </cell>
          <cell r="CU16"/>
          <cell r="CV16" t="str">
            <v/>
          </cell>
          <cell r="CW16" t="str">
            <v>إيقاف</v>
          </cell>
          <cell r="CX16" t="str">
            <v>A</v>
          </cell>
          <cell r="CY16" t="str">
            <v>A</v>
          </cell>
          <cell r="CZ16" t="str">
            <v>A</v>
          </cell>
          <cell r="DA16" t="str">
            <v>A</v>
          </cell>
          <cell r="DB16" t="str">
            <v>A</v>
          </cell>
          <cell r="DC16" t="str">
            <v>A</v>
          </cell>
          <cell r="DD16" t="str">
            <v>A</v>
          </cell>
          <cell r="DE16" t="str">
            <v>A</v>
          </cell>
          <cell r="DF16" t="str">
            <v>A</v>
          </cell>
          <cell r="DG16" t="str">
            <v>A</v>
          </cell>
          <cell r="DH16" t="str">
            <v>A</v>
          </cell>
          <cell r="DI16" t="str">
            <v>A</v>
          </cell>
          <cell r="DJ16" t="str">
            <v>A</v>
          </cell>
          <cell r="DK16" t="str">
            <v>A</v>
          </cell>
          <cell r="DL16" t="str">
            <v>A</v>
          </cell>
          <cell r="DM16" t="str">
            <v>A</v>
          </cell>
          <cell r="DN16" t="str">
            <v>A</v>
          </cell>
          <cell r="DO16" t="str">
            <v>A</v>
          </cell>
          <cell r="DP16" t="str">
            <v>A</v>
          </cell>
          <cell r="DQ16" t="str">
            <v>A</v>
          </cell>
          <cell r="DR16" t="str">
            <v>A</v>
          </cell>
          <cell r="DS16" t="str">
            <v>A</v>
          </cell>
          <cell r="DT16" t="str">
            <v>A</v>
          </cell>
          <cell r="DU16" t="str">
            <v>A</v>
          </cell>
          <cell r="DV16" t="str">
            <v>A</v>
          </cell>
          <cell r="DW16" t="str">
            <v>A</v>
          </cell>
          <cell r="DX16" t="str">
            <v>A</v>
          </cell>
          <cell r="DY16" t="str">
            <v>A</v>
          </cell>
          <cell r="DZ16" t="str">
            <v>A</v>
          </cell>
          <cell r="EA16" t="str">
            <v>A</v>
          </cell>
          <cell r="EB16" t="str">
            <v>A</v>
          </cell>
          <cell r="EC16" t="str">
            <v>A</v>
          </cell>
          <cell r="ED16" t="str">
            <v>A</v>
          </cell>
          <cell r="EE16" t="str">
            <v>A</v>
          </cell>
          <cell r="EF16" t="str">
            <v>A</v>
          </cell>
          <cell r="EG16" t="str">
            <v>A</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v>70000</v>
          </cell>
          <cell r="EU16" t="str">
            <v/>
          </cell>
          <cell r="EV16" t="str">
            <v/>
          </cell>
          <cell r="EW16" t="e">
            <v>#REF!</v>
          </cell>
        </row>
        <row r="17">
          <cell r="A17">
            <v>702273</v>
          </cell>
          <cell r="B17" t="str">
            <v>حنان زيتون</v>
          </cell>
          <cell r="C17" t="str">
            <v>الثالثة حديث</v>
          </cell>
          <cell r="D17" t="str">
            <v>ترفع الى س3</v>
          </cell>
          <cell r="E17"/>
          <cell r="F17" t="str">
            <v>ر2</v>
          </cell>
          <cell r="G17"/>
          <cell r="H17" t="str">
            <v>ر2</v>
          </cell>
          <cell r="I17"/>
          <cell r="J17" t="str">
            <v>ر2</v>
          </cell>
          <cell r="K17"/>
          <cell r="L17" t="str">
            <v>ر1</v>
          </cell>
          <cell r="M17">
            <v>1</v>
          </cell>
          <cell r="N17" t="str">
            <v>ر2</v>
          </cell>
          <cell r="O17"/>
          <cell r="P17" t="str">
            <v>ر1</v>
          </cell>
          <cell r="Q17"/>
          <cell r="R17" t="str">
            <v>ر2</v>
          </cell>
          <cell r="S17"/>
          <cell r="T17" t="str">
            <v>ر2</v>
          </cell>
          <cell r="U17"/>
          <cell r="V17" t="str">
            <v>ر2</v>
          </cell>
          <cell r="W17"/>
          <cell r="X17" t="str">
            <v>ر2</v>
          </cell>
          <cell r="Y17"/>
          <cell r="Z17" t="str">
            <v>ر2</v>
          </cell>
          <cell r="AA17"/>
          <cell r="AB17" t="str">
            <v>ر2</v>
          </cell>
          <cell r="AC17"/>
          <cell r="AD17" t="str">
            <v>ر2</v>
          </cell>
          <cell r="AE17"/>
          <cell r="AF17" t="str">
            <v>ر2</v>
          </cell>
          <cell r="AG17"/>
          <cell r="AH17" t="str">
            <v>ر2</v>
          </cell>
          <cell r="AI17"/>
          <cell r="AJ17" t="str">
            <v>ج</v>
          </cell>
          <cell r="AK17"/>
          <cell r="AL17" t="str">
            <v>ر2</v>
          </cell>
          <cell r="AM17"/>
          <cell r="AN17" t="str">
            <v>ر1</v>
          </cell>
          <cell r="AO17">
            <v>1</v>
          </cell>
          <cell r="AP17" t="str">
            <v>ر1</v>
          </cell>
          <cell r="AQ17"/>
          <cell r="AR17" t="str">
            <v>ر1</v>
          </cell>
          <cell r="AS17">
            <v>1</v>
          </cell>
          <cell r="AT17" t="str">
            <v>ج</v>
          </cell>
          <cell r="AU17">
            <v>1</v>
          </cell>
          <cell r="AV17" t="str">
            <v>ر2</v>
          </cell>
          <cell r="AW17">
            <v>1</v>
          </cell>
          <cell r="AX17" t="str">
            <v>ر1</v>
          </cell>
          <cell r="AY17">
            <v>1</v>
          </cell>
          <cell r="AZ17" t="str">
            <v>ر2</v>
          </cell>
          <cell r="BA17"/>
          <cell r="BB17" t="str">
            <v/>
          </cell>
          <cell r="BC17"/>
          <cell r="BD17" t="str">
            <v/>
          </cell>
          <cell r="BE17"/>
          <cell r="BF17" t="str">
            <v/>
          </cell>
          <cell r="BG17"/>
          <cell r="BH17" t="str">
            <v/>
          </cell>
          <cell r="BI17"/>
          <cell r="BJ17" t="str">
            <v/>
          </cell>
          <cell r="BK17"/>
          <cell r="BL17" t="str">
            <v/>
          </cell>
          <cell r="BM17"/>
          <cell r="BN17" t="str">
            <v/>
          </cell>
          <cell r="BO17"/>
          <cell r="BP17" t="str">
            <v/>
          </cell>
          <cell r="BQ17"/>
          <cell r="BR17" t="str">
            <v/>
          </cell>
          <cell r="BS17"/>
          <cell r="BT17" t="str">
            <v/>
          </cell>
          <cell r="BU17"/>
          <cell r="BV17" t="str">
            <v/>
          </cell>
          <cell r="BW17"/>
          <cell r="BX17" t="str">
            <v/>
          </cell>
          <cell r="BY17"/>
          <cell r="BZ17" t="str">
            <v/>
          </cell>
          <cell r="CA17"/>
          <cell r="CB17" t="str">
            <v/>
          </cell>
          <cell r="CC17"/>
          <cell r="CD17" t="str">
            <v/>
          </cell>
          <cell r="CE17"/>
          <cell r="CF17" t="str">
            <v/>
          </cell>
          <cell r="CG17"/>
          <cell r="CH17" t="str">
            <v/>
          </cell>
          <cell r="CI17"/>
          <cell r="CJ17" t="str">
            <v/>
          </cell>
          <cell r="CK17"/>
          <cell r="CL17" t="str">
            <v/>
          </cell>
          <cell r="CM17"/>
          <cell r="CN17" t="str">
            <v/>
          </cell>
          <cell r="CO17"/>
          <cell r="CP17" t="str">
            <v/>
          </cell>
          <cell r="CQ17"/>
          <cell r="CR17" t="str">
            <v/>
          </cell>
          <cell r="CS17"/>
          <cell r="CT17" t="str">
            <v/>
          </cell>
          <cell r="CU17"/>
          <cell r="CV17" t="str">
            <v/>
          </cell>
          <cell r="CW17"/>
          <cell r="CX17" t="str">
            <v>ر2</v>
          </cell>
          <cell r="CY17" t="str">
            <v>ر2</v>
          </cell>
          <cell r="CZ17" t="str">
            <v>ر2</v>
          </cell>
          <cell r="DA17" t="str">
            <v>ر1</v>
          </cell>
          <cell r="DB17" t="str">
            <v>ر2</v>
          </cell>
          <cell r="DC17" t="str">
            <v>ر1</v>
          </cell>
          <cell r="DD17" t="str">
            <v>ر2</v>
          </cell>
          <cell r="DE17" t="str">
            <v>ر2</v>
          </cell>
          <cell r="DF17" t="str">
            <v>ر2</v>
          </cell>
          <cell r="DG17" t="str">
            <v>ر2</v>
          </cell>
          <cell r="DH17" t="str">
            <v>ر2</v>
          </cell>
          <cell r="DI17" t="str">
            <v>ر2</v>
          </cell>
          <cell r="DJ17" t="str">
            <v>ر2</v>
          </cell>
          <cell r="DK17" t="str">
            <v>ر2</v>
          </cell>
          <cell r="DL17" t="str">
            <v>ر2</v>
          </cell>
          <cell r="DM17" t="str">
            <v>ج</v>
          </cell>
          <cell r="DN17" t="str">
            <v>ر2</v>
          </cell>
          <cell r="DO17" t="str">
            <v>ر1</v>
          </cell>
          <cell r="DP17" t="str">
            <v>ر2</v>
          </cell>
          <cell r="DQ17" t="str">
            <v>ر1</v>
          </cell>
          <cell r="DR17" t="str">
            <v>ر1</v>
          </cell>
          <cell r="DS17" t="str">
            <v>ر2</v>
          </cell>
          <cell r="DT17" t="str">
            <v>ر2</v>
          </cell>
          <cell r="DU17" t="str">
            <v>ر2</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O17" t="str">
            <v/>
          </cell>
          <cell r="EP17" t="str">
            <v/>
          </cell>
          <cell r="EQ17" t="str">
            <v/>
          </cell>
          <cell r="ER17" t="str">
            <v/>
          </cell>
          <cell r="ES17" t="str">
            <v/>
          </cell>
          <cell r="ET17" t="str">
            <v/>
          </cell>
          <cell r="EU17" t="str">
            <v/>
          </cell>
          <cell r="EV17" t="str">
            <v/>
          </cell>
          <cell r="EW17" t="e">
            <v>#REF!</v>
          </cell>
        </row>
        <row r="18">
          <cell r="A18">
            <v>702289</v>
          </cell>
          <cell r="B18" t="str">
            <v>راتب سلطون</v>
          </cell>
          <cell r="C18" t="str">
            <v>الرابعة</v>
          </cell>
          <cell r="D18" t="str">
            <v/>
          </cell>
          <cell r="E18"/>
          <cell r="F18" t="str">
            <v>A</v>
          </cell>
          <cell r="G18"/>
          <cell r="H18" t="str">
            <v>A</v>
          </cell>
          <cell r="I18"/>
          <cell r="J18" t="str">
            <v>A</v>
          </cell>
          <cell r="K18"/>
          <cell r="L18" t="str">
            <v>A</v>
          </cell>
          <cell r="M18"/>
          <cell r="N18" t="str">
            <v>A</v>
          </cell>
          <cell r="O18"/>
          <cell r="P18" t="str">
            <v>A</v>
          </cell>
          <cell r="Q18"/>
          <cell r="R18" t="str">
            <v>A</v>
          </cell>
          <cell r="S18"/>
          <cell r="T18" t="str">
            <v>A</v>
          </cell>
          <cell r="U18"/>
          <cell r="V18" t="str">
            <v>A</v>
          </cell>
          <cell r="W18"/>
          <cell r="X18" t="str">
            <v>A</v>
          </cell>
          <cell r="Y18"/>
          <cell r="Z18" t="str">
            <v>A</v>
          </cell>
          <cell r="AA18"/>
          <cell r="AB18" t="str">
            <v>A</v>
          </cell>
          <cell r="AC18"/>
          <cell r="AD18" t="str">
            <v>A</v>
          </cell>
          <cell r="AE18"/>
          <cell r="AF18" t="str">
            <v>A</v>
          </cell>
          <cell r="AG18"/>
          <cell r="AH18" t="str">
            <v>A</v>
          </cell>
          <cell r="AI18"/>
          <cell r="AJ18" t="str">
            <v>A</v>
          </cell>
          <cell r="AK18"/>
          <cell r="AL18" t="str">
            <v>A</v>
          </cell>
          <cell r="AM18"/>
          <cell r="AN18" t="str">
            <v>A</v>
          </cell>
          <cell r="AO18"/>
          <cell r="AP18" t="str">
            <v>A</v>
          </cell>
          <cell r="AQ18"/>
          <cell r="AR18" t="str">
            <v>A</v>
          </cell>
          <cell r="AS18"/>
          <cell r="AT18" t="str">
            <v>A</v>
          </cell>
          <cell r="AU18"/>
          <cell r="AV18" t="str">
            <v>A</v>
          </cell>
          <cell r="AW18"/>
          <cell r="AX18" t="str">
            <v>A</v>
          </cell>
          <cell r="AY18"/>
          <cell r="AZ18" t="str">
            <v>A</v>
          </cell>
          <cell r="BA18"/>
          <cell r="BB18" t="str">
            <v>A</v>
          </cell>
          <cell r="BC18"/>
          <cell r="BD18" t="str">
            <v>A</v>
          </cell>
          <cell r="BE18"/>
          <cell r="BF18" t="str">
            <v>A</v>
          </cell>
          <cell r="BG18"/>
          <cell r="BH18" t="str">
            <v>A</v>
          </cell>
          <cell r="BI18"/>
          <cell r="BJ18" t="str">
            <v>A</v>
          </cell>
          <cell r="BK18"/>
          <cell r="BL18" t="str">
            <v>A</v>
          </cell>
          <cell r="BM18"/>
          <cell r="BN18" t="str">
            <v>A</v>
          </cell>
          <cell r="BO18"/>
          <cell r="BP18" t="str">
            <v>A</v>
          </cell>
          <cell r="BQ18"/>
          <cell r="BR18" t="str">
            <v>A</v>
          </cell>
          <cell r="BS18"/>
          <cell r="BT18" t="str">
            <v>A</v>
          </cell>
          <cell r="BU18"/>
          <cell r="BV18" t="str">
            <v>A</v>
          </cell>
          <cell r="BW18"/>
          <cell r="BX18" t="str">
            <v>A</v>
          </cell>
          <cell r="BY18"/>
          <cell r="BZ18" t="str">
            <v>A</v>
          </cell>
          <cell r="CA18">
            <v>1</v>
          </cell>
          <cell r="CB18" t="str">
            <v>A</v>
          </cell>
          <cell r="CC18"/>
          <cell r="CD18" t="str">
            <v>A</v>
          </cell>
          <cell r="CE18">
            <v>1</v>
          </cell>
          <cell r="CF18" t="str">
            <v>A</v>
          </cell>
          <cell r="CG18"/>
          <cell r="CH18" t="str">
            <v>A</v>
          </cell>
          <cell r="CI18"/>
          <cell r="CJ18" t="str">
            <v>A</v>
          </cell>
          <cell r="CK18"/>
          <cell r="CL18" t="str">
            <v>A</v>
          </cell>
          <cell r="CM18"/>
          <cell r="CN18" t="str">
            <v>A</v>
          </cell>
          <cell r="CO18"/>
          <cell r="CP18" t="str">
            <v>A</v>
          </cell>
          <cell r="CQ18">
            <v>1</v>
          </cell>
          <cell r="CR18" t="str">
            <v>A</v>
          </cell>
          <cell r="CS18"/>
          <cell r="CT18" t="str">
            <v>A</v>
          </cell>
          <cell r="CU18">
            <v>1</v>
          </cell>
          <cell r="CV18" t="str">
            <v>A</v>
          </cell>
          <cell r="CW18"/>
          <cell r="CX18" t="str">
            <v>A</v>
          </cell>
          <cell r="CY18" t="str">
            <v>A</v>
          </cell>
          <cell r="CZ18" t="str">
            <v>A</v>
          </cell>
          <cell r="DA18" t="str">
            <v>A</v>
          </cell>
          <cell r="DB18" t="str">
            <v>A</v>
          </cell>
          <cell r="DC18" t="str">
            <v>A</v>
          </cell>
          <cell r="DD18" t="str">
            <v>A</v>
          </cell>
          <cell r="DE18" t="str">
            <v>A</v>
          </cell>
          <cell r="DF18" t="str">
            <v>A</v>
          </cell>
          <cell r="DG18" t="str">
            <v>A</v>
          </cell>
          <cell r="DH18" t="str">
            <v>A</v>
          </cell>
          <cell r="DI18" t="str">
            <v>A</v>
          </cell>
          <cell r="DJ18" t="str">
            <v>A</v>
          </cell>
          <cell r="DK18" t="str">
            <v>A</v>
          </cell>
          <cell r="DL18" t="str">
            <v>A</v>
          </cell>
          <cell r="DM18" t="str">
            <v>A</v>
          </cell>
          <cell r="DN18" t="str">
            <v>A</v>
          </cell>
          <cell r="DO18" t="str">
            <v>A</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
          </cell>
          <cell r="EU18" t="str">
            <v/>
          </cell>
          <cell r="EV18" t="str">
            <v/>
          </cell>
          <cell r="EW18" t="e">
            <v>#REF!</v>
          </cell>
        </row>
        <row r="19">
          <cell r="A19">
            <v>702482</v>
          </cell>
          <cell r="B19" t="str">
            <v>مهند عدره</v>
          </cell>
          <cell r="C19" t="str">
            <v>الثانية</v>
          </cell>
          <cell r="D19" t="str">
            <v/>
          </cell>
          <cell r="E19"/>
          <cell r="F19" t="str">
            <v>ر2</v>
          </cell>
          <cell r="G19"/>
          <cell r="H19" t="str">
            <v>ر2</v>
          </cell>
          <cell r="I19"/>
          <cell r="J19" t="str">
            <v>ر2</v>
          </cell>
          <cell r="K19"/>
          <cell r="L19" t="str">
            <v>ر2</v>
          </cell>
          <cell r="M19"/>
          <cell r="N19" t="str">
            <v>ر2</v>
          </cell>
          <cell r="O19"/>
          <cell r="P19" t="str">
            <v>ج</v>
          </cell>
          <cell r="Q19"/>
          <cell r="R19" t="str">
            <v>ر2</v>
          </cell>
          <cell r="S19"/>
          <cell r="T19" t="str">
            <v>ر2</v>
          </cell>
          <cell r="U19"/>
          <cell r="V19" t="str">
            <v>ر1</v>
          </cell>
          <cell r="W19"/>
          <cell r="X19" t="str">
            <v>ر2</v>
          </cell>
          <cell r="Y19"/>
          <cell r="Z19" t="str">
            <v>ر2</v>
          </cell>
          <cell r="AA19"/>
          <cell r="AB19" t="str">
            <v>ج</v>
          </cell>
          <cell r="AC19">
            <v>1</v>
          </cell>
          <cell r="AD19" t="str">
            <v>ج</v>
          </cell>
          <cell r="AE19">
            <v>1</v>
          </cell>
          <cell r="AF19" t="str">
            <v>ج</v>
          </cell>
          <cell r="AG19">
            <v>1</v>
          </cell>
          <cell r="AH19" t="str">
            <v>ج</v>
          </cell>
          <cell r="AI19">
            <v>1</v>
          </cell>
          <cell r="AJ19" t="str">
            <v>ج</v>
          </cell>
          <cell r="AK19">
            <v>1</v>
          </cell>
          <cell r="AL19" t="str">
            <v>ج</v>
          </cell>
          <cell r="AM19"/>
          <cell r="AN19" t="str">
            <v>ج</v>
          </cell>
          <cell r="AO19">
            <v>1</v>
          </cell>
          <cell r="AP19" t="str">
            <v>ج</v>
          </cell>
          <cell r="AQ19">
            <v>1</v>
          </cell>
          <cell r="AR19" t="str">
            <v>ج</v>
          </cell>
          <cell r="AS19">
            <v>1</v>
          </cell>
          <cell r="AT19" t="str">
            <v>ج</v>
          </cell>
          <cell r="AU19">
            <v>1</v>
          </cell>
          <cell r="AV19" t="str">
            <v>ج</v>
          </cell>
          <cell r="AW19">
            <v>1</v>
          </cell>
          <cell r="AX19" t="str">
            <v>ج</v>
          </cell>
          <cell r="AY19"/>
          <cell r="AZ19" t="str">
            <v>ج</v>
          </cell>
          <cell r="BA19"/>
          <cell r="BB19" t="str">
            <v/>
          </cell>
          <cell r="BC19"/>
          <cell r="BD19" t="str">
            <v/>
          </cell>
          <cell r="BE19"/>
          <cell r="BF19" t="str">
            <v/>
          </cell>
          <cell r="BG19"/>
          <cell r="BH19" t="str">
            <v/>
          </cell>
          <cell r="BI19"/>
          <cell r="BJ19" t="str">
            <v/>
          </cell>
          <cell r="BK19"/>
          <cell r="BL19" t="str">
            <v/>
          </cell>
          <cell r="BM19"/>
          <cell r="BN19" t="str">
            <v/>
          </cell>
          <cell r="BO19"/>
          <cell r="BP19" t="str">
            <v/>
          </cell>
          <cell r="BQ19"/>
          <cell r="BR19" t="str">
            <v/>
          </cell>
          <cell r="BS19"/>
          <cell r="BT19" t="str">
            <v/>
          </cell>
          <cell r="BU19"/>
          <cell r="BV19" t="str">
            <v/>
          </cell>
          <cell r="BW19"/>
          <cell r="BX19" t="str">
            <v/>
          </cell>
          <cell r="BY19"/>
          <cell r="BZ19" t="str">
            <v/>
          </cell>
          <cell r="CA19"/>
          <cell r="CB19" t="str">
            <v/>
          </cell>
          <cell r="CC19"/>
          <cell r="CD19" t="str">
            <v/>
          </cell>
          <cell r="CE19"/>
          <cell r="CF19" t="str">
            <v/>
          </cell>
          <cell r="CG19"/>
          <cell r="CH19" t="str">
            <v/>
          </cell>
          <cell r="CI19"/>
          <cell r="CJ19" t="str">
            <v/>
          </cell>
          <cell r="CK19"/>
          <cell r="CL19" t="str">
            <v/>
          </cell>
          <cell r="CM19"/>
          <cell r="CN19" t="str">
            <v/>
          </cell>
          <cell r="CO19"/>
          <cell r="CP19" t="str">
            <v/>
          </cell>
          <cell r="CQ19"/>
          <cell r="CR19" t="str">
            <v/>
          </cell>
          <cell r="CS19"/>
          <cell r="CT19" t="str">
            <v/>
          </cell>
          <cell r="CU19"/>
          <cell r="CV19" t="str">
            <v/>
          </cell>
          <cell r="CW19"/>
          <cell r="CX19" t="str">
            <v>ر2</v>
          </cell>
          <cell r="CY19" t="str">
            <v>ر2</v>
          </cell>
          <cell r="CZ19" t="str">
            <v>ر2</v>
          </cell>
          <cell r="DA19" t="str">
            <v>ر2</v>
          </cell>
          <cell r="DB19" t="str">
            <v>ر2</v>
          </cell>
          <cell r="DC19" t="str">
            <v>ج</v>
          </cell>
          <cell r="DD19" t="str">
            <v>ر2</v>
          </cell>
          <cell r="DE19" t="str">
            <v>ر2</v>
          </cell>
          <cell r="DF19" t="str">
            <v>ر1</v>
          </cell>
          <cell r="DG19" t="str">
            <v>ر2</v>
          </cell>
          <cell r="DH19" t="str">
            <v>ر2</v>
          </cell>
          <cell r="DI19" t="str">
            <v>ج</v>
          </cell>
          <cell r="DJ19" t="str">
            <v>ر1</v>
          </cell>
          <cell r="DK19" t="str">
            <v>ر1</v>
          </cell>
          <cell r="DL19" t="str">
            <v>ر1</v>
          </cell>
          <cell r="DM19" t="str">
            <v>ر1</v>
          </cell>
          <cell r="DN19" t="str">
            <v>ر1</v>
          </cell>
          <cell r="DO19" t="str">
            <v>ج</v>
          </cell>
          <cell r="DP19" t="str">
            <v>ر1</v>
          </cell>
          <cell r="DQ19" t="str">
            <v>ر1</v>
          </cell>
          <cell r="DR19" t="str">
            <v>ر1</v>
          </cell>
          <cell r="DS19" t="str">
            <v>ر1</v>
          </cell>
          <cell r="DT19" t="str">
            <v>ر1</v>
          </cell>
          <cell r="DU19" t="str">
            <v>ج</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
          </cell>
          <cell r="ET19" t="str">
            <v/>
          </cell>
          <cell r="EU19" t="str">
            <v/>
          </cell>
          <cell r="EV19" t="str">
            <v/>
          </cell>
          <cell r="EW19" t="e">
            <v>#REF!</v>
          </cell>
        </row>
        <row r="20">
          <cell r="A20">
            <v>702553</v>
          </cell>
          <cell r="B20" t="str">
            <v>ادهم شقير</v>
          </cell>
          <cell r="C20" t="str">
            <v>الرابعة حديث</v>
          </cell>
          <cell r="D20" t="str">
            <v>ترفع الى س4</v>
          </cell>
          <cell r="E20"/>
          <cell r="F20" t="str">
            <v>A</v>
          </cell>
          <cell r="G20"/>
          <cell r="H20" t="str">
            <v>A</v>
          </cell>
          <cell r="I20"/>
          <cell r="J20" t="str">
            <v>A</v>
          </cell>
          <cell r="K20"/>
          <cell r="L20" t="str">
            <v>A</v>
          </cell>
          <cell r="M20"/>
          <cell r="N20" t="str">
            <v>A</v>
          </cell>
          <cell r="O20"/>
          <cell r="P20" t="str">
            <v>A</v>
          </cell>
          <cell r="Q20"/>
          <cell r="R20" t="str">
            <v>A</v>
          </cell>
          <cell r="S20"/>
          <cell r="T20" t="str">
            <v>A</v>
          </cell>
          <cell r="U20"/>
          <cell r="V20" t="str">
            <v>A</v>
          </cell>
          <cell r="W20"/>
          <cell r="X20" t="str">
            <v>A</v>
          </cell>
          <cell r="Y20"/>
          <cell r="Z20" t="str">
            <v>A</v>
          </cell>
          <cell r="AA20"/>
          <cell r="AB20" t="str">
            <v>A</v>
          </cell>
          <cell r="AC20"/>
          <cell r="AD20" t="str">
            <v>A</v>
          </cell>
          <cell r="AE20"/>
          <cell r="AF20" t="str">
            <v>A</v>
          </cell>
          <cell r="AG20"/>
          <cell r="AH20" t="str">
            <v>A</v>
          </cell>
          <cell r="AI20"/>
          <cell r="AJ20" t="str">
            <v>A</v>
          </cell>
          <cell r="AK20"/>
          <cell r="AL20" t="str">
            <v>A</v>
          </cell>
          <cell r="AM20"/>
          <cell r="AN20" t="str">
            <v>A</v>
          </cell>
          <cell r="AO20"/>
          <cell r="AP20" t="str">
            <v>A</v>
          </cell>
          <cell r="AQ20"/>
          <cell r="AR20" t="str">
            <v>A</v>
          </cell>
          <cell r="AS20"/>
          <cell r="AT20" t="str">
            <v>A</v>
          </cell>
          <cell r="AU20"/>
          <cell r="AV20" t="str">
            <v>A</v>
          </cell>
          <cell r="AW20"/>
          <cell r="AX20" t="str">
            <v>A</v>
          </cell>
          <cell r="AY20"/>
          <cell r="AZ20" t="str">
            <v>A</v>
          </cell>
          <cell r="BA20"/>
          <cell r="BB20" t="str">
            <v>A</v>
          </cell>
          <cell r="BC20"/>
          <cell r="BD20" t="str">
            <v>A</v>
          </cell>
          <cell r="BE20"/>
          <cell r="BF20" t="str">
            <v>A</v>
          </cell>
          <cell r="BG20"/>
          <cell r="BH20" t="str">
            <v>A</v>
          </cell>
          <cell r="BI20"/>
          <cell r="BJ20" t="str">
            <v>A</v>
          </cell>
          <cell r="BK20">
            <v>1</v>
          </cell>
          <cell r="BL20" t="str">
            <v>A</v>
          </cell>
          <cell r="BM20">
            <v>1</v>
          </cell>
          <cell r="BN20" t="str">
            <v>A</v>
          </cell>
          <cell r="BO20">
            <v>1</v>
          </cell>
          <cell r="BP20" t="str">
            <v>A</v>
          </cell>
          <cell r="BQ20">
            <v>1</v>
          </cell>
          <cell r="BR20" t="str">
            <v>A</v>
          </cell>
          <cell r="BS20">
            <v>1</v>
          </cell>
          <cell r="BT20" t="str">
            <v>A</v>
          </cell>
          <cell r="BU20">
            <v>1</v>
          </cell>
          <cell r="BV20" t="str">
            <v>A</v>
          </cell>
          <cell r="BW20">
            <v>1</v>
          </cell>
          <cell r="BX20" t="str">
            <v>A</v>
          </cell>
          <cell r="BY20"/>
          <cell r="BZ20" t="str">
            <v/>
          </cell>
          <cell r="CA20"/>
          <cell r="CB20" t="str">
            <v/>
          </cell>
          <cell r="CC20"/>
          <cell r="CD20" t="str">
            <v/>
          </cell>
          <cell r="CE20"/>
          <cell r="CF20" t="str">
            <v/>
          </cell>
          <cell r="CG20"/>
          <cell r="CH20" t="str">
            <v/>
          </cell>
          <cell r="CI20"/>
          <cell r="CJ20" t="str">
            <v/>
          </cell>
          <cell r="CK20"/>
          <cell r="CL20" t="str">
            <v/>
          </cell>
          <cell r="CM20"/>
          <cell r="CN20" t="str">
            <v/>
          </cell>
          <cell r="CO20"/>
          <cell r="CP20" t="str">
            <v/>
          </cell>
          <cell r="CQ20"/>
          <cell r="CR20" t="str">
            <v/>
          </cell>
          <cell r="CS20"/>
          <cell r="CT20" t="str">
            <v/>
          </cell>
          <cell r="CU20"/>
          <cell r="CV20" t="str">
            <v/>
          </cell>
          <cell r="CW20"/>
          <cell r="CX20" t="str">
            <v>A</v>
          </cell>
          <cell r="CY20" t="str">
            <v>A</v>
          </cell>
          <cell r="CZ20" t="str">
            <v>A</v>
          </cell>
          <cell r="DA20" t="str">
            <v>A</v>
          </cell>
          <cell r="DB20" t="str">
            <v>A</v>
          </cell>
          <cell r="DC20" t="str">
            <v>A</v>
          </cell>
          <cell r="DD20" t="str">
            <v>A</v>
          </cell>
          <cell r="DE20" t="str">
            <v>A</v>
          </cell>
          <cell r="DF20" t="str">
            <v>A</v>
          </cell>
          <cell r="DG20" t="str">
            <v>A</v>
          </cell>
          <cell r="DH20" t="str">
            <v>A</v>
          </cell>
          <cell r="DI20" t="str">
            <v>A</v>
          </cell>
          <cell r="DJ20" t="str">
            <v>A</v>
          </cell>
          <cell r="DK20" t="str">
            <v>A</v>
          </cell>
          <cell r="DL20" t="str">
            <v>A</v>
          </cell>
          <cell r="DM20" t="str">
            <v>A</v>
          </cell>
          <cell r="DN20" t="str">
            <v>A</v>
          </cell>
          <cell r="DO20" t="str">
            <v>A</v>
          </cell>
          <cell r="DP20" t="str">
            <v>A</v>
          </cell>
          <cell r="DQ20" t="str">
            <v>A</v>
          </cell>
          <cell r="DR20" t="str">
            <v>A</v>
          </cell>
          <cell r="DS20" t="str">
            <v>A</v>
          </cell>
          <cell r="DT20" t="str">
            <v>A</v>
          </cell>
          <cell r="DU20" t="str">
            <v>A</v>
          </cell>
          <cell r="DV20" t="str">
            <v>A</v>
          </cell>
          <cell r="DW20" t="str">
            <v>A</v>
          </cell>
          <cell r="DX20" t="str">
            <v>A</v>
          </cell>
          <cell r="DY20" t="str">
            <v>A</v>
          </cell>
          <cell r="DZ20" t="str">
            <v>A</v>
          </cell>
          <cell r="EA20" t="str">
            <v>A</v>
          </cell>
          <cell r="EB20" t="str">
            <v>A</v>
          </cell>
          <cell r="EC20" t="str">
            <v>A</v>
          </cell>
          <cell r="ED20" t="str">
            <v>A</v>
          </cell>
          <cell r="EE20" t="str">
            <v>A</v>
          </cell>
          <cell r="EF20" t="str">
            <v>A</v>
          </cell>
          <cell r="EG20" t="str">
            <v>A</v>
          </cell>
          <cell r="EH20" t="str">
            <v/>
          </cell>
          <cell r="EI20" t="str">
            <v/>
          </cell>
          <cell r="EJ20" t="str">
            <v/>
          </cell>
          <cell r="EK20" t="str">
            <v/>
          </cell>
          <cell r="EL20" t="str">
            <v/>
          </cell>
          <cell r="EM20" t="str">
            <v/>
          </cell>
          <cell r="EN20" t="str">
            <v/>
          </cell>
          <cell r="EO20" t="str">
            <v/>
          </cell>
          <cell r="EP20" t="str">
            <v/>
          </cell>
          <cell r="EQ20" t="str">
            <v/>
          </cell>
          <cell r="ER20" t="str">
            <v/>
          </cell>
          <cell r="ES20" t="str">
            <v/>
          </cell>
          <cell r="ET20" t="str">
            <v/>
          </cell>
          <cell r="EU20" t="str">
            <v/>
          </cell>
          <cell r="EV20" t="str">
            <v/>
          </cell>
          <cell r="EW20" t="e">
            <v>#REF!</v>
          </cell>
        </row>
        <row r="21">
          <cell r="A21">
            <v>702599</v>
          </cell>
          <cell r="B21" t="str">
            <v>بديع الزيلع</v>
          </cell>
          <cell r="C21" t="str">
            <v>الثانية</v>
          </cell>
          <cell r="D21" t="str">
            <v/>
          </cell>
          <cell r="E21"/>
          <cell r="F21" t="str">
            <v>ر2</v>
          </cell>
          <cell r="G21"/>
          <cell r="H21" t="str">
            <v>ر2</v>
          </cell>
          <cell r="I21"/>
          <cell r="J21" t="str">
            <v>ر2</v>
          </cell>
          <cell r="K21"/>
          <cell r="L21" t="str">
            <v>ر2</v>
          </cell>
          <cell r="M21"/>
          <cell r="N21" t="str">
            <v>ر2</v>
          </cell>
          <cell r="O21">
            <v>1</v>
          </cell>
          <cell r="P21" t="str">
            <v>ر2</v>
          </cell>
          <cell r="Q21"/>
          <cell r="R21" t="str">
            <v>ر2</v>
          </cell>
          <cell r="S21"/>
          <cell r="T21" t="str">
            <v>ج</v>
          </cell>
          <cell r="U21"/>
          <cell r="V21" t="str">
            <v>ر2</v>
          </cell>
          <cell r="W21">
            <v>1</v>
          </cell>
          <cell r="X21" t="str">
            <v>ج</v>
          </cell>
          <cell r="Y21"/>
          <cell r="Z21" t="str">
            <v>ر2</v>
          </cell>
          <cell r="AA21"/>
          <cell r="AB21" t="str">
            <v>ر2</v>
          </cell>
          <cell r="AC21"/>
          <cell r="AD21" t="str">
            <v>ر2</v>
          </cell>
          <cell r="AE21"/>
          <cell r="AF21" t="str">
            <v>ر2</v>
          </cell>
          <cell r="AG21"/>
          <cell r="AH21" t="str">
            <v>ر2</v>
          </cell>
          <cell r="AI21"/>
          <cell r="AJ21" t="str">
            <v>ر2</v>
          </cell>
          <cell r="AK21">
            <v>1</v>
          </cell>
          <cell r="AL21" t="str">
            <v>ر2</v>
          </cell>
          <cell r="AM21"/>
          <cell r="AN21" t="str">
            <v>ر1</v>
          </cell>
          <cell r="AO21">
            <v>1</v>
          </cell>
          <cell r="AP21" t="str">
            <v>ر2</v>
          </cell>
          <cell r="AQ21">
            <v>1</v>
          </cell>
          <cell r="AR21" t="str">
            <v>ر2</v>
          </cell>
          <cell r="AS21">
            <v>1</v>
          </cell>
          <cell r="AT21" t="str">
            <v>ر2</v>
          </cell>
          <cell r="AU21"/>
          <cell r="AV21" t="str">
            <v>ر2</v>
          </cell>
          <cell r="AW21">
            <v>1</v>
          </cell>
          <cell r="AX21" t="str">
            <v>ر2</v>
          </cell>
          <cell r="AY21"/>
          <cell r="AZ21" t="str">
            <v>ج</v>
          </cell>
          <cell r="BA21"/>
          <cell r="BB21" t="str">
            <v/>
          </cell>
          <cell r="BC21"/>
          <cell r="BD21" t="str">
            <v/>
          </cell>
          <cell r="BE21"/>
          <cell r="BF21" t="str">
            <v/>
          </cell>
          <cell r="BG21"/>
          <cell r="BH21" t="str">
            <v/>
          </cell>
          <cell r="BI21"/>
          <cell r="BJ21" t="str">
            <v/>
          </cell>
          <cell r="BK21"/>
          <cell r="BL21" t="str">
            <v/>
          </cell>
          <cell r="BM21"/>
          <cell r="BN21" t="str">
            <v/>
          </cell>
          <cell r="BO21"/>
          <cell r="BP21" t="str">
            <v/>
          </cell>
          <cell r="BQ21"/>
          <cell r="BR21" t="str">
            <v/>
          </cell>
          <cell r="BS21"/>
          <cell r="BT21" t="str">
            <v/>
          </cell>
          <cell r="BU21"/>
          <cell r="BV21" t="str">
            <v/>
          </cell>
          <cell r="BW21"/>
          <cell r="BX21" t="str">
            <v/>
          </cell>
          <cell r="BY21"/>
          <cell r="BZ21" t="str">
            <v/>
          </cell>
          <cell r="CA21"/>
          <cell r="CB21" t="str">
            <v/>
          </cell>
          <cell r="CC21"/>
          <cell r="CD21" t="str">
            <v/>
          </cell>
          <cell r="CE21"/>
          <cell r="CF21" t="str">
            <v/>
          </cell>
          <cell r="CG21"/>
          <cell r="CH21" t="str">
            <v/>
          </cell>
          <cell r="CI21"/>
          <cell r="CJ21" t="str">
            <v/>
          </cell>
          <cell r="CK21"/>
          <cell r="CL21" t="str">
            <v/>
          </cell>
          <cell r="CM21"/>
          <cell r="CN21" t="str">
            <v/>
          </cell>
          <cell r="CO21"/>
          <cell r="CP21" t="str">
            <v/>
          </cell>
          <cell r="CQ21"/>
          <cell r="CR21" t="str">
            <v/>
          </cell>
          <cell r="CS21"/>
          <cell r="CT21" t="str">
            <v/>
          </cell>
          <cell r="CU21"/>
          <cell r="CV21" t="str">
            <v/>
          </cell>
          <cell r="CW21"/>
          <cell r="CX21" t="str">
            <v>ر2</v>
          </cell>
          <cell r="CY21" t="str">
            <v>ر2</v>
          </cell>
          <cell r="CZ21" t="str">
            <v>ر2</v>
          </cell>
          <cell r="DA21" t="str">
            <v>ر2</v>
          </cell>
          <cell r="DB21" t="str">
            <v>ر2</v>
          </cell>
          <cell r="DC21" t="str">
            <v>ر2</v>
          </cell>
          <cell r="DD21" t="str">
            <v>ر2</v>
          </cell>
          <cell r="DE21" t="str">
            <v>ج</v>
          </cell>
          <cell r="DF21" t="str">
            <v>ر2</v>
          </cell>
          <cell r="DG21" t="str">
            <v>ر1</v>
          </cell>
          <cell r="DH21" t="str">
            <v>ر2</v>
          </cell>
          <cell r="DI21" t="str">
            <v>ر2</v>
          </cell>
          <cell r="DJ21" t="str">
            <v>ر2</v>
          </cell>
          <cell r="DK21" t="str">
            <v>ر2</v>
          </cell>
          <cell r="DL21" t="str">
            <v>ر2</v>
          </cell>
          <cell r="DM21" t="str">
            <v>ر2</v>
          </cell>
          <cell r="DN21" t="str">
            <v>ر2</v>
          </cell>
          <cell r="DO21" t="str">
            <v>ر1</v>
          </cell>
          <cell r="DP21" t="str">
            <v>ر2</v>
          </cell>
          <cell r="DQ21" t="str">
            <v>ر2</v>
          </cell>
          <cell r="DR21" t="str">
            <v>ر2</v>
          </cell>
          <cell r="DS21" t="str">
            <v>ر2</v>
          </cell>
          <cell r="DT21" t="str">
            <v>ر2</v>
          </cell>
          <cell r="DU21" t="str">
            <v>ج</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e">
            <v>#REF!</v>
          </cell>
        </row>
        <row r="22">
          <cell r="A22">
            <v>702624</v>
          </cell>
          <cell r="B22" t="str">
            <v>حمزه قدور</v>
          </cell>
          <cell r="C22" t="str">
            <v>الثالثة</v>
          </cell>
          <cell r="D22" t="str">
            <v>إيقاف</v>
          </cell>
          <cell r="E22"/>
          <cell r="F22" t="str">
            <v>A</v>
          </cell>
          <cell r="G22"/>
          <cell r="H22" t="str">
            <v>A</v>
          </cell>
          <cell r="I22"/>
          <cell r="J22" t="str">
            <v>A</v>
          </cell>
          <cell r="K22"/>
          <cell r="L22" t="str">
            <v>A</v>
          </cell>
          <cell r="M22"/>
          <cell r="N22" t="str">
            <v>A</v>
          </cell>
          <cell r="O22"/>
          <cell r="P22" t="str">
            <v>A</v>
          </cell>
          <cell r="Q22"/>
          <cell r="R22" t="str">
            <v>A</v>
          </cell>
          <cell r="S22"/>
          <cell r="T22" t="str">
            <v>A</v>
          </cell>
          <cell r="U22"/>
          <cell r="V22" t="str">
            <v>A</v>
          </cell>
          <cell r="W22"/>
          <cell r="X22" t="str">
            <v>A</v>
          </cell>
          <cell r="Y22"/>
          <cell r="Z22" t="str">
            <v>A</v>
          </cell>
          <cell r="AA22"/>
          <cell r="AB22" t="str">
            <v>A</v>
          </cell>
          <cell r="AC22"/>
          <cell r="AD22" t="str">
            <v>A</v>
          </cell>
          <cell r="AE22"/>
          <cell r="AF22" t="str">
            <v>A</v>
          </cell>
          <cell r="AG22"/>
          <cell r="AH22" t="str">
            <v>A</v>
          </cell>
          <cell r="AI22"/>
          <cell r="AJ22" t="str">
            <v>A</v>
          </cell>
          <cell r="AK22"/>
          <cell r="AL22" t="str">
            <v>A</v>
          </cell>
          <cell r="AM22"/>
          <cell r="AN22" t="str">
            <v>A</v>
          </cell>
          <cell r="AO22"/>
          <cell r="AP22" t="str">
            <v>A</v>
          </cell>
          <cell r="AQ22"/>
          <cell r="AR22" t="str">
            <v>A</v>
          </cell>
          <cell r="AS22">
            <v>1</v>
          </cell>
          <cell r="AT22" t="str">
            <v>A</v>
          </cell>
          <cell r="AU22"/>
          <cell r="AV22" t="str">
            <v>A</v>
          </cell>
          <cell r="AW22">
            <v>1</v>
          </cell>
          <cell r="AX22" t="str">
            <v>A</v>
          </cell>
          <cell r="AY22"/>
          <cell r="AZ22" t="str">
            <v>A</v>
          </cell>
          <cell r="BA22"/>
          <cell r="BB22" t="str">
            <v>A</v>
          </cell>
          <cell r="BC22"/>
          <cell r="BD22" t="str">
            <v>A</v>
          </cell>
          <cell r="BE22"/>
          <cell r="BF22" t="str">
            <v>A</v>
          </cell>
          <cell r="BG22"/>
          <cell r="BH22" t="str">
            <v>A</v>
          </cell>
          <cell r="BI22"/>
          <cell r="BJ22" t="str">
            <v>A</v>
          </cell>
          <cell r="BK22"/>
          <cell r="BL22" t="str">
            <v>A</v>
          </cell>
          <cell r="BM22"/>
          <cell r="BN22" t="str">
            <v>A</v>
          </cell>
          <cell r="BO22"/>
          <cell r="BP22" t="str">
            <v>A</v>
          </cell>
          <cell r="BQ22"/>
          <cell r="BR22" t="str">
            <v>A</v>
          </cell>
          <cell r="BS22"/>
          <cell r="BT22" t="str">
            <v>A</v>
          </cell>
          <cell r="BU22"/>
          <cell r="BV22" t="str">
            <v>A</v>
          </cell>
          <cell r="BW22"/>
          <cell r="BX22" t="str">
            <v>A</v>
          </cell>
          <cell r="BY22"/>
          <cell r="BZ22" t="str">
            <v/>
          </cell>
          <cell r="CA22"/>
          <cell r="CB22" t="str">
            <v/>
          </cell>
          <cell r="CC22"/>
          <cell r="CD22" t="str">
            <v/>
          </cell>
          <cell r="CE22"/>
          <cell r="CF22" t="str">
            <v/>
          </cell>
          <cell r="CG22"/>
          <cell r="CH22" t="str">
            <v/>
          </cell>
          <cell r="CI22"/>
          <cell r="CJ22" t="str">
            <v/>
          </cell>
          <cell r="CK22"/>
          <cell r="CL22" t="str">
            <v/>
          </cell>
          <cell r="CM22"/>
          <cell r="CN22" t="str">
            <v/>
          </cell>
          <cell r="CO22"/>
          <cell r="CP22" t="str">
            <v/>
          </cell>
          <cell r="CQ22"/>
          <cell r="CR22" t="str">
            <v/>
          </cell>
          <cell r="CS22"/>
          <cell r="CT22" t="str">
            <v/>
          </cell>
          <cell r="CU22"/>
          <cell r="CV22" t="str">
            <v/>
          </cell>
          <cell r="CW22" t="str">
            <v>إيقاف</v>
          </cell>
          <cell r="CX22" t="str">
            <v>A</v>
          </cell>
          <cell r="CY22" t="str">
            <v>A</v>
          </cell>
          <cell r="CZ22" t="str">
            <v>A</v>
          </cell>
          <cell r="DA22" t="str">
            <v>A</v>
          </cell>
          <cell r="DB22" t="str">
            <v>A</v>
          </cell>
          <cell r="DC22" t="str">
            <v>A</v>
          </cell>
          <cell r="DD22" t="str">
            <v>A</v>
          </cell>
          <cell r="DE22" t="str">
            <v>A</v>
          </cell>
          <cell r="DF22" t="str">
            <v>A</v>
          </cell>
          <cell r="DG22" t="str">
            <v>A</v>
          </cell>
          <cell r="DH22" t="str">
            <v>A</v>
          </cell>
          <cell r="DI22" t="str">
            <v>A</v>
          </cell>
          <cell r="DJ22" t="str">
            <v>A</v>
          </cell>
          <cell r="DK22" t="str">
            <v>A</v>
          </cell>
          <cell r="DL22" t="str">
            <v>A</v>
          </cell>
          <cell r="DM22" t="str">
            <v>A</v>
          </cell>
          <cell r="DN22" t="str">
            <v>A</v>
          </cell>
          <cell r="DO22" t="str">
            <v>A</v>
          </cell>
          <cell r="DP22" t="str">
            <v>A</v>
          </cell>
          <cell r="DQ22" t="str">
            <v>A</v>
          </cell>
          <cell r="DR22" t="str">
            <v>A</v>
          </cell>
          <cell r="DS22" t="str">
            <v>A</v>
          </cell>
          <cell r="DT22" t="str">
            <v>A</v>
          </cell>
          <cell r="DU22" t="str">
            <v>A</v>
          </cell>
          <cell r="DV22" t="str">
            <v>A</v>
          </cell>
          <cell r="DW22" t="str">
            <v>A</v>
          </cell>
          <cell r="DX22" t="str">
            <v>A</v>
          </cell>
          <cell r="DY22" t="str">
            <v>A</v>
          </cell>
          <cell r="DZ22" t="str">
            <v>A</v>
          </cell>
          <cell r="EA22" t="str">
            <v>A</v>
          </cell>
          <cell r="EB22" t="str">
            <v>A</v>
          </cell>
          <cell r="EC22" t="str">
            <v>A</v>
          </cell>
          <cell r="ED22" t="str">
            <v>A</v>
          </cell>
          <cell r="EE22" t="str">
            <v>A</v>
          </cell>
          <cell r="EF22" t="str">
            <v>A</v>
          </cell>
          <cell r="EG22" t="str">
            <v>A</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v>70000</v>
          </cell>
          <cell r="EU22" t="str">
            <v/>
          </cell>
          <cell r="EV22" t="str">
            <v/>
          </cell>
          <cell r="EW22" t="e">
            <v>#REF!</v>
          </cell>
        </row>
        <row r="23">
          <cell r="A23">
            <v>702656</v>
          </cell>
          <cell r="B23" t="str">
            <v>رامي يحيى</v>
          </cell>
          <cell r="C23" t="str">
            <v>الثالثة</v>
          </cell>
          <cell r="D23" t="str">
            <v/>
          </cell>
          <cell r="E23"/>
          <cell r="F23" t="str">
            <v>ر2</v>
          </cell>
          <cell r="G23"/>
          <cell r="H23" t="str">
            <v>ر1</v>
          </cell>
          <cell r="I23"/>
          <cell r="J23" t="str">
            <v>ر2</v>
          </cell>
          <cell r="K23"/>
          <cell r="L23" t="str">
            <v>ر2</v>
          </cell>
          <cell r="M23"/>
          <cell r="N23" t="str">
            <v>ر1</v>
          </cell>
          <cell r="O23">
            <v>1</v>
          </cell>
          <cell r="P23" t="str">
            <v>ر2</v>
          </cell>
          <cell r="Q23"/>
          <cell r="R23" t="str">
            <v>ر1</v>
          </cell>
          <cell r="S23"/>
          <cell r="T23" t="str">
            <v>ر1</v>
          </cell>
          <cell r="U23"/>
          <cell r="V23" t="str">
            <v>ر2</v>
          </cell>
          <cell r="W23"/>
          <cell r="X23" t="str">
            <v>ر1</v>
          </cell>
          <cell r="Y23"/>
          <cell r="Z23" t="str">
            <v>ر1</v>
          </cell>
          <cell r="AA23"/>
          <cell r="AB23" t="str">
            <v>ج</v>
          </cell>
          <cell r="AC23"/>
          <cell r="AD23" t="str">
            <v>ر2</v>
          </cell>
          <cell r="AE23"/>
          <cell r="AF23" t="str">
            <v>ر2</v>
          </cell>
          <cell r="AG23"/>
          <cell r="AH23" t="str">
            <v>ر2</v>
          </cell>
          <cell r="AI23"/>
          <cell r="AJ23" t="str">
            <v>ر2</v>
          </cell>
          <cell r="AK23"/>
          <cell r="AL23" t="str">
            <v>ر1</v>
          </cell>
          <cell r="AM23"/>
          <cell r="AN23" t="str">
            <v>ج</v>
          </cell>
          <cell r="AO23"/>
          <cell r="AP23" t="str">
            <v>ر2</v>
          </cell>
          <cell r="AQ23"/>
          <cell r="AR23" t="str">
            <v>ر2</v>
          </cell>
          <cell r="AS23"/>
          <cell r="AT23" t="str">
            <v>ر2</v>
          </cell>
          <cell r="AU23"/>
          <cell r="AV23" t="str">
            <v>ر1</v>
          </cell>
          <cell r="AW23"/>
          <cell r="AX23" t="str">
            <v>ر2</v>
          </cell>
          <cell r="AY23"/>
          <cell r="AZ23" t="str">
            <v>ج</v>
          </cell>
          <cell r="BA23">
            <v>1</v>
          </cell>
          <cell r="BB23" t="str">
            <v>ج</v>
          </cell>
          <cell r="BC23">
            <v>1</v>
          </cell>
          <cell r="BD23" t="str">
            <v>ج</v>
          </cell>
          <cell r="BE23">
            <v>1</v>
          </cell>
          <cell r="BF23" t="str">
            <v>ج</v>
          </cell>
          <cell r="BG23"/>
          <cell r="BH23" t="str">
            <v>ج</v>
          </cell>
          <cell r="BI23">
            <v>1</v>
          </cell>
          <cell r="BJ23" t="str">
            <v>ج</v>
          </cell>
          <cell r="BK23">
            <v>1</v>
          </cell>
          <cell r="BL23" t="str">
            <v>ج</v>
          </cell>
          <cell r="BM23"/>
          <cell r="BN23" t="str">
            <v/>
          </cell>
          <cell r="BO23"/>
          <cell r="BP23" t="str">
            <v/>
          </cell>
          <cell r="BQ23"/>
          <cell r="BR23" t="str">
            <v/>
          </cell>
          <cell r="BS23"/>
          <cell r="BT23" t="str">
            <v/>
          </cell>
          <cell r="BU23"/>
          <cell r="BV23" t="str">
            <v/>
          </cell>
          <cell r="BW23"/>
          <cell r="BX23" t="str">
            <v/>
          </cell>
          <cell r="BY23"/>
          <cell r="BZ23" t="str">
            <v/>
          </cell>
          <cell r="CA23"/>
          <cell r="CB23" t="str">
            <v/>
          </cell>
          <cell r="CC23"/>
          <cell r="CD23" t="str">
            <v/>
          </cell>
          <cell r="CE23"/>
          <cell r="CF23" t="str">
            <v/>
          </cell>
          <cell r="CG23"/>
          <cell r="CH23" t="str">
            <v/>
          </cell>
          <cell r="CI23"/>
          <cell r="CJ23" t="str">
            <v/>
          </cell>
          <cell r="CK23"/>
          <cell r="CL23" t="str">
            <v/>
          </cell>
          <cell r="CM23"/>
          <cell r="CN23" t="str">
            <v/>
          </cell>
          <cell r="CO23"/>
          <cell r="CP23" t="str">
            <v/>
          </cell>
          <cell r="CQ23"/>
          <cell r="CR23" t="str">
            <v/>
          </cell>
          <cell r="CS23"/>
          <cell r="CT23" t="str">
            <v/>
          </cell>
          <cell r="CU23"/>
          <cell r="CV23" t="str">
            <v/>
          </cell>
          <cell r="CW23"/>
          <cell r="CX23" t="str">
            <v>ر2</v>
          </cell>
          <cell r="CY23" t="str">
            <v>ر1</v>
          </cell>
          <cell r="CZ23" t="str">
            <v>ر2</v>
          </cell>
          <cell r="DA23" t="str">
            <v>ر2</v>
          </cell>
          <cell r="DB23" t="str">
            <v>ر1</v>
          </cell>
          <cell r="DC23" t="str">
            <v>ر2</v>
          </cell>
          <cell r="DD23" t="str">
            <v>ر1</v>
          </cell>
          <cell r="DE23" t="str">
            <v>ر1</v>
          </cell>
          <cell r="DF23" t="str">
            <v>ر2</v>
          </cell>
          <cell r="DG23" t="str">
            <v>ر1</v>
          </cell>
          <cell r="DH23" t="str">
            <v>ر1</v>
          </cell>
          <cell r="DI23" t="str">
            <v>ج</v>
          </cell>
          <cell r="DJ23" t="str">
            <v>ر2</v>
          </cell>
          <cell r="DK23" t="str">
            <v>ر2</v>
          </cell>
          <cell r="DL23" t="str">
            <v>ر2</v>
          </cell>
          <cell r="DM23" t="str">
            <v>ر2</v>
          </cell>
          <cell r="DN23" t="str">
            <v>ر1</v>
          </cell>
          <cell r="DO23" t="str">
            <v>ج</v>
          </cell>
          <cell r="DP23" t="str">
            <v>ر2</v>
          </cell>
          <cell r="DQ23" t="str">
            <v>ر2</v>
          </cell>
          <cell r="DR23" t="str">
            <v>ر2</v>
          </cell>
          <cell r="DS23" t="str">
            <v>ر1</v>
          </cell>
          <cell r="DT23" t="str">
            <v>ر2</v>
          </cell>
          <cell r="DU23" t="str">
            <v>ج</v>
          </cell>
          <cell r="DV23" t="str">
            <v>ر1</v>
          </cell>
          <cell r="DW23" t="str">
            <v>ر1</v>
          </cell>
          <cell r="DX23" t="str">
            <v>ر1</v>
          </cell>
          <cell r="DY23" t="str">
            <v>ج</v>
          </cell>
          <cell r="DZ23" t="str">
            <v>ر1</v>
          </cell>
          <cell r="EA23" t="str">
            <v>ر1</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O23" t="str">
            <v/>
          </cell>
          <cell r="EP23" t="str">
            <v/>
          </cell>
          <cell r="EQ23" t="str">
            <v/>
          </cell>
          <cell r="ER23" t="str">
            <v/>
          </cell>
          <cell r="ES23" t="str">
            <v/>
          </cell>
          <cell r="ET23" t="str">
            <v/>
          </cell>
          <cell r="EU23" t="str">
            <v/>
          </cell>
          <cell r="EV23" t="str">
            <v/>
          </cell>
          <cell r="EW23" t="e">
            <v>#REF!</v>
          </cell>
        </row>
        <row r="24">
          <cell r="A24">
            <v>702660</v>
          </cell>
          <cell r="B24" t="str">
            <v>ربا مكارم</v>
          </cell>
          <cell r="C24" t="str">
            <v>الرابعة</v>
          </cell>
          <cell r="D24" t="str">
            <v/>
          </cell>
          <cell r="E24"/>
          <cell r="F24" t="str">
            <v>ر1</v>
          </cell>
          <cell r="G24"/>
          <cell r="H24" t="str">
            <v>ر1</v>
          </cell>
          <cell r="I24"/>
          <cell r="J24" t="str">
            <v>ر2</v>
          </cell>
          <cell r="K24"/>
          <cell r="L24" t="str">
            <v>ر1</v>
          </cell>
          <cell r="M24"/>
          <cell r="N24" t="str">
            <v>ر1</v>
          </cell>
          <cell r="O24"/>
          <cell r="P24" t="str">
            <v>ر2</v>
          </cell>
          <cell r="Q24"/>
          <cell r="R24" t="str">
            <v>ر1</v>
          </cell>
          <cell r="S24"/>
          <cell r="T24" t="str">
            <v>ر2</v>
          </cell>
          <cell r="U24"/>
          <cell r="V24" t="str">
            <v>ر1</v>
          </cell>
          <cell r="W24"/>
          <cell r="X24" t="str">
            <v>ر2</v>
          </cell>
          <cell r="Y24"/>
          <cell r="Z24" t="str">
            <v>ر1</v>
          </cell>
          <cell r="AA24"/>
          <cell r="AB24" t="str">
            <v>ر2</v>
          </cell>
          <cell r="AC24"/>
          <cell r="AD24" t="str">
            <v>ر2</v>
          </cell>
          <cell r="AE24"/>
          <cell r="AF24" t="str">
            <v>ر1</v>
          </cell>
          <cell r="AG24"/>
          <cell r="AH24" t="str">
            <v>ر2</v>
          </cell>
          <cell r="AI24">
            <v>1</v>
          </cell>
          <cell r="AJ24" t="str">
            <v>ر2</v>
          </cell>
          <cell r="AK24"/>
          <cell r="AL24" t="str">
            <v>ر2</v>
          </cell>
          <cell r="AM24"/>
          <cell r="AN24" t="str">
            <v>ر1</v>
          </cell>
          <cell r="AO24"/>
          <cell r="AP24" t="str">
            <v>ج</v>
          </cell>
          <cell r="AQ24"/>
          <cell r="AR24" t="str">
            <v>ج</v>
          </cell>
          <cell r="AS24"/>
          <cell r="AT24" t="str">
            <v>ر2</v>
          </cell>
          <cell r="AU24"/>
          <cell r="AV24" t="str">
            <v>ر2</v>
          </cell>
          <cell r="AW24"/>
          <cell r="AX24" t="str">
            <v>ر2</v>
          </cell>
          <cell r="AY24"/>
          <cell r="AZ24" t="str">
            <v>ر2</v>
          </cell>
          <cell r="BA24"/>
          <cell r="BB24" t="str">
            <v>ر1</v>
          </cell>
          <cell r="BC24"/>
          <cell r="BD24" t="str">
            <v>ر1</v>
          </cell>
          <cell r="BE24"/>
          <cell r="BF24" t="str">
            <v>ر2</v>
          </cell>
          <cell r="BG24"/>
          <cell r="BH24" t="str">
            <v>ر2</v>
          </cell>
          <cell r="BI24"/>
          <cell r="BJ24" t="str">
            <v>ر1</v>
          </cell>
          <cell r="BK24"/>
          <cell r="BL24" t="str">
            <v>ر2</v>
          </cell>
          <cell r="BM24"/>
          <cell r="BN24" t="str">
            <v>ر1</v>
          </cell>
          <cell r="BO24"/>
          <cell r="BP24" t="str">
            <v>ر2</v>
          </cell>
          <cell r="BQ24">
            <v>1</v>
          </cell>
          <cell r="BR24" t="str">
            <v>ر2</v>
          </cell>
          <cell r="BS24"/>
          <cell r="BT24" t="str">
            <v>ر2</v>
          </cell>
          <cell r="BU24"/>
          <cell r="BV24" t="str">
            <v>ر2</v>
          </cell>
          <cell r="BW24"/>
          <cell r="BX24" t="str">
            <v>ر1</v>
          </cell>
          <cell r="BY24"/>
          <cell r="BZ24" t="str">
            <v>ر1</v>
          </cell>
          <cell r="CA24">
            <v>1</v>
          </cell>
          <cell r="CB24" t="str">
            <v>ر2</v>
          </cell>
          <cell r="CC24"/>
          <cell r="CD24" t="str">
            <v>ر1</v>
          </cell>
          <cell r="CE24">
            <v>1</v>
          </cell>
          <cell r="CF24" t="str">
            <v>ر2</v>
          </cell>
          <cell r="CG24"/>
          <cell r="CH24" t="str">
            <v>ر2</v>
          </cell>
          <cell r="CI24"/>
          <cell r="CJ24" t="str">
            <v>ر1</v>
          </cell>
          <cell r="CK24"/>
          <cell r="CL24" t="str">
            <v>ج</v>
          </cell>
          <cell r="CM24"/>
          <cell r="CN24" t="str">
            <v>ر1</v>
          </cell>
          <cell r="CO24"/>
          <cell r="CP24" t="str">
            <v>ر1</v>
          </cell>
          <cell r="CQ24">
            <v>1</v>
          </cell>
          <cell r="CR24" t="str">
            <v>ج</v>
          </cell>
          <cell r="CS24">
            <v>1</v>
          </cell>
          <cell r="CT24" t="str">
            <v>ج</v>
          </cell>
          <cell r="CU24"/>
          <cell r="CV24" t="str">
            <v>ج</v>
          </cell>
          <cell r="CW24"/>
          <cell r="CX24" t="str">
            <v>ر1</v>
          </cell>
          <cell r="CY24" t="str">
            <v>ر1</v>
          </cell>
          <cell r="CZ24" t="str">
            <v>ر2</v>
          </cell>
          <cell r="DA24" t="str">
            <v>ر1</v>
          </cell>
          <cell r="DB24" t="str">
            <v>ر1</v>
          </cell>
          <cell r="DC24" t="str">
            <v>ر2</v>
          </cell>
          <cell r="DD24" t="str">
            <v>ر1</v>
          </cell>
          <cell r="DE24" t="str">
            <v>ر2</v>
          </cell>
          <cell r="DF24" t="str">
            <v>ر1</v>
          </cell>
          <cell r="DG24" t="str">
            <v>ر2</v>
          </cell>
          <cell r="DH24" t="str">
            <v>ر1</v>
          </cell>
          <cell r="DI24" t="str">
            <v>ر2</v>
          </cell>
          <cell r="DJ24" t="str">
            <v>ر2</v>
          </cell>
          <cell r="DK24" t="str">
            <v>ر1</v>
          </cell>
          <cell r="DL24" t="str">
            <v>ر2</v>
          </cell>
          <cell r="DM24" t="str">
            <v>ر2</v>
          </cell>
          <cell r="DN24" t="str">
            <v>ر2</v>
          </cell>
          <cell r="DO24" t="str">
            <v>ر1</v>
          </cell>
          <cell r="DP24" t="str">
            <v>ج</v>
          </cell>
          <cell r="DQ24" t="str">
            <v>ج</v>
          </cell>
          <cell r="DR24" t="str">
            <v>ر2</v>
          </cell>
          <cell r="DS24" t="str">
            <v>ر2</v>
          </cell>
          <cell r="DT24" t="str">
            <v>ر2</v>
          </cell>
          <cell r="DU24" t="str">
            <v>ر2</v>
          </cell>
          <cell r="DV24" t="str">
            <v>ر1</v>
          </cell>
          <cell r="DW24" t="str">
            <v>ر1</v>
          </cell>
          <cell r="DX24" t="str">
            <v>ر2</v>
          </cell>
          <cell r="DY24" t="str">
            <v>ر2</v>
          </cell>
          <cell r="DZ24" t="str">
            <v>ر1</v>
          </cell>
          <cell r="EA24" t="str">
            <v>ر2</v>
          </cell>
          <cell r="EB24" t="str">
            <v>ر1</v>
          </cell>
          <cell r="EC24" t="str">
            <v>ر2</v>
          </cell>
          <cell r="ED24" t="str">
            <v>ر2</v>
          </cell>
          <cell r="EE24" t="str">
            <v>ر2</v>
          </cell>
          <cell r="EF24" t="str">
            <v>ر2</v>
          </cell>
          <cell r="EG24" t="str">
            <v>ر1</v>
          </cell>
          <cell r="EH24" t="str">
            <v>ر1</v>
          </cell>
          <cell r="EI24" t="str">
            <v>ر2</v>
          </cell>
          <cell r="EJ24" t="str">
            <v>ر1</v>
          </cell>
          <cell r="EK24" t="str">
            <v>ر2</v>
          </cell>
          <cell r="EL24" t="str">
            <v>ر2</v>
          </cell>
          <cell r="EM24" t="str">
            <v>ر1</v>
          </cell>
          <cell r="EN24" t="str">
            <v>ج</v>
          </cell>
          <cell r="EO24" t="str">
            <v>ر1</v>
          </cell>
          <cell r="EP24" t="str">
            <v>ر1</v>
          </cell>
          <cell r="EQ24" t="str">
            <v>ر1</v>
          </cell>
          <cell r="ER24" t="str">
            <v>ر1</v>
          </cell>
          <cell r="ES24" t="str">
            <v>ج</v>
          </cell>
          <cell r="ET24" t="str">
            <v/>
          </cell>
          <cell r="EU24" t="str">
            <v/>
          </cell>
          <cell r="EV24" t="str">
            <v/>
          </cell>
          <cell r="EW24" t="e">
            <v>#REF!</v>
          </cell>
        </row>
        <row r="25">
          <cell r="A25">
            <v>702833</v>
          </cell>
          <cell r="B25" t="str">
            <v>محمد برهان  الزرلي</v>
          </cell>
          <cell r="C25" t="str">
            <v>الرابعة</v>
          </cell>
          <cell r="D25" t="str">
            <v/>
          </cell>
          <cell r="E25"/>
          <cell r="F25" t="str">
            <v>A</v>
          </cell>
          <cell r="G25"/>
          <cell r="H25" t="str">
            <v>A</v>
          </cell>
          <cell r="I25"/>
          <cell r="J25" t="str">
            <v>A</v>
          </cell>
          <cell r="K25"/>
          <cell r="L25" t="str">
            <v>A</v>
          </cell>
          <cell r="M25"/>
          <cell r="N25" t="str">
            <v>A</v>
          </cell>
          <cell r="O25"/>
          <cell r="P25" t="str">
            <v>A</v>
          </cell>
          <cell r="Q25"/>
          <cell r="R25" t="str">
            <v>A</v>
          </cell>
          <cell r="S25"/>
          <cell r="T25" t="str">
            <v>A</v>
          </cell>
          <cell r="U25"/>
          <cell r="V25" t="str">
            <v>A</v>
          </cell>
          <cell r="W25"/>
          <cell r="X25" t="str">
            <v>A</v>
          </cell>
          <cell r="Y25"/>
          <cell r="Z25" t="str">
            <v>A</v>
          </cell>
          <cell r="AA25"/>
          <cell r="AB25" t="str">
            <v>A</v>
          </cell>
          <cell r="AC25"/>
          <cell r="AD25" t="str">
            <v>A</v>
          </cell>
          <cell r="AE25"/>
          <cell r="AF25" t="str">
            <v>A</v>
          </cell>
          <cell r="AG25"/>
          <cell r="AH25" t="str">
            <v>A</v>
          </cell>
          <cell r="AI25"/>
          <cell r="AJ25" t="str">
            <v>A</v>
          </cell>
          <cell r="AK25"/>
          <cell r="AL25" t="str">
            <v>A</v>
          </cell>
          <cell r="AM25"/>
          <cell r="AN25" t="str">
            <v>A</v>
          </cell>
          <cell r="AO25"/>
          <cell r="AP25" t="str">
            <v>A</v>
          </cell>
          <cell r="AQ25"/>
          <cell r="AR25" t="str">
            <v>A</v>
          </cell>
          <cell r="AS25"/>
          <cell r="AT25" t="str">
            <v>A</v>
          </cell>
          <cell r="AU25"/>
          <cell r="AV25" t="str">
            <v>A</v>
          </cell>
          <cell r="AW25"/>
          <cell r="AX25" t="str">
            <v>A</v>
          </cell>
          <cell r="AY25">
            <v>1</v>
          </cell>
          <cell r="AZ25" t="str">
            <v>A</v>
          </cell>
          <cell r="BA25"/>
          <cell r="BB25" t="str">
            <v>A</v>
          </cell>
          <cell r="BC25"/>
          <cell r="BD25" t="str">
            <v>A</v>
          </cell>
          <cell r="BE25"/>
          <cell r="BF25" t="str">
            <v>A</v>
          </cell>
          <cell r="BG25"/>
          <cell r="BH25" t="str">
            <v>A</v>
          </cell>
          <cell r="BI25"/>
          <cell r="BJ25" t="str">
            <v>A</v>
          </cell>
          <cell r="BK25"/>
          <cell r="BL25" t="str">
            <v>A</v>
          </cell>
          <cell r="BM25"/>
          <cell r="BN25" t="str">
            <v>A</v>
          </cell>
          <cell r="BO25"/>
          <cell r="BP25" t="str">
            <v>A</v>
          </cell>
          <cell r="BQ25"/>
          <cell r="BR25" t="str">
            <v>A</v>
          </cell>
          <cell r="BS25"/>
          <cell r="BT25" t="str">
            <v>A</v>
          </cell>
          <cell r="BU25"/>
          <cell r="BV25" t="str">
            <v>A</v>
          </cell>
          <cell r="BW25"/>
          <cell r="BX25" t="str">
            <v>A</v>
          </cell>
          <cell r="BY25">
            <v>1</v>
          </cell>
          <cell r="BZ25" t="str">
            <v>A</v>
          </cell>
          <cell r="CA25"/>
          <cell r="CB25" t="str">
            <v>A</v>
          </cell>
          <cell r="CC25">
            <v>1</v>
          </cell>
          <cell r="CD25" t="str">
            <v>A</v>
          </cell>
          <cell r="CE25">
            <v>1</v>
          </cell>
          <cell r="CF25" t="str">
            <v>A</v>
          </cell>
          <cell r="CG25">
            <v>1</v>
          </cell>
          <cell r="CH25" t="str">
            <v>A</v>
          </cell>
          <cell r="CI25">
            <v>1</v>
          </cell>
          <cell r="CJ25" t="str">
            <v>A</v>
          </cell>
          <cell r="CK25"/>
          <cell r="CL25" t="str">
            <v>A</v>
          </cell>
          <cell r="CM25"/>
          <cell r="CN25" t="str">
            <v>A</v>
          </cell>
          <cell r="CO25"/>
          <cell r="CP25" t="str">
            <v>A</v>
          </cell>
          <cell r="CQ25"/>
          <cell r="CR25" t="str">
            <v>A</v>
          </cell>
          <cell r="CS25"/>
          <cell r="CT25" t="str">
            <v>A</v>
          </cell>
          <cell r="CU25"/>
          <cell r="CV25" t="str">
            <v>A</v>
          </cell>
          <cell r="CW25"/>
          <cell r="CX25" t="str">
            <v>A</v>
          </cell>
          <cell r="CY25" t="str">
            <v>A</v>
          </cell>
          <cell r="CZ25" t="str">
            <v>A</v>
          </cell>
          <cell r="DA25" t="str">
            <v>A</v>
          </cell>
          <cell r="DB25" t="str">
            <v>A</v>
          </cell>
          <cell r="DC25" t="str">
            <v>A</v>
          </cell>
          <cell r="DD25" t="str">
            <v>A</v>
          </cell>
          <cell r="DE25" t="str">
            <v>A</v>
          </cell>
          <cell r="DF25" t="str">
            <v>A</v>
          </cell>
          <cell r="DG25" t="str">
            <v>A</v>
          </cell>
          <cell r="DH25" t="str">
            <v>A</v>
          </cell>
          <cell r="DI25" t="str">
            <v>A</v>
          </cell>
          <cell r="DJ25" t="str">
            <v>A</v>
          </cell>
          <cell r="DK25" t="str">
            <v>A</v>
          </cell>
          <cell r="DL25" t="str">
            <v>A</v>
          </cell>
          <cell r="DM25" t="str">
            <v>A</v>
          </cell>
          <cell r="DN25" t="str">
            <v>A</v>
          </cell>
          <cell r="DO25" t="str">
            <v>A</v>
          </cell>
          <cell r="DP25" t="str">
            <v>A</v>
          </cell>
          <cell r="DQ25" t="str">
            <v>A</v>
          </cell>
          <cell r="DR25" t="str">
            <v>A</v>
          </cell>
          <cell r="DS25" t="str">
            <v>A</v>
          </cell>
          <cell r="DT25" t="str">
            <v>A</v>
          </cell>
          <cell r="DU25" t="str">
            <v>A</v>
          </cell>
          <cell r="DV25" t="str">
            <v>A</v>
          </cell>
          <cell r="DW25" t="str">
            <v>A</v>
          </cell>
          <cell r="DX25" t="str">
            <v>A</v>
          </cell>
          <cell r="DY25" t="str">
            <v>A</v>
          </cell>
          <cell r="DZ25" t="str">
            <v>A</v>
          </cell>
          <cell r="EA25" t="str">
            <v>A</v>
          </cell>
          <cell r="EB25" t="str">
            <v>A</v>
          </cell>
          <cell r="EC25" t="str">
            <v>A</v>
          </cell>
          <cell r="ED25" t="str">
            <v>A</v>
          </cell>
          <cell r="EE25" t="str">
            <v>A</v>
          </cell>
          <cell r="EF25" t="str">
            <v>A</v>
          </cell>
          <cell r="EG25" t="str">
            <v>A</v>
          </cell>
          <cell r="EH25" t="str">
            <v>A</v>
          </cell>
          <cell r="EI25" t="str">
            <v>A</v>
          </cell>
          <cell r="EJ25" t="str">
            <v>A</v>
          </cell>
          <cell r="EK25" t="str">
            <v>A</v>
          </cell>
          <cell r="EL25" t="str">
            <v>A</v>
          </cell>
          <cell r="EM25" t="str">
            <v>A</v>
          </cell>
          <cell r="EO25" t="str">
            <v>A</v>
          </cell>
          <cell r="EP25" t="str">
            <v>A</v>
          </cell>
          <cell r="EQ25" t="str">
            <v>A</v>
          </cell>
          <cell r="ER25" t="str">
            <v>A</v>
          </cell>
          <cell r="ES25" t="str">
            <v>A</v>
          </cell>
          <cell r="ET25" t="str">
            <v/>
          </cell>
          <cell r="EU25" t="str">
            <v/>
          </cell>
          <cell r="EV25" t="str">
            <v/>
          </cell>
          <cell r="EW25" t="e">
            <v>#REF!</v>
          </cell>
        </row>
        <row r="26">
          <cell r="A26">
            <v>702873</v>
          </cell>
          <cell r="B26" t="str">
            <v>معن ديوب</v>
          </cell>
          <cell r="C26" t="str">
            <v>الثالثة حديث</v>
          </cell>
          <cell r="D26" t="str">
            <v>ترفع الى س3</v>
          </cell>
          <cell r="E26"/>
          <cell r="F26" t="str">
            <v>ر2</v>
          </cell>
          <cell r="G26"/>
          <cell r="H26" t="str">
            <v>ر2</v>
          </cell>
          <cell r="I26"/>
          <cell r="J26" t="str">
            <v>ر2</v>
          </cell>
          <cell r="K26"/>
          <cell r="L26" t="str">
            <v>ر2</v>
          </cell>
          <cell r="M26"/>
          <cell r="N26" t="str">
            <v>ر2</v>
          </cell>
          <cell r="O26"/>
          <cell r="P26" t="str">
            <v>ر2</v>
          </cell>
          <cell r="Q26"/>
          <cell r="R26" t="str">
            <v>ر2</v>
          </cell>
          <cell r="S26"/>
          <cell r="T26" t="str">
            <v>ر1</v>
          </cell>
          <cell r="U26"/>
          <cell r="V26" t="str">
            <v>ر2</v>
          </cell>
          <cell r="W26"/>
          <cell r="X26" t="str">
            <v>ر2</v>
          </cell>
          <cell r="Y26"/>
          <cell r="Z26" t="str">
            <v>ر2</v>
          </cell>
          <cell r="AA26"/>
          <cell r="AB26" t="str">
            <v>ر1</v>
          </cell>
          <cell r="AC26">
            <v>1</v>
          </cell>
          <cell r="AD26" t="str">
            <v>ج</v>
          </cell>
          <cell r="AE26">
            <v>1</v>
          </cell>
          <cell r="AF26" t="str">
            <v>ج</v>
          </cell>
          <cell r="AG26"/>
          <cell r="AH26" t="str">
            <v>ر1</v>
          </cell>
          <cell r="AI26">
            <v>1</v>
          </cell>
          <cell r="AJ26" t="str">
            <v>ج</v>
          </cell>
          <cell r="AK26"/>
          <cell r="AL26" t="str">
            <v>ر1</v>
          </cell>
          <cell r="AM26"/>
          <cell r="AN26" t="str">
            <v>ج</v>
          </cell>
          <cell r="AO26"/>
          <cell r="AP26" t="str">
            <v>ج</v>
          </cell>
          <cell r="AQ26">
            <v>1</v>
          </cell>
          <cell r="AR26" t="str">
            <v>ج</v>
          </cell>
          <cell r="AS26">
            <v>1</v>
          </cell>
          <cell r="AT26" t="str">
            <v>ج</v>
          </cell>
          <cell r="AU26">
            <v>1</v>
          </cell>
          <cell r="AV26" t="str">
            <v>ج</v>
          </cell>
          <cell r="AW26">
            <v>1</v>
          </cell>
          <cell r="AX26" t="str">
            <v>ج</v>
          </cell>
          <cell r="AY26"/>
          <cell r="AZ26" t="str">
            <v>ج</v>
          </cell>
          <cell r="BA26"/>
          <cell r="BB26" t="str">
            <v/>
          </cell>
          <cell r="BC26"/>
          <cell r="BD26" t="str">
            <v/>
          </cell>
          <cell r="BE26"/>
          <cell r="BF26" t="str">
            <v/>
          </cell>
          <cell r="BG26"/>
          <cell r="BH26" t="str">
            <v/>
          </cell>
          <cell r="BI26"/>
          <cell r="BJ26" t="str">
            <v/>
          </cell>
          <cell r="BK26"/>
          <cell r="BL26" t="str">
            <v/>
          </cell>
          <cell r="BM26"/>
          <cell r="BN26" t="str">
            <v/>
          </cell>
          <cell r="BO26"/>
          <cell r="BP26" t="str">
            <v/>
          </cell>
          <cell r="BQ26"/>
          <cell r="BR26" t="str">
            <v/>
          </cell>
          <cell r="BS26"/>
          <cell r="BT26" t="str">
            <v/>
          </cell>
          <cell r="BU26"/>
          <cell r="BV26" t="str">
            <v/>
          </cell>
          <cell r="BW26"/>
          <cell r="BX26" t="str">
            <v/>
          </cell>
          <cell r="BY26"/>
          <cell r="BZ26" t="str">
            <v/>
          </cell>
          <cell r="CA26"/>
          <cell r="CB26" t="str">
            <v/>
          </cell>
          <cell r="CC26"/>
          <cell r="CD26" t="str">
            <v/>
          </cell>
          <cell r="CE26"/>
          <cell r="CF26" t="str">
            <v/>
          </cell>
          <cell r="CG26"/>
          <cell r="CH26" t="str">
            <v/>
          </cell>
          <cell r="CI26"/>
          <cell r="CJ26" t="str">
            <v/>
          </cell>
          <cell r="CK26"/>
          <cell r="CL26" t="str">
            <v/>
          </cell>
          <cell r="CM26"/>
          <cell r="CN26" t="str">
            <v/>
          </cell>
          <cell r="CO26"/>
          <cell r="CP26" t="str">
            <v/>
          </cell>
          <cell r="CQ26"/>
          <cell r="CR26" t="str">
            <v/>
          </cell>
          <cell r="CS26"/>
          <cell r="CT26" t="str">
            <v/>
          </cell>
          <cell r="CU26"/>
          <cell r="CV26" t="str">
            <v/>
          </cell>
          <cell r="CW26"/>
          <cell r="CX26" t="str">
            <v>ر2</v>
          </cell>
          <cell r="CY26" t="str">
            <v>ر2</v>
          </cell>
          <cell r="CZ26" t="str">
            <v>ر2</v>
          </cell>
          <cell r="DA26" t="str">
            <v>ر2</v>
          </cell>
          <cell r="DB26" t="str">
            <v>ر2</v>
          </cell>
          <cell r="DC26" t="str">
            <v>ر2</v>
          </cell>
          <cell r="DD26" t="str">
            <v>ر2</v>
          </cell>
          <cell r="DE26" t="str">
            <v>ر1</v>
          </cell>
          <cell r="DF26" t="str">
            <v>ر2</v>
          </cell>
          <cell r="DG26" t="str">
            <v>ر2</v>
          </cell>
          <cell r="DH26" t="str">
            <v>ر2</v>
          </cell>
          <cell r="DI26" t="str">
            <v>ر1</v>
          </cell>
          <cell r="DJ26" t="str">
            <v>ر1</v>
          </cell>
          <cell r="DK26" t="str">
            <v>ر1</v>
          </cell>
          <cell r="DL26" t="str">
            <v>ر1</v>
          </cell>
          <cell r="DM26" t="str">
            <v>ر1</v>
          </cell>
          <cell r="DN26" t="str">
            <v>ر1</v>
          </cell>
          <cell r="DO26" t="str">
            <v>ج</v>
          </cell>
          <cell r="DP26" t="str">
            <v>ج</v>
          </cell>
          <cell r="DQ26" t="str">
            <v>ر1</v>
          </cell>
          <cell r="DR26" t="str">
            <v>ر1</v>
          </cell>
          <cell r="DS26" t="str">
            <v>ر1</v>
          </cell>
          <cell r="DT26" t="str">
            <v>ر1</v>
          </cell>
          <cell r="DU26" t="str">
            <v>ج</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e">
            <v>#REF!</v>
          </cell>
        </row>
        <row r="27">
          <cell r="A27">
            <v>702957</v>
          </cell>
          <cell r="B27" t="str">
            <v>الاء ابو ناهي</v>
          </cell>
          <cell r="C27" t="str">
            <v>الرابعة حديث</v>
          </cell>
          <cell r="D27" t="str">
            <v>ترفع الى س4</v>
          </cell>
          <cell r="E27"/>
          <cell r="F27" t="str">
            <v>ر1</v>
          </cell>
          <cell r="G27"/>
          <cell r="H27" t="str">
            <v>ر2</v>
          </cell>
          <cell r="I27"/>
          <cell r="J27" t="str">
            <v>ر1</v>
          </cell>
          <cell r="K27"/>
          <cell r="L27" t="str">
            <v>ر1</v>
          </cell>
          <cell r="M27"/>
          <cell r="N27" t="str">
            <v>ر2</v>
          </cell>
          <cell r="O27"/>
          <cell r="P27" t="str">
            <v>ر2</v>
          </cell>
          <cell r="Q27"/>
          <cell r="R27" t="str">
            <v>ر1</v>
          </cell>
          <cell r="S27"/>
          <cell r="T27" t="str">
            <v>ر2</v>
          </cell>
          <cell r="U27"/>
          <cell r="V27" t="str">
            <v>ر2</v>
          </cell>
          <cell r="W27"/>
          <cell r="X27" t="str">
            <v>ر2</v>
          </cell>
          <cell r="Y27"/>
          <cell r="Z27" t="str">
            <v>ر2</v>
          </cell>
          <cell r="AA27"/>
          <cell r="AB27" t="str">
            <v>ر2</v>
          </cell>
          <cell r="AC27"/>
          <cell r="AD27" t="str">
            <v>ر2</v>
          </cell>
          <cell r="AE27"/>
          <cell r="AF27" t="str">
            <v>ر2</v>
          </cell>
          <cell r="AG27"/>
          <cell r="AH27" t="str">
            <v>ر2</v>
          </cell>
          <cell r="AI27"/>
          <cell r="AJ27" t="str">
            <v>ر2</v>
          </cell>
          <cell r="AK27"/>
          <cell r="AL27" t="str">
            <v>ر2</v>
          </cell>
          <cell r="AM27">
            <v>1</v>
          </cell>
          <cell r="AN27" t="str">
            <v>ر2</v>
          </cell>
          <cell r="AO27"/>
          <cell r="AP27" t="str">
            <v>ر2</v>
          </cell>
          <cell r="AQ27"/>
          <cell r="AR27" t="str">
            <v>ر2</v>
          </cell>
          <cell r="AS27"/>
          <cell r="AT27" t="str">
            <v>ر2</v>
          </cell>
          <cell r="AU27"/>
          <cell r="AV27" t="str">
            <v>ر2</v>
          </cell>
          <cell r="AW27"/>
          <cell r="AX27" t="str">
            <v>ر2</v>
          </cell>
          <cell r="AY27">
            <v>1</v>
          </cell>
          <cell r="AZ27" t="str">
            <v>ر2</v>
          </cell>
          <cell r="BA27">
            <v>1</v>
          </cell>
          <cell r="BB27" t="str">
            <v>ر2</v>
          </cell>
          <cell r="BC27"/>
          <cell r="BD27" t="str">
            <v>ر1</v>
          </cell>
          <cell r="BE27"/>
          <cell r="BF27" t="str">
            <v>ر2</v>
          </cell>
          <cell r="BG27"/>
          <cell r="BH27" t="str">
            <v>ر2</v>
          </cell>
          <cell r="BI27"/>
          <cell r="BJ27" t="str">
            <v>ر2</v>
          </cell>
          <cell r="BK27"/>
          <cell r="BL27" t="str">
            <v>ر1</v>
          </cell>
          <cell r="BM27"/>
          <cell r="BN27" t="str">
            <v>ر1</v>
          </cell>
          <cell r="BO27">
            <v>1</v>
          </cell>
          <cell r="BP27" t="str">
            <v>ر2</v>
          </cell>
          <cell r="BQ27">
            <v>1</v>
          </cell>
          <cell r="BR27" t="str">
            <v>ر2</v>
          </cell>
          <cell r="BS27"/>
          <cell r="BT27" t="str">
            <v>ر1</v>
          </cell>
          <cell r="BU27"/>
          <cell r="BV27" t="str">
            <v>ر2</v>
          </cell>
          <cell r="BW27"/>
          <cell r="BX27" t="str">
            <v>ر2</v>
          </cell>
          <cell r="BY27"/>
          <cell r="BZ27" t="str">
            <v/>
          </cell>
          <cell r="CA27"/>
          <cell r="CB27" t="str">
            <v/>
          </cell>
          <cell r="CC27"/>
          <cell r="CD27" t="str">
            <v/>
          </cell>
          <cell r="CE27"/>
          <cell r="CF27" t="str">
            <v/>
          </cell>
          <cell r="CG27"/>
          <cell r="CH27" t="str">
            <v/>
          </cell>
          <cell r="CI27"/>
          <cell r="CJ27" t="str">
            <v/>
          </cell>
          <cell r="CK27"/>
          <cell r="CL27" t="str">
            <v/>
          </cell>
          <cell r="CM27"/>
          <cell r="CN27" t="str">
            <v/>
          </cell>
          <cell r="CO27"/>
          <cell r="CP27" t="str">
            <v/>
          </cell>
          <cell r="CQ27"/>
          <cell r="CR27" t="str">
            <v/>
          </cell>
          <cell r="CS27"/>
          <cell r="CT27" t="str">
            <v/>
          </cell>
          <cell r="CU27"/>
          <cell r="CV27" t="str">
            <v/>
          </cell>
          <cell r="CW27"/>
          <cell r="CX27" t="str">
            <v>ر1</v>
          </cell>
          <cell r="CY27" t="str">
            <v>ر2</v>
          </cell>
          <cell r="CZ27" t="str">
            <v>ر1</v>
          </cell>
          <cell r="DA27" t="str">
            <v>ر1</v>
          </cell>
          <cell r="DB27" t="str">
            <v>ر2</v>
          </cell>
          <cell r="DC27" t="str">
            <v>ر2</v>
          </cell>
          <cell r="DD27" t="str">
            <v>ر1</v>
          </cell>
          <cell r="DE27" t="str">
            <v>ر2</v>
          </cell>
          <cell r="DF27" t="str">
            <v>ر2</v>
          </cell>
          <cell r="DG27" t="str">
            <v>ر2</v>
          </cell>
          <cell r="DH27" t="str">
            <v>ر2</v>
          </cell>
          <cell r="DI27" t="str">
            <v>ر2</v>
          </cell>
          <cell r="DJ27" t="str">
            <v>ر2</v>
          </cell>
          <cell r="DK27" t="str">
            <v>ر2</v>
          </cell>
          <cell r="DL27" t="str">
            <v>ر2</v>
          </cell>
          <cell r="DM27" t="str">
            <v>ر2</v>
          </cell>
          <cell r="DN27" t="str">
            <v>ر2</v>
          </cell>
          <cell r="DO27" t="str">
            <v>ر2</v>
          </cell>
          <cell r="DP27" t="str">
            <v>ر2</v>
          </cell>
          <cell r="DQ27" t="str">
            <v>ر2</v>
          </cell>
          <cell r="DR27" t="str">
            <v>ر2</v>
          </cell>
          <cell r="DS27" t="str">
            <v>ر2</v>
          </cell>
          <cell r="DT27" t="str">
            <v>ر2</v>
          </cell>
          <cell r="DU27" t="str">
            <v>ر2</v>
          </cell>
          <cell r="DV27" t="str">
            <v>ر2</v>
          </cell>
          <cell r="DW27" t="str">
            <v>ر1</v>
          </cell>
          <cell r="DX27" t="str">
            <v>ر2</v>
          </cell>
          <cell r="DY27" t="str">
            <v>ر2</v>
          </cell>
          <cell r="DZ27" t="str">
            <v>ر2</v>
          </cell>
          <cell r="EA27" t="str">
            <v>ر1</v>
          </cell>
          <cell r="EB27" t="str">
            <v>ر1</v>
          </cell>
          <cell r="EC27" t="str">
            <v>ر2</v>
          </cell>
          <cell r="ED27" t="str">
            <v>ر2</v>
          </cell>
          <cell r="EE27" t="str">
            <v>ر1</v>
          </cell>
          <cell r="EF27" t="str">
            <v>ر2</v>
          </cell>
          <cell r="EG27" t="str">
            <v>ر2</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e">
            <v>#REF!</v>
          </cell>
        </row>
        <row r="28">
          <cell r="A28">
            <v>701171</v>
          </cell>
          <cell r="B28" t="str">
            <v>بدر الدين المسلماني</v>
          </cell>
          <cell r="C28" t="str">
            <v>الرابعة</v>
          </cell>
          <cell r="D28" t="str">
            <v/>
          </cell>
          <cell r="E28"/>
          <cell r="F28" t="str">
            <v>A</v>
          </cell>
          <cell r="G28"/>
          <cell r="H28" t="str">
            <v>A</v>
          </cell>
          <cell r="I28"/>
          <cell r="J28" t="str">
            <v>A</v>
          </cell>
          <cell r="K28"/>
          <cell r="L28" t="str">
            <v>A</v>
          </cell>
          <cell r="M28"/>
          <cell r="N28" t="str">
            <v>A</v>
          </cell>
          <cell r="O28">
            <v>1</v>
          </cell>
          <cell r="P28" t="str">
            <v>A</v>
          </cell>
          <cell r="Q28"/>
          <cell r="R28" t="str">
            <v>A</v>
          </cell>
          <cell r="S28"/>
          <cell r="T28" t="str">
            <v>A</v>
          </cell>
          <cell r="U28"/>
          <cell r="V28" t="str">
            <v>A</v>
          </cell>
          <cell r="W28"/>
          <cell r="X28" t="str">
            <v>A</v>
          </cell>
          <cell r="Y28"/>
          <cell r="Z28" t="str">
            <v>A</v>
          </cell>
          <cell r="AA28"/>
          <cell r="AB28" t="str">
            <v>A</v>
          </cell>
          <cell r="AC28"/>
          <cell r="AD28" t="str">
            <v>A</v>
          </cell>
          <cell r="AE28"/>
          <cell r="AF28" t="str">
            <v>A</v>
          </cell>
          <cell r="AG28"/>
          <cell r="AH28" t="str">
            <v>A</v>
          </cell>
          <cell r="AI28"/>
          <cell r="AJ28" t="str">
            <v>A</v>
          </cell>
          <cell r="AK28"/>
          <cell r="AL28" t="str">
            <v>A</v>
          </cell>
          <cell r="AM28"/>
          <cell r="AN28" t="str">
            <v>A</v>
          </cell>
          <cell r="AO28"/>
          <cell r="AP28" t="str">
            <v>A</v>
          </cell>
          <cell r="AQ28"/>
          <cell r="AR28" t="str">
            <v>A</v>
          </cell>
          <cell r="AS28"/>
          <cell r="AT28" t="str">
            <v>A</v>
          </cell>
          <cell r="AU28"/>
          <cell r="AV28" t="str">
            <v>A</v>
          </cell>
          <cell r="AW28"/>
          <cell r="AX28" t="str">
            <v>A</v>
          </cell>
          <cell r="AY28">
            <v>1</v>
          </cell>
          <cell r="AZ28" t="str">
            <v>A</v>
          </cell>
          <cell r="BA28"/>
          <cell r="BB28" t="str">
            <v>A</v>
          </cell>
          <cell r="BC28"/>
          <cell r="BD28" t="str">
            <v>A</v>
          </cell>
          <cell r="BE28"/>
          <cell r="BF28" t="str">
            <v>A</v>
          </cell>
          <cell r="BG28"/>
          <cell r="BH28" t="str">
            <v>A</v>
          </cell>
          <cell r="BI28"/>
          <cell r="BJ28" t="str">
            <v>A</v>
          </cell>
          <cell r="BK28"/>
          <cell r="BL28" t="str">
            <v>A</v>
          </cell>
          <cell r="BM28"/>
          <cell r="BN28" t="str">
            <v>A</v>
          </cell>
          <cell r="BO28"/>
          <cell r="BP28" t="str">
            <v>A</v>
          </cell>
          <cell r="BQ28">
            <v>1</v>
          </cell>
          <cell r="BR28" t="str">
            <v>A</v>
          </cell>
          <cell r="BS28"/>
          <cell r="BT28" t="str">
            <v>A</v>
          </cell>
          <cell r="BU28"/>
          <cell r="BV28" t="str">
            <v>A</v>
          </cell>
          <cell r="BW28"/>
          <cell r="BX28" t="str">
            <v>A</v>
          </cell>
          <cell r="BY28"/>
          <cell r="BZ28" t="str">
            <v>A</v>
          </cell>
          <cell r="CA28">
            <v>1</v>
          </cell>
          <cell r="CB28" t="str">
            <v>A</v>
          </cell>
          <cell r="CC28"/>
          <cell r="CD28" t="str">
            <v>A</v>
          </cell>
          <cell r="CE28"/>
          <cell r="CF28" t="str">
            <v>A</v>
          </cell>
          <cell r="CG28"/>
          <cell r="CH28" t="str">
            <v>A</v>
          </cell>
          <cell r="CI28">
            <v>1</v>
          </cell>
          <cell r="CJ28" t="str">
            <v>A</v>
          </cell>
          <cell r="CK28"/>
          <cell r="CL28" t="str">
            <v>A</v>
          </cell>
          <cell r="CM28"/>
          <cell r="CN28" t="str">
            <v>A</v>
          </cell>
          <cell r="CO28"/>
          <cell r="CP28" t="str">
            <v>A</v>
          </cell>
          <cell r="CQ28"/>
          <cell r="CR28" t="str">
            <v>A</v>
          </cell>
          <cell r="CS28"/>
          <cell r="CT28" t="str">
            <v>A</v>
          </cell>
          <cell r="CU28"/>
          <cell r="CV28" t="str">
            <v>A</v>
          </cell>
          <cell r="CW28"/>
          <cell r="CX28" t="str">
            <v>A</v>
          </cell>
          <cell r="CY28" t="str">
            <v>A</v>
          </cell>
          <cell r="CZ28" t="str">
            <v>A</v>
          </cell>
          <cell r="DA28" t="str">
            <v>A</v>
          </cell>
          <cell r="DB28" t="str">
            <v>A</v>
          </cell>
          <cell r="DC28" t="str">
            <v>A</v>
          </cell>
          <cell r="DD28" t="str">
            <v>A</v>
          </cell>
          <cell r="DE28" t="str">
            <v>A</v>
          </cell>
          <cell r="DF28" t="str">
            <v>A</v>
          </cell>
          <cell r="DG28" t="str">
            <v>A</v>
          </cell>
          <cell r="DH28" t="str">
            <v>A</v>
          </cell>
          <cell r="DI28" t="str">
            <v>A</v>
          </cell>
          <cell r="DJ28" t="str">
            <v>A</v>
          </cell>
          <cell r="DK28" t="str">
            <v>A</v>
          </cell>
          <cell r="DL28" t="str">
            <v>A</v>
          </cell>
          <cell r="DM28" t="str">
            <v>A</v>
          </cell>
          <cell r="DN28" t="str">
            <v>A</v>
          </cell>
          <cell r="DO28" t="str">
            <v>A</v>
          </cell>
          <cell r="DP28" t="str">
            <v>A</v>
          </cell>
          <cell r="DQ28" t="str">
            <v>A</v>
          </cell>
          <cell r="DR28" t="str">
            <v>A</v>
          </cell>
          <cell r="DS28" t="str">
            <v>A</v>
          </cell>
          <cell r="DT28" t="str">
            <v>A</v>
          </cell>
          <cell r="DU28" t="str">
            <v>A</v>
          </cell>
          <cell r="DV28" t="str">
            <v>A</v>
          </cell>
          <cell r="DW28" t="str">
            <v>A</v>
          </cell>
          <cell r="DX28" t="str">
            <v>A</v>
          </cell>
          <cell r="DY28" t="str">
            <v>A</v>
          </cell>
          <cell r="DZ28" t="str">
            <v>A</v>
          </cell>
          <cell r="EA28" t="str">
            <v>A</v>
          </cell>
          <cell r="EB28" t="str">
            <v>A</v>
          </cell>
          <cell r="EC28" t="str">
            <v>A</v>
          </cell>
          <cell r="ED28" t="str">
            <v>A</v>
          </cell>
          <cell r="EE28" t="str">
            <v>A</v>
          </cell>
          <cell r="EF28" t="str">
            <v>A</v>
          </cell>
          <cell r="EG28" t="str">
            <v>A</v>
          </cell>
          <cell r="EH28" t="str">
            <v>A</v>
          </cell>
          <cell r="EI28" t="str">
            <v>A</v>
          </cell>
          <cell r="EJ28" t="str">
            <v>A</v>
          </cell>
          <cell r="EK28" t="str">
            <v>A</v>
          </cell>
          <cell r="EL28" t="str">
            <v>A</v>
          </cell>
          <cell r="EM28" t="str">
            <v>A</v>
          </cell>
          <cell r="EN28" t="str">
            <v>A</v>
          </cell>
          <cell r="EO28" t="str">
            <v>A</v>
          </cell>
          <cell r="EP28" t="str">
            <v>A</v>
          </cell>
          <cell r="EQ28" t="str">
            <v>A</v>
          </cell>
          <cell r="ER28" t="str">
            <v>A</v>
          </cell>
          <cell r="ES28" t="str">
            <v>A</v>
          </cell>
          <cell r="ET28" t="str">
            <v/>
          </cell>
          <cell r="EU28" t="str">
            <v/>
          </cell>
          <cell r="EV28" t="str">
            <v/>
          </cell>
          <cell r="EW28" t="e">
            <v>#REF!</v>
          </cell>
        </row>
        <row r="29">
          <cell r="A29">
            <v>702977</v>
          </cell>
          <cell r="B29" t="str">
            <v>أبرار صالح</v>
          </cell>
          <cell r="C29" t="str">
            <v>الثالثة</v>
          </cell>
          <cell r="D29" t="str">
            <v/>
          </cell>
          <cell r="E29"/>
          <cell r="F29" t="str">
            <v>ر2</v>
          </cell>
          <cell r="G29"/>
          <cell r="H29" t="str">
            <v>ر1</v>
          </cell>
          <cell r="I29"/>
          <cell r="J29" t="str">
            <v>ر2</v>
          </cell>
          <cell r="K29"/>
          <cell r="L29" t="str">
            <v>ر2</v>
          </cell>
          <cell r="M29"/>
          <cell r="N29" t="str">
            <v>ر1</v>
          </cell>
          <cell r="O29"/>
          <cell r="P29" t="str">
            <v>ر1</v>
          </cell>
          <cell r="Q29"/>
          <cell r="R29" t="str">
            <v>ر2</v>
          </cell>
          <cell r="S29"/>
          <cell r="T29" t="str">
            <v>ر2</v>
          </cell>
          <cell r="U29"/>
          <cell r="V29" t="str">
            <v>ر1</v>
          </cell>
          <cell r="W29"/>
          <cell r="X29" t="str">
            <v>ر2</v>
          </cell>
          <cell r="Y29"/>
          <cell r="Z29" t="str">
            <v>ر1</v>
          </cell>
          <cell r="AA29"/>
          <cell r="AB29" t="str">
            <v>ر2</v>
          </cell>
          <cell r="AC29"/>
          <cell r="AD29" t="str">
            <v>ر2</v>
          </cell>
          <cell r="AE29"/>
          <cell r="AF29" t="str">
            <v>ر2</v>
          </cell>
          <cell r="AG29"/>
          <cell r="AH29" t="str">
            <v>ر1</v>
          </cell>
          <cell r="AI29"/>
          <cell r="AJ29" t="str">
            <v>ر2</v>
          </cell>
          <cell r="AK29"/>
          <cell r="AL29" t="str">
            <v>ر2</v>
          </cell>
          <cell r="AM29"/>
          <cell r="AN29" t="str">
            <v>ر1</v>
          </cell>
          <cell r="AO29"/>
          <cell r="AP29" t="str">
            <v>ر1</v>
          </cell>
          <cell r="AQ29"/>
          <cell r="AR29" t="str">
            <v>ر1</v>
          </cell>
          <cell r="AS29"/>
          <cell r="AT29" t="str">
            <v>ر2</v>
          </cell>
          <cell r="AU29"/>
          <cell r="AV29" t="str">
            <v>ر2</v>
          </cell>
          <cell r="AW29"/>
          <cell r="AX29" t="str">
            <v>ر1</v>
          </cell>
          <cell r="AY29"/>
          <cell r="AZ29" t="str">
            <v>ر2</v>
          </cell>
          <cell r="BA29"/>
          <cell r="BB29" t="str">
            <v>ر2</v>
          </cell>
          <cell r="BC29"/>
          <cell r="BD29" t="str">
            <v>ر2</v>
          </cell>
          <cell r="BE29"/>
          <cell r="BF29" t="str">
            <v>ر2</v>
          </cell>
          <cell r="BG29"/>
          <cell r="BH29" t="str">
            <v>ر2</v>
          </cell>
          <cell r="BI29"/>
          <cell r="BJ29" t="str">
            <v>ر2</v>
          </cell>
          <cell r="BK29"/>
          <cell r="BL29" t="str">
            <v>ر2</v>
          </cell>
          <cell r="BM29"/>
          <cell r="BN29" t="str">
            <v>ر1</v>
          </cell>
          <cell r="BO29">
            <v>1</v>
          </cell>
          <cell r="BP29" t="str">
            <v>ر2</v>
          </cell>
          <cell r="BQ29"/>
          <cell r="BR29" t="str">
            <v>ر1</v>
          </cell>
          <cell r="BS29">
            <v>1</v>
          </cell>
          <cell r="BT29" t="str">
            <v>ر2</v>
          </cell>
          <cell r="BU29">
            <v>1</v>
          </cell>
          <cell r="BV29" t="str">
            <v>ر1</v>
          </cell>
          <cell r="BW29">
            <v>1</v>
          </cell>
          <cell r="BX29" t="str">
            <v>ر1</v>
          </cell>
          <cell r="BY29"/>
          <cell r="BZ29" t="str">
            <v/>
          </cell>
          <cell r="CA29"/>
          <cell r="CB29" t="str">
            <v/>
          </cell>
          <cell r="CC29"/>
          <cell r="CD29" t="str">
            <v/>
          </cell>
          <cell r="CE29"/>
          <cell r="CF29" t="str">
            <v/>
          </cell>
          <cell r="CG29"/>
          <cell r="CH29" t="str">
            <v/>
          </cell>
          <cell r="CI29"/>
          <cell r="CJ29" t="str">
            <v/>
          </cell>
          <cell r="CK29"/>
          <cell r="CL29" t="str">
            <v/>
          </cell>
          <cell r="CM29"/>
          <cell r="CN29" t="str">
            <v/>
          </cell>
          <cell r="CO29"/>
          <cell r="CP29" t="str">
            <v/>
          </cell>
          <cell r="CQ29"/>
          <cell r="CR29" t="str">
            <v/>
          </cell>
          <cell r="CS29"/>
          <cell r="CT29" t="str">
            <v/>
          </cell>
          <cell r="CU29"/>
          <cell r="CV29" t="str">
            <v/>
          </cell>
          <cell r="CW29"/>
          <cell r="CX29" t="str">
            <v>ر2</v>
          </cell>
          <cell r="CY29" t="str">
            <v>ر1</v>
          </cell>
          <cell r="CZ29" t="str">
            <v>ر2</v>
          </cell>
          <cell r="DA29" t="str">
            <v>ر2</v>
          </cell>
          <cell r="DB29" t="str">
            <v>ر1</v>
          </cell>
          <cell r="DC29" t="str">
            <v>ر1</v>
          </cell>
          <cell r="DD29" t="str">
            <v>ر2</v>
          </cell>
          <cell r="DE29" t="str">
            <v>ر2</v>
          </cell>
          <cell r="DF29" t="str">
            <v>ر1</v>
          </cell>
          <cell r="DG29" t="str">
            <v>ر2</v>
          </cell>
          <cell r="DH29" t="str">
            <v>ر1</v>
          </cell>
          <cell r="DI29" t="str">
            <v>ر2</v>
          </cell>
          <cell r="DJ29" t="str">
            <v>ر2</v>
          </cell>
          <cell r="DK29" t="str">
            <v>ر2</v>
          </cell>
          <cell r="DL29" t="str">
            <v>ر1</v>
          </cell>
          <cell r="DM29" t="str">
            <v>ر2</v>
          </cell>
          <cell r="DN29" t="str">
            <v>ر2</v>
          </cell>
          <cell r="DO29" t="str">
            <v>ر1</v>
          </cell>
          <cell r="DP29" t="str">
            <v>ر1</v>
          </cell>
          <cell r="DQ29" t="str">
            <v>ر1</v>
          </cell>
          <cell r="DR29" t="str">
            <v>ر2</v>
          </cell>
          <cell r="DS29" t="str">
            <v>ر2</v>
          </cell>
          <cell r="DT29" t="str">
            <v>ر1</v>
          </cell>
          <cell r="DU29" t="str">
            <v>ر2</v>
          </cell>
          <cell r="DV29" t="str">
            <v>ر2</v>
          </cell>
          <cell r="DW29" t="str">
            <v>ر2</v>
          </cell>
          <cell r="DX29" t="str">
            <v>ر2</v>
          </cell>
          <cell r="DY29" t="str">
            <v>ر2</v>
          </cell>
          <cell r="DZ29" t="str">
            <v>ر2</v>
          </cell>
          <cell r="EA29" t="str">
            <v>ر2</v>
          </cell>
          <cell r="EB29" t="str">
            <v>ر1</v>
          </cell>
          <cell r="EC29" t="str">
            <v>ر2</v>
          </cell>
          <cell r="ED29" t="str">
            <v>ر1</v>
          </cell>
          <cell r="EE29" t="str">
            <v>ر2</v>
          </cell>
          <cell r="EF29" t="str">
            <v>ر2</v>
          </cell>
          <cell r="EG29" t="str">
            <v>ر2</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e">
            <v>#REF!</v>
          </cell>
        </row>
        <row r="30">
          <cell r="A30">
            <v>703001</v>
          </cell>
          <cell r="B30" t="str">
            <v>بلال الدوشه</v>
          </cell>
          <cell r="C30" t="str">
            <v>الثالثة</v>
          </cell>
          <cell r="D30" t="str">
            <v>إيقاف</v>
          </cell>
          <cell r="E30"/>
          <cell r="F30" t="str">
            <v>ر2</v>
          </cell>
          <cell r="G30"/>
          <cell r="H30" t="str">
            <v>ر2</v>
          </cell>
          <cell r="I30"/>
          <cell r="J30" t="str">
            <v>ر2</v>
          </cell>
          <cell r="K30"/>
          <cell r="L30" t="str">
            <v>ر2</v>
          </cell>
          <cell r="M30"/>
          <cell r="N30" t="str">
            <v>ر2</v>
          </cell>
          <cell r="O30"/>
          <cell r="P30" t="str">
            <v>ر2</v>
          </cell>
          <cell r="Q30"/>
          <cell r="R30" t="str">
            <v>ر2</v>
          </cell>
          <cell r="S30"/>
          <cell r="T30" t="str">
            <v>ر2</v>
          </cell>
          <cell r="U30"/>
          <cell r="V30" t="str">
            <v>ر2</v>
          </cell>
          <cell r="W30"/>
          <cell r="X30" t="str">
            <v>ر2</v>
          </cell>
          <cell r="Y30"/>
          <cell r="Z30" t="str">
            <v>ر2</v>
          </cell>
          <cell r="AA30"/>
          <cell r="AB30" t="str">
            <v>ر2</v>
          </cell>
          <cell r="AC30"/>
          <cell r="AD30" t="str">
            <v>ر2</v>
          </cell>
          <cell r="AE30"/>
          <cell r="AF30" t="str">
            <v>ر2</v>
          </cell>
          <cell r="AG30"/>
          <cell r="AH30" t="str">
            <v>ر2</v>
          </cell>
          <cell r="AI30"/>
          <cell r="AJ30" t="str">
            <v>ر2</v>
          </cell>
          <cell r="AK30"/>
          <cell r="AL30" t="str">
            <v>ر2</v>
          </cell>
          <cell r="AM30"/>
          <cell r="AN30" t="str">
            <v>ر2</v>
          </cell>
          <cell r="AO30"/>
          <cell r="AP30" t="str">
            <v>ر2</v>
          </cell>
          <cell r="AQ30"/>
          <cell r="AR30" t="str">
            <v>ر2</v>
          </cell>
          <cell r="AS30"/>
          <cell r="AT30" t="str">
            <v>ر2</v>
          </cell>
          <cell r="AU30"/>
          <cell r="AV30" t="str">
            <v>ر2</v>
          </cell>
          <cell r="AW30"/>
          <cell r="AX30" t="str">
            <v>ر2</v>
          </cell>
          <cell r="AY30"/>
          <cell r="AZ30" t="str">
            <v>ر2</v>
          </cell>
          <cell r="BA30"/>
          <cell r="BB30" t="str">
            <v>ر2</v>
          </cell>
          <cell r="BC30"/>
          <cell r="BD30" t="str">
            <v>ر2</v>
          </cell>
          <cell r="BE30"/>
          <cell r="BF30" t="str">
            <v>ر2</v>
          </cell>
          <cell r="BG30">
            <v>1</v>
          </cell>
          <cell r="BH30" t="str">
            <v>ر2</v>
          </cell>
          <cell r="BI30"/>
          <cell r="BJ30" t="str">
            <v>ر2</v>
          </cell>
          <cell r="BK30"/>
          <cell r="BL30" t="str">
            <v>ر1</v>
          </cell>
          <cell r="BM30"/>
          <cell r="BN30" t="str">
            <v>ر1</v>
          </cell>
          <cell r="BO30"/>
          <cell r="BP30" t="str">
            <v>ر1</v>
          </cell>
          <cell r="BQ30"/>
          <cell r="BR30" t="str">
            <v>ر1</v>
          </cell>
          <cell r="BS30"/>
          <cell r="BT30" t="str">
            <v>ر1</v>
          </cell>
          <cell r="BU30">
            <v>1</v>
          </cell>
          <cell r="BV30" t="str">
            <v>ر1</v>
          </cell>
          <cell r="BW30"/>
          <cell r="BX30" t="str">
            <v>ر1</v>
          </cell>
          <cell r="BY30"/>
          <cell r="BZ30" t="str">
            <v/>
          </cell>
          <cell r="CA30"/>
          <cell r="CB30" t="str">
            <v/>
          </cell>
          <cell r="CC30"/>
          <cell r="CD30" t="str">
            <v/>
          </cell>
          <cell r="CE30"/>
          <cell r="CF30" t="str">
            <v/>
          </cell>
          <cell r="CG30"/>
          <cell r="CH30" t="str">
            <v/>
          </cell>
          <cell r="CI30"/>
          <cell r="CJ30" t="str">
            <v/>
          </cell>
          <cell r="CK30"/>
          <cell r="CL30" t="str">
            <v/>
          </cell>
          <cell r="CM30"/>
          <cell r="CN30" t="str">
            <v/>
          </cell>
          <cell r="CO30"/>
          <cell r="CP30" t="str">
            <v/>
          </cell>
          <cell r="CQ30"/>
          <cell r="CR30" t="str">
            <v/>
          </cell>
          <cell r="CS30"/>
          <cell r="CT30" t="str">
            <v/>
          </cell>
          <cell r="CU30"/>
          <cell r="CV30" t="str">
            <v/>
          </cell>
          <cell r="CW30" t="str">
            <v>إيقاف</v>
          </cell>
          <cell r="CX30" t="str">
            <v>ر2</v>
          </cell>
          <cell r="CY30" t="str">
            <v>ر2</v>
          </cell>
          <cell r="CZ30" t="str">
            <v>ر2</v>
          </cell>
          <cell r="DA30" t="str">
            <v>ر2</v>
          </cell>
          <cell r="DB30" t="str">
            <v>ر2</v>
          </cell>
          <cell r="DC30" t="str">
            <v>ر2</v>
          </cell>
          <cell r="DD30" t="str">
            <v>ر2</v>
          </cell>
          <cell r="DE30" t="str">
            <v>ر2</v>
          </cell>
          <cell r="DF30" t="str">
            <v>ر2</v>
          </cell>
          <cell r="DG30" t="str">
            <v>ر2</v>
          </cell>
          <cell r="DH30" t="str">
            <v>ر2</v>
          </cell>
          <cell r="DI30" t="str">
            <v>ر2</v>
          </cell>
          <cell r="DJ30" t="str">
            <v>ر2</v>
          </cell>
          <cell r="DK30" t="str">
            <v>ر2</v>
          </cell>
          <cell r="DL30" t="str">
            <v>ر2</v>
          </cell>
          <cell r="DM30" t="str">
            <v>ر2</v>
          </cell>
          <cell r="DN30" t="str">
            <v>ر2</v>
          </cell>
          <cell r="DO30" t="str">
            <v>ر2</v>
          </cell>
          <cell r="DP30" t="str">
            <v>ر2</v>
          </cell>
          <cell r="DQ30" t="str">
            <v>ر2</v>
          </cell>
          <cell r="DR30" t="str">
            <v>ر2</v>
          </cell>
          <cell r="DS30" t="str">
            <v>ر2</v>
          </cell>
          <cell r="DT30" t="str">
            <v>ر2</v>
          </cell>
          <cell r="DU30" t="str">
            <v>ر2</v>
          </cell>
          <cell r="DV30" t="str">
            <v>ر2</v>
          </cell>
          <cell r="DW30" t="str">
            <v>ر2</v>
          </cell>
          <cell r="DX30" t="str">
            <v>ر2</v>
          </cell>
          <cell r="DY30" t="str">
            <v>ر2</v>
          </cell>
          <cell r="DZ30" t="str">
            <v>ر2</v>
          </cell>
          <cell r="EA30" t="str">
            <v>ر1</v>
          </cell>
          <cell r="EB30" t="str">
            <v>ر1</v>
          </cell>
          <cell r="EC30" t="str">
            <v>ر1</v>
          </cell>
          <cell r="ED30" t="str">
            <v>ر1</v>
          </cell>
          <cell r="EE30" t="str">
            <v>ر1</v>
          </cell>
          <cell r="EF30" t="str">
            <v>ر1</v>
          </cell>
          <cell r="EG30" t="str">
            <v>ر1</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v>35000</v>
          </cell>
          <cell r="EU30" t="str">
            <v/>
          </cell>
          <cell r="EV30" t="str">
            <v/>
          </cell>
          <cell r="EW30" t="e">
            <v>#REF!</v>
          </cell>
        </row>
        <row r="31">
          <cell r="A31">
            <v>703084</v>
          </cell>
          <cell r="B31" t="str">
            <v>زهير حميدي</v>
          </cell>
          <cell r="C31" t="str">
            <v>الرابعة</v>
          </cell>
          <cell r="D31" t="str">
            <v/>
          </cell>
          <cell r="E31"/>
          <cell r="F31" t="str">
            <v>ر1</v>
          </cell>
          <cell r="G31"/>
          <cell r="H31" t="str">
            <v>ر1</v>
          </cell>
          <cell r="I31"/>
          <cell r="J31" t="str">
            <v>ر1</v>
          </cell>
          <cell r="K31"/>
          <cell r="L31" t="str">
            <v>ر2</v>
          </cell>
          <cell r="M31"/>
          <cell r="N31" t="str">
            <v>ر2</v>
          </cell>
          <cell r="O31"/>
          <cell r="P31" t="str">
            <v>ر2</v>
          </cell>
          <cell r="Q31"/>
          <cell r="R31" t="str">
            <v>ر1</v>
          </cell>
          <cell r="S31"/>
          <cell r="T31" t="str">
            <v>ر2</v>
          </cell>
          <cell r="U31"/>
          <cell r="V31" t="str">
            <v>ر1</v>
          </cell>
          <cell r="W31"/>
          <cell r="X31" t="str">
            <v>ر1</v>
          </cell>
          <cell r="Y31"/>
          <cell r="Z31" t="str">
            <v>ر1</v>
          </cell>
          <cell r="AA31"/>
          <cell r="AB31" t="str">
            <v>ر2</v>
          </cell>
          <cell r="AC31"/>
          <cell r="AD31" t="str">
            <v>ر1</v>
          </cell>
          <cell r="AE31"/>
          <cell r="AF31" t="str">
            <v>ر1</v>
          </cell>
          <cell r="AG31"/>
          <cell r="AH31" t="str">
            <v>ر1</v>
          </cell>
          <cell r="AI31"/>
          <cell r="AJ31" t="str">
            <v>ر1</v>
          </cell>
          <cell r="AK31"/>
          <cell r="AL31" t="str">
            <v>ر2</v>
          </cell>
          <cell r="AM31"/>
          <cell r="AN31" t="str">
            <v>ر2</v>
          </cell>
          <cell r="AO31"/>
          <cell r="AP31" t="str">
            <v>ر2</v>
          </cell>
          <cell r="AQ31"/>
          <cell r="AR31" t="str">
            <v>ر1</v>
          </cell>
          <cell r="AS31"/>
          <cell r="AT31" t="str">
            <v>ر2</v>
          </cell>
          <cell r="AU31"/>
          <cell r="AV31" t="str">
            <v>ر1</v>
          </cell>
          <cell r="AW31"/>
          <cell r="AX31" t="str">
            <v>ر1</v>
          </cell>
          <cell r="AY31"/>
          <cell r="AZ31" t="str">
            <v>ر2</v>
          </cell>
          <cell r="BA31"/>
          <cell r="BB31" t="str">
            <v>ر1</v>
          </cell>
          <cell r="BC31"/>
          <cell r="BD31" t="str">
            <v>ر1</v>
          </cell>
          <cell r="BE31"/>
          <cell r="BF31" t="str">
            <v>ر1</v>
          </cell>
          <cell r="BG31"/>
          <cell r="BH31" t="str">
            <v>ج</v>
          </cell>
          <cell r="BI31"/>
          <cell r="BJ31" t="str">
            <v>ر1</v>
          </cell>
          <cell r="BK31"/>
          <cell r="BL31" t="str">
            <v>ر2</v>
          </cell>
          <cell r="BM31"/>
          <cell r="BN31" t="str">
            <v>ر1</v>
          </cell>
          <cell r="BO31"/>
          <cell r="BP31" t="str">
            <v>ر2</v>
          </cell>
          <cell r="BQ31"/>
          <cell r="BR31" t="str">
            <v>ر2</v>
          </cell>
          <cell r="BS31"/>
          <cell r="BT31" t="str">
            <v>ر1</v>
          </cell>
          <cell r="BU31"/>
          <cell r="BV31" t="str">
            <v>ر1</v>
          </cell>
          <cell r="BW31"/>
          <cell r="BX31" t="str">
            <v>ر1</v>
          </cell>
          <cell r="BY31"/>
          <cell r="BZ31" t="str">
            <v>ر2</v>
          </cell>
          <cell r="CA31"/>
          <cell r="CB31" t="str">
            <v>ر1</v>
          </cell>
          <cell r="CC31"/>
          <cell r="CD31" t="str">
            <v>ر1</v>
          </cell>
          <cell r="CE31"/>
          <cell r="CF31" t="str">
            <v>ج</v>
          </cell>
          <cell r="CG31"/>
          <cell r="CH31" t="str">
            <v>ر1</v>
          </cell>
          <cell r="CI31"/>
          <cell r="CJ31" t="str">
            <v>ر2</v>
          </cell>
          <cell r="CK31">
            <v>1</v>
          </cell>
          <cell r="CL31" t="str">
            <v>ج</v>
          </cell>
          <cell r="CM31"/>
          <cell r="CN31" t="str">
            <v>ر2</v>
          </cell>
          <cell r="CO31"/>
          <cell r="CP31" t="str">
            <v>ج</v>
          </cell>
          <cell r="CQ31"/>
          <cell r="CR31" t="str">
            <v>ج</v>
          </cell>
          <cell r="CS31"/>
          <cell r="CT31" t="str">
            <v>ج</v>
          </cell>
          <cell r="CU31">
            <v>1</v>
          </cell>
          <cell r="CV31" t="str">
            <v>ج</v>
          </cell>
          <cell r="CW31"/>
          <cell r="CX31" t="str">
            <v>ر1</v>
          </cell>
          <cell r="CY31" t="str">
            <v>ر1</v>
          </cell>
          <cell r="CZ31" t="str">
            <v>ر1</v>
          </cell>
          <cell r="DA31" t="str">
            <v>ر2</v>
          </cell>
          <cell r="DB31" t="str">
            <v>ر2</v>
          </cell>
          <cell r="DC31" t="str">
            <v>ر2</v>
          </cell>
          <cell r="DD31" t="str">
            <v>ر1</v>
          </cell>
          <cell r="DE31" t="str">
            <v>ر2</v>
          </cell>
          <cell r="DF31" t="str">
            <v>ر1</v>
          </cell>
          <cell r="DG31" t="str">
            <v>ر1</v>
          </cell>
          <cell r="DH31" t="str">
            <v>ر1</v>
          </cell>
          <cell r="DI31" t="str">
            <v>ر2</v>
          </cell>
          <cell r="DJ31" t="str">
            <v>ر1</v>
          </cell>
          <cell r="DK31" t="str">
            <v>ر1</v>
          </cell>
          <cell r="DL31" t="str">
            <v>ر1</v>
          </cell>
          <cell r="DM31" t="str">
            <v>ر1</v>
          </cell>
          <cell r="DN31" t="str">
            <v>ر2</v>
          </cell>
          <cell r="DO31" t="str">
            <v>ر2</v>
          </cell>
          <cell r="DP31" t="str">
            <v>ر2</v>
          </cell>
          <cell r="DQ31" t="str">
            <v>ر1</v>
          </cell>
          <cell r="DR31" t="str">
            <v>ر2</v>
          </cell>
          <cell r="DS31" t="str">
            <v>ر1</v>
          </cell>
          <cell r="DT31" t="str">
            <v>ر1</v>
          </cell>
          <cell r="DU31" t="str">
            <v>ر2</v>
          </cell>
          <cell r="DV31" t="str">
            <v>ر1</v>
          </cell>
          <cell r="DW31" t="str">
            <v>ر1</v>
          </cell>
          <cell r="DX31" t="str">
            <v>ر1</v>
          </cell>
          <cell r="DY31" t="str">
            <v>ج</v>
          </cell>
          <cell r="DZ31" t="str">
            <v>ر1</v>
          </cell>
          <cell r="EA31" t="str">
            <v>ر2</v>
          </cell>
          <cell r="EB31" t="str">
            <v>ر1</v>
          </cell>
          <cell r="EC31" t="str">
            <v>ر2</v>
          </cell>
          <cell r="ED31" t="str">
            <v>ر2</v>
          </cell>
          <cell r="EE31" t="str">
            <v>ر1</v>
          </cell>
          <cell r="EF31" t="str">
            <v>ر1</v>
          </cell>
          <cell r="EG31" t="str">
            <v>ر1</v>
          </cell>
          <cell r="EH31" t="str">
            <v>ر2</v>
          </cell>
          <cell r="EI31" t="str">
            <v>ر1</v>
          </cell>
          <cell r="EJ31" t="str">
            <v>ر1</v>
          </cell>
          <cell r="EK31" t="str">
            <v>ج</v>
          </cell>
          <cell r="EL31" t="str">
            <v>ر1</v>
          </cell>
          <cell r="EM31" t="str">
            <v>ر2</v>
          </cell>
          <cell r="EO31" t="str">
            <v>ر2</v>
          </cell>
          <cell r="EP31" t="str">
            <v>ج</v>
          </cell>
          <cell r="EQ31" t="str">
            <v>ج</v>
          </cell>
          <cell r="ER31" t="str">
            <v>ج</v>
          </cell>
          <cell r="ES31" t="str">
            <v>ر1</v>
          </cell>
          <cell r="ET31" t="str">
            <v/>
          </cell>
          <cell r="EU31" t="str">
            <v/>
          </cell>
          <cell r="EV31" t="str">
            <v/>
          </cell>
          <cell r="EW31" t="e">
            <v>#REF!</v>
          </cell>
        </row>
        <row r="32">
          <cell r="A32">
            <v>703091</v>
          </cell>
          <cell r="B32" t="str">
            <v>سامي الزيات</v>
          </cell>
          <cell r="C32" t="str">
            <v>الثانية</v>
          </cell>
          <cell r="D32" t="str">
            <v/>
          </cell>
          <cell r="E32"/>
          <cell r="F32" t="str">
            <v>ر2</v>
          </cell>
          <cell r="G32"/>
          <cell r="H32" t="str">
            <v>ر2</v>
          </cell>
          <cell r="I32"/>
          <cell r="J32" t="str">
            <v>ر2</v>
          </cell>
          <cell r="K32"/>
          <cell r="L32" t="str">
            <v>ر2</v>
          </cell>
          <cell r="M32"/>
          <cell r="N32" t="str">
            <v>ر2</v>
          </cell>
          <cell r="O32"/>
          <cell r="P32" t="str">
            <v>ر2</v>
          </cell>
          <cell r="Q32"/>
          <cell r="R32" t="str">
            <v>ر2</v>
          </cell>
          <cell r="S32"/>
          <cell r="T32" t="str">
            <v>ر2</v>
          </cell>
          <cell r="U32"/>
          <cell r="V32" t="str">
            <v>ر2</v>
          </cell>
          <cell r="W32"/>
          <cell r="X32" t="str">
            <v>ر2</v>
          </cell>
          <cell r="Y32"/>
          <cell r="Z32" t="str">
            <v>ر2</v>
          </cell>
          <cell r="AA32"/>
          <cell r="AB32" t="str">
            <v>ج</v>
          </cell>
          <cell r="AC32"/>
          <cell r="AD32" t="str">
            <v>ر2</v>
          </cell>
          <cell r="AE32"/>
          <cell r="AF32" t="str">
            <v>ر1</v>
          </cell>
          <cell r="AG32"/>
          <cell r="AH32" t="str">
            <v>ر2</v>
          </cell>
          <cell r="AI32"/>
          <cell r="AJ32" t="str">
            <v>ج</v>
          </cell>
          <cell r="AK32">
            <v>1</v>
          </cell>
          <cell r="AL32" t="str">
            <v>ر2</v>
          </cell>
          <cell r="AM32"/>
          <cell r="AN32" t="str">
            <v>ج</v>
          </cell>
          <cell r="AO32"/>
          <cell r="AP32" t="str">
            <v>ج</v>
          </cell>
          <cell r="AQ32">
            <v>1</v>
          </cell>
          <cell r="AR32" t="str">
            <v>ر2</v>
          </cell>
          <cell r="AS32"/>
          <cell r="AT32" t="str">
            <v>ر1</v>
          </cell>
          <cell r="AU32"/>
          <cell r="AV32" t="str">
            <v>ر1</v>
          </cell>
          <cell r="AW32"/>
          <cell r="AX32" t="str">
            <v>ج</v>
          </cell>
          <cell r="AY32"/>
          <cell r="AZ32" t="str">
            <v>ج</v>
          </cell>
          <cell r="BA32"/>
          <cell r="BB32" t="str">
            <v/>
          </cell>
          <cell r="BC32"/>
          <cell r="BD32" t="str">
            <v/>
          </cell>
          <cell r="BE32"/>
          <cell r="BF32" t="str">
            <v/>
          </cell>
          <cell r="BG32"/>
          <cell r="BH32" t="str">
            <v/>
          </cell>
          <cell r="BI32"/>
          <cell r="BJ32" t="str">
            <v/>
          </cell>
          <cell r="BK32"/>
          <cell r="BL32" t="str">
            <v/>
          </cell>
          <cell r="BM32"/>
          <cell r="BN32" t="str">
            <v/>
          </cell>
          <cell r="BO32"/>
          <cell r="BP32" t="str">
            <v/>
          </cell>
          <cell r="BQ32"/>
          <cell r="BR32" t="str">
            <v/>
          </cell>
          <cell r="BS32"/>
          <cell r="BT32" t="str">
            <v/>
          </cell>
          <cell r="BU32"/>
          <cell r="BV32" t="str">
            <v/>
          </cell>
          <cell r="BW32"/>
          <cell r="BX32" t="str">
            <v/>
          </cell>
          <cell r="BY32"/>
          <cell r="BZ32" t="str">
            <v/>
          </cell>
          <cell r="CA32"/>
          <cell r="CB32" t="str">
            <v/>
          </cell>
          <cell r="CC32"/>
          <cell r="CD32" t="str">
            <v/>
          </cell>
          <cell r="CE32"/>
          <cell r="CF32" t="str">
            <v/>
          </cell>
          <cell r="CG32"/>
          <cell r="CH32" t="str">
            <v/>
          </cell>
          <cell r="CI32"/>
          <cell r="CJ32" t="str">
            <v/>
          </cell>
          <cell r="CK32"/>
          <cell r="CL32" t="str">
            <v/>
          </cell>
          <cell r="CM32"/>
          <cell r="CN32" t="str">
            <v/>
          </cell>
          <cell r="CO32"/>
          <cell r="CP32" t="str">
            <v/>
          </cell>
          <cell r="CQ32"/>
          <cell r="CR32" t="str">
            <v/>
          </cell>
          <cell r="CS32"/>
          <cell r="CT32" t="str">
            <v/>
          </cell>
          <cell r="CU32"/>
          <cell r="CV32" t="str">
            <v/>
          </cell>
          <cell r="CW32"/>
          <cell r="CX32" t="str">
            <v>ر2</v>
          </cell>
          <cell r="CY32" t="str">
            <v>ر2</v>
          </cell>
          <cell r="CZ32" t="str">
            <v>ر2</v>
          </cell>
          <cell r="DA32" t="str">
            <v>ر2</v>
          </cell>
          <cell r="DB32" t="str">
            <v>ر2</v>
          </cell>
          <cell r="DC32" t="str">
            <v>ر2</v>
          </cell>
          <cell r="DD32" t="str">
            <v>ر2</v>
          </cell>
          <cell r="DE32" t="str">
            <v>ر2</v>
          </cell>
          <cell r="DF32" t="str">
            <v>ر2</v>
          </cell>
          <cell r="DG32" t="str">
            <v>ر2</v>
          </cell>
          <cell r="DH32" t="str">
            <v>ر2</v>
          </cell>
          <cell r="DI32" t="str">
            <v>ج</v>
          </cell>
          <cell r="DJ32" t="str">
            <v>ر2</v>
          </cell>
          <cell r="DK32" t="str">
            <v>ر1</v>
          </cell>
          <cell r="DL32" t="str">
            <v>ر2</v>
          </cell>
          <cell r="DM32" t="str">
            <v>ج</v>
          </cell>
          <cell r="DN32" t="str">
            <v>ر2</v>
          </cell>
          <cell r="DO32" t="str">
            <v>ج</v>
          </cell>
          <cell r="DP32" t="str">
            <v>ج</v>
          </cell>
          <cell r="DQ32" t="str">
            <v>ر2</v>
          </cell>
          <cell r="DR32" t="str">
            <v>ر1</v>
          </cell>
          <cell r="DS32" t="str">
            <v>ر1</v>
          </cell>
          <cell r="DT32" t="str">
            <v>ج</v>
          </cell>
          <cell r="DU32" t="str">
            <v>ج</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e">
            <v>#REF!</v>
          </cell>
        </row>
        <row r="33">
          <cell r="A33">
            <v>703093</v>
          </cell>
          <cell r="B33" t="str">
            <v>سلاف السبع</v>
          </cell>
          <cell r="C33" t="str">
            <v>الرابعة</v>
          </cell>
          <cell r="D33" t="str">
            <v/>
          </cell>
          <cell r="E33"/>
          <cell r="F33" t="str">
            <v>ر1</v>
          </cell>
          <cell r="G33"/>
          <cell r="H33" t="str">
            <v>ر1</v>
          </cell>
          <cell r="I33"/>
          <cell r="J33" t="str">
            <v>ر1</v>
          </cell>
          <cell r="K33"/>
          <cell r="L33" t="str">
            <v>ر2</v>
          </cell>
          <cell r="M33"/>
          <cell r="N33" t="str">
            <v>ر2</v>
          </cell>
          <cell r="O33"/>
          <cell r="P33" t="str">
            <v>ر2</v>
          </cell>
          <cell r="Q33"/>
          <cell r="R33" t="str">
            <v>ر1</v>
          </cell>
          <cell r="S33"/>
          <cell r="T33" t="str">
            <v>ر2</v>
          </cell>
          <cell r="U33"/>
          <cell r="V33" t="str">
            <v>ر1</v>
          </cell>
          <cell r="W33"/>
          <cell r="X33" t="str">
            <v>ر1</v>
          </cell>
          <cell r="Y33"/>
          <cell r="Z33" t="str">
            <v>ر1</v>
          </cell>
          <cell r="AA33"/>
          <cell r="AB33" t="str">
            <v>ر2</v>
          </cell>
          <cell r="AC33"/>
          <cell r="AD33" t="str">
            <v>ر1</v>
          </cell>
          <cell r="AE33"/>
          <cell r="AF33" t="str">
            <v>ر1</v>
          </cell>
          <cell r="AG33"/>
          <cell r="AH33" t="str">
            <v>ر1</v>
          </cell>
          <cell r="AI33"/>
          <cell r="AJ33" t="str">
            <v>ج</v>
          </cell>
          <cell r="AK33"/>
          <cell r="AL33" t="str">
            <v>ر2</v>
          </cell>
          <cell r="AM33"/>
          <cell r="AN33" t="str">
            <v>ر2</v>
          </cell>
          <cell r="AO33">
            <v>1</v>
          </cell>
          <cell r="AP33" t="str">
            <v>ر2</v>
          </cell>
          <cell r="AQ33"/>
          <cell r="AR33" t="str">
            <v>ر1</v>
          </cell>
          <cell r="AS33"/>
          <cell r="AT33" t="str">
            <v>ر2</v>
          </cell>
          <cell r="AU33"/>
          <cell r="AV33" t="str">
            <v>ر1</v>
          </cell>
          <cell r="AW33"/>
          <cell r="AX33" t="str">
            <v>ر1</v>
          </cell>
          <cell r="AY33"/>
          <cell r="AZ33" t="str">
            <v>ر2</v>
          </cell>
          <cell r="BA33"/>
          <cell r="BB33" t="str">
            <v>ر1</v>
          </cell>
          <cell r="BC33"/>
          <cell r="BD33" t="str">
            <v>ر1</v>
          </cell>
          <cell r="BE33"/>
          <cell r="BF33" t="str">
            <v>ر1</v>
          </cell>
          <cell r="BG33"/>
          <cell r="BH33" t="str">
            <v>ج</v>
          </cell>
          <cell r="BI33"/>
          <cell r="BJ33" t="str">
            <v>ر1</v>
          </cell>
          <cell r="BK33"/>
          <cell r="BL33" t="str">
            <v>ر2</v>
          </cell>
          <cell r="BM33"/>
          <cell r="BN33" t="str">
            <v>ر1</v>
          </cell>
          <cell r="BO33"/>
          <cell r="BP33" t="str">
            <v>ر2</v>
          </cell>
          <cell r="BQ33"/>
          <cell r="BR33" t="str">
            <v>ر2</v>
          </cell>
          <cell r="BS33"/>
          <cell r="BT33" t="str">
            <v>ر1</v>
          </cell>
          <cell r="BU33"/>
          <cell r="BV33" t="str">
            <v>ر1</v>
          </cell>
          <cell r="BW33">
            <v>1</v>
          </cell>
          <cell r="BX33" t="str">
            <v>ر1</v>
          </cell>
          <cell r="BY33"/>
          <cell r="BZ33" t="str">
            <v>ج</v>
          </cell>
          <cell r="CA33">
            <v>1</v>
          </cell>
          <cell r="CB33" t="str">
            <v>ج</v>
          </cell>
          <cell r="CC33"/>
          <cell r="CD33" t="str">
            <v>ج</v>
          </cell>
          <cell r="CE33">
            <v>1</v>
          </cell>
          <cell r="CF33" t="str">
            <v>ج</v>
          </cell>
          <cell r="CG33">
            <v>1</v>
          </cell>
          <cell r="CH33" t="str">
            <v>ج</v>
          </cell>
          <cell r="CI33">
            <v>1</v>
          </cell>
          <cell r="CJ33" t="str">
            <v>ج</v>
          </cell>
          <cell r="CK33"/>
          <cell r="CL33" t="str">
            <v/>
          </cell>
          <cell r="CM33"/>
          <cell r="CN33" t="str">
            <v/>
          </cell>
          <cell r="CO33"/>
          <cell r="CP33" t="str">
            <v/>
          </cell>
          <cell r="CQ33"/>
          <cell r="CR33" t="str">
            <v/>
          </cell>
          <cell r="CS33"/>
          <cell r="CT33" t="str">
            <v/>
          </cell>
          <cell r="CU33"/>
          <cell r="CV33" t="str">
            <v/>
          </cell>
          <cell r="CW33"/>
          <cell r="CX33" t="str">
            <v>ر1</v>
          </cell>
          <cell r="CY33" t="str">
            <v>ر1</v>
          </cell>
          <cell r="CZ33" t="str">
            <v>ر1</v>
          </cell>
          <cell r="DA33" t="str">
            <v>ر2</v>
          </cell>
          <cell r="DB33" t="str">
            <v>ر2</v>
          </cell>
          <cell r="DC33" t="str">
            <v>ر2</v>
          </cell>
          <cell r="DD33" t="str">
            <v>ر1</v>
          </cell>
          <cell r="DE33" t="str">
            <v>ر2</v>
          </cell>
          <cell r="DF33" t="str">
            <v>ر1</v>
          </cell>
          <cell r="DG33" t="str">
            <v>ر1</v>
          </cell>
          <cell r="DH33" t="str">
            <v>ر1</v>
          </cell>
          <cell r="DI33" t="str">
            <v>ر2</v>
          </cell>
          <cell r="DJ33" t="str">
            <v>ر1</v>
          </cell>
          <cell r="DK33" t="str">
            <v>ر1</v>
          </cell>
          <cell r="DL33" t="str">
            <v>ر1</v>
          </cell>
          <cell r="DM33" t="str">
            <v>ج</v>
          </cell>
          <cell r="DN33" t="str">
            <v>ر2</v>
          </cell>
          <cell r="DO33" t="str">
            <v>ر2</v>
          </cell>
          <cell r="DP33" t="str">
            <v>ر2</v>
          </cell>
          <cell r="DQ33" t="str">
            <v>ر1</v>
          </cell>
          <cell r="DR33" t="str">
            <v>ر2</v>
          </cell>
          <cell r="DS33" t="str">
            <v>ر1</v>
          </cell>
          <cell r="DT33" t="str">
            <v>ر1</v>
          </cell>
          <cell r="DU33" t="str">
            <v>ر2</v>
          </cell>
          <cell r="DV33" t="str">
            <v>ر1</v>
          </cell>
          <cell r="DW33" t="str">
            <v>ر1</v>
          </cell>
          <cell r="DX33" t="str">
            <v>ر1</v>
          </cell>
          <cell r="DY33" t="str">
            <v>ج</v>
          </cell>
          <cell r="DZ33" t="str">
            <v>ر1</v>
          </cell>
          <cell r="EA33" t="str">
            <v>ر2</v>
          </cell>
          <cell r="EB33" t="str">
            <v>ر1</v>
          </cell>
          <cell r="EC33" t="str">
            <v>ر2</v>
          </cell>
          <cell r="ED33" t="str">
            <v>ر2</v>
          </cell>
          <cell r="EE33" t="str">
            <v>ر1</v>
          </cell>
          <cell r="EF33" t="str">
            <v>ر1</v>
          </cell>
          <cell r="EG33" t="str">
            <v>ر2</v>
          </cell>
          <cell r="EH33" t="str">
            <v>ج</v>
          </cell>
          <cell r="EI33" t="str">
            <v>ر1</v>
          </cell>
          <cell r="EJ33" t="str">
            <v>ج</v>
          </cell>
          <cell r="EK33" t="str">
            <v>ر1</v>
          </cell>
          <cell r="EL33" t="str">
            <v>ر1</v>
          </cell>
          <cell r="EM33" t="str">
            <v>ر1</v>
          </cell>
          <cell r="EO33" t="str">
            <v/>
          </cell>
          <cell r="EP33" t="str">
            <v/>
          </cell>
          <cell r="EQ33" t="str">
            <v/>
          </cell>
          <cell r="ER33" t="str">
            <v/>
          </cell>
          <cell r="ES33" t="str">
            <v/>
          </cell>
          <cell r="ET33" t="str">
            <v/>
          </cell>
          <cell r="EU33" t="str">
            <v/>
          </cell>
          <cell r="EV33" t="str">
            <v/>
          </cell>
          <cell r="EW33" t="e">
            <v>#REF!</v>
          </cell>
        </row>
        <row r="34">
          <cell r="A34">
            <v>703101</v>
          </cell>
          <cell r="B34" t="str">
            <v>سوسن اللبابيدي</v>
          </cell>
          <cell r="C34" t="str">
            <v>الرابعة حديث</v>
          </cell>
          <cell r="D34" t="str">
            <v>ترفع الى س4</v>
          </cell>
          <cell r="E34"/>
          <cell r="F34" t="str">
            <v>A</v>
          </cell>
          <cell r="G34"/>
          <cell r="H34" t="str">
            <v>A</v>
          </cell>
          <cell r="I34"/>
          <cell r="J34" t="str">
            <v>A</v>
          </cell>
          <cell r="K34"/>
          <cell r="L34" t="str">
            <v>A</v>
          </cell>
          <cell r="M34"/>
          <cell r="N34" t="str">
            <v>A</v>
          </cell>
          <cell r="O34"/>
          <cell r="P34" t="str">
            <v>A</v>
          </cell>
          <cell r="Q34"/>
          <cell r="R34" t="str">
            <v>A</v>
          </cell>
          <cell r="S34"/>
          <cell r="T34" t="str">
            <v>A</v>
          </cell>
          <cell r="U34"/>
          <cell r="V34" t="str">
            <v>A</v>
          </cell>
          <cell r="W34"/>
          <cell r="X34" t="str">
            <v>A</v>
          </cell>
          <cell r="Y34"/>
          <cell r="Z34" t="str">
            <v>A</v>
          </cell>
          <cell r="AA34"/>
          <cell r="AB34" t="str">
            <v>A</v>
          </cell>
          <cell r="AC34"/>
          <cell r="AD34" t="str">
            <v>A</v>
          </cell>
          <cell r="AE34"/>
          <cell r="AF34" t="str">
            <v>A</v>
          </cell>
          <cell r="AG34"/>
          <cell r="AH34" t="str">
            <v>A</v>
          </cell>
          <cell r="AI34"/>
          <cell r="AJ34" t="str">
            <v>A</v>
          </cell>
          <cell r="AK34"/>
          <cell r="AL34" t="str">
            <v>A</v>
          </cell>
          <cell r="AM34"/>
          <cell r="AN34" t="str">
            <v>A</v>
          </cell>
          <cell r="AO34"/>
          <cell r="AP34" t="str">
            <v>A</v>
          </cell>
          <cell r="AQ34"/>
          <cell r="AR34" t="str">
            <v>A</v>
          </cell>
          <cell r="AS34"/>
          <cell r="AT34" t="str">
            <v>A</v>
          </cell>
          <cell r="AU34"/>
          <cell r="AV34" t="str">
            <v>A</v>
          </cell>
          <cell r="AW34"/>
          <cell r="AX34" t="str">
            <v>A</v>
          </cell>
          <cell r="AY34"/>
          <cell r="AZ34" t="str">
            <v>A</v>
          </cell>
          <cell r="BA34"/>
          <cell r="BB34" t="str">
            <v>A</v>
          </cell>
          <cell r="BC34"/>
          <cell r="BD34" t="str">
            <v>A</v>
          </cell>
          <cell r="BE34"/>
          <cell r="BF34" t="str">
            <v>A</v>
          </cell>
          <cell r="BG34">
            <v>1</v>
          </cell>
          <cell r="BH34" t="str">
            <v>A</v>
          </cell>
          <cell r="BI34"/>
          <cell r="BJ34" t="str">
            <v>A</v>
          </cell>
          <cell r="BK34"/>
          <cell r="BL34" t="str">
            <v>A</v>
          </cell>
          <cell r="BM34"/>
          <cell r="BN34" t="str">
            <v>A</v>
          </cell>
          <cell r="BO34">
            <v>1</v>
          </cell>
          <cell r="BP34" t="str">
            <v>A</v>
          </cell>
          <cell r="BQ34"/>
          <cell r="BR34" t="str">
            <v>A</v>
          </cell>
          <cell r="BS34"/>
          <cell r="BT34" t="str">
            <v>A</v>
          </cell>
          <cell r="BU34">
            <v>1</v>
          </cell>
          <cell r="BV34" t="str">
            <v>A</v>
          </cell>
          <cell r="BW34">
            <v>1</v>
          </cell>
          <cell r="BX34" t="str">
            <v>A</v>
          </cell>
          <cell r="BY34"/>
          <cell r="BZ34" t="str">
            <v/>
          </cell>
          <cell r="CA34"/>
          <cell r="CB34" t="str">
            <v/>
          </cell>
          <cell r="CC34"/>
          <cell r="CD34" t="str">
            <v/>
          </cell>
          <cell r="CE34"/>
          <cell r="CF34" t="str">
            <v/>
          </cell>
          <cell r="CG34"/>
          <cell r="CH34" t="str">
            <v/>
          </cell>
          <cell r="CI34"/>
          <cell r="CJ34" t="str">
            <v/>
          </cell>
          <cell r="CK34"/>
          <cell r="CL34" t="str">
            <v/>
          </cell>
          <cell r="CM34"/>
          <cell r="CN34" t="str">
            <v/>
          </cell>
          <cell r="CO34"/>
          <cell r="CP34" t="str">
            <v/>
          </cell>
          <cell r="CQ34"/>
          <cell r="CR34" t="str">
            <v/>
          </cell>
          <cell r="CS34"/>
          <cell r="CT34" t="str">
            <v/>
          </cell>
          <cell r="CU34"/>
          <cell r="CV34" t="str">
            <v/>
          </cell>
          <cell r="CW34"/>
          <cell r="CX34" t="str">
            <v>A</v>
          </cell>
          <cell r="CY34" t="str">
            <v>A</v>
          </cell>
          <cell r="CZ34" t="str">
            <v>A</v>
          </cell>
          <cell r="DA34" t="str">
            <v>A</v>
          </cell>
          <cell r="DB34" t="str">
            <v>A</v>
          </cell>
          <cell r="DC34" t="str">
            <v>A</v>
          </cell>
          <cell r="DD34" t="str">
            <v>A</v>
          </cell>
          <cell r="DE34" t="str">
            <v>A</v>
          </cell>
          <cell r="DF34" t="str">
            <v>A</v>
          </cell>
          <cell r="DG34" t="str">
            <v>A</v>
          </cell>
          <cell r="DH34" t="str">
            <v>A</v>
          </cell>
          <cell r="DI34" t="str">
            <v>A</v>
          </cell>
          <cell r="DJ34" t="str">
            <v>A</v>
          </cell>
          <cell r="DK34" t="str">
            <v>A</v>
          </cell>
          <cell r="DL34" t="str">
            <v>A</v>
          </cell>
          <cell r="DM34" t="str">
            <v>A</v>
          </cell>
          <cell r="DN34" t="str">
            <v>A</v>
          </cell>
          <cell r="DO34" t="str">
            <v>A</v>
          </cell>
          <cell r="DP34" t="str">
            <v>A</v>
          </cell>
          <cell r="DQ34" t="str">
            <v>A</v>
          </cell>
          <cell r="DR34" t="str">
            <v>A</v>
          </cell>
          <cell r="DS34" t="str">
            <v>A</v>
          </cell>
          <cell r="DT34" t="str">
            <v>A</v>
          </cell>
          <cell r="DU34" t="str">
            <v>A</v>
          </cell>
          <cell r="DV34" t="str">
            <v>A</v>
          </cell>
          <cell r="DW34" t="str">
            <v>A</v>
          </cell>
          <cell r="DX34" t="str">
            <v>A</v>
          </cell>
          <cell r="DY34" t="str">
            <v>A</v>
          </cell>
          <cell r="DZ34" t="str">
            <v>A</v>
          </cell>
          <cell r="EA34" t="str">
            <v>A</v>
          </cell>
          <cell r="EB34" t="str">
            <v>A</v>
          </cell>
          <cell r="EC34" t="str">
            <v>A</v>
          </cell>
          <cell r="ED34" t="str">
            <v>A</v>
          </cell>
          <cell r="EE34" t="str">
            <v>A</v>
          </cell>
          <cell r="EF34" t="str">
            <v>A</v>
          </cell>
          <cell r="EG34" t="str">
            <v>A</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e">
            <v>#REF!</v>
          </cell>
        </row>
        <row r="35">
          <cell r="A35">
            <v>703112</v>
          </cell>
          <cell r="B35" t="str">
            <v>صباح صهريج</v>
          </cell>
          <cell r="C35" t="str">
            <v>الثالثة حديث</v>
          </cell>
          <cell r="D35" t="str">
            <v>ترفع الى س3</v>
          </cell>
          <cell r="E35"/>
          <cell r="F35" t="str">
            <v>A</v>
          </cell>
          <cell r="G35"/>
          <cell r="H35" t="str">
            <v>A</v>
          </cell>
          <cell r="I35">
            <v>1</v>
          </cell>
          <cell r="J35" t="str">
            <v>A</v>
          </cell>
          <cell r="K35"/>
          <cell r="L35" t="str">
            <v>A</v>
          </cell>
          <cell r="M35"/>
          <cell r="N35" t="str">
            <v>A</v>
          </cell>
          <cell r="O35"/>
          <cell r="P35" t="str">
            <v>A</v>
          </cell>
          <cell r="Q35"/>
          <cell r="R35" t="str">
            <v>A</v>
          </cell>
          <cell r="S35">
            <v>1</v>
          </cell>
          <cell r="T35" t="str">
            <v>A</v>
          </cell>
          <cell r="U35"/>
          <cell r="V35" t="str">
            <v>A</v>
          </cell>
          <cell r="W35">
            <v>1</v>
          </cell>
          <cell r="X35" t="str">
            <v>A</v>
          </cell>
          <cell r="Y35">
            <v>1</v>
          </cell>
          <cell r="Z35" t="str">
            <v>A</v>
          </cell>
          <cell r="AA35"/>
          <cell r="AB35" t="str">
            <v>A</v>
          </cell>
          <cell r="AC35">
            <v>1</v>
          </cell>
          <cell r="AD35" t="str">
            <v>A</v>
          </cell>
          <cell r="AE35">
            <v>1</v>
          </cell>
          <cell r="AF35" t="str">
            <v>A</v>
          </cell>
          <cell r="AG35"/>
          <cell r="AH35" t="str">
            <v>A</v>
          </cell>
          <cell r="AI35"/>
          <cell r="AJ35" t="str">
            <v>A</v>
          </cell>
          <cell r="AK35">
            <v>1</v>
          </cell>
          <cell r="AL35" t="str">
            <v>A</v>
          </cell>
          <cell r="AM35"/>
          <cell r="AN35" t="str">
            <v>A</v>
          </cell>
          <cell r="AO35">
            <v>1</v>
          </cell>
          <cell r="AP35" t="str">
            <v>A</v>
          </cell>
          <cell r="AQ35">
            <v>1</v>
          </cell>
          <cell r="AR35" t="str">
            <v>A</v>
          </cell>
          <cell r="AS35">
            <v>1</v>
          </cell>
          <cell r="AT35" t="str">
            <v>A</v>
          </cell>
          <cell r="AU35">
            <v>1</v>
          </cell>
          <cell r="AV35" t="str">
            <v>A</v>
          </cell>
          <cell r="AW35"/>
          <cell r="AX35" t="str">
            <v>A</v>
          </cell>
          <cell r="AY35">
            <v>1</v>
          </cell>
          <cell r="AZ35" t="str">
            <v>A</v>
          </cell>
          <cell r="BA35"/>
          <cell r="BB35" t="str">
            <v/>
          </cell>
          <cell r="BC35"/>
          <cell r="BD35" t="str">
            <v/>
          </cell>
          <cell r="BE35"/>
          <cell r="BF35" t="str">
            <v/>
          </cell>
          <cell r="BG35"/>
          <cell r="BH35" t="str">
            <v/>
          </cell>
          <cell r="BI35"/>
          <cell r="BJ35" t="str">
            <v/>
          </cell>
          <cell r="BK35"/>
          <cell r="BL35" t="str">
            <v/>
          </cell>
          <cell r="BM35"/>
          <cell r="BN35" t="str">
            <v/>
          </cell>
          <cell r="BO35"/>
          <cell r="BP35" t="str">
            <v/>
          </cell>
          <cell r="BQ35"/>
          <cell r="BR35" t="str">
            <v/>
          </cell>
          <cell r="BS35"/>
          <cell r="BT35" t="str">
            <v/>
          </cell>
          <cell r="BU35"/>
          <cell r="BV35" t="str">
            <v/>
          </cell>
          <cell r="BW35"/>
          <cell r="BX35" t="str">
            <v/>
          </cell>
          <cell r="BY35"/>
          <cell r="BZ35" t="str">
            <v/>
          </cell>
          <cell r="CA35"/>
          <cell r="CB35" t="str">
            <v/>
          </cell>
          <cell r="CC35"/>
          <cell r="CD35" t="str">
            <v/>
          </cell>
          <cell r="CE35"/>
          <cell r="CF35" t="str">
            <v/>
          </cell>
          <cell r="CG35"/>
          <cell r="CH35" t="str">
            <v/>
          </cell>
          <cell r="CI35"/>
          <cell r="CJ35" t="str">
            <v/>
          </cell>
          <cell r="CK35"/>
          <cell r="CL35" t="str">
            <v/>
          </cell>
          <cell r="CM35"/>
          <cell r="CN35" t="str">
            <v/>
          </cell>
          <cell r="CO35"/>
          <cell r="CP35" t="str">
            <v/>
          </cell>
          <cell r="CQ35"/>
          <cell r="CR35" t="str">
            <v/>
          </cell>
          <cell r="CS35"/>
          <cell r="CT35" t="str">
            <v/>
          </cell>
          <cell r="CU35"/>
          <cell r="CV35" t="str">
            <v/>
          </cell>
          <cell r="CW35"/>
          <cell r="CX35" t="str">
            <v>A</v>
          </cell>
          <cell r="CY35" t="str">
            <v>A</v>
          </cell>
          <cell r="CZ35" t="str">
            <v>A</v>
          </cell>
          <cell r="DA35" t="str">
            <v>A</v>
          </cell>
          <cell r="DB35" t="str">
            <v>A</v>
          </cell>
          <cell r="DC35" t="str">
            <v>A</v>
          </cell>
          <cell r="DD35" t="str">
            <v>A</v>
          </cell>
          <cell r="DE35" t="str">
            <v>A</v>
          </cell>
          <cell r="DF35" t="str">
            <v>A</v>
          </cell>
          <cell r="DG35" t="str">
            <v>A</v>
          </cell>
          <cell r="DH35" t="str">
            <v>A</v>
          </cell>
          <cell r="DI35" t="str">
            <v>A</v>
          </cell>
          <cell r="DJ35" t="str">
            <v>A</v>
          </cell>
          <cell r="DK35" t="str">
            <v>A</v>
          </cell>
          <cell r="DL35" t="str">
            <v>A</v>
          </cell>
          <cell r="DM35" t="str">
            <v>A</v>
          </cell>
          <cell r="DN35" t="str">
            <v>A</v>
          </cell>
          <cell r="DO35" t="str">
            <v>A</v>
          </cell>
          <cell r="DP35" t="str">
            <v>A</v>
          </cell>
          <cell r="DQ35" t="str">
            <v>A</v>
          </cell>
          <cell r="DR35" t="str">
            <v>A</v>
          </cell>
          <cell r="DS35" t="str">
            <v>A</v>
          </cell>
          <cell r="DT35" t="str">
            <v>A</v>
          </cell>
          <cell r="DU35" t="str">
            <v>A</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e">
            <v>#REF!</v>
          </cell>
        </row>
        <row r="36">
          <cell r="A36">
            <v>703177</v>
          </cell>
          <cell r="B36" t="str">
            <v>غياث عليشة</v>
          </cell>
          <cell r="C36" t="str">
            <v>الرابعة</v>
          </cell>
          <cell r="D36" t="str">
            <v/>
          </cell>
          <cell r="E36"/>
          <cell r="F36" t="str">
            <v/>
          </cell>
          <cell r="G36"/>
          <cell r="H36" t="str">
            <v/>
          </cell>
          <cell r="I36"/>
          <cell r="J36" t="str">
            <v/>
          </cell>
          <cell r="K36"/>
          <cell r="L36" t="str">
            <v/>
          </cell>
          <cell r="M36"/>
          <cell r="N36" t="str">
            <v/>
          </cell>
          <cell r="O36"/>
          <cell r="P36" t="str">
            <v/>
          </cell>
          <cell r="Q36"/>
          <cell r="R36" t="str">
            <v/>
          </cell>
          <cell r="S36"/>
          <cell r="T36" t="str">
            <v/>
          </cell>
          <cell r="U36"/>
          <cell r="V36" t="str">
            <v/>
          </cell>
          <cell r="W36"/>
          <cell r="X36" t="str">
            <v/>
          </cell>
          <cell r="Y36"/>
          <cell r="Z36" t="str">
            <v/>
          </cell>
          <cell r="AA36"/>
          <cell r="AB36" t="str">
            <v/>
          </cell>
          <cell r="AC36"/>
          <cell r="AD36" t="str">
            <v/>
          </cell>
          <cell r="AE36"/>
          <cell r="AF36" t="str">
            <v/>
          </cell>
          <cell r="AG36"/>
          <cell r="AH36" t="str">
            <v/>
          </cell>
          <cell r="AI36"/>
          <cell r="AJ36" t="str">
            <v/>
          </cell>
          <cell r="AK36"/>
          <cell r="AL36" t="str">
            <v/>
          </cell>
          <cell r="AM36"/>
          <cell r="AN36" t="str">
            <v/>
          </cell>
          <cell r="AO36"/>
          <cell r="AP36" t="str">
            <v/>
          </cell>
          <cell r="AQ36"/>
          <cell r="AR36" t="str">
            <v/>
          </cell>
          <cell r="AS36"/>
          <cell r="AT36" t="str">
            <v/>
          </cell>
          <cell r="AU36"/>
          <cell r="AV36" t="str">
            <v/>
          </cell>
          <cell r="AW36"/>
          <cell r="AX36" t="str">
            <v/>
          </cell>
          <cell r="AY36"/>
          <cell r="AZ36" t="str">
            <v/>
          </cell>
          <cell r="BA36"/>
          <cell r="BB36" t="str">
            <v/>
          </cell>
          <cell r="BC36"/>
          <cell r="BD36" t="str">
            <v/>
          </cell>
          <cell r="BE36"/>
          <cell r="BF36" t="str">
            <v/>
          </cell>
          <cell r="BG36"/>
          <cell r="BH36" t="str">
            <v/>
          </cell>
          <cell r="BI36"/>
          <cell r="BJ36" t="str">
            <v/>
          </cell>
          <cell r="BK36"/>
          <cell r="BL36" t="str">
            <v/>
          </cell>
          <cell r="BM36"/>
          <cell r="BN36" t="str">
            <v/>
          </cell>
          <cell r="BO36"/>
          <cell r="BP36" t="str">
            <v/>
          </cell>
          <cell r="BQ36"/>
          <cell r="BR36" t="str">
            <v/>
          </cell>
          <cell r="BS36"/>
          <cell r="BT36" t="str">
            <v/>
          </cell>
          <cell r="BU36"/>
          <cell r="BV36" t="str">
            <v/>
          </cell>
          <cell r="BW36"/>
          <cell r="BX36" t="str">
            <v/>
          </cell>
          <cell r="BY36"/>
          <cell r="BZ36" t="str">
            <v/>
          </cell>
          <cell r="CA36"/>
          <cell r="CB36" t="str">
            <v/>
          </cell>
          <cell r="CC36"/>
          <cell r="CD36" t="str">
            <v/>
          </cell>
          <cell r="CE36"/>
          <cell r="CF36" t="str">
            <v/>
          </cell>
          <cell r="CG36"/>
          <cell r="CH36" t="str">
            <v/>
          </cell>
          <cell r="CI36"/>
          <cell r="CJ36" t="str">
            <v/>
          </cell>
          <cell r="CK36">
            <v>1</v>
          </cell>
          <cell r="CL36" t="str">
            <v>ج</v>
          </cell>
          <cell r="CM36"/>
          <cell r="CN36" t="str">
            <v>ج</v>
          </cell>
          <cell r="CO36"/>
          <cell r="CP36" t="str">
            <v>ج</v>
          </cell>
          <cell r="CQ36">
            <v>1</v>
          </cell>
          <cell r="CR36" t="str">
            <v>ج</v>
          </cell>
          <cell r="CS36">
            <v>1</v>
          </cell>
          <cell r="CT36" t="str">
            <v>ج</v>
          </cell>
          <cell r="CU36">
            <v>1</v>
          </cell>
          <cell r="CV36" t="str">
            <v>ج</v>
          </cell>
          <cell r="CW36"/>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ر1</v>
          </cell>
          <cell r="EO36" t="str">
            <v>ج</v>
          </cell>
          <cell r="EP36" t="str">
            <v>ج</v>
          </cell>
          <cell r="EQ36" t="str">
            <v>ر1</v>
          </cell>
          <cell r="ER36" t="str">
            <v>ر1</v>
          </cell>
          <cell r="ES36" t="str">
            <v>ر1</v>
          </cell>
          <cell r="ET36" t="str">
            <v/>
          </cell>
          <cell r="EU36" t="str">
            <v/>
          </cell>
          <cell r="EV36" t="str">
            <v/>
          </cell>
          <cell r="EW36" t="e">
            <v>#REF!</v>
          </cell>
        </row>
        <row r="37">
          <cell r="A37">
            <v>703236</v>
          </cell>
          <cell r="B37" t="str">
            <v>محمد القنطار</v>
          </cell>
          <cell r="C37" t="str">
            <v>الرابعة</v>
          </cell>
          <cell r="D37" t="str">
            <v/>
          </cell>
          <cell r="E37"/>
          <cell r="F37" t="str">
            <v>ر2</v>
          </cell>
          <cell r="G37"/>
          <cell r="H37" t="str">
            <v>ر2</v>
          </cell>
          <cell r="I37"/>
          <cell r="J37" t="str">
            <v>ر2</v>
          </cell>
          <cell r="K37"/>
          <cell r="L37" t="str">
            <v>ر2</v>
          </cell>
          <cell r="M37"/>
          <cell r="N37" t="str">
            <v>ر2</v>
          </cell>
          <cell r="O37"/>
          <cell r="P37" t="str">
            <v>ر2</v>
          </cell>
          <cell r="Q37"/>
          <cell r="R37" t="str">
            <v>ر2</v>
          </cell>
          <cell r="S37"/>
          <cell r="T37" t="str">
            <v>ر2</v>
          </cell>
          <cell r="U37"/>
          <cell r="V37" t="str">
            <v>ر2</v>
          </cell>
          <cell r="W37"/>
          <cell r="X37" t="str">
            <v>ر2</v>
          </cell>
          <cell r="Y37"/>
          <cell r="Z37" t="str">
            <v>ر2</v>
          </cell>
          <cell r="AA37"/>
          <cell r="AB37" t="str">
            <v>ر2</v>
          </cell>
          <cell r="AC37"/>
          <cell r="AD37" t="str">
            <v>ر1</v>
          </cell>
          <cell r="AE37"/>
          <cell r="AF37" t="str">
            <v>ر1</v>
          </cell>
          <cell r="AG37"/>
          <cell r="AH37" t="str">
            <v>ر1</v>
          </cell>
          <cell r="AI37"/>
          <cell r="AJ37" t="str">
            <v>ج</v>
          </cell>
          <cell r="AK37"/>
          <cell r="AL37" t="str">
            <v>ر1</v>
          </cell>
          <cell r="AM37"/>
          <cell r="AN37" t="str">
            <v>ر1</v>
          </cell>
          <cell r="AO37"/>
          <cell r="AP37" t="str">
            <v>ج</v>
          </cell>
          <cell r="AQ37"/>
          <cell r="AR37" t="str">
            <v>ر1</v>
          </cell>
          <cell r="AS37"/>
          <cell r="AT37" t="str">
            <v>ر2</v>
          </cell>
          <cell r="AU37"/>
          <cell r="AV37" t="str">
            <v>ر1</v>
          </cell>
          <cell r="AW37"/>
          <cell r="AX37" t="str">
            <v>ر2</v>
          </cell>
          <cell r="AY37"/>
          <cell r="AZ37" t="str">
            <v>ر1</v>
          </cell>
          <cell r="BA37"/>
          <cell r="BB37" t="str">
            <v>ر1</v>
          </cell>
          <cell r="BC37"/>
          <cell r="BD37" t="str">
            <v>ر1</v>
          </cell>
          <cell r="BE37"/>
          <cell r="BF37" t="str">
            <v>ر1</v>
          </cell>
          <cell r="BG37"/>
          <cell r="BH37" t="str">
            <v>ر1</v>
          </cell>
          <cell r="BI37"/>
          <cell r="BJ37" t="str">
            <v>ر1</v>
          </cell>
          <cell r="BK37"/>
          <cell r="BL37" t="str">
            <v>ر1</v>
          </cell>
          <cell r="BM37"/>
          <cell r="BN37" t="str">
            <v>ج</v>
          </cell>
          <cell r="BO37"/>
          <cell r="BP37" t="str">
            <v>ج</v>
          </cell>
          <cell r="BQ37"/>
          <cell r="BR37" t="str">
            <v>ج</v>
          </cell>
          <cell r="BS37"/>
          <cell r="BT37" t="str">
            <v>ج</v>
          </cell>
          <cell r="BU37"/>
          <cell r="BV37" t="str">
            <v>ج</v>
          </cell>
          <cell r="BW37"/>
          <cell r="BX37" t="str">
            <v>ج</v>
          </cell>
          <cell r="BY37">
            <v>1</v>
          </cell>
          <cell r="BZ37" t="str">
            <v>ج</v>
          </cell>
          <cell r="CA37">
            <v>1</v>
          </cell>
          <cell r="CB37" t="str">
            <v>ج</v>
          </cell>
          <cell r="CC37">
            <v>1</v>
          </cell>
          <cell r="CD37" t="str">
            <v>ج</v>
          </cell>
          <cell r="CE37">
            <v>1</v>
          </cell>
          <cell r="CF37" t="str">
            <v>ج</v>
          </cell>
          <cell r="CG37">
            <v>1</v>
          </cell>
          <cell r="CH37" t="str">
            <v>ج</v>
          </cell>
          <cell r="CI37">
            <v>1</v>
          </cell>
          <cell r="CJ37" t="str">
            <v>ج</v>
          </cell>
          <cell r="CK37"/>
          <cell r="CL37" t="str">
            <v/>
          </cell>
          <cell r="CM37"/>
          <cell r="CN37" t="str">
            <v/>
          </cell>
          <cell r="CO37"/>
          <cell r="CP37" t="str">
            <v/>
          </cell>
          <cell r="CQ37"/>
          <cell r="CR37" t="str">
            <v/>
          </cell>
          <cell r="CS37"/>
          <cell r="CT37" t="str">
            <v/>
          </cell>
          <cell r="CU37"/>
          <cell r="CV37" t="str">
            <v/>
          </cell>
          <cell r="CW37"/>
          <cell r="CX37" t="str">
            <v>ر2</v>
          </cell>
          <cell r="CY37" t="str">
            <v>ر2</v>
          </cell>
          <cell r="CZ37" t="str">
            <v>ر2</v>
          </cell>
          <cell r="DA37" t="str">
            <v>ر2</v>
          </cell>
          <cell r="DB37" t="str">
            <v>ر2</v>
          </cell>
          <cell r="DC37" t="str">
            <v>ر2</v>
          </cell>
          <cell r="DD37" t="str">
            <v>ر2</v>
          </cell>
          <cell r="DE37" t="str">
            <v>ر2</v>
          </cell>
          <cell r="DF37" t="str">
            <v>ر2</v>
          </cell>
          <cell r="DG37" t="str">
            <v>ر2</v>
          </cell>
          <cell r="DH37" t="str">
            <v>ر2</v>
          </cell>
          <cell r="DI37" t="str">
            <v>ر2</v>
          </cell>
          <cell r="DJ37" t="str">
            <v>ر1</v>
          </cell>
          <cell r="DK37" t="str">
            <v>ر1</v>
          </cell>
          <cell r="DL37" t="str">
            <v>ر1</v>
          </cell>
          <cell r="DM37" t="str">
            <v>ج</v>
          </cell>
          <cell r="DN37" t="str">
            <v>ر1</v>
          </cell>
          <cell r="DO37" t="str">
            <v>ر1</v>
          </cell>
          <cell r="DP37" t="str">
            <v>ج</v>
          </cell>
          <cell r="DQ37" t="str">
            <v>ر1</v>
          </cell>
          <cell r="DR37" t="str">
            <v>ر2</v>
          </cell>
          <cell r="DS37" t="str">
            <v>ر1</v>
          </cell>
          <cell r="DT37" t="str">
            <v>ر2</v>
          </cell>
          <cell r="DU37" t="str">
            <v>ر1</v>
          </cell>
          <cell r="DV37" t="str">
            <v>ر1</v>
          </cell>
          <cell r="DW37" t="str">
            <v>ر1</v>
          </cell>
          <cell r="DX37" t="str">
            <v>ر1</v>
          </cell>
          <cell r="DY37" t="str">
            <v>ر1</v>
          </cell>
          <cell r="DZ37" t="str">
            <v>ر1</v>
          </cell>
          <cell r="EA37" t="str">
            <v>ر1</v>
          </cell>
          <cell r="EB37" t="str">
            <v>ج</v>
          </cell>
          <cell r="EC37" t="str">
            <v>ج</v>
          </cell>
          <cell r="ED37" t="str">
            <v>ج</v>
          </cell>
          <cell r="EE37" t="str">
            <v>ج</v>
          </cell>
          <cell r="EF37" t="str">
            <v>ج</v>
          </cell>
          <cell r="EG37" t="str">
            <v>ج</v>
          </cell>
          <cell r="EH37" t="str">
            <v>ر1</v>
          </cell>
          <cell r="EI37" t="str">
            <v>ر1</v>
          </cell>
          <cell r="EJ37" t="str">
            <v>ر1</v>
          </cell>
          <cell r="EK37" t="str">
            <v>ر1</v>
          </cell>
          <cell r="EL37" t="str">
            <v>ر1</v>
          </cell>
          <cell r="EM37" t="str">
            <v>ر1</v>
          </cell>
          <cell r="EN37" t="str">
            <v/>
          </cell>
          <cell r="EO37" t="str">
            <v/>
          </cell>
          <cell r="EP37" t="str">
            <v/>
          </cell>
          <cell r="EQ37" t="str">
            <v/>
          </cell>
          <cell r="ER37" t="str">
            <v/>
          </cell>
          <cell r="ES37" t="str">
            <v/>
          </cell>
          <cell r="ET37" t="str">
            <v/>
          </cell>
          <cell r="EU37" t="str">
            <v/>
          </cell>
          <cell r="EV37" t="str">
            <v/>
          </cell>
          <cell r="EW37" t="e">
            <v>#REF!</v>
          </cell>
        </row>
        <row r="38">
          <cell r="A38">
            <v>703329</v>
          </cell>
          <cell r="B38" t="str">
            <v>نسرين حمدان</v>
          </cell>
          <cell r="C38" t="str">
            <v>الرابعة حديث</v>
          </cell>
          <cell r="D38" t="str">
            <v>ترفع الى س4</v>
          </cell>
          <cell r="E38"/>
          <cell r="F38" t="str">
            <v>ر1</v>
          </cell>
          <cell r="G38"/>
          <cell r="H38" t="str">
            <v>ر1</v>
          </cell>
          <cell r="I38"/>
          <cell r="J38" t="str">
            <v>ر1</v>
          </cell>
          <cell r="K38"/>
          <cell r="L38" t="str">
            <v>ر2</v>
          </cell>
          <cell r="M38"/>
          <cell r="N38" t="str">
            <v>ر1</v>
          </cell>
          <cell r="O38">
            <v>1</v>
          </cell>
          <cell r="P38" t="str">
            <v>ر2</v>
          </cell>
          <cell r="Q38"/>
          <cell r="R38" t="str">
            <v>ر2</v>
          </cell>
          <cell r="S38"/>
          <cell r="T38" t="str">
            <v>ر2</v>
          </cell>
          <cell r="U38"/>
          <cell r="V38" t="str">
            <v>ر1</v>
          </cell>
          <cell r="W38"/>
          <cell r="X38" t="str">
            <v>ر2</v>
          </cell>
          <cell r="Y38"/>
          <cell r="Z38" t="str">
            <v>ر2</v>
          </cell>
          <cell r="AA38"/>
          <cell r="AB38" t="str">
            <v>ر2</v>
          </cell>
          <cell r="AC38"/>
          <cell r="AD38" t="str">
            <v>ر2</v>
          </cell>
          <cell r="AE38"/>
          <cell r="AF38" t="str">
            <v>ر2</v>
          </cell>
          <cell r="AG38"/>
          <cell r="AH38" t="str">
            <v>ر2</v>
          </cell>
          <cell r="AI38"/>
          <cell r="AJ38" t="str">
            <v>ر2</v>
          </cell>
          <cell r="AK38"/>
          <cell r="AL38" t="str">
            <v>ر1</v>
          </cell>
          <cell r="AM38">
            <v>1</v>
          </cell>
          <cell r="AN38" t="str">
            <v>ر1</v>
          </cell>
          <cell r="AO38"/>
          <cell r="AP38" t="str">
            <v>ر2</v>
          </cell>
          <cell r="AQ38"/>
          <cell r="AR38" t="str">
            <v>ر2</v>
          </cell>
          <cell r="AS38"/>
          <cell r="AT38" t="str">
            <v>ر2</v>
          </cell>
          <cell r="AU38"/>
          <cell r="AV38" t="str">
            <v>ر2</v>
          </cell>
          <cell r="AW38"/>
          <cell r="AX38" t="str">
            <v>ر2</v>
          </cell>
          <cell r="AY38"/>
          <cell r="AZ38" t="str">
            <v>ر1</v>
          </cell>
          <cell r="BA38"/>
          <cell r="BB38" t="str">
            <v>ر1</v>
          </cell>
          <cell r="BC38"/>
          <cell r="BD38" t="str">
            <v>ر1</v>
          </cell>
          <cell r="BE38"/>
          <cell r="BF38" t="str">
            <v>ر1</v>
          </cell>
          <cell r="BG38"/>
          <cell r="BH38" t="str">
            <v>ر1</v>
          </cell>
          <cell r="BI38"/>
          <cell r="BJ38" t="str">
            <v>ر2</v>
          </cell>
          <cell r="BK38">
            <v>1</v>
          </cell>
          <cell r="BL38" t="str">
            <v>ر2</v>
          </cell>
          <cell r="BM38"/>
          <cell r="BN38" t="str">
            <v>ر1</v>
          </cell>
          <cell r="BO38"/>
          <cell r="BP38" t="str">
            <v>ر2</v>
          </cell>
          <cell r="BQ38">
            <v>1</v>
          </cell>
          <cell r="BR38" t="str">
            <v>ر2</v>
          </cell>
          <cell r="BS38"/>
          <cell r="BT38" t="str">
            <v>ر2</v>
          </cell>
          <cell r="BU38"/>
          <cell r="BV38" t="str">
            <v>ر2</v>
          </cell>
          <cell r="BW38"/>
          <cell r="BX38" t="str">
            <v>ر2</v>
          </cell>
          <cell r="BY38"/>
          <cell r="BZ38" t="str">
            <v/>
          </cell>
          <cell r="CA38"/>
          <cell r="CB38" t="str">
            <v/>
          </cell>
          <cell r="CC38"/>
          <cell r="CD38" t="str">
            <v/>
          </cell>
          <cell r="CE38"/>
          <cell r="CF38" t="str">
            <v/>
          </cell>
          <cell r="CG38"/>
          <cell r="CH38" t="str">
            <v/>
          </cell>
          <cell r="CI38"/>
          <cell r="CJ38" t="str">
            <v/>
          </cell>
          <cell r="CK38"/>
          <cell r="CL38" t="str">
            <v/>
          </cell>
          <cell r="CM38"/>
          <cell r="CN38" t="str">
            <v/>
          </cell>
          <cell r="CO38"/>
          <cell r="CP38" t="str">
            <v/>
          </cell>
          <cell r="CQ38"/>
          <cell r="CR38" t="str">
            <v/>
          </cell>
          <cell r="CS38"/>
          <cell r="CT38" t="str">
            <v/>
          </cell>
          <cell r="CU38"/>
          <cell r="CV38" t="str">
            <v/>
          </cell>
          <cell r="CW38"/>
          <cell r="CX38" t="str">
            <v>ر1</v>
          </cell>
          <cell r="CY38" t="str">
            <v>ر1</v>
          </cell>
          <cell r="CZ38" t="str">
            <v>ر1</v>
          </cell>
          <cell r="DA38" t="str">
            <v>ر2</v>
          </cell>
          <cell r="DB38" t="str">
            <v>ر1</v>
          </cell>
          <cell r="DC38" t="str">
            <v>ر2</v>
          </cell>
          <cell r="DD38" t="str">
            <v>ر2</v>
          </cell>
          <cell r="DE38" t="str">
            <v>ر2</v>
          </cell>
          <cell r="DF38" t="str">
            <v>ر1</v>
          </cell>
          <cell r="DG38" t="str">
            <v>ر2</v>
          </cell>
          <cell r="DH38" t="str">
            <v>ر2</v>
          </cell>
          <cell r="DI38" t="str">
            <v>ر2</v>
          </cell>
          <cell r="DJ38" t="str">
            <v>ر2</v>
          </cell>
          <cell r="DK38" t="str">
            <v>ر2</v>
          </cell>
          <cell r="DL38" t="str">
            <v>ر2</v>
          </cell>
          <cell r="DM38" t="str">
            <v>ر2</v>
          </cell>
          <cell r="DN38" t="str">
            <v>ر1</v>
          </cell>
          <cell r="DO38" t="str">
            <v>ر2</v>
          </cell>
          <cell r="DP38" t="str">
            <v>ر2</v>
          </cell>
          <cell r="DQ38" t="str">
            <v>ر2</v>
          </cell>
          <cell r="DR38" t="str">
            <v>ر2</v>
          </cell>
          <cell r="DS38" t="str">
            <v>ر2</v>
          </cell>
          <cell r="DT38" t="str">
            <v>ر2</v>
          </cell>
          <cell r="DU38" t="str">
            <v>ر1</v>
          </cell>
          <cell r="DV38" t="str">
            <v>ر1</v>
          </cell>
          <cell r="DW38" t="str">
            <v>ر1</v>
          </cell>
          <cell r="DX38" t="str">
            <v>ر1</v>
          </cell>
          <cell r="DY38" t="str">
            <v>ر1</v>
          </cell>
          <cell r="DZ38" t="str">
            <v>ر2</v>
          </cell>
          <cell r="EA38" t="str">
            <v>ر2</v>
          </cell>
          <cell r="EB38" t="str">
            <v>ر1</v>
          </cell>
          <cell r="EC38" t="str">
            <v>ر2</v>
          </cell>
          <cell r="ED38" t="str">
            <v>ر2</v>
          </cell>
          <cell r="EE38" t="str">
            <v>ر2</v>
          </cell>
          <cell r="EF38" t="str">
            <v>ر2</v>
          </cell>
          <cell r="EG38" t="str">
            <v>ر2</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e">
            <v>#REF!</v>
          </cell>
        </row>
        <row r="39">
          <cell r="A39">
            <v>703330</v>
          </cell>
          <cell r="B39" t="str">
            <v>نسمه مهنا</v>
          </cell>
          <cell r="C39" t="str">
            <v>الرابعة</v>
          </cell>
          <cell r="D39" t="str">
            <v/>
          </cell>
          <cell r="E39"/>
          <cell r="F39" t="str">
            <v>ر2</v>
          </cell>
          <cell r="G39"/>
          <cell r="H39" t="str">
            <v>ر2</v>
          </cell>
          <cell r="I39"/>
          <cell r="J39" t="str">
            <v>ر2</v>
          </cell>
          <cell r="K39"/>
          <cell r="L39" t="str">
            <v>ر2</v>
          </cell>
          <cell r="M39"/>
          <cell r="N39" t="str">
            <v>ر2</v>
          </cell>
          <cell r="O39"/>
          <cell r="P39" t="str">
            <v>ر2</v>
          </cell>
          <cell r="Q39"/>
          <cell r="R39" t="str">
            <v>ر2</v>
          </cell>
          <cell r="S39"/>
          <cell r="T39" t="str">
            <v>ر2</v>
          </cell>
          <cell r="U39"/>
          <cell r="V39" t="str">
            <v>ر2</v>
          </cell>
          <cell r="W39"/>
          <cell r="X39" t="str">
            <v>ر2</v>
          </cell>
          <cell r="Y39"/>
          <cell r="Z39" t="str">
            <v>ر2</v>
          </cell>
          <cell r="AA39"/>
          <cell r="AB39" t="str">
            <v>ر2</v>
          </cell>
          <cell r="AC39"/>
          <cell r="AD39" t="str">
            <v>ر2</v>
          </cell>
          <cell r="AE39"/>
          <cell r="AF39" t="str">
            <v>ر2</v>
          </cell>
          <cell r="AG39"/>
          <cell r="AH39" t="str">
            <v>ر2</v>
          </cell>
          <cell r="AI39"/>
          <cell r="AJ39" t="str">
            <v>ر2</v>
          </cell>
          <cell r="AK39"/>
          <cell r="AL39" t="str">
            <v>ر2</v>
          </cell>
          <cell r="AM39"/>
          <cell r="AN39" t="str">
            <v>ر2</v>
          </cell>
          <cell r="AO39"/>
          <cell r="AP39" t="str">
            <v>ر2</v>
          </cell>
          <cell r="AQ39"/>
          <cell r="AR39" t="str">
            <v>ر2</v>
          </cell>
          <cell r="AS39"/>
          <cell r="AT39" t="str">
            <v>ر2</v>
          </cell>
          <cell r="AU39"/>
          <cell r="AV39" t="str">
            <v>ر2</v>
          </cell>
          <cell r="AW39"/>
          <cell r="AX39" t="str">
            <v>ر2</v>
          </cell>
          <cell r="AY39"/>
          <cell r="AZ39" t="str">
            <v>ر2</v>
          </cell>
          <cell r="BA39"/>
          <cell r="BB39" t="str">
            <v>ر2</v>
          </cell>
          <cell r="BC39"/>
          <cell r="BD39" t="str">
            <v>ر2</v>
          </cell>
          <cell r="BE39"/>
          <cell r="BF39" t="str">
            <v>ر2</v>
          </cell>
          <cell r="BG39"/>
          <cell r="BH39" t="str">
            <v>ر2</v>
          </cell>
          <cell r="BI39"/>
          <cell r="BJ39" t="str">
            <v>ر2</v>
          </cell>
          <cell r="BK39"/>
          <cell r="BL39" t="str">
            <v>ر2</v>
          </cell>
          <cell r="BM39"/>
          <cell r="BN39" t="str">
            <v>ر2</v>
          </cell>
          <cell r="BO39"/>
          <cell r="BP39" t="str">
            <v>ر2</v>
          </cell>
          <cell r="BQ39"/>
          <cell r="BR39" t="str">
            <v>ر2</v>
          </cell>
          <cell r="BS39"/>
          <cell r="BT39" t="str">
            <v>ر2</v>
          </cell>
          <cell r="BU39"/>
          <cell r="BV39" t="str">
            <v>ر2</v>
          </cell>
          <cell r="BW39"/>
          <cell r="BX39" t="str">
            <v>ج</v>
          </cell>
          <cell r="BY39">
            <v>1</v>
          </cell>
          <cell r="BZ39" t="str">
            <v>ج</v>
          </cell>
          <cell r="CA39">
            <v>1</v>
          </cell>
          <cell r="CB39" t="str">
            <v>ج</v>
          </cell>
          <cell r="CC39">
            <v>1</v>
          </cell>
          <cell r="CD39" t="str">
            <v>ج</v>
          </cell>
          <cell r="CE39">
            <v>1</v>
          </cell>
          <cell r="CF39" t="str">
            <v>ج</v>
          </cell>
          <cell r="CG39">
            <v>1</v>
          </cell>
          <cell r="CH39" t="str">
            <v>ج</v>
          </cell>
          <cell r="CI39">
            <v>1</v>
          </cell>
          <cell r="CJ39" t="str">
            <v>ج</v>
          </cell>
          <cell r="CK39"/>
          <cell r="CL39" t="str">
            <v/>
          </cell>
          <cell r="CM39"/>
          <cell r="CN39" t="str">
            <v/>
          </cell>
          <cell r="CO39"/>
          <cell r="CP39" t="str">
            <v/>
          </cell>
          <cell r="CQ39"/>
          <cell r="CR39" t="str">
            <v/>
          </cell>
          <cell r="CS39"/>
          <cell r="CT39" t="str">
            <v/>
          </cell>
          <cell r="CU39"/>
          <cell r="CV39" t="str">
            <v/>
          </cell>
          <cell r="CW39"/>
          <cell r="CX39" t="str">
            <v>ر2</v>
          </cell>
          <cell r="CY39" t="str">
            <v>ر2</v>
          </cell>
          <cell r="CZ39" t="str">
            <v>ر2</v>
          </cell>
          <cell r="DA39" t="str">
            <v>ر2</v>
          </cell>
          <cell r="DB39" t="str">
            <v>ر2</v>
          </cell>
          <cell r="DC39" t="str">
            <v>ر2</v>
          </cell>
          <cell r="DD39" t="str">
            <v>ر2</v>
          </cell>
          <cell r="DE39" t="str">
            <v>ر2</v>
          </cell>
          <cell r="DF39" t="str">
            <v>ر2</v>
          </cell>
          <cell r="DG39" t="str">
            <v>ر2</v>
          </cell>
          <cell r="DH39" t="str">
            <v>ر2</v>
          </cell>
          <cell r="DI39" t="str">
            <v>ر2</v>
          </cell>
          <cell r="DJ39" t="str">
            <v>ر2</v>
          </cell>
          <cell r="DK39" t="str">
            <v>ر2</v>
          </cell>
          <cell r="DL39" t="str">
            <v>ر2</v>
          </cell>
          <cell r="DM39" t="str">
            <v>ر2</v>
          </cell>
          <cell r="DN39" t="str">
            <v>ر2</v>
          </cell>
          <cell r="DO39" t="str">
            <v>ر2</v>
          </cell>
          <cell r="DP39" t="str">
            <v>ر2</v>
          </cell>
          <cell r="DQ39" t="str">
            <v>ر2</v>
          </cell>
          <cell r="DR39" t="str">
            <v>ر2</v>
          </cell>
          <cell r="DS39" t="str">
            <v>ر2</v>
          </cell>
          <cell r="DT39" t="str">
            <v>ر2</v>
          </cell>
          <cell r="DU39" t="str">
            <v>ر2</v>
          </cell>
          <cell r="DV39" t="str">
            <v>ر2</v>
          </cell>
          <cell r="DW39" t="str">
            <v>ر2</v>
          </cell>
          <cell r="DX39" t="str">
            <v>ر2</v>
          </cell>
          <cell r="DY39" t="str">
            <v>ر2</v>
          </cell>
          <cell r="DZ39" t="str">
            <v>ر2</v>
          </cell>
          <cell r="EA39" t="str">
            <v>ر2</v>
          </cell>
          <cell r="EB39" t="str">
            <v>ر2</v>
          </cell>
          <cell r="EC39" t="str">
            <v>ر2</v>
          </cell>
          <cell r="ED39" t="str">
            <v>ر2</v>
          </cell>
          <cell r="EE39" t="str">
            <v>ر2</v>
          </cell>
          <cell r="EF39" t="str">
            <v>ر2</v>
          </cell>
          <cell r="EG39" t="str">
            <v>ج</v>
          </cell>
          <cell r="EH39" t="str">
            <v>ر1</v>
          </cell>
          <cell r="EI39" t="str">
            <v>ر1</v>
          </cell>
          <cell r="EJ39" t="str">
            <v>ر1</v>
          </cell>
          <cell r="EK39" t="str">
            <v>ر1</v>
          </cell>
          <cell r="EL39" t="str">
            <v>ر1</v>
          </cell>
          <cell r="EM39" t="str">
            <v>ر1</v>
          </cell>
          <cell r="EO39" t="str">
            <v/>
          </cell>
          <cell r="EP39" t="str">
            <v/>
          </cell>
          <cell r="EQ39" t="str">
            <v/>
          </cell>
          <cell r="ER39" t="str">
            <v/>
          </cell>
          <cell r="ES39" t="str">
            <v/>
          </cell>
          <cell r="ET39" t="str">
            <v/>
          </cell>
          <cell r="EU39" t="str">
            <v/>
          </cell>
          <cell r="EV39" t="str">
            <v/>
          </cell>
          <cell r="EW39" t="e">
            <v>#REF!</v>
          </cell>
        </row>
        <row r="40">
          <cell r="A40">
            <v>703333</v>
          </cell>
          <cell r="B40" t="str">
            <v>نوار مجدمه</v>
          </cell>
          <cell r="C40" t="str">
            <v>الثالثة حديث</v>
          </cell>
          <cell r="D40" t="str">
            <v>ترفع الى س3</v>
          </cell>
          <cell r="E40"/>
          <cell r="F40" t="str">
            <v>A</v>
          </cell>
          <cell r="G40"/>
          <cell r="H40" t="str">
            <v>A</v>
          </cell>
          <cell r="I40"/>
          <cell r="J40" t="str">
            <v>A</v>
          </cell>
          <cell r="K40"/>
          <cell r="L40" t="str">
            <v>A</v>
          </cell>
          <cell r="M40"/>
          <cell r="N40" t="str">
            <v>A</v>
          </cell>
          <cell r="O40"/>
          <cell r="P40" t="str">
            <v>A</v>
          </cell>
          <cell r="Q40"/>
          <cell r="R40" t="str">
            <v>A</v>
          </cell>
          <cell r="S40">
            <v>1</v>
          </cell>
          <cell r="T40" t="str">
            <v>A</v>
          </cell>
          <cell r="U40"/>
          <cell r="V40" t="str">
            <v>A</v>
          </cell>
          <cell r="W40"/>
          <cell r="X40" t="str">
            <v>A</v>
          </cell>
          <cell r="Y40"/>
          <cell r="Z40" t="str">
            <v>A</v>
          </cell>
          <cell r="AA40"/>
          <cell r="AB40" t="str">
            <v>A</v>
          </cell>
          <cell r="AC40">
            <v>1</v>
          </cell>
          <cell r="AD40" t="str">
            <v>A</v>
          </cell>
          <cell r="AE40"/>
          <cell r="AF40" t="str">
            <v>A</v>
          </cell>
          <cell r="AG40"/>
          <cell r="AH40" t="str">
            <v>A</v>
          </cell>
          <cell r="AI40"/>
          <cell r="AJ40" t="str">
            <v>A</v>
          </cell>
          <cell r="AK40">
            <v>1</v>
          </cell>
          <cell r="AL40" t="str">
            <v>A</v>
          </cell>
          <cell r="AM40"/>
          <cell r="AN40" t="str">
            <v>A</v>
          </cell>
          <cell r="AO40"/>
          <cell r="AP40" t="str">
            <v>A</v>
          </cell>
          <cell r="AQ40">
            <v>1</v>
          </cell>
          <cell r="AR40" t="str">
            <v>A</v>
          </cell>
          <cell r="AS40"/>
          <cell r="AT40" t="str">
            <v>A</v>
          </cell>
          <cell r="AU40">
            <v>1</v>
          </cell>
          <cell r="AV40" t="str">
            <v>A</v>
          </cell>
          <cell r="AW40"/>
          <cell r="AX40" t="str">
            <v>A</v>
          </cell>
          <cell r="AY40"/>
          <cell r="AZ40" t="str">
            <v>A</v>
          </cell>
          <cell r="BA40"/>
          <cell r="BB40" t="str">
            <v/>
          </cell>
          <cell r="BC40"/>
          <cell r="BD40" t="str">
            <v/>
          </cell>
          <cell r="BE40"/>
          <cell r="BF40" t="str">
            <v/>
          </cell>
          <cell r="BG40"/>
          <cell r="BH40" t="str">
            <v/>
          </cell>
          <cell r="BI40"/>
          <cell r="BJ40" t="str">
            <v/>
          </cell>
          <cell r="BK40"/>
          <cell r="BL40" t="str">
            <v/>
          </cell>
          <cell r="BM40"/>
          <cell r="BN40" t="str">
            <v/>
          </cell>
          <cell r="BO40"/>
          <cell r="BP40" t="str">
            <v/>
          </cell>
          <cell r="BQ40"/>
          <cell r="BR40" t="str">
            <v/>
          </cell>
          <cell r="BS40"/>
          <cell r="BT40" t="str">
            <v/>
          </cell>
          <cell r="BU40"/>
          <cell r="BV40" t="str">
            <v/>
          </cell>
          <cell r="BW40"/>
          <cell r="BX40" t="str">
            <v/>
          </cell>
          <cell r="BY40"/>
          <cell r="BZ40" t="str">
            <v/>
          </cell>
          <cell r="CA40"/>
          <cell r="CB40" t="str">
            <v/>
          </cell>
          <cell r="CC40"/>
          <cell r="CD40" t="str">
            <v/>
          </cell>
          <cell r="CE40"/>
          <cell r="CF40" t="str">
            <v/>
          </cell>
          <cell r="CG40"/>
          <cell r="CH40" t="str">
            <v/>
          </cell>
          <cell r="CI40"/>
          <cell r="CJ40" t="str">
            <v/>
          </cell>
          <cell r="CK40"/>
          <cell r="CL40" t="str">
            <v/>
          </cell>
          <cell r="CM40"/>
          <cell r="CN40" t="str">
            <v/>
          </cell>
          <cell r="CO40"/>
          <cell r="CP40" t="str">
            <v/>
          </cell>
          <cell r="CQ40"/>
          <cell r="CR40" t="str">
            <v/>
          </cell>
          <cell r="CS40"/>
          <cell r="CT40" t="str">
            <v/>
          </cell>
          <cell r="CU40"/>
          <cell r="CV40" t="str">
            <v/>
          </cell>
          <cell r="CW40"/>
          <cell r="CX40" t="str">
            <v>A</v>
          </cell>
          <cell r="CY40" t="str">
            <v>A</v>
          </cell>
          <cell r="CZ40" t="str">
            <v>A</v>
          </cell>
          <cell r="DA40" t="str">
            <v>A</v>
          </cell>
          <cell r="DB40" t="str">
            <v>A</v>
          </cell>
          <cell r="DC40" t="str">
            <v>A</v>
          </cell>
          <cell r="DD40" t="str">
            <v>A</v>
          </cell>
          <cell r="DE40" t="str">
            <v>A</v>
          </cell>
          <cell r="DF40" t="str">
            <v>A</v>
          </cell>
          <cell r="DG40" t="str">
            <v>A</v>
          </cell>
          <cell r="DH40" t="str">
            <v>A</v>
          </cell>
          <cell r="DI40" t="str">
            <v>A</v>
          </cell>
          <cell r="DJ40" t="str">
            <v>A</v>
          </cell>
          <cell r="DK40" t="str">
            <v>A</v>
          </cell>
          <cell r="DL40" t="str">
            <v>A</v>
          </cell>
          <cell r="DM40" t="str">
            <v>A</v>
          </cell>
          <cell r="DN40" t="str">
            <v>A</v>
          </cell>
          <cell r="DO40" t="str">
            <v>A</v>
          </cell>
          <cell r="DP40" t="str">
            <v>A</v>
          </cell>
          <cell r="DQ40" t="str">
            <v>A</v>
          </cell>
          <cell r="DR40" t="str">
            <v>A</v>
          </cell>
          <cell r="DS40" t="str">
            <v>A</v>
          </cell>
          <cell r="DT40" t="str">
            <v>A</v>
          </cell>
          <cell r="DU40" t="str">
            <v>A</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e">
            <v>#REF!</v>
          </cell>
        </row>
        <row r="41">
          <cell r="A41">
            <v>703356</v>
          </cell>
          <cell r="B41" t="str">
            <v>همام قمور</v>
          </cell>
          <cell r="C41" t="str">
            <v>الثالثة</v>
          </cell>
          <cell r="D41" t="str">
            <v/>
          </cell>
          <cell r="E41"/>
          <cell r="F41" t="str">
            <v>A</v>
          </cell>
          <cell r="G41"/>
          <cell r="H41" t="str">
            <v>A</v>
          </cell>
          <cell r="I41"/>
          <cell r="J41" t="str">
            <v>A</v>
          </cell>
          <cell r="K41"/>
          <cell r="L41" t="str">
            <v>A</v>
          </cell>
          <cell r="M41"/>
          <cell r="N41" t="str">
            <v>A</v>
          </cell>
          <cell r="O41"/>
          <cell r="P41" t="str">
            <v>A</v>
          </cell>
          <cell r="Q41"/>
          <cell r="R41" t="str">
            <v>A</v>
          </cell>
          <cell r="S41"/>
          <cell r="T41" t="str">
            <v>A</v>
          </cell>
          <cell r="U41"/>
          <cell r="V41" t="str">
            <v>A</v>
          </cell>
          <cell r="W41"/>
          <cell r="X41" t="str">
            <v>A</v>
          </cell>
          <cell r="Y41"/>
          <cell r="Z41" t="str">
            <v>A</v>
          </cell>
          <cell r="AA41"/>
          <cell r="AB41" t="str">
            <v>A</v>
          </cell>
          <cell r="AC41"/>
          <cell r="AD41" t="str">
            <v>A</v>
          </cell>
          <cell r="AE41"/>
          <cell r="AF41" t="str">
            <v>A</v>
          </cell>
          <cell r="AG41"/>
          <cell r="AH41" t="str">
            <v>A</v>
          </cell>
          <cell r="AI41"/>
          <cell r="AJ41" t="str">
            <v>A</v>
          </cell>
          <cell r="AK41"/>
          <cell r="AL41" t="str">
            <v>A</v>
          </cell>
          <cell r="AM41"/>
          <cell r="AN41" t="str">
            <v>A</v>
          </cell>
          <cell r="AO41"/>
          <cell r="AP41" t="str">
            <v>A</v>
          </cell>
          <cell r="AQ41"/>
          <cell r="AR41" t="str">
            <v>A</v>
          </cell>
          <cell r="AS41"/>
          <cell r="AT41" t="str">
            <v>A</v>
          </cell>
          <cell r="AU41"/>
          <cell r="AV41" t="str">
            <v>A</v>
          </cell>
          <cell r="AW41"/>
          <cell r="AX41" t="str">
            <v>A</v>
          </cell>
          <cell r="AY41"/>
          <cell r="AZ41" t="str">
            <v>A</v>
          </cell>
          <cell r="BA41">
            <v>1</v>
          </cell>
          <cell r="BB41" t="str">
            <v>A</v>
          </cell>
          <cell r="BC41">
            <v>1</v>
          </cell>
          <cell r="BD41" t="str">
            <v>A</v>
          </cell>
          <cell r="BE41"/>
          <cell r="BF41" t="str">
            <v>A</v>
          </cell>
          <cell r="BG41"/>
          <cell r="BH41" t="str">
            <v>A</v>
          </cell>
          <cell r="BI41"/>
          <cell r="BJ41" t="str">
            <v>A</v>
          </cell>
          <cell r="BK41"/>
          <cell r="BL41" t="str">
            <v>A</v>
          </cell>
          <cell r="BM41"/>
          <cell r="BN41" t="str">
            <v>A</v>
          </cell>
          <cell r="BO41">
            <v>1</v>
          </cell>
          <cell r="BP41" t="str">
            <v>A</v>
          </cell>
          <cell r="BQ41"/>
          <cell r="BR41" t="str">
            <v>A</v>
          </cell>
          <cell r="BS41">
            <v>1</v>
          </cell>
          <cell r="BT41" t="str">
            <v>A</v>
          </cell>
          <cell r="BU41">
            <v>1</v>
          </cell>
          <cell r="BV41" t="str">
            <v>A</v>
          </cell>
          <cell r="BW41">
            <v>1</v>
          </cell>
          <cell r="BX41" t="str">
            <v>A</v>
          </cell>
          <cell r="BY41"/>
          <cell r="BZ41" t="str">
            <v/>
          </cell>
          <cell r="CA41"/>
          <cell r="CB41" t="str">
            <v/>
          </cell>
          <cell r="CC41"/>
          <cell r="CD41" t="str">
            <v/>
          </cell>
          <cell r="CE41"/>
          <cell r="CF41" t="str">
            <v/>
          </cell>
          <cell r="CG41"/>
          <cell r="CH41" t="str">
            <v/>
          </cell>
          <cell r="CI41"/>
          <cell r="CJ41" t="str">
            <v/>
          </cell>
          <cell r="CK41"/>
          <cell r="CL41" t="str">
            <v/>
          </cell>
          <cell r="CM41"/>
          <cell r="CN41" t="str">
            <v/>
          </cell>
          <cell r="CO41"/>
          <cell r="CP41" t="str">
            <v/>
          </cell>
          <cell r="CQ41"/>
          <cell r="CR41" t="str">
            <v/>
          </cell>
          <cell r="CS41"/>
          <cell r="CT41" t="str">
            <v/>
          </cell>
          <cell r="CU41"/>
          <cell r="CV41" t="str">
            <v/>
          </cell>
          <cell r="CW41"/>
          <cell r="CX41" t="str">
            <v>A</v>
          </cell>
          <cell r="CY41" t="str">
            <v>A</v>
          </cell>
          <cell r="CZ41" t="str">
            <v>A</v>
          </cell>
          <cell r="DA41" t="str">
            <v>A</v>
          </cell>
          <cell r="DB41" t="str">
            <v>A</v>
          </cell>
          <cell r="DC41" t="str">
            <v>A</v>
          </cell>
          <cell r="DD41" t="str">
            <v>A</v>
          </cell>
          <cell r="DE41" t="str">
            <v>A</v>
          </cell>
          <cell r="DF41" t="str">
            <v>A</v>
          </cell>
          <cell r="DG41" t="str">
            <v>A</v>
          </cell>
          <cell r="DH41" t="str">
            <v>A</v>
          </cell>
          <cell r="DI41" t="str">
            <v>A</v>
          </cell>
          <cell r="DJ41" t="str">
            <v>A</v>
          </cell>
          <cell r="DK41" t="str">
            <v>A</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
          </cell>
          <cell r="EI41" t="str">
            <v/>
          </cell>
          <cell r="EJ41" t="str">
            <v/>
          </cell>
          <cell r="EK41" t="str">
            <v/>
          </cell>
          <cell r="EL41" t="str">
            <v/>
          </cell>
          <cell r="EM41" t="str">
            <v/>
          </cell>
          <cell r="EO41" t="str">
            <v/>
          </cell>
          <cell r="EP41" t="str">
            <v/>
          </cell>
          <cell r="EQ41" t="str">
            <v/>
          </cell>
          <cell r="ER41" t="str">
            <v/>
          </cell>
          <cell r="ES41" t="str">
            <v/>
          </cell>
          <cell r="ET41" t="str">
            <v/>
          </cell>
          <cell r="EU41" t="str">
            <v/>
          </cell>
          <cell r="EV41" t="str">
            <v/>
          </cell>
          <cell r="EW41" t="e">
            <v>#REF!</v>
          </cell>
        </row>
        <row r="42">
          <cell r="A42">
            <v>703402</v>
          </cell>
          <cell r="B42" t="str">
            <v>احمد نزار  تمر اغا</v>
          </cell>
          <cell r="C42" t="str">
            <v>الثالثة</v>
          </cell>
          <cell r="D42" t="str">
            <v/>
          </cell>
          <cell r="E42"/>
          <cell r="F42" t="str">
            <v>ر2</v>
          </cell>
          <cell r="G42"/>
          <cell r="H42" t="str">
            <v>ر1</v>
          </cell>
          <cell r="I42"/>
          <cell r="J42" t="str">
            <v>ر2</v>
          </cell>
          <cell r="K42"/>
          <cell r="L42" t="str">
            <v>ر2</v>
          </cell>
          <cell r="M42"/>
          <cell r="N42" t="str">
            <v>ر2</v>
          </cell>
          <cell r="O42"/>
          <cell r="P42" t="str">
            <v>ر2</v>
          </cell>
          <cell r="Q42"/>
          <cell r="R42" t="str">
            <v>ر2</v>
          </cell>
          <cell r="S42"/>
          <cell r="T42" t="str">
            <v>ر2</v>
          </cell>
          <cell r="U42"/>
          <cell r="V42" t="str">
            <v>ر1</v>
          </cell>
          <cell r="W42"/>
          <cell r="X42" t="str">
            <v>ر2</v>
          </cell>
          <cell r="Y42"/>
          <cell r="Z42" t="str">
            <v>ر2</v>
          </cell>
          <cell r="AA42"/>
          <cell r="AB42" t="str">
            <v>ر2</v>
          </cell>
          <cell r="AC42"/>
          <cell r="AD42" t="str">
            <v>ر2</v>
          </cell>
          <cell r="AE42"/>
          <cell r="AF42" t="str">
            <v>ر2</v>
          </cell>
          <cell r="AG42"/>
          <cell r="AH42" t="str">
            <v>ر1</v>
          </cell>
          <cell r="AI42"/>
          <cell r="AJ42" t="str">
            <v>ر1</v>
          </cell>
          <cell r="AK42"/>
          <cell r="AL42" t="str">
            <v>ر2</v>
          </cell>
          <cell r="AM42"/>
          <cell r="AN42" t="str">
            <v>ر2</v>
          </cell>
          <cell r="AO42"/>
          <cell r="AP42" t="str">
            <v>ر2</v>
          </cell>
          <cell r="AQ42"/>
          <cell r="AR42" t="str">
            <v>ر2</v>
          </cell>
          <cell r="AS42"/>
          <cell r="AT42" t="str">
            <v>ر1</v>
          </cell>
          <cell r="AU42"/>
          <cell r="AV42" t="str">
            <v>ر1</v>
          </cell>
          <cell r="AW42"/>
          <cell r="AX42" t="str">
            <v>ر2</v>
          </cell>
          <cell r="AY42"/>
          <cell r="AZ42" t="str">
            <v>ج</v>
          </cell>
          <cell r="BA42"/>
          <cell r="BB42" t="str">
            <v>ج</v>
          </cell>
          <cell r="BC42">
            <v>1</v>
          </cell>
          <cell r="BD42" t="str">
            <v>ر1</v>
          </cell>
          <cell r="BE42"/>
          <cell r="BF42" t="str">
            <v>ر1</v>
          </cell>
          <cell r="BG42"/>
          <cell r="BH42" t="str">
            <v>ج</v>
          </cell>
          <cell r="BI42"/>
          <cell r="BJ42" t="str">
            <v>ر2</v>
          </cell>
          <cell r="BK42"/>
          <cell r="BL42" t="str">
            <v>ر2</v>
          </cell>
          <cell r="BM42"/>
          <cell r="BN42" t="str">
            <v>ج</v>
          </cell>
          <cell r="BO42"/>
          <cell r="BP42" t="str">
            <v>ج</v>
          </cell>
          <cell r="BQ42">
            <v>1</v>
          </cell>
          <cell r="BR42" t="str">
            <v>ج</v>
          </cell>
          <cell r="BS42">
            <v>1</v>
          </cell>
          <cell r="BT42" t="str">
            <v>ر1</v>
          </cell>
          <cell r="BU42"/>
          <cell r="BV42" t="str">
            <v>ج</v>
          </cell>
          <cell r="BW42"/>
          <cell r="BX42" t="str">
            <v>ج</v>
          </cell>
          <cell r="BY42"/>
          <cell r="BZ42" t="str">
            <v/>
          </cell>
          <cell r="CA42"/>
          <cell r="CB42" t="str">
            <v/>
          </cell>
          <cell r="CC42"/>
          <cell r="CD42" t="str">
            <v/>
          </cell>
          <cell r="CE42"/>
          <cell r="CF42" t="str">
            <v/>
          </cell>
          <cell r="CG42"/>
          <cell r="CH42" t="str">
            <v/>
          </cell>
          <cell r="CI42"/>
          <cell r="CJ42" t="str">
            <v/>
          </cell>
          <cell r="CK42"/>
          <cell r="CL42" t="str">
            <v/>
          </cell>
          <cell r="CM42"/>
          <cell r="CN42" t="str">
            <v/>
          </cell>
          <cell r="CO42"/>
          <cell r="CP42" t="str">
            <v/>
          </cell>
          <cell r="CQ42"/>
          <cell r="CR42" t="str">
            <v/>
          </cell>
          <cell r="CS42"/>
          <cell r="CT42" t="str">
            <v/>
          </cell>
          <cell r="CU42"/>
          <cell r="CV42" t="str">
            <v/>
          </cell>
          <cell r="CW42"/>
          <cell r="CX42" t="str">
            <v>ر2</v>
          </cell>
          <cell r="CY42" t="str">
            <v>ر1</v>
          </cell>
          <cell r="CZ42" t="str">
            <v>ر2</v>
          </cell>
          <cell r="DA42" t="str">
            <v>ر2</v>
          </cell>
          <cell r="DB42" t="str">
            <v>ر2</v>
          </cell>
          <cell r="DC42" t="str">
            <v>ر2</v>
          </cell>
          <cell r="DD42" t="str">
            <v>ر2</v>
          </cell>
          <cell r="DE42" t="str">
            <v>ر2</v>
          </cell>
          <cell r="DF42" t="str">
            <v>ر1</v>
          </cell>
          <cell r="DG42" t="str">
            <v>ر2</v>
          </cell>
          <cell r="DH42" t="str">
            <v>ر2</v>
          </cell>
          <cell r="DI42" t="str">
            <v>ر2</v>
          </cell>
          <cell r="DJ42" t="str">
            <v>ر2</v>
          </cell>
          <cell r="DK42" t="str">
            <v>ر2</v>
          </cell>
          <cell r="DL42" t="str">
            <v>ر1</v>
          </cell>
          <cell r="DM42" t="str">
            <v>ر1</v>
          </cell>
          <cell r="DN42" t="str">
            <v>ر2</v>
          </cell>
          <cell r="DO42" t="str">
            <v>ر2</v>
          </cell>
          <cell r="DP42" t="str">
            <v>ر2</v>
          </cell>
          <cell r="DQ42" t="str">
            <v>ر2</v>
          </cell>
          <cell r="DR42" t="str">
            <v>ر1</v>
          </cell>
          <cell r="DS42" t="str">
            <v>ر1</v>
          </cell>
          <cell r="DT42" t="str">
            <v>ر2</v>
          </cell>
          <cell r="DU42" t="str">
            <v>ج</v>
          </cell>
          <cell r="DV42" t="str">
            <v>ج</v>
          </cell>
          <cell r="DW42" t="str">
            <v>ر2</v>
          </cell>
          <cell r="DX42" t="str">
            <v>ر1</v>
          </cell>
          <cell r="DY42" t="str">
            <v>ج</v>
          </cell>
          <cell r="DZ42" t="str">
            <v>ر2</v>
          </cell>
          <cell r="EA42" t="str">
            <v>ر2</v>
          </cell>
          <cell r="EB42" t="str">
            <v>ج</v>
          </cell>
          <cell r="EC42" t="str">
            <v>ج</v>
          </cell>
          <cell r="ED42" t="str">
            <v>ر1</v>
          </cell>
          <cell r="EE42" t="str">
            <v>ر2</v>
          </cell>
          <cell r="EF42" t="str">
            <v>ج</v>
          </cell>
          <cell r="EG42" t="str">
            <v>ج</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e">
            <v>#REF!</v>
          </cell>
        </row>
        <row r="43">
          <cell r="A43">
            <v>703418</v>
          </cell>
          <cell r="B43" t="str">
            <v>اكتمال حسيني</v>
          </cell>
          <cell r="C43" t="str">
            <v>الرابعة</v>
          </cell>
          <cell r="D43" t="str">
            <v/>
          </cell>
          <cell r="E43"/>
          <cell r="F43" t="str">
            <v>ر1</v>
          </cell>
          <cell r="G43"/>
          <cell r="H43" t="str">
            <v>ر2</v>
          </cell>
          <cell r="I43"/>
          <cell r="J43" t="str">
            <v>ر1</v>
          </cell>
          <cell r="K43"/>
          <cell r="L43" t="str">
            <v>ر1</v>
          </cell>
          <cell r="M43"/>
          <cell r="N43" t="str">
            <v>ر2</v>
          </cell>
          <cell r="O43"/>
          <cell r="P43" t="str">
            <v>ر2</v>
          </cell>
          <cell r="Q43"/>
          <cell r="R43" t="str">
            <v>ر1</v>
          </cell>
          <cell r="S43"/>
          <cell r="T43" t="str">
            <v>ر2</v>
          </cell>
          <cell r="U43"/>
          <cell r="V43" t="str">
            <v>ر1</v>
          </cell>
          <cell r="W43"/>
          <cell r="X43" t="str">
            <v>ر1</v>
          </cell>
          <cell r="Y43"/>
          <cell r="Z43" t="str">
            <v>ر1</v>
          </cell>
          <cell r="AA43"/>
          <cell r="AB43" t="str">
            <v>ر1</v>
          </cell>
          <cell r="AC43"/>
          <cell r="AD43" t="str">
            <v>ر2</v>
          </cell>
          <cell r="AE43"/>
          <cell r="AF43" t="str">
            <v>ر2</v>
          </cell>
          <cell r="AG43"/>
          <cell r="AH43" t="str">
            <v>ر1</v>
          </cell>
          <cell r="AI43"/>
          <cell r="AJ43" t="str">
            <v>ر2</v>
          </cell>
          <cell r="AK43"/>
          <cell r="AL43" t="str">
            <v>ر2</v>
          </cell>
          <cell r="AM43"/>
          <cell r="AN43" t="str">
            <v>ر1</v>
          </cell>
          <cell r="AO43"/>
          <cell r="AP43" t="str">
            <v>ر2</v>
          </cell>
          <cell r="AQ43"/>
          <cell r="AR43" t="str">
            <v>ر2</v>
          </cell>
          <cell r="AS43"/>
          <cell r="AT43" t="str">
            <v>ج</v>
          </cell>
          <cell r="AU43"/>
          <cell r="AV43" t="str">
            <v>ر2</v>
          </cell>
          <cell r="AW43"/>
          <cell r="AX43" t="str">
            <v>ر1</v>
          </cell>
          <cell r="AY43"/>
          <cell r="AZ43" t="str">
            <v>ر2</v>
          </cell>
          <cell r="BA43"/>
          <cell r="BB43" t="str">
            <v>ر1</v>
          </cell>
          <cell r="BC43"/>
          <cell r="BD43" t="str">
            <v>ر1</v>
          </cell>
          <cell r="BE43"/>
          <cell r="BF43" t="str">
            <v>ر2</v>
          </cell>
          <cell r="BG43"/>
          <cell r="BH43" t="str">
            <v>ر1</v>
          </cell>
          <cell r="BI43"/>
          <cell r="BJ43" t="str">
            <v>ر1</v>
          </cell>
          <cell r="BK43"/>
          <cell r="BL43" t="str">
            <v>ر1</v>
          </cell>
          <cell r="BM43"/>
          <cell r="BN43" t="str">
            <v>ر1</v>
          </cell>
          <cell r="BO43"/>
          <cell r="BP43" t="str">
            <v>ر2</v>
          </cell>
          <cell r="BQ43"/>
          <cell r="BR43" t="str">
            <v>ر1</v>
          </cell>
          <cell r="BS43"/>
          <cell r="BT43" t="str">
            <v>ر2</v>
          </cell>
          <cell r="BU43"/>
          <cell r="BV43" t="str">
            <v>ر2</v>
          </cell>
          <cell r="BW43"/>
          <cell r="BX43" t="str">
            <v>ر1</v>
          </cell>
          <cell r="BY43">
            <v>1</v>
          </cell>
          <cell r="BZ43" t="str">
            <v>ر2</v>
          </cell>
          <cell r="CA43"/>
          <cell r="CB43" t="str">
            <v>ر1</v>
          </cell>
          <cell r="CC43">
            <v>1</v>
          </cell>
          <cell r="CD43" t="str">
            <v>ر1</v>
          </cell>
          <cell r="CE43"/>
          <cell r="CF43" t="str">
            <v>ج</v>
          </cell>
          <cell r="CG43"/>
          <cell r="CH43" t="str">
            <v>ج</v>
          </cell>
          <cell r="CI43"/>
          <cell r="CJ43" t="str">
            <v>ر1</v>
          </cell>
          <cell r="CK43"/>
          <cell r="CL43" t="str">
            <v>ر1</v>
          </cell>
          <cell r="CM43">
            <v>1</v>
          </cell>
          <cell r="CN43" t="str">
            <v>ج</v>
          </cell>
          <cell r="CO43"/>
          <cell r="CP43" t="str">
            <v>ج</v>
          </cell>
          <cell r="CQ43"/>
          <cell r="CR43" t="str">
            <v>ر1</v>
          </cell>
          <cell r="CS43"/>
          <cell r="CT43" t="str">
            <v>ر1</v>
          </cell>
          <cell r="CU43"/>
          <cell r="CV43" t="str">
            <v>ج</v>
          </cell>
          <cell r="CW43"/>
          <cell r="CX43" t="str">
            <v>ر1</v>
          </cell>
          <cell r="CY43" t="str">
            <v>ر2</v>
          </cell>
          <cell r="CZ43" t="str">
            <v>ر1</v>
          </cell>
          <cell r="DA43" t="str">
            <v>ر1</v>
          </cell>
          <cell r="DB43" t="str">
            <v>ر2</v>
          </cell>
          <cell r="DC43" t="str">
            <v>ر2</v>
          </cell>
          <cell r="DD43" t="str">
            <v>ر1</v>
          </cell>
          <cell r="DE43" t="str">
            <v>ر2</v>
          </cell>
          <cell r="DF43" t="str">
            <v>ر1</v>
          </cell>
          <cell r="DG43" t="str">
            <v>ر1</v>
          </cell>
          <cell r="DH43" t="str">
            <v>ر1</v>
          </cell>
          <cell r="DI43" t="str">
            <v>ر1</v>
          </cell>
          <cell r="DJ43" t="str">
            <v>ر2</v>
          </cell>
          <cell r="DK43" t="str">
            <v>ر2</v>
          </cell>
          <cell r="DL43" t="str">
            <v>ر1</v>
          </cell>
          <cell r="DM43" t="str">
            <v>ر2</v>
          </cell>
          <cell r="DN43" t="str">
            <v>ر2</v>
          </cell>
          <cell r="DO43" t="str">
            <v>ر1</v>
          </cell>
          <cell r="DP43" t="str">
            <v>ر2</v>
          </cell>
          <cell r="DQ43" t="str">
            <v>ر2</v>
          </cell>
          <cell r="DR43" t="str">
            <v>ج</v>
          </cell>
          <cell r="DS43" t="str">
            <v>ر2</v>
          </cell>
          <cell r="DT43" t="str">
            <v>ر1</v>
          </cell>
          <cell r="DU43" t="str">
            <v>ر2</v>
          </cell>
          <cell r="DV43" t="str">
            <v>ر1</v>
          </cell>
          <cell r="DW43" t="str">
            <v>ر1</v>
          </cell>
          <cell r="DX43" t="str">
            <v>ر2</v>
          </cell>
          <cell r="DY43" t="str">
            <v>ر1</v>
          </cell>
          <cell r="DZ43" t="str">
            <v>ر1</v>
          </cell>
          <cell r="EA43" t="str">
            <v>ر1</v>
          </cell>
          <cell r="EB43" t="str">
            <v>ر1</v>
          </cell>
          <cell r="EC43" t="str">
            <v>ر2</v>
          </cell>
          <cell r="ED43" t="str">
            <v>ر1</v>
          </cell>
          <cell r="EE43" t="str">
            <v>ر2</v>
          </cell>
          <cell r="EF43" t="str">
            <v>ر2</v>
          </cell>
          <cell r="EG43" t="str">
            <v>ر1</v>
          </cell>
          <cell r="EH43" t="str">
            <v>ر2</v>
          </cell>
          <cell r="EI43" t="str">
            <v>ر1</v>
          </cell>
          <cell r="EJ43" t="str">
            <v>ر2</v>
          </cell>
          <cell r="EK43" t="str">
            <v>ج</v>
          </cell>
          <cell r="EL43" t="str">
            <v>ج</v>
          </cell>
          <cell r="EM43" t="str">
            <v>ر1</v>
          </cell>
          <cell r="EN43" t="str">
            <v>ر1</v>
          </cell>
          <cell r="EO43" t="str">
            <v>ر1</v>
          </cell>
          <cell r="EP43" t="str">
            <v>ج</v>
          </cell>
          <cell r="EQ43" t="str">
            <v>ر1</v>
          </cell>
          <cell r="ER43" t="str">
            <v>ر1</v>
          </cell>
          <cell r="ES43" t="str">
            <v>ج</v>
          </cell>
          <cell r="ET43" t="str">
            <v/>
          </cell>
          <cell r="EU43" t="str">
            <v/>
          </cell>
          <cell r="EV43" t="str">
            <v/>
          </cell>
          <cell r="EW43" t="e">
            <v>#REF!</v>
          </cell>
        </row>
        <row r="44">
          <cell r="A44">
            <v>703419</v>
          </cell>
          <cell r="B44" t="str">
            <v>الاء عبيد</v>
          </cell>
          <cell r="C44" t="str">
            <v>الثانية</v>
          </cell>
          <cell r="D44" t="str">
            <v/>
          </cell>
          <cell r="E44"/>
          <cell r="F44" t="str">
            <v>ر2</v>
          </cell>
          <cell r="G44"/>
          <cell r="H44" t="str">
            <v>ر2</v>
          </cell>
          <cell r="I44"/>
          <cell r="J44" t="str">
            <v>ر2</v>
          </cell>
          <cell r="K44"/>
          <cell r="L44" t="str">
            <v>ر2</v>
          </cell>
          <cell r="M44"/>
          <cell r="N44" t="str">
            <v>ر2</v>
          </cell>
          <cell r="O44"/>
          <cell r="P44" t="str">
            <v>ر2</v>
          </cell>
          <cell r="Q44"/>
          <cell r="R44" t="str">
            <v>ر2</v>
          </cell>
          <cell r="S44"/>
          <cell r="T44" t="str">
            <v>ر2</v>
          </cell>
          <cell r="U44"/>
          <cell r="V44" t="str">
            <v>ر2</v>
          </cell>
          <cell r="W44"/>
          <cell r="X44" t="str">
            <v>ر2</v>
          </cell>
          <cell r="Y44"/>
          <cell r="Z44" t="str">
            <v>ر2</v>
          </cell>
          <cell r="AA44"/>
          <cell r="AB44" t="str">
            <v>ر2</v>
          </cell>
          <cell r="AC44">
            <v>1</v>
          </cell>
          <cell r="AD44" t="str">
            <v>ر2</v>
          </cell>
          <cell r="AE44">
            <v>1</v>
          </cell>
          <cell r="AF44" t="str">
            <v>ر2</v>
          </cell>
          <cell r="AG44">
            <v>1</v>
          </cell>
          <cell r="AH44" t="str">
            <v>ر2</v>
          </cell>
          <cell r="AI44"/>
          <cell r="AJ44" t="str">
            <v>ج</v>
          </cell>
          <cell r="AK44">
            <v>1</v>
          </cell>
          <cell r="AL44" t="str">
            <v>ر2</v>
          </cell>
          <cell r="AM44"/>
          <cell r="AN44" t="str">
            <v>ر1</v>
          </cell>
          <cell r="AO44"/>
          <cell r="AP44" t="str">
            <v>ر1</v>
          </cell>
          <cell r="AQ44"/>
          <cell r="AR44" t="str">
            <v>ر2</v>
          </cell>
          <cell r="AS44"/>
          <cell r="AT44" t="str">
            <v>ر1</v>
          </cell>
          <cell r="AU44"/>
          <cell r="AV44" t="str">
            <v>ج</v>
          </cell>
          <cell r="AW44"/>
          <cell r="AX44" t="str">
            <v>ر1</v>
          </cell>
          <cell r="AY44">
            <v>1</v>
          </cell>
          <cell r="AZ44" t="str">
            <v>ر1</v>
          </cell>
          <cell r="BA44"/>
          <cell r="BB44" t="str">
            <v/>
          </cell>
          <cell r="BC44"/>
          <cell r="BD44" t="str">
            <v/>
          </cell>
          <cell r="BE44"/>
          <cell r="BF44" t="str">
            <v/>
          </cell>
          <cell r="BG44"/>
          <cell r="BH44" t="str">
            <v/>
          </cell>
          <cell r="BI44"/>
          <cell r="BJ44" t="str">
            <v/>
          </cell>
          <cell r="BK44"/>
          <cell r="BL44" t="str">
            <v/>
          </cell>
          <cell r="BM44"/>
          <cell r="BN44" t="str">
            <v/>
          </cell>
          <cell r="BO44"/>
          <cell r="BP44" t="str">
            <v/>
          </cell>
          <cell r="BQ44"/>
          <cell r="BR44" t="str">
            <v/>
          </cell>
          <cell r="BS44"/>
          <cell r="BT44" t="str">
            <v/>
          </cell>
          <cell r="BU44"/>
          <cell r="BV44" t="str">
            <v/>
          </cell>
          <cell r="BW44"/>
          <cell r="BX44" t="str">
            <v/>
          </cell>
          <cell r="BY44"/>
          <cell r="BZ44" t="str">
            <v/>
          </cell>
          <cell r="CA44"/>
          <cell r="CB44" t="str">
            <v/>
          </cell>
          <cell r="CC44"/>
          <cell r="CD44" t="str">
            <v/>
          </cell>
          <cell r="CE44"/>
          <cell r="CF44" t="str">
            <v/>
          </cell>
          <cell r="CG44"/>
          <cell r="CH44" t="str">
            <v/>
          </cell>
          <cell r="CI44"/>
          <cell r="CJ44" t="str">
            <v/>
          </cell>
          <cell r="CK44"/>
          <cell r="CL44" t="str">
            <v/>
          </cell>
          <cell r="CM44"/>
          <cell r="CN44" t="str">
            <v/>
          </cell>
          <cell r="CO44"/>
          <cell r="CP44" t="str">
            <v/>
          </cell>
          <cell r="CQ44"/>
          <cell r="CR44" t="str">
            <v/>
          </cell>
          <cell r="CS44"/>
          <cell r="CT44" t="str">
            <v/>
          </cell>
          <cell r="CU44"/>
          <cell r="CV44" t="str">
            <v/>
          </cell>
          <cell r="CW44"/>
          <cell r="CX44" t="str">
            <v>ر2</v>
          </cell>
          <cell r="CY44" t="str">
            <v>ر2</v>
          </cell>
          <cell r="CZ44" t="str">
            <v>ر2</v>
          </cell>
          <cell r="DA44" t="str">
            <v>ر2</v>
          </cell>
          <cell r="DB44" t="str">
            <v>ر2</v>
          </cell>
          <cell r="DC44" t="str">
            <v>ر2</v>
          </cell>
          <cell r="DD44" t="str">
            <v>ر2</v>
          </cell>
          <cell r="DE44" t="str">
            <v>ر2</v>
          </cell>
          <cell r="DF44" t="str">
            <v>ر2</v>
          </cell>
          <cell r="DG44" t="str">
            <v>ر2</v>
          </cell>
          <cell r="DH44" t="str">
            <v>ر2</v>
          </cell>
          <cell r="DI44" t="str">
            <v>ر2</v>
          </cell>
          <cell r="DJ44" t="str">
            <v>ر2</v>
          </cell>
          <cell r="DK44" t="str">
            <v>ر2</v>
          </cell>
          <cell r="DL44" t="str">
            <v>ر2</v>
          </cell>
          <cell r="DM44" t="str">
            <v>ج</v>
          </cell>
          <cell r="DN44" t="str">
            <v>ر2</v>
          </cell>
          <cell r="DO44" t="str">
            <v>ر1</v>
          </cell>
          <cell r="DP44" t="str">
            <v>ر1</v>
          </cell>
          <cell r="DQ44" t="str">
            <v>ر2</v>
          </cell>
          <cell r="DR44" t="str">
            <v>ر1</v>
          </cell>
          <cell r="DS44" t="str">
            <v>ج</v>
          </cell>
          <cell r="DT44" t="str">
            <v>ر1</v>
          </cell>
          <cell r="DU44" t="str">
            <v>ر1</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e">
            <v>#REF!</v>
          </cell>
        </row>
        <row r="45">
          <cell r="A45">
            <v>703437</v>
          </cell>
          <cell r="B45" t="str">
            <v>ايمن الخليل</v>
          </cell>
          <cell r="C45" t="str">
            <v>الثالثة</v>
          </cell>
          <cell r="D45" t="str">
            <v>إيقاف</v>
          </cell>
          <cell r="E45"/>
          <cell r="F45" t="str">
            <v>ر1</v>
          </cell>
          <cell r="G45"/>
          <cell r="H45" t="str">
            <v>ر2</v>
          </cell>
          <cell r="I45"/>
          <cell r="J45" t="str">
            <v>ر1</v>
          </cell>
          <cell r="K45"/>
          <cell r="L45" t="str">
            <v>ر1</v>
          </cell>
          <cell r="M45"/>
          <cell r="N45" t="str">
            <v>ر1</v>
          </cell>
          <cell r="O45"/>
          <cell r="P45" t="str">
            <v>ر1</v>
          </cell>
          <cell r="Q45"/>
          <cell r="R45" t="str">
            <v>ر2</v>
          </cell>
          <cell r="S45"/>
          <cell r="T45" t="str">
            <v>ر2</v>
          </cell>
          <cell r="U45"/>
          <cell r="V45" t="str">
            <v>ر1</v>
          </cell>
          <cell r="W45"/>
          <cell r="X45" t="str">
            <v>ر2</v>
          </cell>
          <cell r="Y45"/>
          <cell r="Z45" t="str">
            <v>ر2</v>
          </cell>
          <cell r="AA45"/>
          <cell r="AB45" t="str">
            <v>ر1</v>
          </cell>
          <cell r="AC45"/>
          <cell r="AD45" t="str">
            <v>ر2</v>
          </cell>
          <cell r="AE45"/>
          <cell r="AF45" t="str">
            <v>ر2</v>
          </cell>
          <cell r="AG45"/>
          <cell r="AH45" t="str">
            <v>ر2</v>
          </cell>
          <cell r="AI45"/>
          <cell r="AJ45" t="str">
            <v>ر2</v>
          </cell>
          <cell r="AK45"/>
          <cell r="AL45" t="str">
            <v>ر2</v>
          </cell>
          <cell r="AM45"/>
          <cell r="AN45" t="str">
            <v>ر2</v>
          </cell>
          <cell r="AO45"/>
          <cell r="AP45" t="str">
            <v>ر1</v>
          </cell>
          <cell r="AQ45"/>
          <cell r="AR45" t="str">
            <v>ر2</v>
          </cell>
          <cell r="AS45"/>
          <cell r="AT45" t="str">
            <v>ر2</v>
          </cell>
          <cell r="AU45"/>
          <cell r="AV45" t="str">
            <v>ر2</v>
          </cell>
          <cell r="AW45"/>
          <cell r="AX45" t="str">
            <v>ر2</v>
          </cell>
          <cell r="AY45"/>
          <cell r="AZ45" t="str">
            <v>ر2</v>
          </cell>
          <cell r="BA45"/>
          <cell r="BB45" t="str">
            <v>ر1</v>
          </cell>
          <cell r="BC45">
            <v>1</v>
          </cell>
          <cell r="BD45" t="str">
            <v>ر1</v>
          </cell>
          <cell r="BE45"/>
          <cell r="BF45" t="str">
            <v>ر1</v>
          </cell>
          <cell r="BG45"/>
          <cell r="BH45" t="str">
            <v>ر1</v>
          </cell>
          <cell r="BI45">
            <v>1</v>
          </cell>
          <cell r="BJ45" t="str">
            <v>ر1</v>
          </cell>
          <cell r="BK45"/>
          <cell r="BL45" t="str">
            <v>ر1</v>
          </cell>
          <cell r="BM45"/>
          <cell r="BN45" t="str">
            <v>ر1</v>
          </cell>
          <cell r="BO45"/>
          <cell r="BP45" t="str">
            <v>ر1</v>
          </cell>
          <cell r="BQ45"/>
          <cell r="BR45" t="str">
            <v>ر1</v>
          </cell>
          <cell r="BS45">
            <v>1</v>
          </cell>
          <cell r="BT45" t="str">
            <v>ج</v>
          </cell>
          <cell r="BU45"/>
          <cell r="BV45" t="str">
            <v>ج</v>
          </cell>
          <cell r="BW45"/>
          <cell r="BX45" t="str">
            <v>ج</v>
          </cell>
          <cell r="BY45"/>
          <cell r="BZ45" t="str">
            <v/>
          </cell>
          <cell r="CA45"/>
          <cell r="CB45" t="str">
            <v/>
          </cell>
          <cell r="CC45"/>
          <cell r="CD45" t="str">
            <v/>
          </cell>
          <cell r="CE45"/>
          <cell r="CF45" t="str">
            <v/>
          </cell>
          <cell r="CG45"/>
          <cell r="CH45" t="str">
            <v/>
          </cell>
          <cell r="CI45"/>
          <cell r="CJ45" t="str">
            <v/>
          </cell>
          <cell r="CK45"/>
          <cell r="CL45" t="str">
            <v/>
          </cell>
          <cell r="CM45"/>
          <cell r="CN45" t="str">
            <v/>
          </cell>
          <cell r="CO45"/>
          <cell r="CP45" t="str">
            <v/>
          </cell>
          <cell r="CQ45"/>
          <cell r="CR45" t="str">
            <v/>
          </cell>
          <cell r="CS45"/>
          <cell r="CT45" t="str">
            <v/>
          </cell>
          <cell r="CU45"/>
          <cell r="CV45" t="str">
            <v/>
          </cell>
          <cell r="CW45" t="str">
            <v>إيقاف</v>
          </cell>
          <cell r="CX45" t="str">
            <v>ر1</v>
          </cell>
          <cell r="CY45" t="str">
            <v>ر2</v>
          </cell>
          <cell r="CZ45" t="str">
            <v>ر1</v>
          </cell>
          <cell r="DA45" t="str">
            <v>ر1</v>
          </cell>
          <cell r="DB45" t="str">
            <v>ر1</v>
          </cell>
          <cell r="DC45" t="str">
            <v>ر1</v>
          </cell>
          <cell r="DD45" t="str">
            <v>ر2</v>
          </cell>
          <cell r="DE45" t="str">
            <v>ر2</v>
          </cell>
          <cell r="DF45" t="str">
            <v>ر1</v>
          </cell>
          <cell r="DG45" t="str">
            <v>ر2</v>
          </cell>
          <cell r="DH45" t="str">
            <v>ر2</v>
          </cell>
          <cell r="DI45" t="str">
            <v>ر1</v>
          </cell>
          <cell r="DJ45" t="str">
            <v>ر2</v>
          </cell>
          <cell r="DK45" t="str">
            <v>ر2</v>
          </cell>
          <cell r="DL45" t="str">
            <v>ر2</v>
          </cell>
          <cell r="DM45" t="str">
            <v>ر2</v>
          </cell>
          <cell r="DN45" t="str">
            <v>ر2</v>
          </cell>
          <cell r="DO45" t="str">
            <v>ر2</v>
          </cell>
          <cell r="DP45" t="str">
            <v>ر1</v>
          </cell>
          <cell r="DQ45" t="str">
            <v>ر2</v>
          </cell>
          <cell r="DR45" t="str">
            <v>ر2</v>
          </cell>
          <cell r="DS45" t="str">
            <v>ر2</v>
          </cell>
          <cell r="DT45" t="str">
            <v>ر2</v>
          </cell>
          <cell r="DU45" t="str">
            <v>ر2</v>
          </cell>
          <cell r="DV45" t="str">
            <v>ر1</v>
          </cell>
          <cell r="DW45" t="str">
            <v>ر1</v>
          </cell>
          <cell r="DX45" t="str">
            <v>ر1</v>
          </cell>
          <cell r="DY45" t="str">
            <v>ر1</v>
          </cell>
          <cell r="DZ45" t="str">
            <v>ر1</v>
          </cell>
          <cell r="EA45" t="str">
            <v>ر1</v>
          </cell>
          <cell r="EB45" t="str">
            <v>ر1</v>
          </cell>
          <cell r="EC45" t="str">
            <v>ر1</v>
          </cell>
          <cell r="ED45" t="str">
            <v>ر1</v>
          </cell>
          <cell r="EE45" t="str">
            <v>ج</v>
          </cell>
          <cell r="EF45" t="str">
            <v>ج</v>
          </cell>
          <cell r="EG45" t="str">
            <v>ج</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v>40000</v>
          </cell>
          <cell r="EU45" t="str">
            <v/>
          </cell>
          <cell r="EV45" t="str">
            <v/>
          </cell>
          <cell r="EW45" t="e">
            <v>#REF!</v>
          </cell>
        </row>
        <row r="46">
          <cell r="A46">
            <v>703482</v>
          </cell>
          <cell r="B46" t="str">
            <v>تميم المسالمه</v>
          </cell>
          <cell r="C46" t="str">
            <v>الثالثة</v>
          </cell>
          <cell r="D46" t="str">
            <v/>
          </cell>
          <cell r="E46"/>
          <cell r="F46" t="str">
            <v>ر2</v>
          </cell>
          <cell r="G46"/>
          <cell r="H46" t="str">
            <v>ر2</v>
          </cell>
          <cell r="I46"/>
          <cell r="J46" t="str">
            <v>ر2</v>
          </cell>
          <cell r="K46"/>
          <cell r="L46" t="str">
            <v>ر1</v>
          </cell>
          <cell r="M46"/>
          <cell r="N46" t="str">
            <v>ر2</v>
          </cell>
          <cell r="O46"/>
          <cell r="P46" t="str">
            <v>ر2</v>
          </cell>
          <cell r="Q46"/>
          <cell r="R46" t="str">
            <v>ر1</v>
          </cell>
          <cell r="S46"/>
          <cell r="T46" t="str">
            <v>ر2</v>
          </cell>
          <cell r="U46"/>
          <cell r="V46" t="str">
            <v>ر1</v>
          </cell>
          <cell r="W46"/>
          <cell r="X46" t="str">
            <v>ر2</v>
          </cell>
          <cell r="Y46"/>
          <cell r="Z46" t="str">
            <v>ر1</v>
          </cell>
          <cell r="AA46"/>
          <cell r="AB46" t="str">
            <v>ر2</v>
          </cell>
          <cell r="AC46"/>
          <cell r="AD46" t="str">
            <v>ر2</v>
          </cell>
          <cell r="AE46"/>
          <cell r="AF46" t="str">
            <v>ر1</v>
          </cell>
          <cell r="AG46"/>
          <cell r="AH46" t="str">
            <v>ر2</v>
          </cell>
          <cell r="AI46"/>
          <cell r="AJ46" t="str">
            <v>ر2</v>
          </cell>
          <cell r="AK46"/>
          <cell r="AL46" t="str">
            <v>ر1</v>
          </cell>
          <cell r="AM46"/>
          <cell r="AN46" t="str">
            <v>ر1</v>
          </cell>
          <cell r="AO46"/>
          <cell r="AP46" t="str">
            <v>ر1</v>
          </cell>
          <cell r="AQ46"/>
          <cell r="AR46" t="str">
            <v>ر2</v>
          </cell>
          <cell r="AS46"/>
          <cell r="AT46" t="str">
            <v>ر2</v>
          </cell>
          <cell r="AU46"/>
          <cell r="AV46" t="str">
            <v>ر2</v>
          </cell>
          <cell r="AW46"/>
          <cell r="AX46" t="str">
            <v>ر1</v>
          </cell>
          <cell r="AY46"/>
          <cell r="AZ46" t="str">
            <v>ر2</v>
          </cell>
          <cell r="BA46"/>
          <cell r="BB46" t="str">
            <v>ر2</v>
          </cell>
          <cell r="BC46">
            <v>1</v>
          </cell>
          <cell r="BD46" t="str">
            <v>ر2</v>
          </cell>
          <cell r="BE46">
            <v>1</v>
          </cell>
          <cell r="BF46" t="str">
            <v>ر2</v>
          </cell>
          <cell r="BG46"/>
          <cell r="BH46" t="str">
            <v>ر2</v>
          </cell>
          <cell r="BI46">
            <v>1</v>
          </cell>
          <cell r="BJ46" t="str">
            <v>ر1</v>
          </cell>
          <cell r="BK46"/>
          <cell r="BL46" t="str">
            <v>ر2</v>
          </cell>
          <cell r="BM46"/>
          <cell r="BN46" t="str">
            <v>ر2</v>
          </cell>
          <cell r="BO46"/>
          <cell r="BP46" t="str">
            <v>ر1</v>
          </cell>
          <cell r="BQ46">
            <v>1</v>
          </cell>
          <cell r="BR46" t="str">
            <v>ر1</v>
          </cell>
          <cell r="BS46"/>
          <cell r="BT46" t="str">
            <v>ج</v>
          </cell>
          <cell r="BU46"/>
          <cell r="BV46" t="str">
            <v>ر1</v>
          </cell>
          <cell r="BW46">
            <v>1</v>
          </cell>
          <cell r="BX46" t="str">
            <v>ر1</v>
          </cell>
          <cell r="BY46"/>
          <cell r="BZ46" t="str">
            <v/>
          </cell>
          <cell r="CA46"/>
          <cell r="CB46" t="str">
            <v/>
          </cell>
          <cell r="CC46"/>
          <cell r="CD46" t="str">
            <v/>
          </cell>
          <cell r="CE46"/>
          <cell r="CF46" t="str">
            <v/>
          </cell>
          <cell r="CG46"/>
          <cell r="CH46" t="str">
            <v/>
          </cell>
          <cell r="CI46"/>
          <cell r="CJ46" t="str">
            <v/>
          </cell>
          <cell r="CK46"/>
          <cell r="CL46" t="str">
            <v/>
          </cell>
          <cell r="CM46"/>
          <cell r="CN46" t="str">
            <v/>
          </cell>
          <cell r="CO46"/>
          <cell r="CP46" t="str">
            <v/>
          </cell>
          <cell r="CQ46"/>
          <cell r="CR46" t="str">
            <v/>
          </cell>
          <cell r="CS46"/>
          <cell r="CT46" t="str">
            <v/>
          </cell>
          <cell r="CU46"/>
          <cell r="CV46" t="str">
            <v/>
          </cell>
          <cell r="CW46"/>
          <cell r="CX46" t="str">
            <v>ر2</v>
          </cell>
          <cell r="CY46" t="str">
            <v>ر2</v>
          </cell>
          <cell r="CZ46" t="str">
            <v>ر2</v>
          </cell>
          <cell r="DA46" t="str">
            <v>ر1</v>
          </cell>
          <cell r="DB46" t="str">
            <v>ر2</v>
          </cell>
          <cell r="DC46" t="str">
            <v>ر2</v>
          </cell>
          <cell r="DD46" t="str">
            <v>ر1</v>
          </cell>
          <cell r="DE46" t="str">
            <v>ر2</v>
          </cell>
          <cell r="DF46" t="str">
            <v>ر1</v>
          </cell>
          <cell r="DG46" t="str">
            <v>ر2</v>
          </cell>
          <cell r="DH46" t="str">
            <v>ر1</v>
          </cell>
          <cell r="DI46" t="str">
            <v>ر2</v>
          </cell>
          <cell r="DJ46" t="str">
            <v>ر2</v>
          </cell>
          <cell r="DK46" t="str">
            <v>ر1</v>
          </cell>
          <cell r="DL46" t="str">
            <v>ر2</v>
          </cell>
          <cell r="DM46" t="str">
            <v>ر2</v>
          </cell>
          <cell r="DN46" t="str">
            <v>ر1</v>
          </cell>
          <cell r="DO46" t="str">
            <v>ر1</v>
          </cell>
          <cell r="DP46" t="str">
            <v>ر1</v>
          </cell>
          <cell r="DQ46" t="str">
            <v>ر2</v>
          </cell>
          <cell r="DR46" t="str">
            <v>ر2</v>
          </cell>
          <cell r="DS46" t="str">
            <v>ر2</v>
          </cell>
          <cell r="DT46" t="str">
            <v>ر1</v>
          </cell>
          <cell r="DU46" t="str">
            <v>ر2</v>
          </cell>
          <cell r="DV46" t="str">
            <v>ر2</v>
          </cell>
          <cell r="DW46" t="str">
            <v>ر2</v>
          </cell>
          <cell r="DX46" t="str">
            <v>ر2</v>
          </cell>
          <cell r="DY46" t="str">
            <v>ر2</v>
          </cell>
          <cell r="DZ46" t="str">
            <v>ر2</v>
          </cell>
          <cell r="EA46" t="str">
            <v>ر2</v>
          </cell>
          <cell r="EB46" t="str">
            <v>ر2</v>
          </cell>
          <cell r="EC46" t="str">
            <v>ر1</v>
          </cell>
          <cell r="ED46" t="str">
            <v>ر2</v>
          </cell>
          <cell r="EE46" t="str">
            <v>ج</v>
          </cell>
          <cell r="EF46" t="str">
            <v>ر1</v>
          </cell>
          <cell r="EG46" t="str">
            <v>ر2</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e">
            <v>#REF!</v>
          </cell>
        </row>
        <row r="47">
          <cell r="A47">
            <v>703492</v>
          </cell>
          <cell r="B47" t="str">
            <v>جورجينا سمعان</v>
          </cell>
          <cell r="C47" t="str">
            <v>الرابعة حديث</v>
          </cell>
          <cell r="D47" t="str">
            <v>ترفع الى س4</v>
          </cell>
          <cell r="E47"/>
          <cell r="F47" t="str">
            <v>ر2</v>
          </cell>
          <cell r="G47"/>
          <cell r="H47" t="str">
            <v>ر2</v>
          </cell>
          <cell r="I47"/>
          <cell r="J47" t="str">
            <v>ر2</v>
          </cell>
          <cell r="K47"/>
          <cell r="L47" t="str">
            <v>ر2</v>
          </cell>
          <cell r="M47"/>
          <cell r="N47" t="str">
            <v>ر2</v>
          </cell>
          <cell r="O47"/>
          <cell r="P47" t="str">
            <v>ر1</v>
          </cell>
          <cell r="Q47"/>
          <cell r="R47" t="str">
            <v>ر2</v>
          </cell>
          <cell r="S47"/>
          <cell r="T47" t="str">
            <v>ر2</v>
          </cell>
          <cell r="U47"/>
          <cell r="V47" t="str">
            <v>ر1</v>
          </cell>
          <cell r="W47">
            <v>1</v>
          </cell>
          <cell r="X47" t="str">
            <v>ر2</v>
          </cell>
          <cell r="Y47"/>
          <cell r="Z47" t="str">
            <v>ر2</v>
          </cell>
          <cell r="AA47"/>
          <cell r="AB47" t="str">
            <v>ر1</v>
          </cell>
          <cell r="AC47"/>
          <cell r="AD47" t="str">
            <v>ر1</v>
          </cell>
          <cell r="AE47"/>
          <cell r="AF47" t="str">
            <v>ر1</v>
          </cell>
          <cell r="AG47"/>
          <cell r="AH47" t="str">
            <v>ر1</v>
          </cell>
          <cell r="AI47"/>
          <cell r="AJ47" t="str">
            <v>ر1</v>
          </cell>
          <cell r="AK47"/>
          <cell r="AL47" t="str">
            <v>ر1</v>
          </cell>
          <cell r="AM47"/>
          <cell r="AN47" t="str">
            <v>ر1</v>
          </cell>
          <cell r="AO47">
            <v>1</v>
          </cell>
          <cell r="AP47" t="str">
            <v>ر2</v>
          </cell>
          <cell r="AQ47"/>
          <cell r="AR47" t="str">
            <v>ر2</v>
          </cell>
          <cell r="AS47"/>
          <cell r="AT47" t="str">
            <v>ر2</v>
          </cell>
          <cell r="AU47"/>
          <cell r="AV47" t="str">
            <v>ر1</v>
          </cell>
          <cell r="AW47">
            <v>1</v>
          </cell>
          <cell r="AX47" t="str">
            <v>ر2</v>
          </cell>
          <cell r="AY47"/>
          <cell r="AZ47" t="str">
            <v>ر1</v>
          </cell>
          <cell r="BA47">
            <v>1</v>
          </cell>
          <cell r="BB47" t="str">
            <v>ر2</v>
          </cell>
          <cell r="BC47"/>
          <cell r="BD47" t="str">
            <v>ر2</v>
          </cell>
          <cell r="BE47"/>
          <cell r="BF47" t="str">
            <v>ر2</v>
          </cell>
          <cell r="BG47"/>
          <cell r="BH47" t="str">
            <v>ر1</v>
          </cell>
          <cell r="BI47"/>
          <cell r="BJ47" t="str">
            <v>ر1</v>
          </cell>
          <cell r="BK47"/>
          <cell r="BL47" t="str">
            <v>ر2</v>
          </cell>
          <cell r="BM47">
            <v>1</v>
          </cell>
          <cell r="BN47" t="str">
            <v>ر1</v>
          </cell>
          <cell r="BO47">
            <v>1</v>
          </cell>
          <cell r="BP47" t="str">
            <v>ر2</v>
          </cell>
          <cell r="BQ47"/>
          <cell r="BR47" t="str">
            <v>ر1</v>
          </cell>
          <cell r="BS47"/>
          <cell r="BT47" t="str">
            <v>ر1</v>
          </cell>
          <cell r="BU47">
            <v>1</v>
          </cell>
          <cell r="BV47" t="str">
            <v>ر1</v>
          </cell>
          <cell r="BW47"/>
          <cell r="BX47" t="str">
            <v>ر1</v>
          </cell>
          <cell r="BY47"/>
          <cell r="BZ47" t="str">
            <v/>
          </cell>
          <cell r="CA47"/>
          <cell r="CB47" t="str">
            <v/>
          </cell>
          <cell r="CC47"/>
          <cell r="CD47" t="str">
            <v/>
          </cell>
          <cell r="CE47"/>
          <cell r="CF47" t="str">
            <v/>
          </cell>
          <cell r="CG47"/>
          <cell r="CH47" t="str">
            <v/>
          </cell>
          <cell r="CI47"/>
          <cell r="CJ47" t="str">
            <v/>
          </cell>
          <cell r="CK47"/>
          <cell r="CL47" t="str">
            <v/>
          </cell>
          <cell r="CM47"/>
          <cell r="CN47" t="str">
            <v/>
          </cell>
          <cell r="CO47"/>
          <cell r="CP47" t="str">
            <v/>
          </cell>
          <cell r="CQ47"/>
          <cell r="CR47" t="str">
            <v/>
          </cell>
          <cell r="CS47"/>
          <cell r="CT47" t="str">
            <v/>
          </cell>
          <cell r="CU47"/>
          <cell r="CV47" t="str">
            <v/>
          </cell>
          <cell r="CW47"/>
          <cell r="CX47" t="str">
            <v>ر2</v>
          </cell>
          <cell r="CY47" t="str">
            <v>ر2</v>
          </cell>
          <cell r="CZ47" t="str">
            <v>ر2</v>
          </cell>
          <cell r="DA47" t="str">
            <v>ر2</v>
          </cell>
          <cell r="DB47" t="str">
            <v>ر2</v>
          </cell>
          <cell r="DC47" t="str">
            <v>ر1</v>
          </cell>
          <cell r="DD47" t="str">
            <v>ر2</v>
          </cell>
          <cell r="DE47" t="str">
            <v>ر2</v>
          </cell>
          <cell r="DF47" t="str">
            <v>ر1</v>
          </cell>
          <cell r="DG47" t="str">
            <v>ر2</v>
          </cell>
          <cell r="DH47" t="str">
            <v>ر2</v>
          </cell>
          <cell r="DI47" t="str">
            <v>ر1</v>
          </cell>
          <cell r="DJ47" t="str">
            <v>ر1</v>
          </cell>
          <cell r="DK47" t="str">
            <v>ر1</v>
          </cell>
          <cell r="DL47" t="str">
            <v>ر1</v>
          </cell>
          <cell r="DM47" t="str">
            <v>ر1</v>
          </cell>
          <cell r="DN47" t="str">
            <v>ر1</v>
          </cell>
          <cell r="DO47" t="str">
            <v>ر1</v>
          </cell>
          <cell r="DP47" t="str">
            <v>ر2</v>
          </cell>
          <cell r="DQ47" t="str">
            <v>ر2</v>
          </cell>
          <cell r="DR47" t="str">
            <v>ر2</v>
          </cell>
          <cell r="DS47" t="str">
            <v>ر1</v>
          </cell>
          <cell r="DT47" t="str">
            <v>ر2</v>
          </cell>
          <cell r="DU47" t="str">
            <v>ر1</v>
          </cell>
          <cell r="DV47" t="str">
            <v>ر2</v>
          </cell>
          <cell r="DW47" t="str">
            <v>ر2</v>
          </cell>
          <cell r="DX47" t="str">
            <v>ر2</v>
          </cell>
          <cell r="DY47" t="str">
            <v>ر1</v>
          </cell>
          <cell r="DZ47" t="str">
            <v>ر1</v>
          </cell>
          <cell r="EA47" t="str">
            <v>ر2</v>
          </cell>
          <cell r="EB47" t="str">
            <v>ر2</v>
          </cell>
          <cell r="EC47" t="str">
            <v>ر2</v>
          </cell>
          <cell r="ED47" t="str">
            <v>ر1</v>
          </cell>
          <cell r="EE47" t="str">
            <v>ر1</v>
          </cell>
          <cell r="EF47" t="str">
            <v>ر2</v>
          </cell>
          <cell r="EG47" t="str">
            <v>ر1</v>
          </cell>
          <cell r="EH47" t="str">
            <v/>
          </cell>
          <cell r="EI47" t="str">
            <v/>
          </cell>
          <cell r="EJ47" t="str">
            <v/>
          </cell>
          <cell r="EK47" t="str">
            <v/>
          </cell>
          <cell r="EL47" t="str">
            <v/>
          </cell>
          <cell r="EM47" t="str">
            <v/>
          </cell>
          <cell r="EO47" t="str">
            <v/>
          </cell>
          <cell r="EP47" t="str">
            <v/>
          </cell>
          <cell r="EQ47" t="str">
            <v/>
          </cell>
          <cell r="ER47" t="str">
            <v/>
          </cell>
          <cell r="ES47" t="str">
            <v/>
          </cell>
          <cell r="ET47" t="str">
            <v/>
          </cell>
          <cell r="EU47" t="str">
            <v/>
          </cell>
          <cell r="EV47" t="str">
            <v/>
          </cell>
          <cell r="EW47" t="e">
            <v>#REF!</v>
          </cell>
        </row>
        <row r="48">
          <cell r="A48">
            <v>703514</v>
          </cell>
          <cell r="B48" t="str">
            <v>حنان العبد</v>
          </cell>
          <cell r="C48" t="str">
            <v>الثانية</v>
          </cell>
          <cell r="D48" t="str">
            <v/>
          </cell>
          <cell r="E48"/>
          <cell r="F48" t="str">
            <v>ر2</v>
          </cell>
          <cell r="G48"/>
          <cell r="H48" t="str">
            <v>ر2</v>
          </cell>
          <cell r="I48"/>
          <cell r="J48" t="str">
            <v>ر2</v>
          </cell>
          <cell r="K48"/>
          <cell r="L48" t="str">
            <v>ر2</v>
          </cell>
          <cell r="M48"/>
          <cell r="N48" t="str">
            <v>ر2</v>
          </cell>
          <cell r="O48"/>
          <cell r="P48" t="str">
            <v>ر2</v>
          </cell>
          <cell r="Q48"/>
          <cell r="R48" t="str">
            <v>ر2</v>
          </cell>
          <cell r="S48">
            <v>1</v>
          </cell>
          <cell r="T48" t="str">
            <v>ج</v>
          </cell>
          <cell r="U48"/>
          <cell r="V48" t="str">
            <v>ر1</v>
          </cell>
          <cell r="W48"/>
          <cell r="X48" t="str">
            <v>ر2</v>
          </cell>
          <cell r="Y48">
            <v>1</v>
          </cell>
          <cell r="Z48" t="str">
            <v>ر2</v>
          </cell>
          <cell r="AA48"/>
          <cell r="AB48" t="str">
            <v>ج</v>
          </cell>
          <cell r="AC48"/>
          <cell r="AD48" t="str">
            <v>ج</v>
          </cell>
          <cell r="AE48"/>
          <cell r="AF48" t="str">
            <v>ر2</v>
          </cell>
          <cell r="AG48"/>
          <cell r="AH48" t="str">
            <v>ر1</v>
          </cell>
          <cell r="AI48"/>
          <cell r="AJ48" t="str">
            <v>ج</v>
          </cell>
          <cell r="AK48"/>
          <cell r="AL48" t="str">
            <v>ر1</v>
          </cell>
          <cell r="AM48"/>
          <cell r="AN48" t="str">
            <v>ر1</v>
          </cell>
          <cell r="AO48">
            <v>1</v>
          </cell>
          <cell r="AP48" t="str">
            <v>ج</v>
          </cell>
          <cell r="AQ48">
            <v>1</v>
          </cell>
          <cell r="AR48" t="str">
            <v>ج</v>
          </cell>
          <cell r="AS48"/>
          <cell r="AT48" t="str">
            <v>ج</v>
          </cell>
          <cell r="AU48">
            <v>1</v>
          </cell>
          <cell r="AV48" t="str">
            <v>ج</v>
          </cell>
          <cell r="AW48"/>
          <cell r="AX48" t="str">
            <v>ر1</v>
          </cell>
          <cell r="AY48"/>
          <cell r="AZ48" t="str">
            <v>ر1</v>
          </cell>
          <cell r="BA48"/>
          <cell r="BB48" t="str">
            <v/>
          </cell>
          <cell r="BC48"/>
          <cell r="BD48" t="str">
            <v/>
          </cell>
          <cell r="BE48"/>
          <cell r="BF48" t="str">
            <v/>
          </cell>
          <cell r="BG48"/>
          <cell r="BH48" t="str">
            <v/>
          </cell>
          <cell r="BI48"/>
          <cell r="BJ48" t="str">
            <v/>
          </cell>
          <cell r="BK48"/>
          <cell r="BL48" t="str">
            <v/>
          </cell>
          <cell r="BM48"/>
          <cell r="BN48" t="str">
            <v/>
          </cell>
          <cell r="BO48"/>
          <cell r="BP48" t="str">
            <v/>
          </cell>
          <cell r="BQ48"/>
          <cell r="BR48" t="str">
            <v/>
          </cell>
          <cell r="BS48"/>
          <cell r="BT48" t="str">
            <v/>
          </cell>
          <cell r="BU48"/>
          <cell r="BV48" t="str">
            <v/>
          </cell>
          <cell r="BW48"/>
          <cell r="BX48" t="str">
            <v/>
          </cell>
          <cell r="BY48"/>
          <cell r="BZ48" t="str">
            <v/>
          </cell>
          <cell r="CA48"/>
          <cell r="CB48" t="str">
            <v/>
          </cell>
          <cell r="CC48"/>
          <cell r="CD48" t="str">
            <v/>
          </cell>
          <cell r="CE48"/>
          <cell r="CF48" t="str">
            <v/>
          </cell>
          <cell r="CG48"/>
          <cell r="CH48" t="str">
            <v/>
          </cell>
          <cell r="CI48"/>
          <cell r="CJ48" t="str">
            <v/>
          </cell>
          <cell r="CK48"/>
          <cell r="CL48" t="str">
            <v/>
          </cell>
          <cell r="CM48"/>
          <cell r="CN48" t="str">
            <v/>
          </cell>
          <cell r="CO48"/>
          <cell r="CP48" t="str">
            <v/>
          </cell>
          <cell r="CQ48"/>
          <cell r="CR48" t="str">
            <v/>
          </cell>
          <cell r="CS48"/>
          <cell r="CT48" t="str">
            <v/>
          </cell>
          <cell r="CU48"/>
          <cell r="CV48" t="str">
            <v/>
          </cell>
          <cell r="CW48"/>
          <cell r="CX48" t="str">
            <v>ر2</v>
          </cell>
          <cell r="CY48" t="str">
            <v>ر2</v>
          </cell>
          <cell r="CZ48" t="str">
            <v>ر2</v>
          </cell>
          <cell r="DA48" t="str">
            <v>ر2</v>
          </cell>
          <cell r="DB48" t="str">
            <v>ر2</v>
          </cell>
          <cell r="DC48" t="str">
            <v>ر2</v>
          </cell>
          <cell r="DD48" t="str">
            <v>ر2</v>
          </cell>
          <cell r="DE48" t="str">
            <v>ر1</v>
          </cell>
          <cell r="DF48" t="str">
            <v>ر1</v>
          </cell>
          <cell r="DG48" t="str">
            <v>ر2</v>
          </cell>
          <cell r="DH48" t="str">
            <v>ر2</v>
          </cell>
          <cell r="DI48" t="str">
            <v>ج</v>
          </cell>
          <cell r="DJ48" t="str">
            <v>ج</v>
          </cell>
          <cell r="DK48" t="str">
            <v>ر2</v>
          </cell>
          <cell r="DL48" t="str">
            <v>ر1</v>
          </cell>
          <cell r="DM48" t="str">
            <v>ج</v>
          </cell>
          <cell r="DN48" t="str">
            <v>ر1</v>
          </cell>
          <cell r="DO48" t="str">
            <v>ر1</v>
          </cell>
          <cell r="DP48" t="str">
            <v>ر1</v>
          </cell>
          <cell r="DQ48" t="str">
            <v>ر1</v>
          </cell>
          <cell r="DR48" t="str">
            <v>ج</v>
          </cell>
          <cell r="DS48" t="str">
            <v>ر1</v>
          </cell>
          <cell r="DT48" t="str">
            <v>ر1</v>
          </cell>
          <cell r="DU48" t="str">
            <v>ر1</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e">
            <v>#REF!</v>
          </cell>
        </row>
        <row r="49">
          <cell r="A49">
            <v>703518</v>
          </cell>
          <cell r="B49" t="str">
            <v>حيدر دعكور</v>
          </cell>
          <cell r="C49" t="str">
            <v>الثالثة</v>
          </cell>
          <cell r="D49" t="str">
            <v/>
          </cell>
          <cell r="E49"/>
          <cell r="F49" t="str">
            <v>ر1</v>
          </cell>
          <cell r="G49"/>
          <cell r="H49" t="str">
            <v>ر2</v>
          </cell>
          <cell r="I49"/>
          <cell r="J49" t="str">
            <v>ر2</v>
          </cell>
          <cell r="K49"/>
          <cell r="L49" t="str">
            <v>ر1</v>
          </cell>
          <cell r="M49"/>
          <cell r="N49" t="str">
            <v>ر2</v>
          </cell>
          <cell r="O49"/>
          <cell r="P49" t="str">
            <v>ر1</v>
          </cell>
          <cell r="Q49"/>
          <cell r="R49" t="str">
            <v>ر1</v>
          </cell>
          <cell r="S49"/>
          <cell r="T49" t="str">
            <v>ر2</v>
          </cell>
          <cell r="U49"/>
          <cell r="V49" t="str">
            <v>ر1</v>
          </cell>
          <cell r="W49"/>
          <cell r="X49" t="str">
            <v>ر1</v>
          </cell>
          <cell r="Y49"/>
          <cell r="Z49" t="str">
            <v>ر2</v>
          </cell>
          <cell r="AA49"/>
          <cell r="AB49" t="str">
            <v>ر1</v>
          </cell>
          <cell r="AC49"/>
          <cell r="AD49" t="str">
            <v>ر2</v>
          </cell>
          <cell r="AE49"/>
          <cell r="AF49" t="str">
            <v>ر2</v>
          </cell>
          <cell r="AG49"/>
          <cell r="AH49" t="str">
            <v>ر2</v>
          </cell>
          <cell r="AI49"/>
          <cell r="AJ49" t="str">
            <v>ر1</v>
          </cell>
          <cell r="AK49"/>
          <cell r="AL49" t="str">
            <v>ر2</v>
          </cell>
          <cell r="AM49"/>
          <cell r="AN49" t="str">
            <v>ر1</v>
          </cell>
          <cell r="AO49">
            <v>1</v>
          </cell>
          <cell r="AP49" t="str">
            <v>ر2</v>
          </cell>
          <cell r="AQ49"/>
          <cell r="AR49" t="str">
            <v>ر2</v>
          </cell>
          <cell r="AS49"/>
          <cell r="AT49" t="str">
            <v>ر2</v>
          </cell>
          <cell r="AU49"/>
          <cell r="AV49" t="str">
            <v>ر2</v>
          </cell>
          <cell r="AW49"/>
          <cell r="AX49" t="str">
            <v>ر2</v>
          </cell>
          <cell r="AY49"/>
          <cell r="AZ49" t="str">
            <v>ر1</v>
          </cell>
          <cell r="BA49">
            <v>1</v>
          </cell>
          <cell r="BB49" t="str">
            <v>ر1</v>
          </cell>
          <cell r="BC49">
            <v>1</v>
          </cell>
          <cell r="BD49" t="str">
            <v>ر1</v>
          </cell>
          <cell r="BE49">
            <v>1</v>
          </cell>
          <cell r="BF49" t="str">
            <v>ج</v>
          </cell>
          <cell r="BG49">
            <v>1</v>
          </cell>
          <cell r="BH49" t="str">
            <v>ر1</v>
          </cell>
          <cell r="BI49">
            <v>1</v>
          </cell>
          <cell r="BJ49" t="str">
            <v>ر1</v>
          </cell>
          <cell r="BK49">
            <v>1</v>
          </cell>
          <cell r="BL49" t="str">
            <v>ر1</v>
          </cell>
          <cell r="BM49"/>
          <cell r="BN49" t="str">
            <v>ج</v>
          </cell>
          <cell r="BO49"/>
          <cell r="BP49" t="str">
            <v>ج</v>
          </cell>
          <cell r="BQ49"/>
          <cell r="BR49" t="str">
            <v>ج</v>
          </cell>
          <cell r="BS49"/>
          <cell r="BT49" t="str">
            <v>ج</v>
          </cell>
          <cell r="BU49"/>
          <cell r="BV49" t="str">
            <v>ج</v>
          </cell>
          <cell r="BW49"/>
          <cell r="BX49" t="str">
            <v>ج</v>
          </cell>
          <cell r="BY49"/>
          <cell r="BZ49" t="str">
            <v/>
          </cell>
          <cell r="CA49"/>
          <cell r="CB49" t="str">
            <v/>
          </cell>
          <cell r="CC49"/>
          <cell r="CD49" t="str">
            <v/>
          </cell>
          <cell r="CE49"/>
          <cell r="CF49" t="str">
            <v/>
          </cell>
          <cell r="CG49"/>
          <cell r="CH49" t="str">
            <v/>
          </cell>
          <cell r="CI49"/>
          <cell r="CJ49" t="str">
            <v/>
          </cell>
          <cell r="CK49"/>
          <cell r="CL49" t="str">
            <v/>
          </cell>
          <cell r="CM49"/>
          <cell r="CN49" t="str">
            <v/>
          </cell>
          <cell r="CO49"/>
          <cell r="CP49" t="str">
            <v/>
          </cell>
          <cell r="CQ49"/>
          <cell r="CR49" t="str">
            <v/>
          </cell>
          <cell r="CS49"/>
          <cell r="CT49" t="str">
            <v/>
          </cell>
          <cell r="CU49"/>
          <cell r="CV49" t="str">
            <v/>
          </cell>
          <cell r="CW49"/>
          <cell r="CX49" t="str">
            <v>ر1</v>
          </cell>
          <cell r="CY49" t="str">
            <v>ر2</v>
          </cell>
          <cell r="CZ49" t="str">
            <v>ر2</v>
          </cell>
          <cell r="DA49" t="str">
            <v>ر1</v>
          </cell>
          <cell r="DB49" t="str">
            <v>ر2</v>
          </cell>
          <cell r="DC49" t="str">
            <v>ر1</v>
          </cell>
          <cell r="DD49" t="str">
            <v>ر1</v>
          </cell>
          <cell r="DE49" t="str">
            <v>ر2</v>
          </cell>
          <cell r="DF49" t="str">
            <v>ر1</v>
          </cell>
          <cell r="DG49" t="str">
            <v>ر1</v>
          </cell>
          <cell r="DH49" t="str">
            <v>ر2</v>
          </cell>
          <cell r="DI49" t="str">
            <v>ر1</v>
          </cell>
          <cell r="DJ49" t="str">
            <v>ر2</v>
          </cell>
          <cell r="DK49" t="str">
            <v>ر2</v>
          </cell>
          <cell r="DL49" t="str">
            <v>ر2</v>
          </cell>
          <cell r="DM49" t="str">
            <v>ر1</v>
          </cell>
          <cell r="DN49" t="str">
            <v>ر2</v>
          </cell>
          <cell r="DO49" t="str">
            <v>ر1</v>
          </cell>
          <cell r="DP49" t="str">
            <v>ر2</v>
          </cell>
          <cell r="DQ49" t="str">
            <v>ر2</v>
          </cell>
          <cell r="DR49" t="str">
            <v>ر2</v>
          </cell>
          <cell r="DS49" t="str">
            <v>ر2</v>
          </cell>
          <cell r="DT49" t="str">
            <v>ر2</v>
          </cell>
          <cell r="DU49" t="str">
            <v>ر1</v>
          </cell>
          <cell r="DV49" t="str">
            <v>ر2</v>
          </cell>
          <cell r="DW49" t="str">
            <v>ر2</v>
          </cell>
          <cell r="DX49" t="str">
            <v>ر1</v>
          </cell>
          <cell r="DY49" t="str">
            <v>ر2</v>
          </cell>
          <cell r="DZ49" t="str">
            <v>ر2</v>
          </cell>
          <cell r="EA49" t="str">
            <v>ر2</v>
          </cell>
          <cell r="EB49" t="str">
            <v>ج</v>
          </cell>
          <cell r="EC49" t="str">
            <v>ج</v>
          </cell>
          <cell r="ED49" t="str">
            <v>ج</v>
          </cell>
          <cell r="EE49" t="str">
            <v>ج</v>
          </cell>
          <cell r="EF49" t="str">
            <v>ج</v>
          </cell>
          <cell r="EG49" t="str">
            <v>ج</v>
          </cell>
          <cell r="EH49" t="str">
            <v/>
          </cell>
          <cell r="EI49" t="str">
            <v/>
          </cell>
          <cell r="EJ49" t="str">
            <v/>
          </cell>
          <cell r="EK49" t="str">
            <v/>
          </cell>
          <cell r="EL49" t="str">
            <v/>
          </cell>
          <cell r="EM49" t="str">
            <v/>
          </cell>
          <cell r="EO49" t="str">
            <v/>
          </cell>
          <cell r="EP49" t="str">
            <v/>
          </cell>
          <cell r="EQ49" t="str">
            <v/>
          </cell>
          <cell r="ER49" t="str">
            <v/>
          </cell>
          <cell r="ES49" t="str">
            <v/>
          </cell>
          <cell r="ET49" t="str">
            <v/>
          </cell>
          <cell r="EU49" t="str">
            <v/>
          </cell>
          <cell r="EV49" t="str">
            <v/>
          </cell>
          <cell r="EW49" t="e">
            <v>#REF!</v>
          </cell>
        </row>
        <row r="50">
          <cell r="A50">
            <v>703536</v>
          </cell>
          <cell r="B50" t="str">
            <v>دعاء تقي</v>
          </cell>
          <cell r="C50" t="str">
            <v>الرابعة حديث</v>
          </cell>
          <cell r="D50" t="str">
            <v>إيقاف / ترفع الى س4</v>
          </cell>
          <cell r="E50"/>
          <cell r="F50" t="str">
            <v>A</v>
          </cell>
          <cell r="G50"/>
          <cell r="H50" t="str">
            <v>A</v>
          </cell>
          <cell r="I50"/>
          <cell r="J50" t="str">
            <v>A</v>
          </cell>
          <cell r="K50"/>
          <cell r="L50" t="str">
            <v>A</v>
          </cell>
          <cell r="M50"/>
          <cell r="N50" t="str">
            <v>A</v>
          </cell>
          <cell r="O50"/>
          <cell r="P50" t="str">
            <v>A</v>
          </cell>
          <cell r="Q50"/>
          <cell r="R50" t="str">
            <v>A</v>
          </cell>
          <cell r="S50"/>
          <cell r="T50" t="str">
            <v>A</v>
          </cell>
          <cell r="U50"/>
          <cell r="V50" t="str">
            <v>A</v>
          </cell>
          <cell r="W50"/>
          <cell r="X50" t="str">
            <v>A</v>
          </cell>
          <cell r="Y50"/>
          <cell r="Z50" t="str">
            <v>A</v>
          </cell>
          <cell r="AA50"/>
          <cell r="AB50" t="str">
            <v>A</v>
          </cell>
          <cell r="AC50"/>
          <cell r="AD50" t="str">
            <v>A</v>
          </cell>
          <cell r="AE50"/>
          <cell r="AF50" t="str">
            <v>A</v>
          </cell>
          <cell r="AG50"/>
          <cell r="AH50" t="str">
            <v>A</v>
          </cell>
          <cell r="AI50"/>
          <cell r="AJ50" t="str">
            <v>A</v>
          </cell>
          <cell r="AK50"/>
          <cell r="AL50" t="str">
            <v>A</v>
          </cell>
          <cell r="AM50"/>
          <cell r="AN50" t="str">
            <v>A</v>
          </cell>
          <cell r="AO50"/>
          <cell r="AP50" t="str">
            <v>A</v>
          </cell>
          <cell r="AQ50"/>
          <cell r="AR50" t="str">
            <v>A</v>
          </cell>
          <cell r="AS50"/>
          <cell r="AT50" t="str">
            <v>A</v>
          </cell>
          <cell r="AU50"/>
          <cell r="AV50" t="str">
            <v>A</v>
          </cell>
          <cell r="AW50"/>
          <cell r="AX50" t="str">
            <v>A</v>
          </cell>
          <cell r="AY50"/>
          <cell r="AZ50" t="str">
            <v>A</v>
          </cell>
          <cell r="BA50"/>
          <cell r="BB50" t="str">
            <v>A</v>
          </cell>
          <cell r="BC50"/>
          <cell r="BD50" t="str">
            <v>A</v>
          </cell>
          <cell r="BE50">
            <v>1</v>
          </cell>
          <cell r="BF50" t="str">
            <v>A</v>
          </cell>
          <cell r="BG50"/>
          <cell r="BH50" t="str">
            <v>A</v>
          </cell>
          <cell r="BI50"/>
          <cell r="BJ50" t="str">
            <v>A</v>
          </cell>
          <cell r="BK50"/>
          <cell r="BL50" t="str">
            <v>A</v>
          </cell>
          <cell r="BM50"/>
          <cell r="BN50" t="str">
            <v>A</v>
          </cell>
          <cell r="BO50"/>
          <cell r="BP50" t="str">
            <v>A</v>
          </cell>
          <cell r="BQ50"/>
          <cell r="BR50" t="str">
            <v>A</v>
          </cell>
          <cell r="BS50"/>
          <cell r="BT50" t="str">
            <v>A</v>
          </cell>
          <cell r="BU50">
            <v>1</v>
          </cell>
          <cell r="BV50" t="str">
            <v>A</v>
          </cell>
          <cell r="BW50"/>
          <cell r="BX50" t="str">
            <v>A</v>
          </cell>
          <cell r="BY50"/>
          <cell r="BZ50" t="str">
            <v/>
          </cell>
          <cell r="CA50"/>
          <cell r="CB50" t="str">
            <v/>
          </cell>
          <cell r="CC50"/>
          <cell r="CD50" t="str">
            <v/>
          </cell>
          <cell r="CE50"/>
          <cell r="CF50" t="str">
            <v/>
          </cell>
          <cell r="CG50"/>
          <cell r="CH50" t="str">
            <v/>
          </cell>
          <cell r="CI50"/>
          <cell r="CJ50" t="str">
            <v/>
          </cell>
          <cell r="CK50"/>
          <cell r="CL50" t="str">
            <v/>
          </cell>
          <cell r="CM50"/>
          <cell r="CN50" t="str">
            <v/>
          </cell>
          <cell r="CO50"/>
          <cell r="CP50" t="str">
            <v/>
          </cell>
          <cell r="CQ50"/>
          <cell r="CR50" t="str">
            <v/>
          </cell>
          <cell r="CS50"/>
          <cell r="CT50" t="str">
            <v/>
          </cell>
          <cell r="CU50"/>
          <cell r="CV50" t="str">
            <v/>
          </cell>
          <cell r="CW50" t="str">
            <v>إيقاف / ترفع الى س4</v>
          </cell>
          <cell r="CX50" t="str">
            <v>A</v>
          </cell>
          <cell r="CY50" t="str">
            <v>A</v>
          </cell>
          <cell r="CZ50" t="str">
            <v>A</v>
          </cell>
          <cell r="DA50" t="str">
            <v>A</v>
          </cell>
          <cell r="DB50" t="str">
            <v>A</v>
          </cell>
          <cell r="DC50" t="str">
            <v>A</v>
          </cell>
          <cell r="DD50" t="str">
            <v>A</v>
          </cell>
          <cell r="DE50" t="str">
            <v>A</v>
          </cell>
          <cell r="DF50" t="str">
            <v>A</v>
          </cell>
          <cell r="DG50" t="str">
            <v>A</v>
          </cell>
          <cell r="DH50" t="str">
            <v>A</v>
          </cell>
          <cell r="DI50" t="str">
            <v>A</v>
          </cell>
          <cell r="DJ50" t="str">
            <v>A</v>
          </cell>
          <cell r="DK50" t="str">
            <v>A</v>
          </cell>
          <cell r="DL50" t="str">
            <v>A</v>
          </cell>
          <cell r="DM50" t="str">
            <v>A</v>
          </cell>
          <cell r="DN50" t="str">
            <v>A</v>
          </cell>
          <cell r="DO50" t="str">
            <v>A</v>
          </cell>
          <cell r="DP50" t="str">
            <v>A</v>
          </cell>
          <cell r="DQ50" t="str">
            <v>A</v>
          </cell>
          <cell r="DR50" t="str">
            <v>A</v>
          </cell>
          <cell r="DS50" t="str">
            <v>A</v>
          </cell>
          <cell r="DT50" t="str">
            <v>A</v>
          </cell>
          <cell r="DU50" t="str">
            <v>A</v>
          </cell>
          <cell r="DV50" t="str">
            <v>A</v>
          </cell>
          <cell r="DW50" t="str">
            <v>A</v>
          </cell>
          <cell r="DX50" t="str">
            <v>A</v>
          </cell>
          <cell r="DY50" t="str">
            <v>A</v>
          </cell>
          <cell r="DZ50" t="str">
            <v>A</v>
          </cell>
          <cell r="EA50" t="str">
            <v>A</v>
          </cell>
          <cell r="EB50" t="str">
            <v>A</v>
          </cell>
          <cell r="EC50" t="str">
            <v>A</v>
          </cell>
          <cell r="ED50" t="str">
            <v>A</v>
          </cell>
          <cell r="EE50" t="str">
            <v>A</v>
          </cell>
          <cell r="EF50" t="str">
            <v>A</v>
          </cell>
          <cell r="EG50" t="str">
            <v>A</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v>70000</v>
          </cell>
          <cell r="EU50" t="str">
            <v/>
          </cell>
          <cell r="EV50" t="str">
            <v/>
          </cell>
          <cell r="EW50" t="e">
            <v>#REF!</v>
          </cell>
        </row>
        <row r="51">
          <cell r="A51">
            <v>703555</v>
          </cell>
          <cell r="B51" t="str">
            <v>رزان طيلوني</v>
          </cell>
          <cell r="C51" t="str">
            <v>الرابعة</v>
          </cell>
          <cell r="D51" t="str">
            <v/>
          </cell>
          <cell r="E51"/>
          <cell r="F51" t="str">
            <v>ر1</v>
          </cell>
          <cell r="G51"/>
          <cell r="H51" t="str">
            <v>ر1</v>
          </cell>
          <cell r="I51"/>
          <cell r="J51" t="str">
            <v>ر2</v>
          </cell>
          <cell r="K51"/>
          <cell r="L51" t="str">
            <v>ر1</v>
          </cell>
          <cell r="M51"/>
          <cell r="N51" t="str">
            <v>ر2</v>
          </cell>
          <cell r="O51"/>
          <cell r="P51" t="str">
            <v>ر1</v>
          </cell>
          <cell r="Q51"/>
          <cell r="R51" t="str">
            <v>ر1</v>
          </cell>
          <cell r="S51"/>
          <cell r="T51" t="str">
            <v>ر1</v>
          </cell>
          <cell r="U51"/>
          <cell r="V51" t="str">
            <v>ر1</v>
          </cell>
          <cell r="W51"/>
          <cell r="X51" t="str">
            <v>ر1</v>
          </cell>
          <cell r="Y51"/>
          <cell r="Z51" t="str">
            <v>ر1</v>
          </cell>
          <cell r="AA51"/>
          <cell r="AB51" t="str">
            <v>ر1</v>
          </cell>
          <cell r="AC51"/>
          <cell r="AD51" t="str">
            <v>ر1</v>
          </cell>
          <cell r="AE51"/>
          <cell r="AF51" t="str">
            <v>ر1</v>
          </cell>
          <cell r="AG51"/>
          <cell r="AH51" t="str">
            <v>ر1</v>
          </cell>
          <cell r="AI51"/>
          <cell r="AJ51" t="str">
            <v>ر1</v>
          </cell>
          <cell r="AK51"/>
          <cell r="AL51" t="str">
            <v>ر1</v>
          </cell>
          <cell r="AM51"/>
          <cell r="AN51" t="str">
            <v>ر1</v>
          </cell>
          <cell r="AO51"/>
          <cell r="AP51" t="str">
            <v>ر1</v>
          </cell>
          <cell r="AQ51"/>
          <cell r="AR51" t="str">
            <v>ر1</v>
          </cell>
          <cell r="AS51"/>
          <cell r="AT51" t="str">
            <v>ر1</v>
          </cell>
          <cell r="AU51"/>
          <cell r="AV51" t="str">
            <v>ر1</v>
          </cell>
          <cell r="AW51"/>
          <cell r="AX51" t="str">
            <v>ر1</v>
          </cell>
          <cell r="AY51"/>
          <cell r="AZ51" t="str">
            <v>ر1</v>
          </cell>
          <cell r="BA51"/>
          <cell r="BB51" t="str">
            <v>ر2</v>
          </cell>
          <cell r="BC51"/>
          <cell r="BD51" t="str">
            <v>ر1</v>
          </cell>
          <cell r="BE51"/>
          <cell r="BF51" t="str">
            <v>ر1</v>
          </cell>
          <cell r="BG51"/>
          <cell r="BH51" t="str">
            <v>ر1</v>
          </cell>
          <cell r="BI51"/>
          <cell r="BJ51" t="str">
            <v>ر1</v>
          </cell>
          <cell r="BK51"/>
          <cell r="BL51" t="str">
            <v>ر1</v>
          </cell>
          <cell r="BM51"/>
          <cell r="BN51" t="str">
            <v>ر1</v>
          </cell>
          <cell r="BO51"/>
          <cell r="BP51" t="str">
            <v>ر2</v>
          </cell>
          <cell r="BQ51"/>
          <cell r="BR51" t="str">
            <v>ر2</v>
          </cell>
          <cell r="BS51"/>
          <cell r="BT51" t="str">
            <v>ر1</v>
          </cell>
          <cell r="BU51"/>
          <cell r="BV51" t="str">
            <v>ر1</v>
          </cell>
          <cell r="BW51"/>
          <cell r="BX51" t="str">
            <v>ر2</v>
          </cell>
          <cell r="BY51"/>
          <cell r="BZ51" t="str">
            <v>ج</v>
          </cell>
          <cell r="CA51"/>
          <cell r="CB51" t="str">
            <v>ر1</v>
          </cell>
          <cell r="CC51"/>
          <cell r="CD51" t="str">
            <v>ر1</v>
          </cell>
          <cell r="CE51">
            <v>1</v>
          </cell>
          <cell r="CF51" t="str">
            <v>ج</v>
          </cell>
          <cell r="CG51"/>
          <cell r="CH51" t="str">
            <v>ر1</v>
          </cell>
          <cell r="CI51"/>
          <cell r="CJ51" t="str">
            <v>ر1</v>
          </cell>
          <cell r="CK51">
            <v>1</v>
          </cell>
          <cell r="CL51" t="str">
            <v>ج</v>
          </cell>
          <cell r="CM51"/>
          <cell r="CN51" t="str">
            <v>ر1</v>
          </cell>
          <cell r="CO51"/>
          <cell r="CP51" t="str">
            <v>ر1</v>
          </cell>
          <cell r="CQ51">
            <v>1</v>
          </cell>
          <cell r="CR51" t="str">
            <v>ر1</v>
          </cell>
          <cell r="CS51"/>
          <cell r="CT51" t="str">
            <v>ج</v>
          </cell>
          <cell r="CU51"/>
          <cell r="CV51" t="str">
            <v>ر1</v>
          </cell>
          <cell r="CW51"/>
          <cell r="CX51" t="str">
            <v>ر1</v>
          </cell>
          <cell r="CY51" t="str">
            <v>ر1</v>
          </cell>
          <cell r="CZ51" t="str">
            <v>ر2</v>
          </cell>
          <cell r="DA51" t="str">
            <v>ر1</v>
          </cell>
          <cell r="DB51" t="str">
            <v>ر2</v>
          </cell>
          <cell r="DC51" t="str">
            <v>ر1</v>
          </cell>
          <cell r="DD51" t="str">
            <v>ر1</v>
          </cell>
          <cell r="DE51" t="str">
            <v>ر1</v>
          </cell>
          <cell r="DF51" t="str">
            <v>ر1</v>
          </cell>
          <cell r="DG51" t="str">
            <v>ر1</v>
          </cell>
          <cell r="DH51" t="str">
            <v>ر1</v>
          </cell>
          <cell r="DI51" t="str">
            <v>ر1</v>
          </cell>
          <cell r="DJ51" t="str">
            <v>ر1</v>
          </cell>
          <cell r="DK51" t="str">
            <v>ر1</v>
          </cell>
          <cell r="DL51" t="str">
            <v>ر1</v>
          </cell>
          <cell r="DM51" t="str">
            <v>ر1</v>
          </cell>
          <cell r="DN51" t="str">
            <v>ر1</v>
          </cell>
          <cell r="DO51" t="str">
            <v>ر1</v>
          </cell>
          <cell r="DP51" t="str">
            <v>ر1</v>
          </cell>
          <cell r="DQ51" t="str">
            <v>ر1</v>
          </cell>
          <cell r="DR51" t="str">
            <v>ر1</v>
          </cell>
          <cell r="DS51" t="str">
            <v>ر1</v>
          </cell>
          <cell r="DT51" t="str">
            <v>ر1</v>
          </cell>
          <cell r="DU51" t="str">
            <v>ر1</v>
          </cell>
          <cell r="DV51" t="str">
            <v>ر2</v>
          </cell>
          <cell r="DW51" t="str">
            <v>ر1</v>
          </cell>
          <cell r="DX51" t="str">
            <v>ر1</v>
          </cell>
          <cell r="DY51" t="str">
            <v>ر1</v>
          </cell>
          <cell r="DZ51" t="str">
            <v>ر1</v>
          </cell>
          <cell r="EA51" t="str">
            <v>ر1</v>
          </cell>
          <cell r="EB51" t="str">
            <v>ر1</v>
          </cell>
          <cell r="EC51" t="str">
            <v>ر2</v>
          </cell>
          <cell r="ED51" t="str">
            <v>ر2</v>
          </cell>
          <cell r="EE51" t="str">
            <v>ر1</v>
          </cell>
          <cell r="EF51" t="str">
            <v>ر1</v>
          </cell>
          <cell r="EG51" t="str">
            <v>ر2</v>
          </cell>
          <cell r="EH51" t="str">
            <v>ج</v>
          </cell>
          <cell r="EI51" t="str">
            <v>ر1</v>
          </cell>
          <cell r="EJ51" t="str">
            <v>ر1</v>
          </cell>
          <cell r="EK51" t="str">
            <v>ر1</v>
          </cell>
          <cell r="EL51" t="str">
            <v>ر1</v>
          </cell>
          <cell r="EM51" t="str">
            <v>ر1</v>
          </cell>
          <cell r="EN51" t="str">
            <v>ر1</v>
          </cell>
          <cell r="EO51" t="str">
            <v>ر1</v>
          </cell>
          <cell r="EP51" t="str">
            <v>ر1</v>
          </cell>
          <cell r="EQ51" t="str">
            <v>ر2</v>
          </cell>
          <cell r="ER51" t="str">
            <v>ج</v>
          </cell>
          <cell r="ES51" t="str">
            <v>ر1</v>
          </cell>
          <cell r="ET51" t="str">
            <v/>
          </cell>
          <cell r="EU51" t="str">
            <v/>
          </cell>
          <cell r="EV51" t="str">
            <v/>
          </cell>
          <cell r="EW51" t="e">
            <v>#REF!</v>
          </cell>
        </row>
        <row r="52">
          <cell r="A52">
            <v>703583</v>
          </cell>
          <cell r="B52" t="str">
            <v>ريم وانلي</v>
          </cell>
          <cell r="C52" t="str">
            <v>الرابعة حديث</v>
          </cell>
          <cell r="D52" t="str">
            <v>ترفع الى س4</v>
          </cell>
          <cell r="E52"/>
          <cell r="F52" t="str">
            <v>ر2</v>
          </cell>
          <cell r="G52"/>
          <cell r="H52" t="str">
            <v>ر2</v>
          </cell>
          <cell r="I52"/>
          <cell r="J52" t="str">
            <v>ر2</v>
          </cell>
          <cell r="K52"/>
          <cell r="L52" t="str">
            <v>ر2</v>
          </cell>
          <cell r="M52"/>
          <cell r="N52" t="str">
            <v>ر2</v>
          </cell>
          <cell r="O52"/>
          <cell r="P52" t="str">
            <v>ر1</v>
          </cell>
          <cell r="Q52"/>
          <cell r="R52" t="str">
            <v>ر2</v>
          </cell>
          <cell r="S52"/>
          <cell r="T52" t="str">
            <v>ر2</v>
          </cell>
          <cell r="U52"/>
          <cell r="V52" t="str">
            <v>ر1</v>
          </cell>
          <cell r="W52"/>
          <cell r="X52" t="str">
            <v>ر2</v>
          </cell>
          <cell r="Y52"/>
          <cell r="Z52" t="str">
            <v>ر2</v>
          </cell>
          <cell r="AA52"/>
          <cell r="AB52" t="str">
            <v>ر1</v>
          </cell>
          <cell r="AC52">
            <v>1</v>
          </cell>
          <cell r="AD52" t="str">
            <v>ر2</v>
          </cell>
          <cell r="AE52"/>
          <cell r="AF52" t="str">
            <v>ر1</v>
          </cell>
          <cell r="AG52"/>
          <cell r="AH52" t="str">
            <v>ر1</v>
          </cell>
          <cell r="AI52"/>
          <cell r="AJ52" t="str">
            <v>ر1</v>
          </cell>
          <cell r="AK52"/>
          <cell r="AL52" t="str">
            <v>ر1</v>
          </cell>
          <cell r="AM52"/>
          <cell r="AN52" t="str">
            <v>ر1</v>
          </cell>
          <cell r="AO52"/>
          <cell r="AP52" t="str">
            <v>ر2</v>
          </cell>
          <cell r="AQ52"/>
          <cell r="AR52" t="str">
            <v>ر2</v>
          </cell>
          <cell r="AS52">
            <v>1</v>
          </cell>
          <cell r="AT52" t="str">
            <v>ر1</v>
          </cell>
          <cell r="AU52"/>
          <cell r="AV52" t="str">
            <v>ر1</v>
          </cell>
          <cell r="AW52"/>
          <cell r="AX52" t="str">
            <v>ر2</v>
          </cell>
          <cell r="AY52"/>
          <cell r="AZ52" t="str">
            <v>ر1</v>
          </cell>
          <cell r="BA52"/>
          <cell r="BB52" t="str">
            <v>ج</v>
          </cell>
          <cell r="BC52">
            <v>1</v>
          </cell>
          <cell r="BD52" t="str">
            <v>ر1</v>
          </cell>
          <cell r="BE52"/>
          <cell r="BF52" t="str">
            <v>ر2</v>
          </cell>
          <cell r="BG52">
            <v>1</v>
          </cell>
          <cell r="BH52" t="str">
            <v>ج</v>
          </cell>
          <cell r="BI52"/>
          <cell r="BJ52" t="str">
            <v>ر1</v>
          </cell>
          <cell r="BK52"/>
          <cell r="BL52" t="str">
            <v>ر2</v>
          </cell>
          <cell r="BM52"/>
          <cell r="BN52" t="str">
            <v>ر1</v>
          </cell>
          <cell r="BO52">
            <v>1</v>
          </cell>
          <cell r="BP52" t="str">
            <v>ر1</v>
          </cell>
          <cell r="BQ52"/>
          <cell r="BR52" t="str">
            <v>ر1</v>
          </cell>
          <cell r="BS52">
            <v>1</v>
          </cell>
          <cell r="BT52" t="str">
            <v>ج</v>
          </cell>
          <cell r="BU52"/>
          <cell r="BV52" t="str">
            <v>ر1</v>
          </cell>
          <cell r="BW52"/>
          <cell r="BX52" t="str">
            <v>ر1</v>
          </cell>
          <cell r="BY52"/>
          <cell r="BZ52" t="str">
            <v/>
          </cell>
          <cell r="CA52"/>
          <cell r="CB52" t="str">
            <v/>
          </cell>
          <cell r="CC52"/>
          <cell r="CD52" t="str">
            <v/>
          </cell>
          <cell r="CE52"/>
          <cell r="CF52" t="str">
            <v/>
          </cell>
          <cell r="CG52"/>
          <cell r="CH52" t="str">
            <v/>
          </cell>
          <cell r="CI52"/>
          <cell r="CJ52" t="str">
            <v/>
          </cell>
          <cell r="CK52"/>
          <cell r="CL52" t="str">
            <v/>
          </cell>
          <cell r="CM52"/>
          <cell r="CN52" t="str">
            <v/>
          </cell>
          <cell r="CO52"/>
          <cell r="CP52" t="str">
            <v/>
          </cell>
          <cell r="CQ52"/>
          <cell r="CR52" t="str">
            <v/>
          </cell>
          <cell r="CS52"/>
          <cell r="CT52" t="str">
            <v/>
          </cell>
          <cell r="CU52"/>
          <cell r="CV52" t="str">
            <v/>
          </cell>
          <cell r="CW52"/>
          <cell r="CX52" t="str">
            <v>ر2</v>
          </cell>
          <cell r="CY52" t="str">
            <v>ر2</v>
          </cell>
          <cell r="CZ52" t="str">
            <v>ر2</v>
          </cell>
          <cell r="DA52" t="str">
            <v>ر2</v>
          </cell>
          <cell r="DB52" t="str">
            <v>ر2</v>
          </cell>
          <cell r="DC52" t="str">
            <v>ر1</v>
          </cell>
          <cell r="DD52" t="str">
            <v>ر2</v>
          </cell>
          <cell r="DE52" t="str">
            <v>ر2</v>
          </cell>
          <cell r="DF52" t="str">
            <v>ر1</v>
          </cell>
          <cell r="DG52" t="str">
            <v>ر2</v>
          </cell>
          <cell r="DH52" t="str">
            <v>ر2</v>
          </cell>
          <cell r="DI52" t="str">
            <v>ر1</v>
          </cell>
          <cell r="DJ52" t="str">
            <v>ر2</v>
          </cell>
          <cell r="DK52" t="str">
            <v>ر1</v>
          </cell>
          <cell r="DL52" t="str">
            <v>ر1</v>
          </cell>
          <cell r="DM52" t="str">
            <v>ر1</v>
          </cell>
          <cell r="DN52" t="str">
            <v>ر1</v>
          </cell>
          <cell r="DO52" t="str">
            <v>ر1</v>
          </cell>
          <cell r="DP52" t="str">
            <v>ر2</v>
          </cell>
          <cell r="DQ52" t="str">
            <v>ر2</v>
          </cell>
          <cell r="DR52" t="str">
            <v>ر2</v>
          </cell>
          <cell r="DS52" t="str">
            <v>ر1</v>
          </cell>
          <cell r="DT52" t="str">
            <v>ر2</v>
          </cell>
          <cell r="DU52" t="str">
            <v>ر1</v>
          </cell>
          <cell r="DV52" t="str">
            <v>ج</v>
          </cell>
          <cell r="DW52" t="str">
            <v>ر2</v>
          </cell>
          <cell r="DX52" t="str">
            <v>ر2</v>
          </cell>
          <cell r="DY52" t="str">
            <v>ر1</v>
          </cell>
          <cell r="DZ52" t="str">
            <v>ر1</v>
          </cell>
          <cell r="EA52" t="str">
            <v>ر2</v>
          </cell>
          <cell r="EB52" t="str">
            <v>ر1</v>
          </cell>
          <cell r="EC52" t="str">
            <v>ر2</v>
          </cell>
          <cell r="ED52" t="str">
            <v>ر1</v>
          </cell>
          <cell r="EE52" t="str">
            <v>ر1</v>
          </cell>
          <cell r="EF52" t="str">
            <v>ر1</v>
          </cell>
          <cell r="EG52" t="str">
            <v>ر1</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e">
            <v>#REF!</v>
          </cell>
        </row>
        <row r="53">
          <cell r="A53">
            <v>703599</v>
          </cell>
          <cell r="B53" t="str">
            <v>سالي شباني</v>
          </cell>
          <cell r="C53" t="str">
            <v>الرابعة</v>
          </cell>
          <cell r="D53" t="str">
            <v/>
          </cell>
          <cell r="E53"/>
          <cell r="F53" t="str">
            <v>ر2</v>
          </cell>
          <cell r="G53"/>
          <cell r="H53" t="str">
            <v>ر2</v>
          </cell>
          <cell r="I53"/>
          <cell r="J53" t="str">
            <v>ر1</v>
          </cell>
          <cell r="K53"/>
          <cell r="L53" t="str">
            <v>ر2</v>
          </cell>
          <cell r="M53"/>
          <cell r="N53" t="str">
            <v>ر2</v>
          </cell>
          <cell r="O53"/>
          <cell r="P53" t="str">
            <v>ر1</v>
          </cell>
          <cell r="Q53"/>
          <cell r="R53" t="str">
            <v>ر2</v>
          </cell>
          <cell r="S53"/>
          <cell r="T53" t="str">
            <v>ر2</v>
          </cell>
          <cell r="U53"/>
          <cell r="V53" t="str">
            <v>ر2</v>
          </cell>
          <cell r="W53"/>
          <cell r="X53" t="str">
            <v>ر2</v>
          </cell>
          <cell r="Y53"/>
          <cell r="Z53" t="str">
            <v>ر2</v>
          </cell>
          <cell r="AA53"/>
          <cell r="AB53" t="str">
            <v>ر2</v>
          </cell>
          <cell r="AC53"/>
          <cell r="AD53" t="str">
            <v>ر2</v>
          </cell>
          <cell r="AE53"/>
          <cell r="AF53" t="str">
            <v>ر2</v>
          </cell>
          <cell r="AG53"/>
          <cell r="AH53" t="str">
            <v>ر1</v>
          </cell>
          <cell r="AI53"/>
          <cell r="AJ53" t="str">
            <v>ر2</v>
          </cell>
          <cell r="AK53"/>
          <cell r="AL53" t="str">
            <v>ر2</v>
          </cell>
          <cell r="AM53"/>
          <cell r="AN53" t="str">
            <v>ر2</v>
          </cell>
          <cell r="AO53">
            <v>1</v>
          </cell>
          <cell r="AP53" t="str">
            <v>ر2</v>
          </cell>
          <cell r="AQ53"/>
          <cell r="AR53" t="str">
            <v>ر2</v>
          </cell>
          <cell r="AS53"/>
          <cell r="AT53" t="str">
            <v>ر2</v>
          </cell>
          <cell r="AU53"/>
          <cell r="AV53" t="str">
            <v>ر2</v>
          </cell>
          <cell r="AW53"/>
          <cell r="AX53" t="str">
            <v>ر2</v>
          </cell>
          <cell r="AY53"/>
          <cell r="AZ53" t="str">
            <v>ر2</v>
          </cell>
          <cell r="BA53"/>
          <cell r="BB53" t="str">
            <v>ر1</v>
          </cell>
          <cell r="BC53"/>
          <cell r="BD53" t="str">
            <v>ر2</v>
          </cell>
          <cell r="BE53"/>
          <cell r="BF53" t="str">
            <v>ر2</v>
          </cell>
          <cell r="BG53"/>
          <cell r="BH53" t="str">
            <v>ر2</v>
          </cell>
          <cell r="BI53"/>
          <cell r="BJ53" t="str">
            <v>ر1</v>
          </cell>
          <cell r="BK53"/>
          <cell r="BL53" t="str">
            <v>ر1</v>
          </cell>
          <cell r="BM53"/>
          <cell r="BN53" t="str">
            <v>ر1</v>
          </cell>
          <cell r="BO53"/>
          <cell r="BP53" t="str">
            <v>ر2</v>
          </cell>
          <cell r="BQ53"/>
          <cell r="BR53" t="str">
            <v>ر1</v>
          </cell>
          <cell r="BS53"/>
          <cell r="BT53" t="str">
            <v>ر2</v>
          </cell>
          <cell r="BU53"/>
          <cell r="BV53" t="str">
            <v>ر2</v>
          </cell>
          <cell r="BW53">
            <v>1</v>
          </cell>
          <cell r="BX53" t="str">
            <v>ر2</v>
          </cell>
          <cell r="BY53">
            <v>1</v>
          </cell>
          <cell r="BZ53" t="str">
            <v>ج</v>
          </cell>
          <cell r="CA53">
            <v>1</v>
          </cell>
          <cell r="CB53" t="str">
            <v>ج</v>
          </cell>
          <cell r="CC53">
            <v>1</v>
          </cell>
          <cell r="CD53" t="str">
            <v>ج</v>
          </cell>
          <cell r="CE53">
            <v>1</v>
          </cell>
          <cell r="CF53" t="str">
            <v>ج</v>
          </cell>
          <cell r="CG53">
            <v>1</v>
          </cell>
          <cell r="CH53" t="str">
            <v>ج</v>
          </cell>
          <cell r="CI53">
            <v>1</v>
          </cell>
          <cell r="CJ53" t="str">
            <v>ج</v>
          </cell>
          <cell r="CK53"/>
          <cell r="CL53" t="str">
            <v/>
          </cell>
          <cell r="CM53"/>
          <cell r="CN53" t="str">
            <v/>
          </cell>
          <cell r="CO53"/>
          <cell r="CP53" t="str">
            <v/>
          </cell>
          <cell r="CQ53"/>
          <cell r="CR53" t="str">
            <v/>
          </cell>
          <cell r="CS53"/>
          <cell r="CT53" t="str">
            <v/>
          </cell>
          <cell r="CU53"/>
          <cell r="CV53" t="str">
            <v/>
          </cell>
          <cell r="CW53"/>
          <cell r="CX53" t="str">
            <v>ر2</v>
          </cell>
          <cell r="CY53" t="str">
            <v>ر2</v>
          </cell>
          <cell r="CZ53" t="str">
            <v>ر1</v>
          </cell>
          <cell r="DA53" t="str">
            <v>ر2</v>
          </cell>
          <cell r="DB53" t="str">
            <v>ر2</v>
          </cell>
          <cell r="DC53" t="str">
            <v>ر1</v>
          </cell>
          <cell r="DD53" t="str">
            <v>ر2</v>
          </cell>
          <cell r="DE53" t="str">
            <v>ر2</v>
          </cell>
          <cell r="DF53" t="str">
            <v>ر2</v>
          </cell>
          <cell r="DG53" t="str">
            <v>ر2</v>
          </cell>
          <cell r="DH53" t="str">
            <v>ر2</v>
          </cell>
          <cell r="DI53" t="str">
            <v>ر2</v>
          </cell>
          <cell r="DJ53" t="str">
            <v>ر2</v>
          </cell>
          <cell r="DK53" t="str">
            <v>ر2</v>
          </cell>
          <cell r="DL53" t="str">
            <v>ر1</v>
          </cell>
          <cell r="DM53" t="str">
            <v>ر2</v>
          </cell>
          <cell r="DN53" t="str">
            <v>ر2</v>
          </cell>
          <cell r="DO53" t="str">
            <v>ر2</v>
          </cell>
          <cell r="DP53" t="str">
            <v>ر2</v>
          </cell>
          <cell r="DQ53" t="str">
            <v>ر2</v>
          </cell>
          <cell r="DR53" t="str">
            <v>ر2</v>
          </cell>
          <cell r="DS53" t="str">
            <v>ر2</v>
          </cell>
          <cell r="DT53" t="str">
            <v>ر2</v>
          </cell>
          <cell r="DU53" t="str">
            <v>ر2</v>
          </cell>
          <cell r="DV53" t="str">
            <v>ر1</v>
          </cell>
          <cell r="DW53" t="str">
            <v>ر2</v>
          </cell>
          <cell r="DX53" t="str">
            <v>ر2</v>
          </cell>
          <cell r="DY53" t="str">
            <v>ر2</v>
          </cell>
          <cell r="DZ53" t="str">
            <v>ر1</v>
          </cell>
          <cell r="EA53" t="str">
            <v>ر1</v>
          </cell>
          <cell r="EB53" t="str">
            <v>ر1</v>
          </cell>
          <cell r="EC53" t="str">
            <v>ر2</v>
          </cell>
          <cell r="ED53" t="str">
            <v>ر1</v>
          </cell>
          <cell r="EE53" t="str">
            <v>ر2</v>
          </cell>
          <cell r="EF53" t="str">
            <v>ر2</v>
          </cell>
          <cell r="EG53" t="str">
            <v>ر2</v>
          </cell>
          <cell r="EH53" t="str">
            <v>ر1</v>
          </cell>
          <cell r="EI53" t="str">
            <v>ر1</v>
          </cell>
          <cell r="EJ53" t="str">
            <v>ر1</v>
          </cell>
          <cell r="EK53" t="str">
            <v>ر1</v>
          </cell>
          <cell r="EL53" t="str">
            <v>ر1</v>
          </cell>
          <cell r="EM53" t="str">
            <v>ر1</v>
          </cell>
          <cell r="EN53" t="str">
            <v/>
          </cell>
          <cell r="EO53" t="str">
            <v/>
          </cell>
          <cell r="EP53" t="str">
            <v/>
          </cell>
          <cell r="EQ53" t="str">
            <v/>
          </cell>
          <cell r="ER53" t="str">
            <v/>
          </cell>
          <cell r="ES53" t="str">
            <v/>
          </cell>
          <cell r="ET53" t="str">
            <v/>
          </cell>
          <cell r="EU53" t="str">
            <v/>
          </cell>
          <cell r="EV53" t="str">
            <v/>
          </cell>
          <cell r="EW53" t="e">
            <v>#REF!</v>
          </cell>
        </row>
        <row r="54">
          <cell r="A54">
            <v>703605</v>
          </cell>
          <cell r="B54" t="str">
            <v>سامي ابراهيم</v>
          </cell>
          <cell r="C54" t="str">
            <v>الرابعة</v>
          </cell>
          <cell r="D54" t="str">
            <v/>
          </cell>
          <cell r="E54"/>
          <cell r="F54" t="str">
            <v>ر2</v>
          </cell>
          <cell r="G54"/>
          <cell r="H54" t="str">
            <v>ر1</v>
          </cell>
          <cell r="I54"/>
          <cell r="J54" t="str">
            <v>ر1</v>
          </cell>
          <cell r="K54"/>
          <cell r="L54" t="str">
            <v>ر1</v>
          </cell>
          <cell r="M54"/>
          <cell r="N54" t="str">
            <v>ر2</v>
          </cell>
          <cell r="O54"/>
          <cell r="P54" t="str">
            <v>ر1</v>
          </cell>
          <cell r="Q54"/>
          <cell r="R54" t="str">
            <v>ر1</v>
          </cell>
          <cell r="S54"/>
          <cell r="T54" t="str">
            <v>ر2</v>
          </cell>
          <cell r="U54"/>
          <cell r="V54" t="str">
            <v>ر1</v>
          </cell>
          <cell r="W54"/>
          <cell r="X54" t="str">
            <v>ر1</v>
          </cell>
          <cell r="Y54"/>
          <cell r="Z54" t="str">
            <v>ر1</v>
          </cell>
          <cell r="AA54"/>
          <cell r="AB54" t="str">
            <v>ر2</v>
          </cell>
          <cell r="AC54"/>
          <cell r="AD54" t="str">
            <v>ر1</v>
          </cell>
          <cell r="AE54"/>
          <cell r="AF54" t="str">
            <v>ر1</v>
          </cell>
          <cell r="AG54"/>
          <cell r="AH54" t="str">
            <v>ر2</v>
          </cell>
          <cell r="AI54"/>
          <cell r="AJ54" t="str">
            <v>ر1</v>
          </cell>
          <cell r="AK54"/>
          <cell r="AL54" t="str">
            <v>ر1</v>
          </cell>
          <cell r="AM54"/>
          <cell r="AN54" t="str">
            <v>ر2</v>
          </cell>
          <cell r="AO54"/>
          <cell r="AP54" t="str">
            <v>ر1</v>
          </cell>
          <cell r="AQ54"/>
          <cell r="AR54" t="str">
            <v>ر1</v>
          </cell>
          <cell r="AS54"/>
          <cell r="AT54" t="str">
            <v>ر1</v>
          </cell>
          <cell r="AU54"/>
          <cell r="AV54" t="str">
            <v>ر1</v>
          </cell>
          <cell r="AW54"/>
          <cell r="AX54" t="str">
            <v>ر1</v>
          </cell>
          <cell r="AY54"/>
          <cell r="AZ54" t="str">
            <v>ر2</v>
          </cell>
          <cell r="BA54"/>
          <cell r="BB54" t="str">
            <v>ر1</v>
          </cell>
          <cell r="BC54">
            <v>1</v>
          </cell>
          <cell r="BD54" t="str">
            <v>ر2</v>
          </cell>
          <cell r="BE54"/>
          <cell r="BF54" t="str">
            <v>ر2</v>
          </cell>
          <cell r="BG54"/>
          <cell r="BH54" t="str">
            <v>ر2</v>
          </cell>
          <cell r="BI54"/>
          <cell r="BJ54" t="str">
            <v>ر2</v>
          </cell>
          <cell r="BK54"/>
          <cell r="BL54" t="str">
            <v>ر1</v>
          </cell>
          <cell r="BM54"/>
          <cell r="BN54" t="str">
            <v>ر1</v>
          </cell>
          <cell r="BO54"/>
          <cell r="BP54" t="str">
            <v>ر1</v>
          </cell>
          <cell r="BQ54"/>
          <cell r="BR54" t="str">
            <v>ر1</v>
          </cell>
          <cell r="BS54">
            <v>1</v>
          </cell>
          <cell r="BT54" t="str">
            <v>ر2</v>
          </cell>
          <cell r="BU54"/>
          <cell r="BV54" t="str">
            <v>ر1</v>
          </cell>
          <cell r="BW54"/>
          <cell r="BX54" t="str">
            <v>ر2</v>
          </cell>
          <cell r="BY54"/>
          <cell r="BZ54" t="str">
            <v>ر2</v>
          </cell>
          <cell r="CA54"/>
          <cell r="CB54" t="str">
            <v>ر1</v>
          </cell>
          <cell r="CC54">
            <v>1</v>
          </cell>
          <cell r="CD54" t="str">
            <v>ر2</v>
          </cell>
          <cell r="CE54"/>
          <cell r="CF54" t="str">
            <v>ر1</v>
          </cell>
          <cell r="CG54"/>
          <cell r="CH54" t="str">
            <v>ر1</v>
          </cell>
          <cell r="CI54"/>
          <cell r="CJ54" t="str">
            <v>ر2</v>
          </cell>
          <cell r="CK54"/>
          <cell r="CL54" t="str">
            <v>ر1</v>
          </cell>
          <cell r="CM54"/>
          <cell r="CN54" t="str">
            <v>ر1</v>
          </cell>
          <cell r="CO54"/>
          <cell r="CP54" t="str">
            <v>ر1</v>
          </cell>
          <cell r="CQ54"/>
          <cell r="CR54" t="str">
            <v>ج</v>
          </cell>
          <cell r="CS54"/>
          <cell r="CT54" t="str">
            <v>ر1</v>
          </cell>
          <cell r="CU54"/>
          <cell r="CV54" t="str">
            <v>ر1</v>
          </cell>
          <cell r="CW54"/>
          <cell r="CX54" t="str">
            <v>ر2</v>
          </cell>
          <cell r="CY54" t="str">
            <v>ر1</v>
          </cell>
          <cell r="CZ54" t="str">
            <v>ر1</v>
          </cell>
          <cell r="DA54" t="str">
            <v>ر1</v>
          </cell>
          <cell r="DB54" t="str">
            <v>ر2</v>
          </cell>
          <cell r="DC54" t="str">
            <v>ر1</v>
          </cell>
          <cell r="DD54" t="str">
            <v>ر1</v>
          </cell>
          <cell r="DE54" t="str">
            <v>ر2</v>
          </cell>
          <cell r="DF54" t="str">
            <v>ر1</v>
          </cell>
          <cell r="DG54" t="str">
            <v>ر1</v>
          </cell>
          <cell r="DH54" t="str">
            <v>ر1</v>
          </cell>
          <cell r="DI54" t="str">
            <v>ر2</v>
          </cell>
          <cell r="DJ54" t="str">
            <v>ر1</v>
          </cell>
          <cell r="DK54" t="str">
            <v>ر1</v>
          </cell>
          <cell r="DL54" t="str">
            <v>ر2</v>
          </cell>
          <cell r="DM54" t="str">
            <v>ر1</v>
          </cell>
          <cell r="DN54" t="str">
            <v>ر1</v>
          </cell>
          <cell r="DO54" t="str">
            <v>ر2</v>
          </cell>
          <cell r="DP54" t="str">
            <v>ر1</v>
          </cell>
          <cell r="DQ54" t="str">
            <v>ر1</v>
          </cell>
          <cell r="DR54" t="str">
            <v>ر1</v>
          </cell>
          <cell r="DS54" t="str">
            <v>ر1</v>
          </cell>
          <cell r="DT54" t="str">
            <v>ر1</v>
          </cell>
          <cell r="DU54" t="str">
            <v>ر2</v>
          </cell>
          <cell r="DV54" t="str">
            <v>ر1</v>
          </cell>
          <cell r="DW54" t="str">
            <v>ر2</v>
          </cell>
          <cell r="DX54" t="str">
            <v>ر2</v>
          </cell>
          <cell r="DY54" t="str">
            <v>ر2</v>
          </cell>
          <cell r="DZ54" t="str">
            <v>ر2</v>
          </cell>
          <cell r="EA54" t="str">
            <v>ر1</v>
          </cell>
          <cell r="EB54" t="str">
            <v>ر1</v>
          </cell>
          <cell r="EC54" t="str">
            <v>ر1</v>
          </cell>
          <cell r="ED54" t="str">
            <v>ر1</v>
          </cell>
          <cell r="EE54" t="str">
            <v>ر2</v>
          </cell>
          <cell r="EF54" t="str">
            <v>ر1</v>
          </cell>
          <cell r="EG54" t="str">
            <v>ر2</v>
          </cell>
          <cell r="EH54" t="str">
            <v>ر2</v>
          </cell>
          <cell r="EI54" t="str">
            <v>ر1</v>
          </cell>
          <cell r="EJ54" t="str">
            <v>ر2</v>
          </cell>
          <cell r="EK54" t="str">
            <v>ر1</v>
          </cell>
          <cell r="EL54" t="str">
            <v>ر1</v>
          </cell>
          <cell r="EM54" t="str">
            <v>ر2</v>
          </cell>
          <cell r="EN54" t="str">
            <v>ر1</v>
          </cell>
          <cell r="EO54" t="str">
            <v>ر1</v>
          </cell>
          <cell r="EP54" t="str">
            <v>ر1</v>
          </cell>
          <cell r="EQ54" t="str">
            <v>ج</v>
          </cell>
          <cell r="ER54" t="str">
            <v>ر1</v>
          </cell>
          <cell r="ES54" t="str">
            <v>ر1</v>
          </cell>
          <cell r="ET54" t="str">
            <v/>
          </cell>
          <cell r="EU54" t="str">
            <v/>
          </cell>
          <cell r="EV54" t="str">
            <v/>
          </cell>
          <cell r="EW54" t="e">
            <v>#REF!</v>
          </cell>
        </row>
        <row r="55">
          <cell r="A55">
            <v>703627</v>
          </cell>
          <cell r="B55" t="str">
            <v>شذا دياب</v>
          </cell>
          <cell r="C55" t="str">
            <v>الثانية</v>
          </cell>
          <cell r="D55" t="str">
            <v/>
          </cell>
          <cell r="E55"/>
          <cell r="F55" t="str">
            <v>ر2</v>
          </cell>
          <cell r="G55"/>
          <cell r="H55" t="str">
            <v>ر1</v>
          </cell>
          <cell r="I55"/>
          <cell r="J55" t="str">
            <v>ر2</v>
          </cell>
          <cell r="K55"/>
          <cell r="L55" t="str">
            <v>ر2</v>
          </cell>
          <cell r="M55"/>
          <cell r="N55" t="str">
            <v>ر1</v>
          </cell>
          <cell r="O55">
            <v>1</v>
          </cell>
          <cell r="P55" t="str">
            <v>ر2</v>
          </cell>
          <cell r="Q55"/>
          <cell r="R55" t="str">
            <v>ر1</v>
          </cell>
          <cell r="S55">
            <v>1</v>
          </cell>
          <cell r="T55" t="str">
            <v>ر2</v>
          </cell>
          <cell r="U55"/>
          <cell r="V55" t="str">
            <v>ر1</v>
          </cell>
          <cell r="W55"/>
          <cell r="X55" t="str">
            <v>ر2</v>
          </cell>
          <cell r="Y55"/>
          <cell r="Z55" t="str">
            <v>ر2</v>
          </cell>
          <cell r="AA55"/>
          <cell r="AB55" t="str">
            <v>ر2</v>
          </cell>
          <cell r="AC55">
            <v>1</v>
          </cell>
          <cell r="AD55" t="str">
            <v>ر1</v>
          </cell>
          <cell r="AE55"/>
          <cell r="AF55" t="str">
            <v>ج</v>
          </cell>
          <cell r="AG55"/>
          <cell r="AH55" t="str">
            <v>ر1</v>
          </cell>
          <cell r="AI55"/>
          <cell r="AJ55" t="str">
            <v>ج</v>
          </cell>
          <cell r="AK55">
            <v>1</v>
          </cell>
          <cell r="AL55" t="str">
            <v>ج</v>
          </cell>
          <cell r="AM55"/>
          <cell r="AN55" t="str">
            <v>ر1</v>
          </cell>
          <cell r="AO55"/>
          <cell r="AP55" t="str">
            <v>ج</v>
          </cell>
          <cell r="AQ55"/>
          <cell r="AR55" t="str">
            <v>ج</v>
          </cell>
          <cell r="AS55"/>
          <cell r="AT55" t="str">
            <v>ج</v>
          </cell>
          <cell r="AU55"/>
          <cell r="AV55" t="str">
            <v>ج</v>
          </cell>
          <cell r="AW55"/>
          <cell r="AX55" t="str">
            <v>ر1</v>
          </cell>
          <cell r="AY55">
            <v>1</v>
          </cell>
          <cell r="AZ55" t="str">
            <v>ج</v>
          </cell>
          <cell r="BA55"/>
          <cell r="BB55" t="str">
            <v/>
          </cell>
          <cell r="BC55"/>
          <cell r="BD55" t="str">
            <v/>
          </cell>
          <cell r="BE55"/>
          <cell r="BF55" t="str">
            <v/>
          </cell>
          <cell r="BG55"/>
          <cell r="BH55" t="str">
            <v/>
          </cell>
          <cell r="BI55"/>
          <cell r="BJ55" t="str">
            <v/>
          </cell>
          <cell r="BK55"/>
          <cell r="BL55" t="str">
            <v/>
          </cell>
          <cell r="BM55"/>
          <cell r="BN55" t="str">
            <v/>
          </cell>
          <cell r="BO55"/>
          <cell r="BP55" t="str">
            <v/>
          </cell>
          <cell r="BQ55"/>
          <cell r="BR55" t="str">
            <v/>
          </cell>
          <cell r="BS55"/>
          <cell r="BT55" t="str">
            <v/>
          </cell>
          <cell r="BU55"/>
          <cell r="BV55" t="str">
            <v/>
          </cell>
          <cell r="BW55"/>
          <cell r="BX55" t="str">
            <v/>
          </cell>
          <cell r="BY55"/>
          <cell r="BZ55" t="str">
            <v/>
          </cell>
          <cell r="CA55"/>
          <cell r="CB55" t="str">
            <v/>
          </cell>
          <cell r="CC55"/>
          <cell r="CD55" t="str">
            <v/>
          </cell>
          <cell r="CE55"/>
          <cell r="CF55" t="str">
            <v/>
          </cell>
          <cell r="CG55"/>
          <cell r="CH55" t="str">
            <v/>
          </cell>
          <cell r="CI55"/>
          <cell r="CJ55" t="str">
            <v/>
          </cell>
          <cell r="CK55"/>
          <cell r="CL55" t="str">
            <v/>
          </cell>
          <cell r="CM55"/>
          <cell r="CN55" t="str">
            <v/>
          </cell>
          <cell r="CO55"/>
          <cell r="CP55" t="str">
            <v/>
          </cell>
          <cell r="CQ55"/>
          <cell r="CR55" t="str">
            <v/>
          </cell>
          <cell r="CS55"/>
          <cell r="CT55" t="str">
            <v/>
          </cell>
          <cell r="CU55"/>
          <cell r="CV55" t="str">
            <v/>
          </cell>
          <cell r="CW55"/>
          <cell r="CX55" t="str">
            <v>ر2</v>
          </cell>
          <cell r="CY55" t="str">
            <v>ر1</v>
          </cell>
          <cell r="CZ55" t="str">
            <v>ر2</v>
          </cell>
          <cell r="DA55" t="str">
            <v>ر2</v>
          </cell>
          <cell r="DB55" t="str">
            <v>ر1</v>
          </cell>
          <cell r="DC55" t="str">
            <v>ر2</v>
          </cell>
          <cell r="DD55" t="str">
            <v>ر1</v>
          </cell>
          <cell r="DE55" t="str">
            <v>ر2</v>
          </cell>
          <cell r="DF55" t="str">
            <v>ر1</v>
          </cell>
          <cell r="DG55" t="str">
            <v>ر2</v>
          </cell>
          <cell r="DH55" t="str">
            <v>ر2</v>
          </cell>
          <cell r="DI55" t="str">
            <v>ر2</v>
          </cell>
          <cell r="DJ55" t="str">
            <v>ر2</v>
          </cell>
          <cell r="DK55" t="str">
            <v>ج</v>
          </cell>
          <cell r="DL55" t="str">
            <v>ر1</v>
          </cell>
          <cell r="DM55" t="str">
            <v>ج</v>
          </cell>
          <cell r="DN55" t="str">
            <v>ر1</v>
          </cell>
          <cell r="DO55" t="str">
            <v>ر1</v>
          </cell>
          <cell r="DP55" t="str">
            <v>ج</v>
          </cell>
          <cell r="DQ55" t="str">
            <v>ج</v>
          </cell>
          <cell r="DR55" t="str">
            <v>ج</v>
          </cell>
          <cell r="DS55" t="str">
            <v>ج</v>
          </cell>
          <cell r="DT55" t="str">
            <v>ر1</v>
          </cell>
          <cell r="DU55" t="str">
            <v>ر1</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O55" t="str">
            <v/>
          </cell>
          <cell r="EP55" t="str">
            <v/>
          </cell>
          <cell r="EQ55" t="str">
            <v/>
          </cell>
          <cell r="ER55" t="str">
            <v/>
          </cell>
          <cell r="ES55" t="str">
            <v/>
          </cell>
          <cell r="ET55" t="str">
            <v/>
          </cell>
          <cell r="EU55" t="str">
            <v/>
          </cell>
          <cell r="EV55" t="str">
            <v/>
          </cell>
          <cell r="EW55" t="e">
            <v>#REF!</v>
          </cell>
        </row>
        <row r="56">
          <cell r="A56">
            <v>703645</v>
          </cell>
          <cell r="B56" t="str">
            <v>طريف القاسمي</v>
          </cell>
          <cell r="C56" t="str">
            <v>الرابعة</v>
          </cell>
          <cell r="D56" t="str">
            <v/>
          </cell>
          <cell r="E56"/>
          <cell r="F56" t="str">
            <v>ر1</v>
          </cell>
          <cell r="G56"/>
          <cell r="H56" t="str">
            <v>ر2</v>
          </cell>
          <cell r="I56"/>
          <cell r="J56" t="str">
            <v>ر2</v>
          </cell>
          <cell r="K56"/>
          <cell r="L56" t="str">
            <v>ر2</v>
          </cell>
          <cell r="M56"/>
          <cell r="N56" t="str">
            <v>ر1</v>
          </cell>
          <cell r="O56"/>
          <cell r="P56" t="str">
            <v>ر1</v>
          </cell>
          <cell r="Q56"/>
          <cell r="R56" t="str">
            <v>ر1</v>
          </cell>
          <cell r="S56"/>
          <cell r="T56" t="str">
            <v>ر2</v>
          </cell>
          <cell r="U56"/>
          <cell r="V56" t="str">
            <v>ر1</v>
          </cell>
          <cell r="W56"/>
          <cell r="X56" t="str">
            <v>ر1</v>
          </cell>
          <cell r="Y56"/>
          <cell r="Z56" t="str">
            <v>ر2</v>
          </cell>
          <cell r="AA56"/>
          <cell r="AB56" t="str">
            <v>ر1</v>
          </cell>
          <cell r="AC56"/>
          <cell r="AD56" t="str">
            <v>ر2</v>
          </cell>
          <cell r="AE56"/>
          <cell r="AF56" t="str">
            <v>ر1</v>
          </cell>
          <cell r="AG56"/>
          <cell r="AH56" t="str">
            <v>ر2</v>
          </cell>
          <cell r="AI56"/>
          <cell r="AJ56" t="str">
            <v>ر1</v>
          </cell>
          <cell r="AK56"/>
          <cell r="AL56" t="str">
            <v>ر1</v>
          </cell>
          <cell r="AM56"/>
          <cell r="AN56" t="str">
            <v>ر1</v>
          </cell>
          <cell r="AO56"/>
          <cell r="AP56" t="str">
            <v>ر1</v>
          </cell>
          <cell r="AQ56"/>
          <cell r="AR56" t="str">
            <v>ر1</v>
          </cell>
          <cell r="AS56"/>
          <cell r="AT56" t="str">
            <v>ر2</v>
          </cell>
          <cell r="AU56"/>
          <cell r="AV56" t="str">
            <v>ر1</v>
          </cell>
          <cell r="AW56"/>
          <cell r="AX56" t="str">
            <v>ر1</v>
          </cell>
          <cell r="AY56"/>
          <cell r="AZ56" t="str">
            <v>ر1</v>
          </cell>
          <cell r="BA56"/>
          <cell r="BB56" t="str">
            <v>ر1</v>
          </cell>
          <cell r="BC56"/>
          <cell r="BD56" t="str">
            <v>ر2</v>
          </cell>
          <cell r="BE56"/>
          <cell r="BF56" t="str">
            <v>ر1</v>
          </cell>
          <cell r="BG56"/>
          <cell r="BH56" t="str">
            <v>ر2</v>
          </cell>
          <cell r="BI56"/>
          <cell r="BJ56" t="str">
            <v>ر2</v>
          </cell>
          <cell r="BK56"/>
          <cell r="BL56" t="str">
            <v>ر1</v>
          </cell>
          <cell r="BM56"/>
          <cell r="BN56" t="str">
            <v>ر1</v>
          </cell>
          <cell r="BO56"/>
          <cell r="BP56" t="str">
            <v>ر1</v>
          </cell>
          <cell r="BQ56"/>
          <cell r="BR56" t="str">
            <v>ر1</v>
          </cell>
          <cell r="BS56"/>
          <cell r="BT56" t="str">
            <v>ر1</v>
          </cell>
          <cell r="BU56"/>
          <cell r="BV56" t="str">
            <v>ر1</v>
          </cell>
          <cell r="BW56"/>
          <cell r="BX56" t="str">
            <v>ر1</v>
          </cell>
          <cell r="BY56"/>
          <cell r="BZ56" t="str">
            <v>ر1</v>
          </cell>
          <cell r="CA56"/>
          <cell r="CB56" t="str">
            <v>ر1</v>
          </cell>
          <cell r="CC56"/>
          <cell r="CD56" t="str">
            <v>ر1</v>
          </cell>
          <cell r="CE56"/>
          <cell r="CF56" t="str">
            <v>ر2</v>
          </cell>
          <cell r="CG56"/>
          <cell r="CH56" t="str">
            <v>ر2</v>
          </cell>
          <cell r="CI56"/>
          <cell r="CJ56" t="str">
            <v>ر2</v>
          </cell>
          <cell r="CK56">
            <v>1</v>
          </cell>
          <cell r="CL56" t="str">
            <v>ج</v>
          </cell>
          <cell r="CM56">
            <v>1</v>
          </cell>
          <cell r="CN56" t="str">
            <v>ج</v>
          </cell>
          <cell r="CO56">
            <v>1</v>
          </cell>
          <cell r="CP56" t="str">
            <v>ج</v>
          </cell>
          <cell r="CQ56">
            <v>1</v>
          </cell>
          <cell r="CR56" t="str">
            <v>ج</v>
          </cell>
          <cell r="CS56">
            <v>1</v>
          </cell>
          <cell r="CT56" t="str">
            <v>ج</v>
          </cell>
          <cell r="CU56">
            <v>1</v>
          </cell>
          <cell r="CV56" t="str">
            <v>ج</v>
          </cell>
          <cell r="CW56"/>
          <cell r="CX56" t="str">
            <v>ر1</v>
          </cell>
          <cell r="CY56" t="str">
            <v>ر2</v>
          </cell>
          <cell r="CZ56" t="str">
            <v>ر2</v>
          </cell>
          <cell r="DA56" t="str">
            <v>ر2</v>
          </cell>
          <cell r="DB56" t="str">
            <v>ر1</v>
          </cell>
          <cell r="DC56" t="str">
            <v>ر1</v>
          </cell>
          <cell r="DD56" t="str">
            <v>ر1</v>
          </cell>
          <cell r="DE56" t="str">
            <v>ر2</v>
          </cell>
          <cell r="DF56" t="str">
            <v>ر1</v>
          </cell>
          <cell r="DG56" t="str">
            <v>ر1</v>
          </cell>
          <cell r="DH56" t="str">
            <v>ر2</v>
          </cell>
          <cell r="DI56" t="str">
            <v>ر1</v>
          </cell>
          <cell r="DJ56" t="str">
            <v>ر2</v>
          </cell>
          <cell r="DK56" t="str">
            <v>ر1</v>
          </cell>
          <cell r="DL56" t="str">
            <v>ر2</v>
          </cell>
          <cell r="DM56" t="str">
            <v>ر1</v>
          </cell>
          <cell r="DN56" t="str">
            <v>ر1</v>
          </cell>
          <cell r="DO56" t="str">
            <v>ر1</v>
          </cell>
          <cell r="DP56" t="str">
            <v>ر1</v>
          </cell>
          <cell r="DQ56" t="str">
            <v>ر1</v>
          </cell>
          <cell r="DR56" t="str">
            <v>ر2</v>
          </cell>
          <cell r="DS56" t="str">
            <v>ر1</v>
          </cell>
          <cell r="DT56" t="str">
            <v>ر1</v>
          </cell>
          <cell r="DU56" t="str">
            <v>ر1</v>
          </cell>
          <cell r="DV56" t="str">
            <v>ر1</v>
          </cell>
          <cell r="DW56" t="str">
            <v>ر2</v>
          </cell>
          <cell r="DX56" t="str">
            <v>ر1</v>
          </cell>
          <cell r="DY56" t="str">
            <v>ر2</v>
          </cell>
          <cell r="DZ56" t="str">
            <v>ر2</v>
          </cell>
          <cell r="EA56" t="str">
            <v>ر1</v>
          </cell>
          <cell r="EB56" t="str">
            <v>ر1</v>
          </cell>
          <cell r="EC56" t="str">
            <v>ر1</v>
          </cell>
          <cell r="ED56" t="str">
            <v>ر1</v>
          </cell>
          <cell r="EE56" t="str">
            <v>ر1</v>
          </cell>
          <cell r="EF56" t="str">
            <v>ر1</v>
          </cell>
          <cell r="EG56" t="str">
            <v>ر1</v>
          </cell>
          <cell r="EH56" t="str">
            <v>ر1</v>
          </cell>
          <cell r="EI56" t="str">
            <v>ر1</v>
          </cell>
          <cell r="EJ56" t="str">
            <v>ر1</v>
          </cell>
          <cell r="EK56" t="str">
            <v>ر2</v>
          </cell>
          <cell r="EL56" t="str">
            <v>ر2</v>
          </cell>
          <cell r="EM56" t="str">
            <v>ر2</v>
          </cell>
          <cell r="EN56" t="str">
            <v>ر1</v>
          </cell>
          <cell r="EO56" t="str">
            <v>ر1</v>
          </cell>
          <cell r="EP56" t="str">
            <v>ر1</v>
          </cell>
          <cell r="EQ56" t="str">
            <v>ر1</v>
          </cell>
          <cell r="ER56" t="str">
            <v>ر1</v>
          </cell>
          <cell r="ES56" t="str">
            <v>ر1</v>
          </cell>
          <cell r="ET56" t="str">
            <v/>
          </cell>
          <cell r="EU56" t="str">
            <v/>
          </cell>
          <cell r="EV56" t="str">
            <v/>
          </cell>
          <cell r="EW56" t="e">
            <v>#REF!</v>
          </cell>
        </row>
        <row r="57">
          <cell r="A57">
            <v>703663</v>
          </cell>
          <cell r="B57" t="str">
            <v>عبير الرفاعي</v>
          </cell>
          <cell r="C57" t="str">
            <v>الرابعة حديث</v>
          </cell>
          <cell r="D57" t="str">
            <v>ترفع الى س4</v>
          </cell>
          <cell r="E57"/>
          <cell r="F57" t="str">
            <v>ر2</v>
          </cell>
          <cell r="G57"/>
          <cell r="H57" t="str">
            <v>ر2</v>
          </cell>
          <cell r="I57"/>
          <cell r="J57" t="str">
            <v>ر2</v>
          </cell>
          <cell r="K57"/>
          <cell r="L57" t="str">
            <v>ر2</v>
          </cell>
          <cell r="M57"/>
          <cell r="N57" t="str">
            <v>ر2</v>
          </cell>
          <cell r="O57"/>
          <cell r="P57" t="str">
            <v>ر1</v>
          </cell>
          <cell r="Q57"/>
          <cell r="R57" t="str">
            <v>ر1</v>
          </cell>
          <cell r="S57"/>
          <cell r="T57" t="str">
            <v>ر2</v>
          </cell>
          <cell r="U57"/>
          <cell r="V57" t="str">
            <v>ر2</v>
          </cell>
          <cell r="W57">
            <v>1</v>
          </cell>
          <cell r="X57" t="str">
            <v>ر2</v>
          </cell>
          <cell r="Y57"/>
          <cell r="Z57" t="str">
            <v>ر1</v>
          </cell>
          <cell r="AA57"/>
          <cell r="AB57" t="str">
            <v>ر1</v>
          </cell>
          <cell r="AC57"/>
          <cell r="AD57" t="str">
            <v>ر2</v>
          </cell>
          <cell r="AE57"/>
          <cell r="AF57" t="str">
            <v>ر1</v>
          </cell>
          <cell r="AG57"/>
          <cell r="AH57" t="str">
            <v>ر2</v>
          </cell>
          <cell r="AI57"/>
          <cell r="AJ57" t="str">
            <v>ر1</v>
          </cell>
          <cell r="AK57"/>
          <cell r="AL57" t="str">
            <v>ر2</v>
          </cell>
          <cell r="AM57"/>
          <cell r="AN57" t="str">
            <v>ر2</v>
          </cell>
          <cell r="AO57"/>
          <cell r="AP57" t="str">
            <v>ر2</v>
          </cell>
          <cell r="AQ57"/>
          <cell r="AR57" t="str">
            <v>ر1</v>
          </cell>
          <cell r="AS57"/>
          <cell r="AT57" t="str">
            <v>ر2</v>
          </cell>
          <cell r="AU57"/>
          <cell r="AV57" t="str">
            <v>ر2</v>
          </cell>
          <cell r="AW57"/>
          <cell r="AX57" t="str">
            <v>ر1</v>
          </cell>
          <cell r="AY57"/>
          <cell r="AZ57" t="str">
            <v>ر2</v>
          </cell>
          <cell r="BA57"/>
          <cell r="BB57" t="str">
            <v>ر1</v>
          </cell>
          <cell r="BC57"/>
          <cell r="BD57" t="str">
            <v>ر2</v>
          </cell>
          <cell r="BE57"/>
          <cell r="BF57" t="str">
            <v>ر2</v>
          </cell>
          <cell r="BG57"/>
          <cell r="BH57" t="str">
            <v>ر2</v>
          </cell>
          <cell r="BI57"/>
          <cell r="BJ57" t="str">
            <v>ر2</v>
          </cell>
          <cell r="BK57"/>
          <cell r="BL57" t="str">
            <v>ر2</v>
          </cell>
          <cell r="BM57"/>
          <cell r="BN57" t="str">
            <v>ر2</v>
          </cell>
          <cell r="BO57"/>
          <cell r="BP57" t="str">
            <v>ر1</v>
          </cell>
          <cell r="BQ57">
            <v>1</v>
          </cell>
          <cell r="BR57" t="str">
            <v>ر2</v>
          </cell>
          <cell r="BS57">
            <v>1</v>
          </cell>
          <cell r="BT57" t="str">
            <v>ر1</v>
          </cell>
          <cell r="BU57">
            <v>1</v>
          </cell>
          <cell r="BV57" t="str">
            <v>ر1</v>
          </cell>
          <cell r="BW57"/>
          <cell r="BX57" t="str">
            <v>ر1</v>
          </cell>
          <cell r="BY57"/>
          <cell r="BZ57" t="str">
            <v/>
          </cell>
          <cell r="CA57"/>
          <cell r="CB57" t="str">
            <v/>
          </cell>
          <cell r="CC57"/>
          <cell r="CD57" t="str">
            <v/>
          </cell>
          <cell r="CE57"/>
          <cell r="CF57" t="str">
            <v/>
          </cell>
          <cell r="CG57"/>
          <cell r="CH57" t="str">
            <v/>
          </cell>
          <cell r="CI57"/>
          <cell r="CJ57" t="str">
            <v/>
          </cell>
          <cell r="CK57"/>
          <cell r="CL57" t="str">
            <v/>
          </cell>
          <cell r="CM57"/>
          <cell r="CN57" t="str">
            <v/>
          </cell>
          <cell r="CO57"/>
          <cell r="CP57" t="str">
            <v/>
          </cell>
          <cell r="CQ57"/>
          <cell r="CR57" t="str">
            <v/>
          </cell>
          <cell r="CS57"/>
          <cell r="CT57" t="str">
            <v/>
          </cell>
          <cell r="CU57"/>
          <cell r="CV57" t="str">
            <v/>
          </cell>
          <cell r="CW57"/>
          <cell r="CX57" t="str">
            <v>ر2</v>
          </cell>
          <cell r="CY57" t="str">
            <v>ر2</v>
          </cell>
          <cell r="CZ57" t="str">
            <v>ر2</v>
          </cell>
          <cell r="DA57" t="str">
            <v>ر2</v>
          </cell>
          <cell r="DB57" t="str">
            <v>ر2</v>
          </cell>
          <cell r="DC57" t="str">
            <v>ر1</v>
          </cell>
          <cell r="DD57" t="str">
            <v>ر1</v>
          </cell>
          <cell r="DE57" t="str">
            <v>ر2</v>
          </cell>
          <cell r="DF57" t="str">
            <v>ر2</v>
          </cell>
          <cell r="DG57" t="str">
            <v>ر2</v>
          </cell>
          <cell r="DH57" t="str">
            <v>ر1</v>
          </cell>
          <cell r="DI57" t="str">
            <v>ر1</v>
          </cell>
          <cell r="DJ57" t="str">
            <v>ر2</v>
          </cell>
          <cell r="DK57" t="str">
            <v>ر1</v>
          </cell>
          <cell r="DL57" t="str">
            <v>ر2</v>
          </cell>
          <cell r="DM57" t="str">
            <v>ر1</v>
          </cell>
          <cell r="DN57" t="str">
            <v>ر2</v>
          </cell>
          <cell r="DO57" t="str">
            <v>ر2</v>
          </cell>
          <cell r="DP57" t="str">
            <v>ر2</v>
          </cell>
          <cell r="DQ57" t="str">
            <v>ر1</v>
          </cell>
          <cell r="DR57" t="str">
            <v>ر2</v>
          </cell>
          <cell r="DS57" t="str">
            <v>ر2</v>
          </cell>
          <cell r="DT57" t="str">
            <v>ر1</v>
          </cell>
          <cell r="DU57" t="str">
            <v>ر2</v>
          </cell>
          <cell r="DV57" t="str">
            <v>ر1</v>
          </cell>
          <cell r="DW57" t="str">
            <v>ر2</v>
          </cell>
          <cell r="DX57" t="str">
            <v>ر2</v>
          </cell>
          <cell r="DY57" t="str">
            <v>ر2</v>
          </cell>
          <cell r="DZ57" t="str">
            <v>ر2</v>
          </cell>
          <cell r="EA57" t="str">
            <v>ر2</v>
          </cell>
          <cell r="EB57" t="str">
            <v>ر2</v>
          </cell>
          <cell r="EC57" t="str">
            <v>ر1</v>
          </cell>
          <cell r="ED57" t="str">
            <v>ر2</v>
          </cell>
          <cell r="EE57" t="str">
            <v>ر2</v>
          </cell>
          <cell r="EF57" t="str">
            <v>ر2</v>
          </cell>
          <cell r="EG57" t="str">
            <v>ر1</v>
          </cell>
          <cell r="EH57" t="str">
            <v/>
          </cell>
          <cell r="EI57" t="str">
            <v/>
          </cell>
          <cell r="EJ57" t="str">
            <v/>
          </cell>
          <cell r="EK57" t="str">
            <v/>
          </cell>
          <cell r="EL57" t="str">
            <v/>
          </cell>
          <cell r="EM57" t="str">
            <v/>
          </cell>
          <cell r="EO57" t="str">
            <v/>
          </cell>
          <cell r="EP57" t="str">
            <v/>
          </cell>
          <cell r="EQ57" t="str">
            <v/>
          </cell>
          <cell r="ER57" t="str">
            <v/>
          </cell>
          <cell r="ES57" t="str">
            <v/>
          </cell>
          <cell r="ET57" t="str">
            <v/>
          </cell>
          <cell r="EU57" t="str">
            <v/>
          </cell>
          <cell r="EV57" t="str">
            <v/>
          </cell>
          <cell r="EW57" t="e">
            <v>#REF!</v>
          </cell>
        </row>
        <row r="58">
          <cell r="A58">
            <v>703669</v>
          </cell>
          <cell r="B58" t="str">
            <v>علاء الغزاوي</v>
          </cell>
          <cell r="C58" t="str">
            <v>الثالثة</v>
          </cell>
          <cell r="D58" t="str">
            <v/>
          </cell>
          <cell r="E58"/>
          <cell r="F58" t="str">
            <v>ر1</v>
          </cell>
          <cell r="G58"/>
          <cell r="H58" t="str">
            <v>ر1</v>
          </cell>
          <cell r="I58"/>
          <cell r="J58" t="str">
            <v>ر1</v>
          </cell>
          <cell r="K58"/>
          <cell r="L58" t="str">
            <v>ر2</v>
          </cell>
          <cell r="M58"/>
          <cell r="N58" t="str">
            <v>ر1</v>
          </cell>
          <cell r="O58"/>
          <cell r="P58" t="str">
            <v>ر2</v>
          </cell>
          <cell r="Q58"/>
          <cell r="R58" t="str">
            <v>ر2</v>
          </cell>
          <cell r="S58"/>
          <cell r="T58" t="str">
            <v>ر1</v>
          </cell>
          <cell r="U58"/>
          <cell r="V58" t="str">
            <v>ر1</v>
          </cell>
          <cell r="W58"/>
          <cell r="X58" t="str">
            <v>ر2</v>
          </cell>
          <cell r="Y58"/>
          <cell r="Z58" t="str">
            <v>ر2</v>
          </cell>
          <cell r="AA58"/>
          <cell r="AB58" t="str">
            <v>ر1</v>
          </cell>
          <cell r="AC58"/>
          <cell r="AD58" t="str">
            <v>ر1</v>
          </cell>
          <cell r="AE58"/>
          <cell r="AF58" t="str">
            <v>ر1</v>
          </cell>
          <cell r="AG58"/>
          <cell r="AH58" t="str">
            <v>ر1</v>
          </cell>
          <cell r="AI58"/>
          <cell r="AJ58" t="str">
            <v>ر1</v>
          </cell>
          <cell r="AK58"/>
          <cell r="AL58" t="str">
            <v>ر2</v>
          </cell>
          <cell r="AM58"/>
          <cell r="AN58" t="str">
            <v>ر1</v>
          </cell>
          <cell r="AO58"/>
          <cell r="AP58" t="str">
            <v>ر2</v>
          </cell>
          <cell r="AQ58"/>
          <cell r="AR58" t="str">
            <v>ر2</v>
          </cell>
          <cell r="AS58"/>
          <cell r="AT58" t="str">
            <v>ج</v>
          </cell>
          <cell r="AU58"/>
          <cell r="AV58" t="str">
            <v>ر2</v>
          </cell>
          <cell r="AW58"/>
          <cell r="AX58" t="str">
            <v>ر2</v>
          </cell>
          <cell r="AY58"/>
          <cell r="AZ58" t="str">
            <v>ر2</v>
          </cell>
          <cell r="BA58"/>
          <cell r="BB58" t="str">
            <v>ر1</v>
          </cell>
          <cell r="BC58"/>
          <cell r="BD58" t="str">
            <v>ر1</v>
          </cell>
          <cell r="BE58"/>
          <cell r="BF58" t="str">
            <v>ر1</v>
          </cell>
          <cell r="BG58"/>
          <cell r="BH58" t="str">
            <v>ر1</v>
          </cell>
          <cell r="BI58">
            <v>1</v>
          </cell>
          <cell r="BJ58" t="str">
            <v>ر1</v>
          </cell>
          <cell r="BK58"/>
          <cell r="BL58" t="str">
            <v>ر2</v>
          </cell>
          <cell r="BM58"/>
          <cell r="BN58" t="str">
            <v>ر1</v>
          </cell>
          <cell r="BO58"/>
          <cell r="BP58" t="str">
            <v>ج</v>
          </cell>
          <cell r="BQ58">
            <v>1</v>
          </cell>
          <cell r="BR58" t="str">
            <v>ر1</v>
          </cell>
          <cell r="BS58"/>
          <cell r="BT58" t="str">
            <v>ج</v>
          </cell>
          <cell r="BU58"/>
          <cell r="BV58" t="str">
            <v>ر1</v>
          </cell>
          <cell r="BW58"/>
          <cell r="BX58" t="str">
            <v>ج</v>
          </cell>
          <cell r="BY58"/>
          <cell r="BZ58" t="str">
            <v/>
          </cell>
          <cell r="CA58"/>
          <cell r="CB58" t="str">
            <v/>
          </cell>
          <cell r="CC58"/>
          <cell r="CD58" t="str">
            <v/>
          </cell>
          <cell r="CE58"/>
          <cell r="CF58" t="str">
            <v/>
          </cell>
          <cell r="CG58"/>
          <cell r="CH58" t="str">
            <v/>
          </cell>
          <cell r="CI58"/>
          <cell r="CJ58" t="str">
            <v/>
          </cell>
          <cell r="CK58"/>
          <cell r="CL58" t="str">
            <v/>
          </cell>
          <cell r="CM58"/>
          <cell r="CN58" t="str">
            <v/>
          </cell>
          <cell r="CO58"/>
          <cell r="CP58" t="str">
            <v/>
          </cell>
          <cell r="CQ58"/>
          <cell r="CR58" t="str">
            <v/>
          </cell>
          <cell r="CS58"/>
          <cell r="CT58" t="str">
            <v/>
          </cell>
          <cell r="CU58"/>
          <cell r="CV58" t="str">
            <v/>
          </cell>
          <cell r="CW58"/>
          <cell r="CX58" t="str">
            <v>ر1</v>
          </cell>
          <cell r="CY58" t="str">
            <v>ر1</v>
          </cell>
          <cell r="CZ58" t="str">
            <v>ر1</v>
          </cell>
          <cell r="DA58" t="str">
            <v>ر2</v>
          </cell>
          <cell r="DB58" t="str">
            <v>ر1</v>
          </cell>
          <cell r="DC58" t="str">
            <v>ر2</v>
          </cell>
          <cell r="DD58" t="str">
            <v>ر2</v>
          </cell>
          <cell r="DE58" t="str">
            <v>ر1</v>
          </cell>
          <cell r="DF58" t="str">
            <v>ر1</v>
          </cell>
          <cell r="DG58" t="str">
            <v>ر2</v>
          </cell>
          <cell r="DH58" t="str">
            <v>ر2</v>
          </cell>
          <cell r="DI58" t="str">
            <v>ر1</v>
          </cell>
          <cell r="DJ58" t="str">
            <v>ر1</v>
          </cell>
          <cell r="DK58" t="str">
            <v>ر1</v>
          </cell>
          <cell r="DL58" t="str">
            <v>ر1</v>
          </cell>
          <cell r="DM58" t="str">
            <v>ر1</v>
          </cell>
          <cell r="DN58" t="str">
            <v>ر2</v>
          </cell>
          <cell r="DO58" t="str">
            <v>ر1</v>
          </cell>
          <cell r="DP58" t="str">
            <v>ر2</v>
          </cell>
          <cell r="DQ58" t="str">
            <v>ر2</v>
          </cell>
          <cell r="DR58" t="str">
            <v>ج</v>
          </cell>
          <cell r="DS58" t="str">
            <v>ر2</v>
          </cell>
          <cell r="DT58" t="str">
            <v>ر2</v>
          </cell>
          <cell r="DU58" t="str">
            <v>ر2</v>
          </cell>
          <cell r="DV58" t="str">
            <v>ر1</v>
          </cell>
          <cell r="DW58" t="str">
            <v>ر1</v>
          </cell>
          <cell r="DX58" t="str">
            <v>ر1</v>
          </cell>
          <cell r="DY58" t="str">
            <v>ر1</v>
          </cell>
          <cell r="DZ58" t="str">
            <v>ر2</v>
          </cell>
          <cell r="EA58" t="str">
            <v>ر2</v>
          </cell>
          <cell r="EB58" t="str">
            <v>ر1</v>
          </cell>
          <cell r="EC58" t="str">
            <v>ج</v>
          </cell>
          <cell r="ED58" t="str">
            <v>ر2</v>
          </cell>
          <cell r="EE58" t="str">
            <v>ج</v>
          </cell>
          <cell r="EF58" t="str">
            <v>ر1</v>
          </cell>
          <cell r="EG58" t="str">
            <v>ج</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e">
            <v>#REF!</v>
          </cell>
        </row>
        <row r="59">
          <cell r="A59">
            <v>703725</v>
          </cell>
          <cell r="B59" t="str">
            <v>فيروز العلي</v>
          </cell>
          <cell r="C59" t="str">
            <v>الثانية</v>
          </cell>
          <cell r="D59" t="str">
            <v/>
          </cell>
          <cell r="E59"/>
          <cell r="F59" t="str">
            <v>ر2</v>
          </cell>
          <cell r="G59"/>
          <cell r="H59" t="str">
            <v>ر1</v>
          </cell>
          <cell r="I59"/>
          <cell r="J59" t="str">
            <v>ر2</v>
          </cell>
          <cell r="K59"/>
          <cell r="L59" t="str">
            <v>ر2</v>
          </cell>
          <cell r="M59"/>
          <cell r="N59" t="str">
            <v>ر1</v>
          </cell>
          <cell r="O59">
            <v>1</v>
          </cell>
          <cell r="P59" t="str">
            <v>ر2</v>
          </cell>
          <cell r="Q59"/>
          <cell r="R59" t="str">
            <v>ر1</v>
          </cell>
          <cell r="S59"/>
          <cell r="T59" t="str">
            <v>ر2</v>
          </cell>
          <cell r="U59"/>
          <cell r="V59" t="str">
            <v>ر1</v>
          </cell>
          <cell r="W59"/>
          <cell r="X59" t="str">
            <v>ج</v>
          </cell>
          <cell r="Y59"/>
          <cell r="Z59" t="str">
            <v>ر2</v>
          </cell>
          <cell r="AA59">
            <v>1</v>
          </cell>
          <cell r="AB59" t="str">
            <v>ج</v>
          </cell>
          <cell r="AC59"/>
          <cell r="AD59" t="str">
            <v>ر2</v>
          </cell>
          <cell r="AE59">
            <v>1</v>
          </cell>
          <cell r="AF59" t="str">
            <v>ر2</v>
          </cell>
          <cell r="AG59">
            <v>1</v>
          </cell>
          <cell r="AH59" t="str">
            <v>ر1</v>
          </cell>
          <cell r="AI59"/>
          <cell r="AJ59" t="str">
            <v>ج</v>
          </cell>
          <cell r="AK59"/>
          <cell r="AL59" t="str">
            <v>ر2</v>
          </cell>
          <cell r="AM59"/>
          <cell r="AN59" t="str">
            <v>ج</v>
          </cell>
          <cell r="AO59"/>
          <cell r="AP59" t="str">
            <v>ج</v>
          </cell>
          <cell r="AQ59"/>
          <cell r="AR59" t="str">
            <v>ج</v>
          </cell>
          <cell r="AS59"/>
          <cell r="AT59" t="str">
            <v>ج</v>
          </cell>
          <cell r="AU59">
            <v>1</v>
          </cell>
          <cell r="AV59" t="str">
            <v>ج</v>
          </cell>
          <cell r="AW59"/>
          <cell r="AX59" t="str">
            <v>ج</v>
          </cell>
          <cell r="AY59"/>
          <cell r="AZ59" t="str">
            <v>ج</v>
          </cell>
          <cell r="BA59"/>
          <cell r="BB59" t="str">
            <v/>
          </cell>
          <cell r="BC59"/>
          <cell r="BD59" t="str">
            <v/>
          </cell>
          <cell r="BE59"/>
          <cell r="BF59" t="str">
            <v/>
          </cell>
          <cell r="BG59"/>
          <cell r="BH59" t="str">
            <v/>
          </cell>
          <cell r="BI59"/>
          <cell r="BJ59" t="str">
            <v/>
          </cell>
          <cell r="BK59"/>
          <cell r="BL59" t="str">
            <v/>
          </cell>
          <cell r="BM59"/>
          <cell r="BN59" t="str">
            <v/>
          </cell>
          <cell r="BO59"/>
          <cell r="BP59" t="str">
            <v/>
          </cell>
          <cell r="BQ59"/>
          <cell r="BR59" t="str">
            <v/>
          </cell>
          <cell r="BS59"/>
          <cell r="BT59" t="str">
            <v/>
          </cell>
          <cell r="BU59"/>
          <cell r="BV59" t="str">
            <v/>
          </cell>
          <cell r="BW59"/>
          <cell r="BX59" t="str">
            <v/>
          </cell>
          <cell r="BY59"/>
          <cell r="BZ59" t="str">
            <v/>
          </cell>
          <cell r="CA59"/>
          <cell r="CB59" t="str">
            <v/>
          </cell>
          <cell r="CC59"/>
          <cell r="CD59" t="str">
            <v/>
          </cell>
          <cell r="CE59"/>
          <cell r="CF59" t="str">
            <v/>
          </cell>
          <cell r="CG59"/>
          <cell r="CH59" t="str">
            <v/>
          </cell>
          <cell r="CI59"/>
          <cell r="CJ59" t="str">
            <v/>
          </cell>
          <cell r="CK59"/>
          <cell r="CL59" t="str">
            <v/>
          </cell>
          <cell r="CM59"/>
          <cell r="CN59" t="str">
            <v/>
          </cell>
          <cell r="CO59"/>
          <cell r="CP59" t="str">
            <v/>
          </cell>
          <cell r="CQ59"/>
          <cell r="CR59" t="str">
            <v/>
          </cell>
          <cell r="CS59"/>
          <cell r="CT59" t="str">
            <v/>
          </cell>
          <cell r="CU59"/>
          <cell r="CV59" t="str">
            <v/>
          </cell>
          <cell r="CW59"/>
          <cell r="CX59" t="str">
            <v>ر2</v>
          </cell>
          <cell r="CY59" t="str">
            <v>ر1</v>
          </cell>
          <cell r="CZ59" t="str">
            <v>ر2</v>
          </cell>
          <cell r="DA59" t="str">
            <v>ر2</v>
          </cell>
          <cell r="DB59" t="str">
            <v>ر1</v>
          </cell>
          <cell r="DC59" t="str">
            <v>ر2</v>
          </cell>
          <cell r="DD59" t="str">
            <v>ر1</v>
          </cell>
          <cell r="DE59" t="str">
            <v>ر2</v>
          </cell>
          <cell r="DF59" t="str">
            <v>ر1</v>
          </cell>
          <cell r="DG59" t="str">
            <v>ج</v>
          </cell>
          <cell r="DH59" t="str">
            <v>ر2</v>
          </cell>
          <cell r="DI59" t="str">
            <v>ر1</v>
          </cell>
          <cell r="DJ59" t="str">
            <v>ر2</v>
          </cell>
          <cell r="DK59" t="str">
            <v>ر2</v>
          </cell>
          <cell r="DL59" t="str">
            <v>ر2</v>
          </cell>
          <cell r="DM59" t="str">
            <v>ج</v>
          </cell>
          <cell r="DN59" t="str">
            <v>ر2</v>
          </cell>
          <cell r="DO59" t="str">
            <v>ج</v>
          </cell>
          <cell r="DP59" t="str">
            <v>ج</v>
          </cell>
          <cell r="DQ59" t="str">
            <v>ج</v>
          </cell>
          <cell r="DR59" t="str">
            <v>ج</v>
          </cell>
          <cell r="DS59" t="str">
            <v>ر1</v>
          </cell>
          <cell r="DT59" t="str">
            <v>ج</v>
          </cell>
          <cell r="DU59" t="str">
            <v>ج</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e">
            <v>#REF!</v>
          </cell>
        </row>
        <row r="60">
          <cell r="A60">
            <v>703831</v>
          </cell>
          <cell r="B60" t="str">
            <v>محمد معاذ  الفيومي</v>
          </cell>
          <cell r="C60" t="str">
            <v>الرابعة</v>
          </cell>
          <cell r="D60" t="str">
            <v>إيقاف</v>
          </cell>
          <cell r="E60"/>
          <cell r="F60" t="str">
            <v>ر2</v>
          </cell>
          <cell r="G60"/>
          <cell r="H60" t="str">
            <v>ر2</v>
          </cell>
          <cell r="I60"/>
          <cell r="J60" t="str">
            <v>ر2</v>
          </cell>
          <cell r="K60"/>
          <cell r="L60" t="str">
            <v>ر2</v>
          </cell>
          <cell r="M60"/>
          <cell r="N60" t="str">
            <v>ر1</v>
          </cell>
          <cell r="O60"/>
          <cell r="P60" t="str">
            <v>ر2</v>
          </cell>
          <cell r="Q60"/>
          <cell r="R60" t="str">
            <v>ر1</v>
          </cell>
          <cell r="S60"/>
          <cell r="T60" t="str">
            <v>ر2</v>
          </cell>
          <cell r="U60"/>
          <cell r="V60" t="str">
            <v>ر2</v>
          </cell>
          <cell r="W60"/>
          <cell r="X60" t="str">
            <v>ر2</v>
          </cell>
          <cell r="Y60"/>
          <cell r="Z60" t="str">
            <v>ر1</v>
          </cell>
          <cell r="AA60"/>
          <cell r="AB60" t="str">
            <v>ر1</v>
          </cell>
          <cell r="AC60"/>
          <cell r="AD60" t="str">
            <v>ر1</v>
          </cell>
          <cell r="AE60"/>
          <cell r="AF60" t="str">
            <v>ر2</v>
          </cell>
          <cell r="AG60"/>
          <cell r="AH60" t="str">
            <v>ر1</v>
          </cell>
          <cell r="AI60"/>
          <cell r="AJ60" t="str">
            <v>ر2</v>
          </cell>
          <cell r="AK60"/>
          <cell r="AL60" t="str">
            <v>ج</v>
          </cell>
          <cell r="AM60"/>
          <cell r="AN60" t="str">
            <v>ر2</v>
          </cell>
          <cell r="AO60"/>
          <cell r="AP60" t="str">
            <v>ر2</v>
          </cell>
          <cell r="AQ60"/>
          <cell r="AR60" t="str">
            <v>ر2</v>
          </cell>
          <cell r="AS60"/>
          <cell r="AT60" t="str">
            <v>ر2</v>
          </cell>
          <cell r="AU60"/>
          <cell r="AV60" t="str">
            <v>ر1</v>
          </cell>
          <cell r="AW60"/>
          <cell r="AX60" t="str">
            <v>ر1</v>
          </cell>
          <cell r="AY60"/>
          <cell r="AZ60" t="str">
            <v>ر2</v>
          </cell>
          <cell r="BA60"/>
          <cell r="BB60" t="str">
            <v>ر1</v>
          </cell>
          <cell r="BC60"/>
          <cell r="BD60" t="str">
            <v>ر2</v>
          </cell>
          <cell r="BE60"/>
          <cell r="BF60" t="str">
            <v>ر1</v>
          </cell>
          <cell r="BG60"/>
          <cell r="BH60" t="str">
            <v>ر1</v>
          </cell>
          <cell r="BI60"/>
          <cell r="BJ60" t="str">
            <v>ر1</v>
          </cell>
          <cell r="BK60"/>
          <cell r="BL60" t="str">
            <v>ر1</v>
          </cell>
          <cell r="BM60"/>
          <cell r="BN60" t="str">
            <v>ر1</v>
          </cell>
          <cell r="BO60"/>
          <cell r="BP60" t="str">
            <v>ر1</v>
          </cell>
          <cell r="BQ60"/>
          <cell r="BR60" t="str">
            <v>ر1</v>
          </cell>
          <cell r="BS60"/>
          <cell r="BT60" t="str">
            <v>ر1</v>
          </cell>
          <cell r="BU60"/>
          <cell r="BV60" t="str">
            <v>ر1</v>
          </cell>
          <cell r="BW60"/>
          <cell r="BX60" t="str">
            <v>ر1</v>
          </cell>
          <cell r="BY60"/>
          <cell r="BZ60" t="str">
            <v>ر1</v>
          </cell>
          <cell r="CA60"/>
          <cell r="CB60" t="str">
            <v>ر1</v>
          </cell>
          <cell r="CC60"/>
          <cell r="CD60" t="str">
            <v>ر1</v>
          </cell>
          <cell r="CE60"/>
          <cell r="CF60" t="str">
            <v>ج</v>
          </cell>
          <cell r="CG60"/>
          <cell r="CH60" t="str">
            <v>ر1</v>
          </cell>
          <cell r="CI60"/>
          <cell r="CJ60" t="str">
            <v>ر1</v>
          </cell>
          <cell r="CK60"/>
          <cell r="CL60" t="str">
            <v>ر1</v>
          </cell>
          <cell r="CM60"/>
          <cell r="CN60" t="str">
            <v>ر2</v>
          </cell>
          <cell r="CO60">
            <v>1</v>
          </cell>
          <cell r="CP60" t="str">
            <v>ج</v>
          </cell>
          <cell r="CQ60">
            <v>1</v>
          </cell>
          <cell r="CR60" t="str">
            <v>ج</v>
          </cell>
          <cell r="CS60"/>
          <cell r="CT60" t="str">
            <v>ر1</v>
          </cell>
          <cell r="CU60"/>
          <cell r="CV60" t="str">
            <v>ر1</v>
          </cell>
          <cell r="CW60" t="str">
            <v>إيقاف</v>
          </cell>
          <cell r="CX60" t="str">
            <v>ر2</v>
          </cell>
          <cell r="CY60" t="str">
            <v>ر2</v>
          </cell>
          <cell r="CZ60" t="str">
            <v>ر2</v>
          </cell>
          <cell r="DA60" t="str">
            <v>ر2</v>
          </cell>
          <cell r="DB60" t="str">
            <v>ر1</v>
          </cell>
          <cell r="DC60" t="str">
            <v>ر2</v>
          </cell>
          <cell r="DD60" t="str">
            <v>ر1</v>
          </cell>
          <cell r="DE60" t="str">
            <v>ر2</v>
          </cell>
          <cell r="DF60" t="str">
            <v>ر2</v>
          </cell>
          <cell r="DG60" t="str">
            <v>ر2</v>
          </cell>
          <cell r="DH60" t="str">
            <v>ر1</v>
          </cell>
          <cell r="DI60" t="str">
            <v>ر1</v>
          </cell>
          <cell r="DJ60" t="str">
            <v>ر1</v>
          </cell>
          <cell r="DK60" t="str">
            <v>ر2</v>
          </cell>
          <cell r="DL60" t="str">
            <v>ر1</v>
          </cell>
          <cell r="DM60" t="str">
            <v>ر2</v>
          </cell>
          <cell r="DN60" t="str">
            <v>ج</v>
          </cell>
          <cell r="DO60" t="str">
            <v>ر2</v>
          </cell>
          <cell r="DP60" t="str">
            <v>ر2</v>
          </cell>
          <cell r="DQ60" t="str">
            <v>ر2</v>
          </cell>
          <cell r="DR60" t="str">
            <v>ر2</v>
          </cell>
          <cell r="DS60" t="str">
            <v>ر1</v>
          </cell>
          <cell r="DT60" t="str">
            <v>ر1</v>
          </cell>
          <cell r="DU60" t="str">
            <v>ر2</v>
          </cell>
          <cell r="DV60" t="str">
            <v>ر1</v>
          </cell>
          <cell r="DW60" t="str">
            <v>ر2</v>
          </cell>
          <cell r="DX60" t="str">
            <v>ر1</v>
          </cell>
          <cell r="DY60" t="str">
            <v>ر1</v>
          </cell>
          <cell r="DZ60" t="str">
            <v>ر1</v>
          </cell>
          <cell r="EA60" t="str">
            <v>ر1</v>
          </cell>
          <cell r="EB60" t="str">
            <v>ر1</v>
          </cell>
          <cell r="EC60" t="str">
            <v>ر1</v>
          </cell>
          <cell r="ED60" t="str">
            <v>ر1</v>
          </cell>
          <cell r="EE60" t="str">
            <v>ر1</v>
          </cell>
          <cell r="EF60" t="str">
            <v>ر1</v>
          </cell>
          <cell r="EG60" t="str">
            <v>ر1</v>
          </cell>
          <cell r="EH60" t="str">
            <v>ر1</v>
          </cell>
          <cell r="EI60" t="str">
            <v>ر1</v>
          </cell>
          <cell r="EJ60" t="str">
            <v>ر1</v>
          </cell>
          <cell r="EK60" t="str">
            <v>ج</v>
          </cell>
          <cell r="EL60" t="str">
            <v>ر1</v>
          </cell>
          <cell r="EM60" t="str">
            <v>ر1</v>
          </cell>
          <cell r="EN60" t="str">
            <v>ر1</v>
          </cell>
          <cell r="EO60" t="str">
            <v>ر2</v>
          </cell>
          <cell r="EP60" t="str">
            <v>ج</v>
          </cell>
          <cell r="EQ60" t="str">
            <v>ج</v>
          </cell>
          <cell r="ER60" t="str">
            <v>ر1</v>
          </cell>
          <cell r="ES60" t="str">
            <v>ر1</v>
          </cell>
          <cell r="ET60">
            <v>20000</v>
          </cell>
          <cell r="EU60" t="str">
            <v/>
          </cell>
          <cell r="EV60" t="str">
            <v/>
          </cell>
          <cell r="EW60" t="e">
            <v>#REF!</v>
          </cell>
        </row>
        <row r="61">
          <cell r="A61">
            <v>703845</v>
          </cell>
          <cell r="B61" t="str">
            <v>مروه الباشا</v>
          </cell>
          <cell r="C61" t="str">
            <v>الرابعة</v>
          </cell>
          <cell r="D61" t="str">
            <v/>
          </cell>
          <cell r="E61"/>
          <cell r="F61" t="str">
            <v>ج</v>
          </cell>
          <cell r="G61"/>
          <cell r="H61" t="str">
            <v>ج</v>
          </cell>
          <cell r="I61"/>
          <cell r="J61" t="str">
            <v>ج</v>
          </cell>
          <cell r="K61"/>
          <cell r="L61" t="str">
            <v>ج</v>
          </cell>
          <cell r="M61"/>
          <cell r="N61" t="str">
            <v>ج</v>
          </cell>
          <cell r="O61"/>
          <cell r="P61" t="str">
            <v>ج</v>
          </cell>
          <cell r="Q61"/>
          <cell r="R61" t="str">
            <v>ج</v>
          </cell>
          <cell r="S61"/>
          <cell r="T61" t="str">
            <v>ج</v>
          </cell>
          <cell r="U61"/>
          <cell r="V61" t="str">
            <v>ج</v>
          </cell>
          <cell r="W61"/>
          <cell r="X61" t="str">
            <v>ج</v>
          </cell>
          <cell r="Y61"/>
          <cell r="Z61" t="str">
            <v>ج</v>
          </cell>
          <cell r="AA61"/>
          <cell r="AB61" t="str">
            <v>ج</v>
          </cell>
          <cell r="AC61"/>
          <cell r="AD61" t="str">
            <v>ج</v>
          </cell>
          <cell r="AE61"/>
          <cell r="AF61" t="str">
            <v>ج</v>
          </cell>
          <cell r="AG61"/>
          <cell r="AH61" t="str">
            <v>ج</v>
          </cell>
          <cell r="AI61"/>
          <cell r="AJ61" t="str">
            <v>ج</v>
          </cell>
          <cell r="AK61"/>
          <cell r="AL61" t="str">
            <v>ج</v>
          </cell>
          <cell r="AM61"/>
          <cell r="AN61" t="str">
            <v>ج</v>
          </cell>
          <cell r="AO61"/>
          <cell r="AP61" t="str">
            <v>ج</v>
          </cell>
          <cell r="AQ61"/>
          <cell r="AR61" t="str">
            <v>ج</v>
          </cell>
          <cell r="AS61"/>
          <cell r="AT61" t="str">
            <v>ج</v>
          </cell>
          <cell r="AU61"/>
          <cell r="AV61" t="str">
            <v>ج</v>
          </cell>
          <cell r="AW61"/>
          <cell r="AX61" t="str">
            <v>ج</v>
          </cell>
          <cell r="AY61"/>
          <cell r="AZ61" t="str">
            <v>ج</v>
          </cell>
          <cell r="BA61"/>
          <cell r="BB61" t="str">
            <v>ج</v>
          </cell>
          <cell r="BC61"/>
          <cell r="BD61" t="str">
            <v>ج</v>
          </cell>
          <cell r="BE61"/>
          <cell r="BF61" t="str">
            <v>ج</v>
          </cell>
          <cell r="BG61"/>
          <cell r="BH61" t="str">
            <v>ج</v>
          </cell>
          <cell r="BI61"/>
          <cell r="BJ61" t="str">
            <v>ج</v>
          </cell>
          <cell r="BK61"/>
          <cell r="BL61" t="str">
            <v>ج</v>
          </cell>
          <cell r="BM61"/>
          <cell r="BN61" t="str">
            <v>ج</v>
          </cell>
          <cell r="BO61">
            <v>1</v>
          </cell>
          <cell r="BP61" t="str">
            <v>ج</v>
          </cell>
          <cell r="BQ61"/>
          <cell r="BR61" t="str">
            <v>ج</v>
          </cell>
          <cell r="BS61"/>
          <cell r="BT61" t="str">
            <v>ج</v>
          </cell>
          <cell r="BU61"/>
          <cell r="BV61" t="str">
            <v>ج</v>
          </cell>
          <cell r="BW61"/>
          <cell r="BX61" t="str">
            <v>ج</v>
          </cell>
          <cell r="BY61"/>
          <cell r="BZ61" t="str">
            <v>ج</v>
          </cell>
          <cell r="CA61">
            <v>1</v>
          </cell>
          <cell r="CB61" t="str">
            <v>ج</v>
          </cell>
          <cell r="CC61">
            <v>1</v>
          </cell>
          <cell r="CD61" t="str">
            <v>ج</v>
          </cell>
          <cell r="CE61"/>
          <cell r="CF61" t="str">
            <v>ج</v>
          </cell>
          <cell r="CG61">
            <v>1</v>
          </cell>
          <cell r="CH61" t="str">
            <v>ج</v>
          </cell>
          <cell r="CI61"/>
          <cell r="CJ61" t="str">
            <v>ج</v>
          </cell>
          <cell r="CK61"/>
          <cell r="CL61" t="str">
            <v/>
          </cell>
          <cell r="CM61"/>
          <cell r="CN61" t="str">
            <v/>
          </cell>
          <cell r="CO61"/>
          <cell r="CP61" t="str">
            <v/>
          </cell>
          <cell r="CQ61"/>
          <cell r="CR61" t="str">
            <v/>
          </cell>
          <cell r="CS61"/>
          <cell r="CT61" t="str">
            <v/>
          </cell>
          <cell r="CU61"/>
          <cell r="CV61" t="str">
            <v/>
          </cell>
          <cell r="CW61"/>
          <cell r="CX61" t="str">
            <v>ج</v>
          </cell>
          <cell r="CY61" t="str">
            <v>ج</v>
          </cell>
          <cell r="CZ61" t="str">
            <v>ج</v>
          </cell>
          <cell r="DA61" t="str">
            <v>ج</v>
          </cell>
          <cell r="DB61" t="str">
            <v>ج</v>
          </cell>
          <cell r="DC61" t="str">
            <v>ج</v>
          </cell>
          <cell r="DD61" t="str">
            <v>ج</v>
          </cell>
          <cell r="DE61" t="str">
            <v>ج</v>
          </cell>
          <cell r="DF61" t="str">
            <v>ج</v>
          </cell>
          <cell r="DG61" t="str">
            <v>ج</v>
          </cell>
          <cell r="DH61" t="str">
            <v>ج</v>
          </cell>
          <cell r="DI61" t="str">
            <v>ج</v>
          </cell>
          <cell r="DJ61" t="str">
            <v>ج</v>
          </cell>
          <cell r="DK61" t="str">
            <v>ج</v>
          </cell>
          <cell r="DL61" t="str">
            <v>ج</v>
          </cell>
          <cell r="DM61" t="str">
            <v>ج</v>
          </cell>
          <cell r="DN61" t="str">
            <v>ج</v>
          </cell>
          <cell r="DO61" t="str">
            <v>ج</v>
          </cell>
          <cell r="DP61" t="str">
            <v>ج</v>
          </cell>
          <cell r="DQ61" t="str">
            <v>ج</v>
          </cell>
          <cell r="DR61" t="str">
            <v>ج</v>
          </cell>
          <cell r="DS61" t="str">
            <v>ج</v>
          </cell>
          <cell r="DT61" t="str">
            <v>ج</v>
          </cell>
          <cell r="DU61" t="str">
            <v>ج</v>
          </cell>
          <cell r="DV61" t="str">
            <v>ج</v>
          </cell>
          <cell r="DW61" t="str">
            <v>ج</v>
          </cell>
          <cell r="DX61" t="str">
            <v>ج</v>
          </cell>
          <cell r="DY61" t="str">
            <v>ج</v>
          </cell>
          <cell r="DZ61" t="str">
            <v>ج</v>
          </cell>
          <cell r="EA61" t="str">
            <v>ج</v>
          </cell>
          <cell r="EB61" t="str">
            <v>ج</v>
          </cell>
          <cell r="EC61" t="str">
            <v>ر1</v>
          </cell>
          <cell r="ED61" t="str">
            <v>ج</v>
          </cell>
          <cell r="EE61" t="str">
            <v>ج</v>
          </cell>
          <cell r="EF61" t="str">
            <v>ج</v>
          </cell>
          <cell r="EG61" t="str">
            <v>ج</v>
          </cell>
          <cell r="EH61" t="str">
            <v>ج</v>
          </cell>
          <cell r="EI61" t="str">
            <v>ر1</v>
          </cell>
          <cell r="EJ61" t="str">
            <v>ر1</v>
          </cell>
          <cell r="EK61" t="str">
            <v>ج</v>
          </cell>
          <cell r="EL61" t="str">
            <v>ر1</v>
          </cell>
          <cell r="EM61" t="str">
            <v>ج</v>
          </cell>
          <cell r="EN61" t="str">
            <v/>
          </cell>
          <cell r="EO61" t="str">
            <v/>
          </cell>
          <cell r="EP61" t="str">
            <v/>
          </cell>
          <cell r="EQ61" t="str">
            <v/>
          </cell>
          <cell r="ER61" t="str">
            <v/>
          </cell>
          <cell r="ES61" t="str">
            <v/>
          </cell>
          <cell r="ET61" t="str">
            <v/>
          </cell>
          <cell r="EU61" t="str">
            <v/>
          </cell>
          <cell r="EV61" t="str">
            <v/>
          </cell>
          <cell r="EW61" t="e">
            <v>#REF!</v>
          </cell>
        </row>
        <row r="62">
          <cell r="A62">
            <v>703857</v>
          </cell>
          <cell r="B62" t="str">
            <v>مضر رزق</v>
          </cell>
          <cell r="C62" t="str">
            <v>الثالثة</v>
          </cell>
          <cell r="D62" t="str">
            <v/>
          </cell>
          <cell r="E62"/>
          <cell r="F62" t="str">
            <v>A</v>
          </cell>
          <cell r="G62"/>
          <cell r="H62" t="str">
            <v>A</v>
          </cell>
          <cell r="I62"/>
          <cell r="J62" t="str">
            <v>A</v>
          </cell>
          <cell r="K62"/>
          <cell r="L62" t="str">
            <v>A</v>
          </cell>
          <cell r="M62"/>
          <cell r="N62" t="str">
            <v>A</v>
          </cell>
          <cell r="O62"/>
          <cell r="P62" t="str">
            <v>A</v>
          </cell>
          <cell r="Q62"/>
          <cell r="R62" t="str">
            <v>A</v>
          </cell>
          <cell r="S62"/>
          <cell r="T62" t="str">
            <v>A</v>
          </cell>
          <cell r="U62"/>
          <cell r="V62" t="str">
            <v>A</v>
          </cell>
          <cell r="W62"/>
          <cell r="X62" t="str">
            <v>A</v>
          </cell>
          <cell r="Y62"/>
          <cell r="Z62" t="str">
            <v>A</v>
          </cell>
          <cell r="AA62"/>
          <cell r="AB62" t="str">
            <v>A</v>
          </cell>
          <cell r="AC62"/>
          <cell r="AD62" t="str">
            <v>A</v>
          </cell>
          <cell r="AE62"/>
          <cell r="AF62" t="str">
            <v>A</v>
          </cell>
          <cell r="AG62"/>
          <cell r="AH62" t="str">
            <v>A</v>
          </cell>
          <cell r="AI62"/>
          <cell r="AJ62" t="str">
            <v>A</v>
          </cell>
          <cell r="AK62"/>
          <cell r="AL62" t="str">
            <v>A</v>
          </cell>
          <cell r="AM62"/>
          <cell r="AN62" t="str">
            <v>A</v>
          </cell>
          <cell r="AO62"/>
          <cell r="AP62" t="str">
            <v>A</v>
          </cell>
          <cell r="AQ62"/>
          <cell r="AR62" t="str">
            <v>A</v>
          </cell>
          <cell r="AS62"/>
          <cell r="AT62" t="str">
            <v>A</v>
          </cell>
          <cell r="AU62"/>
          <cell r="AV62" t="str">
            <v>A</v>
          </cell>
          <cell r="AW62"/>
          <cell r="AX62" t="str">
            <v>A</v>
          </cell>
          <cell r="AY62">
            <v>1</v>
          </cell>
          <cell r="AZ62" t="str">
            <v>A</v>
          </cell>
          <cell r="BA62"/>
          <cell r="BB62" t="str">
            <v>A</v>
          </cell>
          <cell r="BC62">
            <v>1</v>
          </cell>
          <cell r="BD62" t="str">
            <v>A</v>
          </cell>
          <cell r="BE62">
            <v>1</v>
          </cell>
          <cell r="BF62" t="str">
            <v>A</v>
          </cell>
          <cell r="BG62">
            <v>1</v>
          </cell>
          <cell r="BH62" t="str">
            <v>A</v>
          </cell>
          <cell r="BI62">
            <v>1</v>
          </cell>
          <cell r="BJ62" t="str">
            <v>A</v>
          </cell>
          <cell r="BK62"/>
          <cell r="BL62" t="str">
            <v>A</v>
          </cell>
          <cell r="BM62"/>
          <cell r="BN62" t="str">
            <v>A</v>
          </cell>
          <cell r="BO62"/>
          <cell r="BP62" t="str">
            <v>A</v>
          </cell>
          <cell r="BQ62">
            <v>1</v>
          </cell>
          <cell r="BR62" t="str">
            <v>A</v>
          </cell>
          <cell r="BS62"/>
          <cell r="BT62" t="str">
            <v>A</v>
          </cell>
          <cell r="BU62"/>
          <cell r="BV62" t="str">
            <v>A</v>
          </cell>
          <cell r="BW62"/>
          <cell r="BX62" t="str">
            <v>A</v>
          </cell>
          <cell r="BY62"/>
          <cell r="BZ62" t="str">
            <v/>
          </cell>
          <cell r="CA62"/>
          <cell r="CB62" t="str">
            <v/>
          </cell>
          <cell r="CC62"/>
          <cell r="CD62" t="str">
            <v/>
          </cell>
          <cell r="CE62"/>
          <cell r="CF62" t="str">
            <v/>
          </cell>
          <cell r="CG62"/>
          <cell r="CH62" t="str">
            <v/>
          </cell>
          <cell r="CI62"/>
          <cell r="CJ62" t="str">
            <v/>
          </cell>
          <cell r="CK62"/>
          <cell r="CL62" t="str">
            <v/>
          </cell>
          <cell r="CM62"/>
          <cell r="CN62" t="str">
            <v/>
          </cell>
          <cell r="CO62"/>
          <cell r="CP62" t="str">
            <v/>
          </cell>
          <cell r="CQ62"/>
          <cell r="CR62" t="str">
            <v/>
          </cell>
          <cell r="CS62"/>
          <cell r="CT62" t="str">
            <v/>
          </cell>
          <cell r="CU62"/>
          <cell r="CV62" t="str">
            <v/>
          </cell>
          <cell r="CW62"/>
          <cell r="CX62" t="str">
            <v>A</v>
          </cell>
          <cell r="CY62" t="str">
            <v>A</v>
          </cell>
          <cell r="CZ62" t="str">
            <v>A</v>
          </cell>
          <cell r="DA62" t="str">
            <v>A</v>
          </cell>
          <cell r="DB62" t="str">
            <v>A</v>
          </cell>
          <cell r="DC62" t="str">
            <v>A</v>
          </cell>
          <cell r="DD62" t="str">
            <v>A</v>
          </cell>
          <cell r="DE62" t="str">
            <v>A</v>
          </cell>
          <cell r="DF62" t="str">
            <v>A</v>
          </cell>
          <cell r="DG62" t="str">
            <v>A</v>
          </cell>
          <cell r="DH62" t="str">
            <v>A</v>
          </cell>
          <cell r="DI62" t="str">
            <v>A</v>
          </cell>
          <cell r="DJ62" t="str">
            <v>A</v>
          </cell>
          <cell r="DK62" t="str">
            <v>A</v>
          </cell>
          <cell r="DL62" t="str">
            <v>A</v>
          </cell>
          <cell r="DM62" t="str">
            <v>A</v>
          </cell>
          <cell r="DN62" t="str">
            <v>A</v>
          </cell>
          <cell r="DO62" t="str">
            <v>A</v>
          </cell>
          <cell r="DP62" t="str">
            <v>A</v>
          </cell>
          <cell r="DQ62" t="str">
            <v>A</v>
          </cell>
          <cell r="DR62" t="str">
            <v>A</v>
          </cell>
          <cell r="DS62" t="str">
            <v>A</v>
          </cell>
          <cell r="DT62" t="str">
            <v>A</v>
          </cell>
          <cell r="DU62" t="str">
            <v>A</v>
          </cell>
          <cell r="DV62" t="str">
            <v>A</v>
          </cell>
          <cell r="DW62" t="str">
            <v>A</v>
          </cell>
          <cell r="DX62" t="str">
            <v>A</v>
          </cell>
          <cell r="DY62" t="str">
            <v>A</v>
          </cell>
          <cell r="DZ62" t="str">
            <v>A</v>
          </cell>
          <cell r="EA62" t="str">
            <v>A</v>
          </cell>
          <cell r="EB62" t="str">
            <v>A</v>
          </cell>
          <cell r="EC62" t="str">
            <v>A</v>
          </cell>
          <cell r="ED62" t="str">
            <v>A</v>
          </cell>
          <cell r="EE62" t="str">
            <v>A</v>
          </cell>
          <cell r="EF62" t="str">
            <v>A</v>
          </cell>
          <cell r="EG62" t="str">
            <v>A</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e">
            <v>#REF!</v>
          </cell>
        </row>
        <row r="63">
          <cell r="A63">
            <v>703860</v>
          </cell>
          <cell r="B63" t="str">
            <v>معن المصري الشهير بالحرستاني</v>
          </cell>
          <cell r="C63" t="str">
            <v>الثانية</v>
          </cell>
          <cell r="D63" t="str">
            <v/>
          </cell>
          <cell r="E63"/>
          <cell r="F63" t="str">
            <v>ر2</v>
          </cell>
          <cell r="G63"/>
          <cell r="H63" t="str">
            <v>ر2</v>
          </cell>
          <cell r="I63"/>
          <cell r="J63" t="str">
            <v>ر2</v>
          </cell>
          <cell r="K63"/>
          <cell r="L63" t="str">
            <v>ر2</v>
          </cell>
          <cell r="M63"/>
          <cell r="N63" t="str">
            <v>ر2</v>
          </cell>
          <cell r="O63"/>
          <cell r="P63" t="str">
            <v>ر2</v>
          </cell>
          <cell r="Q63">
            <v>1</v>
          </cell>
          <cell r="R63" t="str">
            <v>ر2</v>
          </cell>
          <cell r="S63"/>
          <cell r="T63" t="str">
            <v>ر2</v>
          </cell>
          <cell r="U63"/>
          <cell r="V63" t="str">
            <v>ر2</v>
          </cell>
          <cell r="W63">
            <v>1</v>
          </cell>
          <cell r="X63" t="str">
            <v>ر2</v>
          </cell>
          <cell r="Y63"/>
          <cell r="Z63" t="str">
            <v>ج</v>
          </cell>
          <cell r="AA63"/>
          <cell r="AB63" t="str">
            <v>ر1</v>
          </cell>
          <cell r="AC63"/>
          <cell r="AD63" t="str">
            <v>ج</v>
          </cell>
          <cell r="AE63"/>
          <cell r="AF63" t="str">
            <v>ج</v>
          </cell>
          <cell r="AG63">
            <v>1</v>
          </cell>
          <cell r="AH63" t="str">
            <v>ج</v>
          </cell>
          <cell r="AI63"/>
          <cell r="AJ63" t="str">
            <v>ج</v>
          </cell>
          <cell r="AK63">
            <v>1</v>
          </cell>
          <cell r="AL63" t="str">
            <v>ج</v>
          </cell>
          <cell r="AM63"/>
          <cell r="AN63" t="str">
            <v>ج</v>
          </cell>
          <cell r="AO63"/>
          <cell r="AP63" t="str">
            <v/>
          </cell>
          <cell r="AQ63"/>
          <cell r="AR63" t="str">
            <v/>
          </cell>
          <cell r="AS63"/>
          <cell r="AT63" t="str">
            <v/>
          </cell>
          <cell r="AU63"/>
          <cell r="AV63" t="str">
            <v/>
          </cell>
          <cell r="AW63"/>
          <cell r="AX63" t="str">
            <v/>
          </cell>
          <cell r="AY63"/>
          <cell r="AZ63" t="str">
            <v/>
          </cell>
          <cell r="BA63"/>
          <cell r="BB63" t="str">
            <v/>
          </cell>
          <cell r="BC63"/>
          <cell r="BD63" t="str">
            <v/>
          </cell>
          <cell r="BE63"/>
          <cell r="BF63" t="str">
            <v/>
          </cell>
          <cell r="BG63"/>
          <cell r="BH63" t="str">
            <v/>
          </cell>
          <cell r="BI63"/>
          <cell r="BJ63" t="str">
            <v/>
          </cell>
          <cell r="BK63"/>
          <cell r="BL63" t="str">
            <v/>
          </cell>
          <cell r="BM63"/>
          <cell r="BN63" t="str">
            <v/>
          </cell>
          <cell r="BO63"/>
          <cell r="BP63" t="str">
            <v/>
          </cell>
          <cell r="BQ63"/>
          <cell r="BR63" t="str">
            <v/>
          </cell>
          <cell r="BS63"/>
          <cell r="BT63" t="str">
            <v/>
          </cell>
          <cell r="BU63"/>
          <cell r="BV63" t="str">
            <v/>
          </cell>
          <cell r="BW63"/>
          <cell r="BX63" t="str">
            <v/>
          </cell>
          <cell r="BY63"/>
          <cell r="BZ63" t="str">
            <v/>
          </cell>
          <cell r="CA63"/>
          <cell r="CB63" t="str">
            <v/>
          </cell>
          <cell r="CC63"/>
          <cell r="CD63" t="str">
            <v/>
          </cell>
          <cell r="CE63"/>
          <cell r="CF63" t="str">
            <v/>
          </cell>
          <cell r="CG63"/>
          <cell r="CH63" t="str">
            <v/>
          </cell>
          <cell r="CI63"/>
          <cell r="CJ63" t="str">
            <v/>
          </cell>
          <cell r="CK63"/>
          <cell r="CL63" t="str">
            <v/>
          </cell>
          <cell r="CM63"/>
          <cell r="CN63" t="str">
            <v/>
          </cell>
          <cell r="CO63"/>
          <cell r="CP63" t="str">
            <v/>
          </cell>
          <cell r="CQ63"/>
          <cell r="CR63" t="str">
            <v/>
          </cell>
          <cell r="CS63"/>
          <cell r="CT63" t="str">
            <v/>
          </cell>
          <cell r="CU63"/>
          <cell r="CV63" t="str">
            <v/>
          </cell>
          <cell r="CW63"/>
          <cell r="CX63" t="str">
            <v>ر2</v>
          </cell>
          <cell r="CY63" t="str">
            <v>ر2</v>
          </cell>
          <cell r="CZ63" t="str">
            <v>ر2</v>
          </cell>
          <cell r="DA63" t="str">
            <v>ر2</v>
          </cell>
          <cell r="DB63" t="str">
            <v>ر2</v>
          </cell>
          <cell r="DC63" t="str">
            <v>ر2</v>
          </cell>
          <cell r="DD63" t="str">
            <v>ر2</v>
          </cell>
          <cell r="DE63" t="str">
            <v>ر2</v>
          </cell>
          <cell r="DF63" t="str">
            <v>ر2</v>
          </cell>
          <cell r="DG63" t="str">
            <v>ر2</v>
          </cell>
          <cell r="DH63" t="str">
            <v>ج</v>
          </cell>
          <cell r="DI63" t="str">
            <v>ر1</v>
          </cell>
          <cell r="DJ63" t="str">
            <v>ج</v>
          </cell>
          <cell r="DK63" t="str">
            <v>ج</v>
          </cell>
          <cell r="DL63" t="str">
            <v>ر1</v>
          </cell>
          <cell r="DM63" t="str">
            <v>ج</v>
          </cell>
          <cell r="DN63" t="str">
            <v>ر1</v>
          </cell>
          <cell r="DO63" t="str">
            <v>ج</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O63" t="str">
            <v/>
          </cell>
          <cell r="EP63" t="str">
            <v/>
          </cell>
          <cell r="EQ63" t="str">
            <v/>
          </cell>
          <cell r="ER63" t="str">
            <v/>
          </cell>
          <cell r="ES63" t="str">
            <v/>
          </cell>
          <cell r="ET63" t="str">
            <v/>
          </cell>
          <cell r="EU63" t="str">
            <v/>
          </cell>
          <cell r="EV63" t="str">
            <v/>
          </cell>
          <cell r="EW63" t="e">
            <v>#REF!</v>
          </cell>
        </row>
        <row r="64">
          <cell r="A64">
            <v>703871</v>
          </cell>
          <cell r="B64" t="str">
            <v>مهى عون</v>
          </cell>
          <cell r="C64" t="str">
            <v>الرابعة</v>
          </cell>
          <cell r="D64" t="str">
            <v/>
          </cell>
          <cell r="E64"/>
          <cell r="F64" t="str">
            <v>ر2</v>
          </cell>
          <cell r="G64"/>
          <cell r="H64" t="str">
            <v>ر2</v>
          </cell>
          <cell r="I64"/>
          <cell r="J64" t="str">
            <v>ر2</v>
          </cell>
          <cell r="K64"/>
          <cell r="L64" t="str">
            <v>ر1</v>
          </cell>
          <cell r="M64"/>
          <cell r="N64" t="str">
            <v>ر2</v>
          </cell>
          <cell r="O64"/>
          <cell r="P64" t="str">
            <v>ر2</v>
          </cell>
          <cell r="Q64"/>
          <cell r="R64" t="str">
            <v>ر2</v>
          </cell>
          <cell r="S64"/>
          <cell r="T64" t="str">
            <v>ر2</v>
          </cell>
          <cell r="U64"/>
          <cell r="V64" t="str">
            <v>ر1</v>
          </cell>
          <cell r="W64"/>
          <cell r="X64" t="str">
            <v>ر2</v>
          </cell>
          <cell r="Y64"/>
          <cell r="Z64" t="str">
            <v>ر2</v>
          </cell>
          <cell r="AA64"/>
          <cell r="AB64" t="str">
            <v>ر2</v>
          </cell>
          <cell r="AC64"/>
          <cell r="AD64" t="str">
            <v>ر2</v>
          </cell>
          <cell r="AE64"/>
          <cell r="AF64" t="str">
            <v>ر2</v>
          </cell>
          <cell r="AG64"/>
          <cell r="AH64" t="str">
            <v>ر1</v>
          </cell>
          <cell r="AI64"/>
          <cell r="AJ64" t="str">
            <v>ر2</v>
          </cell>
          <cell r="AK64"/>
          <cell r="AL64" t="str">
            <v>ر2</v>
          </cell>
          <cell r="AM64"/>
          <cell r="AN64" t="str">
            <v>ر2</v>
          </cell>
          <cell r="AO64"/>
          <cell r="AP64" t="str">
            <v>ر1</v>
          </cell>
          <cell r="AQ64"/>
          <cell r="AR64" t="str">
            <v>ر2</v>
          </cell>
          <cell r="AS64"/>
          <cell r="AT64" t="str">
            <v>ر2</v>
          </cell>
          <cell r="AU64"/>
          <cell r="AV64" t="str">
            <v>ر2</v>
          </cell>
          <cell r="AW64"/>
          <cell r="AX64" t="str">
            <v>ر1</v>
          </cell>
          <cell r="AY64"/>
          <cell r="AZ64" t="str">
            <v>ر2</v>
          </cell>
          <cell r="BA64"/>
          <cell r="BB64" t="str">
            <v>ر2</v>
          </cell>
          <cell r="BC64"/>
          <cell r="BD64" t="str">
            <v>ر2</v>
          </cell>
          <cell r="BE64"/>
          <cell r="BF64" t="str">
            <v>ج</v>
          </cell>
          <cell r="BG64"/>
          <cell r="BH64" t="str">
            <v>ر1</v>
          </cell>
          <cell r="BI64"/>
          <cell r="BJ64" t="str">
            <v>ر1</v>
          </cell>
          <cell r="BK64">
            <v>1</v>
          </cell>
          <cell r="BL64" t="str">
            <v>ر1</v>
          </cell>
          <cell r="BM64"/>
          <cell r="BN64" t="str">
            <v>ر1</v>
          </cell>
          <cell r="BO64"/>
          <cell r="BP64" t="str">
            <v>ج</v>
          </cell>
          <cell r="BQ64">
            <v>1</v>
          </cell>
          <cell r="BR64" t="str">
            <v>ج</v>
          </cell>
          <cell r="BS64">
            <v>1</v>
          </cell>
          <cell r="BT64" t="str">
            <v>ر2</v>
          </cell>
          <cell r="BU64"/>
          <cell r="BV64" t="str">
            <v>ر1</v>
          </cell>
          <cell r="BW64">
            <v>1</v>
          </cell>
          <cell r="BX64" t="str">
            <v>ر1</v>
          </cell>
          <cell r="BY64">
            <v>1</v>
          </cell>
          <cell r="BZ64" t="str">
            <v>ج</v>
          </cell>
          <cell r="CA64">
            <v>1</v>
          </cell>
          <cell r="CB64" t="str">
            <v>ج</v>
          </cell>
          <cell r="CC64"/>
          <cell r="CD64" t="str">
            <v>ج</v>
          </cell>
          <cell r="CE64">
            <v>1</v>
          </cell>
          <cell r="CF64" t="str">
            <v>ج</v>
          </cell>
          <cell r="CG64"/>
          <cell r="CH64" t="str">
            <v>ج</v>
          </cell>
          <cell r="CI64">
            <v>1</v>
          </cell>
          <cell r="CJ64" t="str">
            <v>ج</v>
          </cell>
          <cell r="CK64"/>
          <cell r="CL64" t="str">
            <v/>
          </cell>
          <cell r="CM64"/>
          <cell r="CN64" t="str">
            <v/>
          </cell>
          <cell r="CO64"/>
          <cell r="CP64" t="str">
            <v/>
          </cell>
          <cell r="CQ64"/>
          <cell r="CR64" t="str">
            <v/>
          </cell>
          <cell r="CS64"/>
          <cell r="CT64" t="str">
            <v/>
          </cell>
          <cell r="CU64"/>
          <cell r="CV64" t="str">
            <v/>
          </cell>
          <cell r="CW64"/>
          <cell r="CX64" t="str">
            <v>ر2</v>
          </cell>
          <cell r="CY64" t="str">
            <v>ر2</v>
          </cell>
          <cell r="CZ64" t="str">
            <v>ر2</v>
          </cell>
          <cell r="DA64" t="str">
            <v>ر1</v>
          </cell>
          <cell r="DB64" t="str">
            <v>ر2</v>
          </cell>
          <cell r="DC64" t="str">
            <v>ر2</v>
          </cell>
          <cell r="DD64" t="str">
            <v>ر2</v>
          </cell>
          <cell r="DE64" t="str">
            <v>ر2</v>
          </cell>
          <cell r="DF64" t="str">
            <v>ر1</v>
          </cell>
          <cell r="DG64" t="str">
            <v>ر2</v>
          </cell>
          <cell r="DH64" t="str">
            <v>ر2</v>
          </cell>
          <cell r="DI64" t="str">
            <v>ر2</v>
          </cell>
          <cell r="DJ64" t="str">
            <v>ر2</v>
          </cell>
          <cell r="DK64" t="str">
            <v>ر2</v>
          </cell>
          <cell r="DL64" t="str">
            <v>ر1</v>
          </cell>
          <cell r="DM64" t="str">
            <v>ر2</v>
          </cell>
          <cell r="DN64" t="str">
            <v>ر2</v>
          </cell>
          <cell r="DO64" t="str">
            <v>ر2</v>
          </cell>
          <cell r="DP64" t="str">
            <v>ر1</v>
          </cell>
          <cell r="DQ64" t="str">
            <v>ر2</v>
          </cell>
          <cell r="DR64" t="str">
            <v>ر2</v>
          </cell>
          <cell r="DS64" t="str">
            <v>ر2</v>
          </cell>
          <cell r="DT64" t="str">
            <v>ر1</v>
          </cell>
          <cell r="DU64" t="str">
            <v>ر2</v>
          </cell>
          <cell r="DV64" t="str">
            <v>ر2</v>
          </cell>
          <cell r="DW64" t="str">
            <v>ر2</v>
          </cell>
          <cell r="DX64" t="str">
            <v>ج</v>
          </cell>
          <cell r="DY64" t="str">
            <v>ر1</v>
          </cell>
          <cell r="DZ64" t="str">
            <v>ر1</v>
          </cell>
          <cell r="EA64" t="str">
            <v>ر2</v>
          </cell>
          <cell r="EB64" t="str">
            <v>ر1</v>
          </cell>
          <cell r="EC64" t="str">
            <v>ج</v>
          </cell>
          <cell r="ED64" t="str">
            <v>ر1</v>
          </cell>
          <cell r="EE64" t="str">
            <v>ر2</v>
          </cell>
          <cell r="EF64" t="str">
            <v>ر1</v>
          </cell>
          <cell r="EG64" t="str">
            <v>ر2</v>
          </cell>
          <cell r="EH64" t="str">
            <v>ر1</v>
          </cell>
          <cell r="EI64" t="str">
            <v>ر1</v>
          </cell>
          <cell r="EJ64" t="str">
            <v>ج</v>
          </cell>
          <cell r="EK64" t="str">
            <v>ر1</v>
          </cell>
          <cell r="EL64" t="str">
            <v>ج</v>
          </cell>
          <cell r="EM64" t="str">
            <v>ر1</v>
          </cell>
          <cell r="EN64" t="str">
            <v/>
          </cell>
          <cell r="EO64" t="str">
            <v/>
          </cell>
          <cell r="EP64" t="str">
            <v/>
          </cell>
          <cell r="EQ64" t="str">
            <v/>
          </cell>
          <cell r="ER64" t="str">
            <v/>
          </cell>
          <cell r="ES64" t="str">
            <v/>
          </cell>
          <cell r="ET64" t="str">
            <v/>
          </cell>
          <cell r="EU64" t="str">
            <v/>
          </cell>
          <cell r="EV64" t="str">
            <v/>
          </cell>
          <cell r="EW64" t="e">
            <v>#REF!</v>
          </cell>
        </row>
        <row r="65">
          <cell r="A65">
            <v>703874</v>
          </cell>
          <cell r="B65" t="str">
            <v>ميرفت شنان</v>
          </cell>
          <cell r="C65" t="str">
            <v>الثانية</v>
          </cell>
          <cell r="D65" t="str">
            <v/>
          </cell>
          <cell r="E65"/>
          <cell r="F65" t="str">
            <v>ر2</v>
          </cell>
          <cell r="G65"/>
          <cell r="H65" t="str">
            <v>ر2</v>
          </cell>
          <cell r="I65"/>
          <cell r="J65" t="str">
            <v>ر2</v>
          </cell>
          <cell r="K65"/>
          <cell r="L65" t="str">
            <v>ر2</v>
          </cell>
          <cell r="M65"/>
          <cell r="N65" t="str">
            <v>ر1</v>
          </cell>
          <cell r="O65"/>
          <cell r="P65" t="str">
            <v>ج</v>
          </cell>
          <cell r="Q65"/>
          <cell r="R65" t="str">
            <v>ر2</v>
          </cell>
          <cell r="S65"/>
          <cell r="T65" t="str">
            <v>ج</v>
          </cell>
          <cell r="U65"/>
          <cell r="V65" t="str">
            <v>ر2</v>
          </cell>
          <cell r="W65"/>
          <cell r="X65" t="str">
            <v>ر2</v>
          </cell>
          <cell r="Y65"/>
          <cell r="Z65" t="str">
            <v>ر2</v>
          </cell>
          <cell r="AA65"/>
          <cell r="AB65" t="str">
            <v>ج</v>
          </cell>
          <cell r="AC65">
            <v>1</v>
          </cell>
          <cell r="AD65" t="str">
            <v>ر2</v>
          </cell>
          <cell r="AE65"/>
          <cell r="AF65" t="str">
            <v>ر2</v>
          </cell>
          <cell r="AG65">
            <v>1</v>
          </cell>
          <cell r="AH65" t="str">
            <v>ج</v>
          </cell>
          <cell r="AI65">
            <v>1</v>
          </cell>
          <cell r="AJ65" t="str">
            <v>ر2</v>
          </cell>
          <cell r="AK65"/>
          <cell r="AL65" t="str">
            <v>ر2</v>
          </cell>
          <cell r="AM65"/>
          <cell r="AN65" t="str">
            <v>ج</v>
          </cell>
          <cell r="AO65">
            <v>1</v>
          </cell>
          <cell r="AP65" t="str">
            <v>ر1</v>
          </cell>
          <cell r="AQ65">
            <v>1</v>
          </cell>
          <cell r="AR65" t="str">
            <v>ج</v>
          </cell>
          <cell r="AS65">
            <v>1</v>
          </cell>
          <cell r="AT65" t="str">
            <v>ر1</v>
          </cell>
          <cell r="AU65"/>
          <cell r="AV65" t="str">
            <v>ر1</v>
          </cell>
          <cell r="AW65"/>
          <cell r="AX65" t="str">
            <v>ر1</v>
          </cell>
          <cell r="AY65"/>
          <cell r="AZ65" t="str">
            <v>ج</v>
          </cell>
          <cell r="BA65"/>
          <cell r="BB65" t="str">
            <v/>
          </cell>
          <cell r="BC65"/>
          <cell r="BD65" t="str">
            <v/>
          </cell>
          <cell r="BE65"/>
          <cell r="BF65" t="str">
            <v/>
          </cell>
          <cell r="BG65"/>
          <cell r="BH65" t="str">
            <v/>
          </cell>
          <cell r="BI65"/>
          <cell r="BJ65" t="str">
            <v/>
          </cell>
          <cell r="BK65"/>
          <cell r="BL65" t="str">
            <v/>
          </cell>
          <cell r="BM65"/>
          <cell r="BN65" t="str">
            <v/>
          </cell>
          <cell r="BO65"/>
          <cell r="BP65" t="str">
            <v/>
          </cell>
          <cell r="BQ65"/>
          <cell r="BR65" t="str">
            <v/>
          </cell>
          <cell r="BS65"/>
          <cell r="BT65" t="str">
            <v/>
          </cell>
          <cell r="BU65"/>
          <cell r="BV65" t="str">
            <v/>
          </cell>
          <cell r="BW65"/>
          <cell r="BX65" t="str">
            <v/>
          </cell>
          <cell r="BY65"/>
          <cell r="BZ65" t="str">
            <v/>
          </cell>
          <cell r="CA65"/>
          <cell r="CB65" t="str">
            <v/>
          </cell>
          <cell r="CC65"/>
          <cell r="CD65" t="str">
            <v/>
          </cell>
          <cell r="CE65"/>
          <cell r="CF65" t="str">
            <v/>
          </cell>
          <cell r="CG65"/>
          <cell r="CH65" t="str">
            <v/>
          </cell>
          <cell r="CI65"/>
          <cell r="CJ65" t="str">
            <v/>
          </cell>
          <cell r="CK65"/>
          <cell r="CL65" t="str">
            <v/>
          </cell>
          <cell r="CM65"/>
          <cell r="CN65" t="str">
            <v/>
          </cell>
          <cell r="CO65"/>
          <cell r="CP65" t="str">
            <v/>
          </cell>
          <cell r="CQ65"/>
          <cell r="CR65" t="str">
            <v/>
          </cell>
          <cell r="CS65"/>
          <cell r="CT65" t="str">
            <v/>
          </cell>
          <cell r="CU65"/>
          <cell r="CV65" t="str">
            <v/>
          </cell>
          <cell r="CW65"/>
          <cell r="CX65" t="str">
            <v>ر2</v>
          </cell>
          <cell r="CY65" t="str">
            <v>ر2</v>
          </cell>
          <cell r="CZ65" t="str">
            <v>ر2</v>
          </cell>
          <cell r="DA65" t="str">
            <v>ر2</v>
          </cell>
          <cell r="DB65" t="str">
            <v>ر1</v>
          </cell>
          <cell r="DC65" t="str">
            <v>ج</v>
          </cell>
          <cell r="DD65" t="str">
            <v>ر2</v>
          </cell>
          <cell r="DE65" t="str">
            <v>ج</v>
          </cell>
          <cell r="DF65" t="str">
            <v>ر2</v>
          </cell>
          <cell r="DG65" t="str">
            <v>ر2</v>
          </cell>
          <cell r="DH65" t="str">
            <v>ر2</v>
          </cell>
          <cell r="DI65" t="str">
            <v>ج</v>
          </cell>
          <cell r="DJ65" t="str">
            <v>ر2</v>
          </cell>
          <cell r="DK65" t="str">
            <v>ر2</v>
          </cell>
          <cell r="DL65" t="str">
            <v>ر1</v>
          </cell>
          <cell r="DM65" t="str">
            <v>ر2</v>
          </cell>
          <cell r="DN65" t="str">
            <v>ر2</v>
          </cell>
          <cell r="DO65" t="str">
            <v>ج</v>
          </cell>
          <cell r="DP65" t="str">
            <v>ر2</v>
          </cell>
          <cell r="DQ65" t="str">
            <v>ر1</v>
          </cell>
          <cell r="DR65" t="str">
            <v>ر2</v>
          </cell>
          <cell r="DS65" t="str">
            <v>ر1</v>
          </cell>
          <cell r="DT65" t="str">
            <v>ر1</v>
          </cell>
          <cell r="DU65" t="str">
            <v>ج</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O65" t="str">
            <v/>
          </cell>
          <cell r="EP65" t="str">
            <v/>
          </cell>
          <cell r="EQ65" t="str">
            <v/>
          </cell>
          <cell r="ER65" t="str">
            <v/>
          </cell>
          <cell r="ES65" t="str">
            <v/>
          </cell>
          <cell r="ET65" t="str">
            <v/>
          </cell>
          <cell r="EU65" t="str">
            <v/>
          </cell>
          <cell r="EV65" t="str">
            <v/>
          </cell>
          <cell r="EW65" t="e">
            <v>#REF!</v>
          </cell>
        </row>
        <row r="66">
          <cell r="A66">
            <v>703943</v>
          </cell>
          <cell r="B66" t="str">
            <v>وعد فياض</v>
          </cell>
          <cell r="C66" t="str">
            <v>الثانية</v>
          </cell>
          <cell r="D66" t="str">
            <v/>
          </cell>
          <cell r="E66"/>
          <cell r="F66" t="str">
            <v>ر2</v>
          </cell>
          <cell r="G66"/>
          <cell r="H66" t="str">
            <v>ر2</v>
          </cell>
          <cell r="I66"/>
          <cell r="J66" t="str">
            <v>ر2</v>
          </cell>
          <cell r="K66"/>
          <cell r="L66" t="str">
            <v>ر2</v>
          </cell>
          <cell r="M66"/>
          <cell r="N66" t="str">
            <v>ر2</v>
          </cell>
          <cell r="O66"/>
          <cell r="P66" t="str">
            <v>ر2</v>
          </cell>
          <cell r="Q66"/>
          <cell r="R66" t="str">
            <v>ر2</v>
          </cell>
          <cell r="S66"/>
          <cell r="T66" t="str">
            <v>ر2</v>
          </cell>
          <cell r="U66"/>
          <cell r="V66" t="str">
            <v>ر2</v>
          </cell>
          <cell r="W66"/>
          <cell r="X66" t="str">
            <v>ر2</v>
          </cell>
          <cell r="Y66"/>
          <cell r="Z66" t="str">
            <v>ر2</v>
          </cell>
          <cell r="AA66"/>
          <cell r="AB66" t="str">
            <v>ر2</v>
          </cell>
          <cell r="AC66">
            <v>1</v>
          </cell>
          <cell r="AD66" t="str">
            <v>ر2</v>
          </cell>
          <cell r="AE66"/>
          <cell r="AF66" t="str">
            <v>ر1</v>
          </cell>
          <cell r="AG66"/>
          <cell r="AH66" t="str">
            <v>ر2</v>
          </cell>
          <cell r="AI66">
            <v>1</v>
          </cell>
          <cell r="AJ66" t="str">
            <v>ر2</v>
          </cell>
          <cell r="AK66">
            <v>1</v>
          </cell>
          <cell r="AL66" t="str">
            <v>ر2</v>
          </cell>
          <cell r="AM66"/>
          <cell r="AN66" t="str">
            <v>ج</v>
          </cell>
          <cell r="AO66"/>
          <cell r="AP66" t="str">
            <v>ج</v>
          </cell>
          <cell r="AQ66">
            <v>1</v>
          </cell>
          <cell r="AR66" t="str">
            <v>ر1</v>
          </cell>
          <cell r="AS66">
            <v>1</v>
          </cell>
          <cell r="AT66" t="str">
            <v>ج</v>
          </cell>
          <cell r="AU66"/>
          <cell r="AV66" t="str">
            <v>ج</v>
          </cell>
          <cell r="AW66">
            <v>1</v>
          </cell>
          <cell r="AX66" t="str">
            <v>ج</v>
          </cell>
          <cell r="AY66"/>
          <cell r="AZ66" t="str">
            <v>ج</v>
          </cell>
          <cell r="BA66"/>
          <cell r="BB66" t="str">
            <v/>
          </cell>
          <cell r="BC66"/>
          <cell r="BD66" t="str">
            <v/>
          </cell>
          <cell r="BE66"/>
          <cell r="BF66" t="str">
            <v/>
          </cell>
          <cell r="BG66"/>
          <cell r="BH66" t="str">
            <v/>
          </cell>
          <cell r="BI66"/>
          <cell r="BJ66" t="str">
            <v/>
          </cell>
          <cell r="BK66"/>
          <cell r="BL66" t="str">
            <v/>
          </cell>
          <cell r="BM66"/>
          <cell r="BN66" t="str">
            <v/>
          </cell>
          <cell r="BO66"/>
          <cell r="BP66" t="str">
            <v/>
          </cell>
          <cell r="BQ66"/>
          <cell r="BR66" t="str">
            <v/>
          </cell>
          <cell r="BS66"/>
          <cell r="BT66" t="str">
            <v/>
          </cell>
          <cell r="BU66"/>
          <cell r="BV66" t="str">
            <v/>
          </cell>
          <cell r="BW66"/>
          <cell r="BX66" t="str">
            <v/>
          </cell>
          <cell r="BY66"/>
          <cell r="BZ66" t="str">
            <v/>
          </cell>
          <cell r="CA66"/>
          <cell r="CB66" t="str">
            <v/>
          </cell>
          <cell r="CC66"/>
          <cell r="CD66" t="str">
            <v/>
          </cell>
          <cell r="CE66"/>
          <cell r="CF66" t="str">
            <v/>
          </cell>
          <cell r="CG66"/>
          <cell r="CH66" t="str">
            <v/>
          </cell>
          <cell r="CI66"/>
          <cell r="CJ66" t="str">
            <v/>
          </cell>
          <cell r="CK66"/>
          <cell r="CL66" t="str">
            <v/>
          </cell>
          <cell r="CM66"/>
          <cell r="CN66" t="str">
            <v/>
          </cell>
          <cell r="CO66"/>
          <cell r="CP66" t="str">
            <v/>
          </cell>
          <cell r="CQ66"/>
          <cell r="CR66" t="str">
            <v/>
          </cell>
          <cell r="CS66"/>
          <cell r="CT66" t="str">
            <v/>
          </cell>
          <cell r="CU66"/>
          <cell r="CV66" t="str">
            <v/>
          </cell>
          <cell r="CW66"/>
          <cell r="CX66" t="str">
            <v>ر2</v>
          </cell>
          <cell r="CY66" t="str">
            <v>ر2</v>
          </cell>
          <cell r="CZ66" t="str">
            <v>ر2</v>
          </cell>
          <cell r="DA66" t="str">
            <v>ر2</v>
          </cell>
          <cell r="DB66" t="str">
            <v>ر2</v>
          </cell>
          <cell r="DC66" t="str">
            <v>ر2</v>
          </cell>
          <cell r="DD66" t="str">
            <v>ر2</v>
          </cell>
          <cell r="DE66" t="str">
            <v>ر2</v>
          </cell>
          <cell r="DF66" t="str">
            <v>ر2</v>
          </cell>
          <cell r="DG66" t="str">
            <v>ر2</v>
          </cell>
          <cell r="DH66" t="str">
            <v>ر2</v>
          </cell>
          <cell r="DI66" t="str">
            <v>ر2</v>
          </cell>
          <cell r="DJ66" t="str">
            <v>ر2</v>
          </cell>
          <cell r="DK66" t="str">
            <v>ر1</v>
          </cell>
          <cell r="DL66" t="str">
            <v>ر2</v>
          </cell>
          <cell r="DM66" t="str">
            <v>ر2</v>
          </cell>
          <cell r="DN66" t="str">
            <v>ر2</v>
          </cell>
          <cell r="DO66" t="str">
            <v>ج</v>
          </cell>
          <cell r="DP66" t="str">
            <v>ج</v>
          </cell>
          <cell r="DQ66" t="str">
            <v>ر2</v>
          </cell>
          <cell r="DR66" t="str">
            <v>ر1</v>
          </cell>
          <cell r="DS66" t="str">
            <v>ج</v>
          </cell>
          <cell r="DT66" t="str">
            <v>ر1</v>
          </cell>
          <cell r="DU66" t="str">
            <v>ج</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e">
            <v>#REF!</v>
          </cell>
        </row>
        <row r="67">
          <cell r="A67">
            <v>703967</v>
          </cell>
          <cell r="B67" t="str">
            <v>زينب يونس</v>
          </cell>
          <cell r="C67" t="str">
            <v>الرابعة حديث</v>
          </cell>
          <cell r="D67" t="str">
            <v>ترفع الى س4</v>
          </cell>
          <cell r="E67"/>
          <cell r="F67" t="str">
            <v>ر2</v>
          </cell>
          <cell r="G67"/>
          <cell r="H67" t="str">
            <v>ر2</v>
          </cell>
          <cell r="I67"/>
          <cell r="J67" t="str">
            <v>ر2</v>
          </cell>
          <cell r="K67"/>
          <cell r="L67" t="str">
            <v>ر2</v>
          </cell>
          <cell r="M67"/>
          <cell r="N67" t="str">
            <v>ر2</v>
          </cell>
          <cell r="O67"/>
          <cell r="P67" t="str">
            <v>ر1</v>
          </cell>
          <cell r="Q67"/>
          <cell r="R67" t="str">
            <v>ر1</v>
          </cell>
          <cell r="S67"/>
          <cell r="T67" t="str">
            <v>ر1</v>
          </cell>
          <cell r="U67"/>
          <cell r="V67" t="str">
            <v>ر1</v>
          </cell>
          <cell r="W67"/>
          <cell r="X67" t="str">
            <v>ر1</v>
          </cell>
          <cell r="Y67"/>
          <cell r="Z67" t="str">
            <v>ر1</v>
          </cell>
          <cell r="AA67"/>
          <cell r="AB67" t="str">
            <v>ر1</v>
          </cell>
          <cell r="AC67"/>
          <cell r="AD67" t="str">
            <v>ر2</v>
          </cell>
          <cell r="AE67"/>
          <cell r="AF67" t="str">
            <v>ر1</v>
          </cell>
          <cell r="AG67"/>
          <cell r="AH67" t="str">
            <v>ر1</v>
          </cell>
          <cell r="AI67">
            <v>1</v>
          </cell>
          <cell r="AJ67" t="str">
            <v>ر2</v>
          </cell>
          <cell r="AK67">
            <v>1</v>
          </cell>
          <cell r="AL67" t="str">
            <v>ر2</v>
          </cell>
          <cell r="AM67"/>
          <cell r="AN67" t="str">
            <v>ر1</v>
          </cell>
          <cell r="AO67"/>
          <cell r="AP67" t="str">
            <v>ر2</v>
          </cell>
          <cell r="AQ67"/>
          <cell r="AR67" t="str">
            <v>ر1</v>
          </cell>
          <cell r="AS67">
            <v>1</v>
          </cell>
          <cell r="AT67" t="str">
            <v>ر1</v>
          </cell>
          <cell r="AU67"/>
          <cell r="AV67" t="str">
            <v>ر1</v>
          </cell>
          <cell r="AW67"/>
          <cell r="AX67" t="str">
            <v>ر1</v>
          </cell>
          <cell r="AY67"/>
          <cell r="AZ67" t="str">
            <v>ر1</v>
          </cell>
          <cell r="BA67"/>
          <cell r="BB67" t="str">
            <v>ر1</v>
          </cell>
          <cell r="BC67"/>
          <cell r="BD67" t="str">
            <v>ر1</v>
          </cell>
          <cell r="BE67"/>
          <cell r="BF67" t="str">
            <v>ر1</v>
          </cell>
          <cell r="BG67"/>
          <cell r="BH67" t="str">
            <v>ر1</v>
          </cell>
          <cell r="BI67">
            <v>1</v>
          </cell>
          <cell r="BJ67" t="str">
            <v>ر1</v>
          </cell>
          <cell r="BK67">
            <v>1</v>
          </cell>
          <cell r="BL67" t="str">
            <v>ر2</v>
          </cell>
          <cell r="BM67"/>
          <cell r="BN67" t="str">
            <v>ر2</v>
          </cell>
          <cell r="BO67"/>
          <cell r="BP67" t="str">
            <v>ر1</v>
          </cell>
          <cell r="BQ67">
            <v>1</v>
          </cell>
          <cell r="BR67" t="str">
            <v>ر2</v>
          </cell>
          <cell r="BS67">
            <v>1</v>
          </cell>
          <cell r="BT67" t="str">
            <v>ر2</v>
          </cell>
          <cell r="BU67">
            <v>1</v>
          </cell>
          <cell r="BV67" t="str">
            <v>ر2</v>
          </cell>
          <cell r="BW67"/>
          <cell r="BX67" t="str">
            <v>ر2</v>
          </cell>
          <cell r="BY67"/>
          <cell r="BZ67" t="str">
            <v/>
          </cell>
          <cell r="CA67"/>
          <cell r="CB67" t="str">
            <v/>
          </cell>
          <cell r="CC67"/>
          <cell r="CD67" t="str">
            <v/>
          </cell>
          <cell r="CE67"/>
          <cell r="CF67" t="str">
            <v/>
          </cell>
          <cell r="CG67"/>
          <cell r="CH67" t="str">
            <v/>
          </cell>
          <cell r="CI67"/>
          <cell r="CJ67" t="str">
            <v/>
          </cell>
          <cell r="CK67"/>
          <cell r="CL67" t="str">
            <v/>
          </cell>
          <cell r="CM67"/>
          <cell r="CN67" t="str">
            <v/>
          </cell>
          <cell r="CO67"/>
          <cell r="CP67" t="str">
            <v/>
          </cell>
          <cell r="CQ67"/>
          <cell r="CR67" t="str">
            <v/>
          </cell>
          <cell r="CS67"/>
          <cell r="CT67" t="str">
            <v/>
          </cell>
          <cell r="CU67"/>
          <cell r="CV67" t="str">
            <v/>
          </cell>
          <cell r="CW67"/>
          <cell r="CX67" t="str">
            <v>ر2</v>
          </cell>
          <cell r="CY67" t="str">
            <v>ر2</v>
          </cell>
          <cell r="CZ67" t="str">
            <v>ر2</v>
          </cell>
          <cell r="DA67" t="str">
            <v>ر2</v>
          </cell>
          <cell r="DB67" t="str">
            <v>ر2</v>
          </cell>
          <cell r="DC67" t="str">
            <v>ر1</v>
          </cell>
          <cell r="DD67" t="str">
            <v>ر1</v>
          </cell>
          <cell r="DE67" t="str">
            <v>ر1</v>
          </cell>
          <cell r="DF67" t="str">
            <v>ر1</v>
          </cell>
          <cell r="DG67" t="str">
            <v>ر1</v>
          </cell>
          <cell r="DH67" t="str">
            <v>ر1</v>
          </cell>
          <cell r="DI67" t="str">
            <v>ر1</v>
          </cell>
          <cell r="DJ67" t="str">
            <v>ر2</v>
          </cell>
          <cell r="DK67" t="str">
            <v>ر1</v>
          </cell>
          <cell r="DL67" t="str">
            <v>ر1</v>
          </cell>
          <cell r="DM67" t="str">
            <v>ر2</v>
          </cell>
          <cell r="DN67" t="str">
            <v>ر2</v>
          </cell>
          <cell r="DO67" t="str">
            <v>ر1</v>
          </cell>
          <cell r="DP67" t="str">
            <v>ر2</v>
          </cell>
          <cell r="DQ67" t="str">
            <v>ر1</v>
          </cell>
          <cell r="DR67" t="str">
            <v>ر2</v>
          </cell>
          <cell r="DS67" t="str">
            <v>ر1</v>
          </cell>
          <cell r="DT67" t="str">
            <v>ر1</v>
          </cell>
          <cell r="DU67" t="str">
            <v>ر1</v>
          </cell>
          <cell r="DV67" t="str">
            <v>ر1</v>
          </cell>
          <cell r="DW67" t="str">
            <v>ر1</v>
          </cell>
          <cell r="DX67" t="str">
            <v>ر1</v>
          </cell>
          <cell r="DY67" t="str">
            <v>ر1</v>
          </cell>
          <cell r="DZ67" t="str">
            <v>ر2</v>
          </cell>
          <cell r="EA67" t="str">
            <v>ر2</v>
          </cell>
          <cell r="EB67" t="str">
            <v>ر2</v>
          </cell>
          <cell r="EC67" t="str">
            <v>ر1</v>
          </cell>
          <cell r="ED67" t="str">
            <v>ر2</v>
          </cell>
          <cell r="EE67" t="str">
            <v>ر2</v>
          </cell>
          <cell r="EF67" t="str">
            <v>ر2</v>
          </cell>
          <cell r="EG67" t="str">
            <v>ر2</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e">
            <v>#REF!</v>
          </cell>
        </row>
        <row r="68">
          <cell r="A68">
            <v>703976</v>
          </cell>
          <cell r="B68" t="str">
            <v>ابتسام عربشه</v>
          </cell>
          <cell r="C68" t="str">
            <v>الرابعة حديث</v>
          </cell>
          <cell r="D68" t="str">
            <v>ترفع الى س4</v>
          </cell>
          <cell r="E68"/>
          <cell r="F68" t="str">
            <v>ر2</v>
          </cell>
          <cell r="G68"/>
          <cell r="H68" t="str">
            <v>ر2</v>
          </cell>
          <cell r="I68"/>
          <cell r="J68" t="str">
            <v>ر2</v>
          </cell>
          <cell r="K68"/>
          <cell r="L68" t="str">
            <v>ر2</v>
          </cell>
          <cell r="M68">
            <v>1</v>
          </cell>
          <cell r="N68" t="str">
            <v>ر2</v>
          </cell>
          <cell r="O68"/>
          <cell r="P68" t="str">
            <v>ر1</v>
          </cell>
          <cell r="Q68"/>
          <cell r="R68" t="str">
            <v>ر1</v>
          </cell>
          <cell r="S68"/>
          <cell r="T68" t="str">
            <v>ر1</v>
          </cell>
          <cell r="U68"/>
          <cell r="V68" t="str">
            <v>ر1</v>
          </cell>
          <cell r="W68"/>
          <cell r="X68" t="str">
            <v>ر1</v>
          </cell>
          <cell r="Y68"/>
          <cell r="Z68" t="str">
            <v>ر1</v>
          </cell>
          <cell r="AA68"/>
          <cell r="AB68" t="str">
            <v>ر1</v>
          </cell>
          <cell r="AC68"/>
          <cell r="AD68" t="str">
            <v>ر2</v>
          </cell>
          <cell r="AE68"/>
          <cell r="AF68" t="str">
            <v>ر1</v>
          </cell>
          <cell r="AG68"/>
          <cell r="AH68" t="str">
            <v>ر1</v>
          </cell>
          <cell r="AI68"/>
          <cell r="AJ68" t="str">
            <v>ر2</v>
          </cell>
          <cell r="AK68"/>
          <cell r="AL68" t="str">
            <v>ر2</v>
          </cell>
          <cell r="AM68"/>
          <cell r="AN68" t="str">
            <v>ر1</v>
          </cell>
          <cell r="AO68"/>
          <cell r="AP68" t="str">
            <v>ر2</v>
          </cell>
          <cell r="AQ68"/>
          <cell r="AR68" t="str">
            <v>ر1</v>
          </cell>
          <cell r="AS68"/>
          <cell r="AT68" t="str">
            <v>ر1</v>
          </cell>
          <cell r="AU68"/>
          <cell r="AV68" t="str">
            <v>ر1</v>
          </cell>
          <cell r="AW68"/>
          <cell r="AX68" t="str">
            <v>ر1</v>
          </cell>
          <cell r="AY68"/>
          <cell r="AZ68" t="str">
            <v>ر1</v>
          </cell>
          <cell r="BA68"/>
          <cell r="BB68" t="str">
            <v>ر1</v>
          </cell>
          <cell r="BC68"/>
          <cell r="BD68" t="str">
            <v>ر1</v>
          </cell>
          <cell r="BE68"/>
          <cell r="BF68" t="str">
            <v>ر1</v>
          </cell>
          <cell r="BG68"/>
          <cell r="BH68" t="str">
            <v>ر1</v>
          </cell>
          <cell r="BI68">
            <v>1</v>
          </cell>
          <cell r="BJ68" t="str">
            <v>ر2</v>
          </cell>
          <cell r="BK68"/>
          <cell r="BL68" t="str">
            <v>ر2</v>
          </cell>
          <cell r="BM68">
            <v>1</v>
          </cell>
          <cell r="BN68" t="str">
            <v>ج</v>
          </cell>
          <cell r="BO68"/>
          <cell r="BP68" t="str">
            <v>ج</v>
          </cell>
          <cell r="BQ68">
            <v>1</v>
          </cell>
          <cell r="BR68" t="str">
            <v>ج</v>
          </cell>
          <cell r="BS68">
            <v>1</v>
          </cell>
          <cell r="BT68" t="str">
            <v>ج</v>
          </cell>
          <cell r="BU68">
            <v>1</v>
          </cell>
          <cell r="BV68" t="str">
            <v>ج</v>
          </cell>
          <cell r="BW68"/>
          <cell r="BX68" t="str">
            <v>ج</v>
          </cell>
          <cell r="BY68"/>
          <cell r="BZ68" t="str">
            <v/>
          </cell>
          <cell r="CA68"/>
          <cell r="CB68" t="str">
            <v/>
          </cell>
          <cell r="CC68"/>
          <cell r="CD68" t="str">
            <v/>
          </cell>
          <cell r="CE68"/>
          <cell r="CF68" t="str">
            <v/>
          </cell>
          <cell r="CG68"/>
          <cell r="CH68" t="str">
            <v/>
          </cell>
          <cell r="CI68"/>
          <cell r="CJ68" t="str">
            <v/>
          </cell>
          <cell r="CK68"/>
          <cell r="CL68" t="str">
            <v/>
          </cell>
          <cell r="CM68"/>
          <cell r="CN68" t="str">
            <v/>
          </cell>
          <cell r="CO68"/>
          <cell r="CP68" t="str">
            <v/>
          </cell>
          <cell r="CQ68"/>
          <cell r="CR68" t="str">
            <v/>
          </cell>
          <cell r="CS68"/>
          <cell r="CT68" t="str">
            <v/>
          </cell>
          <cell r="CU68"/>
          <cell r="CV68" t="str">
            <v/>
          </cell>
          <cell r="CW68"/>
          <cell r="CX68" t="str">
            <v>ر2</v>
          </cell>
          <cell r="CY68" t="str">
            <v>ر2</v>
          </cell>
          <cell r="CZ68" t="str">
            <v>ر2</v>
          </cell>
          <cell r="DA68" t="str">
            <v>ر2</v>
          </cell>
          <cell r="DB68" t="str">
            <v>ر2</v>
          </cell>
          <cell r="DC68" t="str">
            <v>ر1</v>
          </cell>
          <cell r="DD68" t="str">
            <v>ر1</v>
          </cell>
          <cell r="DE68" t="str">
            <v>ر1</v>
          </cell>
          <cell r="DF68" t="str">
            <v>ر1</v>
          </cell>
          <cell r="DG68" t="str">
            <v>ر1</v>
          </cell>
          <cell r="DH68" t="str">
            <v>ر1</v>
          </cell>
          <cell r="DI68" t="str">
            <v>ر1</v>
          </cell>
          <cell r="DJ68" t="str">
            <v>ر2</v>
          </cell>
          <cell r="DK68" t="str">
            <v>ر1</v>
          </cell>
          <cell r="DL68" t="str">
            <v>ر1</v>
          </cell>
          <cell r="DM68" t="str">
            <v>ر2</v>
          </cell>
          <cell r="DN68" t="str">
            <v>ر2</v>
          </cell>
          <cell r="DO68" t="str">
            <v>ر1</v>
          </cell>
          <cell r="DP68" t="str">
            <v>ر2</v>
          </cell>
          <cell r="DQ68" t="str">
            <v>ر1</v>
          </cell>
          <cell r="DR68" t="str">
            <v>ر1</v>
          </cell>
          <cell r="DS68" t="str">
            <v>ر1</v>
          </cell>
          <cell r="DT68" t="str">
            <v>ر1</v>
          </cell>
          <cell r="DU68" t="str">
            <v>ر1</v>
          </cell>
          <cell r="DV68" t="str">
            <v>ر1</v>
          </cell>
          <cell r="DW68" t="str">
            <v>ر1</v>
          </cell>
          <cell r="DX68" t="str">
            <v>ر1</v>
          </cell>
          <cell r="DY68" t="str">
            <v>ر1</v>
          </cell>
          <cell r="DZ68" t="str">
            <v>ر2</v>
          </cell>
          <cell r="EA68" t="str">
            <v>ر2</v>
          </cell>
          <cell r="EB68" t="str">
            <v>ر1</v>
          </cell>
          <cell r="EC68" t="str">
            <v>ج</v>
          </cell>
          <cell r="ED68" t="str">
            <v>ر1</v>
          </cell>
          <cell r="EE68" t="str">
            <v>ر1</v>
          </cell>
          <cell r="EF68" t="str">
            <v>ر1</v>
          </cell>
          <cell r="EG68" t="str">
            <v>ج</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e">
            <v>#REF!</v>
          </cell>
        </row>
        <row r="69">
          <cell r="A69">
            <v>704089</v>
          </cell>
          <cell r="B69" t="str">
            <v>بشرى بوظو</v>
          </cell>
          <cell r="C69" t="str">
            <v>الثالثة</v>
          </cell>
          <cell r="D69" t="str">
            <v/>
          </cell>
          <cell r="E69"/>
          <cell r="F69" t="str">
            <v>ر1</v>
          </cell>
          <cell r="G69"/>
          <cell r="H69" t="str">
            <v>ر2</v>
          </cell>
          <cell r="I69"/>
          <cell r="J69" t="str">
            <v>ر2</v>
          </cell>
          <cell r="K69"/>
          <cell r="L69" t="str">
            <v>ر2</v>
          </cell>
          <cell r="M69"/>
          <cell r="N69" t="str">
            <v>ر2</v>
          </cell>
          <cell r="O69"/>
          <cell r="P69" t="str">
            <v>ر1</v>
          </cell>
          <cell r="Q69"/>
          <cell r="R69" t="str">
            <v>ر2</v>
          </cell>
          <cell r="S69"/>
          <cell r="T69" t="str">
            <v>ر1</v>
          </cell>
          <cell r="U69"/>
          <cell r="V69" t="str">
            <v>ر2</v>
          </cell>
          <cell r="W69"/>
          <cell r="X69" t="str">
            <v>ر2</v>
          </cell>
          <cell r="Y69"/>
          <cell r="Z69" t="str">
            <v>ر1</v>
          </cell>
          <cell r="AA69"/>
          <cell r="AB69" t="str">
            <v>ر1</v>
          </cell>
          <cell r="AC69">
            <v>1</v>
          </cell>
          <cell r="AD69" t="str">
            <v>ر2</v>
          </cell>
          <cell r="AE69"/>
          <cell r="AF69" t="str">
            <v>ر2</v>
          </cell>
          <cell r="AG69"/>
          <cell r="AH69" t="str">
            <v>ر2</v>
          </cell>
          <cell r="AI69"/>
          <cell r="AJ69" t="str">
            <v>ر1</v>
          </cell>
          <cell r="AK69"/>
          <cell r="AL69" t="str">
            <v>ر2</v>
          </cell>
          <cell r="AM69"/>
          <cell r="AN69" t="str">
            <v>ر1</v>
          </cell>
          <cell r="AO69"/>
          <cell r="AP69" t="str">
            <v>ر2</v>
          </cell>
          <cell r="AQ69"/>
          <cell r="AR69" t="str">
            <v>ر1</v>
          </cell>
          <cell r="AS69"/>
          <cell r="AT69" t="str">
            <v>ر2</v>
          </cell>
          <cell r="AU69"/>
          <cell r="AV69" t="str">
            <v>ر1</v>
          </cell>
          <cell r="AW69"/>
          <cell r="AX69" t="str">
            <v>ر1</v>
          </cell>
          <cell r="AY69"/>
          <cell r="AZ69" t="str">
            <v>ر1</v>
          </cell>
          <cell r="BA69"/>
          <cell r="BB69" t="str">
            <v>ر1</v>
          </cell>
          <cell r="BC69"/>
          <cell r="BD69" t="str">
            <v>ر1</v>
          </cell>
          <cell r="BE69"/>
          <cell r="BF69" t="str">
            <v>ر1</v>
          </cell>
          <cell r="BG69"/>
          <cell r="BH69" t="str">
            <v>ر2</v>
          </cell>
          <cell r="BI69">
            <v>1</v>
          </cell>
          <cell r="BJ69" t="str">
            <v>ر2</v>
          </cell>
          <cell r="BK69"/>
          <cell r="BL69" t="str">
            <v>ر1</v>
          </cell>
          <cell r="BM69"/>
          <cell r="BN69" t="str">
            <v>ر1</v>
          </cell>
          <cell r="BO69">
            <v>1</v>
          </cell>
          <cell r="BP69" t="str">
            <v>ر2</v>
          </cell>
          <cell r="BQ69">
            <v>1</v>
          </cell>
          <cell r="BR69" t="str">
            <v>ر2</v>
          </cell>
          <cell r="BS69"/>
          <cell r="BT69" t="str">
            <v>ر1</v>
          </cell>
          <cell r="BU69"/>
          <cell r="BV69" t="str">
            <v>ر2</v>
          </cell>
          <cell r="BW69">
            <v>1</v>
          </cell>
          <cell r="BX69" t="str">
            <v>ر1</v>
          </cell>
          <cell r="BY69"/>
          <cell r="BZ69" t="str">
            <v/>
          </cell>
          <cell r="CA69"/>
          <cell r="CB69" t="str">
            <v/>
          </cell>
          <cell r="CC69"/>
          <cell r="CD69" t="str">
            <v/>
          </cell>
          <cell r="CE69"/>
          <cell r="CF69" t="str">
            <v/>
          </cell>
          <cell r="CG69"/>
          <cell r="CH69" t="str">
            <v/>
          </cell>
          <cell r="CI69"/>
          <cell r="CJ69" t="str">
            <v/>
          </cell>
          <cell r="CK69"/>
          <cell r="CL69" t="str">
            <v/>
          </cell>
          <cell r="CM69"/>
          <cell r="CN69" t="str">
            <v/>
          </cell>
          <cell r="CO69"/>
          <cell r="CP69" t="str">
            <v/>
          </cell>
          <cell r="CQ69"/>
          <cell r="CR69" t="str">
            <v/>
          </cell>
          <cell r="CS69"/>
          <cell r="CT69" t="str">
            <v/>
          </cell>
          <cell r="CU69"/>
          <cell r="CV69" t="str">
            <v/>
          </cell>
          <cell r="CW69"/>
          <cell r="CX69" t="str">
            <v>ر1</v>
          </cell>
          <cell r="CY69" t="str">
            <v>ر2</v>
          </cell>
          <cell r="CZ69" t="str">
            <v>ر2</v>
          </cell>
          <cell r="DA69" t="str">
            <v>ر2</v>
          </cell>
          <cell r="DB69" t="str">
            <v>ر2</v>
          </cell>
          <cell r="DC69" t="str">
            <v>ر1</v>
          </cell>
          <cell r="DD69" t="str">
            <v>ر2</v>
          </cell>
          <cell r="DE69" t="str">
            <v>ر1</v>
          </cell>
          <cell r="DF69" t="str">
            <v>ر2</v>
          </cell>
          <cell r="DG69" t="str">
            <v>ر2</v>
          </cell>
          <cell r="DH69" t="str">
            <v>ر1</v>
          </cell>
          <cell r="DI69" t="str">
            <v>ر1</v>
          </cell>
          <cell r="DJ69" t="str">
            <v>ر2</v>
          </cell>
          <cell r="DK69" t="str">
            <v>ر2</v>
          </cell>
          <cell r="DL69" t="str">
            <v>ر2</v>
          </cell>
          <cell r="DM69" t="str">
            <v>ر1</v>
          </cell>
          <cell r="DN69" t="str">
            <v>ر2</v>
          </cell>
          <cell r="DO69" t="str">
            <v>ر1</v>
          </cell>
          <cell r="DP69" t="str">
            <v>ر2</v>
          </cell>
          <cell r="DQ69" t="str">
            <v>ر1</v>
          </cell>
          <cell r="DR69" t="str">
            <v>ر2</v>
          </cell>
          <cell r="DS69" t="str">
            <v>ر1</v>
          </cell>
          <cell r="DT69" t="str">
            <v>ر1</v>
          </cell>
          <cell r="DU69" t="str">
            <v>ر1</v>
          </cell>
          <cell r="DV69" t="str">
            <v>ر1</v>
          </cell>
          <cell r="DW69" t="str">
            <v>ر1</v>
          </cell>
          <cell r="DX69" t="str">
            <v>ر1</v>
          </cell>
          <cell r="DY69" t="str">
            <v>ر2</v>
          </cell>
          <cell r="DZ69" t="str">
            <v>ر2</v>
          </cell>
          <cell r="EA69" t="str">
            <v>ر1</v>
          </cell>
          <cell r="EB69" t="str">
            <v>ر1</v>
          </cell>
          <cell r="EC69" t="str">
            <v>ر2</v>
          </cell>
          <cell r="ED69" t="str">
            <v>ر2</v>
          </cell>
          <cell r="EE69" t="str">
            <v>ر1</v>
          </cell>
          <cell r="EF69" t="str">
            <v>ر2</v>
          </cell>
          <cell r="EG69" t="str">
            <v>ر2</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e">
            <v>#REF!</v>
          </cell>
        </row>
        <row r="70">
          <cell r="A70">
            <v>704164</v>
          </cell>
          <cell r="B70" t="str">
            <v>ديانا سليمان</v>
          </cell>
          <cell r="C70" t="str">
            <v>الثالثة حديث</v>
          </cell>
          <cell r="D70" t="str">
            <v>ترفع الى س3</v>
          </cell>
          <cell r="E70"/>
          <cell r="F70" t="str">
            <v>ر2</v>
          </cell>
          <cell r="G70">
            <v>1</v>
          </cell>
          <cell r="H70" t="str">
            <v>ر2</v>
          </cell>
          <cell r="I70"/>
          <cell r="J70" t="str">
            <v>ر2</v>
          </cell>
          <cell r="K70"/>
          <cell r="L70" t="str">
            <v>ر1</v>
          </cell>
          <cell r="M70"/>
          <cell r="N70" t="str">
            <v>ر2</v>
          </cell>
          <cell r="O70"/>
          <cell r="P70" t="str">
            <v>ر1</v>
          </cell>
          <cell r="Q70"/>
          <cell r="R70" t="str">
            <v>ر2</v>
          </cell>
          <cell r="S70"/>
          <cell r="T70" t="str">
            <v>ر2</v>
          </cell>
          <cell r="U70"/>
          <cell r="V70" t="str">
            <v>ر2</v>
          </cell>
          <cell r="W70"/>
          <cell r="X70" t="str">
            <v>ر2</v>
          </cell>
          <cell r="Y70"/>
          <cell r="Z70" t="str">
            <v>ر2</v>
          </cell>
          <cell r="AA70"/>
          <cell r="AB70" t="str">
            <v>ج</v>
          </cell>
          <cell r="AC70"/>
          <cell r="AD70" t="str">
            <v>ر2</v>
          </cell>
          <cell r="AE70"/>
          <cell r="AF70" t="str">
            <v>ر1</v>
          </cell>
          <cell r="AG70"/>
          <cell r="AH70" t="str">
            <v>ر1</v>
          </cell>
          <cell r="AI70">
            <v>1</v>
          </cell>
          <cell r="AJ70" t="str">
            <v>ر2</v>
          </cell>
          <cell r="AK70"/>
          <cell r="AL70" t="str">
            <v>ر1</v>
          </cell>
          <cell r="AM70"/>
          <cell r="AN70" t="str">
            <v>ج</v>
          </cell>
          <cell r="AO70"/>
          <cell r="AP70" t="str">
            <v>ر2</v>
          </cell>
          <cell r="AQ70"/>
          <cell r="AR70" t="str">
            <v>ر1</v>
          </cell>
          <cell r="AS70"/>
          <cell r="AT70" t="str">
            <v>ر2</v>
          </cell>
          <cell r="AU70"/>
          <cell r="AV70" t="str">
            <v>ر1</v>
          </cell>
          <cell r="AW70"/>
          <cell r="AX70" t="str">
            <v>ر2</v>
          </cell>
          <cell r="AY70"/>
          <cell r="AZ70" t="str">
            <v>ج</v>
          </cell>
          <cell r="BA70"/>
          <cell r="BB70" t="str">
            <v/>
          </cell>
          <cell r="BC70"/>
          <cell r="BD70" t="str">
            <v/>
          </cell>
          <cell r="BE70"/>
          <cell r="BF70" t="str">
            <v/>
          </cell>
          <cell r="BG70"/>
          <cell r="BH70" t="str">
            <v/>
          </cell>
          <cell r="BI70"/>
          <cell r="BJ70" t="str">
            <v/>
          </cell>
          <cell r="BK70"/>
          <cell r="BL70" t="str">
            <v/>
          </cell>
          <cell r="BM70"/>
          <cell r="BN70" t="str">
            <v/>
          </cell>
          <cell r="BO70"/>
          <cell r="BP70" t="str">
            <v/>
          </cell>
          <cell r="BQ70"/>
          <cell r="BR70" t="str">
            <v/>
          </cell>
          <cell r="BS70"/>
          <cell r="BT70" t="str">
            <v/>
          </cell>
          <cell r="BU70"/>
          <cell r="BV70" t="str">
            <v/>
          </cell>
          <cell r="BW70"/>
          <cell r="BX70" t="str">
            <v/>
          </cell>
          <cell r="BY70"/>
          <cell r="BZ70" t="str">
            <v/>
          </cell>
          <cell r="CA70"/>
          <cell r="CB70" t="str">
            <v/>
          </cell>
          <cell r="CC70"/>
          <cell r="CD70" t="str">
            <v/>
          </cell>
          <cell r="CE70"/>
          <cell r="CF70" t="str">
            <v/>
          </cell>
          <cell r="CG70"/>
          <cell r="CH70" t="str">
            <v/>
          </cell>
          <cell r="CI70"/>
          <cell r="CJ70" t="str">
            <v/>
          </cell>
          <cell r="CK70"/>
          <cell r="CL70" t="str">
            <v/>
          </cell>
          <cell r="CM70"/>
          <cell r="CN70" t="str">
            <v/>
          </cell>
          <cell r="CO70"/>
          <cell r="CP70" t="str">
            <v/>
          </cell>
          <cell r="CQ70"/>
          <cell r="CR70" t="str">
            <v/>
          </cell>
          <cell r="CS70"/>
          <cell r="CT70" t="str">
            <v/>
          </cell>
          <cell r="CU70"/>
          <cell r="CV70" t="str">
            <v/>
          </cell>
          <cell r="CW70"/>
          <cell r="CX70" t="str">
            <v>ر2</v>
          </cell>
          <cell r="CY70" t="str">
            <v>ر2</v>
          </cell>
          <cell r="CZ70" t="str">
            <v>ر2</v>
          </cell>
          <cell r="DA70" t="str">
            <v>ر1</v>
          </cell>
          <cell r="DB70" t="str">
            <v>ر2</v>
          </cell>
          <cell r="DC70" t="str">
            <v>ر1</v>
          </cell>
          <cell r="DD70" t="str">
            <v>ر2</v>
          </cell>
          <cell r="DE70" t="str">
            <v>ر2</v>
          </cell>
          <cell r="DF70" t="str">
            <v>ر2</v>
          </cell>
          <cell r="DG70" t="str">
            <v>ر2</v>
          </cell>
          <cell r="DH70" t="str">
            <v>ر2</v>
          </cell>
          <cell r="DI70" t="str">
            <v>ج</v>
          </cell>
          <cell r="DJ70" t="str">
            <v>ر2</v>
          </cell>
          <cell r="DK70" t="str">
            <v>ر1</v>
          </cell>
          <cell r="DL70" t="str">
            <v>ر1</v>
          </cell>
          <cell r="DM70" t="str">
            <v>ر2</v>
          </cell>
          <cell r="DN70" t="str">
            <v>ر1</v>
          </cell>
          <cell r="DO70" t="str">
            <v>ج</v>
          </cell>
          <cell r="DP70" t="str">
            <v>ر2</v>
          </cell>
          <cell r="DQ70" t="str">
            <v>ر1</v>
          </cell>
          <cell r="DR70" t="str">
            <v>ر2</v>
          </cell>
          <cell r="DS70" t="str">
            <v>ر1</v>
          </cell>
          <cell r="DT70" t="str">
            <v>ر2</v>
          </cell>
          <cell r="DU70" t="str">
            <v>ج</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e">
            <v>#REF!</v>
          </cell>
        </row>
        <row r="71">
          <cell r="A71">
            <v>704174</v>
          </cell>
          <cell r="B71" t="str">
            <v>راما حمشو</v>
          </cell>
          <cell r="C71" t="str">
            <v>الثانية</v>
          </cell>
          <cell r="D71" t="str">
            <v/>
          </cell>
          <cell r="E71"/>
          <cell r="F71" t="str">
            <v>ر2</v>
          </cell>
          <cell r="G71"/>
          <cell r="H71" t="str">
            <v>ر2</v>
          </cell>
          <cell r="I71"/>
          <cell r="J71" t="str">
            <v>ر2</v>
          </cell>
          <cell r="K71"/>
          <cell r="L71" t="str">
            <v>ر2</v>
          </cell>
          <cell r="M71"/>
          <cell r="N71" t="str">
            <v>ر1</v>
          </cell>
          <cell r="O71"/>
          <cell r="P71" t="str">
            <v>ر1</v>
          </cell>
          <cell r="Q71"/>
          <cell r="R71" t="str">
            <v>ر2</v>
          </cell>
          <cell r="S71"/>
          <cell r="T71" t="str">
            <v>ر1</v>
          </cell>
          <cell r="U71"/>
          <cell r="V71" t="str">
            <v>ر1</v>
          </cell>
          <cell r="W71"/>
          <cell r="X71" t="str">
            <v>ر2</v>
          </cell>
          <cell r="Y71"/>
          <cell r="Z71" t="str">
            <v>ر1</v>
          </cell>
          <cell r="AA71"/>
          <cell r="AB71" t="str">
            <v>ج</v>
          </cell>
          <cell r="AC71">
            <v>1</v>
          </cell>
          <cell r="AD71" t="str">
            <v>ر2</v>
          </cell>
          <cell r="AE71"/>
          <cell r="AF71" t="str">
            <v>ر2</v>
          </cell>
          <cell r="AG71">
            <v>1</v>
          </cell>
          <cell r="AH71" t="str">
            <v>ر2</v>
          </cell>
          <cell r="AI71"/>
          <cell r="AJ71" t="str">
            <v>ر1</v>
          </cell>
          <cell r="AK71"/>
          <cell r="AL71" t="str">
            <v>ر1</v>
          </cell>
          <cell r="AM71"/>
          <cell r="AN71" t="str">
            <v>ج</v>
          </cell>
          <cell r="AO71"/>
          <cell r="AP71" t="str">
            <v>ج</v>
          </cell>
          <cell r="AQ71"/>
          <cell r="AR71" t="str">
            <v>ر2</v>
          </cell>
          <cell r="AS71"/>
          <cell r="AT71" t="str">
            <v>ج</v>
          </cell>
          <cell r="AU71">
            <v>1</v>
          </cell>
          <cell r="AV71" t="str">
            <v>ج</v>
          </cell>
          <cell r="AW71"/>
          <cell r="AX71" t="str">
            <v>ج</v>
          </cell>
          <cell r="AY71"/>
          <cell r="AZ71" t="str">
            <v>ج</v>
          </cell>
          <cell r="BA71"/>
          <cell r="BB71" t="str">
            <v/>
          </cell>
          <cell r="BC71"/>
          <cell r="BD71" t="str">
            <v/>
          </cell>
          <cell r="BE71"/>
          <cell r="BF71" t="str">
            <v/>
          </cell>
          <cell r="BG71"/>
          <cell r="BH71" t="str">
            <v/>
          </cell>
          <cell r="BI71"/>
          <cell r="BJ71" t="str">
            <v/>
          </cell>
          <cell r="BK71"/>
          <cell r="BL71" t="str">
            <v/>
          </cell>
          <cell r="BM71"/>
          <cell r="BN71" t="str">
            <v/>
          </cell>
          <cell r="BO71"/>
          <cell r="BP71" t="str">
            <v/>
          </cell>
          <cell r="BQ71"/>
          <cell r="BR71" t="str">
            <v/>
          </cell>
          <cell r="BS71"/>
          <cell r="BT71" t="str">
            <v/>
          </cell>
          <cell r="BU71"/>
          <cell r="BV71" t="str">
            <v/>
          </cell>
          <cell r="BW71"/>
          <cell r="BX71" t="str">
            <v/>
          </cell>
          <cell r="BY71"/>
          <cell r="BZ71" t="str">
            <v/>
          </cell>
          <cell r="CA71"/>
          <cell r="CB71" t="str">
            <v/>
          </cell>
          <cell r="CC71"/>
          <cell r="CD71" t="str">
            <v/>
          </cell>
          <cell r="CE71"/>
          <cell r="CF71" t="str">
            <v/>
          </cell>
          <cell r="CG71"/>
          <cell r="CH71" t="str">
            <v/>
          </cell>
          <cell r="CI71"/>
          <cell r="CJ71" t="str">
            <v/>
          </cell>
          <cell r="CK71"/>
          <cell r="CL71" t="str">
            <v/>
          </cell>
          <cell r="CM71"/>
          <cell r="CN71" t="str">
            <v/>
          </cell>
          <cell r="CO71"/>
          <cell r="CP71" t="str">
            <v/>
          </cell>
          <cell r="CQ71"/>
          <cell r="CR71" t="str">
            <v/>
          </cell>
          <cell r="CS71"/>
          <cell r="CT71" t="str">
            <v/>
          </cell>
          <cell r="CU71"/>
          <cell r="CV71" t="str">
            <v/>
          </cell>
          <cell r="CW71"/>
          <cell r="CX71" t="str">
            <v>ر2</v>
          </cell>
          <cell r="CY71" t="str">
            <v>ر2</v>
          </cell>
          <cell r="CZ71" t="str">
            <v>ر2</v>
          </cell>
          <cell r="DA71" t="str">
            <v>ر2</v>
          </cell>
          <cell r="DB71" t="str">
            <v>ر1</v>
          </cell>
          <cell r="DC71" t="str">
            <v>ر1</v>
          </cell>
          <cell r="DD71" t="str">
            <v>ر2</v>
          </cell>
          <cell r="DE71" t="str">
            <v>ر1</v>
          </cell>
          <cell r="DF71" t="str">
            <v>ر1</v>
          </cell>
          <cell r="DG71" t="str">
            <v>ر2</v>
          </cell>
          <cell r="DH71" t="str">
            <v>ر1</v>
          </cell>
          <cell r="DI71" t="str">
            <v>ج</v>
          </cell>
          <cell r="DJ71" t="str">
            <v>ر2</v>
          </cell>
          <cell r="DK71" t="str">
            <v>ر2</v>
          </cell>
          <cell r="DL71" t="str">
            <v>ر2</v>
          </cell>
          <cell r="DM71" t="str">
            <v>ر1</v>
          </cell>
          <cell r="DN71" t="str">
            <v>ر1</v>
          </cell>
          <cell r="DO71" t="str">
            <v>ج</v>
          </cell>
          <cell r="DP71" t="str">
            <v>ج</v>
          </cell>
          <cell r="DQ71" t="str">
            <v>ر2</v>
          </cell>
          <cell r="DR71" t="str">
            <v>ج</v>
          </cell>
          <cell r="DS71" t="str">
            <v>ر1</v>
          </cell>
          <cell r="DT71" t="str">
            <v>ج</v>
          </cell>
          <cell r="DU71" t="str">
            <v>ج</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O71" t="str">
            <v/>
          </cell>
          <cell r="EP71" t="str">
            <v/>
          </cell>
          <cell r="EQ71" t="str">
            <v/>
          </cell>
          <cell r="ER71" t="str">
            <v/>
          </cell>
          <cell r="ES71" t="str">
            <v/>
          </cell>
          <cell r="ET71" t="str">
            <v/>
          </cell>
          <cell r="EU71" t="str">
            <v/>
          </cell>
          <cell r="EV71" t="str">
            <v/>
          </cell>
          <cell r="EW71" t="e">
            <v>#REF!</v>
          </cell>
        </row>
        <row r="72">
          <cell r="A72">
            <v>704175</v>
          </cell>
          <cell r="B72" t="str">
            <v>راما خليل</v>
          </cell>
          <cell r="C72" t="str">
            <v>الثالثة</v>
          </cell>
          <cell r="D72" t="str">
            <v/>
          </cell>
          <cell r="E72"/>
          <cell r="F72" t="str">
            <v>ر1</v>
          </cell>
          <cell r="G72"/>
          <cell r="H72" t="str">
            <v>ر1</v>
          </cell>
          <cell r="I72"/>
          <cell r="J72" t="str">
            <v>ر2</v>
          </cell>
          <cell r="K72"/>
          <cell r="L72" t="str">
            <v>ر2</v>
          </cell>
          <cell r="M72"/>
          <cell r="N72" t="str">
            <v>ر2</v>
          </cell>
          <cell r="O72"/>
          <cell r="P72" t="str">
            <v>ر2</v>
          </cell>
          <cell r="Q72"/>
          <cell r="R72" t="str">
            <v>ر2</v>
          </cell>
          <cell r="S72"/>
          <cell r="T72" t="str">
            <v>ر2</v>
          </cell>
          <cell r="U72"/>
          <cell r="V72" t="str">
            <v>ر1</v>
          </cell>
          <cell r="W72"/>
          <cell r="X72" t="str">
            <v>ر2</v>
          </cell>
          <cell r="Y72"/>
          <cell r="Z72" t="str">
            <v>ر2</v>
          </cell>
          <cell r="AA72"/>
          <cell r="AB72" t="str">
            <v>ر2</v>
          </cell>
          <cell r="AC72"/>
          <cell r="AD72" t="str">
            <v>ر2</v>
          </cell>
          <cell r="AE72"/>
          <cell r="AF72" t="str">
            <v>ر2</v>
          </cell>
          <cell r="AG72"/>
          <cell r="AH72" t="str">
            <v>ر1</v>
          </cell>
          <cell r="AI72"/>
          <cell r="AJ72" t="str">
            <v>ر1</v>
          </cell>
          <cell r="AK72"/>
          <cell r="AL72" t="str">
            <v>ر2</v>
          </cell>
          <cell r="AM72"/>
          <cell r="AN72" t="str">
            <v>ر1</v>
          </cell>
          <cell r="AO72">
            <v>1</v>
          </cell>
          <cell r="AP72" t="str">
            <v>ر1</v>
          </cell>
          <cell r="AQ72"/>
          <cell r="AR72" t="str">
            <v>ر2</v>
          </cell>
          <cell r="AS72"/>
          <cell r="AT72" t="str">
            <v>ج</v>
          </cell>
          <cell r="AU72"/>
          <cell r="AV72" t="str">
            <v>ر2</v>
          </cell>
          <cell r="AW72"/>
          <cell r="AX72" t="str">
            <v>ر2</v>
          </cell>
          <cell r="AY72">
            <v>1</v>
          </cell>
          <cell r="AZ72" t="str">
            <v>ر2</v>
          </cell>
          <cell r="BA72"/>
          <cell r="BB72" t="str">
            <v>ج</v>
          </cell>
          <cell r="BC72">
            <v>1</v>
          </cell>
          <cell r="BD72" t="str">
            <v>ر1</v>
          </cell>
          <cell r="BE72"/>
          <cell r="BF72" t="str">
            <v>ج</v>
          </cell>
          <cell r="BG72">
            <v>1</v>
          </cell>
          <cell r="BH72" t="str">
            <v>ر1</v>
          </cell>
          <cell r="BI72"/>
          <cell r="BJ72" t="str">
            <v>ر1</v>
          </cell>
          <cell r="BK72"/>
          <cell r="BL72" t="str">
            <v>ر1</v>
          </cell>
          <cell r="BM72"/>
          <cell r="BN72" t="str">
            <v>ج</v>
          </cell>
          <cell r="BO72">
            <v>1</v>
          </cell>
          <cell r="BP72" t="str">
            <v>ج</v>
          </cell>
          <cell r="BQ72"/>
          <cell r="BR72" t="str">
            <v>ج</v>
          </cell>
          <cell r="BS72">
            <v>1</v>
          </cell>
          <cell r="BT72" t="str">
            <v>ج</v>
          </cell>
          <cell r="BU72"/>
          <cell r="BV72" t="str">
            <v>ج</v>
          </cell>
          <cell r="BW72"/>
          <cell r="BX72" t="str">
            <v>ج</v>
          </cell>
          <cell r="BY72"/>
          <cell r="BZ72" t="str">
            <v/>
          </cell>
          <cell r="CA72"/>
          <cell r="CB72" t="str">
            <v/>
          </cell>
          <cell r="CC72"/>
          <cell r="CD72" t="str">
            <v/>
          </cell>
          <cell r="CE72"/>
          <cell r="CF72" t="str">
            <v/>
          </cell>
          <cell r="CG72"/>
          <cell r="CH72" t="str">
            <v/>
          </cell>
          <cell r="CI72"/>
          <cell r="CJ72" t="str">
            <v/>
          </cell>
          <cell r="CK72"/>
          <cell r="CL72" t="str">
            <v/>
          </cell>
          <cell r="CM72"/>
          <cell r="CN72" t="str">
            <v/>
          </cell>
          <cell r="CO72"/>
          <cell r="CP72" t="str">
            <v/>
          </cell>
          <cell r="CQ72"/>
          <cell r="CR72" t="str">
            <v/>
          </cell>
          <cell r="CS72"/>
          <cell r="CT72" t="str">
            <v/>
          </cell>
          <cell r="CU72"/>
          <cell r="CV72" t="str">
            <v/>
          </cell>
          <cell r="CW72"/>
          <cell r="CX72" t="str">
            <v>ر1</v>
          </cell>
          <cell r="CY72" t="str">
            <v>ر1</v>
          </cell>
          <cell r="CZ72" t="str">
            <v>ر2</v>
          </cell>
          <cell r="DA72" t="str">
            <v>ر2</v>
          </cell>
          <cell r="DB72" t="str">
            <v>ر2</v>
          </cell>
          <cell r="DC72" t="str">
            <v>ر2</v>
          </cell>
          <cell r="DD72" t="str">
            <v>ر2</v>
          </cell>
          <cell r="DE72" t="str">
            <v>ر2</v>
          </cell>
          <cell r="DF72" t="str">
            <v>ر1</v>
          </cell>
          <cell r="DG72" t="str">
            <v>ر2</v>
          </cell>
          <cell r="DH72" t="str">
            <v>ر2</v>
          </cell>
          <cell r="DI72" t="str">
            <v>ر2</v>
          </cell>
          <cell r="DJ72" t="str">
            <v>ر2</v>
          </cell>
          <cell r="DK72" t="str">
            <v>ر2</v>
          </cell>
          <cell r="DL72" t="str">
            <v>ر1</v>
          </cell>
          <cell r="DM72" t="str">
            <v>ر1</v>
          </cell>
          <cell r="DN72" t="str">
            <v>ر2</v>
          </cell>
          <cell r="DO72" t="str">
            <v>ر1</v>
          </cell>
          <cell r="DP72" t="str">
            <v>ر2</v>
          </cell>
          <cell r="DQ72" t="str">
            <v>ر2</v>
          </cell>
          <cell r="DR72" t="str">
            <v>ج</v>
          </cell>
          <cell r="DS72" t="str">
            <v>ر2</v>
          </cell>
          <cell r="DT72" t="str">
            <v>ر2</v>
          </cell>
          <cell r="DU72" t="str">
            <v>ر2</v>
          </cell>
          <cell r="DV72" t="str">
            <v>ج</v>
          </cell>
          <cell r="DW72" t="str">
            <v>ر2</v>
          </cell>
          <cell r="DX72" t="str">
            <v>ج</v>
          </cell>
          <cell r="DY72" t="str">
            <v>ر2</v>
          </cell>
          <cell r="DZ72" t="str">
            <v>ر1</v>
          </cell>
          <cell r="EA72" t="str">
            <v>ر1</v>
          </cell>
          <cell r="EB72" t="str">
            <v>ج</v>
          </cell>
          <cell r="EC72" t="str">
            <v>ر1</v>
          </cell>
          <cell r="ED72" t="str">
            <v>ج</v>
          </cell>
          <cell r="EE72" t="str">
            <v>ر1</v>
          </cell>
          <cell r="EF72" t="str">
            <v>ج</v>
          </cell>
          <cell r="EG72" t="str">
            <v>ج</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e">
            <v>#REF!</v>
          </cell>
        </row>
        <row r="73">
          <cell r="A73">
            <v>704188</v>
          </cell>
          <cell r="B73" t="str">
            <v>رايه ملص</v>
          </cell>
          <cell r="C73" t="str">
            <v>الثانية حديث</v>
          </cell>
          <cell r="D73" t="str">
            <v>ترفع الى س2</v>
          </cell>
          <cell r="E73"/>
          <cell r="F73" t="str">
            <v/>
          </cell>
          <cell r="G73"/>
          <cell r="H73" t="str">
            <v/>
          </cell>
          <cell r="I73"/>
          <cell r="J73" t="str">
            <v/>
          </cell>
          <cell r="K73">
            <v>1</v>
          </cell>
          <cell r="L73" t="str">
            <v/>
          </cell>
          <cell r="M73"/>
          <cell r="N73" t="str">
            <v/>
          </cell>
          <cell r="O73"/>
          <cell r="P73" t="str">
            <v/>
          </cell>
          <cell r="Q73"/>
          <cell r="R73" t="str">
            <v/>
          </cell>
          <cell r="S73">
            <v>1</v>
          </cell>
          <cell r="T73" t="str">
            <v/>
          </cell>
          <cell r="U73">
            <v>1</v>
          </cell>
          <cell r="V73" t="str">
            <v/>
          </cell>
          <cell r="W73">
            <v>1</v>
          </cell>
          <cell r="X73" t="str">
            <v/>
          </cell>
          <cell r="Y73"/>
          <cell r="Z73" t="str">
            <v/>
          </cell>
          <cell r="AA73"/>
          <cell r="AB73" t="str">
            <v/>
          </cell>
          <cell r="AC73"/>
          <cell r="AD73" t="str">
            <v/>
          </cell>
          <cell r="AE73"/>
          <cell r="AF73" t="str">
            <v/>
          </cell>
          <cell r="AG73"/>
          <cell r="AH73" t="str">
            <v/>
          </cell>
          <cell r="AI73"/>
          <cell r="AJ73" t="str">
            <v/>
          </cell>
          <cell r="AK73"/>
          <cell r="AL73" t="str">
            <v/>
          </cell>
          <cell r="AM73"/>
          <cell r="AN73" t="str">
            <v/>
          </cell>
          <cell r="AO73"/>
          <cell r="AP73" t="str">
            <v/>
          </cell>
          <cell r="AQ73"/>
          <cell r="AR73" t="str">
            <v/>
          </cell>
          <cell r="AS73"/>
          <cell r="AT73" t="str">
            <v/>
          </cell>
          <cell r="AU73"/>
          <cell r="AV73" t="str">
            <v/>
          </cell>
          <cell r="AW73"/>
          <cell r="AX73" t="str">
            <v/>
          </cell>
          <cell r="AY73"/>
          <cell r="AZ73" t="str">
            <v/>
          </cell>
          <cell r="BA73"/>
          <cell r="BB73" t="str">
            <v/>
          </cell>
          <cell r="BC73"/>
          <cell r="BD73" t="str">
            <v/>
          </cell>
          <cell r="BE73"/>
          <cell r="BF73" t="str">
            <v/>
          </cell>
          <cell r="BG73"/>
          <cell r="BH73" t="str">
            <v/>
          </cell>
          <cell r="BI73"/>
          <cell r="BJ73" t="str">
            <v/>
          </cell>
          <cell r="BK73"/>
          <cell r="BL73" t="str">
            <v/>
          </cell>
          <cell r="BM73"/>
          <cell r="BN73" t="str">
            <v/>
          </cell>
          <cell r="BO73"/>
          <cell r="BP73" t="str">
            <v/>
          </cell>
          <cell r="BQ73"/>
          <cell r="BR73" t="str">
            <v/>
          </cell>
          <cell r="BS73"/>
          <cell r="BT73" t="str">
            <v/>
          </cell>
          <cell r="BU73"/>
          <cell r="BV73" t="str">
            <v/>
          </cell>
          <cell r="BW73"/>
          <cell r="BX73" t="str">
            <v/>
          </cell>
          <cell r="BY73"/>
          <cell r="BZ73" t="str">
            <v/>
          </cell>
          <cell r="CA73"/>
          <cell r="CB73" t="str">
            <v/>
          </cell>
          <cell r="CC73"/>
          <cell r="CD73" t="str">
            <v/>
          </cell>
          <cell r="CE73"/>
          <cell r="CF73" t="str">
            <v/>
          </cell>
          <cell r="CG73"/>
          <cell r="CH73" t="str">
            <v/>
          </cell>
          <cell r="CI73"/>
          <cell r="CJ73" t="str">
            <v/>
          </cell>
          <cell r="CK73"/>
          <cell r="CL73" t="str">
            <v/>
          </cell>
          <cell r="CM73"/>
          <cell r="CN73" t="str">
            <v/>
          </cell>
          <cell r="CO73"/>
          <cell r="CP73" t="str">
            <v/>
          </cell>
          <cell r="CQ73"/>
          <cell r="CR73" t="str">
            <v/>
          </cell>
          <cell r="CS73"/>
          <cell r="CT73" t="str">
            <v/>
          </cell>
          <cell r="CU73"/>
          <cell r="CV73" t="str">
            <v/>
          </cell>
          <cell r="CW73"/>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O73" t="str">
            <v/>
          </cell>
          <cell r="EP73" t="str">
            <v/>
          </cell>
          <cell r="EQ73" t="str">
            <v/>
          </cell>
          <cell r="ER73" t="str">
            <v/>
          </cell>
          <cell r="ES73" t="str">
            <v/>
          </cell>
          <cell r="ET73" t="str">
            <v/>
          </cell>
          <cell r="EU73" t="str">
            <v/>
          </cell>
          <cell r="EV73" t="str">
            <v/>
          </cell>
          <cell r="EW73" t="e">
            <v>#REF!</v>
          </cell>
        </row>
        <row r="74">
          <cell r="A74">
            <v>704237</v>
          </cell>
          <cell r="B74" t="str">
            <v>ساره يعقوب</v>
          </cell>
          <cell r="C74" t="str">
            <v>الثالثة</v>
          </cell>
          <cell r="D74" t="str">
            <v/>
          </cell>
          <cell r="E74"/>
          <cell r="F74" t="str">
            <v>ر1</v>
          </cell>
          <cell r="G74"/>
          <cell r="H74" t="str">
            <v>ر1</v>
          </cell>
          <cell r="I74"/>
          <cell r="J74" t="str">
            <v>ر2</v>
          </cell>
          <cell r="K74"/>
          <cell r="L74" t="str">
            <v>ر2</v>
          </cell>
          <cell r="M74"/>
          <cell r="N74" t="str">
            <v>ر2</v>
          </cell>
          <cell r="O74"/>
          <cell r="P74" t="str">
            <v>ر1</v>
          </cell>
          <cell r="Q74"/>
          <cell r="R74" t="str">
            <v>ر1</v>
          </cell>
          <cell r="S74"/>
          <cell r="T74" t="str">
            <v>ر1</v>
          </cell>
          <cell r="U74"/>
          <cell r="V74" t="str">
            <v>ر1</v>
          </cell>
          <cell r="W74">
            <v>1</v>
          </cell>
          <cell r="X74" t="str">
            <v>ر2</v>
          </cell>
          <cell r="Y74"/>
          <cell r="Z74" t="str">
            <v>ر1</v>
          </cell>
          <cell r="AA74"/>
          <cell r="AB74" t="str">
            <v>ر1</v>
          </cell>
          <cell r="AC74">
            <v>1</v>
          </cell>
          <cell r="AD74" t="str">
            <v>ر2</v>
          </cell>
          <cell r="AE74"/>
          <cell r="AF74" t="str">
            <v>ر1</v>
          </cell>
          <cell r="AG74"/>
          <cell r="AH74" t="str">
            <v>ر2</v>
          </cell>
          <cell r="AI74"/>
          <cell r="AJ74" t="str">
            <v>ر1</v>
          </cell>
          <cell r="AK74"/>
          <cell r="AL74" t="str">
            <v>ر2</v>
          </cell>
          <cell r="AM74"/>
          <cell r="AN74" t="str">
            <v>ر1</v>
          </cell>
          <cell r="AO74"/>
          <cell r="AP74" t="str">
            <v>ر2</v>
          </cell>
          <cell r="AQ74"/>
          <cell r="AR74" t="str">
            <v>ر2</v>
          </cell>
          <cell r="AS74">
            <v>1</v>
          </cell>
          <cell r="AT74" t="str">
            <v>ر2</v>
          </cell>
          <cell r="AU74"/>
          <cell r="AV74" t="str">
            <v>ر2</v>
          </cell>
          <cell r="AW74"/>
          <cell r="AX74" t="str">
            <v>ر1</v>
          </cell>
          <cell r="AY74"/>
          <cell r="AZ74" t="str">
            <v>ر1</v>
          </cell>
          <cell r="BA74"/>
          <cell r="BB74" t="str">
            <v>ج</v>
          </cell>
          <cell r="BC74">
            <v>1</v>
          </cell>
          <cell r="BD74" t="str">
            <v>ر2</v>
          </cell>
          <cell r="BE74">
            <v>1</v>
          </cell>
          <cell r="BF74" t="str">
            <v>ر1</v>
          </cell>
          <cell r="BG74"/>
          <cell r="BH74" t="str">
            <v>ر2</v>
          </cell>
          <cell r="BI74"/>
          <cell r="BJ74" t="str">
            <v>ر2</v>
          </cell>
          <cell r="BK74">
            <v>1</v>
          </cell>
          <cell r="BL74" t="str">
            <v>ر2</v>
          </cell>
          <cell r="BM74"/>
          <cell r="BN74" t="str">
            <v>ج</v>
          </cell>
          <cell r="BO74"/>
          <cell r="BP74" t="str">
            <v>ر1</v>
          </cell>
          <cell r="BQ74"/>
          <cell r="BR74" t="str">
            <v>ر1</v>
          </cell>
          <cell r="BS74"/>
          <cell r="BT74" t="str">
            <v>ج</v>
          </cell>
          <cell r="BU74"/>
          <cell r="BV74" t="str">
            <v>ج</v>
          </cell>
          <cell r="BW74"/>
          <cell r="BX74" t="str">
            <v>ج</v>
          </cell>
          <cell r="BY74"/>
          <cell r="BZ74" t="str">
            <v/>
          </cell>
          <cell r="CA74"/>
          <cell r="CB74" t="str">
            <v/>
          </cell>
          <cell r="CC74"/>
          <cell r="CD74" t="str">
            <v/>
          </cell>
          <cell r="CE74"/>
          <cell r="CF74" t="str">
            <v/>
          </cell>
          <cell r="CG74"/>
          <cell r="CH74" t="str">
            <v/>
          </cell>
          <cell r="CI74"/>
          <cell r="CJ74" t="str">
            <v/>
          </cell>
          <cell r="CK74"/>
          <cell r="CL74" t="str">
            <v/>
          </cell>
          <cell r="CM74"/>
          <cell r="CN74" t="str">
            <v/>
          </cell>
          <cell r="CO74"/>
          <cell r="CP74" t="str">
            <v/>
          </cell>
          <cell r="CQ74"/>
          <cell r="CR74" t="str">
            <v/>
          </cell>
          <cell r="CS74"/>
          <cell r="CT74" t="str">
            <v/>
          </cell>
          <cell r="CU74"/>
          <cell r="CV74" t="str">
            <v/>
          </cell>
          <cell r="CW74"/>
          <cell r="CX74" t="str">
            <v>ر1</v>
          </cell>
          <cell r="CY74" t="str">
            <v>ر1</v>
          </cell>
          <cell r="CZ74" t="str">
            <v>ر2</v>
          </cell>
          <cell r="DA74" t="str">
            <v>ر2</v>
          </cell>
          <cell r="DB74" t="str">
            <v>ر2</v>
          </cell>
          <cell r="DC74" t="str">
            <v>ر1</v>
          </cell>
          <cell r="DD74" t="str">
            <v>ر1</v>
          </cell>
          <cell r="DE74" t="str">
            <v>ر1</v>
          </cell>
          <cell r="DF74" t="str">
            <v>ر1</v>
          </cell>
          <cell r="DG74" t="str">
            <v>ر2</v>
          </cell>
          <cell r="DH74" t="str">
            <v>ر1</v>
          </cell>
          <cell r="DI74" t="str">
            <v>ر1</v>
          </cell>
          <cell r="DJ74" t="str">
            <v>ر2</v>
          </cell>
          <cell r="DK74" t="str">
            <v>ر1</v>
          </cell>
          <cell r="DL74" t="str">
            <v>ر2</v>
          </cell>
          <cell r="DM74" t="str">
            <v>ر1</v>
          </cell>
          <cell r="DN74" t="str">
            <v>ر2</v>
          </cell>
          <cell r="DO74" t="str">
            <v>ر1</v>
          </cell>
          <cell r="DP74" t="str">
            <v>ر2</v>
          </cell>
          <cell r="DQ74" t="str">
            <v>ر2</v>
          </cell>
          <cell r="DR74" t="str">
            <v>ر2</v>
          </cell>
          <cell r="DS74" t="str">
            <v>ر2</v>
          </cell>
          <cell r="DT74" t="str">
            <v>ر1</v>
          </cell>
          <cell r="DU74" t="str">
            <v>ر1</v>
          </cell>
          <cell r="DV74" t="str">
            <v>ج</v>
          </cell>
          <cell r="DW74" t="str">
            <v>ر2</v>
          </cell>
          <cell r="DX74" t="str">
            <v>ر2</v>
          </cell>
          <cell r="DY74" t="str">
            <v>ر2</v>
          </cell>
          <cell r="DZ74" t="str">
            <v>ر2</v>
          </cell>
          <cell r="EA74" t="str">
            <v>ر2</v>
          </cell>
          <cell r="EB74" t="str">
            <v>ج</v>
          </cell>
          <cell r="EC74" t="str">
            <v>ر1</v>
          </cell>
          <cell r="ED74" t="str">
            <v>ر1</v>
          </cell>
          <cell r="EE74" t="str">
            <v>ج</v>
          </cell>
          <cell r="EF74" t="str">
            <v>ج</v>
          </cell>
          <cell r="EG74" t="str">
            <v>ج</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e">
            <v>#REF!</v>
          </cell>
        </row>
        <row r="75">
          <cell r="A75">
            <v>704240</v>
          </cell>
          <cell r="B75" t="str">
            <v>سالي  الشيخ علي</v>
          </cell>
          <cell r="C75" t="str">
            <v>الرابعة حديث</v>
          </cell>
          <cell r="D75" t="str">
            <v>ترفع الى س4</v>
          </cell>
          <cell r="E75"/>
          <cell r="F75" t="str">
            <v>ر1</v>
          </cell>
          <cell r="G75"/>
          <cell r="H75" t="str">
            <v>ر2</v>
          </cell>
          <cell r="I75"/>
          <cell r="J75" t="str">
            <v>ر1</v>
          </cell>
          <cell r="K75"/>
          <cell r="L75" t="str">
            <v>ر2</v>
          </cell>
          <cell r="M75"/>
          <cell r="N75" t="str">
            <v>ر2</v>
          </cell>
          <cell r="O75"/>
          <cell r="P75" t="str">
            <v>ر2</v>
          </cell>
          <cell r="Q75"/>
          <cell r="R75" t="str">
            <v>ر1</v>
          </cell>
          <cell r="S75"/>
          <cell r="T75" t="str">
            <v>ر2</v>
          </cell>
          <cell r="U75"/>
          <cell r="V75" t="str">
            <v>ر1</v>
          </cell>
          <cell r="W75"/>
          <cell r="X75" t="str">
            <v>ر2</v>
          </cell>
          <cell r="Y75">
            <v>1</v>
          </cell>
          <cell r="Z75" t="str">
            <v>ر2</v>
          </cell>
          <cell r="AA75"/>
          <cell r="AB75" t="str">
            <v>ر2</v>
          </cell>
          <cell r="AC75"/>
          <cell r="AD75" t="str">
            <v>ر2</v>
          </cell>
          <cell r="AE75"/>
          <cell r="AF75" t="str">
            <v>ر1</v>
          </cell>
          <cell r="AG75"/>
          <cell r="AH75" t="str">
            <v>ر1</v>
          </cell>
          <cell r="AI75">
            <v>1</v>
          </cell>
          <cell r="AJ75" t="str">
            <v>ر1</v>
          </cell>
          <cell r="AK75"/>
          <cell r="AL75" t="str">
            <v>ر2</v>
          </cell>
          <cell r="AM75"/>
          <cell r="AN75" t="str">
            <v>ر1</v>
          </cell>
          <cell r="AO75"/>
          <cell r="AP75" t="str">
            <v>ر1</v>
          </cell>
          <cell r="AQ75"/>
          <cell r="AR75" t="str">
            <v>ر1</v>
          </cell>
          <cell r="AS75"/>
          <cell r="AT75" t="str">
            <v>ج</v>
          </cell>
          <cell r="AU75"/>
          <cell r="AV75" t="str">
            <v>ر2</v>
          </cell>
          <cell r="AW75"/>
          <cell r="AX75" t="str">
            <v>ر2</v>
          </cell>
          <cell r="AY75"/>
          <cell r="AZ75" t="str">
            <v>ر1</v>
          </cell>
          <cell r="BA75">
            <v>1</v>
          </cell>
          <cell r="BB75" t="str">
            <v>ر1</v>
          </cell>
          <cell r="BC75"/>
          <cell r="BD75" t="str">
            <v>ر1</v>
          </cell>
          <cell r="BE75">
            <v>1</v>
          </cell>
          <cell r="BF75" t="str">
            <v>ج</v>
          </cell>
          <cell r="BG75"/>
          <cell r="BH75" t="str">
            <v>ر2</v>
          </cell>
          <cell r="BI75"/>
          <cell r="BJ75" t="str">
            <v>ر1</v>
          </cell>
          <cell r="BK75"/>
          <cell r="BL75" t="str">
            <v>ر1</v>
          </cell>
          <cell r="BM75"/>
          <cell r="BN75" t="str">
            <v>ر1</v>
          </cell>
          <cell r="BO75">
            <v>1</v>
          </cell>
          <cell r="BP75" t="str">
            <v>ج</v>
          </cell>
          <cell r="BQ75"/>
          <cell r="BR75" t="str">
            <v>ر1</v>
          </cell>
          <cell r="BS75"/>
          <cell r="BT75" t="str">
            <v>ر1</v>
          </cell>
          <cell r="BU75">
            <v>1</v>
          </cell>
          <cell r="BV75" t="str">
            <v>ر1</v>
          </cell>
          <cell r="BW75"/>
          <cell r="BX75" t="str">
            <v>ر1</v>
          </cell>
          <cell r="BY75"/>
          <cell r="BZ75" t="str">
            <v/>
          </cell>
          <cell r="CA75"/>
          <cell r="CB75" t="str">
            <v/>
          </cell>
          <cell r="CC75"/>
          <cell r="CD75" t="str">
            <v/>
          </cell>
          <cell r="CE75"/>
          <cell r="CF75" t="str">
            <v/>
          </cell>
          <cell r="CG75"/>
          <cell r="CH75" t="str">
            <v/>
          </cell>
          <cell r="CI75"/>
          <cell r="CJ75" t="str">
            <v/>
          </cell>
          <cell r="CK75"/>
          <cell r="CL75" t="str">
            <v/>
          </cell>
          <cell r="CM75"/>
          <cell r="CN75" t="str">
            <v/>
          </cell>
          <cell r="CO75"/>
          <cell r="CP75" t="str">
            <v/>
          </cell>
          <cell r="CQ75"/>
          <cell r="CR75" t="str">
            <v/>
          </cell>
          <cell r="CS75"/>
          <cell r="CT75" t="str">
            <v/>
          </cell>
          <cell r="CU75"/>
          <cell r="CV75" t="str">
            <v/>
          </cell>
          <cell r="CW75"/>
          <cell r="CX75" t="str">
            <v>ر1</v>
          </cell>
          <cell r="CY75" t="str">
            <v>ر2</v>
          </cell>
          <cell r="CZ75" t="str">
            <v>ر1</v>
          </cell>
          <cell r="DA75" t="str">
            <v>ر2</v>
          </cell>
          <cell r="DB75" t="str">
            <v>ر2</v>
          </cell>
          <cell r="DC75" t="str">
            <v>ر2</v>
          </cell>
          <cell r="DD75" t="str">
            <v>ر1</v>
          </cell>
          <cell r="DE75" t="str">
            <v>ر2</v>
          </cell>
          <cell r="DF75" t="str">
            <v>ر1</v>
          </cell>
          <cell r="DG75" t="str">
            <v>ر2</v>
          </cell>
          <cell r="DH75" t="str">
            <v>ر2</v>
          </cell>
          <cell r="DI75" t="str">
            <v>ر2</v>
          </cell>
          <cell r="DJ75" t="str">
            <v>ر2</v>
          </cell>
          <cell r="DK75" t="str">
            <v>ر1</v>
          </cell>
          <cell r="DL75" t="str">
            <v>ر1</v>
          </cell>
          <cell r="DM75" t="str">
            <v>ر2</v>
          </cell>
          <cell r="DN75" t="str">
            <v>ر2</v>
          </cell>
          <cell r="DO75" t="str">
            <v>ر1</v>
          </cell>
          <cell r="DP75" t="str">
            <v>ر1</v>
          </cell>
          <cell r="DQ75" t="str">
            <v>ر1</v>
          </cell>
          <cell r="DR75" t="str">
            <v>ج</v>
          </cell>
          <cell r="DS75" t="str">
            <v>ر2</v>
          </cell>
          <cell r="DT75" t="str">
            <v>ر2</v>
          </cell>
          <cell r="DU75" t="str">
            <v>ر1</v>
          </cell>
          <cell r="DV75" t="str">
            <v>ر2</v>
          </cell>
          <cell r="DW75" t="str">
            <v>ر1</v>
          </cell>
          <cell r="DX75" t="str">
            <v>ر1</v>
          </cell>
          <cell r="DY75" t="str">
            <v>ر2</v>
          </cell>
          <cell r="DZ75" t="str">
            <v>ر1</v>
          </cell>
          <cell r="EA75" t="str">
            <v>ر1</v>
          </cell>
          <cell r="EB75" t="str">
            <v>ر1</v>
          </cell>
          <cell r="EC75" t="str">
            <v>ر1</v>
          </cell>
          <cell r="ED75" t="str">
            <v>ر1</v>
          </cell>
          <cell r="EE75" t="str">
            <v>ر1</v>
          </cell>
          <cell r="EF75" t="str">
            <v>ر2</v>
          </cell>
          <cell r="EG75" t="str">
            <v>ر1</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e">
            <v>#REF!</v>
          </cell>
        </row>
        <row r="76">
          <cell r="A76">
            <v>704283</v>
          </cell>
          <cell r="B76" t="str">
            <v>صبحي  شيخ شعبان</v>
          </cell>
          <cell r="C76" t="str">
            <v>الثالثة</v>
          </cell>
          <cell r="D76" t="str">
            <v/>
          </cell>
          <cell r="E76"/>
          <cell r="F76" t="str">
            <v>A</v>
          </cell>
          <cell r="G76"/>
          <cell r="H76" t="str">
            <v>A</v>
          </cell>
          <cell r="I76"/>
          <cell r="J76" t="str">
            <v>A</v>
          </cell>
          <cell r="K76"/>
          <cell r="L76" t="str">
            <v>A</v>
          </cell>
          <cell r="M76"/>
          <cell r="N76" t="str">
            <v>A</v>
          </cell>
          <cell r="O76"/>
          <cell r="P76" t="str">
            <v>A</v>
          </cell>
          <cell r="Q76"/>
          <cell r="R76" t="str">
            <v>A</v>
          </cell>
          <cell r="S76"/>
          <cell r="T76" t="str">
            <v>A</v>
          </cell>
          <cell r="U76">
            <v>1</v>
          </cell>
          <cell r="V76" t="str">
            <v>A</v>
          </cell>
          <cell r="W76"/>
          <cell r="X76" t="str">
            <v>A</v>
          </cell>
          <cell r="Y76"/>
          <cell r="Z76" t="str">
            <v>A</v>
          </cell>
          <cell r="AA76"/>
          <cell r="AB76" t="str">
            <v>A</v>
          </cell>
          <cell r="AC76"/>
          <cell r="AD76" t="str">
            <v>A</v>
          </cell>
          <cell r="AE76"/>
          <cell r="AF76" t="str">
            <v>A</v>
          </cell>
          <cell r="AG76"/>
          <cell r="AH76" t="str">
            <v>A</v>
          </cell>
          <cell r="AI76"/>
          <cell r="AJ76" t="str">
            <v>A</v>
          </cell>
          <cell r="AK76"/>
          <cell r="AL76" t="str">
            <v>A</v>
          </cell>
          <cell r="AM76"/>
          <cell r="AN76" t="str">
            <v>A</v>
          </cell>
          <cell r="AO76"/>
          <cell r="AP76" t="str">
            <v>A</v>
          </cell>
          <cell r="AQ76"/>
          <cell r="AR76" t="str">
            <v>A</v>
          </cell>
          <cell r="AS76"/>
          <cell r="AT76" t="str">
            <v>A</v>
          </cell>
          <cell r="AU76"/>
          <cell r="AV76" t="str">
            <v>A</v>
          </cell>
          <cell r="AW76"/>
          <cell r="AX76" t="str">
            <v>A</v>
          </cell>
          <cell r="AY76"/>
          <cell r="AZ76" t="str">
            <v>A</v>
          </cell>
          <cell r="BA76"/>
          <cell r="BB76" t="str">
            <v>A</v>
          </cell>
          <cell r="BC76"/>
          <cell r="BD76" t="str">
            <v>A</v>
          </cell>
          <cell r="BE76">
            <v>1</v>
          </cell>
          <cell r="BF76" t="str">
            <v>A</v>
          </cell>
          <cell r="BG76"/>
          <cell r="BH76" t="str">
            <v>A</v>
          </cell>
          <cell r="BI76"/>
          <cell r="BJ76" t="str">
            <v>A</v>
          </cell>
          <cell r="BK76"/>
          <cell r="BL76" t="str">
            <v>A</v>
          </cell>
          <cell r="BM76">
            <v>1</v>
          </cell>
          <cell r="BN76" t="str">
            <v>A</v>
          </cell>
          <cell r="BO76"/>
          <cell r="BP76" t="str">
            <v>A</v>
          </cell>
          <cell r="BQ76"/>
          <cell r="BR76" t="str">
            <v>A</v>
          </cell>
          <cell r="BS76">
            <v>1</v>
          </cell>
          <cell r="BT76" t="str">
            <v>A</v>
          </cell>
          <cell r="BU76">
            <v>1</v>
          </cell>
          <cell r="BV76" t="str">
            <v>A</v>
          </cell>
          <cell r="BW76"/>
          <cell r="BX76" t="str">
            <v>A</v>
          </cell>
          <cell r="BY76"/>
          <cell r="BZ76" t="str">
            <v/>
          </cell>
          <cell r="CA76"/>
          <cell r="CB76" t="str">
            <v/>
          </cell>
          <cell r="CC76"/>
          <cell r="CD76" t="str">
            <v/>
          </cell>
          <cell r="CE76"/>
          <cell r="CF76" t="str">
            <v/>
          </cell>
          <cell r="CG76"/>
          <cell r="CH76" t="str">
            <v/>
          </cell>
          <cell r="CI76"/>
          <cell r="CJ76" t="str">
            <v/>
          </cell>
          <cell r="CK76"/>
          <cell r="CL76" t="str">
            <v/>
          </cell>
          <cell r="CM76"/>
          <cell r="CN76" t="str">
            <v/>
          </cell>
          <cell r="CO76"/>
          <cell r="CP76" t="str">
            <v/>
          </cell>
          <cell r="CQ76"/>
          <cell r="CR76" t="str">
            <v/>
          </cell>
          <cell r="CS76"/>
          <cell r="CT76" t="str">
            <v/>
          </cell>
          <cell r="CU76"/>
          <cell r="CV76" t="str">
            <v/>
          </cell>
          <cell r="CW76"/>
          <cell r="CX76" t="str">
            <v>A</v>
          </cell>
          <cell r="CY76" t="str">
            <v>A</v>
          </cell>
          <cell r="CZ76" t="str">
            <v>A</v>
          </cell>
          <cell r="DA76" t="str">
            <v>A</v>
          </cell>
          <cell r="DB76" t="str">
            <v>A</v>
          </cell>
          <cell r="DC76" t="str">
            <v>A</v>
          </cell>
          <cell r="DD76" t="str">
            <v>A</v>
          </cell>
          <cell r="DE76" t="str">
            <v>A</v>
          </cell>
          <cell r="DF76" t="str">
            <v>A</v>
          </cell>
          <cell r="DG76" t="str">
            <v>A</v>
          </cell>
          <cell r="DH76" t="str">
            <v>A</v>
          </cell>
          <cell r="DI76" t="str">
            <v>A</v>
          </cell>
          <cell r="DJ76" t="str">
            <v>A</v>
          </cell>
          <cell r="DK76" t="str">
            <v>A</v>
          </cell>
          <cell r="DL76" t="str">
            <v>A</v>
          </cell>
          <cell r="DM76" t="str">
            <v>A</v>
          </cell>
          <cell r="DN76" t="str">
            <v>A</v>
          </cell>
          <cell r="DO76" t="str">
            <v>A</v>
          </cell>
          <cell r="DP76" t="str">
            <v>A</v>
          </cell>
          <cell r="DQ76" t="str">
            <v>A</v>
          </cell>
          <cell r="DR76" t="str">
            <v>A</v>
          </cell>
          <cell r="DS76" t="str">
            <v>A</v>
          </cell>
          <cell r="DT76" t="str">
            <v>A</v>
          </cell>
          <cell r="DU76" t="str">
            <v>A</v>
          </cell>
          <cell r="DV76" t="str">
            <v>A</v>
          </cell>
          <cell r="DW76" t="str">
            <v>A</v>
          </cell>
          <cell r="DX76" t="str">
            <v>A</v>
          </cell>
          <cell r="DY76" t="str">
            <v>A</v>
          </cell>
          <cell r="DZ76" t="str">
            <v>A</v>
          </cell>
          <cell r="EA76" t="str">
            <v>A</v>
          </cell>
          <cell r="EB76" t="str">
            <v>A</v>
          </cell>
          <cell r="EC76" t="str">
            <v>A</v>
          </cell>
          <cell r="ED76" t="str">
            <v>A</v>
          </cell>
          <cell r="EE76" t="str">
            <v>A</v>
          </cell>
          <cell r="EF76" t="str">
            <v>A</v>
          </cell>
          <cell r="EG76" t="str">
            <v>A</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e">
            <v>#REF!</v>
          </cell>
        </row>
        <row r="77">
          <cell r="A77">
            <v>704313</v>
          </cell>
          <cell r="B77" t="str">
            <v>عبد العزيز  الماشي</v>
          </cell>
          <cell r="C77" t="str">
            <v>الأولى</v>
          </cell>
          <cell r="D77" t="str">
            <v>إيقاف</v>
          </cell>
          <cell r="E77">
            <v>1</v>
          </cell>
          <cell r="F77" t="str">
            <v/>
          </cell>
          <cell r="G77">
            <v>1</v>
          </cell>
          <cell r="H77" t="str">
            <v/>
          </cell>
          <cell r="I77">
            <v>1</v>
          </cell>
          <cell r="J77" t="str">
            <v/>
          </cell>
          <cell r="K77">
            <v>1</v>
          </cell>
          <cell r="L77" t="str">
            <v/>
          </cell>
          <cell r="M77"/>
          <cell r="N77" t="str">
            <v/>
          </cell>
          <cell r="O77">
            <v>1</v>
          </cell>
          <cell r="P77" t="str">
            <v/>
          </cell>
          <cell r="Q77"/>
          <cell r="R77" t="str">
            <v/>
          </cell>
          <cell r="S77">
            <v>1</v>
          </cell>
          <cell r="T77" t="str">
            <v/>
          </cell>
          <cell r="U77"/>
          <cell r="V77" t="str">
            <v/>
          </cell>
          <cell r="W77"/>
          <cell r="X77" t="str">
            <v/>
          </cell>
          <cell r="Y77"/>
          <cell r="Z77" t="str">
            <v/>
          </cell>
          <cell r="AA77"/>
          <cell r="AB77" t="str">
            <v/>
          </cell>
          <cell r="AC77"/>
          <cell r="AD77" t="str">
            <v/>
          </cell>
          <cell r="AE77"/>
          <cell r="AF77" t="str">
            <v/>
          </cell>
          <cell r="AG77"/>
          <cell r="AH77" t="str">
            <v/>
          </cell>
          <cell r="AI77"/>
          <cell r="AJ77" t="str">
            <v/>
          </cell>
          <cell r="AK77"/>
          <cell r="AL77" t="str">
            <v/>
          </cell>
          <cell r="AM77"/>
          <cell r="AN77" t="str">
            <v/>
          </cell>
          <cell r="AO77"/>
          <cell r="AP77" t="str">
            <v/>
          </cell>
          <cell r="AQ77"/>
          <cell r="AR77" t="str">
            <v/>
          </cell>
          <cell r="AS77"/>
          <cell r="AT77" t="str">
            <v/>
          </cell>
          <cell r="AU77"/>
          <cell r="AV77" t="str">
            <v/>
          </cell>
          <cell r="AW77"/>
          <cell r="AX77" t="str">
            <v/>
          </cell>
          <cell r="AY77"/>
          <cell r="AZ77" t="str">
            <v/>
          </cell>
          <cell r="BA77"/>
          <cell r="BB77" t="str">
            <v/>
          </cell>
          <cell r="BC77"/>
          <cell r="BD77" t="str">
            <v/>
          </cell>
          <cell r="BE77"/>
          <cell r="BF77" t="str">
            <v/>
          </cell>
          <cell r="BG77"/>
          <cell r="BH77" t="str">
            <v/>
          </cell>
          <cell r="BI77"/>
          <cell r="BJ77" t="str">
            <v/>
          </cell>
          <cell r="BK77"/>
          <cell r="BL77" t="str">
            <v/>
          </cell>
          <cell r="BM77"/>
          <cell r="BN77" t="str">
            <v/>
          </cell>
          <cell r="BO77"/>
          <cell r="BP77" t="str">
            <v/>
          </cell>
          <cell r="BQ77"/>
          <cell r="BR77" t="str">
            <v/>
          </cell>
          <cell r="BS77"/>
          <cell r="BT77" t="str">
            <v/>
          </cell>
          <cell r="BU77"/>
          <cell r="BV77" t="str">
            <v/>
          </cell>
          <cell r="BW77"/>
          <cell r="BX77" t="str">
            <v/>
          </cell>
          <cell r="BY77"/>
          <cell r="BZ77" t="str">
            <v/>
          </cell>
          <cell r="CA77"/>
          <cell r="CB77" t="str">
            <v/>
          </cell>
          <cell r="CC77"/>
          <cell r="CD77" t="str">
            <v/>
          </cell>
          <cell r="CE77"/>
          <cell r="CF77" t="str">
            <v/>
          </cell>
          <cell r="CG77"/>
          <cell r="CH77" t="str">
            <v/>
          </cell>
          <cell r="CI77"/>
          <cell r="CJ77" t="str">
            <v/>
          </cell>
          <cell r="CK77"/>
          <cell r="CL77" t="str">
            <v/>
          </cell>
          <cell r="CM77"/>
          <cell r="CN77" t="str">
            <v/>
          </cell>
          <cell r="CO77"/>
          <cell r="CP77" t="str">
            <v/>
          </cell>
          <cell r="CQ77"/>
          <cell r="CR77" t="str">
            <v/>
          </cell>
          <cell r="CS77"/>
          <cell r="CT77" t="str">
            <v/>
          </cell>
          <cell r="CU77"/>
          <cell r="CV77" t="str">
            <v/>
          </cell>
          <cell r="CW77" t="str">
            <v>إيقاف</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v>0</v>
          </cell>
          <cell r="EU77" t="str">
            <v/>
          </cell>
          <cell r="EV77" t="str">
            <v/>
          </cell>
          <cell r="EW77" t="e">
            <v>#REF!</v>
          </cell>
        </row>
        <row r="78">
          <cell r="A78">
            <v>704332</v>
          </cell>
          <cell r="B78" t="str">
            <v>عبير الخلف</v>
          </cell>
          <cell r="C78" t="str">
            <v>الثالثة</v>
          </cell>
          <cell r="D78" t="str">
            <v/>
          </cell>
          <cell r="E78"/>
          <cell r="F78" t="str">
            <v>ر1</v>
          </cell>
          <cell r="G78"/>
          <cell r="H78" t="str">
            <v>ر1</v>
          </cell>
          <cell r="I78"/>
          <cell r="J78" t="str">
            <v>ر2</v>
          </cell>
          <cell r="K78"/>
          <cell r="L78" t="str">
            <v>ر2</v>
          </cell>
          <cell r="M78"/>
          <cell r="N78" t="str">
            <v>ر2</v>
          </cell>
          <cell r="O78"/>
          <cell r="P78" t="str">
            <v>ر1</v>
          </cell>
          <cell r="Q78"/>
          <cell r="R78" t="str">
            <v>ر1</v>
          </cell>
          <cell r="S78"/>
          <cell r="T78" t="str">
            <v>ر2</v>
          </cell>
          <cell r="U78"/>
          <cell r="V78" t="str">
            <v>ر1</v>
          </cell>
          <cell r="W78"/>
          <cell r="X78" t="str">
            <v>ر1</v>
          </cell>
          <cell r="Y78"/>
          <cell r="Z78" t="str">
            <v>ر2</v>
          </cell>
          <cell r="AA78"/>
          <cell r="AB78" t="str">
            <v>ر2</v>
          </cell>
          <cell r="AC78"/>
          <cell r="AD78" t="str">
            <v>ر2</v>
          </cell>
          <cell r="AE78"/>
          <cell r="AF78" t="str">
            <v>ر2</v>
          </cell>
          <cell r="AG78"/>
          <cell r="AH78" t="str">
            <v>ر1</v>
          </cell>
          <cell r="AI78"/>
          <cell r="AJ78" t="str">
            <v>ر1</v>
          </cell>
          <cell r="AK78"/>
          <cell r="AL78" t="str">
            <v>ر2</v>
          </cell>
          <cell r="AM78"/>
          <cell r="AN78" t="str">
            <v>ر1</v>
          </cell>
          <cell r="AO78"/>
          <cell r="AP78" t="str">
            <v>ر2</v>
          </cell>
          <cell r="AQ78"/>
          <cell r="AR78" t="str">
            <v>ر2</v>
          </cell>
          <cell r="AS78"/>
          <cell r="AT78" t="str">
            <v>ر1</v>
          </cell>
          <cell r="AU78"/>
          <cell r="AV78" t="str">
            <v>ر2</v>
          </cell>
          <cell r="AW78"/>
          <cell r="AX78" t="str">
            <v>ر1</v>
          </cell>
          <cell r="AY78"/>
          <cell r="AZ78" t="str">
            <v>ر2</v>
          </cell>
          <cell r="BA78"/>
          <cell r="BB78" t="str">
            <v>ر1</v>
          </cell>
          <cell r="BC78">
            <v>1</v>
          </cell>
          <cell r="BD78" t="str">
            <v>ر1</v>
          </cell>
          <cell r="BE78"/>
          <cell r="BF78" t="str">
            <v>ج</v>
          </cell>
          <cell r="BG78"/>
          <cell r="BH78" t="str">
            <v>ج</v>
          </cell>
          <cell r="BI78">
            <v>1</v>
          </cell>
          <cell r="BJ78" t="str">
            <v>ر1</v>
          </cell>
          <cell r="BK78">
            <v>1</v>
          </cell>
          <cell r="BL78" t="str">
            <v>ر1</v>
          </cell>
          <cell r="BM78"/>
          <cell r="BN78" t="str">
            <v>ج</v>
          </cell>
          <cell r="BO78"/>
          <cell r="BP78" t="str">
            <v>ج</v>
          </cell>
          <cell r="BQ78"/>
          <cell r="BR78" t="str">
            <v>ج</v>
          </cell>
          <cell r="BS78"/>
          <cell r="BT78" t="str">
            <v>ج</v>
          </cell>
          <cell r="BU78"/>
          <cell r="BV78" t="str">
            <v>ج</v>
          </cell>
          <cell r="BW78"/>
          <cell r="BX78" t="str">
            <v>ج</v>
          </cell>
          <cell r="BY78"/>
          <cell r="BZ78" t="str">
            <v/>
          </cell>
          <cell r="CA78"/>
          <cell r="CB78" t="str">
            <v/>
          </cell>
          <cell r="CC78"/>
          <cell r="CD78" t="str">
            <v/>
          </cell>
          <cell r="CE78"/>
          <cell r="CF78" t="str">
            <v/>
          </cell>
          <cell r="CG78"/>
          <cell r="CH78" t="str">
            <v/>
          </cell>
          <cell r="CI78"/>
          <cell r="CJ78" t="str">
            <v/>
          </cell>
          <cell r="CK78"/>
          <cell r="CL78" t="str">
            <v/>
          </cell>
          <cell r="CM78"/>
          <cell r="CN78" t="str">
            <v/>
          </cell>
          <cell r="CO78"/>
          <cell r="CP78" t="str">
            <v/>
          </cell>
          <cell r="CQ78"/>
          <cell r="CR78" t="str">
            <v/>
          </cell>
          <cell r="CS78"/>
          <cell r="CT78" t="str">
            <v/>
          </cell>
          <cell r="CU78"/>
          <cell r="CV78" t="str">
            <v/>
          </cell>
          <cell r="CW78"/>
          <cell r="CX78" t="str">
            <v>ر1</v>
          </cell>
          <cell r="CY78" t="str">
            <v>ر1</v>
          </cell>
          <cell r="CZ78" t="str">
            <v>ر2</v>
          </cell>
          <cell r="DA78" t="str">
            <v>ر2</v>
          </cell>
          <cell r="DB78" t="str">
            <v>ر2</v>
          </cell>
          <cell r="DC78" t="str">
            <v>ر1</v>
          </cell>
          <cell r="DD78" t="str">
            <v>ر1</v>
          </cell>
          <cell r="DE78" t="str">
            <v>ر2</v>
          </cell>
          <cell r="DF78" t="str">
            <v>ر1</v>
          </cell>
          <cell r="DG78" t="str">
            <v>ر1</v>
          </cell>
          <cell r="DH78" t="str">
            <v>ر2</v>
          </cell>
          <cell r="DI78" t="str">
            <v>ر2</v>
          </cell>
          <cell r="DJ78" t="str">
            <v>ر2</v>
          </cell>
          <cell r="DK78" t="str">
            <v>ر2</v>
          </cell>
          <cell r="DL78" t="str">
            <v>ر1</v>
          </cell>
          <cell r="DM78" t="str">
            <v>ر1</v>
          </cell>
          <cell r="DN78" t="str">
            <v>ر2</v>
          </cell>
          <cell r="DO78" t="str">
            <v>ر1</v>
          </cell>
          <cell r="DP78" t="str">
            <v>ر2</v>
          </cell>
          <cell r="DQ78" t="str">
            <v>ر2</v>
          </cell>
          <cell r="DR78" t="str">
            <v>ر1</v>
          </cell>
          <cell r="DS78" t="str">
            <v>ر2</v>
          </cell>
          <cell r="DT78" t="str">
            <v>ر1</v>
          </cell>
          <cell r="DU78" t="str">
            <v>ر2</v>
          </cell>
          <cell r="DV78" t="str">
            <v>ر1</v>
          </cell>
          <cell r="DW78" t="str">
            <v>ر2</v>
          </cell>
          <cell r="DX78" t="str">
            <v>ج</v>
          </cell>
          <cell r="DY78" t="str">
            <v>ج</v>
          </cell>
          <cell r="DZ78" t="str">
            <v>ر2</v>
          </cell>
          <cell r="EA78" t="str">
            <v>ر2</v>
          </cell>
          <cell r="EB78" t="str">
            <v>ج</v>
          </cell>
          <cell r="EC78" t="str">
            <v>ج</v>
          </cell>
          <cell r="ED78" t="str">
            <v>ج</v>
          </cell>
          <cell r="EE78" t="str">
            <v>ج</v>
          </cell>
          <cell r="EF78" t="str">
            <v>ج</v>
          </cell>
          <cell r="EG78" t="str">
            <v>ج</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e">
            <v>#REF!</v>
          </cell>
        </row>
        <row r="79">
          <cell r="A79">
            <v>704345</v>
          </cell>
          <cell r="B79" t="str">
            <v>علا عنتر</v>
          </cell>
          <cell r="C79" t="str">
            <v>الثانية</v>
          </cell>
          <cell r="D79" t="str">
            <v/>
          </cell>
          <cell r="E79"/>
          <cell r="F79" t="str">
            <v>ر1</v>
          </cell>
          <cell r="G79"/>
          <cell r="H79" t="str">
            <v>ر2</v>
          </cell>
          <cell r="I79"/>
          <cell r="J79" t="str">
            <v>ر2</v>
          </cell>
          <cell r="K79"/>
          <cell r="L79" t="str">
            <v>ر1</v>
          </cell>
          <cell r="M79"/>
          <cell r="N79" t="str">
            <v>ر1</v>
          </cell>
          <cell r="O79"/>
          <cell r="P79" t="str">
            <v>ر2</v>
          </cell>
          <cell r="Q79"/>
          <cell r="R79" t="str">
            <v>ر1</v>
          </cell>
          <cell r="S79"/>
          <cell r="T79" t="str">
            <v>ر2</v>
          </cell>
          <cell r="U79"/>
          <cell r="V79" t="str">
            <v>ر1</v>
          </cell>
          <cell r="W79"/>
          <cell r="X79" t="str">
            <v>ر2</v>
          </cell>
          <cell r="Y79"/>
          <cell r="Z79" t="str">
            <v>ر1</v>
          </cell>
          <cell r="AA79"/>
          <cell r="AB79" t="str">
            <v>ر2</v>
          </cell>
          <cell r="AC79"/>
          <cell r="AD79" t="str">
            <v>ر1</v>
          </cell>
          <cell r="AE79">
            <v>1</v>
          </cell>
          <cell r="AF79" t="str">
            <v>ر2</v>
          </cell>
          <cell r="AG79"/>
          <cell r="AH79" t="str">
            <v>ر1</v>
          </cell>
          <cell r="AI79"/>
          <cell r="AJ79" t="str">
            <v>ر2</v>
          </cell>
          <cell r="AK79"/>
          <cell r="AL79" t="str">
            <v>ر1</v>
          </cell>
          <cell r="AM79"/>
          <cell r="AN79" t="str">
            <v>ج</v>
          </cell>
          <cell r="AO79">
            <v>1</v>
          </cell>
          <cell r="AP79" t="str">
            <v>ر2</v>
          </cell>
          <cell r="AQ79"/>
          <cell r="AR79" t="str">
            <v>ر1</v>
          </cell>
          <cell r="AS79">
            <v>1</v>
          </cell>
          <cell r="AT79" t="str">
            <v>ر2</v>
          </cell>
          <cell r="AU79"/>
          <cell r="AV79" t="str">
            <v>ر2</v>
          </cell>
          <cell r="AW79"/>
          <cell r="AX79" t="str">
            <v>ر2</v>
          </cell>
          <cell r="AY79"/>
          <cell r="AZ79" t="str">
            <v>ج</v>
          </cell>
          <cell r="BA79"/>
          <cell r="BB79" t="str">
            <v/>
          </cell>
          <cell r="BC79"/>
          <cell r="BD79" t="str">
            <v/>
          </cell>
          <cell r="BE79"/>
          <cell r="BF79" t="str">
            <v/>
          </cell>
          <cell r="BG79"/>
          <cell r="BH79" t="str">
            <v/>
          </cell>
          <cell r="BI79"/>
          <cell r="BJ79" t="str">
            <v/>
          </cell>
          <cell r="BK79"/>
          <cell r="BL79" t="str">
            <v/>
          </cell>
          <cell r="BM79"/>
          <cell r="BN79" t="str">
            <v/>
          </cell>
          <cell r="BO79"/>
          <cell r="BP79" t="str">
            <v/>
          </cell>
          <cell r="BQ79"/>
          <cell r="BR79" t="str">
            <v/>
          </cell>
          <cell r="BS79"/>
          <cell r="BT79" t="str">
            <v/>
          </cell>
          <cell r="BU79"/>
          <cell r="BV79" t="str">
            <v/>
          </cell>
          <cell r="BW79"/>
          <cell r="BX79" t="str">
            <v/>
          </cell>
          <cell r="BY79"/>
          <cell r="BZ79" t="str">
            <v/>
          </cell>
          <cell r="CA79"/>
          <cell r="CB79" t="str">
            <v/>
          </cell>
          <cell r="CC79"/>
          <cell r="CD79" t="str">
            <v/>
          </cell>
          <cell r="CE79"/>
          <cell r="CF79" t="str">
            <v/>
          </cell>
          <cell r="CG79"/>
          <cell r="CH79" t="str">
            <v/>
          </cell>
          <cell r="CI79"/>
          <cell r="CJ79" t="str">
            <v/>
          </cell>
          <cell r="CK79"/>
          <cell r="CL79" t="str">
            <v/>
          </cell>
          <cell r="CM79"/>
          <cell r="CN79" t="str">
            <v/>
          </cell>
          <cell r="CO79"/>
          <cell r="CP79" t="str">
            <v/>
          </cell>
          <cell r="CQ79"/>
          <cell r="CR79" t="str">
            <v/>
          </cell>
          <cell r="CS79"/>
          <cell r="CT79" t="str">
            <v/>
          </cell>
          <cell r="CU79"/>
          <cell r="CV79" t="str">
            <v/>
          </cell>
          <cell r="CW79"/>
          <cell r="CX79" t="str">
            <v>ر1</v>
          </cell>
          <cell r="CY79" t="str">
            <v>ر2</v>
          </cell>
          <cell r="CZ79" t="str">
            <v>ر2</v>
          </cell>
          <cell r="DA79" t="str">
            <v>ر1</v>
          </cell>
          <cell r="DB79" t="str">
            <v>ر1</v>
          </cell>
          <cell r="DC79" t="str">
            <v>ر2</v>
          </cell>
          <cell r="DD79" t="str">
            <v>ر1</v>
          </cell>
          <cell r="DE79" t="str">
            <v>ر2</v>
          </cell>
          <cell r="DF79" t="str">
            <v>ر1</v>
          </cell>
          <cell r="DG79" t="str">
            <v>ر2</v>
          </cell>
          <cell r="DH79" t="str">
            <v>ر1</v>
          </cell>
          <cell r="DI79" t="str">
            <v>ر2</v>
          </cell>
          <cell r="DJ79" t="str">
            <v>ر1</v>
          </cell>
          <cell r="DK79" t="str">
            <v>ر2</v>
          </cell>
          <cell r="DL79" t="str">
            <v>ر1</v>
          </cell>
          <cell r="DM79" t="str">
            <v>ر2</v>
          </cell>
          <cell r="DN79" t="str">
            <v>ر1</v>
          </cell>
          <cell r="DO79" t="str">
            <v>ج</v>
          </cell>
          <cell r="DP79" t="str">
            <v>ر2</v>
          </cell>
          <cell r="DQ79" t="str">
            <v>ر1</v>
          </cell>
          <cell r="DR79" t="str">
            <v>ر2</v>
          </cell>
          <cell r="DS79" t="str">
            <v>ر2</v>
          </cell>
          <cell r="DT79" t="str">
            <v>ر2</v>
          </cell>
          <cell r="DU79" t="str">
            <v>ج</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O79" t="str">
            <v/>
          </cell>
          <cell r="EP79" t="str">
            <v/>
          </cell>
          <cell r="EQ79" t="str">
            <v/>
          </cell>
          <cell r="ER79" t="str">
            <v/>
          </cell>
          <cell r="ES79" t="str">
            <v/>
          </cell>
          <cell r="ET79" t="str">
            <v/>
          </cell>
          <cell r="EU79" t="str">
            <v/>
          </cell>
          <cell r="EV79" t="str">
            <v/>
          </cell>
          <cell r="EW79" t="e">
            <v>#REF!</v>
          </cell>
        </row>
        <row r="80">
          <cell r="A80">
            <v>704346</v>
          </cell>
          <cell r="B80" t="str">
            <v>علا محمد</v>
          </cell>
          <cell r="C80" t="str">
            <v>الرابعة حديث</v>
          </cell>
          <cell r="D80" t="str">
            <v>ترفع الى س4</v>
          </cell>
          <cell r="E80"/>
          <cell r="F80" t="str">
            <v>ر1</v>
          </cell>
          <cell r="G80"/>
          <cell r="H80" t="str">
            <v>ر1</v>
          </cell>
          <cell r="I80"/>
          <cell r="J80" t="str">
            <v>ر2</v>
          </cell>
          <cell r="K80"/>
          <cell r="L80" t="str">
            <v>ر2</v>
          </cell>
          <cell r="M80"/>
          <cell r="N80" t="str">
            <v>ر2</v>
          </cell>
          <cell r="O80">
            <v>1</v>
          </cell>
          <cell r="P80" t="str">
            <v>ر2</v>
          </cell>
          <cell r="Q80"/>
          <cell r="R80" t="str">
            <v>ر1</v>
          </cell>
          <cell r="S80"/>
          <cell r="T80" t="str">
            <v>ر2</v>
          </cell>
          <cell r="U80"/>
          <cell r="V80" t="str">
            <v>ر1</v>
          </cell>
          <cell r="W80"/>
          <cell r="X80" t="str">
            <v>ر1</v>
          </cell>
          <cell r="Y80"/>
          <cell r="Z80" t="str">
            <v>ر2</v>
          </cell>
          <cell r="AA80"/>
          <cell r="AB80" t="str">
            <v>ر2</v>
          </cell>
          <cell r="AC80"/>
          <cell r="AD80" t="str">
            <v>ر2</v>
          </cell>
          <cell r="AE80"/>
          <cell r="AF80" t="str">
            <v>ر2</v>
          </cell>
          <cell r="AG80"/>
          <cell r="AH80" t="str">
            <v>ر1</v>
          </cell>
          <cell r="AI80"/>
          <cell r="AJ80" t="str">
            <v>ر1</v>
          </cell>
          <cell r="AK80"/>
          <cell r="AL80" t="str">
            <v>ر2</v>
          </cell>
          <cell r="AM80"/>
          <cell r="AN80" t="str">
            <v>ر1</v>
          </cell>
          <cell r="AO80"/>
          <cell r="AP80" t="str">
            <v>ر2</v>
          </cell>
          <cell r="AQ80"/>
          <cell r="AR80" t="str">
            <v>ر2</v>
          </cell>
          <cell r="AS80"/>
          <cell r="AT80" t="str">
            <v>ج</v>
          </cell>
          <cell r="AU80"/>
          <cell r="AV80" t="str">
            <v>ر2</v>
          </cell>
          <cell r="AW80"/>
          <cell r="AX80" t="str">
            <v>ر1</v>
          </cell>
          <cell r="AY80">
            <v>1</v>
          </cell>
          <cell r="AZ80" t="str">
            <v>ر2</v>
          </cell>
          <cell r="BA80"/>
          <cell r="BB80" t="str">
            <v>ج</v>
          </cell>
          <cell r="BC80"/>
          <cell r="BD80" t="str">
            <v>ج</v>
          </cell>
          <cell r="BE80">
            <v>1</v>
          </cell>
          <cell r="BF80" t="str">
            <v>ج</v>
          </cell>
          <cell r="BG80"/>
          <cell r="BH80" t="str">
            <v>ج</v>
          </cell>
          <cell r="BI80"/>
          <cell r="BJ80" t="str">
            <v>ج</v>
          </cell>
          <cell r="BK80"/>
          <cell r="BL80" t="str">
            <v>ج</v>
          </cell>
          <cell r="BM80"/>
          <cell r="BN80" t="str">
            <v>ج</v>
          </cell>
          <cell r="BO80">
            <v>1</v>
          </cell>
          <cell r="BP80" t="str">
            <v>ج</v>
          </cell>
          <cell r="BQ80"/>
          <cell r="BR80" t="str">
            <v>ج</v>
          </cell>
          <cell r="BS80"/>
          <cell r="BT80" t="str">
            <v>ج</v>
          </cell>
          <cell r="BU80">
            <v>1</v>
          </cell>
          <cell r="BV80" t="str">
            <v>ج</v>
          </cell>
          <cell r="BW80"/>
          <cell r="BX80" t="str">
            <v>ج</v>
          </cell>
          <cell r="BY80"/>
          <cell r="BZ80" t="str">
            <v/>
          </cell>
          <cell r="CA80"/>
          <cell r="CB80" t="str">
            <v/>
          </cell>
          <cell r="CC80"/>
          <cell r="CD80" t="str">
            <v/>
          </cell>
          <cell r="CE80"/>
          <cell r="CF80" t="str">
            <v/>
          </cell>
          <cell r="CG80"/>
          <cell r="CH80" t="str">
            <v/>
          </cell>
          <cell r="CI80"/>
          <cell r="CJ80" t="str">
            <v/>
          </cell>
          <cell r="CK80"/>
          <cell r="CL80" t="str">
            <v/>
          </cell>
          <cell r="CM80"/>
          <cell r="CN80" t="str">
            <v/>
          </cell>
          <cell r="CO80"/>
          <cell r="CP80" t="str">
            <v/>
          </cell>
          <cell r="CQ80"/>
          <cell r="CR80" t="str">
            <v/>
          </cell>
          <cell r="CS80"/>
          <cell r="CT80" t="str">
            <v/>
          </cell>
          <cell r="CU80"/>
          <cell r="CV80" t="str">
            <v/>
          </cell>
          <cell r="CW80"/>
          <cell r="CX80" t="str">
            <v>ر1</v>
          </cell>
          <cell r="CY80" t="str">
            <v>ر1</v>
          </cell>
          <cell r="CZ80" t="str">
            <v>ر2</v>
          </cell>
          <cell r="DA80" t="str">
            <v>ر2</v>
          </cell>
          <cell r="DB80" t="str">
            <v>ر2</v>
          </cell>
          <cell r="DC80" t="str">
            <v>ر2</v>
          </cell>
          <cell r="DD80" t="str">
            <v>ر1</v>
          </cell>
          <cell r="DE80" t="str">
            <v>ر2</v>
          </cell>
          <cell r="DF80" t="str">
            <v>ر1</v>
          </cell>
          <cell r="DG80" t="str">
            <v>ر1</v>
          </cell>
          <cell r="DH80" t="str">
            <v>ر2</v>
          </cell>
          <cell r="DI80" t="str">
            <v>ر2</v>
          </cell>
          <cell r="DJ80" t="str">
            <v>ر2</v>
          </cell>
          <cell r="DK80" t="str">
            <v>ر2</v>
          </cell>
          <cell r="DL80" t="str">
            <v>ر1</v>
          </cell>
          <cell r="DM80" t="str">
            <v>ر1</v>
          </cell>
          <cell r="DN80" t="str">
            <v>ر2</v>
          </cell>
          <cell r="DO80" t="str">
            <v>ر1</v>
          </cell>
          <cell r="DP80" t="str">
            <v>ر2</v>
          </cell>
          <cell r="DQ80" t="str">
            <v>ر2</v>
          </cell>
          <cell r="DR80" t="str">
            <v>ج</v>
          </cell>
          <cell r="DS80" t="str">
            <v>ر2</v>
          </cell>
          <cell r="DT80" t="str">
            <v>ر1</v>
          </cell>
          <cell r="DU80" t="str">
            <v>ر2</v>
          </cell>
          <cell r="DV80" t="str">
            <v>ج</v>
          </cell>
          <cell r="DW80" t="str">
            <v>ج</v>
          </cell>
          <cell r="DX80" t="str">
            <v>ر1</v>
          </cell>
          <cell r="DY80" t="str">
            <v>ج</v>
          </cell>
          <cell r="DZ80" t="str">
            <v>ج</v>
          </cell>
          <cell r="EA80" t="str">
            <v>ج</v>
          </cell>
          <cell r="EB80" t="str">
            <v>ج</v>
          </cell>
          <cell r="EC80" t="str">
            <v>ر1</v>
          </cell>
          <cell r="ED80" t="str">
            <v>ج</v>
          </cell>
          <cell r="EE80" t="str">
            <v>ج</v>
          </cell>
          <cell r="EF80" t="str">
            <v>ر1</v>
          </cell>
          <cell r="EG80" t="str">
            <v>ج</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e">
            <v>#REF!</v>
          </cell>
        </row>
        <row r="81">
          <cell r="A81">
            <v>704360</v>
          </cell>
          <cell r="B81" t="str">
            <v>علي حايك</v>
          </cell>
          <cell r="C81" t="str">
            <v>الرابعة</v>
          </cell>
          <cell r="D81" t="str">
            <v/>
          </cell>
          <cell r="E81"/>
          <cell r="F81" t="str">
            <v>ر2</v>
          </cell>
          <cell r="G81"/>
          <cell r="H81" t="str">
            <v>ر1</v>
          </cell>
          <cell r="I81"/>
          <cell r="J81" t="str">
            <v>ر2</v>
          </cell>
          <cell r="K81"/>
          <cell r="L81" t="str">
            <v>ر1</v>
          </cell>
          <cell r="M81"/>
          <cell r="N81" t="str">
            <v>ر1</v>
          </cell>
          <cell r="O81">
            <v>1</v>
          </cell>
          <cell r="P81" t="str">
            <v>ر2</v>
          </cell>
          <cell r="Q81"/>
          <cell r="R81" t="str">
            <v>ر1</v>
          </cell>
          <cell r="S81"/>
          <cell r="T81" t="str">
            <v>ر1</v>
          </cell>
          <cell r="U81"/>
          <cell r="V81" t="str">
            <v>ر1</v>
          </cell>
          <cell r="W81"/>
          <cell r="X81" t="str">
            <v>ر1</v>
          </cell>
          <cell r="Y81"/>
          <cell r="Z81" t="str">
            <v>ر1</v>
          </cell>
          <cell r="AA81">
            <v>1</v>
          </cell>
          <cell r="AB81" t="str">
            <v>ر2</v>
          </cell>
          <cell r="AC81"/>
          <cell r="AD81" t="str">
            <v>ر1</v>
          </cell>
          <cell r="AE81"/>
          <cell r="AF81" t="str">
            <v>ر1</v>
          </cell>
          <cell r="AG81"/>
          <cell r="AH81" t="str">
            <v>ر1</v>
          </cell>
          <cell r="AI81"/>
          <cell r="AJ81" t="str">
            <v>ر1</v>
          </cell>
          <cell r="AK81"/>
          <cell r="AL81" t="str">
            <v>ر1</v>
          </cell>
          <cell r="AM81"/>
          <cell r="AN81" t="str">
            <v>ر1</v>
          </cell>
          <cell r="AO81"/>
          <cell r="AP81" t="str">
            <v>ر1</v>
          </cell>
          <cell r="AQ81"/>
          <cell r="AR81" t="str">
            <v>ر1</v>
          </cell>
          <cell r="AS81"/>
          <cell r="AT81" t="str">
            <v>ر1</v>
          </cell>
          <cell r="AU81"/>
          <cell r="AV81" t="str">
            <v>ر1</v>
          </cell>
          <cell r="AW81"/>
          <cell r="AX81" t="str">
            <v>ر1</v>
          </cell>
          <cell r="AY81"/>
          <cell r="AZ81" t="str">
            <v>ر1</v>
          </cell>
          <cell r="BA81"/>
          <cell r="BB81" t="str">
            <v>ر1</v>
          </cell>
          <cell r="BC81"/>
          <cell r="BD81" t="str">
            <v>ر1</v>
          </cell>
          <cell r="BE81"/>
          <cell r="BF81" t="str">
            <v>ر1</v>
          </cell>
          <cell r="BG81"/>
          <cell r="BH81" t="str">
            <v>ر1</v>
          </cell>
          <cell r="BI81"/>
          <cell r="BJ81" t="str">
            <v>ر1</v>
          </cell>
          <cell r="BK81"/>
          <cell r="BL81" t="str">
            <v>ر1</v>
          </cell>
          <cell r="BM81"/>
          <cell r="BN81" t="str">
            <v>ر1</v>
          </cell>
          <cell r="BO81"/>
          <cell r="BP81" t="str">
            <v>ر1</v>
          </cell>
          <cell r="BQ81"/>
          <cell r="BR81" t="str">
            <v>ر1</v>
          </cell>
          <cell r="BS81"/>
          <cell r="BT81" t="str">
            <v>ر1</v>
          </cell>
          <cell r="BU81"/>
          <cell r="BV81" t="str">
            <v>ر1</v>
          </cell>
          <cell r="BW81"/>
          <cell r="BX81" t="str">
            <v>ر1</v>
          </cell>
          <cell r="BY81">
            <v>1</v>
          </cell>
          <cell r="BZ81" t="str">
            <v>ج</v>
          </cell>
          <cell r="CA81">
            <v>1</v>
          </cell>
          <cell r="CB81" t="str">
            <v>ج</v>
          </cell>
          <cell r="CC81">
            <v>1</v>
          </cell>
          <cell r="CD81" t="str">
            <v>ج</v>
          </cell>
          <cell r="CE81">
            <v>1</v>
          </cell>
          <cell r="CF81" t="str">
            <v>ج</v>
          </cell>
          <cell r="CG81">
            <v>1</v>
          </cell>
          <cell r="CH81" t="str">
            <v>ج</v>
          </cell>
          <cell r="CI81">
            <v>1</v>
          </cell>
          <cell r="CJ81" t="str">
            <v>ج</v>
          </cell>
          <cell r="CK81"/>
          <cell r="CL81" t="str">
            <v/>
          </cell>
          <cell r="CM81"/>
          <cell r="CN81" t="str">
            <v/>
          </cell>
          <cell r="CO81"/>
          <cell r="CP81" t="str">
            <v/>
          </cell>
          <cell r="CQ81"/>
          <cell r="CR81" t="str">
            <v/>
          </cell>
          <cell r="CS81"/>
          <cell r="CT81" t="str">
            <v/>
          </cell>
          <cell r="CU81"/>
          <cell r="CV81" t="str">
            <v/>
          </cell>
          <cell r="CW81"/>
          <cell r="CX81" t="str">
            <v>ر2</v>
          </cell>
          <cell r="CY81" t="str">
            <v>ر1</v>
          </cell>
          <cell r="CZ81" t="str">
            <v>ر2</v>
          </cell>
          <cell r="DA81" t="str">
            <v>ر1</v>
          </cell>
          <cell r="DB81" t="str">
            <v>ر1</v>
          </cell>
          <cell r="DC81" t="str">
            <v>ر2</v>
          </cell>
          <cell r="DD81" t="str">
            <v>ر1</v>
          </cell>
          <cell r="DE81" t="str">
            <v>ر1</v>
          </cell>
          <cell r="DF81" t="str">
            <v>ر1</v>
          </cell>
          <cell r="DG81" t="str">
            <v>ر1</v>
          </cell>
          <cell r="DH81" t="str">
            <v>ر1</v>
          </cell>
          <cell r="DI81" t="str">
            <v>ر2</v>
          </cell>
          <cell r="DJ81" t="str">
            <v>ر1</v>
          </cell>
          <cell r="DK81" t="str">
            <v>ر1</v>
          </cell>
          <cell r="DL81" t="str">
            <v>ر1</v>
          </cell>
          <cell r="DM81" t="str">
            <v>ر1</v>
          </cell>
          <cell r="DN81" t="str">
            <v>ر1</v>
          </cell>
          <cell r="DO81" t="str">
            <v>ر1</v>
          </cell>
          <cell r="DP81" t="str">
            <v>ر1</v>
          </cell>
          <cell r="DQ81" t="str">
            <v>ر1</v>
          </cell>
          <cell r="DR81" t="str">
            <v>ر1</v>
          </cell>
          <cell r="DS81" t="str">
            <v>ر1</v>
          </cell>
          <cell r="DT81" t="str">
            <v>ر1</v>
          </cell>
          <cell r="DU81" t="str">
            <v>ر1</v>
          </cell>
          <cell r="DV81" t="str">
            <v>ر1</v>
          </cell>
          <cell r="DW81" t="str">
            <v>ر1</v>
          </cell>
          <cell r="DX81" t="str">
            <v>ر1</v>
          </cell>
          <cell r="DY81" t="str">
            <v>ر1</v>
          </cell>
          <cell r="DZ81" t="str">
            <v>ر1</v>
          </cell>
          <cell r="EA81" t="str">
            <v>ر1</v>
          </cell>
          <cell r="EB81" t="str">
            <v>ر1</v>
          </cell>
          <cell r="EC81" t="str">
            <v>ر1</v>
          </cell>
          <cell r="ED81" t="str">
            <v>ر1</v>
          </cell>
          <cell r="EE81" t="str">
            <v>ر1</v>
          </cell>
          <cell r="EF81" t="str">
            <v>ر1</v>
          </cell>
          <cell r="EG81" t="str">
            <v>ر1</v>
          </cell>
          <cell r="EH81" t="str">
            <v>ر1</v>
          </cell>
          <cell r="EI81" t="str">
            <v>ر1</v>
          </cell>
          <cell r="EJ81" t="str">
            <v>ر1</v>
          </cell>
          <cell r="EK81" t="str">
            <v>ر1</v>
          </cell>
          <cell r="EL81" t="str">
            <v>ر1</v>
          </cell>
          <cell r="EM81" t="str">
            <v>ر1</v>
          </cell>
          <cell r="EO81" t="str">
            <v/>
          </cell>
          <cell r="EP81" t="str">
            <v/>
          </cell>
          <cell r="EQ81" t="str">
            <v/>
          </cell>
          <cell r="ER81" t="str">
            <v/>
          </cell>
          <cell r="ES81" t="str">
            <v/>
          </cell>
          <cell r="ET81" t="str">
            <v/>
          </cell>
          <cell r="EU81" t="str">
            <v/>
          </cell>
          <cell r="EV81" t="str">
            <v/>
          </cell>
          <cell r="EW81" t="e">
            <v>#REF!</v>
          </cell>
        </row>
        <row r="82">
          <cell r="A82">
            <v>704401</v>
          </cell>
          <cell r="B82" t="str">
            <v>غنى الدقاق</v>
          </cell>
          <cell r="C82" t="str">
            <v>الرابعة</v>
          </cell>
          <cell r="D82" t="str">
            <v/>
          </cell>
          <cell r="E82"/>
          <cell r="F82" t="str">
            <v>ر2</v>
          </cell>
          <cell r="G82"/>
          <cell r="H82" t="str">
            <v>ر1</v>
          </cell>
          <cell r="I82"/>
          <cell r="J82" t="str">
            <v>ر1</v>
          </cell>
          <cell r="K82"/>
          <cell r="L82" t="str">
            <v>ر2</v>
          </cell>
          <cell r="M82"/>
          <cell r="N82" t="str">
            <v>ر2</v>
          </cell>
          <cell r="O82"/>
          <cell r="P82" t="str">
            <v>ر2</v>
          </cell>
          <cell r="Q82"/>
          <cell r="R82" t="str">
            <v>ر1</v>
          </cell>
          <cell r="S82"/>
          <cell r="T82" t="str">
            <v>ر2</v>
          </cell>
          <cell r="U82"/>
          <cell r="V82" t="str">
            <v>ر1</v>
          </cell>
          <cell r="W82"/>
          <cell r="X82" t="str">
            <v>ر1</v>
          </cell>
          <cell r="Y82"/>
          <cell r="Z82" t="str">
            <v>ر1</v>
          </cell>
          <cell r="AA82"/>
          <cell r="AB82" t="str">
            <v>ر2</v>
          </cell>
          <cell r="AC82"/>
          <cell r="AD82" t="str">
            <v>ر2</v>
          </cell>
          <cell r="AE82"/>
          <cell r="AF82" t="str">
            <v>ر2</v>
          </cell>
          <cell r="AG82"/>
          <cell r="AH82" t="str">
            <v>ر1</v>
          </cell>
          <cell r="AI82"/>
          <cell r="AJ82" t="str">
            <v>ر1</v>
          </cell>
          <cell r="AK82"/>
          <cell r="AL82" t="str">
            <v>ر2</v>
          </cell>
          <cell r="AM82"/>
          <cell r="AN82" t="str">
            <v>ر2</v>
          </cell>
          <cell r="AO82">
            <v>1</v>
          </cell>
          <cell r="AP82" t="str">
            <v>ر2</v>
          </cell>
          <cell r="AQ82"/>
          <cell r="AR82" t="str">
            <v>ر1</v>
          </cell>
          <cell r="AS82"/>
          <cell r="AT82" t="str">
            <v>ر2</v>
          </cell>
          <cell r="AU82"/>
          <cell r="AV82" t="str">
            <v>ر2</v>
          </cell>
          <cell r="AW82"/>
          <cell r="AX82" t="str">
            <v>ر1</v>
          </cell>
          <cell r="AY82"/>
          <cell r="AZ82" t="str">
            <v>ر2</v>
          </cell>
          <cell r="BA82"/>
          <cell r="BB82" t="str">
            <v>ر1</v>
          </cell>
          <cell r="BC82"/>
          <cell r="BD82" t="str">
            <v>ر2</v>
          </cell>
          <cell r="BE82">
            <v>1</v>
          </cell>
          <cell r="BF82" t="str">
            <v>ر2</v>
          </cell>
          <cell r="BG82"/>
          <cell r="BH82" t="str">
            <v>ر2</v>
          </cell>
          <cell r="BI82"/>
          <cell r="BJ82" t="str">
            <v>ر1</v>
          </cell>
          <cell r="BK82"/>
          <cell r="BL82" t="str">
            <v>ر1</v>
          </cell>
          <cell r="BM82"/>
          <cell r="BN82" t="str">
            <v>ر1</v>
          </cell>
          <cell r="BO82">
            <v>1</v>
          </cell>
          <cell r="BP82" t="str">
            <v>ر2</v>
          </cell>
          <cell r="BQ82"/>
          <cell r="BR82" t="str">
            <v>ر1</v>
          </cell>
          <cell r="BS82"/>
          <cell r="BT82" t="str">
            <v>ر1</v>
          </cell>
          <cell r="BU82">
            <v>1</v>
          </cell>
          <cell r="BV82" t="str">
            <v>ر2</v>
          </cell>
          <cell r="BW82"/>
          <cell r="BX82" t="str">
            <v>ر1</v>
          </cell>
          <cell r="BY82"/>
          <cell r="BZ82" t="str">
            <v>ج</v>
          </cell>
          <cell r="CA82"/>
          <cell r="CB82" t="str">
            <v>ج</v>
          </cell>
          <cell r="CC82">
            <v>1</v>
          </cell>
          <cell r="CD82" t="str">
            <v>ج</v>
          </cell>
          <cell r="CE82"/>
          <cell r="CF82" t="str">
            <v>ج</v>
          </cell>
          <cell r="CG82"/>
          <cell r="CH82" t="str">
            <v>ج</v>
          </cell>
          <cell r="CI82">
            <v>1</v>
          </cell>
          <cell r="CJ82" t="str">
            <v>ج</v>
          </cell>
          <cell r="CK82"/>
          <cell r="CL82" t="str">
            <v/>
          </cell>
          <cell r="CM82"/>
          <cell r="CN82" t="str">
            <v/>
          </cell>
          <cell r="CO82"/>
          <cell r="CP82" t="str">
            <v/>
          </cell>
          <cell r="CQ82"/>
          <cell r="CR82" t="str">
            <v/>
          </cell>
          <cell r="CS82"/>
          <cell r="CT82" t="str">
            <v/>
          </cell>
          <cell r="CU82"/>
          <cell r="CV82" t="str">
            <v/>
          </cell>
          <cell r="CW82"/>
          <cell r="CX82" t="str">
            <v>ر2</v>
          </cell>
          <cell r="CY82" t="str">
            <v>ر1</v>
          </cell>
          <cell r="CZ82" t="str">
            <v>ر1</v>
          </cell>
          <cell r="DA82" t="str">
            <v>ر2</v>
          </cell>
          <cell r="DB82" t="str">
            <v>ر2</v>
          </cell>
          <cell r="DC82" t="str">
            <v>ر2</v>
          </cell>
          <cell r="DD82" t="str">
            <v>ر1</v>
          </cell>
          <cell r="DE82" t="str">
            <v>ر2</v>
          </cell>
          <cell r="DF82" t="str">
            <v>ر1</v>
          </cell>
          <cell r="DG82" t="str">
            <v>ر1</v>
          </cell>
          <cell r="DH82" t="str">
            <v>ر1</v>
          </cell>
          <cell r="DI82" t="str">
            <v>ر2</v>
          </cell>
          <cell r="DJ82" t="str">
            <v>ر2</v>
          </cell>
          <cell r="DK82" t="str">
            <v>ر2</v>
          </cell>
          <cell r="DL82" t="str">
            <v>ر1</v>
          </cell>
          <cell r="DM82" t="str">
            <v>ر1</v>
          </cell>
          <cell r="DN82" t="str">
            <v>ر2</v>
          </cell>
          <cell r="DO82" t="str">
            <v>ر2</v>
          </cell>
          <cell r="DP82" t="str">
            <v>ر2</v>
          </cell>
          <cell r="DQ82" t="str">
            <v>ر1</v>
          </cell>
          <cell r="DR82" t="str">
            <v>ر2</v>
          </cell>
          <cell r="DS82" t="str">
            <v>ر2</v>
          </cell>
          <cell r="DT82" t="str">
            <v>ر1</v>
          </cell>
          <cell r="DU82" t="str">
            <v>ر2</v>
          </cell>
          <cell r="DV82" t="str">
            <v>ر1</v>
          </cell>
          <cell r="DW82" t="str">
            <v>ر2</v>
          </cell>
          <cell r="DX82" t="str">
            <v>ر2</v>
          </cell>
          <cell r="DY82" t="str">
            <v>ر2</v>
          </cell>
          <cell r="DZ82" t="str">
            <v>ر1</v>
          </cell>
          <cell r="EA82" t="str">
            <v>ر1</v>
          </cell>
          <cell r="EB82" t="str">
            <v>ر1</v>
          </cell>
          <cell r="EC82" t="str">
            <v>ر2</v>
          </cell>
          <cell r="ED82" t="str">
            <v>ر1</v>
          </cell>
          <cell r="EE82" t="str">
            <v>ر1</v>
          </cell>
          <cell r="EF82" t="str">
            <v>ر2</v>
          </cell>
          <cell r="EG82" t="str">
            <v>ر1</v>
          </cell>
          <cell r="EH82" t="str">
            <v>ج</v>
          </cell>
          <cell r="EI82" t="str">
            <v>ج</v>
          </cell>
          <cell r="EJ82" t="str">
            <v>ر1</v>
          </cell>
          <cell r="EK82" t="str">
            <v>ج</v>
          </cell>
          <cell r="EL82" t="str">
            <v>ج</v>
          </cell>
          <cell r="EM82" t="str">
            <v>ر1</v>
          </cell>
          <cell r="EN82" t="str">
            <v/>
          </cell>
          <cell r="EO82" t="str">
            <v/>
          </cell>
          <cell r="EP82" t="str">
            <v/>
          </cell>
          <cell r="EQ82" t="str">
            <v/>
          </cell>
          <cell r="ER82" t="str">
            <v/>
          </cell>
          <cell r="ES82" t="str">
            <v/>
          </cell>
          <cell r="ET82" t="str">
            <v/>
          </cell>
          <cell r="EU82" t="str">
            <v/>
          </cell>
          <cell r="EV82" t="str">
            <v/>
          </cell>
          <cell r="EW82" t="e">
            <v>#REF!</v>
          </cell>
        </row>
        <row r="83">
          <cell r="A83">
            <v>704430</v>
          </cell>
          <cell r="B83" t="str">
            <v>فيصل الحجي</v>
          </cell>
          <cell r="C83" t="str">
            <v>الرابعة</v>
          </cell>
          <cell r="D83" t="str">
            <v/>
          </cell>
          <cell r="E83"/>
          <cell r="F83" t="str">
            <v>ر2</v>
          </cell>
          <cell r="G83"/>
          <cell r="H83" t="str">
            <v>ر2</v>
          </cell>
          <cell r="I83"/>
          <cell r="J83" t="str">
            <v>ر1</v>
          </cell>
          <cell r="K83"/>
          <cell r="L83" t="str">
            <v>ر2</v>
          </cell>
          <cell r="M83"/>
          <cell r="N83" t="str">
            <v>ر2</v>
          </cell>
          <cell r="O83"/>
          <cell r="P83" t="str">
            <v>ر2</v>
          </cell>
          <cell r="Q83"/>
          <cell r="R83" t="str">
            <v>ر1</v>
          </cell>
          <cell r="S83"/>
          <cell r="T83" t="str">
            <v>ر1</v>
          </cell>
          <cell r="U83"/>
          <cell r="V83" t="str">
            <v>ر1</v>
          </cell>
          <cell r="W83"/>
          <cell r="X83" t="str">
            <v>ر1</v>
          </cell>
          <cell r="Y83"/>
          <cell r="Z83" t="str">
            <v>ر1</v>
          </cell>
          <cell r="AA83">
            <v>1</v>
          </cell>
          <cell r="AB83" t="str">
            <v>ر2</v>
          </cell>
          <cell r="AC83"/>
          <cell r="AD83" t="str">
            <v>ر2</v>
          </cell>
          <cell r="AE83"/>
          <cell r="AF83" t="str">
            <v>ر2</v>
          </cell>
          <cell r="AG83"/>
          <cell r="AH83" t="str">
            <v>ر1</v>
          </cell>
          <cell r="AI83"/>
          <cell r="AJ83" t="str">
            <v>ر2</v>
          </cell>
          <cell r="AK83"/>
          <cell r="AL83" t="str">
            <v>ر1</v>
          </cell>
          <cell r="AM83">
            <v>1</v>
          </cell>
          <cell r="AN83" t="str">
            <v>ر2</v>
          </cell>
          <cell r="AO83"/>
          <cell r="AP83" t="str">
            <v>ر1</v>
          </cell>
          <cell r="AQ83"/>
          <cell r="AR83" t="str">
            <v>ر1</v>
          </cell>
          <cell r="AS83"/>
          <cell r="AT83" t="str">
            <v>ر1</v>
          </cell>
          <cell r="AU83"/>
          <cell r="AV83" t="str">
            <v>ر2</v>
          </cell>
          <cell r="AW83"/>
          <cell r="AX83" t="str">
            <v>ر1</v>
          </cell>
          <cell r="AY83"/>
          <cell r="AZ83" t="str">
            <v>ر1</v>
          </cell>
          <cell r="BA83"/>
          <cell r="BB83" t="str">
            <v>ر1</v>
          </cell>
          <cell r="BC83"/>
          <cell r="BD83" t="str">
            <v>ر1</v>
          </cell>
          <cell r="BE83"/>
          <cell r="BF83" t="str">
            <v>ر2</v>
          </cell>
          <cell r="BG83"/>
          <cell r="BH83" t="str">
            <v>ر2</v>
          </cell>
          <cell r="BI83"/>
          <cell r="BJ83" t="str">
            <v>ر1</v>
          </cell>
          <cell r="BK83"/>
          <cell r="BL83" t="str">
            <v>ر2</v>
          </cell>
          <cell r="BM83"/>
          <cell r="BN83" t="str">
            <v>ر1</v>
          </cell>
          <cell r="BO83"/>
          <cell r="BP83" t="str">
            <v>ر1</v>
          </cell>
          <cell r="BQ83"/>
          <cell r="BR83" t="str">
            <v>ج</v>
          </cell>
          <cell r="BS83"/>
          <cell r="BT83" t="str">
            <v>ر1</v>
          </cell>
          <cell r="BU83"/>
          <cell r="BV83" t="str">
            <v>ر1</v>
          </cell>
          <cell r="BW83"/>
          <cell r="BX83" t="str">
            <v>ر1</v>
          </cell>
          <cell r="BY83"/>
          <cell r="BZ83" t="str">
            <v>ج</v>
          </cell>
          <cell r="CA83">
            <v>1</v>
          </cell>
          <cell r="CB83" t="str">
            <v>ج</v>
          </cell>
          <cell r="CC83">
            <v>1</v>
          </cell>
          <cell r="CD83" t="str">
            <v>ج</v>
          </cell>
          <cell r="CE83">
            <v>1</v>
          </cell>
          <cell r="CF83" t="str">
            <v>ج</v>
          </cell>
          <cell r="CG83"/>
          <cell r="CH83" t="str">
            <v>ج</v>
          </cell>
          <cell r="CI83">
            <v>1</v>
          </cell>
          <cell r="CJ83" t="str">
            <v>ج</v>
          </cell>
          <cell r="CK83"/>
          <cell r="CL83" t="str">
            <v/>
          </cell>
          <cell r="CM83"/>
          <cell r="CN83" t="str">
            <v/>
          </cell>
          <cell r="CO83"/>
          <cell r="CP83" t="str">
            <v/>
          </cell>
          <cell r="CQ83"/>
          <cell r="CR83" t="str">
            <v/>
          </cell>
          <cell r="CS83"/>
          <cell r="CT83" t="str">
            <v/>
          </cell>
          <cell r="CU83"/>
          <cell r="CV83" t="str">
            <v/>
          </cell>
          <cell r="CW83"/>
          <cell r="CX83" t="str">
            <v>ر2</v>
          </cell>
          <cell r="CY83" t="str">
            <v>ر2</v>
          </cell>
          <cell r="CZ83" t="str">
            <v>ر1</v>
          </cell>
          <cell r="DA83" t="str">
            <v>ر2</v>
          </cell>
          <cell r="DB83" t="str">
            <v>ر2</v>
          </cell>
          <cell r="DC83" t="str">
            <v>ر2</v>
          </cell>
          <cell r="DD83" t="str">
            <v>ر1</v>
          </cell>
          <cell r="DE83" t="str">
            <v>ر1</v>
          </cell>
          <cell r="DF83" t="str">
            <v>ر1</v>
          </cell>
          <cell r="DG83" t="str">
            <v>ر1</v>
          </cell>
          <cell r="DH83" t="str">
            <v>ر1</v>
          </cell>
          <cell r="DI83" t="str">
            <v>ر2</v>
          </cell>
          <cell r="DJ83" t="str">
            <v>ر2</v>
          </cell>
          <cell r="DK83" t="str">
            <v>ر2</v>
          </cell>
          <cell r="DL83" t="str">
            <v>ر1</v>
          </cell>
          <cell r="DM83" t="str">
            <v>ر2</v>
          </cell>
          <cell r="DN83" t="str">
            <v>ر1</v>
          </cell>
          <cell r="DO83" t="str">
            <v>ر2</v>
          </cell>
          <cell r="DP83" t="str">
            <v>ر1</v>
          </cell>
          <cell r="DQ83" t="str">
            <v>ر1</v>
          </cell>
          <cell r="DR83" t="str">
            <v>ر1</v>
          </cell>
          <cell r="DS83" t="str">
            <v>ر2</v>
          </cell>
          <cell r="DT83" t="str">
            <v>ر1</v>
          </cell>
          <cell r="DU83" t="str">
            <v>ر1</v>
          </cell>
          <cell r="DV83" t="str">
            <v>ر1</v>
          </cell>
          <cell r="DW83" t="str">
            <v>ر1</v>
          </cell>
          <cell r="DX83" t="str">
            <v>ر2</v>
          </cell>
          <cell r="DY83" t="str">
            <v>ر2</v>
          </cell>
          <cell r="DZ83" t="str">
            <v>ر1</v>
          </cell>
          <cell r="EA83" t="str">
            <v>ر2</v>
          </cell>
          <cell r="EB83" t="str">
            <v>ر1</v>
          </cell>
          <cell r="EC83" t="str">
            <v>ر1</v>
          </cell>
          <cell r="ED83" t="str">
            <v>ج</v>
          </cell>
          <cell r="EE83" t="str">
            <v>ر1</v>
          </cell>
          <cell r="EF83" t="str">
            <v>ر1</v>
          </cell>
          <cell r="EG83" t="str">
            <v>ر1</v>
          </cell>
          <cell r="EH83" t="str">
            <v>ج</v>
          </cell>
          <cell r="EI83" t="str">
            <v>ر1</v>
          </cell>
          <cell r="EJ83" t="str">
            <v>ر1</v>
          </cell>
          <cell r="EK83" t="str">
            <v>ر1</v>
          </cell>
          <cell r="EL83" t="str">
            <v>ج</v>
          </cell>
          <cell r="EM83" t="str">
            <v>ر1</v>
          </cell>
          <cell r="EN83" t="str">
            <v/>
          </cell>
          <cell r="EO83" t="str">
            <v/>
          </cell>
          <cell r="EP83" t="str">
            <v/>
          </cell>
          <cell r="EQ83" t="str">
            <v/>
          </cell>
          <cell r="ER83" t="str">
            <v/>
          </cell>
          <cell r="ES83" t="str">
            <v/>
          </cell>
          <cell r="ET83" t="str">
            <v/>
          </cell>
          <cell r="EU83" t="str">
            <v/>
          </cell>
          <cell r="EV83" t="str">
            <v/>
          </cell>
          <cell r="EW83" t="e">
            <v>#REF!</v>
          </cell>
        </row>
        <row r="84">
          <cell r="A84">
            <v>704434</v>
          </cell>
          <cell r="B84" t="str">
            <v>قيس نصور</v>
          </cell>
          <cell r="C84" t="str">
            <v>الثالثة</v>
          </cell>
          <cell r="D84" t="str">
            <v/>
          </cell>
          <cell r="E84"/>
          <cell r="F84" t="str">
            <v>ر2</v>
          </cell>
          <cell r="G84"/>
          <cell r="H84" t="str">
            <v>ر2</v>
          </cell>
          <cell r="I84"/>
          <cell r="J84" t="str">
            <v>ر2</v>
          </cell>
          <cell r="K84"/>
          <cell r="L84" t="str">
            <v>ر2</v>
          </cell>
          <cell r="M84"/>
          <cell r="N84" t="str">
            <v>ر2</v>
          </cell>
          <cell r="O84"/>
          <cell r="P84" t="str">
            <v>ر1</v>
          </cell>
          <cell r="Q84"/>
          <cell r="R84" t="str">
            <v>ر2</v>
          </cell>
          <cell r="S84"/>
          <cell r="T84" t="str">
            <v>ر2</v>
          </cell>
          <cell r="U84"/>
          <cell r="V84" t="str">
            <v>ر2</v>
          </cell>
          <cell r="W84"/>
          <cell r="X84" t="str">
            <v>ر2</v>
          </cell>
          <cell r="Y84"/>
          <cell r="Z84" t="str">
            <v>ر2</v>
          </cell>
          <cell r="AA84"/>
          <cell r="AB84" t="str">
            <v>ر1</v>
          </cell>
          <cell r="AC84"/>
          <cell r="AD84" t="str">
            <v>ر1</v>
          </cell>
          <cell r="AE84"/>
          <cell r="AF84" t="str">
            <v>ر1</v>
          </cell>
          <cell r="AG84"/>
          <cell r="AH84" t="str">
            <v>ر1</v>
          </cell>
          <cell r="AI84"/>
          <cell r="AJ84" t="str">
            <v>ج</v>
          </cell>
          <cell r="AK84"/>
          <cell r="AL84" t="str">
            <v>ر1</v>
          </cell>
          <cell r="AM84"/>
          <cell r="AN84" t="str">
            <v>ر1</v>
          </cell>
          <cell r="AO84"/>
          <cell r="AP84" t="str">
            <v>ج</v>
          </cell>
          <cell r="AQ84"/>
          <cell r="AR84" t="str">
            <v>ر2</v>
          </cell>
          <cell r="AS84"/>
          <cell r="AT84" t="str">
            <v>ر1</v>
          </cell>
          <cell r="AU84"/>
          <cell r="AV84" t="str">
            <v>ر1</v>
          </cell>
          <cell r="AW84"/>
          <cell r="AX84" t="str">
            <v>ر1</v>
          </cell>
          <cell r="AY84"/>
          <cell r="AZ84" t="str">
            <v>ر1</v>
          </cell>
          <cell r="BA84"/>
          <cell r="BB84" t="str">
            <v>ر1</v>
          </cell>
          <cell r="BC84"/>
          <cell r="BD84" t="str">
            <v>ر1</v>
          </cell>
          <cell r="BE84"/>
          <cell r="BF84" t="str">
            <v>ج</v>
          </cell>
          <cell r="BG84"/>
          <cell r="BH84" t="str">
            <v>ر1</v>
          </cell>
          <cell r="BI84"/>
          <cell r="BJ84" t="str">
            <v>ر1</v>
          </cell>
          <cell r="BK84">
            <v>1</v>
          </cell>
          <cell r="BL84" t="str">
            <v>ج</v>
          </cell>
          <cell r="BM84">
            <v>1</v>
          </cell>
          <cell r="BN84" t="str">
            <v>ج</v>
          </cell>
          <cell r="BO84">
            <v>1</v>
          </cell>
          <cell r="BP84" t="str">
            <v>ج</v>
          </cell>
          <cell r="BQ84"/>
          <cell r="BR84" t="str">
            <v>ج</v>
          </cell>
          <cell r="BS84"/>
          <cell r="BT84" t="str">
            <v>ج</v>
          </cell>
          <cell r="BU84"/>
          <cell r="BV84" t="str">
            <v>ج</v>
          </cell>
          <cell r="BW84"/>
          <cell r="BX84" t="str">
            <v>ر1</v>
          </cell>
          <cell r="BY84"/>
          <cell r="BZ84" t="str">
            <v/>
          </cell>
          <cell r="CA84"/>
          <cell r="CB84" t="str">
            <v/>
          </cell>
          <cell r="CC84"/>
          <cell r="CD84" t="str">
            <v/>
          </cell>
          <cell r="CE84"/>
          <cell r="CF84" t="str">
            <v/>
          </cell>
          <cell r="CG84"/>
          <cell r="CH84" t="str">
            <v/>
          </cell>
          <cell r="CI84"/>
          <cell r="CJ84" t="str">
            <v/>
          </cell>
          <cell r="CK84"/>
          <cell r="CL84" t="str">
            <v/>
          </cell>
          <cell r="CM84"/>
          <cell r="CN84" t="str">
            <v/>
          </cell>
          <cell r="CO84"/>
          <cell r="CP84" t="str">
            <v/>
          </cell>
          <cell r="CQ84"/>
          <cell r="CR84" t="str">
            <v/>
          </cell>
          <cell r="CS84"/>
          <cell r="CT84" t="str">
            <v/>
          </cell>
          <cell r="CU84"/>
          <cell r="CV84" t="str">
            <v/>
          </cell>
          <cell r="CW84"/>
          <cell r="CX84" t="str">
            <v>ر2</v>
          </cell>
          <cell r="CY84" t="str">
            <v>ر2</v>
          </cell>
          <cell r="CZ84" t="str">
            <v>ر2</v>
          </cell>
          <cell r="DA84" t="str">
            <v>ر2</v>
          </cell>
          <cell r="DB84" t="str">
            <v>ر2</v>
          </cell>
          <cell r="DC84" t="str">
            <v>ر1</v>
          </cell>
          <cell r="DD84" t="str">
            <v>ر2</v>
          </cell>
          <cell r="DE84" t="str">
            <v>ر2</v>
          </cell>
          <cell r="DF84" t="str">
            <v>ر2</v>
          </cell>
          <cell r="DG84" t="str">
            <v>ر2</v>
          </cell>
          <cell r="DH84" t="str">
            <v>ر2</v>
          </cell>
          <cell r="DI84" t="str">
            <v>ر1</v>
          </cell>
          <cell r="DJ84" t="str">
            <v>ر1</v>
          </cell>
          <cell r="DK84" t="str">
            <v>ر1</v>
          </cell>
          <cell r="DL84" t="str">
            <v>ر1</v>
          </cell>
          <cell r="DM84" t="str">
            <v>ج</v>
          </cell>
          <cell r="DN84" t="str">
            <v>ر1</v>
          </cell>
          <cell r="DO84" t="str">
            <v>ر1</v>
          </cell>
          <cell r="DP84" t="str">
            <v>ج</v>
          </cell>
          <cell r="DQ84" t="str">
            <v>ر2</v>
          </cell>
          <cell r="DR84" t="str">
            <v>ر1</v>
          </cell>
          <cell r="DS84" t="str">
            <v>ر1</v>
          </cell>
          <cell r="DT84" t="str">
            <v>ر1</v>
          </cell>
          <cell r="DU84" t="str">
            <v>ر1</v>
          </cell>
          <cell r="DV84" t="str">
            <v>ر1</v>
          </cell>
          <cell r="DW84" t="str">
            <v>ر1</v>
          </cell>
          <cell r="DX84" t="str">
            <v>ج</v>
          </cell>
          <cell r="DY84" t="str">
            <v>ر1</v>
          </cell>
          <cell r="DZ84" t="str">
            <v>ر1</v>
          </cell>
          <cell r="EA84" t="str">
            <v>ر1</v>
          </cell>
          <cell r="EB84" t="str">
            <v>ر1</v>
          </cell>
          <cell r="EC84" t="str">
            <v>ر1</v>
          </cell>
          <cell r="ED84" t="str">
            <v>ج</v>
          </cell>
          <cell r="EE84" t="str">
            <v>ج</v>
          </cell>
          <cell r="EF84" t="str">
            <v>ج</v>
          </cell>
          <cell r="EG84" t="str">
            <v>ر1</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e">
            <v>#REF!</v>
          </cell>
        </row>
        <row r="85">
          <cell r="A85">
            <v>704443</v>
          </cell>
          <cell r="B85" t="str">
            <v>كلودين عبدو</v>
          </cell>
          <cell r="C85" t="str">
            <v>الثالثة</v>
          </cell>
          <cell r="D85" t="str">
            <v/>
          </cell>
          <cell r="E85"/>
          <cell r="F85" t="str">
            <v>ر2</v>
          </cell>
          <cell r="G85"/>
          <cell r="H85" t="str">
            <v>ر2</v>
          </cell>
          <cell r="I85"/>
          <cell r="J85" t="str">
            <v>ر2</v>
          </cell>
          <cell r="K85"/>
          <cell r="L85" t="str">
            <v>ر2</v>
          </cell>
          <cell r="M85"/>
          <cell r="N85" t="str">
            <v>ر2</v>
          </cell>
          <cell r="O85"/>
          <cell r="P85" t="str">
            <v>ر2</v>
          </cell>
          <cell r="Q85"/>
          <cell r="R85" t="str">
            <v>ر2</v>
          </cell>
          <cell r="S85"/>
          <cell r="T85" t="str">
            <v>ر1</v>
          </cell>
          <cell r="U85"/>
          <cell r="V85" t="str">
            <v>ر1</v>
          </cell>
          <cell r="W85"/>
          <cell r="X85" t="str">
            <v>ر2</v>
          </cell>
          <cell r="Y85"/>
          <cell r="Z85" t="str">
            <v>ر2</v>
          </cell>
          <cell r="AA85"/>
          <cell r="AB85" t="str">
            <v>ر2</v>
          </cell>
          <cell r="AC85"/>
          <cell r="AD85" t="str">
            <v>ر2</v>
          </cell>
          <cell r="AE85"/>
          <cell r="AF85" t="str">
            <v>ر1</v>
          </cell>
          <cell r="AG85"/>
          <cell r="AH85" t="str">
            <v>ر1</v>
          </cell>
          <cell r="AI85"/>
          <cell r="AJ85" t="str">
            <v>ر2</v>
          </cell>
          <cell r="AK85"/>
          <cell r="AL85" t="str">
            <v>ر2</v>
          </cell>
          <cell r="AM85"/>
          <cell r="AN85" t="str">
            <v>ر2</v>
          </cell>
          <cell r="AO85"/>
          <cell r="AP85" t="str">
            <v>ر2</v>
          </cell>
          <cell r="AQ85"/>
          <cell r="AR85" t="str">
            <v>ر1</v>
          </cell>
          <cell r="AS85"/>
          <cell r="AT85" t="str">
            <v>ر1</v>
          </cell>
          <cell r="AU85"/>
          <cell r="AV85" t="str">
            <v>ر2</v>
          </cell>
          <cell r="AW85"/>
          <cell r="AX85" t="str">
            <v>ر1</v>
          </cell>
          <cell r="AY85"/>
          <cell r="AZ85" t="str">
            <v>ر2</v>
          </cell>
          <cell r="BA85">
            <v>1</v>
          </cell>
          <cell r="BB85" t="str">
            <v>ج</v>
          </cell>
          <cell r="BC85">
            <v>1</v>
          </cell>
          <cell r="BD85" t="str">
            <v>ر1</v>
          </cell>
          <cell r="BE85"/>
          <cell r="BF85" t="str">
            <v>ر1</v>
          </cell>
          <cell r="BG85"/>
          <cell r="BH85" t="str">
            <v>ر1</v>
          </cell>
          <cell r="BI85">
            <v>1</v>
          </cell>
          <cell r="BJ85" t="str">
            <v>ر1</v>
          </cell>
          <cell r="BK85">
            <v>1</v>
          </cell>
          <cell r="BL85" t="str">
            <v>ر1</v>
          </cell>
          <cell r="BM85">
            <v>1</v>
          </cell>
          <cell r="BN85" t="str">
            <v>ج</v>
          </cell>
          <cell r="BO85"/>
          <cell r="BP85" t="str">
            <v>ج</v>
          </cell>
          <cell r="BQ85"/>
          <cell r="BR85" t="str">
            <v>ج</v>
          </cell>
          <cell r="BS85">
            <v>1</v>
          </cell>
          <cell r="BT85" t="str">
            <v>ج</v>
          </cell>
          <cell r="BU85">
            <v>1</v>
          </cell>
          <cell r="BV85" t="str">
            <v>ج</v>
          </cell>
          <cell r="BW85">
            <v>1</v>
          </cell>
          <cell r="BX85" t="str">
            <v>ج</v>
          </cell>
          <cell r="BY85"/>
          <cell r="BZ85" t="str">
            <v/>
          </cell>
          <cell r="CA85"/>
          <cell r="CB85" t="str">
            <v/>
          </cell>
          <cell r="CC85"/>
          <cell r="CD85" t="str">
            <v/>
          </cell>
          <cell r="CE85"/>
          <cell r="CF85" t="str">
            <v/>
          </cell>
          <cell r="CG85"/>
          <cell r="CH85" t="str">
            <v/>
          </cell>
          <cell r="CI85"/>
          <cell r="CJ85" t="str">
            <v/>
          </cell>
          <cell r="CK85"/>
          <cell r="CL85" t="str">
            <v/>
          </cell>
          <cell r="CM85"/>
          <cell r="CN85" t="str">
            <v/>
          </cell>
          <cell r="CO85"/>
          <cell r="CP85" t="str">
            <v/>
          </cell>
          <cell r="CQ85"/>
          <cell r="CR85" t="str">
            <v/>
          </cell>
          <cell r="CS85"/>
          <cell r="CT85" t="str">
            <v/>
          </cell>
          <cell r="CU85"/>
          <cell r="CV85" t="str">
            <v/>
          </cell>
          <cell r="CW85"/>
          <cell r="CX85" t="str">
            <v>ر2</v>
          </cell>
          <cell r="CY85" t="str">
            <v>ر2</v>
          </cell>
          <cell r="CZ85" t="str">
            <v>ر2</v>
          </cell>
          <cell r="DA85" t="str">
            <v>ر2</v>
          </cell>
          <cell r="DB85" t="str">
            <v>ر2</v>
          </cell>
          <cell r="DC85" t="str">
            <v>ر2</v>
          </cell>
          <cell r="DD85" t="str">
            <v>ر2</v>
          </cell>
          <cell r="DE85" t="str">
            <v>ر1</v>
          </cell>
          <cell r="DF85" t="str">
            <v>ر1</v>
          </cell>
          <cell r="DG85" t="str">
            <v>ر2</v>
          </cell>
          <cell r="DH85" t="str">
            <v>ر2</v>
          </cell>
          <cell r="DI85" t="str">
            <v>ر2</v>
          </cell>
          <cell r="DJ85" t="str">
            <v>ر2</v>
          </cell>
          <cell r="DK85" t="str">
            <v>ر1</v>
          </cell>
          <cell r="DL85" t="str">
            <v>ر1</v>
          </cell>
          <cell r="DM85" t="str">
            <v>ر2</v>
          </cell>
          <cell r="DN85" t="str">
            <v>ر2</v>
          </cell>
          <cell r="DO85" t="str">
            <v>ر2</v>
          </cell>
          <cell r="DP85" t="str">
            <v>ر2</v>
          </cell>
          <cell r="DQ85" t="str">
            <v>ر1</v>
          </cell>
          <cell r="DR85" t="str">
            <v>ر1</v>
          </cell>
          <cell r="DS85" t="str">
            <v>ر2</v>
          </cell>
          <cell r="DT85" t="str">
            <v>ر1</v>
          </cell>
          <cell r="DU85" t="str">
            <v>ر2</v>
          </cell>
          <cell r="DV85" t="str">
            <v>ر1</v>
          </cell>
          <cell r="DW85" t="str">
            <v>ر2</v>
          </cell>
          <cell r="DX85" t="str">
            <v>ر1</v>
          </cell>
          <cell r="DY85" t="str">
            <v>ر1</v>
          </cell>
          <cell r="DZ85" t="str">
            <v>ر2</v>
          </cell>
          <cell r="EA85" t="str">
            <v>ر2</v>
          </cell>
          <cell r="EB85" t="str">
            <v>ر1</v>
          </cell>
          <cell r="EC85" t="str">
            <v>ج</v>
          </cell>
          <cell r="ED85" t="str">
            <v>ج</v>
          </cell>
          <cell r="EE85" t="str">
            <v>ر1</v>
          </cell>
          <cell r="EF85" t="str">
            <v>ر1</v>
          </cell>
          <cell r="EG85" t="str">
            <v>ر1</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e">
            <v>#REF!</v>
          </cell>
        </row>
        <row r="86">
          <cell r="A86">
            <v>704570</v>
          </cell>
          <cell r="B86" t="str">
            <v>محمد ماهر  راضي</v>
          </cell>
          <cell r="C86" t="str">
            <v>الثالثة حديث</v>
          </cell>
          <cell r="D86" t="str">
            <v>ترفع الى س3</v>
          </cell>
          <cell r="E86"/>
          <cell r="F86" t="str">
            <v>A</v>
          </cell>
          <cell r="G86"/>
          <cell r="H86" t="str">
            <v>A</v>
          </cell>
          <cell r="I86"/>
          <cell r="J86" t="str">
            <v>A</v>
          </cell>
          <cell r="K86"/>
          <cell r="L86" t="str">
            <v>A</v>
          </cell>
          <cell r="M86"/>
          <cell r="N86" t="str">
            <v>A</v>
          </cell>
          <cell r="O86"/>
          <cell r="P86" t="str">
            <v>A</v>
          </cell>
          <cell r="Q86"/>
          <cell r="R86" t="str">
            <v>A</v>
          </cell>
          <cell r="S86"/>
          <cell r="T86" t="str">
            <v>A</v>
          </cell>
          <cell r="U86"/>
          <cell r="V86" t="str">
            <v>A</v>
          </cell>
          <cell r="W86"/>
          <cell r="X86" t="str">
            <v>A</v>
          </cell>
          <cell r="Y86"/>
          <cell r="Z86" t="str">
            <v>A</v>
          </cell>
          <cell r="AA86"/>
          <cell r="AB86" t="str">
            <v>A</v>
          </cell>
          <cell r="AC86"/>
          <cell r="AD86" t="str">
            <v>A</v>
          </cell>
          <cell r="AE86"/>
          <cell r="AF86" t="str">
            <v>A</v>
          </cell>
          <cell r="AG86"/>
          <cell r="AH86" t="str">
            <v>A</v>
          </cell>
          <cell r="AI86"/>
          <cell r="AJ86" t="str">
            <v>A</v>
          </cell>
          <cell r="AK86">
            <v>1</v>
          </cell>
          <cell r="AL86" t="str">
            <v>A</v>
          </cell>
          <cell r="AM86"/>
          <cell r="AN86" t="str">
            <v>A</v>
          </cell>
          <cell r="AO86">
            <v>1</v>
          </cell>
          <cell r="AP86" t="str">
            <v>A</v>
          </cell>
          <cell r="AQ86">
            <v>1</v>
          </cell>
          <cell r="AR86" t="str">
            <v>A</v>
          </cell>
          <cell r="AS86"/>
          <cell r="AT86" t="str">
            <v>A</v>
          </cell>
          <cell r="AU86"/>
          <cell r="AV86" t="str">
            <v>A</v>
          </cell>
          <cell r="AW86"/>
          <cell r="AX86" t="str">
            <v>A</v>
          </cell>
          <cell r="AY86">
            <v>1</v>
          </cell>
          <cell r="AZ86" t="str">
            <v>A</v>
          </cell>
          <cell r="BA86"/>
          <cell r="BB86" t="str">
            <v/>
          </cell>
          <cell r="BC86"/>
          <cell r="BD86" t="str">
            <v/>
          </cell>
          <cell r="BE86"/>
          <cell r="BF86" t="str">
            <v/>
          </cell>
          <cell r="BG86"/>
          <cell r="BH86" t="str">
            <v/>
          </cell>
          <cell r="BI86"/>
          <cell r="BJ86" t="str">
            <v/>
          </cell>
          <cell r="BK86"/>
          <cell r="BL86" t="str">
            <v/>
          </cell>
          <cell r="BM86"/>
          <cell r="BN86" t="str">
            <v/>
          </cell>
          <cell r="BO86"/>
          <cell r="BP86" t="str">
            <v/>
          </cell>
          <cell r="BQ86"/>
          <cell r="BR86" t="str">
            <v/>
          </cell>
          <cell r="BS86"/>
          <cell r="BT86" t="str">
            <v/>
          </cell>
          <cell r="BU86"/>
          <cell r="BV86" t="str">
            <v/>
          </cell>
          <cell r="BW86"/>
          <cell r="BX86" t="str">
            <v/>
          </cell>
          <cell r="BY86"/>
          <cell r="BZ86" t="str">
            <v/>
          </cell>
          <cell r="CA86"/>
          <cell r="CB86" t="str">
            <v/>
          </cell>
          <cell r="CC86"/>
          <cell r="CD86" t="str">
            <v/>
          </cell>
          <cell r="CE86"/>
          <cell r="CF86" t="str">
            <v/>
          </cell>
          <cell r="CG86"/>
          <cell r="CH86" t="str">
            <v/>
          </cell>
          <cell r="CI86"/>
          <cell r="CJ86" t="str">
            <v/>
          </cell>
          <cell r="CK86"/>
          <cell r="CL86" t="str">
            <v/>
          </cell>
          <cell r="CM86"/>
          <cell r="CN86" t="str">
            <v/>
          </cell>
          <cell r="CO86"/>
          <cell r="CP86" t="str">
            <v/>
          </cell>
          <cell r="CQ86"/>
          <cell r="CR86" t="str">
            <v/>
          </cell>
          <cell r="CS86"/>
          <cell r="CT86" t="str">
            <v/>
          </cell>
          <cell r="CU86"/>
          <cell r="CV86" t="str">
            <v/>
          </cell>
          <cell r="CW86"/>
          <cell r="CX86" t="str">
            <v>A</v>
          </cell>
          <cell r="CY86" t="str">
            <v>A</v>
          </cell>
          <cell r="CZ86" t="str">
            <v>A</v>
          </cell>
          <cell r="DA86" t="str">
            <v>A</v>
          </cell>
          <cell r="DB86" t="str">
            <v>A</v>
          </cell>
          <cell r="DC86" t="str">
            <v>A</v>
          </cell>
          <cell r="DD86" t="str">
            <v>A</v>
          </cell>
          <cell r="DE86" t="str">
            <v>A</v>
          </cell>
          <cell r="DF86" t="str">
            <v>A</v>
          </cell>
          <cell r="DG86" t="str">
            <v>A</v>
          </cell>
          <cell r="DH86" t="str">
            <v>A</v>
          </cell>
          <cell r="DI86" t="str">
            <v>A</v>
          </cell>
          <cell r="DJ86" t="str">
            <v>A</v>
          </cell>
          <cell r="DK86" t="str">
            <v>A</v>
          </cell>
          <cell r="DL86" t="str">
            <v>A</v>
          </cell>
          <cell r="DM86" t="str">
            <v>A</v>
          </cell>
          <cell r="DN86" t="str">
            <v>A</v>
          </cell>
          <cell r="DO86" t="str">
            <v>A</v>
          </cell>
          <cell r="DP86" t="str">
            <v>A</v>
          </cell>
          <cell r="DQ86" t="str">
            <v>A</v>
          </cell>
          <cell r="DR86" t="str">
            <v>A</v>
          </cell>
          <cell r="DS86" t="str">
            <v>A</v>
          </cell>
          <cell r="DT86" t="str">
            <v>A</v>
          </cell>
          <cell r="DU86" t="str">
            <v>A</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e">
            <v>#REF!</v>
          </cell>
        </row>
        <row r="87">
          <cell r="A87">
            <v>704599</v>
          </cell>
          <cell r="B87" t="str">
            <v>محمود داده</v>
          </cell>
          <cell r="C87" t="str">
            <v>الرابعة</v>
          </cell>
          <cell r="D87" t="str">
            <v/>
          </cell>
          <cell r="E87"/>
          <cell r="F87" t="str">
            <v>ر1</v>
          </cell>
          <cell r="G87"/>
          <cell r="H87" t="str">
            <v>ر1</v>
          </cell>
          <cell r="I87"/>
          <cell r="J87" t="str">
            <v>ر1</v>
          </cell>
          <cell r="K87"/>
          <cell r="L87" t="str">
            <v>ر1</v>
          </cell>
          <cell r="M87"/>
          <cell r="N87" t="str">
            <v>ر2</v>
          </cell>
          <cell r="O87"/>
          <cell r="P87" t="str">
            <v>ر1</v>
          </cell>
          <cell r="Q87"/>
          <cell r="R87" t="str">
            <v>ر1</v>
          </cell>
          <cell r="S87"/>
          <cell r="T87" t="str">
            <v>ر1</v>
          </cell>
          <cell r="U87"/>
          <cell r="V87" t="str">
            <v>ر1</v>
          </cell>
          <cell r="W87"/>
          <cell r="X87" t="str">
            <v>ر1</v>
          </cell>
          <cell r="Y87"/>
          <cell r="Z87" t="str">
            <v>ر1</v>
          </cell>
          <cell r="AA87"/>
          <cell r="AB87" t="str">
            <v>ر1</v>
          </cell>
          <cell r="AC87"/>
          <cell r="AD87" t="str">
            <v>ر1</v>
          </cell>
          <cell r="AE87"/>
          <cell r="AF87" t="str">
            <v>ر1</v>
          </cell>
          <cell r="AG87"/>
          <cell r="AH87" t="str">
            <v>ر1</v>
          </cell>
          <cell r="AI87"/>
          <cell r="AJ87" t="str">
            <v>ر1</v>
          </cell>
          <cell r="AK87"/>
          <cell r="AL87" t="str">
            <v>ر1</v>
          </cell>
          <cell r="AM87"/>
          <cell r="AN87" t="str">
            <v>ر2</v>
          </cell>
          <cell r="AO87"/>
          <cell r="AP87" t="str">
            <v>ر2</v>
          </cell>
          <cell r="AQ87"/>
          <cell r="AR87" t="str">
            <v>ر1</v>
          </cell>
          <cell r="AS87"/>
          <cell r="AT87" t="str">
            <v>ر1</v>
          </cell>
          <cell r="AU87"/>
          <cell r="AV87" t="str">
            <v>ر1</v>
          </cell>
          <cell r="AW87"/>
          <cell r="AX87" t="str">
            <v>ر2</v>
          </cell>
          <cell r="AY87"/>
          <cell r="AZ87" t="str">
            <v>ر1</v>
          </cell>
          <cell r="BA87"/>
          <cell r="BB87" t="str">
            <v>ر2</v>
          </cell>
          <cell r="BC87"/>
          <cell r="BD87" t="str">
            <v>ر2</v>
          </cell>
          <cell r="BE87"/>
          <cell r="BF87" t="str">
            <v>ر2</v>
          </cell>
          <cell r="BG87"/>
          <cell r="BH87" t="str">
            <v>ر2</v>
          </cell>
          <cell r="BI87"/>
          <cell r="BJ87" t="str">
            <v>ر2</v>
          </cell>
          <cell r="BK87"/>
          <cell r="BL87" t="str">
            <v>ر2</v>
          </cell>
          <cell r="BM87"/>
          <cell r="BN87" t="str">
            <v>ر2</v>
          </cell>
          <cell r="BO87"/>
          <cell r="BP87" t="str">
            <v>ر2</v>
          </cell>
          <cell r="BQ87"/>
          <cell r="BR87" t="str">
            <v>ر2</v>
          </cell>
          <cell r="BS87">
            <v>1</v>
          </cell>
          <cell r="BT87" t="str">
            <v>ر2</v>
          </cell>
          <cell r="BU87"/>
          <cell r="BV87" t="str">
            <v>ر2</v>
          </cell>
          <cell r="BW87"/>
          <cell r="BX87" t="str">
            <v>ر1</v>
          </cell>
          <cell r="BY87"/>
          <cell r="BZ87" t="str">
            <v>ج</v>
          </cell>
          <cell r="CA87"/>
          <cell r="CB87" t="str">
            <v>ر1</v>
          </cell>
          <cell r="CC87">
            <v>1</v>
          </cell>
          <cell r="CD87" t="str">
            <v>ج</v>
          </cell>
          <cell r="CE87"/>
          <cell r="CF87" t="str">
            <v>ر1</v>
          </cell>
          <cell r="CG87"/>
          <cell r="CH87" t="str">
            <v>ج</v>
          </cell>
          <cell r="CI87">
            <v>1</v>
          </cell>
          <cell r="CJ87" t="str">
            <v>ر2</v>
          </cell>
          <cell r="CK87"/>
          <cell r="CL87" t="str">
            <v>ج</v>
          </cell>
          <cell r="CM87"/>
          <cell r="CN87" t="str">
            <v>ج</v>
          </cell>
          <cell r="CO87"/>
          <cell r="CP87" t="str">
            <v>ج</v>
          </cell>
          <cell r="CQ87"/>
          <cell r="CR87" t="str">
            <v>ج</v>
          </cell>
          <cell r="CS87"/>
          <cell r="CT87" t="str">
            <v>ج</v>
          </cell>
          <cell r="CU87"/>
          <cell r="CV87" t="str">
            <v>ج</v>
          </cell>
          <cell r="CW87"/>
          <cell r="CX87" t="str">
            <v>ر1</v>
          </cell>
          <cell r="CY87" t="str">
            <v>ر1</v>
          </cell>
          <cell r="CZ87" t="str">
            <v>ر1</v>
          </cell>
          <cell r="DA87" t="str">
            <v>ر1</v>
          </cell>
          <cell r="DB87" t="str">
            <v>ر2</v>
          </cell>
          <cell r="DC87" t="str">
            <v>ر1</v>
          </cell>
          <cell r="DD87" t="str">
            <v>ر1</v>
          </cell>
          <cell r="DE87" t="str">
            <v>ر1</v>
          </cell>
          <cell r="DF87" t="str">
            <v>ر1</v>
          </cell>
          <cell r="DG87" t="str">
            <v>ر1</v>
          </cell>
          <cell r="DH87" t="str">
            <v>ر1</v>
          </cell>
          <cell r="DI87" t="str">
            <v>ر1</v>
          </cell>
          <cell r="DJ87" t="str">
            <v>ر1</v>
          </cell>
          <cell r="DK87" t="str">
            <v>ر1</v>
          </cell>
          <cell r="DL87" t="str">
            <v>ر1</v>
          </cell>
          <cell r="DM87" t="str">
            <v>ر1</v>
          </cell>
          <cell r="DN87" t="str">
            <v>ر1</v>
          </cell>
          <cell r="DO87" t="str">
            <v>ر2</v>
          </cell>
          <cell r="DP87" t="str">
            <v>ر2</v>
          </cell>
          <cell r="DQ87" t="str">
            <v>ر1</v>
          </cell>
          <cell r="DR87" t="str">
            <v>ر1</v>
          </cell>
          <cell r="DS87" t="str">
            <v>ر1</v>
          </cell>
          <cell r="DT87" t="str">
            <v>ر2</v>
          </cell>
          <cell r="DU87" t="str">
            <v>ر1</v>
          </cell>
          <cell r="DV87" t="str">
            <v>ر2</v>
          </cell>
          <cell r="DW87" t="str">
            <v>ر2</v>
          </cell>
          <cell r="DX87" t="str">
            <v>ر2</v>
          </cell>
          <cell r="DY87" t="str">
            <v>ر2</v>
          </cell>
          <cell r="DZ87" t="str">
            <v>ر2</v>
          </cell>
          <cell r="EA87" t="str">
            <v>ر2</v>
          </cell>
          <cell r="EB87" t="str">
            <v>ر2</v>
          </cell>
          <cell r="EC87" t="str">
            <v>ر2</v>
          </cell>
          <cell r="ED87" t="str">
            <v>ر2</v>
          </cell>
          <cell r="EE87" t="str">
            <v>ر2</v>
          </cell>
          <cell r="EF87" t="str">
            <v>ر2</v>
          </cell>
          <cell r="EG87" t="str">
            <v>ر1</v>
          </cell>
          <cell r="EH87" t="str">
            <v>ج</v>
          </cell>
          <cell r="EI87" t="str">
            <v>ر1</v>
          </cell>
          <cell r="EJ87" t="str">
            <v>ر1</v>
          </cell>
          <cell r="EK87" t="str">
            <v>ر1</v>
          </cell>
          <cell r="EL87" t="str">
            <v>ج</v>
          </cell>
          <cell r="EM87" t="str">
            <v>ر2</v>
          </cell>
          <cell r="EO87" t="str">
            <v>ج</v>
          </cell>
          <cell r="EP87" t="str">
            <v>ج</v>
          </cell>
          <cell r="EQ87" t="str">
            <v>ج</v>
          </cell>
          <cell r="ER87" t="str">
            <v>ج</v>
          </cell>
          <cell r="ES87" t="str">
            <v>ج</v>
          </cell>
          <cell r="ET87" t="str">
            <v/>
          </cell>
          <cell r="EU87" t="str">
            <v/>
          </cell>
          <cell r="EV87" t="str">
            <v/>
          </cell>
          <cell r="EW87" t="e">
            <v>#REF!</v>
          </cell>
        </row>
        <row r="88">
          <cell r="A88">
            <v>704625</v>
          </cell>
          <cell r="B88" t="str">
            <v>مقداد عثمان</v>
          </cell>
          <cell r="C88" t="str">
            <v>الرابعة</v>
          </cell>
          <cell r="D88" t="str">
            <v>إيقاف</v>
          </cell>
          <cell r="E88"/>
          <cell r="F88" t="str">
            <v>ر1</v>
          </cell>
          <cell r="G88"/>
          <cell r="H88" t="str">
            <v>ر1</v>
          </cell>
          <cell r="I88"/>
          <cell r="J88" t="str">
            <v>ر1</v>
          </cell>
          <cell r="K88"/>
          <cell r="L88" t="str">
            <v>ر1</v>
          </cell>
          <cell r="M88"/>
          <cell r="N88" t="str">
            <v>ر1</v>
          </cell>
          <cell r="O88"/>
          <cell r="P88" t="str">
            <v>ر2</v>
          </cell>
          <cell r="Q88"/>
          <cell r="R88" t="str">
            <v>ر1</v>
          </cell>
          <cell r="S88"/>
          <cell r="T88" t="str">
            <v>ر2</v>
          </cell>
          <cell r="U88"/>
          <cell r="V88" t="str">
            <v>ر1</v>
          </cell>
          <cell r="W88"/>
          <cell r="X88" t="str">
            <v>ر1</v>
          </cell>
          <cell r="Y88"/>
          <cell r="Z88" t="str">
            <v>ر1</v>
          </cell>
          <cell r="AA88"/>
          <cell r="AB88" t="str">
            <v>ر1</v>
          </cell>
          <cell r="AC88"/>
          <cell r="AD88" t="str">
            <v>ر1</v>
          </cell>
          <cell r="AE88"/>
          <cell r="AF88" t="str">
            <v>ر1</v>
          </cell>
          <cell r="AG88"/>
          <cell r="AH88" t="str">
            <v>ر1</v>
          </cell>
          <cell r="AI88"/>
          <cell r="AJ88" t="str">
            <v>ر2</v>
          </cell>
          <cell r="AK88"/>
          <cell r="AL88" t="str">
            <v>ر2</v>
          </cell>
          <cell r="AM88"/>
          <cell r="AN88" t="str">
            <v>ر1</v>
          </cell>
          <cell r="AO88"/>
          <cell r="AP88" t="str">
            <v>ر1</v>
          </cell>
          <cell r="AQ88"/>
          <cell r="AR88" t="str">
            <v>ر1</v>
          </cell>
          <cell r="AS88"/>
          <cell r="AT88" t="str">
            <v>ر2</v>
          </cell>
          <cell r="AU88"/>
          <cell r="AV88" t="str">
            <v>ر1</v>
          </cell>
          <cell r="AW88"/>
          <cell r="AX88" t="str">
            <v>ر1</v>
          </cell>
          <cell r="AY88"/>
          <cell r="AZ88" t="str">
            <v>ر1</v>
          </cell>
          <cell r="BA88"/>
          <cell r="BB88" t="str">
            <v>ر1</v>
          </cell>
          <cell r="BC88"/>
          <cell r="BD88" t="str">
            <v>ر2</v>
          </cell>
          <cell r="BE88"/>
          <cell r="BF88" t="str">
            <v>ر1</v>
          </cell>
          <cell r="BG88"/>
          <cell r="BH88" t="str">
            <v>ر2</v>
          </cell>
          <cell r="BI88"/>
          <cell r="BJ88" t="str">
            <v>ر1</v>
          </cell>
          <cell r="BK88"/>
          <cell r="BL88" t="str">
            <v>ر2</v>
          </cell>
          <cell r="BM88"/>
          <cell r="BN88" t="str">
            <v>ر1</v>
          </cell>
          <cell r="BO88"/>
          <cell r="BP88" t="str">
            <v>ر1</v>
          </cell>
          <cell r="BQ88">
            <v>1</v>
          </cell>
          <cell r="BR88" t="str">
            <v>ر2</v>
          </cell>
          <cell r="BS88">
            <v>1</v>
          </cell>
          <cell r="BT88" t="str">
            <v>ر2</v>
          </cell>
          <cell r="BU88"/>
          <cell r="BV88" t="str">
            <v>ر2</v>
          </cell>
          <cell r="BW88"/>
          <cell r="BX88" t="str">
            <v>ر1</v>
          </cell>
          <cell r="BY88"/>
          <cell r="BZ88" t="str">
            <v>ر2</v>
          </cell>
          <cell r="CA88">
            <v>1</v>
          </cell>
          <cell r="CB88" t="str">
            <v>ر1</v>
          </cell>
          <cell r="CC88"/>
          <cell r="CD88" t="str">
            <v>ر1</v>
          </cell>
          <cell r="CE88"/>
          <cell r="CF88" t="str">
            <v>ر1</v>
          </cell>
          <cell r="CG88"/>
          <cell r="CH88" t="str">
            <v>ر2</v>
          </cell>
          <cell r="CI88"/>
          <cell r="CJ88" t="str">
            <v>ر1</v>
          </cell>
          <cell r="CK88">
            <v>1</v>
          </cell>
          <cell r="CL88" t="str">
            <v>ر1</v>
          </cell>
          <cell r="CM88"/>
          <cell r="CN88" t="str">
            <v>ر2</v>
          </cell>
          <cell r="CO88"/>
          <cell r="CP88" t="str">
            <v>ر2</v>
          </cell>
          <cell r="CQ88">
            <v>1</v>
          </cell>
          <cell r="CR88" t="str">
            <v>ر2</v>
          </cell>
          <cell r="CS88"/>
          <cell r="CT88" t="str">
            <v>ر2</v>
          </cell>
          <cell r="CU88"/>
          <cell r="CV88" t="str">
            <v>ر2</v>
          </cell>
          <cell r="CW88" t="str">
            <v>إيقاف</v>
          </cell>
          <cell r="CX88" t="str">
            <v>ر1</v>
          </cell>
          <cell r="CY88" t="str">
            <v>ر1</v>
          </cell>
          <cell r="CZ88" t="str">
            <v>ر1</v>
          </cell>
          <cell r="DA88" t="str">
            <v>ر1</v>
          </cell>
          <cell r="DB88" t="str">
            <v>ر1</v>
          </cell>
          <cell r="DC88" t="str">
            <v>ر2</v>
          </cell>
          <cell r="DD88" t="str">
            <v>ر1</v>
          </cell>
          <cell r="DE88" t="str">
            <v>ر2</v>
          </cell>
          <cell r="DF88" t="str">
            <v>ر1</v>
          </cell>
          <cell r="DG88" t="str">
            <v>ر1</v>
          </cell>
          <cell r="DH88" t="str">
            <v>ر1</v>
          </cell>
          <cell r="DI88" t="str">
            <v>ر1</v>
          </cell>
          <cell r="DJ88" t="str">
            <v>ر1</v>
          </cell>
          <cell r="DK88" t="str">
            <v>ر1</v>
          </cell>
          <cell r="DL88" t="str">
            <v>ر1</v>
          </cell>
          <cell r="DM88" t="str">
            <v>ر2</v>
          </cell>
          <cell r="DN88" t="str">
            <v>ر2</v>
          </cell>
          <cell r="DO88" t="str">
            <v>ر1</v>
          </cell>
          <cell r="DP88" t="str">
            <v>ر1</v>
          </cell>
          <cell r="DQ88" t="str">
            <v>ر1</v>
          </cell>
          <cell r="DR88" t="str">
            <v>ر2</v>
          </cell>
          <cell r="DS88" t="str">
            <v>ر1</v>
          </cell>
          <cell r="DT88" t="str">
            <v>ر1</v>
          </cell>
          <cell r="DU88" t="str">
            <v>ر1</v>
          </cell>
          <cell r="DV88" t="str">
            <v>ر1</v>
          </cell>
          <cell r="DW88" t="str">
            <v>ر2</v>
          </cell>
          <cell r="DX88" t="str">
            <v>ر1</v>
          </cell>
          <cell r="DY88" t="str">
            <v>ر2</v>
          </cell>
          <cell r="DZ88" t="str">
            <v>ر1</v>
          </cell>
          <cell r="EA88" t="str">
            <v>ر2</v>
          </cell>
          <cell r="EB88" t="str">
            <v>ر1</v>
          </cell>
          <cell r="EC88" t="str">
            <v>ر1</v>
          </cell>
          <cell r="ED88" t="str">
            <v>ر2</v>
          </cell>
          <cell r="EE88" t="str">
            <v>ر2</v>
          </cell>
          <cell r="EF88" t="str">
            <v>ر2</v>
          </cell>
          <cell r="EG88" t="str">
            <v>ر1</v>
          </cell>
          <cell r="EH88" t="str">
            <v>ر2</v>
          </cell>
          <cell r="EI88" t="str">
            <v>ر1</v>
          </cell>
          <cell r="EJ88" t="str">
            <v>ر1</v>
          </cell>
          <cell r="EK88" t="str">
            <v>ر1</v>
          </cell>
          <cell r="EL88" t="str">
            <v>ر2</v>
          </cell>
          <cell r="EM88" t="str">
            <v>ر1</v>
          </cell>
          <cell r="EN88" t="str">
            <v>ر1</v>
          </cell>
          <cell r="EO88" t="str">
            <v>ر2</v>
          </cell>
          <cell r="EP88" t="str">
            <v>ر2</v>
          </cell>
          <cell r="EQ88" t="str">
            <v>ر2</v>
          </cell>
          <cell r="ER88" t="str">
            <v>ر2</v>
          </cell>
          <cell r="ES88" t="str">
            <v>ر2</v>
          </cell>
          <cell r="ET88">
            <v>2500</v>
          </cell>
          <cell r="EU88" t="str">
            <v/>
          </cell>
          <cell r="EV88" t="str">
            <v/>
          </cell>
          <cell r="EW88" t="e">
            <v>#REF!</v>
          </cell>
        </row>
        <row r="89">
          <cell r="A89">
            <v>704626</v>
          </cell>
          <cell r="B89" t="str">
            <v>مكسيم منصور</v>
          </cell>
          <cell r="C89" t="str">
            <v>الثالثة</v>
          </cell>
          <cell r="D89" t="str">
            <v/>
          </cell>
          <cell r="E89"/>
          <cell r="F89" t="str">
            <v>ر2</v>
          </cell>
          <cell r="G89"/>
          <cell r="H89" t="str">
            <v>ر1</v>
          </cell>
          <cell r="I89"/>
          <cell r="J89" t="str">
            <v>ر2</v>
          </cell>
          <cell r="K89"/>
          <cell r="L89" t="str">
            <v>ر1</v>
          </cell>
          <cell r="M89"/>
          <cell r="N89" t="str">
            <v>ر2</v>
          </cell>
          <cell r="O89"/>
          <cell r="P89" t="str">
            <v>ر1</v>
          </cell>
          <cell r="Q89"/>
          <cell r="R89" t="str">
            <v>ر2</v>
          </cell>
          <cell r="S89"/>
          <cell r="T89" t="str">
            <v>ر1</v>
          </cell>
          <cell r="U89"/>
          <cell r="V89" t="str">
            <v>ر1</v>
          </cell>
          <cell r="W89"/>
          <cell r="X89" t="str">
            <v>ر1</v>
          </cell>
          <cell r="Y89"/>
          <cell r="Z89" t="str">
            <v>ر1</v>
          </cell>
          <cell r="AA89"/>
          <cell r="AB89" t="str">
            <v>ج</v>
          </cell>
          <cell r="AC89"/>
          <cell r="AD89" t="str">
            <v>ر1</v>
          </cell>
          <cell r="AE89"/>
          <cell r="AF89" t="str">
            <v>ر1</v>
          </cell>
          <cell r="AG89"/>
          <cell r="AH89" t="str">
            <v>ر2</v>
          </cell>
          <cell r="AI89"/>
          <cell r="AJ89" t="str">
            <v>ر1</v>
          </cell>
          <cell r="AK89"/>
          <cell r="AL89" t="str">
            <v>ر1</v>
          </cell>
          <cell r="AM89"/>
          <cell r="AN89" t="str">
            <v>ج</v>
          </cell>
          <cell r="AO89"/>
          <cell r="AP89" t="str">
            <v>ر1</v>
          </cell>
          <cell r="AQ89"/>
          <cell r="AR89" t="str">
            <v>ر1</v>
          </cell>
          <cell r="AS89"/>
          <cell r="AT89" t="str">
            <v>ر1</v>
          </cell>
          <cell r="AU89"/>
          <cell r="AV89" t="str">
            <v>ر1</v>
          </cell>
          <cell r="AW89"/>
          <cell r="AX89" t="str">
            <v>ر1</v>
          </cell>
          <cell r="AY89"/>
          <cell r="AZ89" t="str">
            <v>ج</v>
          </cell>
          <cell r="BA89"/>
          <cell r="BB89" t="str">
            <v>ر1</v>
          </cell>
          <cell r="BC89"/>
          <cell r="BD89" t="str">
            <v>ر1</v>
          </cell>
          <cell r="BE89"/>
          <cell r="BF89" t="str">
            <v>ر1</v>
          </cell>
          <cell r="BG89"/>
          <cell r="BH89" t="str">
            <v>ر1</v>
          </cell>
          <cell r="BI89">
            <v>1</v>
          </cell>
          <cell r="BJ89" t="str">
            <v>ر1</v>
          </cell>
          <cell r="BK89"/>
          <cell r="BL89" t="str">
            <v>ر1</v>
          </cell>
          <cell r="BM89">
            <v>1</v>
          </cell>
          <cell r="BN89" t="str">
            <v>ج</v>
          </cell>
          <cell r="BO89">
            <v>1</v>
          </cell>
          <cell r="BP89" t="str">
            <v>ج</v>
          </cell>
          <cell r="BQ89"/>
          <cell r="BR89" t="str">
            <v>ج</v>
          </cell>
          <cell r="BS89">
            <v>1</v>
          </cell>
          <cell r="BT89" t="str">
            <v>ج</v>
          </cell>
          <cell r="BU89">
            <v>1</v>
          </cell>
          <cell r="BV89" t="str">
            <v>ج</v>
          </cell>
          <cell r="BW89">
            <v>1</v>
          </cell>
          <cell r="BX89" t="str">
            <v>ج</v>
          </cell>
          <cell r="BY89"/>
          <cell r="BZ89" t="str">
            <v/>
          </cell>
          <cell r="CA89"/>
          <cell r="CB89" t="str">
            <v/>
          </cell>
          <cell r="CC89"/>
          <cell r="CD89" t="str">
            <v/>
          </cell>
          <cell r="CE89"/>
          <cell r="CF89" t="str">
            <v/>
          </cell>
          <cell r="CG89"/>
          <cell r="CH89" t="str">
            <v/>
          </cell>
          <cell r="CI89"/>
          <cell r="CJ89" t="str">
            <v/>
          </cell>
          <cell r="CK89"/>
          <cell r="CL89" t="str">
            <v/>
          </cell>
          <cell r="CM89"/>
          <cell r="CN89" t="str">
            <v/>
          </cell>
          <cell r="CO89"/>
          <cell r="CP89" t="str">
            <v/>
          </cell>
          <cell r="CQ89"/>
          <cell r="CR89" t="str">
            <v/>
          </cell>
          <cell r="CS89"/>
          <cell r="CT89" t="str">
            <v/>
          </cell>
          <cell r="CU89"/>
          <cell r="CV89" t="str">
            <v/>
          </cell>
          <cell r="CW89"/>
          <cell r="CX89" t="str">
            <v>ر2</v>
          </cell>
          <cell r="CY89" t="str">
            <v>ر1</v>
          </cell>
          <cell r="CZ89" t="str">
            <v>ر2</v>
          </cell>
          <cell r="DA89" t="str">
            <v>ر1</v>
          </cell>
          <cell r="DB89" t="str">
            <v>ر2</v>
          </cell>
          <cell r="DC89" t="str">
            <v>ر1</v>
          </cell>
          <cell r="DD89" t="str">
            <v>ر2</v>
          </cell>
          <cell r="DE89" t="str">
            <v>ر1</v>
          </cell>
          <cell r="DF89" t="str">
            <v>ر1</v>
          </cell>
          <cell r="DG89" t="str">
            <v>ر1</v>
          </cell>
          <cell r="DH89" t="str">
            <v>ر1</v>
          </cell>
          <cell r="DI89" t="str">
            <v>ج</v>
          </cell>
          <cell r="DJ89" t="str">
            <v>ر1</v>
          </cell>
          <cell r="DK89" t="str">
            <v>ر1</v>
          </cell>
          <cell r="DL89" t="str">
            <v>ر2</v>
          </cell>
          <cell r="DM89" t="str">
            <v>ر1</v>
          </cell>
          <cell r="DN89" t="str">
            <v>ر1</v>
          </cell>
          <cell r="DO89" t="str">
            <v>ج</v>
          </cell>
          <cell r="DP89" t="str">
            <v>ر1</v>
          </cell>
          <cell r="DQ89" t="str">
            <v>ر1</v>
          </cell>
          <cell r="DR89" t="str">
            <v>ر1</v>
          </cell>
          <cell r="DS89" t="str">
            <v>ر1</v>
          </cell>
          <cell r="DT89" t="str">
            <v>ر1</v>
          </cell>
          <cell r="DU89" t="str">
            <v>ج</v>
          </cell>
          <cell r="DV89" t="str">
            <v>ر1</v>
          </cell>
          <cell r="DW89" t="str">
            <v>ر1</v>
          </cell>
          <cell r="DX89" t="str">
            <v>ر1</v>
          </cell>
          <cell r="DY89" t="str">
            <v>ر1</v>
          </cell>
          <cell r="DZ89" t="str">
            <v>ر2</v>
          </cell>
          <cell r="EA89" t="str">
            <v>ر1</v>
          </cell>
          <cell r="EB89" t="str">
            <v>ر1</v>
          </cell>
          <cell r="EC89" t="str">
            <v>ر1</v>
          </cell>
          <cell r="ED89" t="str">
            <v>ج</v>
          </cell>
          <cell r="EE89" t="str">
            <v>ر1</v>
          </cell>
          <cell r="EF89" t="str">
            <v>ر1</v>
          </cell>
          <cell r="EG89" t="str">
            <v>ر1</v>
          </cell>
          <cell r="EH89" t="str">
            <v/>
          </cell>
          <cell r="EI89" t="str">
            <v/>
          </cell>
          <cell r="EJ89" t="str">
            <v/>
          </cell>
          <cell r="EK89" t="str">
            <v/>
          </cell>
          <cell r="EL89" t="str">
            <v/>
          </cell>
          <cell r="EM89" t="str">
            <v/>
          </cell>
          <cell r="EO89" t="str">
            <v/>
          </cell>
          <cell r="EP89" t="str">
            <v/>
          </cell>
          <cell r="EQ89" t="str">
            <v/>
          </cell>
          <cell r="ER89" t="str">
            <v/>
          </cell>
          <cell r="ES89" t="str">
            <v/>
          </cell>
          <cell r="ET89" t="str">
            <v/>
          </cell>
          <cell r="EU89" t="str">
            <v/>
          </cell>
          <cell r="EV89" t="str">
            <v/>
          </cell>
          <cell r="EW89" t="e">
            <v>#REF!</v>
          </cell>
        </row>
        <row r="90">
          <cell r="A90">
            <v>704646</v>
          </cell>
          <cell r="B90" t="str">
            <v>ميساء خير</v>
          </cell>
          <cell r="C90" t="str">
            <v>الرابعة حديث</v>
          </cell>
          <cell r="D90" t="str">
            <v>ترفع الى س4</v>
          </cell>
          <cell r="E90"/>
          <cell r="F90" t="str">
            <v>ر2</v>
          </cell>
          <cell r="G90"/>
          <cell r="H90" t="str">
            <v>ر2</v>
          </cell>
          <cell r="I90"/>
          <cell r="J90" t="str">
            <v>ر2</v>
          </cell>
          <cell r="K90"/>
          <cell r="L90" t="str">
            <v>ر1</v>
          </cell>
          <cell r="M90"/>
          <cell r="N90" t="str">
            <v>ر2</v>
          </cell>
          <cell r="O90"/>
          <cell r="P90" t="str">
            <v>ر1</v>
          </cell>
          <cell r="Q90"/>
          <cell r="R90" t="str">
            <v>ر2</v>
          </cell>
          <cell r="S90"/>
          <cell r="T90" t="str">
            <v>ر2</v>
          </cell>
          <cell r="U90"/>
          <cell r="V90" t="str">
            <v>ر1</v>
          </cell>
          <cell r="W90"/>
          <cell r="X90" t="str">
            <v>ر2</v>
          </cell>
          <cell r="Y90"/>
          <cell r="Z90" t="str">
            <v>ر1</v>
          </cell>
          <cell r="AA90"/>
          <cell r="AB90" t="str">
            <v>ر1</v>
          </cell>
          <cell r="AC90"/>
          <cell r="AD90" t="str">
            <v>ر1</v>
          </cell>
          <cell r="AE90"/>
          <cell r="AF90" t="str">
            <v>ر1</v>
          </cell>
          <cell r="AG90"/>
          <cell r="AH90" t="str">
            <v>ر1</v>
          </cell>
          <cell r="AI90"/>
          <cell r="AJ90" t="str">
            <v>ر2</v>
          </cell>
          <cell r="AK90">
            <v>1</v>
          </cell>
          <cell r="AL90" t="str">
            <v>ر2</v>
          </cell>
          <cell r="AM90"/>
          <cell r="AN90" t="str">
            <v>ر1</v>
          </cell>
          <cell r="AO90">
            <v>1</v>
          </cell>
          <cell r="AP90" t="str">
            <v>ر2</v>
          </cell>
          <cell r="AQ90"/>
          <cell r="AR90" t="str">
            <v>ر1</v>
          </cell>
          <cell r="AS90"/>
          <cell r="AT90" t="str">
            <v>ر1</v>
          </cell>
          <cell r="AU90"/>
          <cell r="AV90" t="str">
            <v>ر2</v>
          </cell>
          <cell r="AW90"/>
          <cell r="AX90" t="str">
            <v>ر1</v>
          </cell>
          <cell r="AY90"/>
          <cell r="AZ90" t="str">
            <v>ر1</v>
          </cell>
          <cell r="BA90"/>
          <cell r="BB90" t="str">
            <v>ر2</v>
          </cell>
          <cell r="BC90"/>
          <cell r="BD90" t="str">
            <v>ر2</v>
          </cell>
          <cell r="BE90"/>
          <cell r="BF90" t="str">
            <v>ر1</v>
          </cell>
          <cell r="BG90"/>
          <cell r="BH90" t="str">
            <v>ر1</v>
          </cell>
          <cell r="BI90"/>
          <cell r="BJ90" t="str">
            <v>ر1</v>
          </cell>
          <cell r="BK90"/>
          <cell r="BL90" t="str">
            <v>ر1</v>
          </cell>
          <cell r="BM90"/>
          <cell r="BN90" t="str">
            <v>ر1</v>
          </cell>
          <cell r="BO90"/>
          <cell r="BP90" t="str">
            <v>ر1</v>
          </cell>
          <cell r="BQ90"/>
          <cell r="BR90" t="str">
            <v>ر1</v>
          </cell>
          <cell r="BS90">
            <v>1</v>
          </cell>
          <cell r="BT90" t="str">
            <v>ر2</v>
          </cell>
          <cell r="BU90"/>
          <cell r="BV90" t="str">
            <v>ر1</v>
          </cell>
          <cell r="BW90"/>
          <cell r="BX90" t="str">
            <v>ر2</v>
          </cell>
          <cell r="BY90"/>
          <cell r="BZ90" t="str">
            <v/>
          </cell>
          <cell r="CA90"/>
          <cell r="CB90" t="str">
            <v/>
          </cell>
          <cell r="CC90"/>
          <cell r="CD90" t="str">
            <v/>
          </cell>
          <cell r="CE90"/>
          <cell r="CF90" t="str">
            <v/>
          </cell>
          <cell r="CG90"/>
          <cell r="CH90" t="str">
            <v/>
          </cell>
          <cell r="CI90"/>
          <cell r="CJ90" t="str">
            <v/>
          </cell>
          <cell r="CK90"/>
          <cell r="CL90" t="str">
            <v/>
          </cell>
          <cell r="CM90"/>
          <cell r="CN90" t="str">
            <v/>
          </cell>
          <cell r="CO90"/>
          <cell r="CP90" t="str">
            <v/>
          </cell>
          <cell r="CQ90"/>
          <cell r="CR90" t="str">
            <v/>
          </cell>
          <cell r="CS90"/>
          <cell r="CT90" t="str">
            <v/>
          </cell>
          <cell r="CU90"/>
          <cell r="CV90" t="str">
            <v/>
          </cell>
          <cell r="CW90"/>
          <cell r="CX90" t="str">
            <v>ر2</v>
          </cell>
          <cell r="CY90" t="str">
            <v>ر2</v>
          </cell>
          <cell r="CZ90" t="str">
            <v>ر2</v>
          </cell>
          <cell r="DA90" t="str">
            <v>ر1</v>
          </cell>
          <cell r="DB90" t="str">
            <v>ر2</v>
          </cell>
          <cell r="DC90" t="str">
            <v>ر1</v>
          </cell>
          <cell r="DD90" t="str">
            <v>ر2</v>
          </cell>
          <cell r="DE90" t="str">
            <v>ر2</v>
          </cell>
          <cell r="DF90" t="str">
            <v>ر1</v>
          </cell>
          <cell r="DG90" t="str">
            <v>ر2</v>
          </cell>
          <cell r="DH90" t="str">
            <v>ر1</v>
          </cell>
          <cell r="DI90" t="str">
            <v>ر1</v>
          </cell>
          <cell r="DJ90" t="str">
            <v>ر1</v>
          </cell>
          <cell r="DK90" t="str">
            <v>ر1</v>
          </cell>
          <cell r="DL90" t="str">
            <v>ر1</v>
          </cell>
          <cell r="DM90" t="str">
            <v>ر2</v>
          </cell>
          <cell r="DN90" t="str">
            <v>ر2</v>
          </cell>
          <cell r="DO90" t="str">
            <v>ر1</v>
          </cell>
          <cell r="DP90" t="str">
            <v>ر2</v>
          </cell>
          <cell r="DQ90" t="str">
            <v>ر1</v>
          </cell>
          <cell r="DR90" t="str">
            <v>ر1</v>
          </cell>
          <cell r="DS90" t="str">
            <v>ر2</v>
          </cell>
          <cell r="DT90" t="str">
            <v>ر1</v>
          </cell>
          <cell r="DU90" t="str">
            <v>ر1</v>
          </cell>
          <cell r="DV90" t="str">
            <v>ر2</v>
          </cell>
          <cell r="DW90" t="str">
            <v>ر2</v>
          </cell>
          <cell r="DX90" t="str">
            <v>ر1</v>
          </cell>
          <cell r="DY90" t="str">
            <v>ر1</v>
          </cell>
          <cell r="DZ90" t="str">
            <v>ر1</v>
          </cell>
          <cell r="EA90" t="str">
            <v>ر1</v>
          </cell>
          <cell r="EB90" t="str">
            <v>ر1</v>
          </cell>
          <cell r="EC90" t="str">
            <v>ر1</v>
          </cell>
          <cell r="ED90" t="str">
            <v>ر1</v>
          </cell>
          <cell r="EE90" t="str">
            <v>ر2</v>
          </cell>
          <cell r="EF90" t="str">
            <v>ر1</v>
          </cell>
          <cell r="EG90" t="str">
            <v>ر2</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e">
            <v>#REF!</v>
          </cell>
        </row>
        <row r="91">
          <cell r="A91">
            <v>704683</v>
          </cell>
          <cell r="B91" t="str">
            <v>نور خليل</v>
          </cell>
          <cell r="C91" t="str">
            <v>الثالثة</v>
          </cell>
          <cell r="D91" t="str">
            <v/>
          </cell>
          <cell r="E91"/>
          <cell r="F91" t="str">
            <v>ر2</v>
          </cell>
          <cell r="G91"/>
          <cell r="H91" t="str">
            <v>ر2</v>
          </cell>
          <cell r="I91"/>
          <cell r="J91" t="str">
            <v>ر2</v>
          </cell>
          <cell r="K91"/>
          <cell r="L91" t="str">
            <v>ر1</v>
          </cell>
          <cell r="M91"/>
          <cell r="N91" t="str">
            <v>ر2</v>
          </cell>
          <cell r="O91"/>
          <cell r="P91" t="str">
            <v>ر1</v>
          </cell>
          <cell r="Q91"/>
          <cell r="R91" t="str">
            <v>ر1</v>
          </cell>
          <cell r="S91"/>
          <cell r="T91" t="str">
            <v>ر2</v>
          </cell>
          <cell r="U91"/>
          <cell r="V91" t="str">
            <v>ر1</v>
          </cell>
          <cell r="W91"/>
          <cell r="X91" t="str">
            <v>ر2</v>
          </cell>
          <cell r="Y91"/>
          <cell r="Z91" t="str">
            <v>ر2</v>
          </cell>
          <cell r="AA91"/>
          <cell r="AB91" t="str">
            <v>ر1</v>
          </cell>
          <cell r="AC91"/>
          <cell r="AD91" t="str">
            <v>ر2</v>
          </cell>
          <cell r="AE91"/>
          <cell r="AF91" t="str">
            <v>ر1</v>
          </cell>
          <cell r="AG91"/>
          <cell r="AH91" t="str">
            <v>ر2</v>
          </cell>
          <cell r="AI91"/>
          <cell r="AJ91" t="str">
            <v>ر2</v>
          </cell>
          <cell r="AK91"/>
          <cell r="AL91" t="str">
            <v>ر2</v>
          </cell>
          <cell r="AM91"/>
          <cell r="AN91" t="str">
            <v>ر2</v>
          </cell>
          <cell r="AO91"/>
          <cell r="AP91" t="str">
            <v>ر2</v>
          </cell>
          <cell r="AQ91"/>
          <cell r="AR91" t="str">
            <v>ر1</v>
          </cell>
          <cell r="AS91"/>
          <cell r="AT91" t="str">
            <v>ج</v>
          </cell>
          <cell r="AU91"/>
          <cell r="AV91" t="str">
            <v>ر2</v>
          </cell>
          <cell r="AW91"/>
          <cell r="AX91" t="str">
            <v>ر2</v>
          </cell>
          <cell r="AY91"/>
          <cell r="AZ91" t="str">
            <v>ر1</v>
          </cell>
          <cell r="BA91">
            <v>1</v>
          </cell>
          <cell r="BB91" t="str">
            <v>ج</v>
          </cell>
          <cell r="BC91"/>
          <cell r="BD91" t="str">
            <v>ج</v>
          </cell>
          <cell r="BE91"/>
          <cell r="BF91" t="str">
            <v>ج</v>
          </cell>
          <cell r="BG91">
            <v>1</v>
          </cell>
          <cell r="BH91" t="str">
            <v>ج</v>
          </cell>
          <cell r="BI91"/>
          <cell r="BJ91" t="str">
            <v>ج</v>
          </cell>
          <cell r="BK91">
            <v>1</v>
          </cell>
          <cell r="BL91" t="str">
            <v>ج</v>
          </cell>
          <cell r="BM91"/>
          <cell r="BN91" t="str">
            <v/>
          </cell>
          <cell r="BO91"/>
          <cell r="BP91" t="str">
            <v/>
          </cell>
          <cell r="BQ91"/>
          <cell r="BR91" t="str">
            <v/>
          </cell>
          <cell r="BS91"/>
          <cell r="BT91" t="str">
            <v/>
          </cell>
          <cell r="BU91"/>
          <cell r="BV91" t="str">
            <v/>
          </cell>
          <cell r="BW91"/>
          <cell r="BX91" t="str">
            <v/>
          </cell>
          <cell r="BY91"/>
          <cell r="BZ91" t="str">
            <v/>
          </cell>
          <cell r="CA91"/>
          <cell r="CB91" t="str">
            <v/>
          </cell>
          <cell r="CC91"/>
          <cell r="CD91" t="str">
            <v/>
          </cell>
          <cell r="CE91"/>
          <cell r="CF91" t="str">
            <v/>
          </cell>
          <cell r="CG91"/>
          <cell r="CH91" t="str">
            <v/>
          </cell>
          <cell r="CI91"/>
          <cell r="CJ91" t="str">
            <v/>
          </cell>
          <cell r="CK91"/>
          <cell r="CL91" t="str">
            <v/>
          </cell>
          <cell r="CM91"/>
          <cell r="CN91" t="str">
            <v/>
          </cell>
          <cell r="CO91"/>
          <cell r="CP91" t="str">
            <v/>
          </cell>
          <cell r="CQ91"/>
          <cell r="CR91" t="str">
            <v/>
          </cell>
          <cell r="CS91"/>
          <cell r="CT91" t="str">
            <v/>
          </cell>
          <cell r="CU91"/>
          <cell r="CV91" t="str">
            <v/>
          </cell>
          <cell r="CW91"/>
          <cell r="CX91" t="str">
            <v>ر2</v>
          </cell>
          <cell r="CY91" t="str">
            <v>ر2</v>
          </cell>
          <cell r="CZ91" t="str">
            <v>ر2</v>
          </cell>
          <cell r="DA91" t="str">
            <v>ر1</v>
          </cell>
          <cell r="DB91" t="str">
            <v>ر2</v>
          </cell>
          <cell r="DC91" t="str">
            <v>ر1</v>
          </cell>
          <cell r="DD91" t="str">
            <v>ر1</v>
          </cell>
          <cell r="DE91" t="str">
            <v>ر2</v>
          </cell>
          <cell r="DF91" t="str">
            <v>ر1</v>
          </cell>
          <cell r="DG91" t="str">
            <v>ر2</v>
          </cell>
          <cell r="DH91" t="str">
            <v>ر2</v>
          </cell>
          <cell r="DI91" t="str">
            <v>ر1</v>
          </cell>
          <cell r="DJ91" t="str">
            <v>ر2</v>
          </cell>
          <cell r="DK91" t="str">
            <v>ر1</v>
          </cell>
          <cell r="DL91" t="str">
            <v>ر2</v>
          </cell>
          <cell r="DM91" t="str">
            <v>ر2</v>
          </cell>
          <cell r="DN91" t="str">
            <v>ر2</v>
          </cell>
          <cell r="DO91" t="str">
            <v>ر2</v>
          </cell>
          <cell r="DP91" t="str">
            <v>ر2</v>
          </cell>
          <cell r="DQ91" t="str">
            <v>ر1</v>
          </cell>
          <cell r="DR91" t="str">
            <v>ج</v>
          </cell>
          <cell r="DS91" t="str">
            <v>ر2</v>
          </cell>
          <cell r="DT91" t="str">
            <v>ر2</v>
          </cell>
          <cell r="DU91" t="str">
            <v>ر1</v>
          </cell>
          <cell r="DV91" t="str">
            <v>ر1</v>
          </cell>
          <cell r="DW91" t="str">
            <v>ج</v>
          </cell>
          <cell r="DX91" t="str">
            <v>ج</v>
          </cell>
          <cell r="DY91" t="str">
            <v>ر1</v>
          </cell>
          <cell r="DZ91" t="str">
            <v>ج</v>
          </cell>
          <cell r="EA91" t="str">
            <v>ر1</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e">
            <v>#REF!</v>
          </cell>
        </row>
        <row r="92">
          <cell r="A92">
            <v>704705</v>
          </cell>
          <cell r="B92" t="str">
            <v>هبه ليلا</v>
          </cell>
          <cell r="C92" t="str">
            <v>الثالثة</v>
          </cell>
          <cell r="D92" t="str">
            <v/>
          </cell>
          <cell r="E92"/>
          <cell r="F92" t="str">
            <v>ر1</v>
          </cell>
          <cell r="G92"/>
          <cell r="H92" t="str">
            <v>ر2</v>
          </cell>
          <cell r="I92"/>
          <cell r="J92" t="str">
            <v>ر2</v>
          </cell>
          <cell r="K92"/>
          <cell r="L92" t="str">
            <v>ر2</v>
          </cell>
          <cell r="M92"/>
          <cell r="N92" t="str">
            <v>ر1</v>
          </cell>
          <cell r="O92"/>
          <cell r="P92" t="str">
            <v>ر1</v>
          </cell>
          <cell r="Q92"/>
          <cell r="R92" t="str">
            <v>ر1</v>
          </cell>
          <cell r="S92"/>
          <cell r="T92" t="str">
            <v>ر1</v>
          </cell>
          <cell r="U92"/>
          <cell r="V92" t="str">
            <v>ر2</v>
          </cell>
          <cell r="W92"/>
          <cell r="X92" t="str">
            <v>ر2</v>
          </cell>
          <cell r="Y92"/>
          <cell r="Z92" t="str">
            <v>ر1</v>
          </cell>
          <cell r="AA92"/>
          <cell r="AB92" t="str">
            <v>ر2</v>
          </cell>
          <cell r="AC92"/>
          <cell r="AD92" t="str">
            <v>ر2</v>
          </cell>
          <cell r="AE92"/>
          <cell r="AF92" t="str">
            <v>ر2</v>
          </cell>
          <cell r="AG92"/>
          <cell r="AH92" t="str">
            <v>ر1</v>
          </cell>
          <cell r="AI92"/>
          <cell r="AJ92" t="str">
            <v>ر1</v>
          </cell>
          <cell r="AK92"/>
          <cell r="AL92" t="str">
            <v>ر2</v>
          </cell>
          <cell r="AM92"/>
          <cell r="AN92" t="str">
            <v>ر2</v>
          </cell>
          <cell r="AO92"/>
          <cell r="AP92" t="str">
            <v>ر1</v>
          </cell>
          <cell r="AQ92"/>
          <cell r="AR92" t="str">
            <v>ر2</v>
          </cell>
          <cell r="AS92"/>
          <cell r="AT92" t="str">
            <v>ر1</v>
          </cell>
          <cell r="AU92"/>
          <cell r="AV92" t="str">
            <v>ر1</v>
          </cell>
          <cell r="AW92"/>
          <cell r="AX92" t="str">
            <v>ر2</v>
          </cell>
          <cell r="AY92"/>
          <cell r="AZ92" t="str">
            <v>ر2</v>
          </cell>
          <cell r="BA92"/>
          <cell r="BB92" t="str">
            <v>ج</v>
          </cell>
          <cell r="BC92">
            <v>1</v>
          </cell>
          <cell r="BD92" t="str">
            <v>ر2</v>
          </cell>
          <cell r="BE92">
            <v>1</v>
          </cell>
          <cell r="BF92" t="str">
            <v>ر1</v>
          </cell>
          <cell r="BG92"/>
          <cell r="BH92" t="str">
            <v>ر2</v>
          </cell>
          <cell r="BI92"/>
          <cell r="BJ92" t="str">
            <v>ر1</v>
          </cell>
          <cell r="BK92"/>
          <cell r="BL92" t="str">
            <v>ر1</v>
          </cell>
          <cell r="BM92">
            <v>1</v>
          </cell>
          <cell r="BN92" t="str">
            <v>ج</v>
          </cell>
          <cell r="BO92">
            <v>1</v>
          </cell>
          <cell r="BP92" t="str">
            <v>ج</v>
          </cell>
          <cell r="BQ92"/>
          <cell r="BR92" t="str">
            <v>ج</v>
          </cell>
          <cell r="BS92"/>
          <cell r="BT92" t="str">
            <v>ج</v>
          </cell>
          <cell r="BU92"/>
          <cell r="BV92" t="str">
            <v>ج</v>
          </cell>
          <cell r="BW92">
            <v>1</v>
          </cell>
          <cell r="BX92" t="str">
            <v>ج</v>
          </cell>
          <cell r="BY92"/>
          <cell r="BZ92" t="str">
            <v/>
          </cell>
          <cell r="CA92"/>
          <cell r="CB92" t="str">
            <v/>
          </cell>
          <cell r="CC92"/>
          <cell r="CD92" t="str">
            <v/>
          </cell>
          <cell r="CE92"/>
          <cell r="CF92" t="str">
            <v/>
          </cell>
          <cell r="CG92"/>
          <cell r="CH92" t="str">
            <v/>
          </cell>
          <cell r="CI92"/>
          <cell r="CJ92" t="str">
            <v/>
          </cell>
          <cell r="CK92"/>
          <cell r="CL92" t="str">
            <v/>
          </cell>
          <cell r="CM92"/>
          <cell r="CN92" t="str">
            <v/>
          </cell>
          <cell r="CO92"/>
          <cell r="CP92" t="str">
            <v/>
          </cell>
          <cell r="CQ92"/>
          <cell r="CR92" t="str">
            <v/>
          </cell>
          <cell r="CS92"/>
          <cell r="CT92" t="str">
            <v/>
          </cell>
          <cell r="CU92"/>
          <cell r="CV92" t="str">
            <v/>
          </cell>
          <cell r="CW92"/>
          <cell r="CX92" t="str">
            <v>ر1</v>
          </cell>
          <cell r="CY92" t="str">
            <v>ر2</v>
          </cell>
          <cell r="CZ92" t="str">
            <v>ر2</v>
          </cell>
          <cell r="DA92" t="str">
            <v>ر2</v>
          </cell>
          <cell r="DB92" t="str">
            <v>ر1</v>
          </cell>
          <cell r="DC92" t="str">
            <v>ر1</v>
          </cell>
          <cell r="DD92" t="str">
            <v>ر1</v>
          </cell>
          <cell r="DE92" t="str">
            <v>ر1</v>
          </cell>
          <cell r="DF92" t="str">
            <v>ر2</v>
          </cell>
          <cell r="DG92" t="str">
            <v>ر2</v>
          </cell>
          <cell r="DH92" t="str">
            <v>ر1</v>
          </cell>
          <cell r="DI92" t="str">
            <v>ر2</v>
          </cell>
          <cell r="DJ92" t="str">
            <v>ر2</v>
          </cell>
          <cell r="DK92" t="str">
            <v>ر2</v>
          </cell>
          <cell r="DL92" t="str">
            <v>ر1</v>
          </cell>
          <cell r="DM92" t="str">
            <v>ر1</v>
          </cell>
          <cell r="DN92" t="str">
            <v>ر2</v>
          </cell>
          <cell r="DO92" t="str">
            <v>ر2</v>
          </cell>
          <cell r="DP92" t="str">
            <v>ر1</v>
          </cell>
          <cell r="DQ92" t="str">
            <v>ر2</v>
          </cell>
          <cell r="DR92" t="str">
            <v>ر1</v>
          </cell>
          <cell r="DS92" t="str">
            <v>ر1</v>
          </cell>
          <cell r="DT92" t="str">
            <v>ر2</v>
          </cell>
          <cell r="DU92" t="str">
            <v>ر2</v>
          </cell>
          <cell r="DV92" t="str">
            <v>ج</v>
          </cell>
          <cell r="DW92" t="str">
            <v>ر2</v>
          </cell>
          <cell r="DX92" t="str">
            <v>ر2</v>
          </cell>
          <cell r="DY92" t="str">
            <v>ر2</v>
          </cell>
          <cell r="DZ92" t="str">
            <v>ر1</v>
          </cell>
          <cell r="EA92" t="str">
            <v>ر1</v>
          </cell>
          <cell r="EB92" t="str">
            <v>ر1</v>
          </cell>
          <cell r="EC92" t="str">
            <v>ر1</v>
          </cell>
          <cell r="ED92" t="str">
            <v>ج</v>
          </cell>
          <cell r="EE92" t="str">
            <v>ج</v>
          </cell>
          <cell r="EF92" t="str">
            <v>ج</v>
          </cell>
          <cell r="EG92" t="str">
            <v>ر1</v>
          </cell>
          <cell r="EH92" t="str">
            <v/>
          </cell>
          <cell r="EI92" t="str">
            <v/>
          </cell>
          <cell r="EJ92" t="str">
            <v/>
          </cell>
          <cell r="EK92" t="str">
            <v/>
          </cell>
          <cell r="EL92" t="str">
            <v/>
          </cell>
          <cell r="EM92" t="str">
            <v/>
          </cell>
          <cell r="EN92" t="str">
            <v/>
          </cell>
          <cell r="EO92" t="str">
            <v/>
          </cell>
          <cell r="EP92" t="str">
            <v/>
          </cell>
          <cell r="EQ92" t="str">
            <v/>
          </cell>
          <cell r="ER92" t="str">
            <v/>
          </cell>
          <cell r="ES92" t="str">
            <v/>
          </cell>
          <cell r="ET92" t="str">
            <v/>
          </cell>
          <cell r="EU92" t="str">
            <v/>
          </cell>
          <cell r="EV92" t="str">
            <v/>
          </cell>
          <cell r="EW92" t="e">
            <v>#REF!</v>
          </cell>
        </row>
        <row r="93">
          <cell r="A93">
            <v>704738</v>
          </cell>
          <cell r="B93" t="str">
            <v>ياسر العطيش</v>
          </cell>
          <cell r="C93" t="str">
            <v>الأولى</v>
          </cell>
          <cell r="D93" t="str">
            <v/>
          </cell>
          <cell r="E93"/>
          <cell r="F93" t="str">
            <v>ج</v>
          </cell>
          <cell r="G93"/>
          <cell r="H93" t="str">
            <v>ج</v>
          </cell>
          <cell r="I93"/>
          <cell r="J93" t="str">
            <v>ر1</v>
          </cell>
          <cell r="K93">
            <v>1</v>
          </cell>
          <cell r="L93" t="str">
            <v>ر2</v>
          </cell>
          <cell r="M93"/>
          <cell r="N93" t="str">
            <v>ر1</v>
          </cell>
          <cell r="O93">
            <v>1</v>
          </cell>
          <cell r="P93" t="str">
            <v>ر2</v>
          </cell>
          <cell r="Q93"/>
          <cell r="R93" t="str">
            <v>ج</v>
          </cell>
          <cell r="S93"/>
          <cell r="T93" t="str">
            <v>ج</v>
          </cell>
          <cell r="U93"/>
          <cell r="V93" t="str">
            <v>ج</v>
          </cell>
          <cell r="W93"/>
          <cell r="X93" t="str">
            <v>ج</v>
          </cell>
          <cell r="Y93"/>
          <cell r="Z93" t="str">
            <v>ج</v>
          </cell>
          <cell r="AA93">
            <v>1</v>
          </cell>
          <cell r="AB93" t="str">
            <v>ر2</v>
          </cell>
          <cell r="AC93"/>
          <cell r="AD93" t="str">
            <v/>
          </cell>
          <cell r="AE93"/>
          <cell r="AF93" t="str">
            <v/>
          </cell>
          <cell r="AG93"/>
          <cell r="AH93" t="str">
            <v/>
          </cell>
          <cell r="AI93"/>
          <cell r="AJ93" t="str">
            <v/>
          </cell>
          <cell r="AK93"/>
          <cell r="AL93" t="str">
            <v/>
          </cell>
          <cell r="AM93"/>
          <cell r="AN93" t="str">
            <v/>
          </cell>
          <cell r="AO93"/>
          <cell r="AP93" t="str">
            <v/>
          </cell>
          <cell r="AQ93"/>
          <cell r="AR93" t="str">
            <v/>
          </cell>
          <cell r="AS93"/>
          <cell r="AT93" t="str">
            <v/>
          </cell>
          <cell r="AU93"/>
          <cell r="AV93" t="str">
            <v/>
          </cell>
          <cell r="AW93"/>
          <cell r="AX93" t="str">
            <v/>
          </cell>
          <cell r="AY93"/>
          <cell r="AZ93" t="str">
            <v/>
          </cell>
          <cell r="BA93"/>
          <cell r="BB93" t="str">
            <v/>
          </cell>
          <cell r="BC93"/>
          <cell r="BD93" t="str">
            <v/>
          </cell>
          <cell r="BE93"/>
          <cell r="BF93" t="str">
            <v/>
          </cell>
          <cell r="BG93"/>
          <cell r="BH93" t="str">
            <v/>
          </cell>
          <cell r="BI93"/>
          <cell r="BJ93" t="str">
            <v/>
          </cell>
          <cell r="BK93"/>
          <cell r="BL93" t="str">
            <v/>
          </cell>
          <cell r="BM93"/>
          <cell r="BN93" t="str">
            <v/>
          </cell>
          <cell r="BO93"/>
          <cell r="BP93" t="str">
            <v/>
          </cell>
          <cell r="BQ93"/>
          <cell r="BR93" t="str">
            <v/>
          </cell>
          <cell r="BS93"/>
          <cell r="BT93" t="str">
            <v/>
          </cell>
          <cell r="BU93"/>
          <cell r="BV93" t="str">
            <v/>
          </cell>
          <cell r="BW93"/>
          <cell r="BX93" t="str">
            <v/>
          </cell>
          <cell r="BY93"/>
          <cell r="BZ93" t="str">
            <v/>
          </cell>
          <cell r="CA93"/>
          <cell r="CB93" t="str">
            <v/>
          </cell>
          <cell r="CC93"/>
          <cell r="CD93" t="str">
            <v/>
          </cell>
          <cell r="CE93"/>
          <cell r="CF93" t="str">
            <v/>
          </cell>
          <cell r="CG93"/>
          <cell r="CH93" t="str">
            <v/>
          </cell>
          <cell r="CI93"/>
          <cell r="CJ93" t="str">
            <v/>
          </cell>
          <cell r="CK93"/>
          <cell r="CL93" t="str">
            <v/>
          </cell>
          <cell r="CM93"/>
          <cell r="CN93" t="str">
            <v/>
          </cell>
          <cell r="CO93"/>
          <cell r="CP93" t="str">
            <v/>
          </cell>
          <cell r="CQ93"/>
          <cell r="CR93" t="str">
            <v/>
          </cell>
          <cell r="CS93"/>
          <cell r="CT93" t="str">
            <v/>
          </cell>
          <cell r="CU93"/>
          <cell r="CV93" t="str">
            <v/>
          </cell>
          <cell r="CW93"/>
          <cell r="CX93" t="str">
            <v>ج</v>
          </cell>
          <cell r="CY93" t="str">
            <v>ج</v>
          </cell>
          <cell r="CZ93" t="str">
            <v>ر1</v>
          </cell>
          <cell r="DA93" t="str">
            <v>ر2</v>
          </cell>
          <cell r="DB93" t="str">
            <v>ر1</v>
          </cell>
          <cell r="DC93" t="str">
            <v>ر2</v>
          </cell>
          <cell r="DD93" t="str">
            <v>ج</v>
          </cell>
          <cell r="DE93" t="str">
            <v>ج</v>
          </cell>
          <cell r="DF93" t="str">
            <v>ج</v>
          </cell>
          <cell r="DG93" t="str">
            <v>ج</v>
          </cell>
          <cell r="DH93" t="str">
            <v>ج</v>
          </cell>
          <cell r="DI93" t="str">
            <v>ر2</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e">
            <v>#REF!</v>
          </cell>
        </row>
        <row r="94">
          <cell r="A94">
            <v>704748</v>
          </cell>
          <cell r="B94" t="str">
            <v>يسرى عيسى</v>
          </cell>
          <cell r="C94" t="str">
            <v>الأولى</v>
          </cell>
          <cell r="D94" t="str">
            <v/>
          </cell>
          <cell r="E94"/>
          <cell r="F94" t="str">
            <v>A</v>
          </cell>
          <cell r="G94"/>
          <cell r="H94" t="str">
            <v>A</v>
          </cell>
          <cell r="I94">
            <v>1</v>
          </cell>
          <cell r="J94" t="str">
            <v>A</v>
          </cell>
          <cell r="K94"/>
          <cell r="L94" t="str">
            <v>A</v>
          </cell>
          <cell r="M94"/>
          <cell r="N94" t="str">
            <v>A</v>
          </cell>
          <cell r="O94">
            <v>1</v>
          </cell>
          <cell r="P94" t="str">
            <v>A</v>
          </cell>
          <cell r="Q94"/>
          <cell r="R94" t="str">
            <v>A</v>
          </cell>
          <cell r="S94"/>
          <cell r="T94" t="str">
            <v>A</v>
          </cell>
          <cell r="U94"/>
          <cell r="V94" t="str">
            <v>A</v>
          </cell>
          <cell r="W94"/>
          <cell r="X94" t="str">
            <v>A</v>
          </cell>
          <cell r="Y94"/>
          <cell r="Z94" t="str">
            <v>A</v>
          </cell>
          <cell r="AA94"/>
          <cell r="AB94" t="str">
            <v>A</v>
          </cell>
          <cell r="AC94"/>
          <cell r="AD94" t="str">
            <v/>
          </cell>
          <cell r="AE94"/>
          <cell r="AF94" t="str">
            <v/>
          </cell>
          <cell r="AG94"/>
          <cell r="AH94" t="str">
            <v/>
          </cell>
          <cell r="AI94"/>
          <cell r="AJ94" t="str">
            <v/>
          </cell>
          <cell r="AK94"/>
          <cell r="AL94" t="str">
            <v/>
          </cell>
          <cell r="AM94"/>
          <cell r="AN94" t="str">
            <v/>
          </cell>
          <cell r="AO94"/>
          <cell r="AP94" t="str">
            <v/>
          </cell>
          <cell r="AQ94"/>
          <cell r="AR94" t="str">
            <v/>
          </cell>
          <cell r="AS94"/>
          <cell r="AT94" t="str">
            <v/>
          </cell>
          <cell r="AU94"/>
          <cell r="AV94" t="str">
            <v/>
          </cell>
          <cell r="AW94"/>
          <cell r="AX94" t="str">
            <v/>
          </cell>
          <cell r="AY94"/>
          <cell r="AZ94" t="str">
            <v/>
          </cell>
          <cell r="BA94"/>
          <cell r="BB94" t="str">
            <v/>
          </cell>
          <cell r="BC94"/>
          <cell r="BD94" t="str">
            <v/>
          </cell>
          <cell r="BE94"/>
          <cell r="BF94" t="str">
            <v/>
          </cell>
          <cell r="BG94"/>
          <cell r="BH94" t="str">
            <v/>
          </cell>
          <cell r="BI94"/>
          <cell r="BJ94" t="str">
            <v/>
          </cell>
          <cell r="BK94"/>
          <cell r="BL94" t="str">
            <v/>
          </cell>
          <cell r="BM94"/>
          <cell r="BN94" t="str">
            <v/>
          </cell>
          <cell r="BO94"/>
          <cell r="BP94" t="str">
            <v/>
          </cell>
          <cell r="BQ94"/>
          <cell r="BR94" t="str">
            <v/>
          </cell>
          <cell r="BS94"/>
          <cell r="BT94" t="str">
            <v/>
          </cell>
          <cell r="BU94"/>
          <cell r="BV94" t="str">
            <v/>
          </cell>
          <cell r="BW94"/>
          <cell r="BX94" t="str">
            <v/>
          </cell>
          <cell r="BY94"/>
          <cell r="BZ94" t="str">
            <v/>
          </cell>
          <cell r="CA94"/>
          <cell r="CB94" t="str">
            <v/>
          </cell>
          <cell r="CC94"/>
          <cell r="CD94" t="str">
            <v/>
          </cell>
          <cell r="CE94"/>
          <cell r="CF94" t="str">
            <v/>
          </cell>
          <cell r="CG94"/>
          <cell r="CH94" t="str">
            <v/>
          </cell>
          <cell r="CI94"/>
          <cell r="CJ94" t="str">
            <v/>
          </cell>
          <cell r="CK94"/>
          <cell r="CL94" t="str">
            <v/>
          </cell>
          <cell r="CM94"/>
          <cell r="CN94" t="str">
            <v/>
          </cell>
          <cell r="CO94"/>
          <cell r="CP94" t="str">
            <v/>
          </cell>
          <cell r="CQ94"/>
          <cell r="CR94" t="str">
            <v/>
          </cell>
          <cell r="CS94"/>
          <cell r="CT94" t="str">
            <v/>
          </cell>
          <cell r="CU94"/>
          <cell r="CV94" t="str">
            <v/>
          </cell>
          <cell r="CW94"/>
          <cell r="CX94" t="str">
            <v>A</v>
          </cell>
          <cell r="CY94" t="str">
            <v>A</v>
          </cell>
          <cell r="CZ94" t="str">
            <v>A</v>
          </cell>
          <cell r="DA94" t="str">
            <v>A</v>
          </cell>
          <cell r="DB94" t="str">
            <v>A</v>
          </cell>
          <cell r="DC94" t="str">
            <v>A</v>
          </cell>
          <cell r="DD94" t="str">
            <v>A</v>
          </cell>
          <cell r="DE94" t="str">
            <v>A</v>
          </cell>
          <cell r="DF94" t="str">
            <v>A</v>
          </cell>
          <cell r="DG94" t="str">
            <v>A</v>
          </cell>
          <cell r="DH94" t="str">
            <v>A</v>
          </cell>
          <cell r="DI94" t="str">
            <v>A</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e">
            <v>#REF!</v>
          </cell>
        </row>
        <row r="95">
          <cell r="A95">
            <v>704795</v>
          </cell>
          <cell r="B95" t="str">
            <v>احمد حلاوة</v>
          </cell>
          <cell r="C95" t="str">
            <v>الثانية</v>
          </cell>
          <cell r="D95" t="str">
            <v>إيقاف</v>
          </cell>
          <cell r="E95"/>
          <cell r="F95" t="str">
            <v>ر2</v>
          </cell>
          <cell r="G95"/>
          <cell r="H95" t="str">
            <v>ر1</v>
          </cell>
          <cell r="I95"/>
          <cell r="J95" t="str">
            <v>ر2</v>
          </cell>
          <cell r="K95"/>
          <cell r="L95" t="str">
            <v>ر2</v>
          </cell>
          <cell r="M95"/>
          <cell r="N95" t="str">
            <v>ر1</v>
          </cell>
          <cell r="O95"/>
          <cell r="P95" t="str">
            <v>ر2</v>
          </cell>
          <cell r="Q95"/>
          <cell r="R95" t="str">
            <v>ر1</v>
          </cell>
          <cell r="S95"/>
          <cell r="T95" t="str">
            <v>ج</v>
          </cell>
          <cell r="U95"/>
          <cell r="V95" t="str">
            <v>ج</v>
          </cell>
          <cell r="W95"/>
          <cell r="X95" t="str">
            <v>ر2</v>
          </cell>
          <cell r="Y95"/>
          <cell r="Z95" t="str">
            <v>ر2</v>
          </cell>
          <cell r="AA95"/>
          <cell r="AB95" t="str">
            <v>ر2</v>
          </cell>
          <cell r="AC95">
            <v>1</v>
          </cell>
          <cell r="AD95" t="str">
            <v>ج</v>
          </cell>
          <cell r="AE95"/>
          <cell r="AF95" t="str">
            <v>ج</v>
          </cell>
          <cell r="AG95"/>
          <cell r="AH95" t="str">
            <v>ر1</v>
          </cell>
          <cell r="AI95"/>
          <cell r="AJ95" t="str">
            <v>ج</v>
          </cell>
          <cell r="AK95"/>
          <cell r="AL95" t="str">
            <v>ج</v>
          </cell>
          <cell r="AM95"/>
          <cell r="AN95" t="str">
            <v>ر1</v>
          </cell>
          <cell r="AO95"/>
          <cell r="AP95" t="str">
            <v>ج</v>
          </cell>
          <cell r="AQ95"/>
          <cell r="AR95" t="str">
            <v>ج</v>
          </cell>
          <cell r="AS95"/>
          <cell r="AT95" t="str">
            <v>ج</v>
          </cell>
          <cell r="AU95"/>
          <cell r="AV95" t="str">
            <v>ج</v>
          </cell>
          <cell r="AW95"/>
          <cell r="AX95" t="str">
            <v>ج</v>
          </cell>
          <cell r="AY95">
            <v>1</v>
          </cell>
          <cell r="AZ95" t="str">
            <v>ج</v>
          </cell>
          <cell r="BA95"/>
          <cell r="BB95" t="str">
            <v/>
          </cell>
          <cell r="BC95"/>
          <cell r="BD95" t="str">
            <v/>
          </cell>
          <cell r="BE95"/>
          <cell r="BF95" t="str">
            <v/>
          </cell>
          <cell r="BG95"/>
          <cell r="BH95" t="str">
            <v/>
          </cell>
          <cell r="BI95"/>
          <cell r="BJ95" t="str">
            <v/>
          </cell>
          <cell r="BK95"/>
          <cell r="BL95" t="str">
            <v/>
          </cell>
          <cell r="BM95"/>
          <cell r="BN95" t="str">
            <v/>
          </cell>
          <cell r="BO95"/>
          <cell r="BP95" t="str">
            <v/>
          </cell>
          <cell r="BQ95"/>
          <cell r="BR95" t="str">
            <v/>
          </cell>
          <cell r="BS95"/>
          <cell r="BT95" t="str">
            <v/>
          </cell>
          <cell r="BU95"/>
          <cell r="BV95" t="str">
            <v/>
          </cell>
          <cell r="BW95"/>
          <cell r="BX95" t="str">
            <v/>
          </cell>
          <cell r="BY95"/>
          <cell r="BZ95" t="str">
            <v/>
          </cell>
          <cell r="CA95"/>
          <cell r="CB95" t="str">
            <v/>
          </cell>
          <cell r="CC95"/>
          <cell r="CD95" t="str">
            <v/>
          </cell>
          <cell r="CE95"/>
          <cell r="CF95" t="str">
            <v/>
          </cell>
          <cell r="CG95"/>
          <cell r="CH95" t="str">
            <v/>
          </cell>
          <cell r="CI95"/>
          <cell r="CJ95" t="str">
            <v/>
          </cell>
          <cell r="CK95"/>
          <cell r="CL95" t="str">
            <v/>
          </cell>
          <cell r="CM95"/>
          <cell r="CN95" t="str">
            <v/>
          </cell>
          <cell r="CO95"/>
          <cell r="CP95" t="str">
            <v/>
          </cell>
          <cell r="CQ95"/>
          <cell r="CR95" t="str">
            <v/>
          </cell>
          <cell r="CS95"/>
          <cell r="CT95" t="str">
            <v/>
          </cell>
          <cell r="CU95"/>
          <cell r="CV95" t="str">
            <v/>
          </cell>
          <cell r="CW95" t="str">
            <v>إيقاف</v>
          </cell>
          <cell r="CX95" t="str">
            <v>ر2</v>
          </cell>
          <cell r="CY95" t="str">
            <v>ر1</v>
          </cell>
          <cell r="CZ95" t="str">
            <v>ر2</v>
          </cell>
          <cell r="DA95" t="str">
            <v>ر2</v>
          </cell>
          <cell r="DB95" t="str">
            <v>ر1</v>
          </cell>
          <cell r="DC95" t="str">
            <v>ر2</v>
          </cell>
          <cell r="DD95" t="str">
            <v>ر1</v>
          </cell>
          <cell r="DE95" t="str">
            <v>ج</v>
          </cell>
          <cell r="DF95" t="str">
            <v>ج</v>
          </cell>
          <cell r="DG95" t="str">
            <v>ر2</v>
          </cell>
          <cell r="DH95" t="str">
            <v>ر2</v>
          </cell>
          <cell r="DI95" t="str">
            <v>ر2</v>
          </cell>
          <cell r="DJ95" t="str">
            <v>ج</v>
          </cell>
          <cell r="DK95" t="str">
            <v>ج</v>
          </cell>
          <cell r="DL95" t="str">
            <v>ر1</v>
          </cell>
          <cell r="DM95" t="str">
            <v>ج</v>
          </cell>
          <cell r="DN95" t="str">
            <v>ج</v>
          </cell>
          <cell r="DO95" t="str">
            <v>ر1</v>
          </cell>
          <cell r="DP95" t="str">
            <v>ج</v>
          </cell>
          <cell r="DQ95" t="str">
            <v>ج</v>
          </cell>
          <cell r="DR95" t="str">
            <v>ج</v>
          </cell>
          <cell r="DS95" t="str">
            <v>ج</v>
          </cell>
          <cell r="DT95" t="str">
            <v>ج</v>
          </cell>
          <cell r="DU95" t="str">
            <v>ج</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O95" t="str">
            <v/>
          </cell>
          <cell r="EP95" t="str">
            <v/>
          </cell>
          <cell r="EQ95" t="str">
            <v/>
          </cell>
          <cell r="ER95" t="str">
            <v/>
          </cell>
          <cell r="ES95" t="str">
            <v/>
          </cell>
          <cell r="ET95">
            <v>20000</v>
          </cell>
          <cell r="EU95" t="str">
            <v/>
          </cell>
          <cell r="EV95" t="str">
            <v/>
          </cell>
          <cell r="EW95" t="e">
            <v>#REF!</v>
          </cell>
        </row>
        <row r="96">
          <cell r="A96">
            <v>704819</v>
          </cell>
          <cell r="B96" t="str">
            <v>اسمهان جعفو</v>
          </cell>
          <cell r="C96" t="str">
            <v>الثالثة</v>
          </cell>
          <cell r="D96" t="str">
            <v/>
          </cell>
          <cell r="E96"/>
          <cell r="F96" t="str">
            <v>ر1</v>
          </cell>
          <cell r="G96"/>
          <cell r="H96" t="str">
            <v>ر2</v>
          </cell>
          <cell r="I96"/>
          <cell r="J96" t="str">
            <v>ر2</v>
          </cell>
          <cell r="K96"/>
          <cell r="L96" t="str">
            <v>ر1</v>
          </cell>
          <cell r="M96"/>
          <cell r="N96" t="str">
            <v>ر2</v>
          </cell>
          <cell r="O96"/>
          <cell r="P96" t="str">
            <v>ر2</v>
          </cell>
          <cell r="Q96"/>
          <cell r="R96" t="str">
            <v>ر1</v>
          </cell>
          <cell r="S96"/>
          <cell r="T96" t="str">
            <v>ر2</v>
          </cell>
          <cell r="U96"/>
          <cell r="V96" t="str">
            <v>ر1</v>
          </cell>
          <cell r="W96"/>
          <cell r="X96" t="str">
            <v>ر2</v>
          </cell>
          <cell r="Y96"/>
          <cell r="Z96" t="str">
            <v>ر2</v>
          </cell>
          <cell r="AA96"/>
          <cell r="AB96" t="str">
            <v>ر1</v>
          </cell>
          <cell r="AC96"/>
          <cell r="AD96" t="str">
            <v>ر1</v>
          </cell>
          <cell r="AE96"/>
          <cell r="AF96" t="str">
            <v>ر1</v>
          </cell>
          <cell r="AG96"/>
          <cell r="AH96" t="str">
            <v>ر1</v>
          </cell>
          <cell r="AI96"/>
          <cell r="AJ96" t="str">
            <v>ر1</v>
          </cell>
          <cell r="AK96"/>
          <cell r="AL96" t="str">
            <v>ر2</v>
          </cell>
          <cell r="AM96"/>
          <cell r="AN96" t="str">
            <v>ر2</v>
          </cell>
          <cell r="AO96"/>
          <cell r="AP96" t="str">
            <v>ر1</v>
          </cell>
          <cell r="AQ96"/>
          <cell r="AR96" t="str">
            <v>ر1</v>
          </cell>
          <cell r="AS96"/>
          <cell r="AT96" t="str">
            <v>ر1</v>
          </cell>
          <cell r="AU96"/>
          <cell r="AV96" t="str">
            <v>ر1</v>
          </cell>
          <cell r="AW96"/>
          <cell r="AX96" t="str">
            <v>ر1</v>
          </cell>
          <cell r="AY96"/>
          <cell r="AZ96" t="str">
            <v>ر1</v>
          </cell>
          <cell r="BA96">
            <v>1</v>
          </cell>
          <cell r="BB96" t="str">
            <v>ج</v>
          </cell>
          <cell r="BC96">
            <v>1</v>
          </cell>
          <cell r="BD96" t="str">
            <v>ج</v>
          </cell>
          <cell r="BE96">
            <v>1</v>
          </cell>
          <cell r="BF96" t="str">
            <v>ج</v>
          </cell>
          <cell r="BG96">
            <v>1</v>
          </cell>
          <cell r="BH96" t="str">
            <v>ج</v>
          </cell>
          <cell r="BI96">
            <v>1</v>
          </cell>
          <cell r="BJ96" t="str">
            <v>ج</v>
          </cell>
          <cell r="BK96">
            <v>1</v>
          </cell>
          <cell r="BL96" t="str">
            <v>ج</v>
          </cell>
          <cell r="BM96"/>
          <cell r="BN96" t="str">
            <v/>
          </cell>
          <cell r="BO96"/>
          <cell r="BP96" t="str">
            <v/>
          </cell>
          <cell r="BQ96"/>
          <cell r="BR96" t="str">
            <v/>
          </cell>
          <cell r="BS96"/>
          <cell r="BT96" t="str">
            <v/>
          </cell>
          <cell r="BU96"/>
          <cell r="BV96" t="str">
            <v/>
          </cell>
          <cell r="BW96"/>
          <cell r="BX96" t="str">
            <v/>
          </cell>
          <cell r="BY96"/>
          <cell r="BZ96" t="str">
            <v/>
          </cell>
          <cell r="CA96"/>
          <cell r="CB96" t="str">
            <v/>
          </cell>
          <cell r="CC96"/>
          <cell r="CD96" t="str">
            <v/>
          </cell>
          <cell r="CE96"/>
          <cell r="CF96" t="str">
            <v/>
          </cell>
          <cell r="CG96"/>
          <cell r="CH96" t="str">
            <v/>
          </cell>
          <cell r="CI96"/>
          <cell r="CJ96" t="str">
            <v/>
          </cell>
          <cell r="CK96"/>
          <cell r="CL96" t="str">
            <v/>
          </cell>
          <cell r="CM96"/>
          <cell r="CN96" t="str">
            <v/>
          </cell>
          <cell r="CO96"/>
          <cell r="CP96" t="str">
            <v/>
          </cell>
          <cell r="CQ96"/>
          <cell r="CR96" t="str">
            <v/>
          </cell>
          <cell r="CS96"/>
          <cell r="CT96" t="str">
            <v/>
          </cell>
          <cell r="CU96"/>
          <cell r="CV96" t="str">
            <v/>
          </cell>
          <cell r="CW96"/>
          <cell r="CX96" t="str">
            <v>ر1</v>
          </cell>
          <cell r="CY96" t="str">
            <v>ر2</v>
          </cell>
          <cell r="CZ96" t="str">
            <v>ر2</v>
          </cell>
          <cell r="DA96" t="str">
            <v>ر1</v>
          </cell>
          <cell r="DB96" t="str">
            <v>ر2</v>
          </cell>
          <cell r="DC96" t="str">
            <v>ر2</v>
          </cell>
          <cell r="DD96" t="str">
            <v>ر1</v>
          </cell>
          <cell r="DE96" t="str">
            <v>ر2</v>
          </cell>
          <cell r="DF96" t="str">
            <v>ر1</v>
          </cell>
          <cell r="DG96" t="str">
            <v>ر2</v>
          </cell>
          <cell r="DH96" t="str">
            <v>ر2</v>
          </cell>
          <cell r="DI96" t="str">
            <v>ر1</v>
          </cell>
          <cell r="DJ96" t="str">
            <v>ر1</v>
          </cell>
          <cell r="DK96" t="str">
            <v>ر1</v>
          </cell>
          <cell r="DL96" t="str">
            <v>ر1</v>
          </cell>
          <cell r="DM96" t="str">
            <v>ر1</v>
          </cell>
          <cell r="DN96" t="str">
            <v>ر2</v>
          </cell>
          <cell r="DO96" t="str">
            <v>ر2</v>
          </cell>
          <cell r="DP96" t="str">
            <v>ر1</v>
          </cell>
          <cell r="DQ96" t="str">
            <v>ر1</v>
          </cell>
          <cell r="DR96" t="str">
            <v>ر1</v>
          </cell>
          <cell r="DS96" t="str">
            <v>ر1</v>
          </cell>
          <cell r="DT96" t="str">
            <v>ر1</v>
          </cell>
          <cell r="DU96" t="str">
            <v>ر1</v>
          </cell>
          <cell r="DV96" t="str">
            <v>ر1</v>
          </cell>
          <cell r="DW96" t="str">
            <v>ر1</v>
          </cell>
          <cell r="DX96" t="str">
            <v>ر1</v>
          </cell>
          <cell r="DY96" t="str">
            <v>ر1</v>
          </cell>
          <cell r="DZ96" t="str">
            <v>ر1</v>
          </cell>
          <cell r="EA96" t="str">
            <v>ر1</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e">
            <v>#REF!</v>
          </cell>
        </row>
        <row r="97">
          <cell r="A97">
            <v>704828</v>
          </cell>
          <cell r="B97" t="str">
            <v>الاء شريدي</v>
          </cell>
          <cell r="C97" t="str">
            <v>الرابعة حديث</v>
          </cell>
          <cell r="D97" t="str">
            <v>ترفع الى س4</v>
          </cell>
          <cell r="E97"/>
          <cell r="F97" t="str">
            <v>ر1</v>
          </cell>
          <cell r="G97"/>
          <cell r="H97" t="str">
            <v>ر1</v>
          </cell>
          <cell r="I97"/>
          <cell r="J97" t="str">
            <v>ر2</v>
          </cell>
          <cell r="K97"/>
          <cell r="L97" t="str">
            <v>ر2</v>
          </cell>
          <cell r="M97"/>
          <cell r="N97" t="str">
            <v>ر2</v>
          </cell>
          <cell r="O97"/>
          <cell r="P97" t="str">
            <v>ر2</v>
          </cell>
          <cell r="Q97"/>
          <cell r="R97" t="str">
            <v>ر1</v>
          </cell>
          <cell r="S97"/>
          <cell r="T97" t="str">
            <v>ر1</v>
          </cell>
          <cell r="U97"/>
          <cell r="V97" t="str">
            <v>ر1</v>
          </cell>
          <cell r="W97"/>
          <cell r="X97" t="str">
            <v>ر2</v>
          </cell>
          <cell r="Y97"/>
          <cell r="Z97" t="str">
            <v>ر1</v>
          </cell>
          <cell r="AA97"/>
          <cell r="AB97" t="str">
            <v>ر1</v>
          </cell>
          <cell r="AC97"/>
          <cell r="AD97" t="str">
            <v>ر2</v>
          </cell>
          <cell r="AE97"/>
          <cell r="AF97" t="str">
            <v>ر2</v>
          </cell>
          <cell r="AG97"/>
          <cell r="AH97" t="str">
            <v>ر2</v>
          </cell>
          <cell r="AI97"/>
          <cell r="AJ97" t="str">
            <v>ج</v>
          </cell>
          <cell r="AK97"/>
          <cell r="AL97" t="str">
            <v>ر1</v>
          </cell>
          <cell r="AM97"/>
          <cell r="AN97" t="str">
            <v>ر2</v>
          </cell>
          <cell r="AO97"/>
          <cell r="AP97" t="str">
            <v>ر1</v>
          </cell>
          <cell r="AQ97"/>
          <cell r="AR97" t="str">
            <v>ر2</v>
          </cell>
          <cell r="AS97"/>
          <cell r="AT97" t="str">
            <v>ر1</v>
          </cell>
          <cell r="AU97"/>
          <cell r="AV97" t="str">
            <v>ر2</v>
          </cell>
          <cell r="AW97"/>
          <cell r="AX97" t="str">
            <v>ر1</v>
          </cell>
          <cell r="AY97"/>
          <cell r="AZ97" t="str">
            <v>ر1</v>
          </cell>
          <cell r="BA97">
            <v>1</v>
          </cell>
          <cell r="BB97" t="str">
            <v>ر1</v>
          </cell>
          <cell r="BC97"/>
          <cell r="BD97" t="str">
            <v>ر1</v>
          </cell>
          <cell r="BE97"/>
          <cell r="BF97" t="str">
            <v>ر1</v>
          </cell>
          <cell r="BG97">
            <v>1</v>
          </cell>
          <cell r="BH97" t="str">
            <v>ر1</v>
          </cell>
          <cell r="BI97">
            <v>1</v>
          </cell>
          <cell r="BJ97" t="str">
            <v>ر1</v>
          </cell>
          <cell r="BK97"/>
          <cell r="BL97" t="str">
            <v>ر1</v>
          </cell>
          <cell r="BM97">
            <v>1</v>
          </cell>
          <cell r="BN97" t="str">
            <v>ج</v>
          </cell>
          <cell r="BO97">
            <v>1</v>
          </cell>
          <cell r="BP97" t="str">
            <v>ج</v>
          </cell>
          <cell r="BQ97">
            <v>1</v>
          </cell>
          <cell r="BR97" t="str">
            <v>ج</v>
          </cell>
          <cell r="BS97">
            <v>1</v>
          </cell>
          <cell r="BT97" t="str">
            <v>ج</v>
          </cell>
          <cell r="BU97"/>
          <cell r="BV97" t="str">
            <v>ج</v>
          </cell>
          <cell r="BW97"/>
          <cell r="BX97" t="str">
            <v>ج</v>
          </cell>
          <cell r="BY97"/>
          <cell r="BZ97" t="str">
            <v/>
          </cell>
          <cell r="CA97"/>
          <cell r="CB97" t="str">
            <v/>
          </cell>
          <cell r="CC97"/>
          <cell r="CD97" t="str">
            <v/>
          </cell>
          <cell r="CE97"/>
          <cell r="CF97" t="str">
            <v/>
          </cell>
          <cell r="CG97"/>
          <cell r="CH97" t="str">
            <v/>
          </cell>
          <cell r="CI97"/>
          <cell r="CJ97" t="str">
            <v/>
          </cell>
          <cell r="CK97"/>
          <cell r="CL97" t="str">
            <v/>
          </cell>
          <cell r="CM97"/>
          <cell r="CN97" t="str">
            <v/>
          </cell>
          <cell r="CO97"/>
          <cell r="CP97" t="str">
            <v/>
          </cell>
          <cell r="CQ97"/>
          <cell r="CR97" t="str">
            <v/>
          </cell>
          <cell r="CS97"/>
          <cell r="CT97" t="str">
            <v/>
          </cell>
          <cell r="CU97"/>
          <cell r="CV97" t="str">
            <v/>
          </cell>
          <cell r="CW97"/>
          <cell r="CX97" t="str">
            <v>ر1</v>
          </cell>
          <cell r="CY97" t="str">
            <v>ر1</v>
          </cell>
          <cell r="CZ97" t="str">
            <v>ر2</v>
          </cell>
          <cell r="DA97" t="str">
            <v>ر2</v>
          </cell>
          <cell r="DB97" t="str">
            <v>ر2</v>
          </cell>
          <cell r="DC97" t="str">
            <v>ر2</v>
          </cell>
          <cell r="DD97" t="str">
            <v>ر1</v>
          </cell>
          <cell r="DE97" t="str">
            <v>ر1</v>
          </cell>
          <cell r="DF97" t="str">
            <v>ر1</v>
          </cell>
          <cell r="DG97" t="str">
            <v>ر2</v>
          </cell>
          <cell r="DH97" t="str">
            <v>ر1</v>
          </cell>
          <cell r="DI97" t="str">
            <v>ر1</v>
          </cell>
          <cell r="DJ97" t="str">
            <v>ر2</v>
          </cell>
          <cell r="DK97" t="str">
            <v>ر2</v>
          </cell>
          <cell r="DL97" t="str">
            <v>ر2</v>
          </cell>
          <cell r="DM97" t="str">
            <v>ج</v>
          </cell>
          <cell r="DN97" t="str">
            <v>ر1</v>
          </cell>
          <cell r="DO97" t="str">
            <v>ر2</v>
          </cell>
          <cell r="DP97" t="str">
            <v>ر1</v>
          </cell>
          <cell r="DQ97" t="str">
            <v>ر2</v>
          </cell>
          <cell r="DR97" t="str">
            <v>ر1</v>
          </cell>
          <cell r="DS97" t="str">
            <v>ر2</v>
          </cell>
          <cell r="DT97" t="str">
            <v>ر1</v>
          </cell>
          <cell r="DU97" t="str">
            <v>ر1</v>
          </cell>
          <cell r="DV97" t="str">
            <v>ر2</v>
          </cell>
          <cell r="DW97" t="str">
            <v>ر1</v>
          </cell>
          <cell r="DX97" t="str">
            <v>ر1</v>
          </cell>
          <cell r="DY97" t="str">
            <v>ر2</v>
          </cell>
          <cell r="DZ97" t="str">
            <v>ر2</v>
          </cell>
          <cell r="EA97" t="str">
            <v>ر1</v>
          </cell>
          <cell r="EB97" t="str">
            <v>ر1</v>
          </cell>
          <cell r="EC97" t="str">
            <v>ر1</v>
          </cell>
          <cell r="ED97" t="str">
            <v>ر1</v>
          </cell>
          <cell r="EE97" t="str">
            <v>ر1</v>
          </cell>
          <cell r="EF97" t="str">
            <v>ج</v>
          </cell>
          <cell r="EG97" t="str">
            <v>ج</v>
          </cell>
          <cell r="EH97" t="str">
            <v/>
          </cell>
          <cell r="EI97" t="str">
            <v/>
          </cell>
          <cell r="EJ97" t="str">
            <v/>
          </cell>
          <cell r="EK97" t="str">
            <v/>
          </cell>
          <cell r="EL97" t="str">
            <v/>
          </cell>
          <cell r="EM97" t="str">
            <v/>
          </cell>
          <cell r="EO97" t="str">
            <v/>
          </cell>
          <cell r="EP97" t="str">
            <v/>
          </cell>
          <cell r="EQ97" t="str">
            <v/>
          </cell>
          <cell r="ER97" t="str">
            <v/>
          </cell>
          <cell r="ES97" t="str">
            <v/>
          </cell>
          <cell r="ET97" t="str">
            <v/>
          </cell>
          <cell r="EU97" t="str">
            <v/>
          </cell>
          <cell r="EV97" t="str">
            <v/>
          </cell>
          <cell r="EW97" t="e">
            <v>#REF!</v>
          </cell>
        </row>
        <row r="98">
          <cell r="A98">
            <v>704829</v>
          </cell>
          <cell r="B98" t="str">
            <v>الاء عباس</v>
          </cell>
          <cell r="C98" t="str">
            <v>الثالثة حديث</v>
          </cell>
          <cell r="D98" t="str">
            <v>ترفع الى س3</v>
          </cell>
          <cell r="E98"/>
          <cell r="F98" t="str">
            <v>ر2</v>
          </cell>
          <cell r="G98"/>
          <cell r="H98" t="str">
            <v>ر2</v>
          </cell>
          <cell r="I98"/>
          <cell r="J98" t="str">
            <v>ر1</v>
          </cell>
          <cell r="K98"/>
          <cell r="L98" t="str">
            <v>ر2</v>
          </cell>
          <cell r="M98"/>
          <cell r="N98" t="str">
            <v>ر1</v>
          </cell>
          <cell r="O98"/>
          <cell r="P98" t="str">
            <v>ر2</v>
          </cell>
          <cell r="Q98"/>
          <cell r="R98" t="str">
            <v>ر2</v>
          </cell>
          <cell r="S98"/>
          <cell r="T98" t="str">
            <v>ر2</v>
          </cell>
          <cell r="U98"/>
          <cell r="V98" t="str">
            <v>ر1</v>
          </cell>
          <cell r="W98"/>
          <cell r="X98" t="str">
            <v>ر2</v>
          </cell>
          <cell r="Y98"/>
          <cell r="Z98" t="str">
            <v>ر2</v>
          </cell>
          <cell r="AA98"/>
          <cell r="AB98" t="str">
            <v>ر1</v>
          </cell>
          <cell r="AC98"/>
          <cell r="AD98" t="str">
            <v>ر1</v>
          </cell>
          <cell r="AE98"/>
          <cell r="AF98" t="str">
            <v>ر1</v>
          </cell>
          <cell r="AG98"/>
          <cell r="AH98" t="str">
            <v>ر2</v>
          </cell>
          <cell r="AI98"/>
          <cell r="AJ98" t="str">
            <v>ج</v>
          </cell>
          <cell r="AK98">
            <v>1</v>
          </cell>
          <cell r="AL98" t="str">
            <v>ر1</v>
          </cell>
          <cell r="AM98"/>
          <cell r="AN98" t="str">
            <v>ر1</v>
          </cell>
          <cell r="AO98">
            <v>1</v>
          </cell>
          <cell r="AP98" t="str">
            <v>ج</v>
          </cell>
          <cell r="AQ98"/>
          <cell r="AR98" t="str">
            <v>ر1</v>
          </cell>
          <cell r="AS98">
            <v>1</v>
          </cell>
          <cell r="AT98" t="str">
            <v>ج</v>
          </cell>
          <cell r="AU98"/>
          <cell r="AV98" t="str">
            <v>ر1</v>
          </cell>
          <cell r="AW98">
            <v>1</v>
          </cell>
          <cell r="AX98" t="str">
            <v>ر1</v>
          </cell>
          <cell r="AY98"/>
          <cell r="AZ98" t="str">
            <v>ر2</v>
          </cell>
          <cell r="BA98"/>
          <cell r="BB98" t="str">
            <v/>
          </cell>
          <cell r="BC98"/>
          <cell r="BD98" t="str">
            <v/>
          </cell>
          <cell r="BE98"/>
          <cell r="BF98" t="str">
            <v/>
          </cell>
          <cell r="BG98"/>
          <cell r="BH98" t="str">
            <v/>
          </cell>
          <cell r="BI98"/>
          <cell r="BJ98" t="str">
            <v/>
          </cell>
          <cell r="BK98"/>
          <cell r="BL98" t="str">
            <v/>
          </cell>
          <cell r="BM98"/>
          <cell r="BN98" t="str">
            <v/>
          </cell>
          <cell r="BO98"/>
          <cell r="BP98" t="str">
            <v/>
          </cell>
          <cell r="BQ98"/>
          <cell r="BR98" t="str">
            <v/>
          </cell>
          <cell r="BS98"/>
          <cell r="BT98" t="str">
            <v/>
          </cell>
          <cell r="BU98"/>
          <cell r="BV98" t="str">
            <v/>
          </cell>
          <cell r="BW98"/>
          <cell r="BX98" t="str">
            <v/>
          </cell>
          <cell r="BY98"/>
          <cell r="BZ98" t="str">
            <v/>
          </cell>
          <cell r="CA98"/>
          <cell r="CB98" t="str">
            <v/>
          </cell>
          <cell r="CC98"/>
          <cell r="CD98" t="str">
            <v/>
          </cell>
          <cell r="CE98"/>
          <cell r="CF98" t="str">
            <v/>
          </cell>
          <cell r="CG98"/>
          <cell r="CH98" t="str">
            <v/>
          </cell>
          <cell r="CI98"/>
          <cell r="CJ98" t="str">
            <v/>
          </cell>
          <cell r="CK98"/>
          <cell r="CL98" t="str">
            <v/>
          </cell>
          <cell r="CM98"/>
          <cell r="CN98" t="str">
            <v/>
          </cell>
          <cell r="CO98"/>
          <cell r="CP98" t="str">
            <v/>
          </cell>
          <cell r="CQ98"/>
          <cell r="CR98" t="str">
            <v/>
          </cell>
          <cell r="CS98"/>
          <cell r="CT98" t="str">
            <v/>
          </cell>
          <cell r="CU98"/>
          <cell r="CV98" t="str">
            <v/>
          </cell>
          <cell r="CW98"/>
          <cell r="CX98" t="str">
            <v>ر2</v>
          </cell>
          <cell r="CY98" t="str">
            <v>ر2</v>
          </cell>
          <cell r="CZ98" t="str">
            <v>ر1</v>
          </cell>
          <cell r="DA98" t="str">
            <v>ر2</v>
          </cell>
          <cell r="DB98" t="str">
            <v>ر1</v>
          </cell>
          <cell r="DC98" t="str">
            <v>ر2</v>
          </cell>
          <cell r="DD98" t="str">
            <v>ر2</v>
          </cell>
          <cell r="DE98" t="str">
            <v>ر2</v>
          </cell>
          <cell r="DF98" t="str">
            <v>ر1</v>
          </cell>
          <cell r="DG98" t="str">
            <v>ر2</v>
          </cell>
          <cell r="DH98" t="str">
            <v>ر2</v>
          </cell>
          <cell r="DI98" t="str">
            <v>ر1</v>
          </cell>
          <cell r="DJ98" t="str">
            <v>ر1</v>
          </cell>
          <cell r="DK98" t="str">
            <v>ر1</v>
          </cell>
          <cell r="DL98" t="str">
            <v>ر2</v>
          </cell>
          <cell r="DM98" t="str">
            <v>ج</v>
          </cell>
          <cell r="DN98" t="str">
            <v>ر2</v>
          </cell>
          <cell r="DO98" t="str">
            <v>ر1</v>
          </cell>
          <cell r="DP98" t="str">
            <v>ر1</v>
          </cell>
          <cell r="DQ98" t="str">
            <v>ر1</v>
          </cell>
          <cell r="DR98" t="str">
            <v>ر1</v>
          </cell>
          <cell r="DS98" t="str">
            <v>ر1</v>
          </cell>
          <cell r="DT98" t="str">
            <v>ر2</v>
          </cell>
          <cell r="DU98" t="str">
            <v>ر2</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e">
            <v>#REF!</v>
          </cell>
        </row>
        <row r="99">
          <cell r="A99">
            <v>704838</v>
          </cell>
          <cell r="B99" t="str">
            <v>اماني الشولي</v>
          </cell>
          <cell r="C99" t="str">
            <v>الثانية</v>
          </cell>
          <cell r="D99" t="str">
            <v/>
          </cell>
          <cell r="E99"/>
          <cell r="F99" t="str">
            <v>ر1</v>
          </cell>
          <cell r="G99"/>
          <cell r="H99" t="str">
            <v>ر2</v>
          </cell>
          <cell r="I99"/>
          <cell r="J99" t="str">
            <v>ر2</v>
          </cell>
          <cell r="K99"/>
          <cell r="L99" t="str">
            <v>ر2</v>
          </cell>
          <cell r="M99">
            <v>1</v>
          </cell>
          <cell r="N99" t="str">
            <v>ر2</v>
          </cell>
          <cell r="O99">
            <v>1</v>
          </cell>
          <cell r="P99" t="str">
            <v>ر2</v>
          </cell>
          <cell r="Q99"/>
          <cell r="R99" t="str">
            <v>ر2</v>
          </cell>
          <cell r="S99"/>
          <cell r="T99" t="str">
            <v>ر1</v>
          </cell>
          <cell r="U99"/>
          <cell r="V99" t="str">
            <v>ر2</v>
          </cell>
          <cell r="W99"/>
          <cell r="X99" t="str">
            <v>ر2</v>
          </cell>
          <cell r="Y99"/>
          <cell r="Z99" t="str">
            <v>ر2</v>
          </cell>
          <cell r="AA99"/>
          <cell r="AB99" t="str">
            <v>ر2</v>
          </cell>
          <cell r="AC99"/>
          <cell r="AD99" t="str">
            <v>ر1</v>
          </cell>
          <cell r="AE99"/>
          <cell r="AF99" t="str">
            <v>ر2</v>
          </cell>
          <cell r="AG99">
            <v>1</v>
          </cell>
          <cell r="AH99" t="str">
            <v>ر2</v>
          </cell>
          <cell r="AI99"/>
          <cell r="AJ99" t="str">
            <v>ر2</v>
          </cell>
          <cell r="AK99">
            <v>1</v>
          </cell>
          <cell r="AL99" t="str">
            <v>ر2</v>
          </cell>
          <cell r="AM99"/>
          <cell r="AN99" t="str">
            <v>ر2</v>
          </cell>
          <cell r="AO99">
            <v>1</v>
          </cell>
          <cell r="AP99" t="str">
            <v>ر1</v>
          </cell>
          <cell r="AQ99"/>
          <cell r="AR99" t="str">
            <v>ر1</v>
          </cell>
          <cell r="AS99"/>
          <cell r="AT99" t="str">
            <v>ج</v>
          </cell>
          <cell r="AU99">
            <v>1</v>
          </cell>
          <cell r="AV99" t="str">
            <v>ر2</v>
          </cell>
          <cell r="AW99"/>
          <cell r="AX99" t="str">
            <v>ر2</v>
          </cell>
          <cell r="AY99">
            <v>1</v>
          </cell>
          <cell r="AZ99" t="str">
            <v>ر2</v>
          </cell>
          <cell r="BA99"/>
          <cell r="BB99" t="str">
            <v/>
          </cell>
          <cell r="BC99"/>
          <cell r="BD99" t="str">
            <v/>
          </cell>
          <cell r="BE99"/>
          <cell r="BF99" t="str">
            <v/>
          </cell>
          <cell r="BG99"/>
          <cell r="BH99" t="str">
            <v/>
          </cell>
          <cell r="BI99"/>
          <cell r="BJ99" t="str">
            <v/>
          </cell>
          <cell r="BK99"/>
          <cell r="BL99" t="str">
            <v/>
          </cell>
          <cell r="BM99"/>
          <cell r="BN99" t="str">
            <v/>
          </cell>
          <cell r="BO99"/>
          <cell r="BP99" t="str">
            <v/>
          </cell>
          <cell r="BQ99"/>
          <cell r="BR99" t="str">
            <v/>
          </cell>
          <cell r="BS99"/>
          <cell r="BT99" t="str">
            <v/>
          </cell>
          <cell r="BU99"/>
          <cell r="BV99" t="str">
            <v/>
          </cell>
          <cell r="BW99"/>
          <cell r="BX99" t="str">
            <v/>
          </cell>
          <cell r="BY99"/>
          <cell r="BZ99" t="str">
            <v/>
          </cell>
          <cell r="CA99"/>
          <cell r="CB99" t="str">
            <v/>
          </cell>
          <cell r="CC99"/>
          <cell r="CD99" t="str">
            <v/>
          </cell>
          <cell r="CE99"/>
          <cell r="CF99" t="str">
            <v/>
          </cell>
          <cell r="CG99"/>
          <cell r="CH99" t="str">
            <v/>
          </cell>
          <cell r="CI99"/>
          <cell r="CJ99" t="str">
            <v/>
          </cell>
          <cell r="CK99"/>
          <cell r="CL99" t="str">
            <v/>
          </cell>
          <cell r="CM99"/>
          <cell r="CN99" t="str">
            <v/>
          </cell>
          <cell r="CO99"/>
          <cell r="CP99" t="str">
            <v/>
          </cell>
          <cell r="CQ99"/>
          <cell r="CR99" t="str">
            <v/>
          </cell>
          <cell r="CS99"/>
          <cell r="CT99" t="str">
            <v/>
          </cell>
          <cell r="CU99"/>
          <cell r="CV99" t="str">
            <v/>
          </cell>
          <cell r="CW99"/>
          <cell r="CX99" t="str">
            <v>ر1</v>
          </cell>
          <cell r="CY99" t="str">
            <v>ر2</v>
          </cell>
          <cell r="CZ99" t="str">
            <v>ر2</v>
          </cell>
          <cell r="DA99" t="str">
            <v>ر2</v>
          </cell>
          <cell r="DB99" t="str">
            <v>ر2</v>
          </cell>
          <cell r="DC99" t="str">
            <v>ر2</v>
          </cell>
          <cell r="DD99" t="str">
            <v>ر2</v>
          </cell>
          <cell r="DE99" t="str">
            <v>ر1</v>
          </cell>
          <cell r="DF99" t="str">
            <v>ر2</v>
          </cell>
          <cell r="DG99" t="str">
            <v>ر2</v>
          </cell>
          <cell r="DH99" t="str">
            <v>ر2</v>
          </cell>
          <cell r="DI99" t="str">
            <v>ر2</v>
          </cell>
          <cell r="DJ99" t="str">
            <v>ر1</v>
          </cell>
          <cell r="DK99" t="str">
            <v>ر2</v>
          </cell>
          <cell r="DL99" t="str">
            <v>ر2</v>
          </cell>
          <cell r="DM99" t="str">
            <v>ر2</v>
          </cell>
          <cell r="DN99" t="str">
            <v>ر2</v>
          </cell>
          <cell r="DO99" t="str">
            <v>ر2</v>
          </cell>
          <cell r="DP99" t="str">
            <v>ر2</v>
          </cell>
          <cell r="DQ99" t="str">
            <v>ر1</v>
          </cell>
          <cell r="DR99" t="str">
            <v>ج</v>
          </cell>
          <cell r="DS99" t="str">
            <v>ر2</v>
          </cell>
          <cell r="DT99" t="str">
            <v>ر2</v>
          </cell>
          <cell r="DU99" t="str">
            <v>ر2</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e">
            <v>#REF!</v>
          </cell>
        </row>
        <row r="100">
          <cell r="A100">
            <v>704843</v>
          </cell>
          <cell r="B100" t="str">
            <v>انتصار البدوي</v>
          </cell>
          <cell r="C100" t="str">
            <v>الرابعة</v>
          </cell>
          <cell r="D100" t="str">
            <v/>
          </cell>
          <cell r="E100"/>
          <cell r="F100" t="str">
            <v>ر1</v>
          </cell>
          <cell r="G100"/>
          <cell r="H100" t="str">
            <v>ر1</v>
          </cell>
          <cell r="I100"/>
          <cell r="J100" t="str">
            <v>ر1</v>
          </cell>
          <cell r="K100"/>
          <cell r="L100" t="str">
            <v>ر1</v>
          </cell>
          <cell r="M100"/>
          <cell r="N100" t="str">
            <v>ر1</v>
          </cell>
          <cell r="O100"/>
          <cell r="P100" t="str">
            <v>ر1</v>
          </cell>
          <cell r="Q100"/>
          <cell r="R100" t="str">
            <v>ر1</v>
          </cell>
          <cell r="S100"/>
          <cell r="T100" t="str">
            <v>ر1</v>
          </cell>
          <cell r="U100"/>
          <cell r="V100" t="str">
            <v>ر1</v>
          </cell>
          <cell r="W100"/>
          <cell r="X100" t="str">
            <v>ر1</v>
          </cell>
          <cell r="Y100"/>
          <cell r="Z100" t="str">
            <v>ر1</v>
          </cell>
          <cell r="AA100"/>
          <cell r="AB100" t="str">
            <v>ر1</v>
          </cell>
          <cell r="AC100"/>
          <cell r="AD100" t="str">
            <v>ر1</v>
          </cell>
          <cell r="AE100"/>
          <cell r="AF100" t="str">
            <v>ر1</v>
          </cell>
          <cell r="AG100"/>
          <cell r="AH100" t="str">
            <v>ر1</v>
          </cell>
          <cell r="AI100"/>
          <cell r="AJ100" t="str">
            <v>ر1</v>
          </cell>
          <cell r="AK100"/>
          <cell r="AL100" t="str">
            <v>ر1</v>
          </cell>
          <cell r="AM100"/>
          <cell r="AN100" t="str">
            <v>ر1</v>
          </cell>
          <cell r="AO100"/>
          <cell r="AP100" t="str">
            <v>ر1</v>
          </cell>
          <cell r="AQ100"/>
          <cell r="AR100" t="str">
            <v>ر1</v>
          </cell>
          <cell r="AS100"/>
          <cell r="AT100" t="str">
            <v>ر1</v>
          </cell>
          <cell r="AU100"/>
          <cell r="AV100" t="str">
            <v>ر1</v>
          </cell>
          <cell r="AW100"/>
          <cell r="AX100" t="str">
            <v>ر1</v>
          </cell>
          <cell r="AY100"/>
          <cell r="AZ100" t="str">
            <v>ر1</v>
          </cell>
          <cell r="BA100"/>
          <cell r="BB100" t="str">
            <v>ر1</v>
          </cell>
          <cell r="BC100"/>
          <cell r="BD100" t="str">
            <v>ر1</v>
          </cell>
          <cell r="BE100">
            <v>1</v>
          </cell>
          <cell r="BF100" t="str">
            <v>ج</v>
          </cell>
          <cell r="BG100"/>
          <cell r="BH100" t="str">
            <v>ر1</v>
          </cell>
          <cell r="BI100"/>
          <cell r="BJ100" t="str">
            <v>ر1</v>
          </cell>
          <cell r="BK100"/>
          <cell r="BL100" t="str">
            <v>ر1</v>
          </cell>
          <cell r="BM100"/>
          <cell r="BN100" t="str">
            <v>ر1</v>
          </cell>
          <cell r="BO100"/>
          <cell r="BP100" t="str">
            <v>ر1</v>
          </cell>
          <cell r="BQ100"/>
          <cell r="BR100" t="str">
            <v>ر1</v>
          </cell>
          <cell r="BS100"/>
          <cell r="BT100" t="str">
            <v>ر1</v>
          </cell>
          <cell r="BU100"/>
          <cell r="BV100" t="str">
            <v>ر1</v>
          </cell>
          <cell r="BW100"/>
          <cell r="BX100" t="str">
            <v>ر1</v>
          </cell>
          <cell r="BY100"/>
          <cell r="BZ100" t="str">
            <v>ج</v>
          </cell>
          <cell r="CA100"/>
          <cell r="CB100" t="str">
            <v>ج</v>
          </cell>
          <cell r="CC100"/>
          <cell r="CD100" t="str">
            <v>ج</v>
          </cell>
          <cell r="CE100"/>
          <cell r="CF100" t="str">
            <v>ج</v>
          </cell>
          <cell r="CG100"/>
          <cell r="CH100" t="str">
            <v>ج</v>
          </cell>
          <cell r="CI100"/>
          <cell r="CJ100" t="str">
            <v>ج</v>
          </cell>
          <cell r="CK100">
            <v>1</v>
          </cell>
          <cell r="CL100" t="str">
            <v>ج</v>
          </cell>
          <cell r="CM100"/>
          <cell r="CN100" t="str">
            <v>ج</v>
          </cell>
          <cell r="CO100"/>
          <cell r="CP100" t="str">
            <v>ج</v>
          </cell>
          <cell r="CQ100">
            <v>1</v>
          </cell>
          <cell r="CR100" t="str">
            <v>ج</v>
          </cell>
          <cell r="CS100">
            <v>1</v>
          </cell>
          <cell r="CT100" t="str">
            <v>ج</v>
          </cell>
          <cell r="CU100">
            <v>1</v>
          </cell>
          <cell r="CV100" t="str">
            <v>ج</v>
          </cell>
          <cell r="CW100"/>
          <cell r="CX100" t="str">
            <v>ر1</v>
          </cell>
          <cell r="CY100" t="str">
            <v>ر1</v>
          </cell>
          <cell r="CZ100" t="str">
            <v>ر1</v>
          </cell>
          <cell r="DA100" t="str">
            <v>ر1</v>
          </cell>
          <cell r="DB100" t="str">
            <v>ر1</v>
          </cell>
          <cell r="DC100" t="str">
            <v>ر1</v>
          </cell>
          <cell r="DD100" t="str">
            <v>ر1</v>
          </cell>
          <cell r="DE100" t="str">
            <v>ر1</v>
          </cell>
          <cell r="DF100" t="str">
            <v>ر1</v>
          </cell>
          <cell r="DG100" t="str">
            <v>ر1</v>
          </cell>
          <cell r="DH100" t="str">
            <v>ر1</v>
          </cell>
          <cell r="DI100" t="str">
            <v>ر1</v>
          </cell>
          <cell r="DJ100" t="str">
            <v>ر1</v>
          </cell>
          <cell r="DK100" t="str">
            <v>ر1</v>
          </cell>
          <cell r="DL100" t="str">
            <v>ر1</v>
          </cell>
          <cell r="DM100" t="str">
            <v>ر1</v>
          </cell>
          <cell r="DN100" t="str">
            <v>ر1</v>
          </cell>
          <cell r="DO100" t="str">
            <v>ر1</v>
          </cell>
          <cell r="DP100" t="str">
            <v>ر1</v>
          </cell>
          <cell r="DQ100" t="str">
            <v>ر1</v>
          </cell>
          <cell r="DR100" t="str">
            <v>ر1</v>
          </cell>
          <cell r="DS100" t="str">
            <v>ر1</v>
          </cell>
          <cell r="DT100" t="str">
            <v>ر1</v>
          </cell>
          <cell r="DU100" t="str">
            <v>ر1</v>
          </cell>
          <cell r="DV100" t="str">
            <v>ر1</v>
          </cell>
          <cell r="DW100" t="str">
            <v>ر1</v>
          </cell>
          <cell r="DX100" t="str">
            <v>ر1</v>
          </cell>
          <cell r="DY100" t="str">
            <v>ر1</v>
          </cell>
          <cell r="DZ100" t="str">
            <v>ر1</v>
          </cell>
          <cell r="EA100" t="str">
            <v>ر1</v>
          </cell>
          <cell r="EB100" t="str">
            <v>ر1</v>
          </cell>
          <cell r="EC100" t="str">
            <v>ر1</v>
          </cell>
          <cell r="ED100" t="str">
            <v>ر1</v>
          </cell>
          <cell r="EE100" t="str">
            <v>ر1</v>
          </cell>
          <cell r="EF100" t="str">
            <v>ر1</v>
          </cell>
          <cell r="EG100" t="str">
            <v>ر1</v>
          </cell>
          <cell r="EH100" t="str">
            <v>ج</v>
          </cell>
          <cell r="EI100" t="str">
            <v>ج</v>
          </cell>
          <cell r="EJ100" t="str">
            <v>ج</v>
          </cell>
          <cell r="EK100" t="str">
            <v>ج</v>
          </cell>
          <cell r="EL100" t="str">
            <v>ج</v>
          </cell>
          <cell r="EM100" t="str">
            <v>ج</v>
          </cell>
          <cell r="EN100" t="str">
            <v>ر1</v>
          </cell>
          <cell r="EO100" t="str">
            <v>ج</v>
          </cell>
          <cell r="EP100" t="str">
            <v>ج</v>
          </cell>
          <cell r="EQ100" t="str">
            <v>ر1</v>
          </cell>
          <cell r="ER100" t="str">
            <v>ر1</v>
          </cell>
          <cell r="ES100" t="str">
            <v>ر1</v>
          </cell>
          <cell r="ET100" t="str">
            <v/>
          </cell>
          <cell r="EU100" t="str">
            <v/>
          </cell>
          <cell r="EV100" t="str">
            <v/>
          </cell>
          <cell r="EW100" t="e">
            <v>#REF!</v>
          </cell>
        </row>
        <row r="101">
          <cell r="A101">
            <v>704870</v>
          </cell>
          <cell r="B101" t="str">
            <v>أحمد برو</v>
          </cell>
          <cell r="C101" t="str">
            <v>الثالثة</v>
          </cell>
          <cell r="D101" t="str">
            <v/>
          </cell>
          <cell r="E101"/>
          <cell r="F101" t="str">
            <v>A</v>
          </cell>
          <cell r="G101"/>
          <cell r="H101" t="str">
            <v>A</v>
          </cell>
          <cell r="I101"/>
          <cell r="J101" t="str">
            <v>A</v>
          </cell>
          <cell r="K101"/>
          <cell r="L101" t="str">
            <v>A</v>
          </cell>
          <cell r="M101"/>
          <cell r="N101" t="str">
            <v>A</v>
          </cell>
          <cell r="O101"/>
          <cell r="P101" t="str">
            <v>A</v>
          </cell>
          <cell r="Q101"/>
          <cell r="R101" t="str">
            <v>A</v>
          </cell>
          <cell r="S101"/>
          <cell r="T101" t="str">
            <v>A</v>
          </cell>
          <cell r="U101"/>
          <cell r="V101" t="str">
            <v>A</v>
          </cell>
          <cell r="W101"/>
          <cell r="X101" t="str">
            <v>A</v>
          </cell>
          <cell r="Y101"/>
          <cell r="Z101" t="str">
            <v>A</v>
          </cell>
          <cell r="AA101"/>
          <cell r="AB101" t="str">
            <v>A</v>
          </cell>
          <cell r="AC101"/>
          <cell r="AD101" t="str">
            <v>A</v>
          </cell>
          <cell r="AE101"/>
          <cell r="AF101" t="str">
            <v>A</v>
          </cell>
          <cell r="AG101"/>
          <cell r="AH101" t="str">
            <v>A</v>
          </cell>
          <cell r="AI101"/>
          <cell r="AJ101" t="str">
            <v>A</v>
          </cell>
          <cell r="AK101"/>
          <cell r="AL101" t="str">
            <v>A</v>
          </cell>
          <cell r="AM101"/>
          <cell r="AN101" t="str">
            <v>A</v>
          </cell>
          <cell r="AO101"/>
          <cell r="AP101" t="str">
            <v>A</v>
          </cell>
          <cell r="AQ101"/>
          <cell r="AR101" t="str">
            <v>A</v>
          </cell>
          <cell r="AS101"/>
          <cell r="AT101" t="str">
            <v>A</v>
          </cell>
          <cell r="AU101"/>
          <cell r="AV101" t="str">
            <v>A</v>
          </cell>
          <cell r="AW101"/>
          <cell r="AX101" t="str">
            <v>A</v>
          </cell>
          <cell r="AY101"/>
          <cell r="AZ101" t="str">
            <v>A</v>
          </cell>
          <cell r="BA101"/>
          <cell r="BB101" t="str">
            <v>A</v>
          </cell>
          <cell r="BC101">
            <v>1</v>
          </cell>
          <cell r="BD101" t="str">
            <v>A</v>
          </cell>
          <cell r="BE101"/>
          <cell r="BF101" t="str">
            <v>A</v>
          </cell>
          <cell r="BG101"/>
          <cell r="BH101" t="str">
            <v>A</v>
          </cell>
          <cell r="BI101">
            <v>1</v>
          </cell>
          <cell r="BJ101" t="str">
            <v>A</v>
          </cell>
          <cell r="BK101"/>
          <cell r="BL101" t="str">
            <v>A</v>
          </cell>
          <cell r="BM101"/>
          <cell r="BN101" t="str">
            <v/>
          </cell>
          <cell r="BO101"/>
          <cell r="BP101" t="str">
            <v/>
          </cell>
          <cell r="BQ101"/>
          <cell r="BR101" t="str">
            <v/>
          </cell>
          <cell r="BS101"/>
          <cell r="BT101" t="str">
            <v/>
          </cell>
          <cell r="BU101"/>
          <cell r="BV101" t="str">
            <v/>
          </cell>
          <cell r="BW101"/>
          <cell r="BX101" t="str">
            <v/>
          </cell>
          <cell r="BY101"/>
          <cell r="BZ101" t="str">
            <v/>
          </cell>
          <cell r="CA101"/>
          <cell r="CB101" t="str">
            <v/>
          </cell>
          <cell r="CC101"/>
          <cell r="CD101" t="str">
            <v/>
          </cell>
          <cell r="CE101"/>
          <cell r="CF101" t="str">
            <v/>
          </cell>
          <cell r="CG101"/>
          <cell r="CH101" t="str">
            <v/>
          </cell>
          <cell r="CI101"/>
          <cell r="CJ101" t="str">
            <v/>
          </cell>
          <cell r="CK101"/>
          <cell r="CL101" t="str">
            <v/>
          </cell>
          <cell r="CM101"/>
          <cell r="CN101" t="str">
            <v/>
          </cell>
          <cell r="CO101"/>
          <cell r="CP101" t="str">
            <v/>
          </cell>
          <cell r="CQ101"/>
          <cell r="CR101" t="str">
            <v/>
          </cell>
          <cell r="CS101"/>
          <cell r="CT101" t="str">
            <v/>
          </cell>
          <cell r="CU101"/>
          <cell r="CV101" t="str">
            <v/>
          </cell>
          <cell r="CW101"/>
          <cell r="CX101" t="str">
            <v>A</v>
          </cell>
          <cell r="CY101" t="str">
            <v>A</v>
          </cell>
          <cell r="CZ101" t="str">
            <v>A</v>
          </cell>
          <cell r="DA101" t="str">
            <v>A</v>
          </cell>
          <cell r="DB101" t="str">
            <v>A</v>
          </cell>
          <cell r="DC101" t="str">
            <v>A</v>
          </cell>
          <cell r="DD101" t="str">
            <v>A</v>
          </cell>
          <cell r="DE101" t="str">
            <v>A</v>
          </cell>
          <cell r="DF101" t="str">
            <v>A</v>
          </cell>
          <cell r="DG101" t="str">
            <v>A</v>
          </cell>
          <cell r="DH101" t="str">
            <v>A</v>
          </cell>
          <cell r="DI101" t="str">
            <v>A</v>
          </cell>
          <cell r="DJ101" t="str">
            <v>A</v>
          </cell>
          <cell r="DK101" t="str">
            <v>A</v>
          </cell>
          <cell r="DL101" t="str">
            <v>A</v>
          </cell>
          <cell r="DM101" t="str">
            <v>A</v>
          </cell>
          <cell r="DN101" t="str">
            <v>A</v>
          </cell>
          <cell r="DO101" t="str">
            <v>A</v>
          </cell>
          <cell r="DP101" t="str">
            <v>A</v>
          </cell>
          <cell r="DQ101" t="str">
            <v>A</v>
          </cell>
          <cell r="DR101" t="str">
            <v>A</v>
          </cell>
          <cell r="DS101" t="str">
            <v>A</v>
          </cell>
          <cell r="DT101" t="str">
            <v>A</v>
          </cell>
          <cell r="DU101" t="str">
            <v>A</v>
          </cell>
          <cell r="DV101" t="str">
            <v>A</v>
          </cell>
          <cell r="DW101" t="str">
            <v>A</v>
          </cell>
          <cell r="DX101" t="str">
            <v>A</v>
          </cell>
          <cell r="DY101" t="str">
            <v>A</v>
          </cell>
          <cell r="DZ101" t="str">
            <v>A</v>
          </cell>
          <cell r="EA101" t="str">
            <v>A</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e">
            <v>#REF!</v>
          </cell>
        </row>
        <row r="102">
          <cell r="A102">
            <v>704890</v>
          </cell>
          <cell r="B102" t="str">
            <v>أيمن الخرج</v>
          </cell>
          <cell r="C102" t="str">
            <v>الرابعة حديث</v>
          </cell>
          <cell r="D102" t="str">
            <v>ترفع الى س4</v>
          </cell>
          <cell r="E102"/>
          <cell r="F102" t="str">
            <v>ر1</v>
          </cell>
          <cell r="G102"/>
          <cell r="H102" t="str">
            <v>ر2</v>
          </cell>
          <cell r="I102"/>
          <cell r="J102" t="str">
            <v>ر2</v>
          </cell>
          <cell r="K102"/>
          <cell r="L102" t="str">
            <v>ر2</v>
          </cell>
          <cell r="M102"/>
          <cell r="N102" t="str">
            <v>ر2</v>
          </cell>
          <cell r="O102"/>
          <cell r="P102" t="str">
            <v>ر2</v>
          </cell>
          <cell r="Q102"/>
          <cell r="R102" t="str">
            <v>ر2</v>
          </cell>
          <cell r="S102"/>
          <cell r="T102" t="str">
            <v>ر2</v>
          </cell>
          <cell r="U102"/>
          <cell r="V102" t="str">
            <v>ر2</v>
          </cell>
          <cell r="W102"/>
          <cell r="X102" t="str">
            <v>ر2</v>
          </cell>
          <cell r="Y102"/>
          <cell r="Z102" t="str">
            <v>ر2</v>
          </cell>
          <cell r="AA102"/>
          <cell r="AB102" t="str">
            <v>ر2</v>
          </cell>
          <cell r="AC102"/>
          <cell r="AD102" t="str">
            <v>ر2</v>
          </cell>
          <cell r="AE102"/>
          <cell r="AF102" t="str">
            <v>ر1</v>
          </cell>
          <cell r="AG102"/>
          <cell r="AH102" t="str">
            <v>ر1</v>
          </cell>
          <cell r="AI102"/>
          <cell r="AJ102" t="str">
            <v>ر2</v>
          </cell>
          <cell r="AK102"/>
          <cell r="AL102" t="str">
            <v>ر2</v>
          </cell>
          <cell r="AM102"/>
          <cell r="AN102" t="str">
            <v>ر1</v>
          </cell>
          <cell r="AO102"/>
          <cell r="AP102" t="str">
            <v>ر2</v>
          </cell>
          <cell r="AQ102"/>
          <cell r="AR102" t="str">
            <v>ر2</v>
          </cell>
          <cell r="AS102"/>
          <cell r="AT102" t="str">
            <v>ر2</v>
          </cell>
          <cell r="AU102"/>
          <cell r="AV102" t="str">
            <v>ر2</v>
          </cell>
          <cell r="AW102"/>
          <cell r="AX102" t="str">
            <v>ر2</v>
          </cell>
          <cell r="AY102"/>
          <cell r="AZ102" t="str">
            <v>ر2</v>
          </cell>
          <cell r="BA102"/>
          <cell r="BB102" t="str">
            <v>ر1</v>
          </cell>
          <cell r="BC102">
            <v>1</v>
          </cell>
          <cell r="BD102" t="str">
            <v>ر1</v>
          </cell>
          <cell r="BE102"/>
          <cell r="BF102" t="str">
            <v>ر1</v>
          </cell>
          <cell r="BG102">
            <v>1</v>
          </cell>
          <cell r="BH102" t="str">
            <v>ر1</v>
          </cell>
          <cell r="BI102">
            <v>1</v>
          </cell>
          <cell r="BJ102" t="str">
            <v>ر1</v>
          </cell>
          <cell r="BK102">
            <v>1</v>
          </cell>
          <cell r="BL102" t="str">
            <v>ر1</v>
          </cell>
          <cell r="BM102">
            <v>1</v>
          </cell>
          <cell r="BN102" t="str">
            <v>ج</v>
          </cell>
          <cell r="BO102">
            <v>1</v>
          </cell>
          <cell r="BP102" t="str">
            <v>ج</v>
          </cell>
          <cell r="BQ102">
            <v>1</v>
          </cell>
          <cell r="BR102" t="str">
            <v>ج</v>
          </cell>
          <cell r="BS102">
            <v>1</v>
          </cell>
          <cell r="BT102" t="str">
            <v>ج</v>
          </cell>
          <cell r="BU102">
            <v>1</v>
          </cell>
          <cell r="BV102" t="str">
            <v>ج</v>
          </cell>
          <cell r="BW102">
            <v>1</v>
          </cell>
          <cell r="BX102" t="str">
            <v>ج</v>
          </cell>
          <cell r="BY102"/>
          <cell r="BZ102" t="str">
            <v/>
          </cell>
          <cell r="CA102"/>
          <cell r="CB102" t="str">
            <v/>
          </cell>
          <cell r="CC102"/>
          <cell r="CD102" t="str">
            <v/>
          </cell>
          <cell r="CE102"/>
          <cell r="CF102" t="str">
            <v/>
          </cell>
          <cell r="CG102"/>
          <cell r="CH102" t="str">
            <v/>
          </cell>
          <cell r="CI102"/>
          <cell r="CJ102" t="str">
            <v/>
          </cell>
          <cell r="CK102"/>
          <cell r="CL102" t="str">
            <v/>
          </cell>
          <cell r="CM102"/>
          <cell r="CN102" t="str">
            <v/>
          </cell>
          <cell r="CO102"/>
          <cell r="CP102" t="str">
            <v/>
          </cell>
          <cell r="CQ102"/>
          <cell r="CR102" t="str">
            <v/>
          </cell>
          <cell r="CS102"/>
          <cell r="CT102" t="str">
            <v/>
          </cell>
          <cell r="CU102"/>
          <cell r="CV102" t="str">
            <v/>
          </cell>
          <cell r="CW102"/>
          <cell r="CX102" t="str">
            <v>ر1</v>
          </cell>
          <cell r="CY102" t="str">
            <v>ر2</v>
          </cell>
          <cell r="CZ102" t="str">
            <v>ر2</v>
          </cell>
          <cell r="DA102" t="str">
            <v>ر2</v>
          </cell>
          <cell r="DB102" t="str">
            <v>ر2</v>
          </cell>
          <cell r="DC102" t="str">
            <v>ر2</v>
          </cell>
          <cell r="DD102" t="str">
            <v>ر2</v>
          </cell>
          <cell r="DE102" t="str">
            <v>ر2</v>
          </cell>
          <cell r="DF102" t="str">
            <v>ر2</v>
          </cell>
          <cell r="DG102" t="str">
            <v>ر2</v>
          </cell>
          <cell r="DH102" t="str">
            <v>ر2</v>
          </cell>
          <cell r="DI102" t="str">
            <v>ر2</v>
          </cell>
          <cell r="DJ102" t="str">
            <v>ر2</v>
          </cell>
          <cell r="DK102" t="str">
            <v>ر1</v>
          </cell>
          <cell r="DL102" t="str">
            <v>ر1</v>
          </cell>
          <cell r="DM102" t="str">
            <v>ر2</v>
          </cell>
          <cell r="DN102" t="str">
            <v>ر2</v>
          </cell>
          <cell r="DO102" t="str">
            <v>ر1</v>
          </cell>
          <cell r="DP102" t="str">
            <v>ر2</v>
          </cell>
          <cell r="DQ102" t="str">
            <v>ر2</v>
          </cell>
          <cell r="DR102" t="str">
            <v>ر2</v>
          </cell>
          <cell r="DS102" t="str">
            <v>ر2</v>
          </cell>
          <cell r="DT102" t="str">
            <v>ر2</v>
          </cell>
          <cell r="DU102" t="str">
            <v>ر2</v>
          </cell>
          <cell r="DV102" t="str">
            <v>ر1</v>
          </cell>
          <cell r="DW102" t="str">
            <v>ر2</v>
          </cell>
          <cell r="DX102" t="str">
            <v>ر1</v>
          </cell>
          <cell r="DY102" t="str">
            <v>ر2</v>
          </cell>
          <cell r="DZ102" t="str">
            <v>ر2</v>
          </cell>
          <cell r="EA102" t="str">
            <v>ر2</v>
          </cell>
          <cell r="EB102" t="str">
            <v>ر1</v>
          </cell>
          <cell r="EC102" t="str">
            <v>ر1</v>
          </cell>
          <cell r="ED102" t="str">
            <v>ر1</v>
          </cell>
          <cell r="EE102" t="str">
            <v>ر1</v>
          </cell>
          <cell r="EF102" t="str">
            <v>ر1</v>
          </cell>
          <cell r="EG102" t="str">
            <v>ر1</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
          </cell>
          <cell r="ET102" t="str">
            <v/>
          </cell>
          <cell r="EU102" t="str">
            <v/>
          </cell>
          <cell r="EV102" t="str">
            <v/>
          </cell>
          <cell r="EW102" t="e">
            <v>#REF!</v>
          </cell>
        </row>
        <row r="103">
          <cell r="A103">
            <v>704896</v>
          </cell>
          <cell r="B103" t="str">
            <v>آلاء  الشامي عثمان</v>
          </cell>
          <cell r="C103" t="str">
            <v>الرابعة حديث</v>
          </cell>
          <cell r="D103" t="str">
            <v>ترفع الى س4</v>
          </cell>
          <cell r="E103"/>
          <cell r="F103" t="str">
            <v>ر1</v>
          </cell>
          <cell r="G103"/>
          <cell r="H103" t="str">
            <v>ر2</v>
          </cell>
          <cell r="I103"/>
          <cell r="J103" t="str">
            <v>ر1</v>
          </cell>
          <cell r="K103"/>
          <cell r="L103" t="str">
            <v>ر1</v>
          </cell>
          <cell r="M103"/>
          <cell r="N103" t="str">
            <v>ر1</v>
          </cell>
          <cell r="O103"/>
          <cell r="P103" t="str">
            <v>ر1</v>
          </cell>
          <cell r="Q103"/>
          <cell r="R103" t="str">
            <v>ر2</v>
          </cell>
          <cell r="S103"/>
          <cell r="T103" t="str">
            <v>ر1</v>
          </cell>
          <cell r="U103"/>
          <cell r="V103" t="str">
            <v>ر1</v>
          </cell>
          <cell r="W103"/>
          <cell r="X103" t="str">
            <v>ر2</v>
          </cell>
          <cell r="Y103"/>
          <cell r="Z103" t="str">
            <v>ر2</v>
          </cell>
          <cell r="AA103"/>
          <cell r="AB103" t="str">
            <v>ر1</v>
          </cell>
          <cell r="AC103"/>
          <cell r="AD103" t="str">
            <v>ر1</v>
          </cell>
          <cell r="AE103"/>
          <cell r="AF103" t="str">
            <v>ر1</v>
          </cell>
          <cell r="AG103"/>
          <cell r="AH103" t="str">
            <v>ر1</v>
          </cell>
          <cell r="AI103">
            <v>1</v>
          </cell>
          <cell r="AJ103" t="str">
            <v>ر2</v>
          </cell>
          <cell r="AK103"/>
          <cell r="AL103" t="str">
            <v>ر1</v>
          </cell>
          <cell r="AM103"/>
          <cell r="AN103" t="str">
            <v>ر1</v>
          </cell>
          <cell r="AO103"/>
          <cell r="AP103" t="str">
            <v>ر1</v>
          </cell>
          <cell r="AQ103"/>
          <cell r="AR103" t="str">
            <v>ر1</v>
          </cell>
          <cell r="AS103"/>
          <cell r="AT103" t="str">
            <v>ر2</v>
          </cell>
          <cell r="AU103"/>
          <cell r="AV103" t="str">
            <v>ر2</v>
          </cell>
          <cell r="AW103"/>
          <cell r="AX103" t="str">
            <v>ر2</v>
          </cell>
          <cell r="AY103"/>
          <cell r="AZ103" t="str">
            <v>ج</v>
          </cell>
          <cell r="BA103"/>
          <cell r="BB103" t="str">
            <v>ر1</v>
          </cell>
          <cell r="BC103"/>
          <cell r="BD103" t="str">
            <v>ر1</v>
          </cell>
          <cell r="BE103"/>
          <cell r="BF103" t="str">
            <v>ر1</v>
          </cell>
          <cell r="BG103"/>
          <cell r="BH103" t="str">
            <v>ر1</v>
          </cell>
          <cell r="BI103"/>
          <cell r="BJ103" t="str">
            <v>ج</v>
          </cell>
          <cell r="BK103"/>
          <cell r="BL103" t="str">
            <v>ر1</v>
          </cell>
          <cell r="BM103">
            <v>1</v>
          </cell>
          <cell r="BN103" t="str">
            <v>ج</v>
          </cell>
          <cell r="BO103">
            <v>1</v>
          </cell>
          <cell r="BP103" t="str">
            <v>ج</v>
          </cell>
          <cell r="BQ103"/>
          <cell r="BR103" t="str">
            <v>ج</v>
          </cell>
          <cell r="BS103">
            <v>1</v>
          </cell>
          <cell r="BT103" t="str">
            <v>ج</v>
          </cell>
          <cell r="BU103">
            <v>1</v>
          </cell>
          <cell r="BV103" t="str">
            <v>ج</v>
          </cell>
          <cell r="BW103">
            <v>1</v>
          </cell>
          <cell r="BX103" t="str">
            <v>ج</v>
          </cell>
          <cell r="BY103"/>
          <cell r="BZ103" t="str">
            <v/>
          </cell>
          <cell r="CA103"/>
          <cell r="CB103" t="str">
            <v/>
          </cell>
          <cell r="CC103"/>
          <cell r="CD103" t="str">
            <v/>
          </cell>
          <cell r="CE103"/>
          <cell r="CF103" t="str">
            <v/>
          </cell>
          <cell r="CG103"/>
          <cell r="CH103" t="str">
            <v/>
          </cell>
          <cell r="CI103"/>
          <cell r="CJ103" t="str">
            <v/>
          </cell>
          <cell r="CK103"/>
          <cell r="CL103" t="str">
            <v/>
          </cell>
          <cell r="CM103"/>
          <cell r="CN103" t="str">
            <v/>
          </cell>
          <cell r="CO103"/>
          <cell r="CP103" t="str">
            <v/>
          </cell>
          <cell r="CQ103"/>
          <cell r="CR103" t="str">
            <v/>
          </cell>
          <cell r="CS103"/>
          <cell r="CT103" t="str">
            <v/>
          </cell>
          <cell r="CU103"/>
          <cell r="CV103" t="str">
            <v/>
          </cell>
          <cell r="CW103"/>
          <cell r="CX103" t="str">
            <v>ر1</v>
          </cell>
          <cell r="CY103" t="str">
            <v>ر2</v>
          </cell>
          <cell r="CZ103" t="str">
            <v>ر1</v>
          </cell>
          <cell r="DA103" t="str">
            <v>ر1</v>
          </cell>
          <cell r="DB103" t="str">
            <v>ر1</v>
          </cell>
          <cell r="DC103" t="str">
            <v>ر1</v>
          </cell>
          <cell r="DD103" t="str">
            <v>ر2</v>
          </cell>
          <cell r="DE103" t="str">
            <v>ر1</v>
          </cell>
          <cell r="DF103" t="str">
            <v>ر1</v>
          </cell>
          <cell r="DG103" t="str">
            <v>ر2</v>
          </cell>
          <cell r="DH103" t="str">
            <v>ر2</v>
          </cell>
          <cell r="DI103" t="str">
            <v>ر1</v>
          </cell>
          <cell r="DJ103" t="str">
            <v>ر1</v>
          </cell>
          <cell r="DK103" t="str">
            <v>ر1</v>
          </cell>
          <cell r="DL103" t="str">
            <v>ر1</v>
          </cell>
          <cell r="DM103" t="str">
            <v>ر2</v>
          </cell>
          <cell r="DN103" t="str">
            <v>ر1</v>
          </cell>
          <cell r="DO103" t="str">
            <v>ر1</v>
          </cell>
          <cell r="DP103" t="str">
            <v>ر1</v>
          </cell>
          <cell r="DQ103" t="str">
            <v>ر1</v>
          </cell>
          <cell r="DR103" t="str">
            <v>ر2</v>
          </cell>
          <cell r="DS103" t="str">
            <v>ر2</v>
          </cell>
          <cell r="DT103" t="str">
            <v>ر2</v>
          </cell>
          <cell r="DU103" t="str">
            <v>ج</v>
          </cell>
          <cell r="DV103" t="str">
            <v>ر1</v>
          </cell>
          <cell r="DW103" t="str">
            <v>ر1</v>
          </cell>
          <cell r="DX103" t="str">
            <v>ر1</v>
          </cell>
          <cell r="DY103" t="str">
            <v>ر1</v>
          </cell>
          <cell r="DZ103" t="str">
            <v>ج</v>
          </cell>
          <cell r="EA103" t="str">
            <v>ر1</v>
          </cell>
          <cell r="EB103" t="str">
            <v>ر1</v>
          </cell>
          <cell r="EC103" t="str">
            <v>ر1</v>
          </cell>
          <cell r="ED103" t="str">
            <v>ج</v>
          </cell>
          <cell r="EE103" t="str">
            <v>ر1</v>
          </cell>
          <cell r="EF103" t="str">
            <v>ر1</v>
          </cell>
          <cell r="EG103" t="str">
            <v>ر1</v>
          </cell>
          <cell r="EH103" t="str">
            <v/>
          </cell>
          <cell r="EI103" t="str">
            <v/>
          </cell>
          <cell r="EJ103" t="str">
            <v/>
          </cell>
          <cell r="EK103" t="str">
            <v/>
          </cell>
          <cell r="EL103" t="str">
            <v/>
          </cell>
          <cell r="EM103" t="str">
            <v/>
          </cell>
          <cell r="EO103" t="str">
            <v/>
          </cell>
          <cell r="EP103" t="str">
            <v/>
          </cell>
          <cell r="EQ103" t="str">
            <v/>
          </cell>
          <cell r="ER103" t="str">
            <v/>
          </cell>
          <cell r="ES103" t="str">
            <v/>
          </cell>
          <cell r="ET103" t="str">
            <v/>
          </cell>
          <cell r="EU103" t="str">
            <v/>
          </cell>
          <cell r="EV103" t="str">
            <v/>
          </cell>
          <cell r="EW103" t="e">
            <v>#REF!</v>
          </cell>
        </row>
        <row r="104">
          <cell r="A104">
            <v>704897</v>
          </cell>
          <cell r="B104" t="str">
            <v>آلاء الشبعاني</v>
          </cell>
          <cell r="C104" t="str">
            <v>الرابعة</v>
          </cell>
          <cell r="D104" t="str">
            <v/>
          </cell>
          <cell r="E104"/>
          <cell r="F104" t="str">
            <v>ر1</v>
          </cell>
          <cell r="G104"/>
          <cell r="H104" t="str">
            <v>ر1</v>
          </cell>
          <cell r="I104"/>
          <cell r="J104" t="str">
            <v>ر1</v>
          </cell>
          <cell r="K104"/>
          <cell r="L104" t="str">
            <v>ر1</v>
          </cell>
          <cell r="M104"/>
          <cell r="N104" t="str">
            <v>ر1</v>
          </cell>
          <cell r="O104"/>
          <cell r="P104" t="str">
            <v>ر1</v>
          </cell>
          <cell r="Q104"/>
          <cell r="R104" t="str">
            <v>ر1</v>
          </cell>
          <cell r="S104"/>
          <cell r="T104" t="str">
            <v>ر1</v>
          </cell>
          <cell r="U104"/>
          <cell r="V104" t="str">
            <v>ر1</v>
          </cell>
          <cell r="W104"/>
          <cell r="X104" t="str">
            <v>ر1</v>
          </cell>
          <cell r="Y104"/>
          <cell r="Z104" t="str">
            <v>ر2</v>
          </cell>
          <cell r="AA104"/>
          <cell r="AB104" t="str">
            <v>ر1</v>
          </cell>
          <cell r="AC104"/>
          <cell r="AD104" t="str">
            <v>ر2</v>
          </cell>
          <cell r="AE104"/>
          <cell r="AF104" t="str">
            <v>ر1</v>
          </cell>
          <cell r="AG104"/>
          <cell r="AH104" t="str">
            <v>ر1</v>
          </cell>
          <cell r="AI104"/>
          <cell r="AJ104" t="str">
            <v>ر1</v>
          </cell>
          <cell r="AK104"/>
          <cell r="AL104" t="str">
            <v>ر2</v>
          </cell>
          <cell r="AM104"/>
          <cell r="AN104" t="str">
            <v>ر1</v>
          </cell>
          <cell r="AO104"/>
          <cell r="AP104" t="str">
            <v>ر1</v>
          </cell>
          <cell r="AQ104"/>
          <cell r="AR104" t="str">
            <v>ر1</v>
          </cell>
          <cell r="AS104"/>
          <cell r="AT104" t="str">
            <v>ر2</v>
          </cell>
          <cell r="AU104"/>
          <cell r="AV104" t="str">
            <v>ر1</v>
          </cell>
          <cell r="AW104"/>
          <cell r="AX104" t="str">
            <v>ر1</v>
          </cell>
          <cell r="AY104"/>
          <cell r="AZ104" t="str">
            <v>ر1</v>
          </cell>
          <cell r="BA104"/>
          <cell r="BB104" t="str">
            <v>ر1</v>
          </cell>
          <cell r="BC104"/>
          <cell r="BD104" t="str">
            <v>ر2</v>
          </cell>
          <cell r="BE104"/>
          <cell r="BF104" t="str">
            <v>ر2</v>
          </cell>
          <cell r="BG104"/>
          <cell r="BH104" t="str">
            <v>ج</v>
          </cell>
          <cell r="BI104"/>
          <cell r="BJ104" t="str">
            <v>ر1</v>
          </cell>
          <cell r="BK104"/>
          <cell r="BL104" t="str">
            <v>ر1</v>
          </cell>
          <cell r="BM104"/>
          <cell r="BN104" t="str">
            <v>ر1</v>
          </cell>
          <cell r="BO104"/>
          <cell r="BP104" t="str">
            <v>ر1</v>
          </cell>
          <cell r="BQ104"/>
          <cell r="BR104" t="str">
            <v>ر1</v>
          </cell>
          <cell r="BS104"/>
          <cell r="BT104" t="str">
            <v>ر1</v>
          </cell>
          <cell r="BU104"/>
          <cell r="BV104" t="str">
            <v>ر2</v>
          </cell>
          <cell r="BW104"/>
          <cell r="BX104" t="str">
            <v>ر2</v>
          </cell>
          <cell r="BY104"/>
          <cell r="BZ104" t="str">
            <v>ج</v>
          </cell>
          <cell r="CA104">
            <v>1</v>
          </cell>
          <cell r="CB104" t="str">
            <v>ج</v>
          </cell>
          <cell r="CC104">
            <v>1</v>
          </cell>
          <cell r="CD104" t="str">
            <v>ج</v>
          </cell>
          <cell r="CE104">
            <v>1</v>
          </cell>
          <cell r="CF104" t="str">
            <v>ج</v>
          </cell>
          <cell r="CG104">
            <v>1</v>
          </cell>
          <cell r="CH104" t="str">
            <v>ج</v>
          </cell>
          <cell r="CI104">
            <v>1</v>
          </cell>
          <cell r="CJ104" t="str">
            <v>ج</v>
          </cell>
          <cell r="CK104"/>
          <cell r="CL104" t="str">
            <v/>
          </cell>
          <cell r="CM104"/>
          <cell r="CN104" t="str">
            <v/>
          </cell>
          <cell r="CO104"/>
          <cell r="CP104" t="str">
            <v/>
          </cell>
          <cell r="CQ104"/>
          <cell r="CR104" t="str">
            <v/>
          </cell>
          <cell r="CS104"/>
          <cell r="CT104" t="str">
            <v/>
          </cell>
          <cell r="CU104"/>
          <cell r="CV104" t="str">
            <v/>
          </cell>
          <cell r="CW104"/>
          <cell r="CX104" t="str">
            <v>ر1</v>
          </cell>
          <cell r="CY104" t="str">
            <v>ر1</v>
          </cell>
          <cell r="CZ104" t="str">
            <v>ر1</v>
          </cell>
          <cell r="DA104" t="str">
            <v>ر1</v>
          </cell>
          <cell r="DB104" t="str">
            <v>ر1</v>
          </cell>
          <cell r="DC104" t="str">
            <v>ر1</v>
          </cell>
          <cell r="DD104" t="str">
            <v>ر1</v>
          </cell>
          <cell r="DE104" t="str">
            <v>ر1</v>
          </cell>
          <cell r="DF104" t="str">
            <v>ر1</v>
          </cell>
          <cell r="DG104" t="str">
            <v>ر1</v>
          </cell>
          <cell r="DH104" t="str">
            <v>ر2</v>
          </cell>
          <cell r="DI104" t="str">
            <v>ر1</v>
          </cell>
          <cell r="DJ104" t="str">
            <v>ر2</v>
          </cell>
          <cell r="DK104" t="str">
            <v>ر1</v>
          </cell>
          <cell r="DL104" t="str">
            <v>ر1</v>
          </cell>
          <cell r="DM104" t="str">
            <v>ر1</v>
          </cell>
          <cell r="DN104" t="str">
            <v>ر2</v>
          </cell>
          <cell r="DO104" t="str">
            <v>ر1</v>
          </cell>
          <cell r="DP104" t="str">
            <v>ر1</v>
          </cell>
          <cell r="DQ104" t="str">
            <v>ر1</v>
          </cell>
          <cell r="DR104" t="str">
            <v>ر2</v>
          </cell>
          <cell r="DS104" t="str">
            <v>ر1</v>
          </cell>
          <cell r="DT104" t="str">
            <v>ر1</v>
          </cell>
          <cell r="DU104" t="str">
            <v>ر1</v>
          </cell>
          <cell r="DV104" t="str">
            <v>ر1</v>
          </cell>
          <cell r="DW104" t="str">
            <v>ر2</v>
          </cell>
          <cell r="DX104" t="str">
            <v>ر2</v>
          </cell>
          <cell r="DY104" t="str">
            <v>ج</v>
          </cell>
          <cell r="DZ104" t="str">
            <v>ر1</v>
          </cell>
          <cell r="EA104" t="str">
            <v>ر1</v>
          </cell>
          <cell r="EB104" t="str">
            <v>ر1</v>
          </cell>
          <cell r="EC104" t="str">
            <v>ر1</v>
          </cell>
          <cell r="ED104" t="str">
            <v>ر1</v>
          </cell>
          <cell r="EE104" t="str">
            <v>ر1</v>
          </cell>
          <cell r="EF104" t="str">
            <v>ر2</v>
          </cell>
          <cell r="EG104" t="str">
            <v>ر2</v>
          </cell>
          <cell r="EH104" t="str">
            <v>ج</v>
          </cell>
          <cell r="EI104" t="str">
            <v>ر1</v>
          </cell>
          <cell r="EJ104" t="str">
            <v>ر1</v>
          </cell>
          <cell r="EK104" t="str">
            <v>ر1</v>
          </cell>
          <cell r="EL104" t="str">
            <v>ر1</v>
          </cell>
          <cell r="EM104" t="str">
            <v>ر1</v>
          </cell>
          <cell r="EN104" t="str">
            <v/>
          </cell>
          <cell r="EO104" t="str">
            <v/>
          </cell>
          <cell r="EP104" t="str">
            <v/>
          </cell>
          <cell r="EQ104" t="str">
            <v/>
          </cell>
          <cell r="ER104" t="str">
            <v/>
          </cell>
          <cell r="ES104" t="str">
            <v/>
          </cell>
          <cell r="ET104" t="str">
            <v/>
          </cell>
          <cell r="EU104" t="str">
            <v/>
          </cell>
          <cell r="EV104" t="str">
            <v/>
          </cell>
          <cell r="EW104" t="e">
            <v>#REF!</v>
          </cell>
        </row>
        <row r="105">
          <cell r="A105">
            <v>704909</v>
          </cell>
          <cell r="B105" t="str">
            <v>باسل البشلاوي</v>
          </cell>
          <cell r="C105" t="str">
            <v>الرابعة حديث</v>
          </cell>
          <cell r="D105" t="str">
            <v>ترفع الى س4</v>
          </cell>
          <cell r="E105"/>
          <cell r="F105" t="str">
            <v>ر1</v>
          </cell>
          <cell r="G105"/>
          <cell r="H105" t="str">
            <v>ر2</v>
          </cell>
          <cell r="I105"/>
          <cell r="J105" t="str">
            <v>ر1</v>
          </cell>
          <cell r="K105"/>
          <cell r="L105" t="str">
            <v>ر1</v>
          </cell>
          <cell r="M105"/>
          <cell r="N105" t="str">
            <v>ر2</v>
          </cell>
          <cell r="O105"/>
          <cell r="P105" t="str">
            <v>ر1</v>
          </cell>
          <cell r="Q105"/>
          <cell r="R105" t="str">
            <v>ر2</v>
          </cell>
          <cell r="S105"/>
          <cell r="T105" t="str">
            <v>ر1</v>
          </cell>
          <cell r="U105"/>
          <cell r="V105" t="str">
            <v>ر1</v>
          </cell>
          <cell r="W105"/>
          <cell r="X105" t="str">
            <v>ر1</v>
          </cell>
          <cell r="Y105"/>
          <cell r="Z105" t="str">
            <v>ر1</v>
          </cell>
          <cell r="AA105"/>
          <cell r="AB105" t="str">
            <v>ر1</v>
          </cell>
          <cell r="AC105"/>
          <cell r="AD105" t="str">
            <v>ر1</v>
          </cell>
          <cell r="AE105"/>
          <cell r="AF105" t="str">
            <v>ر1</v>
          </cell>
          <cell r="AG105"/>
          <cell r="AH105" t="str">
            <v>ر1</v>
          </cell>
          <cell r="AI105"/>
          <cell r="AJ105" t="str">
            <v>ر1</v>
          </cell>
          <cell r="AK105"/>
          <cell r="AL105" t="str">
            <v>ر2</v>
          </cell>
          <cell r="AM105"/>
          <cell r="AN105" t="str">
            <v>ر1</v>
          </cell>
          <cell r="AO105"/>
          <cell r="AP105" t="str">
            <v>ر2</v>
          </cell>
          <cell r="AQ105"/>
          <cell r="AR105" t="str">
            <v>ر2</v>
          </cell>
          <cell r="AS105"/>
          <cell r="AT105" t="str">
            <v>ر1</v>
          </cell>
          <cell r="AU105"/>
          <cell r="AV105" t="str">
            <v>ر1</v>
          </cell>
          <cell r="AW105"/>
          <cell r="AX105" t="str">
            <v>ر2</v>
          </cell>
          <cell r="AY105"/>
          <cell r="AZ105" t="str">
            <v>ر1</v>
          </cell>
          <cell r="BA105"/>
          <cell r="BB105" t="str">
            <v>ر2</v>
          </cell>
          <cell r="BC105"/>
          <cell r="BD105" t="str">
            <v>ر2</v>
          </cell>
          <cell r="BE105"/>
          <cell r="BF105" t="str">
            <v>ر2</v>
          </cell>
          <cell r="BG105">
            <v>1</v>
          </cell>
          <cell r="BH105" t="str">
            <v>ر2</v>
          </cell>
          <cell r="BI105">
            <v>1</v>
          </cell>
          <cell r="BJ105" t="str">
            <v>ر1</v>
          </cell>
          <cell r="BK105"/>
          <cell r="BL105" t="str">
            <v>ر2</v>
          </cell>
          <cell r="BM105">
            <v>1</v>
          </cell>
          <cell r="BN105" t="str">
            <v>ج</v>
          </cell>
          <cell r="BO105">
            <v>1</v>
          </cell>
          <cell r="BP105" t="str">
            <v>ج</v>
          </cell>
          <cell r="BQ105"/>
          <cell r="BR105" t="str">
            <v>ج</v>
          </cell>
          <cell r="BS105"/>
          <cell r="BT105" t="str">
            <v>ر1</v>
          </cell>
          <cell r="BU105">
            <v>1</v>
          </cell>
          <cell r="BV105" t="str">
            <v>ر1</v>
          </cell>
          <cell r="BW105"/>
          <cell r="BX105" t="str">
            <v>ر1</v>
          </cell>
          <cell r="BY105"/>
          <cell r="BZ105" t="str">
            <v/>
          </cell>
          <cell r="CA105"/>
          <cell r="CB105" t="str">
            <v/>
          </cell>
          <cell r="CC105"/>
          <cell r="CD105" t="str">
            <v/>
          </cell>
          <cell r="CE105"/>
          <cell r="CF105" t="str">
            <v/>
          </cell>
          <cell r="CG105"/>
          <cell r="CH105" t="str">
            <v/>
          </cell>
          <cell r="CI105"/>
          <cell r="CJ105" t="str">
            <v/>
          </cell>
          <cell r="CK105"/>
          <cell r="CL105" t="str">
            <v/>
          </cell>
          <cell r="CM105"/>
          <cell r="CN105" t="str">
            <v/>
          </cell>
          <cell r="CO105"/>
          <cell r="CP105" t="str">
            <v/>
          </cell>
          <cell r="CQ105"/>
          <cell r="CR105" t="str">
            <v/>
          </cell>
          <cell r="CS105"/>
          <cell r="CT105" t="str">
            <v/>
          </cell>
          <cell r="CU105"/>
          <cell r="CV105" t="str">
            <v/>
          </cell>
          <cell r="CW105"/>
          <cell r="CX105" t="str">
            <v>ر1</v>
          </cell>
          <cell r="CY105" t="str">
            <v>ر2</v>
          </cell>
          <cell r="CZ105" t="str">
            <v>ر1</v>
          </cell>
          <cell r="DA105" t="str">
            <v>ر1</v>
          </cell>
          <cell r="DB105" t="str">
            <v>ر2</v>
          </cell>
          <cell r="DC105" t="str">
            <v>ر1</v>
          </cell>
          <cell r="DD105" t="str">
            <v>ر2</v>
          </cell>
          <cell r="DE105" t="str">
            <v>ر1</v>
          </cell>
          <cell r="DF105" t="str">
            <v>ر1</v>
          </cell>
          <cell r="DG105" t="str">
            <v>ر1</v>
          </cell>
          <cell r="DH105" t="str">
            <v>ر1</v>
          </cell>
          <cell r="DI105" t="str">
            <v>ر1</v>
          </cell>
          <cell r="DJ105" t="str">
            <v>ر1</v>
          </cell>
          <cell r="DK105" t="str">
            <v>ر1</v>
          </cell>
          <cell r="DL105" t="str">
            <v>ر1</v>
          </cell>
          <cell r="DM105" t="str">
            <v>ر1</v>
          </cell>
          <cell r="DN105" t="str">
            <v>ر2</v>
          </cell>
          <cell r="DO105" t="str">
            <v>ر1</v>
          </cell>
          <cell r="DP105" t="str">
            <v>ر2</v>
          </cell>
          <cell r="DQ105" t="str">
            <v>ر2</v>
          </cell>
          <cell r="DR105" t="str">
            <v>ر1</v>
          </cell>
          <cell r="DS105" t="str">
            <v>ر1</v>
          </cell>
          <cell r="DT105" t="str">
            <v>ر2</v>
          </cell>
          <cell r="DU105" t="str">
            <v>ر1</v>
          </cell>
          <cell r="DV105" t="str">
            <v>ر2</v>
          </cell>
          <cell r="DW105" t="str">
            <v>ر2</v>
          </cell>
          <cell r="DX105" t="str">
            <v>ر2</v>
          </cell>
          <cell r="DY105" t="str">
            <v>ر2</v>
          </cell>
          <cell r="DZ105" t="str">
            <v>ر2</v>
          </cell>
          <cell r="EA105" t="str">
            <v>ر2</v>
          </cell>
          <cell r="EB105" t="str">
            <v>ر1</v>
          </cell>
          <cell r="EC105" t="str">
            <v>ر1</v>
          </cell>
          <cell r="ED105" t="str">
            <v>ج</v>
          </cell>
          <cell r="EE105" t="str">
            <v>ر1</v>
          </cell>
          <cell r="EF105" t="str">
            <v>ر2</v>
          </cell>
          <cell r="EG105" t="str">
            <v>ر1</v>
          </cell>
          <cell r="EH105" t="str">
            <v/>
          </cell>
          <cell r="EI105" t="str">
            <v/>
          </cell>
          <cell r="EJ105" t="str">
            <v/>
          </cell>
          <cell r="EK105" t="str">
            <v/>
          </cell>
          <cell r="EL105" t="str">
            <v/>
          </cell>
          <cell r="EM105" t="str">
            <v/>
          </cell>
          <cell r="EO105" t="str">
            <v/>
          </cell>
          <cell r="EP105" t="str">
            <v/>
          </cell>
          <cell r="EQ105" t="str">
            <v/>
          </cell>
          <cell r="ER105" t="str">
            <v/>
          </cell>
          <cell r="ES105" t="str">
            <v/>
          </cell>
          <cell r="ET105" t="str">
            <v/>
          </cell>
          <cell r="EU105" t="str">
            <v/>
          </cell>
          <cell r="EV105" t="str">
            <v/>
          </cell>
          <cell r="EW105" t="e">
            <v>#REF!</v>
          </cell>
        </row>
        <row r="106">
          <cell r="A106">
            <v>704913</v>
          </cell>
          <cell r="B106" t="str">
            <v>بثينه جابر</v>
          </cell>
          <cell r="C106" t="str">
            <v>الرابعة حديث</v>
          </cell>
          <cell r="D106" t="str">
            <v>ترفع الى س4</v>
          </cell>
          <cell r="E106"/>
          <cell r="F106" t="str">
            <v>ر1</v>
          </cell>
          <cell r="G106"/>
          <cell r="H106" t="str">
            <v>ر1</v>
          </cell>
          <cell r="I106"/>
          <cell r="J106" t="str">
            <v>ر2</v>
          </cell>
          <cell r="K106"/>
          <cell r="L106" t="str">
            <v>ر1</v>
          </cell>
          <cell r="M106"/>
          <cell r="N106" t="str">
            <v>ر1</v>
          </cell>
          <cell r="O106"/>
          <cell r="P106" t="str">
            <v>ر2</v>
          </cell>
          <cell r="Q106"/>
          <cell r="R106" t="str">
            <v>ر1</v>
          </cell>
          <cell r="S106"/>
          <cell r="T106" t="str">
            <v>ر1</v>
          </cell>
          <cell r="U106"/>
          <cell r="V106" t="str">
            <v>ر1</v>
          </cell>
          <cell r="W106"/>
          <cell r="X106" t="str">
            <v>ر1</v>
          </cell>
          <cell r="Y106"/>
          <cell r="Z106" t="str">
            <v>ر2</v>
          </cell>
          <cell r="AA106">
            <v>1</v>
          </cell>
          <cell r="AB106" t="str">
            <v>ر2</v>
          </cell>
          <cell r="AC106"/>
          <cell r="AD106" t="str">
            <v>ر2</v>
          </cell>
          <cell r="AE106"/>
          <cell r="AF106" t="str">
            <v>ر2</v>
          </cell>
          <cell r="AG106"/>
          <cell r="AH106" t="str">
            <v>ر2</v>
          </cell>
          <cell r="AI106"/>
          <cell r="AJ106" t="str">
            <v>ر2</v>
          </cell>
          <cell r="AK106"/>
          <cell r="AL106" t="str">
            <v>ر2</v>
          </cell>
          <cell r="AM106"/>
          <cell r="AN106" t="str">
            <v>ر2</v>
          </cell>
          <cell r="AO106"/>
          <cell r="AP106" t="str">
            <v>ر2</v>
          </cell>
          <cell r="AQ106"/>
          <cell r="AR106" t="str">
            <v>ر1</v>
          </cell>
          <cell r="AS106"/>
          <cell r="AT106" t="str">
            <v>ر1</v>
          </cell>
          <cell r="AU106"/>
          <cell r="AV106" t="str">
            <v>ر1</v>
          </cell>
          <cell r="AW106"/>
          <cell r="AX106" t="str">
            <v>ر1</v>
          </cell>
          <cell r="AY106"/>
          <cell r="AZ106" t="str">
            <v>ر1</v>
          </cell>
          <cell r="BA106"/>
          <cell r="BB106" t="str">
            <v>ر1</v>
          </cell>
          <cell r="BC106"/>
          <cell r="BD106" t="str">
            <v>ج</v>
          </cell>
          <cell r="BE106"/>
          <cell r="BF106" t="str">
            <v>ر1</v>
          </cell>
          <cell r="BG106"/>
          <cell r="BH106" t="str">
            <v>ر1</v>
          </cell>
          <cell r="BI106"/>
          <cell r="BJ106" t="str">
            <v>ر1</v>
          </cell>
          <cell r="BK106"/>
          <cell r="BL106" t="str">
            <v>ر2</v>
          </cell>
          <cell r="BM106"/>
          <cell r="BN106" t="str">
            <v>ج</v>
          </cell>
          <cell r="BO106">
            <v>1</v>
          </cell>
          <cell r="BP106" t="str">
            <v>ج</v>
          </cell>
          <cell r="BQ106"/>
          <cell r="BR106" t="str">
            <v>ج</v>
          </cell>
          <cell r="BS106">
            <v>1</v>
          </cell>
          <cell r="BT106" t="str">
            <v>ج</v>
          </cell>
          <cell r="BU106">
            <v>1</v>
          </cell>
          <cell r="BV106" t="str">
            <v>ج</v>
          </cell>
          <cell r="BW106"/>
          <cell r="BX106" t="str">
            <v>ر2</v>
          </cell>
          <cell r="BY106"/>
          <cell r="BZ106" t="str">
            <v/>
          </cell>
          <cell r="CA106"/>
          <cell r="CB106" t="str">
            <v/>
          </cell>
          <cell r="CC106"/>
          <cell r="CD106" t="str">
            <v/>
          </cell>
          <cell r="CE106"/>
          <cell r="CF106" t="str">
            <v/>
          </cell>
          <cell r="CG106"/>
          <cell r="CH106" t="str">
            <v/>
          </cell>
          <cell r="CI106"/>
          <cell r="CJ106" t="str">
            <v/>
          </cell>
          <cell r="CK106"/>
          <cell r="CL106" t="str">
            <v/>
          </cell>
          <cell r="CM106"/>
          <cell r="CN106" t="str">
            <v/>
          </cell>
          <cell r="CO106"/>
          <cell r="CP106" t="str">
            <v/>
          </cell>
          <cell r="CQ106"/>
          <cell r="CR106" t="str">
            <v/>
          </cell>
          <cell r="CS106"/>
          <cell r="CT106" t="str">
            <v/>
          </cell>
          <cell r="CU106"/>
          <cell r="CV106" t="str">
            <v/>
          </cell>
          <cell r="CW106"/>
          <cell r="CX106" t="str">
            <v>ر1</v>
          </cell>
          <cell r="CY106" t="str">
            <v>ر1</v>
          </cell>
          <cell r="CZ106" t="str">
            <v>ر2</v>
          </cell>
          <cell r="DA106" t="str">
            <v>ر1</v>
          </cell>
          <cell r="DB106" t="str">
            <v>ر1</v>
          </cell>
          <cell r="DC106" t="str">
            <v>ر2</v>
          </cell>
          <cell r="DD106" t="str">
            <v>ر1</v>
          </cell>
          <cell r="DE106" t="str">
            <v>ر1</v>
          </cell>
          <cell r="DF106" t="str">
            <v>ر1</v>
          </cell>
          <cell r="DG106" t="str">
            <v>ر1</v>
          </cell>
          <cell r="DH106" t="str">
            <v>ر2</v>
          </cell>
          <cell r="DI106" t="str">
            <v>ر2</v>
          </cell>
          <cell r="DJ106" t="str">
            <v>ر2</v>
          </cell>
          <cell r="DK106" t="str">
            <v>ر2</v>
          </cell>
          <cell r="DL106" t="str">
            <v>ر2</v>
          </cell>
          <cell r="DM106" t="str">
            <v>ر2</v>
          </cell>
          <cell r="DN106" t="str">
            <v>ر2</v>
          </cell>
          <cell r="DO106" t="str">
            <v>ر2</v>
          </cell>
          <cell r="DP106" t="str">
            <v>ر2</v>
          </cell>
          <cell r="DQ106" t="str">
            <v>ر1</v>
          </cell>
          <cell r="DR106" t="str">
            <v>ر1</v>
          </cell>
          <cell r="DS106" t="str">
            <v>ر1</v>
          </cell>
          <cell r="DT106" t="str">
            <v>ر1</v>
          </cell>
          <cell r="DU106" t="str">
            <v>ر1</v>
          </cell>
          <cell r="DV106" t="str">
            <v>ر1</v>
          </cell>
          <cell r="DW106" t="str">
            <v>ج</v>
          </cell>
          <cell r="DX106" t="str">
            <v>ر1</v>
          </cell>
          <cell r="DY106" t="str">
            <v>ر1</v>
          </cell>
          <cell r="DZ106" t="str">
            <v>ر1</v>
          </cell>
          <cell r="EA106" t="str">
            <v>ر2</v>
          </cell>
          <cell r="EB106" t="str">
            <v>ج</v>
          </cell>
          <cell r="EC106" t="str">
            <v>ر1</v>
          </cell>
          <cell r="ED106" t="str">
            <v>ج</v>
          </cell>
          <cell r="EE106" t="str">
            <v>ر1</v>
          </cell>
          <cell r="EF106" t="str">
            <v>ر1</v>
          </cell>
          <cell r="EG106" t="str">
            <v>ر2</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e">
            <v>#REF!</v>
          </cell>
        </row>
        <row r="107">
          <cell r="A107">
            <v>704925</v>
          </cell>
          <cell r="B107" t="str">
            <v>بشرى الرطب</v>
          </cell>
          <cell r="C107" t="str">
            <v>الثالثة</v>
          </cell>
          <cell r="D107" t="str">
            <v/>
          </cell>
          <cell r="E107"/>
          <cell r="F107" t="str">
            <v>ر1</v>
          </cell>
          <cell r="G107"/>
          <cell r="H107" t="str">
            <v>ر2</v>
          </cell>
          <cell r="I107"/>
          <cell r="J107" t="str">
            <v>ر2</v>
          </cell>
          <cell r="K107"/>
          <cell r="L107" t="str">
            <v>ر1</v>
          </cell>
          <cell r="M107"/>
          <cell r="N107" t="str">
            <v>ر1</v>
          </cell>
          <cell r="O107"/>
          <cell r="P107" t="str">
            <v>ر1</v>
          </cell>
          <cell r="Q107"/>
          <cell r="R107" t="str">
            <v>ر1</v>
          </cell>
          <cell r="S107"/>
          <cell r="T107" t="str">
            <v>ر1</v>
          </cell>
          <cell r="U107"/>
          <cell r="V107" t="str">
            <v>ر1</v>
          </cell>
          <cell r="W107"/>
          <cell r="X107" t="str">
            <v>ر2</v>
          </cell>
          <cell r="Y107"/>
          <cell r="Z107" t="str">
            <v>ر1</v>
          </cell>
          <cell r="AA107"/>
          <cell r="AB107" t="str">
            <v>ر1</v>
          </cell>
          <cell r="AC107"/>
          <cell r="AD107" t="str">
            <v>ر1</v>
          </cell>
          <cell r="AE107"/>
          <cell r="AF107" t="str">
            <v>ر1</v>
          </cell>
          <cell r="AG107"/>
          <cell r="AH107" t="str">
            <v>ر1</v>
          </cell>
          <cell r="AI107"/>
          <cell r="AJ107" t="str">
            <v>ر1</v>
          </cell>
          <cell r="AK107"/>
          <cell r="AL107" t="str">
            <v>ر2</v>
          </cell>
          <cell r="AM107"/>
          <cell r="AN107" t="str">
            <v>ر1</v>
          </cell>
          <cell r="AO107">
            <v>1</v>
          </cell>
          <cell r="AP107" t="str">
            <v>ر2</v>
          </cell>
          <cell r="AQ107"/>
          <cell r="AR107" t="str">
            <v>ر1</v>
          </cell>
          <cell r="AS107">
            <v>1</v>
          </cell>
          <cell r="AT107" t="str">
            <v>ر1</v>
          </cell>
          <cell r="AU107"/>
          <cell r="AV107" t="str">
            <v>ر2</v>
          </cell>
          <cell r="AW107"/>
          <cell r="AX107" t="str">
            <v>ر1</v>
          </cell>
          <cell r="AY107"/>
          <cell r="AZ107" t="str">
            <v>ر2</v>
          </cell>
          <cell r="BA107"/>
          <cell r="BB107" t="str">
            <v>ر1</v>
          </cell>
          <cell r="BC107"/>
          <cell r="BD107" t="str">
            <v>ر1</v>
          </cell>
          <cell r="BE107">
            <v>1</v>
          </cell>
          <cell r="BF107" t="str">
            <v>ر2</v>
          </cell>
          <cell r="BG107"/>
          <cell r="BH107" t="str">
            <v>ر2</v>
          </cell>
          <cell r="BI107"/>
          <cell r="BJ107" t="str">
            <v>ر1</v>
          </cell>
          <cell r="BK107"/>
          <cell r="BL107" t="str">
            <v>ر1</v>
          </cell>
          <cell r="BM107"/>
          <cell r="BN107" t="str">
            <v>ر1</v>
          </cell>
          <cell r="BO107">
            <v>1</v>
          </cell>
          <cell r="BP107" t="str">
            <v>ر2</v>
          </cell>
          <cell r="BQ107">
            <v>1</v>
          </cell>
          <cell r="BR107" t="str">
            <v>ر2</v>
          </cell>
          <cell r="BS107"/>
          <cell r="BT107" t="str">
            <v>ر1</v>
          </cell>
          <cell r="BU107">
            <v>1</v>
          </cell>
          <cell r="BV107" t="str">
            <v>ج</v>
          </cell>
          <cell r="BW107"/>
          <cell r="BX107" t="str">
            <v>ر1</v>
          </cell>
          <cell r="BY107"/>
          <cell r="BZ107" t="str">
            <v/>
          </cell>
          <cell r="CA107"/>
          <cell r="CB107" t="str">
            <v/>
          </cell>
          <cell r="CC107"/>
          <cell r="CD107" t="str">
            <v/>
          </cell>
          <cell r="CE107"/>
          <cell r="CF107" t="str">
            <v/>
          </cell>
          <cell r="CG107"/>
          <cell r="CH107" t="str">
            <v/>
          </cell>
          <cell r="CI107"/>
          <cell r="CJ107" t="str">
            <v/>
          </cell>
          <cell r="CK107"/>
          <cell r="CL107" t="str">
            <v/>
          </cell>
          <cell r="CM107"/>
          <cell r="CN107" t="str">
            <v/>
          </cell>
          <cell r="CO107"/>
          <cell r="CP107" t="str">
            <v/>
          </cell>
          <cell r="CQ107"/>
          <cell r="CR107" t="str">
            <v/>
          </cell>
          <cell r="CS107"/>
          <cell r="CT107" t="str">
            <v/>
          </cell>
          <cell r="CU107"/>
          <cell r="CV107" t="str">
            <v/>
          </cell>
          <cell r="CW107"/>
          <cell r="CX107" t="str">
            <v>ر1</v>
          </cell>
          <cell r="CY107" t="str">
            <v>ر2</v>
          </cell>
          <cell r="CZ107" t="str">
            <v>ر2</v>
          </cell>
          <cell r="DA107" t="str">
            <v>ر1</v>
          </cell>
          <cell r="DB107" t="str">
            <v>ر1</v>
          </cell>
          <cell r="DC107" t="str">
            <v>ر1</v>
          </cell>
          <cell r="DD107" t="str">
            <v>ر1</v>
          </cell>
          <cell r="DE107" t="str">
            <v>ر1</v>
          </cell>
          <cell r="DF107" t="str">
            <v>ر1</v>
          </cell>
          <cell r="DG107" t="str">
            <v>ر2</v>
          </cell>
          <cell r="DH107" t="str">
            <v>ر1</v>
          </cell>
          <cell r="DI107" t="str">
            <v>ر1</v>
          </cell>
          <cell r="DJ107" t="str">
            <v>ر1</v>
          </cell>
          <cell r="DK107" t="str">
            <v>ر1</v>
          </cell>
          <cell r="DL107" t="str">
            <v>ر1</v>
          </cell>
          <cell r="DM107" t="str">
            <v>ر1</v>
          </cell>
          <cell r="DN107" t="str">
            <v>ر2</v>
          </cell>
          <cell r="DO107" t="str">
            <v>ر1</v>
          </cell>
          <cell r="DP107" t="str">
            <v>ر2</v>
          </cell>
          <cell r="DQ107" t="str">
            <v>ر1</v>
          </cell>
          <cell r="DR107" t="str">
            <v>ر2</v>
          </cell>
          <cell r="DS107" t="str">
            <v>ر2</v>
          </cell>
          <cell r="DT107" t="str">
            <v>ر1</v>
          </cell>
          <cell r="DU107" t="str">
            <v>ر2</v>
          </cell>
          <cell r="DV107" t="str">
            <v>ر1</v>
          </cell>
          <cell r="DW107" t="str">
            <v>ر1</v>
          </cell>
          <cell r="DX107" t="str">
            <v>ر2</v>
          </cell>
          <cell r="DY107" t="str">
            <v>ر2</v>
          </cell>
          <cell r="DZ107" t="str">
            <v>ر1</v>
          </cell>
          <cell r="EA107" t="str">
            <v>ر1</v>
          </cell>
          <cell r="EB107" t="str">
            <v>ر1</v>
          </cell>
          <cell r="EC107" t="str">
            <v>ر2</v>
          </cell>
          <cell r="ED107" t="str">
            <v>ر2</v>
          </cell>
          <cell r="EE107" t="str">
            <v>ر1</v>
          </cell>
          <cell r="EF107" t="str">
            <v>ر1</v>
          </cell>
          <cell r="EG107" t="str">
            <v>ر1</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e">
            <v>#REF!</v>
          </cell>
        </row>
        <row r="108">
          <cell r="A108">
            <v>704939</v>
          </cell>
          <cell r="B108" t="str">
            <v>تمام عابدين</v>
          </cell>
          <cell r="C108" t="str">
            <v>الثالثة حديث</v>
          </cell>
          <cell r="D108" t="str">
            <v>ترفع الى س3</v>
          </cell>
          <cell r="E108"/>
          <cell r="F108" t="str">
            <v>A</v>
          </cell>
          <cell r="G108">
            <v>1</v>
          </cell>
          <cell r="H108" t="str">
            <v>A</v>
          </cell>
          <cell r="I108"/>
          <cell r="J108" t="str">
            <v>A</v>
          </cell>
          <cell r="K108">
            <v>1</v>
          </cell>
          <cell r="L108" t="str">
            <v>A</v>
          </cell>
          <cell r="M108"/>
          <cell r="N108" t="str">
            <v>A</v>
          </cell>
          <cell r="O108"/>
          <cell r="P108" t="str">
            <v>A</v>
          </cell>
          <cell r="Q108">
            <v>1</v>
          </cell>
          <cell r="R108" t="str">
            <v>A</v>
          </cell>
          <cell r="S108"/>
          <cell r="T108" t="str">
            <v>A</v>
          </cell>
          <cell r="U108"/>
          <cell r="V108" t="str">
            <v>A</v>
          </cell>
          <cell r="W108"/>
          <cell r="X108" t="str">
            <v>A</v>
          </cell>
          <cell r="Y108"/>
          <cell r="Z108" t="str">
            <v>A</v>
          </cell>
          <cell r="AA108"/>
          <cell r="AB108" t="str">
            <v>A</v>
          </cell>
          <cell r="AC108"/>
          <cell r="AD108" t="str">
            <v>A</v>
          </cell>
          <cell r="AE108">
            <v>1</v>
          </cell>
          <cell r="AF108" t="str">
            <v>A</v>
          </cell>
          <cell r="AG108"/>
          <cell r="AH108" t="str">
            <v>A</v>
          </cell>
          <cell r="AI108">
            <v>1</v>
          </cell>
          <cell r="AJ108" t="str">
            <v>A</v>
          </cell>
          <cell r="AK108">
            <v>1</v>
          </cell>
          <cell r="AL108" t="str">
            <v>A</v>
          </cell>
          <cell r="AM108">
            <v>1</v>
          </cell>
          <cell r="AN108" t="str">
            <v>A</v>
          </cell>
          <cell r="AO108">
            <v>1</v>
          </cell>
          <cell r="AP108" t="str">
            <v>A</v>
          </cell>
          <cell r="AQ108">
            <v>1</v>
          </cell>
          <cell r="AR108" t="str">
            <v>A</v>
          </cell>
          <cell r="AS108">
            <v>1</v>
          </cell>
          <cell r="AT108" t="str">
            <v>A</v>
          </cell>
          <cell r="AU108">
            <v>1</v>
          </cell>
          <cell r="AV108" t="str">
            <v>A</v>
          </cell>
          <cell r="AW108">
            <v>1</v>
          </cell>
          <cell r="AX108" t="str">
            <v>A</v>
          </cell>
          <cell r="AY108">
            <v>1</v>
          </cell>
          <cell r="AZ108" t="str">
            <v>A</v>
          </cell>
          <cell r="BA108"/>
          <cell r="BB108" t="str">
            <v/>
          </cell>
          <cell r="BC108"/>
          <cell r="BD108" t="str">
            <v/>
          </cell>
          <cell r="BE108"/>
          <cell r="BF108" t="str">
            <v/>
          </cell>
          <cell r="BG108"/>
          <cell r="BH108" t="str">
            <v/>
          </cell>
          <cell r="BI108"/>
          <cell r="BJ108" t="str">
            <v/>
          </cell>
          <cell r="BK108"/>
          <cell r="BL108" t="str">
            <v/>
          </cell>
          <cell r="BM108"/>
          <cell r="BN108" t="str">
            <v/>
          </cell>
          <cell r="BO108"/>
          <cell r="BP108" t="str">
            <v/>
          </cell>
          <cell r="BQ108"/>
          <cell r="BR108" t="str">
            <v/>
          </cell>
          <cell r="BS108"/>
          <cell r="BT108" t="str">
            <v/>
          </cell>
          <cell r="BU108"/>
          <cell r="BV108" t="str">
            <v/>
          </cell>
          <cell r="BW108"/>
          <cell r="BX108" t="str">
            <v/>
          </cell>
          <cell r="BY108"/>
          <cell r="BZ108" t="str">
            <v/>
          </cell>
          <cell r="CA108"/>
          <cell r="CB108" t="str">
            <v/>
          </cell>
          <cell r="CC108"/>
          <cell r="CD108" t="str">
            <v/>
          </cell>
          <cell r="CE108"/>
          <cell r="CF108" t="str">
            <v/>
          </cell>
          <cell r="CG108"/>
          <cell r="CH108" t="str">
            <v/>
          </cell>
          <cell r="CI108"/>
          <cell r="CJ108" t="str">
            <v/>
          </cell>
          <cell r="CK108"/>
          <cell r="CL108" t="str">
            <v/>
          </cell>
          <cell r="CM108"/>
          <cell r="CN108" t="str">
            <v/>
          </cell>
          <cell r="CO108"/>
          <cell r="CP108" t="str">
            <v/>
          </cell>
          <cell r="CQ108"/>
          <cell r="CR108" t="str">
            <v/>
          </cell>
          <cell r="CS108"/>
          <cell r="CT108" t="str">
            <v/>
          </cell>
          <cell r="CU108"/>
          <cell r="CV108" t="str">
            <v/>
          </cell>
          <cell r="CW108"/>
          <cell r="CX108" t="str">
            <v>A</v>
          </cell>
          <cell r="CY108" t="str">
            <v>A</v>
          </cell>
          <cell r="CZ108" t="str">
            <v>A</v>
          </cell>
          <cell r="DA108" t="str">
            <v>A</v>
          </cell>
          <cell r="DB108" t="str">
            <v>A</v>
          </cell>
          <cell r="DC108" t="str">
            <v>A</v>
          </cell>
          <cell r="DD108" t="str">
            <v>A</v>
          </cell>
          <cell r="DE108" t="str">
            <v>A</v>
          </cell>
          <cell r="DF108" t="str">
            <v>A</v>
          </cell>
          <cell r="DG108" t="str">
            <v>A</v>
          </cell>
          <cell r="DH108" t="str">
            <v>A</v>
          </cell>
          <cell r="DI108" t="str">
            <v>A</v>
          </cell>
          <cell r="DJ108" t="str">
            <v>A</v>
          </cell>
          <cell r="DK108" t="str">
            <v>A</v>
          </cell>
          <cell r="DL108" t="str">
            <v>A</v>
          </cell>
          <cell r="DM108" t="str">
            <v>A</v>
          </cell>
          <cell r="DN108" t="str">
            <v>A</v>
          </cell>
          <cell r="DO108" t="str">
            <v>A</v>
          </cell>
          <cell r="DP108" t="str">
            <v>A</v>
          </cell>
          <cell r="DQ108" t="str">
            <v>A</v>
          </cell>
          <cell r="DR108" t="str">
            <v>A</v>
          </cell>
          <cell r="DS108" t="str">
            <v>A</v>
          </cell>
          <cell r="DT108" t="str">
            <v>A</v>
          </cell>
          <cell r="DU108" t="str">
            <v>A</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e">
            <v>#REF!</v>
          </cell>
        </row>
        <row r="109">
          <cell r="A109">
            <v>704955</v>
          </cell>
          <cell r="B109" t="str">
            <v>جيما الحموي</v>
          </cell>
          <cell r="C109" t="str">
            <v>الثالثة حديث</v>
          </cell>
          <cell r="D109" t="str">
            <v>ترفع الى س3</v>
          </cell>
          <cell r="E109"/>
          <cell r="F109" t="str">
            <v>ر2</v>
          </cell>
          <cell r="G109"/>
          <cell r="H109" t="str">
            <v>ر1</v>
          </cell>
          <cell r="I109"/>
          <cell r="J109" t="str">
            <v>ر2</v>
          </cell>
          <cell r="K109"/>
          <cell r="L109" t="str">
            <v>ر2</v>
          </cell>
          <cell r="M109"/>
          <cell r="N109" t="str">
            <v>ر2</v>
          </cell>
          <cell r="O109"/>
          <cell r="P109" t="str">
            <v>ر1</v>
          </cell>
          <cell r="Q109"/>
          <cell r="R109" t="str">
            <v>ر2</v>
          </cell>
          <cell r="S109"/>
          <cell r="T109" t="str">
            <v>ر2</v>
          </cell>
          <cell r="U109"/>
          <cell r="V109" t="str">
            <v>ر2</v>
          </cell>
          <cell r="W109"/>
          <cell r="X109" t="str">
            <v>ر2</v>
          </cell>
          <cell r="Y109"/>
          <cell r="Z109" t="str">
            <v>ر2</v>
          </cell>
          <cell r="AA109"/>
          <cell r="AB109" t="str">
            <v>ر1</v>
          </cell>
          <cell r="AC109">
            <v>1</v>
          </cell>
          <cell r="AD109" t="str">
            <v>ر2</v>
          </cell>
          <cell r="AE109">
            <v>1</v>
          </cell>
          <cell r="AF109" t="str">
            <v>ر2</v>
          </cell>
          <cell r="AG109"/>
          <cell r="AH109" t="str">
            <v>ر1</v>
          </cell>
          <cell r="AI109"/>
          <cell r="AJ109" t="str">
            <v>ر1</v>
          </cell>
          <cell r="AK109"/>
          <cell r="AL109" t="str">
            <v>ر2</v>
          </cell>
          <cell r="AM109"/>
          <cell r="AN109" t="str">
            <v>ر1</v>
          </cell>
          <cell r="AO109">
            <v>1</v>
          </cell>
          <cell r="AP109" t="str">
            <v>ر1</v>
          </cell>
          <cell r="AQ109">
            <v>1</v>
          </cell>
          <cell r="AR109" t="str">
            <v>ر1</v>
          </cell>
          <cell r="AS109">
            <v>1</v>
          </cell>
          <cell r="AT109" t="str">
            <v>ر2</v>
          </cell>
          <cell r="AU109">
            <v>1</v>
          </cell>
          <cell r="AV109" t="str">
            <v>ر1</v>
          </cell>
          <cell r="AW109"/>
          <cell r="AX109" t="str">
            <v>ر1</v>
          </cell>
          <cell r="AY109">
            <v>1</v>
          </cell>
          <cell r="AZ109" t="str">
            <v>ر2</v>
          </cell>
          <cell r="BA109"/>
          <cell r="BB109" t="str">
            <v/>
          </cell>
          <cell r="BC109"/>
          <cell r="BD109" t="str">
            <v/>
          </cell>
          <cell r="BE109"/>
          <cell r="BF109" t="str">
            <v/>
          </cell>
          <cell r="BG109"/>
          <cell r="BH109" t="str">
            <v/>
          </cell>
          <cell r="BI109"/>
          <cell r="BJ109" t="str">
            <v/>
          </cell>
          <cell r="BK109"/>
          <cell r="BL109" t="str">
            <v/>
          </cell>
          <cell r="BM109"/>
          <cell r="BN109" t="str">
            <v/>
          </cell>
          <cell r="BO109"/>
          <cell r="BP109" t="str">
            <v/>
          </cell>
          <cell r="BQ109"/>
          <cell r="BR109" t="str">
            <v/>
          </cell>
          <cell r="BS109"/>
          <cell r="BT109" t="str">
            <v/>
          </cell>
          <cell r="BU109"/>
          <cell r="BV109" t="str">
            <v/>
          </cell>
          <cell r="BW109"/>
          <cell r="BX109" t="str">
            <v/>
          </cell>
          <cell r="BY109"/>
          <cell r="BZ109" t="str">
            <v/>
          </cell>
          <cell r="CA109"/>
          <cell r="CB109" t="str">
            <v/>
          </cell>
          <cell r="CC109"/>
          <cell r="CD109" t="str">
            <v/>
          </cell>
          <cell r="CE109"/>
          <cell r="CF109" t="str">
            <v/>
          </cell>
          <cell r="CG109"/>
          <cell r="CH109" t="str">
            <v/>
          </cell>
          <cell r="CI109"/>
          <cell r="CJ109" t="str">
            <v/>
          </cell>
          <cell r="CK109"/>
          <cell r="CL109" t="str">
            <v/>
          </cell>
          <cell r="CM109"/>
          <cell r="CN109" t="str">
            <v/>
          </cell>
          <cell r="CO109"/>
          <cell r="CP109" t="str">
            <v/>
          </cell>
          <cell r="CQ109"/>
          <cell r="CR109" t="str">
            <v/>
          </cell>
          <cell r="CS109"/>
          <cell r="CT109" t="str">
            <v/>
          </cell>
          <cell r="CU109"/>
          <cell r="CV109" t="str">
            <v/>
          </cell>
          <cell r="CW109"/>
          <cell r="CX109" t="str">
            <v>ر2</v>
          </cell>
          <cell r="CY109" t="str">
            <v>ر1</v>
          </cell>
          <cell r="CZ109" t="str">
            <v>ر2</v>
          </cell>
          <cell r="DA109" t="str">
            <v>ر2</v>
          </cell>
          <cell r="DB109" t="str">
            <v>ر2</v>
          </cell>
          <cell r="DC109" t="str">
            <v>ر1</v>
          </cell>
          <cell r="DD109" t="str">
            <v>ر2</v>
          </cell>
          <cell r="DE109" t="str">
            <v>ر2</v>
          </cell>
          <cell r="DF109" t="str">
            <v>ر2</v>
          </cell>
          <cell r="DG109" t="str">
            <v>ر2</v>
          </cell>
          <cell r="DH109" t="str">
            <v>ر2</v>
          </cell>
          <cell r="DI109" t="str">
            <v>ر1</v>
          </cell>
          <cell r="DJ109" t="str">
            <v>ر2</v>
          </cell>
          <cell r="DK109" t="str">
            <v>ر2</v>
          </cell>
          <cell r="DL109" t="str">
            <v>ر1</v>
          </cell>
          <cell r="DM109" t="str">
            <v>ر1</v>
          </cell>
          <cell r="DN109" t="str">
            <v>ر2</v>
          </cell>
          <cell r="DO109" t="str">
            <v>ر1</v>
          </cell>
          <cell r="DP109" t="str">
            <v>ر2</v>
          </cell>
          <cell r="DQ109" t="str">
            <v>ر2</v>
          </cell>
          <cell r="DR109" t="str">
            <v>ر2</v>
          </cell>
          <cell r="DS109" t="str">
            <v>ر2</v>
          </cell>
          <cell r="DT109" t="str">
            <v>ر1</v>
          </cell>
          <cell r="DU109" t="str">
            <v>ر2</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e">
            <v>#REF!</v>
          </cell>
        </row>
        <row r="110">
          <cell r="A110">
            <v>704972</v>
          </cell>
          <cell r="B110" t="str">
            <v>حسين سرجاوي</v>
          </cell>
          <cell r="C110" t="str">
            <v>الثانية</v>
          </cell>
          <cell r="D110" t="str">
            <v/>
          </cell>
          <cell r="E110"/>
          <cell r="F110" t="str">
            <v>ر1</v>
          </cell>
          <cell r="G110"/>
          <cell r="H110" t="str">
            <v>ر2</v>
          </cell>
          <cell r="I110"/>
          <cell r="J110" t="str">
            <v>ر2</v>
          </cell>
          <cell r="K110"/>
          <cell r="L110" t="str">
            <v>ر2</v>
          </cell>
          <cell r="M110"/>
          <cell r="N110" t="str">
            <v>ر2</v>
          </cell>
          <cell r="O110"/>
          <cell r="P110" t="str">
            <v>ر2</v>
          </cell>
          <cell r="Q110"/>
          <cell r="R110" t="str">
            <v>ر2</v>
          </cell>
          <cell r="S110"/>
          <cell r="T110" t="str">
            <v>ر2</v>
          </cell>
          <cell r="U110"/>
          <cell r="V110" t="str">
            <v>ر2</v>
          </cell>
          <cell r="W110"/>
          <cell r="X110" t="str">
            <v>ر2</v>
          </cell>
          <cell r="Y110"/>
          <cell r="Z110" t="str">
            <v>ر2</v>
          </cell>
          <cell r="AA110"/>
          <cell r="AB110" t="str">
            <v>ر1</v>
          </cell>
          <cell r="AC110"/>
          <cell r="AD110" t="str">
            <v>ر2</v>
          </cell>
          <cell r="AE110">
            <v>1</v>
          </cell>
          <cell r="AF110" t="str">
            <v>ر2</v>
          </cell>
          <cell r="AG110"/>
          <cell r="AH110" t="str">
            <v>ر2</v>
          </cell>
          <cell r="AI110"/>
          <cell r="AJ110" t="str">
            <v>ر2</v>
          </cell>
          <cell r="AK110">
            <v>1</v>
          </cell>
          <cell r="AL110" t="str">
            <v>ر2</v>
          </cell>
          <cell r="AM110"/>
          <cell r="AN110" t="str">
            <v>ج</v>
          </cell>
          <cell r="AO110">
            <v>1</v>
          </cell>
          <cell r="AP110" t="str">
            <v>ج</v>
          </cell>
          <cell r="AQ110">
            <v>1</v>
          </cell>
          <cell r="AR110" t="str">
            <v>ر2</v>
          </cell>
          <cell r="AS110">
            <v>1</v>
          </cell>
          <cell r="AT110" t="str">
            <v>ر1</v>
          </cell>
          <cell r="AU110">
            <v>1</v>
          </cell>
          <cell r="AV110" t="str">
            <v>ج</v>
          </cell>
          <cell r="AW110">
            <v>1</v>
          </cell>
          <cell r="AX110" t="str">
            <v>ر1</v>
          </cell>
          <cell r="AY110"/>
          <cell r="AZ110" t="str">
            <v>ج</v>
          </cell>
          <cell r="BA110"/>
          <cell r="BB110" t="str">
            <v/>
          </cell>
          <cell r="BC110"/>
          <cell r="BD110" t="str">
            <v/>
          </cell>
          <cell r="BE110"/>
          <cell r="BF110" t="str">
            <v/>
          </cell>
          <cell r="BG110"/>
          <cell r="BH110" t="str">
            <v/>
          </cell>
          <cell r="BI110"/>
          <cell r="BJ110" t="str">
            <v/>
          </cell>
          <cell r="BK110"/>
          <cell r="BL110" t="str">
            <v/>
          </cell>
          <cell r="BM110"/>
          <cell r="BN110" t="str">
            <v/>
          </cell>
          <cell r="BO110"/>
          <cell r="BP110" t="str">
            <v/>
          </cell>
          <cell r="BQ110"/>
          <cell r="BR110" t="str">
            <v/>
          </cell>
          <cell r="BS110"/>
          <cell r="BT110" t="str">
            <v/>
          </cell>
          <cell r="BU110"/>
          <cell r="BV110" t="str">
            <v/>
          </cell>
          <cell r="BW110"/>
          <cell r="BX110" t="str">
            <v/>
          </cell>
          <cell r="BY110"/>
          <cell r="BZ110" t="str">
            <v/>
          </cell>
          <cell r="CA110"/>
          <cell r="CB110" t="str">
            <v/>
          </cell>
          <cell r="CC110"/>
          <cell r="CD110" t="str">
            <v/>
          </cell>
          <cell r="CE110"/>
          <cell r="CF110" t="str">
            <v/>
          </cell>
          <cell r="CG110"/>
          <cell r="CH110" t="str">
            <v/>
          </cell>
          <cell r="CI110"/>
          <cell r="CJ110" t="str">
            <v/>
          </cell>
          <cell r="CK110"/>
          <cell r="CL110" t="str">
            <v/>
          </cell>
          <cell r="CM110"/>
          <cell r="CN110" t="str">
            <v/>
          </cell>
          <cell r="CO110"/>
          <cell r="CP110" t="str">
            <v/>
          </cell>
          <cell r="CQ110"/>
          <cell r="CR110" t="str">
            <v/>
          </cell>
          <cell r="CS110"/>
          <cell r="CT110" t="str">
            <v/>
          </cell>
          <cell r="CU110"/>
          <cell r="CV110" t="str">
            <v/>
          </cell>
          <cell r="CW110"/>
          <cell r="CX110" t="str">
            <v>ر1</v>
          </cell>
          <cell r="CY110" t="str">
            <v>ر2</v>
          </cell>
          <cell r="CZ110" t="str">
            <v>ر2</v>
          </cell>
          <cell r="DA110" t="str">
            <v>ر2</v>
          </cell>
          <cell r="DB110" t="str">
            <v>ر2</v>
          </cell>
          <cell r="DC110" t="str">
            <v>ر2</v>
          </cell>
          <cell r="DD110" t="str">
            <v>ر2</v>
          </cell>
          <cell r="DE110" t="str">
            <v>ر2</v>
          </cell>
          <cell r="DF110" t="str">
            <v>ر2</v>
          </cell>
          <cell r="DG110" t="str">
            <v>ر2</v>
          </cell>
          <cell r="DH110" t="str">
            <v>ر2</v>
          </cell>
          <cell r="DI110" t="str">
            <v>ر1</v>
          </cell>
          <cell r="DJ110" t="str">
            <v>ر2</v>
          </cell>
          <cell r="DK110" t="str">
            <v>ر2</v>
          </cell>
          <cell r="DL110" t="str">
            <v>ر2</v>
          </cell>
          <cell r="DM110" t="str">
            <v>ر2</v>
          </cell>
          <cell r="DN110" t="str">
            <v>ر2</v>
          </cell>
          <cell r="DO110" t="str">
            <v>ج</v>
          </cell>
          <cell r="DP110" t="str">
            <v>ر1</v>
          </cell>
          <cell r="DQ110" t="str">
            <v>ر2</v>
          </cell>
          <cell r="DR110" t="str">
            <v>ر2</v>
          </cell>
          <cell r="DS110" t="str">
            <v>ر1</v>
          </cell>
          <cell r="DT110" t="str">
            <v>ر2</v>
          </cell>
          <cell r="DU110" t="str">
            <v>ج</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e">
            <v>#REF!</v>
          </cell>
        </row>
        <row r="111">
          <cell r="A111">
            <v>704978</v>
          </cell>
          <cell r="B111" t="str">
            <v>حليمه محمد</v>
          </cell>
          <cell r="C111" t="str">
            <v>الثانية</v>
          </cell>
          <cell r="D111" t="str">
            <v/>
          </cell>
          <cell r="E111"/>
          <cell r="F111" t="str">
            <v>ر1</v>
          </cell>
          <cell r="G111"/>
          <cell r="H111" t="str">
            <v>ر1</v>
          </cell>
          <cell r="I111"/>
          <cell r="J111" t="str">
            <v>ر2</v>
          </cell>
          <cell r="K111"/>
          <cell r="L111" t="str">
            <v>ر2</v>
          </cell>
          <cell r="M111"/>
          <cell r="N111" t="str">
            <v>ر2</v>
          </cell>
          <cell r="O111"/>
          <cell r="P111" t="str">
            <v>ر2</v>
          </cell>
          <cell r="Q111"/>
          <cell r="R111" t="str">
            <v>ر2</v>
          </cell>
          <cell r="S111"/>
          <cell r="T111" t="str">
            <v>ر1</v>
          </cell>
          <cell r="U111"/>
          <cell r="V111" t="str">
            <v>ج</v>
          </cell>
          <cell r="W111"/>
          <cell r="X111" t="str">
            <v>ر2</v>
          </cell>
          <cell r="Y111"/>
          <cell r="Z111" t="str">
            <v>ر2</v>
          </cell>
          <cell r="AA111"/>
          <cell r="AB111" t="str">
            <v>ر1</v>
          </cell>
          <cell r="AC111">
            <v>1</v>
          </cell>
          <cell r="AD111" t="str">
            <v>ر1</v>
          </cell>
          <cell r="AE111"/>
          <cell r="AF111" t="str">
            <v>ر2</v>
          </cell>
          <cell r="AG111"/>
          <cell r="AH111" t="str">
            <v>ر2</v>
          </cell>
          <cell r="AI111">
            <v>1</v>
          </cell>
          <cell r="AJ111" t="str">
            <v>ر2</v>
          </cell>
          <cell r="AK111">
            <v>1</v>
          </cell>
          <cell r="AL111" t="str">
            <v>ر2</v>
          </cell>
          <cell r="AM111"/>
          <cell r="AN111" t="str">
            <v>ر2</v>
          </cell>
          <cell r="AO111">
            <v>1</v>
          </cell>
          <cell r="AP111" t="str">
            <v>ج</v>
          </cell>
          <cell r="AQ111"/>
          <cell r="AR111" t="str">
            <v>ر2</v>
          </cell>
          <cell r="AS111">
            <v>1</v>
          </cell>
          <cell r="AT111" t="str">
            <v>ج</v>
          </cell>
          <cell r="AU111"/>
          <cell r="AV111" t="str">
            <v>ر1</v>
          </cell>
          <cell r="AW111"/>
          <cell r="AX111" t="str">
            <v>ر2</v>
          </cell>
          <cell r="AY111">
            <v>1</v>
          </cell>
          <cell r="AZ111" t="str">
            <v>ر2</v>
          </cell>
          <cell r="BA111"/>
          <cell r="BB111" t="str">
            <v/>
          </cell>
          <cell r="BC111"/>
          <cell r="BD111" t="str">
            <v/>
          </cell>
          <cell r="BE111"/>
          <cell r="BF111" t="str">
            <v/>
          </cell>
          <cell r="BG111"/>
          <cell r="BH111" t="str">
            <v/>
          </cell>
          <cell r="BI111"/>
          <cell r="BJ111" t="str">
            <v/>
          </cell>
          <cell r="BK111"/>
          <cell r="BL111" t="str">
            <v/>
          </cell>
          <cell r="BM111"/>
          <cell r="BN111" t="str">
            <v/>
          </cell>
          <cell r="BO111"/>
          <cell r="BP111" t="str">
            <v/>
          </cell>
          <cell r="BQ111"/>
          <cell r="BR111" t="str">
            <v/>
          </cell>
          <cell r="BS111"/>
          <cell r="BT111" t="str">
            <v/>
          </cell>
          <cell r="BU111"/>
          <cell r="BV111" t="str">
            <v/>
          </cell>
          <cell r="BW111"/>
          <cell r="BX111" t="str">
            <v/>
          </cell>
          <cell r="BY111"/>
          <cell r="BZ111" t="str">
            <v/>
          </cell>
          <cell r="CA111"/>
          <cell r="CB111" t="str">
            <v/>
          </cell>
          <cell r="CC111"/>
          <cell r="CD111" t="str">
            <v/>
          </cell>
          <cell r="CE111"/>
          <cell r="CF111" t="str">
            <v/>
          </cell>
          <cell r="CG111"/>
          <cell r="CH111" t="str">
            <v/>
          </cell>
          <cell r="CI111"/>
          <cell r="CJ111" t="str">
            <v/>
          </cell>
          <cell r="CK111"/>
          <cell r="CL111" t="str">
            <v/>
          </cell>
          <cell r="CM111"/>
          <cell r="CN111" t="str">
            <v/>
          </cell>
          <cell r="CO111"/>
          <cell r="CP111" t="str">
            <v/>
          </cell>
          <cell r="CQ111"/>
          <cell r="CR111" t="str">
            <v/>
          </cell>
          <cell r="CS111"/>
          <cell r="CT111" t="str">
            <v/>
          </cell>
          <cell r="CU111"/>
          <cell r="CV111" t="str">
            <v/>
          </cell>
          <cell r="CW111"/>
          <cell r="CX111" t="str">
            <v>ر1</v>
          </cell>
          <cell r="CY111" t="str">
            <v>ر1</v>
          </cell>
          <cell r="CZ111" t="str">
            <v>ر2</v>
          </cell>
          <cell r="DA111" t="str">
            <v>ر2</v>
          </cell>
          <cell r="DB111" t="str">
            <v>ر2</v>
          </cell>
          <cell r="DC111" t="str">
            <v>ر2</v>
          </cell>
          <cell r="DD111" t="str">
            <v>ر2</v>
          </cell>
          <cell r="DE111" t="str">
            <v>ر1</v>
          </cell>
          <cell r="DF111" t="str">
            <v>ج</v>
          </cell>
          <cell r="DG111" t="str">
            <v>ر2</v>
          </cell>
          <cell r="DH111" t="str">
            <v>ر2</v>
          </cell>
          <cell r="DI111" t="str">
            <v>ر1</v>
          </cell>
          <cell r="DJ111" t="str">
            <v>ر2</v>
          </cell>
          <cell r="DK111" t="str">
            <v>ر2</v>
          </cell>
          <cell r="DL111" t="str">
            <v>ر2</v>
          </cell>
          <cell r="DM111" t="str">
            <v>ر2</v>
          </cell>
          <cell r="DN111" t="str">
            <v>ر2</v>
          </cell>
          <cell r="DO111" t="str">
            <v>ر2</v>
          </cell>
          <cell r="DP111" t="str">
            <v>ر1</v>
          </cell>
          <cell r="DQ111" t="str">
            <v>ر2</v>
          </cell>
          <cell r="DR111" t="str">
            <v>ر1</v>
          </cell>
          <cell r="DS111" t="str">
            <v>ر1</v>
          </cell>
          <cell r="DT111" t="str">
            <v>ر2</v>
          </cell>
          <cell r="DU111" t="str">
            <v>ر2</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O111" t="str">
            <v/>
          </cell>
          <cell r="EP111" t="str">
            <v/>
          </cell>
          <cell r="EQ111" t="str">
            <v/>
          </cell>
          <cell r="ER111" t="str">
            <v/>
          </cell>
          <cell r="ES111" t="str">
            <v/>
          </cell>
          <cell r="ET111" t="str">
            <v/>
          </cell>
          <cell r="EU111" t="str">
            <v/>
          </cell>
          <cell r="EV111" t="str">
            <v/>
          </cell>
          <cell r="EW111" t="e">
            <v>#REF!</v>
          </cell>
        </row>
        <row r="112">
          <cell r="A112">
            <v>705015</v>
          </cell>
          <cell r="B112" t="str">
            <v>دعاء سقر</v>
          </cell>
          <cell r="C112" t="str">
            <v>الثانية</v>
          </cell>
          <cell r="D112" t="str">
            <v>إيقاف</v>
          </cell>
          <cell r="E112"/>
          <cell r="F112" t="str">
            <v>ر1</v>
          </cell>
          <cell r="G112"/>
          <cell r="H112" t="str">
            <v>ر2</v>
          </cell>
          <cell r="I112"/>
          <cell r="J112" t="str">
            <v>ر1</v>
          </cell>
          <cell r="K112"/>
          <cell r="L112" t="str">
            <v>ر2</v>
          </cell>
          <cell r="M112"/>
          <cell r="N112" t="str">
            <v>ر2</v>
          </cell>
          <cell r="O112"/>
          <cell r="P112" t="str">
            <v>ر2</v>
          </cell>
          <cell r="Q112"/>
          <cell r="R112" t="str">
            <v>ر2</v>
          </cell>
          <cell r="S112"/>
          <cell r="T112" t="str">
            <v>ر2</v>
          </cell>
          <cell r="U112"/>
          <cell r="V112" t="str">
            <v>ر1</v>
          </cell>
          <cell r="W112"/>
          <cell r="X112" t="str">
            <v>ر2</v>
          </cell>
          <cell r="Y112"/>
          <cell r="Z112" t="str">
            <v>ر2</v>
          </cell>
          <cell r="AA112"/>
          <cell r="AB112" t="str">
            <v>ر2</v>
          </cell>
          <cell r="AC112"/>
          <cell r="AD112" t="str">
            <v>ر2</v>
          </cell>
          <cell r="AE112"/>
          <cell r="AF112" t="str">
            <v>ر2</v>
          </cell>
          <cell r="AG112"/>
          <cell r="AH112" t="str">
            <v>ر2</v>
          </cell>
          <cell r="AI112"/>
          <cell r="AJ112" t="str">
            <v>ر2</v>
          </cell>
          <cell r="AK112"/>
          <cell r="AL112" t="str">
            <v>ر2</v>
          </cell>
          <cell r="AM112">
            <v>1</v>
          </cell>
          <cell r="AN112" t="str">
            <v>ج</v>
          </cell>
          <cell r="AO112"/>
          <cell r="AP112" t="str">
            <v>ر1</v>
          </cell>
          <cell r="AQ112"/>
          <cell r="AR112" t="str">
            <v>ر1</v>
          </cell>
          <cell r="AS112">
            <v>1</v>
          </cell>
          <cell r="AT112" t="str">
            <v>ر1</v>
          </cell>
          <cell r="AU112"/>
          <cell r="AV112" t="str">
            <v>ر1</v>
          </cell>
          <cell r="AW112"/>
          <cell r="AX112" t="str">
            <v>ر1</v>
          </cell>
          <cell r="AY112"/>
          <cell r="AZ112" t="str">
            <v>ر1</v>
          </cell>
          <cell r="BA112"/>
          <cell r="BB112" t="str">
            <v/>
          </cell>
          <cell r="BC112"/>
          <cell r="BD112" t="str">
            <v/>
          </cell>
          <cell r="BE112"/>
          <cell r="BF112" t="str">
            <v/>
          </cell>
          <cell r="BG112"/>
          <cell r="BH112" t="str">
            <v/>
          </cell>
          <cell r="BI112"/>
          <cell r="BJ112" t="str">
            <v/>
          </cell>
          <cell r="BK112"/>
          <cell r="BL112" t="str">
            <v/>
          </cell>
          <cell r="BM112"/>
          <cell r="BN112" t="str">
            <v/>
          </cell>
          <cell r="BO112"/>
          <cell r="BP112" t="str">
            <v/>
          </cell>
          <cell r="BQ112"/>
          <cell r="BR112" t="str">
            <v/>
          </cell>
          <cell r="BS112"/>
          <cell r="BT112" t="str">
            <v/>
          </cell>
          <cell r="BU112"/>
          <cell r="BV112" t="str">
            <v/>
          </cell>
          <cell r="BW112"/>
          <cell r="BX112" t="str">
            <v/>
          </cell>
          <cell r="BY112"/>
          <cell r="BZ112" t="str">
            <v/>
          </cell>
          <cell r="CA112"/>
          <cell r="CB112" t="str">
            <v/>
          </cell>
          <cell r="CC112"/>
          <cell r="CD112" t="str">
            <v/>
          </cell>
          <cell r="CE112"/>
          <cell r="CF112" t="str">
            <v/>
          </cell>
          <cell r="CG112"/>
          <cell r="CH112" t="str">
            <v/>
          </cell>
          <cell r="CI112"/>
          <cell r="CJ112" t="str">
            <v/>
          </cell>
          <cell r="CK112"/>
          <cell r="CL112" t="str">
            <v/>
          </cell>
          <cell r="CM112"/>
          <cell r="CN112" t="str">
            <v/>
          </cell>
          <cell r="CO112"/>
          <cell r="CP112" t="str">
            <v/>
          </cell>
          <cell r="CQ112"/>
          <cell r="CR112" t="str">
            <v/>
          </cell>
          <cell r="CS112"/>
          <cell r="CT112" t="str">
            <v/>
          </cell>
          <cell r="CU112"/>
          <cell r="CV112" t="str">
            <v/>
          </cell>
          <cell r="CW112" t="str">
            <v>إيقاف</v>
          </cell>
          <cell r="CX112" t="str">
            <v>ر1</v>
          </cell>
          <cell r="CY112" t="str">
            <v>ر2</v>
          </cell>
          <cell r="CZ112" t="str">
            <v>ر1</v>
          </cell>
          <cell r="DA112" t="str">
            <v>ر2</v>
          </cell>
          <cell r="DB112" t="str">
            <v>ر2</v>
          </cell>
          <cell r="DC112" t="str">
            <v>ر2</v>
          </cell>
          <cell r="DD112" t="str">
            <v>ر2</v>
          </cell>
          <cell r="DE112" t="str">
            <v>ر2</v>
          </cell>
          <cell r="DF112" t="str">
            <v>ر1</v>
          </cell>
          <cell r="DG112" t="str">
            <v>ر2</v>
          </cell>
          <cell r="DH112" t="str">
            <v>ر2</v>
          </cell>
          <cell r="DI112" t="str">
            <v>ر2</v>
          </cell>
          <cell r="DJ112" t="str">
            <v>ر2</v>
          </cell>
          <cell r="DK112" t="str">
            <v>ر2</v>
          </cell>
          <cell r="DL112" t="str">
            <v>ر2</v>
          </cell>
          <cell r="DM112" t="str">
            <v>ر2</v>
          </cell>
          <cell r="DN112" t="str">
            <v>ر2</v>
          </cell>
          <cell r="DO112" t="str">
            <v>ج</v>
          </cell>
          <cell r="DP112" t="str">
            <v>ر1</v>
          </cell>
          <cell r="DQ112" t="str">
            <v>ر1</v>
          </cell>
          <cell r="DR112" t="str">
            <v>ر1</v>
          </cell>
          <cell r="DS112" t="str">
            <v>ر1</v>
          </cell>
          <cell r="DT112" t="str">
            <v>ر1</v>
          </cell>
          <cell r="DU112" t="str">
            <v>ر1</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
          </cell>
          <cell r="ET112">
            <v>25000</v>
          </cell>
          <cell r="EU112" t="str">
            <v/>
          </cell>
          <cell r="EV112" t="str">
            <v/>
          </cell>
          <cell r="EW112" t="e">
            <v>#REF!</v>
          </cell>
        </row>
        <row r="113">
          <cell r="A113">
            <v>705024</v>
          </cell>
          <cell r="B113" t="str">
            <v>راغده رشيد</v>
          </cell>
          <cell r="C113" t="str">
            <v>الرابعة</v>
          </cell>
          <cell r="D113" t="str">
            <v/>
          </cell>
          <cell r="E113"/>
          <cell r="F113" t="str">
            <v>ر1</v>
          </cell>
          <cell r="G113"/>
          <cell r="H113" t="str">
            <v>ر2</v>
          </cell>
          <cell r="I113"/>
          <cell r="J113" t="str">
            <v>ر1</v>
          </cell>
          <cell r="K113"/>
          <cell r="L113" t="str">
            <v>ر1</v>
          </cell>
          <cell r="M113"/>
          <cell r="N113" t="str">
            <v>ر2</v>
          </cell>
          <cell r="O113"/>
          <cell r="P113" t="str">
            <v>ر2</v>
          </cell>
          <cell r="Q113"/>
          <cell r="R113" t="str">
            <v>ر2</v>
          </cell>
          <cell r="S113"/>
          <cell r="T113" t="str">
            <v>ر1</v>
          </cell>
          <cell r="U113"/>
          <cell r="V113" t="str">
            <v>ر1</v>
          </cell>
          <cell r="W113"/>
          <cell r="X113" t="str">
            <v>ر2</v>
          </cell>
          <cell r="Y113"/>
          <cell r="Z113" t="str">
            <v>ر2</v>
          </cell>
          <cell r="AA113"/>
          <cell r="AB113" t="str">
            <v>ر2</v>
          </cell>
          <cell r="AC113"/>
          <cell r="AD113" t="str">
            <v>ر2</v>
          </cell>
          <cell r="AE113"/>
          <cell r="AF113" t="str">
            <v>ر2</v>
          </cell>
          <cell r="AG113"/>
          <cell r="AH113" t="str">
            <v>ر1</v>
          </cell>
          <cell r="AI113"/>
          <cell r="AJ113" t="str">
            <v>ر1</v>
          </cell>
          <cell r="AK113"/>
          <cell r="AL113" t="str">
            <v>ر2</v>
          </cell>
          <cell r="AM113"/>
          <cell r="AN113" t="str">
            <v>ر1</v>
          </cell>
          <cell r="AO113"/>
          <cell r="AP113" t="str">
            <v>ر2</v>
          </cell>
          <cell r="AQ113"/>
          <cell r="AR113" t="str">
            <v>ر2</v>
          </cell>
          <cell r="AS113"/>
          <cell r="AT113" t="str">
            <v>ر1</v>
          </cell>
          <cell r="AU113"/>
          <cell r="AV113" t="str">
            <v>ر2</v>
          </cell>
          <cell r="AW113"/>
          <cell r="AX113" t="str">
            <v>ر1</v>
          </cell>
          <cell r="AY113"/>
          <cell r="AZ113" t="str">
            <v>ر2</v>
          </cell>
          <cell r="BA113"/>
          <cell r="BB113" t="str">
            <v>ر1</v>
          </cell>
          <cell r="BC113"/>
          <cell r="BD113" t="str">
            <v>ر2</v>
          </cell>
          <cell r="BE113"/>
          <cell r="BF113" t="str">
            <v>ر1</v>
          </cell>
          <cell r="BG113"/>
          <cell r="BH113" t="str">
            <v>ر2</v>
          </cell>
          <cell r="BI113"/>
          <cell r="BJ113" t="str">
            <v>ر1</v>
          </cell>
          <cell r="BK113"/>
          <cell r="BL113" t="str">
            <v>ر1</v>
          </cell>
          <cell r="BM113"/>
          <cell r="BN113" t="str">
            <v>ر1</v>
          </cell>
          <cell r="BO113"/>
          <cell r="BP113" t="str">
            <v>ر2</v>
          </cell>
          <cell r="BQ113"/>
          <cell r="BR113" t="str">
            <v>ر1</v>
          </cell>
          <cell r="BS113"/>
          <cell r="BT113" t="str">
            <v>ر1</v>
          </cell>
          <cell r="BU113"/>
          <cell r="BV113" t="str">
            <v>ر1</v>
          </cell>
          <cell r="BW113"/>
          <cell r="BX113" t="str">
            <v>ر2</v>
          </cell>
          <cell r="BY113">
            <v>1</v>
          </cell>
          <cell r="BZ113" t="str">
            <v>ج</v>
          </cell>
          <cell r="CA113"/>
          <cell r="CB113" t="str">
            <v>ج</v>
          </cell>
          <cell r="CC113">
            <v>1</v>
          </cell>
          <cell r="CD113" t="str">
            <v>ج</v>
          </cell>
          <cell r="CE113">
            <v>1</v>
          </cell>
          <cell r="CF113" t="str">
            <v>ج</v>
          </cell>
          <cell r="CG113">
            <v>1</v>
          </cell>
          <cell r="CH113" t="str">
            <v>ج</v>
          </cell>
          <cell r="CI113">
            <v>1</v>
          </cell>
          <cell r="CJ113" t="str">
            <v>ج</v>
          </cell>
          <cell r="CK113"/>
          <cell r="CL113" t="str">
            <v/>
          </cell>
          <cell r="CM113"/>
          <cell r="CN113" t="str">
            <v/>
          </cell>
          <cell r="CO113"/>
          <cell r="CP113" t="str">
            <v/>
          </cell>
          <cell r="CQ113"/>
          <cell r="CR113" t="str">
            <v/>
          </cell>
          <cell r="CS113"/>
          <cell r="CT113" t="str">
            <v/>
          </cell>
          <cell r="CU113"/>
          <cell r="CV113" t="str">
            <v/>
          </cell>
          <cell r="CW113"/>
          <cell r="CX113" t="str">
            <v>ر1</v>
          </cell>
          <cell r="CY113" t="str">
            <v>ر2</v>
          </cell>
          <cell r="CZ113" t="str">
            <v>ر1</v>
          </cell>
          <cell r="DA113" t="str">
            <v>ر1</v>
          </cell>
          <cell r="DB113" t="str">
            <v>ر2</v>
          </cell>
          <cell r="DC113" t="str">
            <v>ر2</v>
          </cell>
          <cell r="DD113" t="str">
            <v>ر2</v>
          </cell>
          <cell r="DE113" t="str">
            <v>ر1</v>
          </cell>
          <cell r="DF113" t="str">
            <v>ر1</v>
          </cell>
          <cell r="DG113" t="str">
            <v>ر2</v>
          </cell>
          <cell r="DH113" t="str">
            <v>ر2</v>
          </cell>
          <cell r="DI113" t="str">
            <v>ر2</v>
          </cell>
          <cell r="DJ113" t="str">
            <v>ر2</v>
          </cell>
          <cell r="DK113" t="str">
            <v>ر2</v>
          </cell>
          <cell r="DL113" t="str">
            <v>ر1</v>
          </cell>
          <cell r="DM113" t="str">
            <v>ر1</v>
          </cell>
          <cell r="DN113" t="str">
            <v>ر2</v>
          </cell>
          <cell r="DO113" t="str">
            <v>ر1</v>
          </cell>
          <cell r="DP113" t="str">
            <v>ر2</v>
          </cell>
          <cell r="DQ113" t="str">
            <v>ر2</v>
          </cell>
          <cell r="DR113" t="str">
            <v>ر1</v>
          </cell>
          <cell r="DS113" t="str">
            <v>ر2</v>
          </cell>
          <cell r="DT113" t="str">
            <v>ر1</v>
          </cell>
          <cell r="DU113" t="str">
            <v>ر2</v>
          </cell>
          <cell r="DV113" t="str">
            <v>ر1</v>
          </cell>
          <cell r="DW113" t="str">
            <v>ر2</v>
          </cell>
          <cell r="DX113" t="str">
            <v>ر1</v>
          </cell>
          <cell r="DY113" t="str">
            <v>ر2</v>
          </cell>
          <cell r="DZ113" t="str">
            <v>ر1</v>
          </cell>
          <cell r="EA113" t="str">
            <v>ر1</v>
          </cell>
          <cell r="EB113" t="str">
            <v>ر1</v>
          </cell>
          <cell r="EC113" t="str">
            <v>ر2</v>
          </cell>
          <cell r="ED113" t="str">
            <v>ر1</v>
          </cell>
          <cell r="EE113" t="str">
            <v>ر1</v>
          </cell>
          <cell r="EF113" t="str">
            <v>ر1</v>
          </cell>
          <cell r="EG113" t="str">
            <v>ر2</v>
          </cell>
          <cell r="EH113" t="str">
            <v>ر1</v>
          </cell>
          <cell r="EI113" t="str">
            <v>ج</v>
          </cell>
          <cell r="EJ113" t="str">
            <v>ر1</v>
          </cell>
          <cell r="EK113" t="str">
            <v>ر1</v>
          </cell>
          <cell r="EL113" t="str">
            <v>ر1</v>
          </cell>
          <cell r="EM113" t="str">
            <v>ر1</v>
          </cell>
          <cell r="EO113" t="str">
            <v/>
          </cell>
          <cell r="EP113" t="str">
            <v/>
          </cell>
          <cell r="EQ113" t="str">
            <v/>
          </cell>
          <cell r="ER113" t="str">
            <v/>
          </cell>
          <cell r="ES113" t="str">
            <v/>
          </cell>
          <cell r="ET113" t="str">
            <v/>
          </cell>
          <cell r="EU113" t="str">
            <v/>
          </cell>
          <cell r="EV113" t="str">
            <v/>
          </cell>
          <cell r="EW113" t="e">
            <v>#REF!</v>
          </cell>
        </row>
        <row r="114">
          <cell r="A114">
            <v>705053</v>
          </cell>
          <cell r="B114" t="str">
            <v>رزان الناطور</v>
          </cell>
          <cell r="C114" t="str">
            <v>الثانية</v>
          </cell>
          <cell r="D114" t="str">
            <v>إيقاف</v>
          </cell>
          <cell r="E114"/>
          <cell r="F114" t="str">
            <v>ر2</v>
          </cell>
          <cell r="G114"/>
          <cell r="H114" t="str">
            <v>ر2</v>
          </cell>
          <cell r="I114"/>
          <cell r="J114" t="str">
            <v>ر2</v>
          </cell>
          <cell r="K114"/>
          <cell r="L114" t="str">
            <v>ر2</v>
          </cell>
          <cell r="M114"/>
          <cell r="N114" t="str">
            <v>ر2</v>
          </cell>
          <cell r="O114"/>
          <cell r="P114" t="str">
            <v>ر2</v>
          </cell>
          <cell r="Q114"/>
          <cell r="R114" t="str">
            <v>ر1</v>
          </cell>
          <cell r="S114"/>
          <cell r="T114" t="str">
            <v>ر1</v>
          </cell>
          <cell r="U114"/>
          <cell r="V114" t="str">
            <v>ر2</v>
          </cell>
          <cell r="W114"/>
          <cell r="X114" t="str">
            <v>ر2</v>
          </cell>
          <cell r="Y114"/>
          <cell r="Z114" t="str">
            <v>ر1</v>
          </cell>
          <cell r="AA114"/>
          <cell r="AB114" t="str">
            <v>ر1</v>
          </cell>
          <cell r="AC114">
            <v>1</v>
          </cell>
          <cell r="AD114" t="str">
            <v>ر1</v>
          </cell>
          <cell r="AE114"/>
          <cell r="AF114" t="str">
            <v>ر1</v>
          </cell>
          <cell r="AG114"/>
          <cell r="AH114" t="str">
            <v>ر2</v>
          </cell>
          <cell r="AI114"/>
          <cell r="AJ114" t="str">
            <v>ر1</v>
          </cell>
          <cell r="AK114"/>
          <cell r="AL114" t="str">
            <v>ر2</v>
          </cell>
          <cell r="AM114"/>
          <cell r="AN114" t="str">
            <v>ج</v>
          </cell>
          <cell r="AO114"/>
          <cell r="AP114" t="str">
            <v>ر2</v>
          </cell>
          <cell r="AQ114"/>
          <cell r="AR114" t="str">
            <v>ر2</v>
          </cell>
          <cell r="AS114"/>
          <cell r="AT114" t="str">
            <v>ر2</v>
          </cell>
          <cell r="AU114">
            <v>1</v>
          </cell>
          <cell r="AV114" t="str">
            <v>ر2</v>
          </cell>
          <cell r="AW114"/>
          <cell r="AX114" t="str">
            <v>ر2</v>
          </cell>
          <cell r="AY114"/>
          <cell r="AZ114" t="str">
            <v>ر2</v>
          </cell>
          <cell r="BA114"/>
          <cell r="BB114" t="str">
            <v/>
          </cell>
          <cell r="BC114"/>
          <cell r="BD114" t="str">
            <v/>
          </cell>
          <cell r="BE114"/>
          <cell r="BF114" t="str">
            <v/>
          </cell>
          <cell r="BG114"/>
          <cell r="BH114" t="str">
            <v/>
          </cell>
          <cell r="BI114"/>
          <cell r="BJ114" t="str">
            <v/>
          </cell>
          <cell r="BK114"/>
          <cell r="BL114" t="str">
            <v/>
          </cell>
          <cell r="BM114"/>
          <cell r="BN114" t="str">
            <v/>
          </cell>
          <cell r="BO114"/>
          <cell r="BP114" t="str">
            <v/>
          </cell>
          <cell r="BQ114"/>
          <cell r="BR114" t="str">
            <v/>
          </cell>
          <cell r="BS114"/>
          <cell r="BT114" t="str">
            <v/>
          </cell>
          <cell r="BU114"/>
          <cell r="BV114" t="str">
            <v/>
          </cell>
          <cell r="BW114"/>
          <cell r="BX114" t="str">
            <v/>
          </cell>
          <cell r="BY114"/>
          <cell r="BZ114" t="str">
            <v/>
          </cell>
          <cell r="CA114"/>
          <cell r="CB114" t="str">
            <v/>
          </cell>
          <cell r="CC114"/>
          <cell r="CD114" t="str">
            <v/>
          </cell>
          <cell r="CE114"/>
          <cell r="CF114" t="str">
            <v/>
          </cell>
          <cell r="CG114"/>
          <cell r="CH114" t="str">
            <v/>
          </cell>
          <cell r="CI114"/>
          <cell r="CJ114" t="str">
            <v/>
          </cell>
          <cell r="CK114"/>
          <cell r="CL114" t="str">
            <v/>
          </cell>
          <cell r="CM114"/>
          <cell r="CN114" t="str">
            <v/>
          </cell>
          <cell r="CO114"/>
          <cell r="CP114" t="str">
            <v/>
          </cell>
          <cell r="CQ114"/>
          <cell r="CR114" t="str">
            <v/>
          </cell>
          <cell r="CS114"/>
          <cell r="CT114" t="str">
            <v/>
          </cell>
          <cell r="CU114"/>
          <cell r="CV114" t="str">
            <v/>
          </cell>
          <cell r="CW114" t="str">
            <v>إيقاف</v>
          </cell>
          <cell r="CX114" t="str">
            <v>ر2</v>
          </cell>
          <cell r="CY114" t="str">
            <v>ر2</v>
          </cell>
          <cell r="CZ114" t="str">
            <v>ر2</v>
          </cell>
          <cell r="DA114" t="str">
            <v>ر2</v>
          </cell>
          <cell r="DB114" t="str">
            <v>ر2</v>
          </cell>
          <cell r="DC114" t="str">
            <v>ر2</v>
          </cell>
          <cell r="DD114" t="str">
            <v>ر1</v>
          </cell>
          <cell r="DE114" t="str">
            <v>ر1</v>
          </cell>
          <cell r="DF114" t="str">
            <v>ر2</v>
          </cell>
          <cell r="DG114" t="str">
            <v>ر2</v>
          </cell>
          <cell r="DH114" t="str">
            <v>ر1</v>
          </cell>
          <cell r="DI114" t="str">
            <v>ر1</v>
          </cell>
          <cell r="DJ114" t="str">
            <v>ر1</v>
          </cell>
          <cell r="DK114" t="str">
            <v>ر1</v>
          </cell>
          <cell r="DL114" t="str">
            <v>ر2</v>
          </cell>
          <cell r="DM114" t="str">
            <v>ر1</v>
          </cell>
          <cell r="DN114" t="str">
            <v>ر2</v>
          </cell>
          <cell r="DO114" t="str">
            <v>ج</v>
          </cell>
          <cell r="DP114" t="str">
            <v>ر2</v>
          </cell>
          <cell r="DQ114" t="str">
            <v>ر2</v>
          </cell>
          <cell r="DR114" t="str">
            <v>ر2</v>
          </cell>
          <cell r="DS114" t="str">
            <v>ر2</v>
          </cell>
          <cell r="DT114" t="str">
            <v>ر2</v>
          </cell>
          <cell r="DU114" t="str">
            <v>ر2</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v>35000</v>
          </cell>
          <cell r="EU114" t="str">
            <v/>
          </cell>
          <cell r="EV114" t="str">
            <v/>
          </cell>
          <cell r="EW114" t="e">
            <v>#REF!</v>
          </cell>
        </row>
        <row r="115">
          <cell r="A115">
            <v>705057</v>
          </cell>
          <cell r="B115" t="str">
            <v>رشا العدي</v>
          </cell>
          <cell r="C115" t="str">
            <v>الثانية</v>
          </cell>
          <cell r="D115" t="str">
            <v/>
          </cell>
          <cell r="E115"/>
          <cell r="F115" t="str">
            <v>ر1</v>
          </cell>
          <cell r="G115"/>
          <cell r="H115" t="str">
            <v>ر1</v>
          </cell>
          <cell r="I115"/>
          <cell r="J115" t="str">
            <v>ر2</v>
          </cell>
          <cell r="K115"/>
          <cell r="L115" t="str">
            <v>ر2</v>
          </cell>
          <cell r="M115"/>
          <cell r="N115" t="str">
            <v>ر1</v>
          </cell>
          <cell r="O115"/>
          <cell r="P115" t="str">
            <v>ر2</v>
          </cell>
          <cell r="Q115"/>
          <cell r="R115" t="str">
            <v>ر1</v>
          </cell>
          <cell r="S115"/>
          <cell r="T115" t="str">
            <v>ر1</v>
          </cell>
          <cell r="U115"/>
          <cell r="V115" t="str">
            <v>ر1</v>
          </cell>
          <cell r="W115"/>
          <cell r="X115" t="str">
            <v>ر1</v>
          </cell>
          <cell r="Y115"/>
          <cell r="Z115" t="str">
            <v>ر1</v>
          </cell>
          <cell r="AA115">
            <v>1</v>
          </cell>
          <cell r="AB115" t="str">
            <v>ر2</v>
          </cell>
          <cell r="AC115"/>
          <cell r="AD115" t="str">
            <v>ر2</v>
          </cell>
          <cell r="AE115"/>
          <cell r="AF115" t="str">
            <v>ج</v>
          </cell>
          <cell r="AG115"/>
          <cell r="AH115" t="str">
            <v>ر2</v>
          </cell>
          <cell r="AI115"/>
          <cell r="AJ115" t="str">
            <v>ج</v>
          </cell>
          <cell r="AK115"/>
          <cell r="AL115" t="str">
            <v>ج</v>
          </cell>
          <cell r="AM115"/>
          <cell r="AN115" t="str">
            <v>ج</v>
          </cell>
          <cell r="AO115">
            <v>1</v>
          </cell>
          <cell r="AP115" t="str">
            <v>ج</v>
          </cell>
          <cell r="AQ115"/>
          <cell r="AR115" t="str">
            <v>ج</v>
          </cell>
          <cell r="AS115"/>
          <cell r="AT115" t="str">
            <v>ر1</v>
          </cell>
          <cell r="AU115"/>
          <cell r="AV115" t="str">
            <v>ر1</v>
          </cell>
          <cell r="AW115">
            <v>1</v>
          </cell>
          <cell r="AX115" t="str">
            <v>ج</v>
          </cell>
          <cell r="AY115"/>
          <cell r="AZ115" t="str">
            <v>ج</v>
          </cell>
          <cell r="BA115"/>
          <cell r="BB115" t="str">
            <v/>
          </cell>
          <cell r="BC115"/>
          <cell r="BD115" t="str">
            <v/>
          </cell>
          <cell r="BE115"/>
          <cell r="BF115" t="str">
            <v/>
          </cell>
          <cell r="BG115"/>
          <cell r="BH115" t="str">
            <v/>
          </cell>
          <cell r="BI115"/>
          <cell r="BJ115" t="str">
            <v/>
          </cell>
          <cell r="BK115"/>
          <cell r="BL115" t="str">
            <v/>
          </cell>
          <cell r="BM115"/>
          <cell r="BN115" t="str">
            <v/>
          </cell>
          <cell r="BO115"/>
          <cell r="BP115" t="str">
            <v/>
          </cell>
          <cell r="BQ115"/>
          <cell r="BR115" t="str">
            <v/>
          </cell>
          <cell r="BS115"/>
          <cell r="BT115" t="str">
            <v/>
          </cell>
          <cell r="BU115"/>
          <cell r="BV115" t="str">
            <v/>
          </cell>
          <cell r="BW115"/>
          <cell r="BX115" t="str">
            <v/>
          </cell>
          <cell r="BY115"/>
          <cell r="BZ115" t="str">
            <v/>
          </cell>
          <cell r="CA115"/>
          <cell r="CB115" t="str">
            <v/>
          </cell>
          <cell r="CC115"/>
          <cell r="CD115" t="str">
            <v/>
          </cell>
          <cell r="CE115"/>
          <cell r="CF115" t="str">
            <v/>
          </cell>
          <cell r="CG115"/>
          <cell r="CH115" t="str">
            <v/>
          </cell>
          <cell r="CI115"/>
          <cell r="CJ115" t="str">
            <v/>
          </cell>
          <cell r="CK115"/>
          <cell r="CL115" t="str">
            <v/>
          </cell>
          <cell r="CM115"/>
          <cell r="CN115" t="str">
            <v/>
          </cell>
          <cell r="CO115"/>
          <cell r="CP115" t="str">
            <v/>
          </cell>
          <cell r="CQ115"/>
          <cell r="CR115" t="str">
            <v/>
          </cell>
          <cell r="CS115"/>
          <cell r="CT115" t="str">
            <v/>
          </cell>
          <cell r="CU115"/>
          <cell r="CV115" t="str">
            <v/>
          </cell>
          <cell r="CW115"/>
          <cell r="CX115" t="str">
            <v>ر1</v>
          </cell>
          <cell r="CY115" t="str">
            <v>ر1</v>
          </cell>
          <cell r="CZ115" t="str">
            <v>ر2</v>
          </cell>
          <cell r="DA115" t="str">
            <v>ر2</v>
          </cell>
          <cell r="DB115" t="str">
            <v>ر1</v>
          </cell>
          <cell r="DC115" t="str">
            <v>ر2</v>
          </cell>
          <cell r="DD115" t="str">
            <v>ر1</v>
          </cell>
          <cell r="DE115" t="str">
            <v>ر1</v>
          </cell>
          <cell r="DF115" t="str">
            <v>ر1</v>
          </cell>
          <cell r="DG115" t="str">
            <v>ر1</v>
          </cell>
          <cell r="DH115" t="str">
            <v>ر1</v>
          </cell>
          <cell r="DI115" t="str">
            <v>ر2</v>
          </cell>
          <cell r="DJ115" t="str">
            <v>ر2</v>
          </cell>
          <cell r="DK115" t="str">
            <v>ج</v>
          </cell>
          <cell r="DL115" t="str">
            <v>ر2</v>
          </cell>
          <cell r="DM115" t="str">
            <v>ج</v>
          </cell>
          <cell r="DN115" t="str">
            <v>ج</v>
          </cell>
          <cell r="DO115" t="str">
            <v>ج</v>
          </cell>
          <cell r="DP115" t="str">
            <v>ر1</v>
          </cell>
          <cell r="DQ115" t="str">
            <v>ج</v>
          </cell>
          <cell r="DR115" t="str">
            <v>ر1</v>
          </cell>
          <cell r="DS115" t="str">
            <v>ر1</v>
          </cell>
          <cell r="DT115" t="str">
            <v>ر1</v>
          </cell>
          <cell r="DU115" t="str">
            <v>ج</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e">
            <v>#REF!</v>
          </cell>
        </row>
        <row r="116">
          <cell r="A116">
            <v>705065</v>
          </cell>
          <cell r="B116" t="str">
            <v>رنا سعد</v>
          </cell>
          <cell r="C116" t="str">
            <v>الرابعة</v>
          </cell>
          <cell r="D116" t="str">
            <v/>
          </cell>
          <cell r="E116"/>
          <cell r="F116" t="str">
            <v>ر2</v>
          </cell>
          <cell r="G116"/>
          <cell r="H116" t="str">
            <v>ر1</v>
          </cell>
          <cell r="I116"/>
          <cell r="J116" t="str">
            <v>ر2</v>
          </cell>
          <cell r="K116"/>
          <cell r="L116" t="str">
            <v>ر1</v>
          </cell>
          <cell r="M116"/>
          <cell r="N116" t="str">
            <v>ر1</v>
          </cell>
          <cell r="O116"/>
          <cell r="P116" t="str">
            <v>ر2</v>
          </cell>
          <cell r="Q116"/>
          <cell r="R116" t="str">
            <v>ر2</v>
          </cell>
          <cell r="S116"/>
          <cell r="T116" t="str">
            <v>ر1</v>
          </cell>
          <cell r="U116"/>
          <cell r="V116" t="str">
            <v>ر2</v>
          </cell>
          <cell r="W116"/>
          <cell r="X116" t="str">
            <v>ر1</v>
          </cell>
          <cell r="Y116"/>
          <cell r="Z116" t="str">
            <v>ر2</v>
          </cell>
          <cell r="AA116"/>
          <cell r="AB116" t="str">
            <v>ر1</v>
          </cell>
          <cell r="AC116"/>
          <cell r="AD116" t="str">
            <v>ر2</v>
          </cell>
          <cell r="AE116"/>
          <cell r="AF116" t="str">
            <v>ر1</v>
          </cell>
          <cell r="AG116"/>
          <cell r="AH116" t="str">
            <v>ر1</v>
          </cell>
          <cell r="AI116"/>
          <cell r="AJ116" t="str">
            <v>ر1</v>
          </cell>
          <cell r="AK116"/>
          <cell r="AL116" t="str">
            <v>ر1</v>
          </cell>
          <cell r="AM116"/>
          <cell r="AN116" t="str">
            <v>ر1</v>
          </cell>
          <cell r="AO116"/>
          <cell r="AP116" t="str">
            <v>ر2</v>
          </cell>
          <cell r="AQ116"/>
          <cell r="AR116" t="str">
            <v>ر1</v>
          </cell>
          <cell r="AS116"/>
          <cell r="AT116" t="str">
            <v>ر2</v>
          </cell>
          <cell r="AU116"/>
          <cell r="AV116" t="str">
            <v>ر1</v>
          </cell>
          <cell r="AW116"/>
          <cell r="AX116" t="str">
            <v>ر1</v>
          </cell>
          <cell r="AY116"/>
          <cell r="AZ116" t="str">
            <v>ر1</v>
          </cell>
          <cell r="BA116"/>
          <cell r="BB116" t="str">
            <v>ر1</v>
          </cell>
          <cell r="BC116"/>
          <cell r="BD116" t="str">
            <v>ر1</v>
          </cell>
          <cell r="BE116"/>
          <cell r="BF116" t="str">
            <v>ر1</v>
          </cell>
          <cell r="BG116"/>
          <cell r="BH116" t="str">
            <v>ر1</v>
          </cell>
          <cell r="BI116"/>
          <cell r="BJ116" t="str">
            <v>ر1</v>
          </cell>
          <cell r="BK116"/>
          <cell r="BL116" t="str">
            <v>ر2</v>
          </cell>
          <cell r="BM116"/>
          <cell r="BN116" t="str">
            <v>ر1</v>
          </cell>
          <cell r="BO116"/>
          <cell r="BP116" t="str">
            <v>ر1</v>
          </cell>
          <cell r="BQ116"/>
          <cell r="BR116" t="str">
            <v>ر2</v>
          </cell>
          <cell r="BS116"/>
          <cell r="BT116" t="str">
            <v>ر1</v>
          </cell>
          <cell r="BU116"/>
          <cell r="BV116" t="str">
            <v>ر2</v>
          </cell>
          <cell r="BW116"/>
          <cell r="BX116" t="str">
            <v>ر1</v>
          </cell>
          <cell r="BY116">
            <v>1</v>
          </cell>
          <cell r="BZ116" t="str">
            <v>ج</v>
          </cell>
          <cell r="CA116"/>
          <cell r="CB116" t="str">
            <v>ج</v>
          </cell>
          <cell r="CC116">
            <v>1</v>
          </cell>
          <cell r="CD116" t="str">
            <v>ج</v>
          </cell>
          <cell r="CE116">
            <v>1</v>
          </cell>
          <cell r="CF116" t="str">
            <v>ج</v>
          </cell>
          <cell r="CG116">
            <v>1</v>
          </cell>
          <cell r="CH116" t="str">
            <v>ج</v>
          </cell>
          <cell r="CI116">
            <v>1</v>
          </cell>
          <cell r="CJ116" t="str">
            <v>ج</v>
          </cell>
          <cell r="CK116"/>
          <cell r="CL116" t="str">
            <v/>
          </cell>
          <cell r="CM116"/>
          <cell r="CN116" t="str">
            <v/>
          </cell>
          <cell r="CO116"/>
          <cell r="CP116" t="str">
            <v/>
          </cell>
          <cell r="CQ116"/>
          <cell r="CR116" t="str">
            <v/>
          </cell>
          <cell r="CS116"/>
          <cell r="CT116" t="str">
            <v/>
          </cell>
          <cell r="CU116"/>
          <cell r="CV116" t="str">
            <v/>
          </cell>
          <cell r="CW116"/>
          <cell r="CX116" t="str">
            <v>ر2</v>
          </cell>
          <cell r="CY116" t="str">
            <v>ر1</v>
          </cell>
          <cell r="CZ116" t="str">
            <v>ر2</v>
          </cell>
          <cell r="DA116" t="str">
            <v>ر1</v>
          </cell>
          <cell r="DB116" t="str">
            <v>ر1</v>
          </cell>
          <cell r="DC116" t="str">
            <v>ر2</v>
          </cell>
          <cell r="DD116" t="str">
            <v>ر2</v>
          </cell>
          <cell r="DE116" t="str">
            <v>ر1</v>
          </cell>
          <cell r="DF116" t="str">
            <v>ر2</v>
          </cell>
          <cell r="DG116" t="str">
            <v>ر1</v>
          </cell>
          <cell r="DH116" t="str">
            <v>ر2</v>
          </cell>
          <cell r="DI116" t="str">
            <v>ر1</v>
          </cell>
          <cell r="DJ116" t="str">
            <v>ر2</v>
          </cell>
          <cell r="DK116" t="str">
            <v>ر1</v>
          </cell>
          <cell r="DL116" t="str">
            <v>ر1</v>
          </cell>
          <cell r="DM116" t="str">
            <v>ر1</v>
          </cell>
          <cell r="DN116" t="str">
            <v>ر1</v>
          </cell>
          <cell r="DO116" t="str">
            <v>ر1</v>
          </cell>
          <cell r="DP116" t="str">
            <v>ر2</v>
          </cell>
          <cell r="DQ116" t="str">
            <v>ر1</v>
          </cell>
          <cell r="DR116" t="str">
            <v>ر2</v>
          </cell>
          <cell r="DS116" t="str">
            <v>ر1</v>
          </cell>
          <cell r="DT116" t="str">
            <v>ر1</v>
          </cell>
          <cell r="DU116" t="str">
            <v>ر1</v>
          </cell>
          <cell r="DV116" t="str">
            <v>ر1</v>
          </cell>
          <cell r="DW116" t="str">
            <v>ر1</v>
          </cell>
          <cell r="DX116" t="str">
            <v>ر1</v>
          </cell>
          <cell r="DY116" t="str">
            <v>ر1</v>
          </cell>
          <cell r="DZ116" t="str">
            <v>ر1</v>
          </cell>
          <cell r="EA116" t="str">
            <v>ر2</v>
          </cell>
          <cell r="EB116" t="str">
            <v>ر1</v>
          </cell>
          <cell r="EC116" t="str">
            <v>ر1</v>
          </cell>
          <cell r="ED116" t="str">
            <v>ر2</v>
          </cell>
          <cell r="EE116" t="str">
            <v>ر1</v>
          </cell>
          <cell r="EF116" t="str">
            <v>ر2</v>
          </cell>
          <cell r="EG116" t="str">
            <v>ر1</v>
          </cell>
          <cell r="EH116" t="str">
            <v>ر1</v>
          </cell>
          <cell r="EI116" t="str">
            <v>ج</v>
          </cell>
          <cell r="EJ116" t="str">
            <v>ر1</v>
          </cell>
          <cell r="EK116" t="str">
            <v>ر1</v>
          </cell>
          <cell r="EL116" t="str">
            <v>ر1</v>
          </cell>
          <cell r="EM116" t="str">
            <v>ر1</v>
          </cell>
          <cell r="EN116" t="str">
            <v/>
          </cell>
          <cell r="EO116" t="str">
            <v/>
          </cell>
          <cell r="EP116" t="str">
            <v/>
          </cell>
          <cell r="EQ116" t="str">
            <v/>
          </cell>
          <cell r="ER116" t="str">
            <v/>
          </cell>
          <cell r="ES116" t="str">
            <v/>
          </cell>
          <cell r="ET116" t="str">
            <v/>
          </cell>
          <cell r="EU116" t="str">
            <v/>
          </cell>
          <cell r="EV116" t="str">
            <v/>
          </cell>
          <cell r="EW116" t="e">
            <v>#REF!</v>
          </cell>
        </row>
        <row r="117">
          <cell r="A117">
            <v>705067</v>
          </cell>
          <cell r="B117" t="str">
            <v>رنيم النجار</v>
          </cell>
          <cell r="C117" t="str">
            <v>الثالثة</v>
          </cell>
          <cell r="D117" t="str">
            <v/>
          </cell>
          <cell r="E117"/>
          <cell r="F117" t="str">
            <v>ر2</v>
          </cell>
          <cell r="G117"/>
          <cell r="H117" t="str">
            <v>ر2</v>
          </cell>
          <cell r="I117"/>
          <cell r="J117" t="str">
            <v>ر2</v>
          </cell>
          <cell r="K117"/>
          <cell r="L117" t="str">
            <v>ر2</v>
          </cell>
          <cell r="M117"/>
          <cell r="N117" t="str">
            <v>ر1</v>
          </cell>
          <cell r="O117">
            <v>1</v>
          </cell>
          <cell r="P117" t="str">
            <v>ر2</v>
          </cell>
          <cell r="Q117"/>
          <cell r="R117" t="str">
            <v>ر1</v>
          </cell>
          <cell r="S117"/>
          <cell r="T117" t="str">
            <v>ر2</v>
          </cell>
          <cell r="U117"/>
          <cell r="V117" t="str">
            <v>ر2</v>
          </cell>
          <cell r="W117"/>
          <cell r="X117" t="str">
            <v>ج</v>
          </cell>
          <cell r="Y117"/>
          <cell r="Z117" t="str">
            <v>ر1</v>
          </cell>
          <cell r="AA117"/>
          <cell r="AB117" t="str">
            <v>ر2</v>
          </cell>
          <cell r="AC117">
            <v>1</v>
          </cell>
          <cell r="AD117" t="str">
            <v>ر2</v>
          </cell>
          <cell r="AE117"/>
          <cell r="AF117" t="str">
            <v>ر1</v>
          </cell>
          <cell r="AG117"/>
          <cell r="AH117" t="str">
            <v>ر2</v>
          </cell>
          <cell r="AI117"/>
          <cell r="AJ117" t="str">
            <v>ر1</v>
          </cell>
          <cell r="AK117"/>
          <cell r="AL117" t="str">
            <v>ر2</v>
          </cell>
          <cell r="AM117"/>
          <cell r="AN117" t="str">
            <v>ج</v>
          </cell>
          <cell r="AO117">
            <v>1</v>
          </cell>
          <cell r="AP117" t="str">
            <v>ر2</v>
          </cell>
          <cell r="AQ117"/>
          <cell r="AR117" t="str">
            <v>ر2</v>
          </cell>
          <cell r="AS117"/>
          <cell r="AT117" t="str">
            <v>ر1</v>
          </cell>
          <cell r="AU117"/>
          <cell r="AV117" t="str">
            <v>ج</v>
          </cell>
          <cell r="AW117"/>
          <cell r="AX117" t="str">
            <v>ج</v>
          </cell>
          <cell r="AY117"/>
          <cell r="AZ117" t="str">
            <v>ج</v>
          </cell>
          <cell r="BA117">
            <v>1</v>
          </cell>
          <cell r="BB117" t="str">
            <v>ج</v>
          </cell>
          <cell r="BC117">
            <v>1</v>
          </cell>
          <cell r="BD117" t="str">
            <v>ج</v>
          </cell>
          <cell r="BE117">
            <v>1</v>
          </cell>
          <cell r="BF117" t="str">
            <v>ج</v>
          </cell>
          <cell r="BG117">
            <v>1</v>
          </cell>
          <cell r="BH117" t="str">
            <v>ج</v>
          </cell>
          <cell r="BI117">
            <v>1</v>
          </cell>
          <cell r="BJ117" t="str">
            <v>ج</v>
          </cell>
          <cell r="BK117">
            <v>1</v>
          </cell>
          <cell r="BL117" t="str">
            <v>ج</v>
          </cell>
          <cell r="BM117"/>
          <cell r="BN117" t="str">
            <v/>
          </cell>
          <cell r="BO117"/>
          <cell r="BP117" t="str">
            <v/>
          </cell>
          <cell r="BQ117"/>
          <cell r="BR117" t="str">
            <v/>
          </cell>
          <cell r="BS117"/>
          <cell r="BT117" t="str">
            <v/>
          </cell>
          <cell r="BU117"/>
          <cell r="BV117" t="str">
            <v/>
          </cell>
          <cell r="BW117"/>
          <cell r="BX117" t="str">
            <v/>
          </cell>
          <cell r="BY117"/>
          <cell r="BZ117" t="str">
            <v/>
          </cell>
          <cell r="CA117"/>
          <cell r="CB117" t="str">
            <v/>
          </cell>
          <cell r="CC117"/>
          <cell r="CD117" t="str">
            <v/>
          </cell>
          <cell r="CE117"/>
          <cell r="CF117" t="str">
            <v/>
          </cell>
          <cell r="CG117"/>
          <cell r="CH117" t="str">
            <v/>
          </cell>
          <cell r="CI117"/>
          <cell r="CJ117" t="str">
            <v/>
          </cell>
          <cell r="CK117"/>
          <cell r="CL117" t="str">
            <v/>
          </cell>
          <cell r="CM117"/>
          <cell r="CN117" t="str">
            <v/>
          </cell>
          <cell r="CO117"/>
          <cell r="CP117" t="str">
            <v/>
          </cell>
          <cell r="CQ117"/>
          <cell r="CR117" t="str">
            <v/>
          </cell>
          <cell r="CS117"/>
          <cell r="CT117" t="str">
            <v/>
          </cell>
          <cell r="CU117"/>
          <cell r="CV117" t="str">
            <v/>
          </cell>
          <cell r="CW117"/>
          <cell r="CX117" t="str">
            <v>ر2</v>
          </cell>
          <cell r="CY117" t="str">
            <v>ر2</v>
          </cell>
          <cell r="CZ117" t="str">
            <v>ر2</v>
          </cell>
          <cell r="DA117" t="str">
            <v>ر2</v>
          </cell>
          <cell r="DB117" t="str">
            <v>ر1</v>
          </cell>
          <cell r="DC117" t="str">
            <v>ر2</v>
          </cell>
          <cell r="DD117" t="str">
            <v>ر1</v>
          </cell>
          <cell r="DE117" t="str">
            <v>ر2</v>
          </cell>
          <cell r="DF117" t="str">
            <v>ر2</v>
          </cell>
          <cell r="DG117" t="str">
            <v>ج</v>
          </cell>
          <cell r="DH117" t="str">
            <v>ر1</v>
          </cell>
          <cell r="DI117" t="str">
            <v>ر2</v>
          </cell>
          <cell r="DJ117" t="str">
            <v>ر2</v>
          </cell>
          <cell r="DK117" t="str">
            <v>ر1</v>
          </cell>
          <cell r="DL117" t="str">
            <v>ر2</v>
          </cell>
          <cell r="DM117" t="str">
            <v>ر1</v>
          </cell>
          <cell r="DN117" t="str">
            <v>ر2</v>
          </cell>
          <cell r="DO117" t="str">
            <v>ج</v>
          </cell>
          <cell r="DP117" t="str">
            <v>ر2</v>
          </cell>
          <cell r="DQ117" t="str">
            <v>ر2</v>
          </cell>
          <cell r="DR117" t="str">
            <v>ر1</v>
          </cell>
          <cell r="DS117" t="str">
            <v>ج</v>
          </cell>
          <cell r="DT117" t="str">
            <v>ج</v>
          </cell>
          <cell r="DU117" t="str">
            <v>ج</v>
          </cell>
          <cell r="DV117" t="str">
            <v>ر1</v>
          </cell>
          <cell r="DW117" t="str">
            <v>ر1</v>
          </cell>
          <cell r="DX117" t="str">
            <v>ر1</v>
          </cell>
          <cell r="DY117" t="str">
            <v>ر1</v>
          </cell>
          <cell r="DZ117" t="str">
            <v>ر1</v>
          </cell>
          <cell r="EA117" t="str">
            <v>ر1</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e">
            <v>#REF!</v>
          </cell>
        </row>
        <row r="118">
          <cell r="A118">
            <v>705071</v>
          </cell>
          <cell r="B118" t="str">
            <v>رهف  أبو زيد</v>
          </cell>
          <cell r="C118" t="str">
            <v>الرابعة</v>
          </cell>
          <cell r="D118" t="str">
            <v/>
          </cell>
          <cell r="E118"/>
          <cell r="F118" t="str">
            <v>ر1</v>
          </cell>
          <cell r="G118"/>
          <cell r="H118" t="str">
            <v>ر2</v>
          </cell>
          <cell r="I118"/>
          <cell r="J118" t="str">
            <v>ر2</v>
          </cell>
          <cell r="K118"/>
          <cell r="L118" t="str">
            <v>ر2</v>
          </cell>
          <cell r="M118"/>
          <cell r="N118" t="str">
            <v>ر2</v>
          </cell>
          <cell r="O118"/>
          <cell r="P118" t="str">
            <v>ر2</v>
          </cell>
          <cell r="Q118"/>
          <cell r="R118" t="str">
            <v>ر1</v>
          </cell>
          <cell r="S118"/>
          <cell r="T118" t="str">
            <v>ر2</v>
          </cell>
          <cell r="U118"/>
          <cell r="V118" t="str">
            <v>ر2</v>
          </cell>
          <cell r="W118"/>
          <cell r="X118" t="str">
            <v>ر2</v>
          </cell>
          <cell r="Y118"/>
          <cell r="Z118" t="str">
            <v>ر2</v>
          </cell>
          <cell r="AA118"/>
          <cell r="AB118" t="str">
            <v>ر2</v>
          </cell>
          <cell r="AC118"/>
          <cell r="AD118" t="str">
            <v>ر2</v>
          </cell>
          <cell r="AE118"/>
          <cell r="AF118" t="str">
            <v>ر1</v>
          </cell>
          <cell r="AG118"/>
          <cell r="AH118" t="str">
            <v>ر1</v>
          </cell>
          <cell r="AI118"/>
          <cell r="AJ118" t="str">
            <v>ر2</v>
          </cell>
          <cell r="AK118"/>
          <cell r="AL118" t="str">
            <v>ر1</v>
          </cell>
          <cell r="AM118"/>
          <cell r="AN118" t="str">
            <v>ر1</v>
          </cell>
          <cell r="AO118"/>
          <cell r="AP118" t="str">
            <v>ر2</v>
          </cell>
          <cell r="AQ118"/>
          <cell r="AR118" t="str">
            <v>ر1</v>
          </cell>
          <cell r="AS118">
            <v>1</v>
          </cell>
          <cell r="AT118" t="str">
            <v>ر2</v>
          </cell>
          <cell r="AU118"/>
          <cell r="AV118" t="str">
            <v>ر1</v>
          </cell>
          <cell r="AW118"/>
          <cell r="AX118" t="str">
            <v>ر2</v>
          </cell>
          <cell r="AY118"/>
          <cell r="AZ118" t="str">
            <v>ر1</v>
          </cell>
          <cell r="BA118"/>
          <cell r="BB118" t="str">
            <v>ر2</v>
          </cell>
          <cell r="BC118"/>
          <cell r="BD118" t="str">
            <v>ر1</v>
          </cell>
          <cell r="BE118"/>
          <cell r="BF118" t="str">
            <v>ر1</v>
          </cell>
          <cell r="BG118"/>
          <cell r="BH118" t="str">
            <v>ر1</v>
          </cell>
          <cell r="BI118"/>
          <cell r="BJ118" t="str">
            <v>ر1</v>
          </cell>
          <cell r="BK118"/>
          <cell r="BL118" t="str">
            <v>ر1</v>
          </cell>
          <cell r="BM118"/>
          <cell r="BN118" t="str">
            <v>ر1</v>
          </cell>
          <cell r="BO118"/>
          <cell r="BP118" t="str">
            <v>ر1</v>
          </cell>
          <cell r="BQ118"/>
          <cell r="BR118" t="str">
            <v>ر1</v>
          </cell>
          <cell r="BS118"/>
          <cell r="BT118" t="str">
            <v>ر1</v>
          </cell>
          <cell r="BU118"/>
          <cell r="BV118" t="str">
            <v>ر1</v>
          </cell>
          <cell r="BW118"/>
          <cell r="BX118" t="str">
            <v>ر1</v>
          </cell>
          <cell r="BY118">
            <v>1</v>
          </cell>
          <cell r="BZ118" t="str">
            <v>ج</v>
          </cell>
          <cell r="CA118"/>
          <cell r="CB118" t="str">
            <v>ج</v>
          </cell>
          <cell r="CC118">
            <v>1</v>
          </cell>
          <cell r="CD118" t="str">
            <v>ج</v>
          </cell>
          <cell r="CE118">
            <v>1</v>
          </cell>
          <cell r="CF118" t="str">
            <v>ج</v>
          </cell>
          <cell r="CG118">
            <v>1</v>
          </cell>
          <cell r="CH118" t="str">
            <v>ج</v>
          </cell>
          <cell r="CI118">
            <v>1</v>
          </cell>
          <cell r="CJ118" t="str">
            <v>ج</v>
          </cell>
          <cell r="CK118"/>
          <cell r="CL118" t="str">
            <v/>
          </cell>
          <cell r="CM118"/>
          <cell r="CN118" t="str">
            <v/>
          </cell>
          <cell r="CO118"/>
          <cell r="CP118" t="str">
            <v/>
          </cell>
          <cell r="CQ118"/>
          <cell r="CR118" t="str">
            <v/>
          </cell>
          <cell r="CS118"/>
          <cell r="CT118" t="str">
            <v/>
          </cell>
          <cell r="CU118"/>
          <cell r="CV118" t="str">
            <v/>
          </cell>
          <cell r="CW118"/>
          <cell r="CX118" t="str">
            <v>ر1</v>
          </cell>
          <cell r="CY118" t="str">
            <v>ر2</v>
          </cell>
          <cell r="CZ118" t="str">
            <v>ر2</v>
          </cell>
          <cell r="DA118" t="str">
            <v>ر2</v>
          </cell>
          <cell r="DB118" t="str">
            <v>ر2</v>
          </cell>
          <cell r="DC118" t="str">
            <v>ر2</v>
          </cell>
          <cell r="DD118" t="str">
            <v>ر1</v>
          </cell>
          <cell r="DE118" t="str">
            <v>ر2</v>
          </cell>
          <cell r="DF118" t="str">
            <v>ر2</v>
          </cell>
          <cell r="DG118" t="str">
            <v>ر2</v>
          </cell>
          <cell r="DH118" t="str">
            <v>ر2</v>
          </cell>
          <cell r="DI118" t="str">
            <v>ر2</v>
          </cell>
          <cell r="DJ118" t="str">
            <v>ر2</v>
          </cell>
          <cell r="DK118" t="str">
            <v>ر1</v>
          </cell>
          <cell r="DL118" t="str">
            <v>ر1</v>
          </cell>
          <cell r="DM118" t="str">
            <v>ر2</v>
          </cell>
          <cell r="DN118" t="str">
            <v>ر1</v>
          </cell>
          <cell r="DO118" t="str">
            <v>ر1</v>
          </cell>
          <cell r="DP118" t="str">
            <v>ر2</v>
          </cell>
          <cell r="DQ118" t="str">
            <v>ر1</v>
          </cell>
          <cell r="DR118" t="str">
            <v>ر2</v>
          </cell>
          <cell r="DS118" t="str">
            <v>ر1</v>
          </cell>
          <cell r="DT118" t="str">
            <v>ر2</v>
          </cell>
          <cell r="DU118" t="str">
            <v>ر1</v>
          </cell>
          <cell r="DV118" t="str">
            <v>ر2</v>
          </cell>
          <cell r="DW118" t="str">
            <v>ر1</v>
          </cell>
          <cell r="DX118" t="str">
            <v>ر1</v>
          </cell>
          <cell r="DY118" t="str">
            <v>ر1</v>
          </cell>
          <cell r="DZ118" t="str">
            <v>ر1</v>
          </cell>
          <cell r="EA118" t="str">
            <v>ر1</v>
          </cell>
          <cell r="EB118" t="str">
            <v>ر1</v>
          </cell>
          <cell r="EC118" t="str">
            <v>ر1</v>
          </cell>
          <cell r="ED118" t="str">
            <v>ر1</v>
          </cell>
          <cell r="EE118" t="str">
            <v>ر1</v>
          </cell>
          <cell r="EF118" t="str">
            <v>ر1</v>
          </cell>
          <cell r="EG118" t="str">
            <v>ر1</v>
          </cell>
          <cell r="EH118" t="str">
            <v>ر1</v>
          </cell>
          <cell r="EI118" t="str">
            <v>ج</v>
          </cell>
          <cell r="EJ118" t="str">
            <v>ر1</v>
          </cell>
          <cell r="EK118" t="str">
            <v>ر1</v>
          </cell>
          <cell r="EL118" t="str">
            <v>ر1</v>
          </cell>
          <cell r="EM118" t="str">
            <v>ر1</v>
          </cell>
          <cell r="EN118" t="str">
            <v/>
          </cell>
          <cell r="EO118" t="str">
            <v/>
          </cell>
          <cell r="EP118" t="str">
            <v/>
          </cell>
          <cell r="EQ118" t="str">
            <v/>
          </cell>
          <cell r="ER118" t="str">
            <v/>
          </cell>
          <cell r="ES118" t="str">
            <v/>
          </cell>
          <cell r="ET118" t="str">
            <v/>
          </cell>
          <cell r="EU118" t="str">
            <v/>
          </cell>
          <cell r="EV118" t="str">
            <v/>
          </cell>
          <cell r="EW118" t="e">
            <v>#REF!</v>
          </cell>
        </row>
        <row r="119">
          <cell r="A119">
            <v>705072</v>
          </cell>
          <cell r="B119" t="str">
            <v>رهف البدر</v>
          </cell>
          <cell r="C119" t="str">
            <v>الثالثة</v>
          </cell>
          <cell r="D119" t="str">
            <v/>
          </cell>
          <cell r="E119"/>
          <cell r="F119" t="str">
            <v>ر2</v>
          </cell>
          <cell r="G119"/>
          <cell r="H119" t="str">
            <v>ر2</v>
          </cell>
          <cell r="I119"/>
          <cell r="J119" t="str">
            <v>ر2</v>
          </cell>
          <cell r="K119"/>
          <cell r="L119" t="str">
            <v>ر2</v>
          </cell>
          <cell r="M119"/>
          <cell r="N119" t="str">
            <v>ر1</v>
          </cell>
          <cell r="O119"/>
          <cell r="P119" t="str">
            <v>ر2</v>
          </cell>
          <cell r="Q119"/>
          <cell r="R119" t="str">
            <v>ر2</v>
          </cell>
          <cell r="S119"/>
          <cell r="T119" t="str">
            <v>ر1</v>
          </cell>
          <cell r="U119"/>
          <cell r="V119" t="str">
            <v>ر1</v>
          </cell>
          <cell r="W119"/>
          <cell r="X119" t="str">
            <v>ر2</v>
          </cell>
          <cell r="Y119"/>
          <cell r="Z119" t="str">
            <v>ر2</v>
          </cell>
          <cell r="AA119"/>
          <cell r="AB119" t="str">
            <v>ر1</v>
          </cell>
          <cell r="AC119"/>
          <cell r="AD119" t="str">
            <v>ر1</v>
          </cell>
          <cell r="AE119"/>
          <cell r="AF119" t="str">
            <v>ر1</v>
          </cell>
          <cell r="AG119"/>
          <cell r="AH119" t="str">
            <v>ر1</v>
          </cell>
          <cell r="AI119"/>
          <cell r="AJ119" t="str">
            <v>ر1</v>
          </cell>
          <cell r="AK119"/>
          <cell r="AL119" t="str">
            <v>ر1</v>
          </cell>
          <cell r="AM119"/>
          <cell r="AN119" t="str">
            <v>ر2</v>
          </cell>
          <cell r="AO119"/>
          <cell r="AP119" t="str">
            <v>ر1</v>
          </cell>
          <cell r="AQ119"/>
          <cell r="AR119" t="str">
            <v>ر2</v>
          </cell>
          <cell r="AS119"/>
          <cell r="AT119" t="str">
            <v>ر2</v>
          </cell>
          <cell r="AU119"/>
          <cell r="AV119" t="str">
            <v>ر2</v>
          </cell>
          <cell r="AW119"/>
          <cell r="AX119" t="str">
            <v>ر1</v>
          </cell>
          <cell r="AY119"/>
          <cell r="AZ119" t="str">
            <v>ر2</v>
          </cell>
          <cell r="BA119"/>
          <cell r="BB119" t="str">
            <v>ج</v>
          </cell>
          <cell r="BC119"/>
          <cell r="BD119" t="str">
            <v>ر2</v>
          </cell>
          <cell r="BE119"/>
          <cell r="BF119" t="str">
            <v>ج</v>
          </cell>
          <cell r="BG119"/>
          <cell r="BH119" t="str">
            <v>ر1</v>
          </cell>
          <cell r="BI119"/>
          <cell r="BJ119" t="str">
            <v>ر2</v>
          </cell>
          <cell r="BK119"/>
          <cell r="BL119" t="str">
            <v>ر1</v>
          </cell>
          <cell r="BM119">
            <v>1</v>
          </cell>
          <cell r="BN119" t="str">
            <v>ج</v>
          </cell>
          <cell r="BO119">
            <v>1</v>
          </cell>
          <cell r="BP119" t="str">
            <v>ج</v>
          </cell>
          <cell r="BQ119"/>
          <cell r="BR119" t="str">
            <v>ج</v>
          </cell>
          <cell r="BS119">
            <v>1</v>
          </cell>
          <cell r="BT119" t="str">
            <v>ج</v>
          </cell>
          <cell r="BU119">
            <v>1</v>
          </cell>
          <cell r="BV119" t="str">
            <v>ج</v>
          </cell>
          <cell r="BW119">
            <v>1</v>
          </cell>
          <cell r="BX119" t="str">
            <v>ج</v>
          </cell>
          <cell r="BY119"/>
          <cell r="BZ119" t="str">
            <v/>
          </cell>
          <cell r="CA119"/>
          <cell r="CB119" t="str">
            <v/>
          </cell>
          <cell r="CC119"/>
          <cell r="CD119" t="str">
            <v/>
          </cell>
          <cell r="CE119"/>
          <cell r="CF119" t="str">
            <v/>
          </cell>
          <cell r="CG119"/>
          <cell r="CH119" t="str">
            <v/>
          </cell>
          <cell r="CI119"/>
          <cell r="CJ119" t="str">
            <v/>
          </cell>
          <cell r="CK119"/>
          <cell r="CL119" t="str">
            <v/>
          </cell>
          <cell r="CM119"/>
          <cell r="CN119" t="str">
            <v/>
          </cell>
          <cell r="CO119"/>
          <cell r="CP119" t="str">
            <v/>
          </cell>
          <cell r="CQ119"/>
          <cell r="CR119" t="str">
            <v/>
          </cell>
          <cell r="CS119"/>
          <cell r="CT119" t="str">
            <v/>
          </cell>
          <cell r="CU119"/>
          <cell r="CV119" t="str">
            <v/>
          </cell>
          <cell r="CW119"/>
          <cell r="CX119" t="str">
            <v>ر2</v>
          </cell>
          <cell r="CY119" t="str">
            <v>ر2</v>
          </cell>
          <cell r="CZ119" t="str">
            <v>ر2</v>
          </cell>
          <cell r="DA119" t="str">
            <v>ر2</v>
          </cell>
          <cell r="DB119" t="str">
            <v>ر1</v>
          </cell>
          <cell r="DC119" t="str">
            <v>ر2</v>
          </cell>
          <cell r="DD119" t="str">
            <v>ر2</v>
          </cell>
          <cell r="DE119" t="str">
            <v>ر1</v>
          </cell>
          <cell r="DF119" t="str">
            <v>ر1</v>
          </cell>
          <cell r="DG119" t="str">
            <v>ر2</v>
          </cell>
          <cell r="DH119" t="str">
            <v>ر2</v>
          </cell>
          <cell r="DI119" t="str">
            <v>ر1</v>
          </cell>
          <cell r="DJ119" t="str">
            <v>ر1</v>
          </cell>
          <cell r="DK119" t="str">
            <v>ر1</v>
          </cell>
          <cell r="DL119" t="str">
            <v>ر1</v>
          </cell>
          <cell r="DM119" t="str">
            <v>ر1</v>
          </cell>
          <cell r="DN119" t="str">
            <v>ر1</v>
          </cell>
          <cell r="DO119" t="str">
            <v>ر2</v>
          </cell>
          <cell r="DP119" t="str">
            <v>ر1</v>
          </cell>
          <cell r="DQ119" t="str">
            <v>ر2</v>
          </cell>
          <cell r="DR119" t="str">
            <v>ر2</v>
          </cell>
          <cell r="DS119" t="str">
            <v>ر2</v>
          </cell>
          <cell r="DT119" t="str">
            <v>ر1</v>
          </cell>
          <cell r="DU119" t="str">
            <v>ر2</v>
          </cell>
          <cell r="DV119" t="str">
            <v>ج</v>
          </cell>
          <cell r="DW119" t="str">
            <v>ر2</v>
          </cell>
          <cell r="DX119" t="str">
            <v>ج</v>
          </cell>
          <cell r="DY119" t="str">
            <v>ر1</v>
          </cell>
          <cell r="DZ119" t="str">
            <v>ر2</v>
          </cell>
          <cell r="EA119" t="str">
            <v>ر1</v>
          </cell>
          <cell r="EB119" t="str">
            <v>ر1</v>
          </cell>
          <cell r="EC119" t="str">
            <v>ر1</v>
          </cell>
          <cell r="ED119" t="str">
            <v>ج</v>
          </cell>
          <cell r="EE119" t="str">
            <v>ر1</v>
          </cell>
          <cell r="EF119" t="str">
            <v>ر1</v>
          </cell>
          <cell r="EG119" t="str">
            <v>ر1</v>
          </cell>
          <cell r="EH119" t="str">
            <v/>
          </cell>
          <cell r="EI119" t="str">
            <v/>
          </cell>
          <cell r="EJ119" t="str">
            <v/>
          </cell>
          <cell r="EK119" t="str">
            <v/>
          </cell>
          <cell r="EL119" t="str">
            <v/>
          </cell>
          <cell r="EM119" t="str">
            <v/>
          </cell>
          <cell r="EO119" t="str">
            <v/>
          </cell>
          <cell r="EP119" t="str">
            <v/>
          </cell>
          <cell r="EQ119" t="str">
            <v/>
          </cell>
          <cell r="ER119" t="str">
            <v/>
          </cell>
          <cell r="ES119" t="str">
            <v/>
          </cell>
          <cell r="ET119" t="str">
            <v/>
          </cell>
          <cell r="EU119" t="str">
            <v/>
          </cell>
          <cell r="EV119" t="str">
            <v/>
          </cell>
          <cell r="EW119" t="e">
            <v>#REF!</v>
          </cell>
        </row>
        <row r="120">
          <cell r="A120">
            <v>705078</v>
          </cell>
          <cell r="B120" t="str">
            <v>روان حسون</v>
          </cell>
          <cell r="C120" t="str">
            <v>الثانية</v>
          </cell>
          <cell r="D120" t="str">
            <v/>
          </cell>
          <cell r="E120"/>
          <cell r="F120" t="str">
            <v>A</v>
          </cell>
          <cell r="G120"/>
          <cell r="H120" t="str">
            <v>A</v>
          </cell>
          <cell r="I120">
            <v>1</v>
          </cell>
          <cell r="J120" t="str">
            <v>A</v>
          </cell>
          <cell r="K120"/>
          <cell r="L120" t="str">
            <v>A</v>
          </cell>
          <cell r="M120"/>
          <cell r="N120" t="str">
            <v>A</v>
          </cell>
          <cell r="O120"/>
          <cell r="P120" t="str">
            <v>A</v>
          </cell>
          <cell r="Q120">
            <v>1</v>
          </cell>
          <cell r="R120" t="str">
            <v>A</v>
          </cell>
          <cell r="S120"/>
          <cell r="T120" t="str">
            <v>A</v>
          </cell>
          <cell r="U120"/>
          <cell r="V120" t="str">
            <v>A</v>
          </cell>
          <cell r="W120"/>
          <cell r="X120" t="str">
            <v>A</v>
          </cell>
          <cell r="Y120">
            <v>1</v>
          </cell>
          <cell r="Z120" t="str">
            <v>A</v>
          </cell>
          <cell r="AA120"/>
          <cell r="AB120" t="str">
            <v>A</v>
          </cell>
          <cell r="AC120">
            <v>1</v>
          </cell>
          <cell r="AD120" t="str">
            <v>A</v>
          </cell>
          <cell r="AE120">
            <v>1</v>
          </cell>
          <cell r="AF120" t="str">
            <v>A</v>
          </cell>
          <cell r="AG120">
            <v>1</v>
          </cell>
          <cell r="AH120" t="str">
            <v>A</v>
          </cell>
          <cell r="AI120">
            <v>1</v>
          </cell>
          <cell r="AJ120" t="str">
            <v>A</v>
          </cell>
          <cell r="AK120">
            <v>1</v>
          </cell>
          <cell r="AL120" t="str">
            <v>A</v>
          </cell>
          <cell r="AM120"/>
          <cell r="AN120" t="str">
            <v>A</v>
          </cell>
          <cell r="AO120">
            <v>1</v>
          </cell>
          <cell r="AP120" t="str">
            <v>A</v>
          </cell>
          <cell r="AQ120">
            <v>1</v>
          </cell>
          <cell r="AR120" t="str">
            <v>A</v>
          </cell>
          <cell r="AS120">
            <v>1</v>
          </cell>
          <cell r="AT120" t="str">
            <v>A</v>
          </cell>
          <cell r="AU120">
            <v>1</v>
          </cell>
          <cell r="AV120" t="str">
            <v>A</v>
          </cell>
          <cell r="AW120">
            <v>1</v>
          </cell>
          <cell r="AX120" t="str">
            <v>A</v>
          </cell>
          <cell r="AY120"/>
          <cell r="AZ120" t="str">
            <v>A</v>
          </cell>
          <cell r="BA120"/>
          <cell r="BB120" t="str">
            <v/>
          </cell>
          <cell r="BC120"/>
          <cell r="BD120" t="str">
            <v/>
          </cell>
          <cell r="BE120"/>
          <cell r="BF120" t="str">
            <v/>
          </cell>
          <cell r="BG120"/>
          <cell r="BH120" t="str">
            <v/>
          </cell>
          <cell r="BI120"/>
          <cell r="BJ120" t="str">
            <v/>
          </cell>
          <cell r="BK120"/>
          <cell r="BL120" t="str">
            <v/>
          </cell>
          <cell r="BM120"/>
          <cell r="BN120" t="str">
            <v/>
          </cell>
          <cell r="BO120"/>
          <cell r="BP120" t="str">
            <v/>
          </cell>
          <cell r="BQ120"/>
          <cell r="BR120" t="str">
            <v/>
          </cell>
          <cell r="BS120"/>
          <cell r="BT120" t="str">
            <v/>
          </cell>
          <cell r="BU120"/>
          <cell r="BV120" t="str">
            <v/>
          </cell>
          <cell r="BW120"/>
          <cell r="BX120" t="str">
            <v/>
          </cell>
          <cell r="BY120"/>
          <cell r="BZ120" t="str">
            <v/>
          </cell>
          <cell r="CA120"/>
          <cell r="CB120" t="str">
            <v/>
          </cell>
          <cell r="CC120"/>
          <cell r="CD120" t="str">
            <v/>
          </cell>
          <cell r="CE120"/>
          <cell r="CF120" t="str">
            <v/>
          </cell>
          <cell r="CG120"/>
          <cell r="CH120" t="str">
            <v/>
          </cell>
          <cell r="CI120"/>
          <cell r="CJ120" t="str">
            <v/>
          </cell>
          <cell r="CK120"/>
          <cell r="CL120" t="str">
            <v/>
          </cell>
          <cell r="CM120"/>
          <cell r="CN120" t="str">
            <v/>
          </cell>
          <cell r="CO120"/>
          <cell r="CP120" t="str">
            <v/>
          </cell>
          <cell r="CQ120"/>
          <cell r="CR120" t="str">
            <v/>
          </cell>
          <cell r="CS120"/>
          <cell r="CT120" t="str">
            <v/>
          </cell>
          <cell r="CU120"/>
          <cell r="CV120" t="str">
            <v/>
          </cell>
          <cell r="CW120"/>
          <cell r="CX120" t="str">
            <v>A</v>
          </cell>
          <cell r="CY120" t="str">
            <v>A</v>
          </cell>
          <cell r="CZ120" t="str">
            <v>A</v>
          </cell>
          <cell r="DA120" t="str">
            <v>A</v>
          </cell>
          <cell r="DB120" t="str">
            <v>A</v>
          </cell>
          <cell r="DC120" t="str">
            <v>A</v>
          </cell>
          <cell r="DD120" t="str">
            <v>A</v>
          </cell>
          <cell r="DE120" t="str">
            <v>A</v>
          </cell>
          <cell r="DF120" t="str">
            <v>A</v>
          </cell>
          <cell r="DG120" t="str">
            <v>A</v>
          </cell>
          <cell r="DH120" t="str">
            <v>A</v>
          </cell>
          <cell r="DI120" t="str">
            <v>A</v>
          </cell>
          <cell r="DJ120" t="str">
            <v>A</v>
          </cell>
          <cell r="DK120" t="str">
            <v>A</v>
          </cell>
          <cell r="DL120" t="str">
            <v>A</v>
          </cell>
          <cell r="DM120" t="str">
            <v>A</v>
          </cell>
          <cell r="DN120" t="str">
            <v>A</v>
          </cell>
          <cell r="DO120" t="str">
            <v>A</v>
          </cell>
          <cell r="DP120" t="str">
            <v>A</v>
          </cell>
          <cell r="DQ120" t="str">
            <v>A</v>
          </cell>
          <cell r="DR120" t="str">
            <v>A</v>
          </cell>
          <cell r="DS120" t="str">
            <v>A</v>
          </cell>
          <cell r="DT120" t="str">
            <v>A</v>
          </cell>
          <cell r="DU120" t="str">
            <v>A</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e">
            <v>#REF!</v>
          </cell>
        </row>
        <row r="121">
          <cell r="A121">
            <v>705099</v>
          </cell>
          <cell r="B121" t="str">
            <v>ريم سليمان</v>
          </cell>
          <cell r="C121" t="str">
            <v>الثالثة حديث</v>
          </cell>
          <cell r="D121" t="str">
            <v>ترفع الى س3</v>
          </cell>
          <cell r="E121"/>
          <cell r="F121" t="str">
            <v>ر2</v>
          </cell>
          <cell r="G121"/>
          <cell r="H121" t="str">
            <v>ر2</v>
          </cell>
          <cell r="I121"/>
          <cell r="J121" t="str">
            <v>ر2</v>
          </cell>
          <cell r="K121"/>
          <cell r="L121" t="str">
            <v>ر2</v>
          </cell>
          <cell r="M121"/>
          <cell r="N121" t="str">
            <v>ر2</v>
          </cell>
          <cell r="O121">
            <v>1</v>
          </cell>
          <cell r="P121" t="str">
            <v>ر2</v>
          </cell>
          <cell r="Q121"/>
          <cell r="R121" t="str">
            <v>ر2</v>
          </cell>
          <cell r="S121"/>
          <cell r="T121" t="str">
            <v>ر2</v>
          </cell>
          <cell r="U121"/>
          <cell r="V121" t="str">
            <v>ر1</v>
          </cell>
          <cell r="W121"/>
          <cell r="X121" t="str">
            <v>ر2</v>
          </cell>
          <cell r="Y121"/>
          <cell r="Z121" t="str">
            <v>ر2</v>
          </cell>
          <cell r="AA121"/>
          <cell r="AB121" t="str">
            <v>ج</v>
          </cell>
          <cell r="AC121">
            <v>1</v>
          </cell>
          <cell r="AD121" t="str">
            <v>ر2</v>
          </cell>
          <cell r="AE121"/>
          <cell r="AF121" t="str">
            <v>ر2</v>
          </cell>
          <cell r="AG121"/>
          <cell r="AH121" t="str">
            <v>ر2</v>
          </cell>
          <cell r="AI121">
            <v>1</v>
          </cell>
          <cell r="AJ121" t="str">
            <v>ر2</v>
          </cell>
          <cell r="AK121"/>
          <cell r="AL121" t="str">
            <v>ر2</v>
          </cell>
          <cell r="AM121">
            <v>1</v>
          </cell>
          <cell r="AN121" t="str">
            <v>ر2</v>
          </cell>
          <cell r="AO121">
            <v>1</v>
          </cell>
          <cell r="AP121" t="str">
            <v>ر1</v>
          </cell>
          <cell r="AQ121">
            <v>1</v>
          </cell>
          <cell r="AR121" t="str">
            <v>ر1</v>
          </cell>
          <cell r="AS121">
            <v>1</v>
          </cell>
          <cell r="AT121" t="str">
            <v>ر1</v>
          </cell>
          <cell r="AU121">
            <v>1</v>
          </cell>
          <cell r="AV121" t="str">
            <v>ر1</v>
          </cell>
          <cell r="AW121">
            <v>1</v>
          </cell>
          <cell r="AX121" t="str">
            <v>ر1</v>
          </cell>
          <cell r="AY121">
            <v>1</v>
          </cell>
          <cell r="AZ121" t="str">
            <v>ر1</v>
          </cell>
          <cell r="BA121"/>
          <cell r="BB121" t="str">
            <v/>
          </cell>
          <cell r="BC121"/>
          <cell r="BD121" t="str">
            <v/>
          </cell>
          <cell r="BE121"/>
          <cell r="BF121" t="str">
            <v/>
          </cell>
          <cell r="BG121"/>
          <cell r="BH121" t="str">
            <v/>
          </cell>
          <cell r="BI121"/>
          <cell r="BJ121" t="str">
            <v/>
          </cell>
          <cell r="BK121"/>
          <cell r="BL121" t="str">
            <v/>
          </cell>
          <cell r="BM121"/>
          <cell r="BN121" t="str">
            <v/>
          </cell>
          <cell r="BO121"/>
          <cell r="BP121" t="str">
            <v/>
          </cell>
          <cell r="BQ121"/>
          <cell r="BR121" t="str">
            <v/>
          </cell>
          <cell r="BS121"/>
          <cell r="BT121" t="str">
            <v/>
          </cell>
          <cell r="BU121"/>
          <cell r="BV121" t="str">
            <v/>
          </cell>
          <cell r="BW121"/>
          <cell r="BX121" t="str">
            <v/>
          </cell>
          <cell r="BY121"/>
          <cell r="BZ121" t="str">
            <v/>
          </cell>
          <cell r="CA121"/>
          <cell r="CB121" t="str">
            <v/>
          </cell>
          <cell r="CC121"/>
          <cell r="CD121" t="str">
            <v/>
          </cell>
          <cell r="CE121"/>
          <cell r="CF121" t="str">
            <v/>
          </cell>
          <cell r="CG121"/>
          <cell r="CH121" t="str">
            <v/>
          </cell>
          <cell r="CI121"/>
          <cell r="CJ121" t="str">
            <v/>
          </cell>
          <cell r="CK121"/>
          <cell r="CL121" t="str">
            <v/>
          </cell>
          <cell r="CM121"/>
          <cell r="CN121" t="str">
            <v/>
          </cell>
          <cell r="CO121"/>
          <cell r="CP121" t="str">
            <v/>
          </cell>
          <cell r="CQ121"/>
          <cell r="CR121" t="str">
            <v/>
          </cell>
          <cell r="CS121"/>
          <cell r="CT121" t="str">
            <v/>
          </cell>
          <cell r="CU121"/>
          <cell r="CV121" t="str">
            <v/>
          </cell>
          <cell r="CW121"/>
          <cell r="CX121" t="str">
            <v>ر2</v>
          </cell>
          <cell r="CY121" t="str">
            <v>ر2</v>
          </cell>
          <cell r="CZ121" t="str">
            <v>ر2</v>
          </cell>
          <cell r="DA121" t="str">
            <v>ر2</v>
          </cell>
          <cell r="DB121" t="str">
            <v>ر2</v>
          </cell>
          <cell r="DC121" t="str">
            <v>ر2</v>
          </cell>
          <cell r="DD121" t="str">
            <v>ر2</v>
          </cell>
          <cell r="DE121" t="str">
            <v>ر2</v>
          </cell>
          <cell r="DF121" t="str">
            <v>ر1</v>
          </cell>
          <cell r="DG121" t="str">
            <v>ر2</v>
          </cell>
          <cell r="DH121" t="str">
            <v>ر2</v>
          </cell>
          <cell r="DI121" t="str">
            <v>ج</v>
          </cell>
          <cell r="DJ121" t="str">
            <v>ر2</v>
          </cell>
          <cell r="DK121" t="str">
            <v>ر2</v>
          </cell>
          <cell r="DL121" t="str">
            <v>ر2</v>
          </cell>
          <cell r="DM121" t="str">
            <v>ر2</v>
          </cell>
          <cell r="DN121" t="str">
            <v>ر2</v>
          </cell>
          <cell r="DO121" t="str">
            <v>ر2</v>
          </cell>
          <cell r="DP121" t="str">
            <v>ر2</v>
          </cell>
          <cell r="DQ121" t="str">
            <v>ر2</v>
          </cell>
          <cell r="DR121" t="str">
            <v>ر2</v>
          </cell>
          <cell r="DS121" t="str">
            <v>ر2</v>
          </cell>
          <cell r="DT121" t="str">
            <v>ر2</v>
          </cell>
          <cell r="DU121" t="str">
            <v>ر1</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O121" t="str">
            <v/>
          </cell>
          <cell r="EP121" t="str">
            <v/>
          </cell>
          <cell r="EQ121" t="str">
            <v/>
          </cell>
          <cell r="ER121" t="str">
            <v/>
          </cell>
          <cell r="ES121" t="str">
            <v/>
          </cell>
          <cell r="ET121" t="str">
            <v/>
          </cell>
          <cell r="EU121" t="str">
            <v/>
          </cell>
          <cell r="EV121" t="str">
            <v/>
          </cell>
          <cell r="EW121" t="e">
            <v>#REF!</v>
          </cell>
        </row>
        <row r="122">
          <cell r="A122">
            <v>705105</v>
          </cell>
          <cell r="B122" t="str">
            <v>زكور العلي</v>
          </cell>
          <cell r="C122" t="str">
            <v>الثالثة</v>
          </cell>
          <cell r="D122" t="str">
            <v/>
          </cell>
          <cell r="E122"/>
          <cell r="F122" t="str">
            <v>ر1</v>
          </cell>
          <cell r="G122"/>
          <cell r="H122" t="str">
            <v>ر1</v>
          </cell>
          <cell r="I122"/>
          <cell r="J122" t="str">
            <v>ر1</v>
          </cell>
          <cell r="K122"/>
          <cell r="L122" t="str">
            <v>ر2</v>
          </cell>
          <cell r="M122"/>
          <cell r="N122" t="str">
            <v>ر2</v>
          </cell>
          <cell r="O122"/>
          <cell r="P122" t="str">
            <v>ر2</v>
          </cell>
          <cell r="Q122"/>
          <cell r="R122" t="str">
            <v>ر2</v>
          </cell>
          <cell r="S122"/>
          <cell r="T122" t="str">
            <v>ر1</v>
          </cell>
          <cell r="U122"/>
          <cell r="V122" t="str">
            <v>ر2</v>
          </cell>
          <cell r="W122"/>
          <cell r="X122" t="str">
            <v>ر2</v>
          </cell>
          <cell r="Y122"/>
          <cell r="Z122" t="str">
            <v>ر2</v>
          </cell>
          <cell r="AA122"/>
          <cell r="AB122" t="str">
            <v>ر2</v>
          </cell>
          <cell r="AC122"/>
          <cell r="AD122" t="str">
            <v>ر2</v>
          </cell>
          <cell r="AE122"/>
          <cell r="AF122" t="str">
            <v>ر1</v>
          </cell>
          <cell r="AG122"/>
          <cell r="AH122" t="str">
            <v>ر1</v>
          </cell>
          <cell r="AI122"/>
          <cell r="AJ122" t="str">
            <v>ر1</v>
          </cell>
          <cell r="AK122"/>
          <cell r="AL122" t="str">
            <v>ر1</v>
          </cell>
          <cell r="AM122"/>
          <cell r="AN122" t="str">
            <v>ر1</v>
          </cell>
          <cell r="AO122"/>
          <cell r="AP122" t="str">
            <v>ر2</v>
          </cell>
          <cell r="AQ122"/>
          <cell r="AR122" t="str">
            <v>ر1</v>
          </cell>
          <cell r="AS122">
            <v>1</v>
          </cell>
          <cell r="AT122" t="str">
            <v>ر2</v>
          </cell>
          <cell r="AU122"/>
          <cell r="AV122" t="str">
            <v>ر1</v>
          </cell>
          <cell r="AW122"/>
          <cell r="AX122" t="str">
            <v>ر1</v>
          </cell>
          <cell r="AY122"/>
          <cell r="AZ122" t="str">
            <v>ر1</v>
          </cell>
          <cell r="BA122"/>
          <cell r="BB122" t="str">
            <v>ر2</v>
          </cell>
          <cell r="BC122"/>
          <cell r="BD122" t="str">
            <v>ر2</v>
          </cell>
          <cell r="BE122">
            <v>1</v>
          </cell>
          <cell r="BF122" t="str">
            <v>ر2</v>
          </cell>
          <cell r="BG122"/>
          <cell r="BH122" t="str">
            <v>ر2</v>
          </cell>
          <cell r="BI122">
            <v>1</v>
          </cell>
          <cell r="BJ122" t="str">
            <v>ر2</v>
          </cell>
          <cell r="BK122"/>
          <cell r="BL122" t="str">
            <v>ر2</v>
          </cell>
          <cell r="BM122">
            <v>1</v>
          </cell>
          <cell r="BN122" t="str">
            <v>ج</v>
          </cell>
          <cell r="BO122">
            <v>1</v>
          </cell>
          <cell r="BP122" t="str">
            <v>ر2</v>
          </cell>
          <cell r="BQ122">
            <v>1</v>
          </cell>
          <cell r="BR122" t="str">
            <v>ج</v>
          </cell>
          <cell r="BS122"/>
          <cell r="BT122" t="str">
            <v>ر1</v>
          </cell>
          <cell r="BU122">
            <v>1</v>
          </cell>
          <cell r="BV122" t="str">
            <v>ر1</v>
          </cell>
          <cell r="BW122">
            <v>1</v>
          </cell>
          <cell r="BX122" t="str">
            <v>ر2</v>
          </cell>
          <cell r="BY122"/>
          <cell r="BZ122" t="str">
            <v/>
          </cell>
          <cell r="CA122"/>
          <cell r="CB122" t="str">
            <v/>
          </cell>
          <cell r="CC122"/>
          <cell r="CD122" t="str">
            <v/>
          </cell>
          <cell r="CE122"/>
          <cell r="CF122" t="str">
            <v/>
          </cell>
          <cell r="CG122"/>
          <cell r="CH122" t="str">
            <v/>
          </cell>
          <cell r="CI122"/>
          <cell r="CJ122" t="str">
            <v/>
          </cell>
          <cell r="CK122"/>
          <cell r="CL122" t="str">
            <v/>
          </cell>
          <cell r="CM122"/>
          <cell r="CN122" t="str">
            <v/>
          </cell>
          <cell r="CO122"/>
          <cell r="CP122" t="str">
            <v/>
          </cell>
          <cell r="CQ122"/>
          <cell r="CR122" t="str">
            <v/>
          </cell>
          <cell r="CS122"/>
          <cell r="CT122" t="str">
            <v/>
          </cell>
          <cell r="CU122"/>
          <cell r="CV122" t="str">
            <v/>
          </cell>
          <cell r="CW122"/>
          <cell r="CX122" t="str">
            <v>ر1</v>
          </cell>
          <cell r="CY122" t="str">
            <v>ر1</v>
          </cell>
          <cell r="CZ122" t="str">
            <v>ر1</v>
          </cell>
          <cell r="DA122" t="str">
            <v>ر2</v>
          </cell>
          <cell r="DB122" t="str">
            <v>ر2</v>
          </cell>
          <cell r="DC122" t="str">
            <v>ر2</v>
          </cell>
          <cell r="DD122" t="str">
            <v>ر2</v>
          </cell>
          <cell r="DE122" t="str">
            <v>ر1</v>
          </cell>
          <cell r="DF122" t="str">
            <v>ر2</v>
          </cell>
          <cell r="DG122" t="str">
            <v>ر2</v>
          </cell>
          <cell r="DH122" t="str">
            <v>ر2</v>
          </cell>
          <cell r="DI122" t="str">
            <v>ر2</v>
          </cell>
          <cell r="DJ122" t="str">
            <v>ر2</v>
          </cell>
          <cell r="DK122" t="str">
            <v>ر1</v>
          </cell>
          <cell r="DL122" t="str">
            <v>ر1</v>
          </cell>
          <cell r="DM122" t="str">
            <v>ر1</v>
          </cell>
          <cell r="DN122" t="str">
            <v>ر1</v>
          </cell>
          <cell r="DO122" t="str">
            <v>ر1</v>
          </cell>
          <cell r="DP122" t="str">
            <v>ر2</v>
          </cell>
          <cell r="DQ122" t="str">
            <v>ر1</v>
          </cell>
          <cell r="DR122" t="str">
            <v>ر2</v>
          </cell>
          <cell r="DS122" t="str">
            <v>ر1</v>
          </cell>
          <cell r="DT122" t="str">
            <v>ر1</v>
          </cell>
          <cell r="DU122" t="str">
            <v>ر1</v>
          </cell>
          <cell r="DV122" t="str">
            <v>ر2</v>
          </cell>
          <cell r="DW122" t="str">
            <v>ر2</v>
          </cell>
          <cell r="DX122" t="str">
            <v>ر2</v>
          </cell>
          <cell r="DY122" t="str">
            <v>ر2</v>
          </cell>
          <cell r="DZ122" t="str">
            <v>ر2</v>
          </cell>
          <cell r="EA122" t="str">
            <v>ر2</v>
          </cell>
          <cell r="EB122" t="str">
            <v>ر1</v>
          </cell>
          <cell r="EC122" t="str">
            <v>ر2</v>
          </cell>
          <cell r="ED122" t="str">
            <v>ر1</v>
          </cell>
          <cell r="EE122" t="str">
            <v>ر1</v>
          </cell>
          <cell r="EF122" t="str">
            <v>ر2</v>
          </cell>
          <cell r="EG122" t="str">
            <v>ر2</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e">
            <v>#REF!</v>
          </cell>
        </row>
        <row r="123">
          <cell r="A123">
            <v>705133</v>
          </cell>
          <cell r="B123" t="str">
            <v>سكينه عامر</v>
          </cell>
          <cell r="C123" t="str">
            <v>الثانية</v>
          </cell>
          <cell r="D123" t="str">
            <v>إيقاف</v>
          </cell>
          <cell r="E123"/>
          <cell r="F123" t="str">
            <v>ر1</v>
          </cell>
          <cell r="G123"/>
          <cell r="H123" t="str">
            <v>ر2</v>
          </cell>
          <cell r="I123"/>
          <cell r="J123" t="str">
            <v>ر2</v>
          </cell>
          <cell r="K123"/>
          <cell r="L123" t="str">
            <v>ر2</v>
          </cell>
          <cell r="M123"/>
          <cell r="N123" t="str">
            <v>ر2</v>
          </cell>
          <cell r="O123"/>
          <cell r="P123" t="str">
            <v>ر2</v>
          </cell>
          <cell r="Q123"/>
          <cell r="R123" t="str">
            <v>ر1</v>
          </cell>
          <cell r="S123"/>
          <cell r="T123" t="str">
            <v>ر2</v>
          </cell>
          <cell r="U123"/>
          <cell r="V123" t="str">
            <v>ر2</v>
          </cell>
          <cell r="W123">
            <v>1</v>
          </cell>
          <cell r="X123" t="str">
            <v>ر2</v>
          </cell>
          <cell r="Y123"/>
          <cell r="Z123" t="str">
            <v>ر1</v>
          </cell>
          <cell r="AA123"/>
          <cell r="AB123" t="str">
            <v>ر2</v>
          </cell>
          <cell r="AC123">
            <v>1</v>
          </cell>
          <cell r="AD123" t="str">
            <v>ر2</v>
          </cell>
          <cell r="AE123"/>
          <cell r="AF123" t="str">
            <v>ر2</v>
          </cell>
          <cell r="AG123"/>
          <cell r="AH123" t="str">
            <v>ر1</v>
          </cell>
          <cell r="AI123"/>
          <cell r="AJ123" t="str">
            <v>ر1</v>
          </cell>
          <cell r="AK123">
            <v>1</v>
          </cell>
          <cell r="AL123" t="str">
            <v>ر1</v>
          </cell>
          <cell r="AM123"/>
          <cell r="AN123" t="str">
            <v>ج</v>
          </cell>
          <cell r="AO123">
            <v>1</v>
          </cell>
          <cell r="AP123" t="str">
            <v>ر2</v>
          </cell>
          <cell r="AQ123">
            <v>1</v>
          </cell>
          <cell r="AR123" t="str">
            <v>ر2</v>
          </cell>
          <cell r="AS123"/>
          <cell r="AT123" t="str">
            <v>ر1</v>
          </cell>
          <cell r="AU123">
            <v>1</v>
          </cell>
          <cell r="AV123" t="str">
            <v>ر1</v>
          </cell>
          <cell r="AW123">
            <v>1</v>
          </cell>
          <cell r="AX123" t="str">
            <v>ر2</v>
          </cell>
          <cell r="AY123"/>
          <cell r="AZ123" t="str">
            <v>ج</v>
          </cell>
          <cell r="BA123"/>
          <cell r="BB123" t="str">
            <v/>
          </cell>
          <cell r="BC123"/>
          <cell r="BD123" t="str">
            <v/>
          </cell>
          <cell r="BE123"/>
          <cell r="BF123" t="str">
            <v/>
          </cell>
          <cell r="BG123"/>
          <cell r="BH123" t="str">
            <v/>
          </cell>
          <cell r="BI123"/>
          <cell r="BJ123" t="str">
            <v/>
          </cell>
          <cell r="BK123"/>
          <cell r="BL123" t="str">
            <v/>
          </cell>
          <cell r="BM123"/>
          <cell r="BN123" t="str">
            <v/>
          </cell>
          <cell r="BO123"/>
          <cell r="BP123" t="str">
            <v/>
          </cell>
          <cell r="BQ123"/>
          <cell r="BR123" t="str">
            <v/>
          </cell>
          <cell r="BS123"/>
          <cell r="BT123" t="str">
            <v/>
          </cell>
          <cell r="BU123"/>
          <cell r="BV123" t="str">
            <v/>
          </cell>
          <cell r="BW123"/>
          <cell r="BX123" t="str">
            <v/>
          </cell>
          <cell r="BY123"/>
          <cell r="BZ123" t="str">
            <v/>
          </cell>
          <cell r="CA123"/>
          <cell r="CB123" t="str">
            <v/>
          </cell>
          <cell r="CC123"/>
          <cell r="CD123" t="str">
            <v/>
          </cell>
          <cell r="CE123"/>
          <cell r="CF123" t="str">
            <v/>
          </cell>
          <cell r="CG123"/>
          <cell r="CH123" t="str">
            <v/>
          </cell>
          <cell r="CI123"/>
          <cell r="CJ123" t="str">
            <v/>
          </cell>
          <cell r="CK123"/>
          <cell r="CL123" t="str">
            <v/>
          </cell>
          <cell r="CM123"/>
          <cell r="CN123" t="str">
            <v/>
          </cell>
          <cell r="CO123"/>
          <cell r="CP123" t="str">
            <v/>
          </cell>
          <cell r="CQ123"/>
          <cell r="CR123" t="str">
            <v/>
          </cell>
          <cell r="CS123"/>
          <cell r="CT123" t="str">
            <v/>
          </cell>
          <cell r="CU123"/>
          <cell r="CV123" t="str">
            <v/>
          </cell>
          <cell r="CW123" t="str">
            <v>إيقاف</v>
          </cell>
          <cell r="CX123" t="str">
            <v>ر1</v>
          </cell>
          <cell r="CY123" t="str">
            <v>ر2</v>
          </cell>
          <cell r="CZ123" t="str">
            <v>ر2</v>
          </cell>
          <cell r="DA123" t="str">
            <v>ر2</v>
          </cell>
          <cell r="DB123" t="str">
            <v>ر2</v>
          </cell>
          <cell r="DC123" t="str">
            <v>ر2</v>
          </cell>
          <cell r="DD123" t="str">
            <v>ر1</v>
          </cell>
          <cell r="DE123" t="str">
            <v>ر2</v>
          </cell>
          <cell r="DF123" t="str">
            <v>ر2</v>
          </cell>
          <cell r="DG123" t="str">
            <v>ر2</v>
          </cell>
          <cell r="DH123" t="str">
            <v>ر1</v>
          </cell>
          <cell r="DI123" t="str">
            <v>ر2</v>
          </cell>
          <cell r="DJ123" t="str">
            <v>ر2</v>
          </cell>
          <cell r="DK123" t="str">
            <v>ر2</v>
          </cell>
          <cell r="DL123" t="str">
            <v>ر1</v>
          </cell>
          <cell r="DM123" t="str">
            <v>ر1</v>
          </cell>
          <cell r="DN123" t="str">
            <v>ر1</v>
          </cell>
          <cell r="DO123" t="str">
            <v>ج</v>
          </cell>
          <cell r="DP123" t="str">
            <v>ر2</v>
          </cell>
          <cell r="DQ123" t="str">
            <v>ر2</v>
          </cell>
          <cell r="DR123" t="str">
            <v>ر1</v>
          </cell>
          <cell r="DS123" t="str">
            <v>ر1</v>
          </cell>
          <cell r="DT123" t="str">
            <v>ر2</v>
          </cell>
          <cell r="DU123" t="str">
            <v>ج</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v>130000</v>
          </cell>
          <cell r="EU123" t="str">
            <v/>
          </cell>
          <cell r="EV123" t="str">
            <v/>
          </cell>
          <cell r="EW123" t="e">
            <v>#REF!</v>
          </cell>
        </row>
        <row r="124">
          <cell r="A124">
            <v>705141</v>
          </cell>
          <cell r="B124" t="str">
            <v>سها فضلون</v>
          </cell>
          <cell r="C124" t="str">
            <v>الرابعة حديث</v>
          </cell>
          <cell r="D124" t="str">
            <v>ترفع الى س4</v>
          </cell>
          <cell r="E124"/>
          <cell r="F124" t="str">
            <v>ر1</v>
          </cell>
          <cell r="G124"/>
          <cell r="H124" t="str">
            <v>ر1</v>
          </cell>
          <cell r="I124"/>
          <cell r="J124" t="str">
            <v>ر2</v>
          </cell>
          <cell r="K124"/>
          <cell r="L124" t="str">
            <v>ر1</v>
          </cell>
          <cell r="M124"/>
          <cell r="N124" t="str">
            <v>ر2</v>
          </cell>
          <cell r="O124"/>
          <cell r="P124" t="str">
            <v>ر2</v>
          </cell>
          <cell r="Q124"/>
          <cell r="R124" t="str">
            <v>ر2</v>
          </cell>
          <cell r="S124"/>
          <cell r="T124" t="str">
            <v>ر1</v>
          </cell>
          <cell r="U124"/>
          <cell r="V124" t="str">
            <v>ر1</v>
          </cell>
          <cell r="W124"/>
          <cell r="X124" t="str">
            <v>ر1</v>
          </cell>
          <cell r="Y124"/>
          <cell r="Z124" t="str">
            <v>ر2</v>
          </cell>
          <cell r="AA124">
            <v>1</v>
          </cell>
          <cell r="AB124" t="str">
            <v>ر1</v>
          </cell>
          <cell r="AC124"/>
          <cell r="AD124" t="str">
            <v>ر2</v>
          </cell>
          <cell r="AE124"/>
          <cell r="AF124" t="str">
            <v>ر2</v>
          </cell>
          <cell r="AG124"/>
          <cell r="AH124" t="str">
            <v>ر1</v>
          </cell>
          <cell r="AI124"/>
          <cell r="AJ124" t="str">
            <v>ر1</v>
          </cell>
          <cell r="AK124"/>
          <cell r="AL124" t="str">
            <v>ر2</v>
          </cell>
          <cell r="AM124"/>
          <cell r="AN124" t="str">
            <v>ر1</v>
          </cell>
          <cell r="AO124"/>
          <cell r="AP124" t="str">
            <v>ر1</v>
          </cell>
          <cell r="AQ124"/>
          <cell r="AR124" t="str">
            <v>ر1</v>
          </cell>
          <cell r="AS124"/>
          <cell r="AT124" t="str">
            <v>ر1</v>
          </cell>
          <cell r="AU124"/>
          <cell r="AV124" t="str">
            <v>ر1</v>
          </cell>
          <cell r="AW124"/>
          <cell r="AX124" t="str">
            <v>ر1</v>
          </cell>
          <cell r="AY124"/>
          <cell r="AZ124" t="str">
            <v>ر2</v>
          </cell>
          <cell r="BA124"/>
          <cell r="BB124" t="str">
            <v>ر1</v>
          </cell>
          <cell r="BC124"/>
          <cell r="BD124" t="str">
            <v>ر2</v>
          </cell>
          <cell r="BE124"/>
          <cell r="BF124" t="str">
            <v>ر1</v>
          </cell>
          <cell r="BG124"/>
          <cell r="BH124" t="str">
            <v>ر2</v>
          </cell>
          <cell r="BI124">
            <v>1</v>
          </cell>
          <cell r="BJ124" t="str">
            <v>ر2</v>
          </cell>
          <cell r="BK124"/>
          <cell r="BL124" t="str">
            <v>ر1</v>
          </cell>
          <cell r="BM124"/>
          <cell r="BN124" t="str">
            <v>ر1</v>
          </cell>
          <cell r="BO124"/>
          <cell r="BP124" t="str">
            <v>ر1</v>
          </cell>
          <cell r="BQ124"/>
          <cell r="BR124" t="str">
            <v>ر1</v>
          </cell>
          <cell r="BS124"/>
          <cell r="BT124" t="str">
            <v>ر1</v>
          </cell>
          <cell r="BU124"/>
          <cell r="BV124" t="str">
            <v>ر1</v>
          </cell>
          <cell r="BW124"/>
          <cell r="BX124" t="str">
            <v>ر1</v>
          </cell>
          <cell r="BY124"/>
          <cell r="BZ124" t="str">
            <v/>
          </cell>
          <cell r="CA124"/>
          <cell r="CB124" t="str">
            <v/>
          </cell>
          <cell r="CC124"/>
          <cell r="CD124" t="str">
            <v/>
          </cell>
          <cell r="CE124"/>
          <cell r="CF124" t="str">
            <v/>
          </cell>
          <cell r="CG124"/>
          <cell r="CH124" t="str">
            <v/>
          </cell>
          <cell r="CI124"/>
          <cell r="CJ124" t="str">
            <v/>
          </cell>
          <cell r="CK124"/>
          <cell r="CL124" t="str">
            <v/>
          </cell>
          <cell r="CM124"/>
          <cell r="CN124" t="str">
            <v/>
          </cell>
          <cell r="CO124"/>
          <cell r="CP124" t="str">
            <v/>
          </cell>
          <cell r="CQ124"/>
          <cell r="CR124" t="str">
            <v/>
          </cell>
          <cell r="CS124"/>
          <cell r="CT124" t="str">
            <v/>
          </cell>
          <cell r="CU124"/>
          <cell r="CV124" t="str">
            <v/>
          </cell>
          <cell r="CW124"/>
          <cell r="CX124" t="str">
            <v>ر1</v>
          </cell>
          <cell r="CY124" t="str">
            <v>ر1</v>
          </cell>
          <cell r="CZ124" t="str">
            <v>ر2</v>
          </cell>
          <cell r="DA124" t="str">
            <v>ر1</v>
          </cell>
          <cell r="DB124" t="str">
            <v>ر2</v>
          </cell>
          <cell r="DC124" t="str">
            <v>ر2</v>
          </cell>
          <cell r="DD124" t="str">
            <v>ر2</v>
          </cell>
          <cell r="DE124" t="str">
            <v>ر1</v>
          </cell>
          <cell r="DF124" t="str">
            <v>ر1</v>
          </cell>
          <cell r="DG124" t="str">
            <v>ر1</v>
          </cell>
          <cell r="DH124" t="str">
            <v>ر2</v>
          </cell>
          <cell r="DI124" t="str">
            <v>ر2</v>
          </cell>
          <cell r="DJ124" t="str">
            <v>ر2</v>
          </cell>
          <cell r="DK124" t="str">
            <v>ر2</v>
          </cell>
          <cell r="DL124" t="str">
            <v>ر1</v>
          </cell>
          <cell r="DM124" t="str">
            <v>ر1</v>
          </cell>
          <cell r="DN124" t="str">
            <v>ر2</v>
          </cell>
          <cell r="DO124" t="str">
            <v>ر1</v>
          </cell>
          <cell r="DP124" t="str">
            <v>ر1</v>
          </cell>
          <cell r="DQ124" t="str">
            <v>ر1</v>
          </cell>
          <cell r="DR124" t="str">
            <v>ر1</v>
          </cell>
          <cell r="DS124" t="str">
            <v>ر1</v>
          </cell>
          <cell r="DT124" t="str">
            <v>ر1</v>
          </cell>
          <cell r="DU124" t="str">
            <v>ر2</v>
          </cell>
          <cell r="DV124" t="str">
            <v>ر1</v>
          </cell>
          <cell r="DW124" t="str">
            <v>ر2</v>
          </cell>
          <cell r="DX124" t="str">
            <v>ر1</v>
          </cell>
          <cell r="DY124" t="str">
            <v>ر2</v>
          </cell>
          <cell r="DZ124" t="str">
            <v>ر2</v>
          </cell>
          <cell r="EA124" t="str">
            <v>ر1</v>
          </cell>
          <cell r="EB124" t="str">
            <v>ر1</v>
          </cell>
          <cell r="EC124" t="str">
            <v>ر1</v>
          </cell>
          <cell r="ED124" t="str">
            <v>ر1</v>
          </cell>
          <cell r="EE124" t="str">
            <v>ر1</v>
          </cell>
          <cell r="EF124" t="str">
            <v>ر1</v>
          </cell>
          <cell r="EG124" t="str">
            <v>ر1</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e">
            <v>#REF!</v>
          </cell>
        </row>
        <row r="125">
          <cell r="A125">
            <v>705161</v>
          </cell>
          <cell r="B125" t="str">
            <v>شهرزاد الشغري</v>
          </cell>
          <cell r="C125" t="str">
            <v>الثانية</v>
          </cell>
          <cell r="D125" t="str">
            <v>إيقاف</v>
          </cell>
          <cell r="E125"/>
          <cell r="F125" t="str">
            <v>ر1</v>
          </cell>
          <cell r="G125"/>
          <cell r="H125" t="str">
            <v>ر2</v>
          </cell>
          <cell r="I125"/>
          <cell r="J125" t="str">
            <v>ر2</v>
          </cell>
          <cell r="K125"/>
          <cell r="L125" t="str">
            <v>ر2</v>
          </cell>
          <cell r="M125"/>
          <cell r="N125" t="str">
            <v>ر1</v>
          </cell>
          <cell r="O125">
            <v>1</v>
          </cell>
          <cell r="P125" t="str">
            <v>ر1</v>
          </cell>
          <cell r="Q125"/>
          <cell r="R125" t="str">
            <v>ر1</v>
          </cell>
          <cell r="S125"/>
          <cell r="T125" t="str">
            <v>ر2</v>
          </cell>
          <cell r="U125"/>
          <cell r="V125" t="str">
            <v>ر1</v>
          </cell>
          <cell r="W125"/>
          <cell r="X125" t="str">
            <v>ر2</v>
          </cell>
          <cell r="Y125"/>
          <cell r="Z125" t="str">
            <v>ر2</v>
          </cell>
          <cell r="AA125">
            <v>1</v>
          </cell>
          <cell r="AB125" t="str">
            <v>ج</v>
          </cell>
          <cell r="AC125">
            <v>1</v>
          </cell>
          <cell r="AD125" t="str">
            <v>ر2</v>
          </cell>
          <cell r="AE125"/>
          <cell r="AF125" t="str">
            <v>ر2</v>
          </cell>
          <cell r="AG125"/>
          <cell r="AH125" t="str">
            <v>ر2</v>
          </cell>
          <cell r="AI125">
            <v>1</v>
          </cell>
          <cell r="AJ125" t="str">
            <v>ج</v>
          </cell>
          <cell r="AK125">
            <v>1</v>
          </cell>
          <cell r="AL125" t="str">
            <v>ر1</v>
          </cell>
          <cell r="AM125"/>
          <cell r="AN125" t="str">
            <v>ج</v>
          </cell>
          <cell r="AO125">
            <v>1</v>
          </cell>
          <cell r="AP125" t="str">
            <v>ج</v>
          </cell>
          <cell r="AQ125">
            <v>1</v>
          </cell>
          <cell r="AR125" t="str">
            <v>ج</v>
          </cell>
          <cell r="AS125">
            <v>1</v>
          </cell>
          <cell r="AT125" t="str">
            <v>ر2</v>
          </cell>
          <cell r="AU125">
            <v>1</v>
          </cell>
          <cell r="AV125" t="str">
            <v>ر1</v>
          </cell>
          <cell r="AW125">
            <v>1</v>
          </cell>
          <cell r="AX125" t="str">
            <v>ر2</v>
          </cell>
          <cell r="AY125"/>
          <cell r="AZ125" t="str">
            <v>ج</v>
          </cell>
          <cell r="BA125"/>
          <cell r="BB125" t="str">
            <v/>
          </cell>
          <cell r="BC125"/>
          <cell r="BD125" t="str">
            <v/>
          </cell>
          <cell r="BE125"/>
          <cell r="BF125" t="str">
            <v/>
          </cell>
          <cell r="BG125"/>
          <cell r="BH125" t="str">
            <v/>
          </cell>
          <cell r="BI125"/>
          <cell r="BJ125" t="str">
            <v/>
          </cell>
          <cell r="BK125"/>
          <cell r="BL125" t="str">
            <v/>
          </cell>
          <cell r="BM125"/>
          <cell r="BN125" t="str">
            <v/>
          </cell>
          <cell r="BO125"/>
          <cell r="BP125" t="str">
            <v/>
          </cell>
          <cell r="BQ125"/>
          <cell r="BR125" t="str">
            <v/>
          </cell>
          <cell r="BS125"/>
          <cell r="BT125" t="str">
            <v/>
          </cell>
          <cell r="BU125"/>
          <cell r="BV125" t="str">
            <v/>
          </cell>
          <cell r="BW125"/>
          <cell r="BX125" t="str">
            <v/>
          </cell>
          <cell r="BY125"/>
          <cell r="BZ125" t="str">
            <v/>
          </cell>
          <cell r="CA125"/>
          <cell r="CB125" t="str">
            <v/>
          </cell>
          <cell r="CC125"/>
          <cell r="CD125" t="str">
            <v/>
          </cell>
          <cell r="CE125"/>
          <cell r="CF125" t="str">
            <v/>
          </cell>
          <cell r="CG125"/>
          <cell r="CH125" t="str">
            <v/>
          </cell>
          <cell r="CI125"/>
          <cell r="CJ125" t="str">
            <v/>
          </cell>
          <cell r="CK125"/>
          <cell r="CL125" t="str">
            <v/>
          </cell>
          <cell r="CM125"/>
          <cell r="CN125" t="str">
            <v/>
          </cell>
          <cell r="CO125"/>
          <cell r="CP125" t="str">
            <v/>
          </cell>
          <cell r="CQ125"/>
          <cell r="CR125" t="str">
            <v/>
          </cell>
          <cell r="CS125"/>
          <cell r="CT125" t="str">
            <v/>
          </cell>
          <cell r="CU125"/>
          <cell r="CV125" t="str">
            <v/>
          </cell>
          <cell r="CW125" t="str">
            <v>إيقاف</v>
          </cell>
          <cell r="CX125" t="str">
            <v>ر1</v>
          </cell>
          <cell r="CY125" t="str">
            <v>ر2</v>
          </cell>
          <cell r="CZ125" t="str">
            <v>ر2</v>
          </cell>
          <cell r="DA125" t="str">
            <v>ر2</v>
          </cell>
          <cell r="DB125" t="str">
            <v>ر1</v>
          </cell>
          <cell r="DC125" t="str">
            <v>ر1</v>
          </cell>
          <cell r="DD125" t="str">
            <v>ر1</v>
          </cell>
          <cell r="DE125" t="str">
            <v>ر2</v>
          </cell>
          <cell r="DF125" t="str">
            <v>ر1</v>
          </cell>
          <cell r="DG125" t="str">
            <v>ر2</v>
          </cell>
          <cell r="DH125" t="str">
            <v>ر2</v>
          </cell>
          <cell r="DI125" t="str">
            <v>ج</v>
          </cell>
          <cell r="DJ125" t="str">
            <v>ر2</v>
          </cell>
          <cell r="DK125" t="str">
            <v>ر2</v>
          </cell>
          <cell r="DL125" t="str">
            <v>ر2</v>
          </cell>
          <cell r="DM125" t="str">
            <v>ج</v>
          </cell>
          <cell r="DN125" t="str">
            <v>ر1</v>
          </cell>
          <cell r="DO125" t="str">
            <v>ج</v>
          </cell>
          <cell r="DP125" t="str">
            <v>ج</v>
          </cell>
          <cell r="DQ125" t="str">
            <v>ج</v>
          </cell>
          <cell r="DR125" t="str">
            <v>ر2</v>
          </cell>
          <cell r="DS125" t="str">
            <v>ر1</v>
          </cell>
          <cell r="DT125" t="str">
            <v>ر2</v>
          </cell>
          <cell r="DU125" t="str">
            <v>ج</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v>145000</v>
          </cell>
          <cell r="EU125" t="str">
            <v/>
          </cell>
          <cell r="EV125" t="str">
            <v/>
          </cell>
          <cell r="EW125" t="e">
            <v>#REF!</v>
          </cell>
        </row>
        <row r="126">
          <cell r="A126">
            <v>705177</v>
          </cell>
          <cell r="B126" t="str">
            <v>طارق حمادي</v>
          </cell>
          <cell r="C126" t="str">
            <v>الثالثة</v>
          </cell>
          <cell r="D126" t="str">
            <v/>
          </cell>
          <cell r="E126"/>
          <cell r="F126" t="str">
            <v>ر2</v>
          </cell>
          <cell r="G126"/>
          <cell r="H126" t="str">
            <v>ر2</v>
          </cell>
          <cell r="I126"/>
          <cell r="J126" t="str">
            <v>ر2</v>
          </cell>
          <cell r="K126"/>
          <cell r="L126" t="str">
            <v>ر2</v>
          </cell>
          <cell r="M126"/>
          <cell r="N126" t="str">
            <v>ر2</v>
          </cell>
          <cell r="O126"/>
          <cell r="P126" t="str">
            <v>ر2</v>
          </cell>
          <cell r="Q126"/>
          <cell r="R126" t="str">
            <v>ر1</v>
          </cell>
          <cell r="S126"/>
          <cell r="T126" t="str">
            <v>ر2</v>
          </cell>
          <cell r="U126"/>
          <cell r="V126" t="str">
            <v>ر2</v>
          </cell>
          <cell r="W126"/>
          <cell r="X126" t="str">
            <v>ر2</v>
          </cell>
          <cell r="Y126"/>
          <cell r="Z126" t="str">
            <v>ر2</v>
          </cell>
          <cell r="AA126"/>
          <cell r="AB126" t="str">
            <v>ر2</v>
          </cell>
          <cell r="AC126"/>
          <cell r="AD126" t="str">
            <v>ر1</v>
          </cell>
          <cell r="AE126"/>
          <cell r="AF126" t="str">
            <v>ر2</v>
          </cell>
          <cell r="AG126"/>
          <cell r="AH126" t="str">
            <v>ر2</v>
          </cell>
          <cell r="AI126"/>
          <cell r="AJ126" t="str">
            <v>ر2</v>
          </cell>
          <cell r="AK126"/>
          <cell r="AL126" t="str">
            <v>ر1</v>
          </cell>
          <cell r="AM126"/>
          <cell r="AN126" t="str">
            <v>ر1</v>
          </cell>
          <cell r="AO126">
            <v>1</v>
          </cell>
          <cell r="AP126" t="str">
            <v>ر2</v>
          </cell>
          <cell r="AQ126"/>
          <cell r="AR126" t="str">
            <v>ر2</v>
          </cell>
          <cell r="AS126"/>
          <cell r="AT126" t="str">
            <v>ر2</v>
          </cell>
          <cell r="AU126"/>
          <cell r="AV126" t="str">
            <v>ر2</v>
          </cell>
          <cell r="AW126"/>
          <cell r="AX126" t="str">
            <v>ر2</v>
          </cell>
          <cell r="AY126">
            <v>1</v>
          </cell>
          <cell r="AZ126" t="str">
            <v>ر2</v>
          </cell>
          <cell r="BA126">
            <v>1</v>
          </cell>
          <cell r="BB126" t="str">
            <v>ر1</v>
          </cell>
          <cell r="BC126"/>
          <cell r="BD126" t="str">
            <v>ر1</v>
          </cell>
          <cell r="BE126"/>
          <cell r="BF126" t="str">
            <v>ر1</v>
          </cell>
          <cell r="BG126"/>
          <cell r="BH126" t="str">
            <v>ر1</v>
          </cell>
          <cell r="BI126"/>
          <cell r="BJ126" t="str">
            <v>ر1</v>
          </cell>
          <cell r="BK126"/>
          <cell r="BL126" t="str">
            <v>ر1</v>
          </cell>
          <cell r="BM126">
            <v>1</v>
          </cell>
          <cell r="BN126" t="str">
            <v>ج</v>
          </cell>
          <cell r="BO126">
            <v>1</v>
          </cell>
          <cell r="BP126" t="str">
            <v>ج</v>
          </cell>
          <cell r="BQ126">
            <v>1</v>
          </cell>
          <cell r="BR126" t="str">
            <v>ج</v>
          </cell>
          <cell r="BS126">
            <v>1</v>
          </cell>
          <cell r="BT126" t="str">
            <v>ج</v>
          </cell>
          <cell r="BU126">
            <v>1</v>
          </cell>
          <cell r="BV126" t="str">
            <v>ج</v>
          </cell>
          <cell r="BW126">
            <v>1</v>
          </cell>
          <cell r="BX126" t="str">
            <v>ج</v>
          </cell>
          <cell r="BY126"/>
          <cell r="BZ126" t="str">
            <v/>
          </cell>
          <cell r="CA126"/>
          <cell r="CB126" t="str">
            <v/>
          </cell>
          <cell r="CC126"/>
          <cell r="CD126" t="str">
            <v/>
          </cell>
          <cell r="CE126"/>
          <cell r="CF126" t="str">
            <v/>
          </cell>
          <cell r="CG126"/>
          <cell r="CH126" t="str">
            <v/>
          </cell>
          <cell r="CI126"/>
          <cell r="CJ126" t="str">
            <v/>
          </cell>
          <cell r="CK126"/>
          <cell r="CL126" t="str">
            <v/>
          </cell>
          <cell r="CM126"/>
          <cell r="CN126" t="str">
            <v/>
          </cell>
          <cell r="CO126"/>
          <cell r="CP126" t="str">
            <v/>
          </cell>
          <cell r="CQ126"/>
          <cell r="CR126" t="str">
            <v/>
          </cell>
          <cell r="CS126"/>
          <cell r="CT126" t="str">
            <v/>
          </cell>
          <cell r="CU126"/>
          <cell r="CV126" t="str">
            <v/>
          </cell>
          <cell r="CW126"/>
          <cell r="CX126" t="str">
            <v>ر2</v>
          </cell>
          <cell r="CY126" t="str">
            <v>ر2</v>
          </cell>
          <cell r="CZ126" t="str">
            <v>ر2</v>
          </cell>
          <cell r="DA126" t="str">
            <v>ر2</v>
          </cell>
          <cell r="DB126" t="str">
            <v>ر2</v>
          </cell>
          <cell r="DC126" t="str">
            <v>ر2</v>
          </cell>
          <cell r="DD126" t="str">
            <v>ر1</v>
          </cell>
          <cell r="DE126" t="str">
            <v>ر2</v>
          </cell>
          <cell r="DF126" t="str">
            <v>ر2</v>
          </cell>
          <cell r="DG126" t="str">
            <v>ر2</v>
          </cell>
          <cell r="DH126" t="str">
            <v>ر2</v>
          </cell>
          <cell r="DI126" t="str">
            <v>ر2</v>
          </cell>
          <cell r="DJ126" t="str">
            <v>ر1</v>
          </cell>
          <cell r="DK126" t="str">
            <v>ر2</v>
          </cell>
          <cell r="DL126" t="str">
            <v>ر2</v>
          </cell>
          <cell r="DM126" t="str">
            <v>ر2</v>
          </cell>
          <cell r="DN126" t="str">
            <v>ر1</v>
          </cell>
          <cell r="DO126" t="str">
            <v>ر1</v>
          </cell>
          <cell r="DP126" t="str">
            <v>ر2</v>
          </cell>
          <cell r="DQ126" t="str">
            <v>ر2</v>
          </cell>
          <cell r="DR126" t="str">
            <v>ر2</v>
          </cell>
          <cell r="DS126" t="str">
            <v>ر2</v>
          </cell>
          <cell r="DT126" t="str">
            <v>ر2</v>
          </cell>
          <cell r="DU126" t="str">
            <v>ر2</v>
          </cell>
          <cell r="DV126" t="str">
            <v>ر2</v>
          </cell>
          <cell r="DW126" t="str">
            <v>ر1</v>
          </cell>
          <cell r="DX126" t="str">
            <v>ر1</v>
          </cell>
          <cell r="DY126" t="str">
            <v>ر1</v>
          </cell>
          <cell r="DZ126" t="str">
            <v>ر1</v>
          </cell>
          <cell r="EA126" t="str">
            <v>ر1</v>
          </cell>
          <cell r="EB126" t="str">
            <v>ر1</v>
          </cell>
          <cell r="EC126" t="str">
            <v>ر1</v>
          </cell>
          <cell r="ED126" t="str">
            <v>ر1</v>
          </cell>
          <cell r="EE126" t="str">
            <v>ر1</v>
          </cell>
          <cell r="EF126" t="str">
            <v>ر1</v>
          </cell>
          <cell r="EG126" t="str">
            <v>ر1</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e">
            <v>#REF!</v>
          </cell>
        </row>
        <row r="127">
          <cell r="A127">
            <v>705179</v>
          </cell>
          <cell r="B127" t="str">
            <v>طلال البرجس</v>
          </cell>
          <cell r="C127" t="str">
            <v>الثالثة حديث</v>
          </cell>
          <cell r="D127" t="str">
            <v>ترفع الى س3</v>
          </cell>
          <cell r="E127"/>
          <cell r="F127" t="str">
            <v>ر2</v>
          </cell>
          <cell r="G127"/>
          <cell r="H127" t="str">
            <v>ر2</v>
          </cell>
          <cell r="I127"/>
          <cell r="J127" t="str">
            <v>ر2</v>
          </cell>
          <cell r="K127"/>
          <cell r="L127" t="str">
            <v>ر2</v>
          </cell>
          <cell r="M127"/>
          <cell r="N127" t="str">
            <v>ر2</v>
          </cell>
          <cell r="O127"/>
          <cell r="P127" t="str">
            <v>ر2</v>
          </cell>
          <cell r="Q127"/>
          <cell r="R127" t="str">
            <v>ر2</v>
          </cell>
          <cell r="S127"/>
          <cell r="T127" t="str">
            <v>ر2</v>
          </cell>
          <cell r="U127"/>
          <cell r="V127" t="str">
            <v>ر2</v>
          </cell>
          <cell r="W127"/>
          <cell r="X127" t="str">
            <v>ر2</v>
          </cell>
          <cell r="Y127"/>
          <cell r="Z127" t="str">
            <v>ر2</v>
          </cell>
          <cell r="AA127"/>
          <cell r="AB127" t="str">
            <v>ر2</v>
          </cell>
          <cell r="AC127"/>
          <cell r="AD127" t="str">
            <v>ر2</v>
          </cell>
          <cell r="AE127">
            <v>1</v>
          </cell>
          <cell r="AF127" t="str">
            <v>ر2</v>
          </cell>
          <cell r="AG127"/>
          <cell r="AH127" t="str">
            <v>ر2</v>
          </cell>
          <cell r="AI127">
            <v>1</v>
          </cell>
          <cell r="AJ127" t="str">
            <v>ر2</v>
          </cell>
          <cell r="AK127">
            <v>1</v>
          </cell>
          <cell r="AL127" t="str">
            <v>ر2</v>
          </cell>
          <cell r="AM127"/>
          <cell r="AN127" t="str">
            <v>ر2</v>
          </cell>
          <cell r="AO127">
            <v>1</v>
          </cell>
          <cell r="AP127" t="str">
            <v>ر2</v>
          </cell>
          <cell r="AQ127"/>
          <cell r="AR127" t="str">
            <v>ر2</v>
          </cell>
          <cell r="AS127">
            <v>1</v>
          </cell>
          <cell r="AT127" t="str">
            <v>ر2</v>
          </cell>
          <cell r="AU127"/>
          <cell r="AV127" t="str">
            <v>ر2</v>
          </cell>
          <cell r="AW127">
            <v>1</v>
          </cell>
          <cell r="AX127" t="str">
            <v>ر2</v>
          </cell>
          <cell r="AY127">
            <v>1</v>
          </cell>
          <cell r="AZ127" t="str">
            <v>ر2</v>
          </cell>
          <cell r="BA127"/>
          <cell r="BB127" t="str">
            <v/>
          </cell>
          <cell r="BC127"/>
          <cell r="BD127" t="str">
            <v/>
          </cell>
          <cell r="BE127"/>
          <cell r="BF127" t="str">
            <v/>
          </cell>
          <cell r="BG127"/>
          <cell r="BH127" t="str">
            <v/>
          </cell>
          <cell r="BI127"/>
          <cell r="BJ127" t="str">
            <v/>
          </cell>
          <cell r="BK127"/>
          <cell r="BL127" t="str">
            <v/>
          </cell>
          <cell r="BM127"/>
          <cell r="BN127" t="str">
            <v/>
          </cell>
          <cell r="BO127"/>
          <cell r="BP127" t="str">
            <v/>
          </cell>
          <cell r="BQ127"/>
          <cell r="BR127" t="str">
            <v/>
          </cell>
          <cell r="BS127"/>
          <cell r="BT127" t="str">
            <v/>
          </cell>
          <cell r="BU127"/>
          <cell r="BV127" t="str">
            <v/>
          </cell>
          <cell r="BW127"/>
          <cell r="BX127" t="str">
            <v/>
          </cell>
          <cell r="BY127"/>
          <cell r="BZ127" t="str">
            <v/>
          </cell>
          <cell r="CA127"/>
          <cell r="CB127" t="str">
            <v/>
          </cell>
          <cell r="CC127"/>
          <cell r="CD127" t="str">
            <v/>
          </cell>
          <cell r="CE127"/>
          <cell r="CF127" t="str">
            <v/>
          </cell>
          <cell r="CG127"/>
          <cell r="CH127" t="str">
            <v/>
          </cell>
          <cell r="CI127"/>
          <cell r="CJ127" t="str">
            <v/>
          </cell>
          <cell r="CK127"/>
          <cell r="CL127" t="str">
            <v/>
          </cell>
          <cell r="CM127"/>
          <cell r="CN127" t="str">
            <v/>
          </cell>
          <cell r="CO127"/>
          <cell r="CP127" t="str">
            <v/>
          </cell>
          <cell r="CQ127"/>
          <cell r="CR127" t="str">
            <v/>
          </cell>
          <cell r="CS127"/>
          <cell r="CT127" t="str">
            <v/>
          </cell>
          <cell r="CU127"/>
          <cell r="CV127" t="str">
            <v/>
          </cell>
          <cell r="CW127"/>
          <cell r="CX127" t="str">
            <v>ر2</v>
          </cell>
          <cell r="CY127" t="str">
            <v>ر2</v>
          </cell>
          <cell r="CZ127" t="str">
            <v>ر2</v>
          </cell>
          <cell r="DA127" t="str">
            <v>ر2</v>
          </cell>
          <cell r="DB127" t="str">
            <v>ر2</v>
          </cell>
          <cell r="DC127" t="str">
            <v>ر2</v>
          </cell>
          <cell r="DD127" t="str">
            <v>ر2</v>
          </cell>
          <cell r="DE127" t="str">
            <v>ر2</v>
          </cell>
          <cell r="DF127" t="str">
            <v>ر2</v>
          </cell>
          <cell r="DG127" t="str">
            <v>ر2</v>
          </cell>
          <cell r="DH127" t="str">
            <v>ر2</v>
          </cell>
          <cell r="DI127" t="str">
            <v>ر2</v>
          </cell>
          <cell r="DJ127" t="str">
            <v>ر2</v>
          </cell>
          <cell r="DK127" t="str">
            <v>ر2</v>
          </cell>
          <cell r="DL127" t="str">
            <v>ر2</v>
          </cell>
          <cell r="DM127" t="str">
            <v>ر2</v>
          </cell>
          <cell r="DN127" t="str">
            <v>ر2</v>
          </cell>
          <cell r="DO127" t="str">
            <v>ر2</v>
          </cell>
          <cell r="DP127" t="str">
            <v>ر2</v>
          </cell>
          <cell r="DQ127" t="str">
            <v>ر2</v>
          </cell>
          <cell r="DR127" t="str">
            <v>ر2</v>
          </cell>
          <cell r="DS127" t="str">
            <v>ر2</v>
          </cell>
          <cell r="DT127" t="str">
            <v>ر2</v>
          </cell>
          <cell r="DU127" t="str">
            <v>ر2</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O127" t="str">
            <v/>
          </cell>
          <cell r="EP127" t="str">
            <v/>
          </cell>
          <cell r="EQ127" t="str">
            <v/>
          </cell>
          <cell r="ER127" t="str">
            <v/>
          </cell>
          <cell r="ES127" t="str">
            <v/>
          </cell>
          <cell r="ET127" t="str">
            <v/>
          </cell>
          <cell r="EU127" t="str">
            <v/>
          </cell>
          <cell r="EV127" t="str">
            <v/>
          </cell>
          <cell r="EW127" t="e">
            <v>#REF!</v>
          </cell>
        </row>
        <row r="128">
          <cell r="A128">
            <v>705209</v>
          </cell>
          <cell r="B128" t="str">
            <v>عبير الحسين</v>
          </cell>
          <cell r="C128" t="str">
            <v>الثالثة حديث</v>
          </cell>
          <cell r="D128" t="str">
            <v>ترفع الى س3</v>
          </cell>
          <cell r="E128"/>
          <cell r="F128" t="str">
            <v>A</v>
          </cell>
          <cell r="G128"/>
          <cell r="H128" t="str">
            <v>A</v>
          </cell>
          <cell r="I128"/>
          <cell r="J128" t="str">
            <v>A</v>
          </cell>
          <cell r="K128"/>
          <cell r="L128" t="str">
            <v>A</v>
          </cell>
          <cell r="M128"/>
          <cell r="N128" t="str">
            <v>A</v>
          </cell>
          <cell r="O128"/>
          <cell r="P128" t="str">
            <v>A</v>
          </cell>
          <cell r="Q128"/>
          <cell r="R128" t="str">
            <v>A</v>
          </cell>
          <cell r="S128"/>
          <cell r="T128" t="str">
            <v>A</v>
          </cell>
          <cell r="U128"/>
          <cell r="V128" t="str">
            <v>A</v>
          </cell>
          <cell r="W128"/>
          <cell r="X128" t="str">
            <v>A</v>
          </cell>
          <cell r="Y128"/>
          <cell r="Z128" t="str">
            <v>A</v>
          </cell>
          <cell r="AA128"/>
          <cell r="AB128" t="str">
            <v>A</v>
          </cell>
          <cell r="AC128"/>
          <cell r="AD128" t="str">
            <v>A</v>
          </cell>
          <cell r="AE128"/>
          <cell r="AF128" t="str">
            <v>A</v>
          </cell>
          <cell r="AG128"/>
          <cell r="AH128" t="str">
            <v>A</v>
          </cell>
          <cell r="AI128"/>
          <cell r="AJ128" t="str">
            <v>A</v>
          </cell>
          <cell r="AK128"/>
          <cell r="AL128" t="str">
            <v>A</v>
          </cell>
          <cell r="AM128">
            <v>1</v>
          </cell>
          <cell r="AN128" t="str">
            <v>A</v>
          </cell>
          <cell r="AO128"/>
          <cell r="AP128" t="str">
            <v>A</v>
          </cell>
          <cell r="AQ128"/>
          <cell r="AR128" t="str">
            <v>A</v>
          </cell>
          <cell r="AS128">
            <v>1</v>
          </cell>
          <cell r="AT128" t="str">
            <v>A</v>
          </cell>
          <cell r="AU128"/>
          <cell r="AV128" t="str">
            <v>A</v>
          </cell>
          <cell r="AW128"/>
          <cell r="AX128" t="str">
            <v>A</v>
          </cell>
          <cell r="AY128"/>
          <cell r="AZ128" t="str">
            <v>A</v>
          </cell>
          <cell r="BA128"/>
          <cell r="BB128" t="str">
            <v/>
          </cell>
          <cell r="BC128"/>
          <cell r="BD128" t="str">
            <v/>
          </cell>
          <cell r="BE128"/>
          <cell r="BF128" t="str">
            <v/>
          </cell>
          <cell r="BG128"/>
          <cell r="BH128" t="str">
            <v/>
          </cell>
          <cell r="BI128"/>
          <cell r="BJ128" t="str">
            <v/>
          </cell>
          <cell r="BK128"/>
          <cell r="BL128" t="str">
            <v/>
          </cell>
          <cell r="BM128"/>
          <cell r="BN128" t="str">
            <v/>
          </cell>
          <cell r="BO128"/>
          <cell r="BP128" t="str">
            <v/>
          </cell>
          <cell r="BQ128"/>
          <cell r="BR128" t="str">
            <v/>
          </cell>
          <cell r="BS128"/>
          <cell r="BT128" t="str">
            <v/>
          </cell>
          <cell r="BU128"/>
          <cell r="BV128" t="str">
            <v/>
          </cell>
          <cell r="BW128"/>
          <cell r="BX128" t="str">
            <v/>
          </cell>
          <cell r="BY128"/>
          <cell r="BZ128" t="str">
            <v/>
          </cell>
          <cell r="CA128"/>
          <cell r="CB128" t="str">
            <v/>
          </cell>
          <cell r="CC128"/>
          <cell r="CD128" t="str">
            <v/>
          </cell>
          <cell r="CE128"/>
          <cell r="CF128" t="str">
            <v/>
          </cell>
          <cell r="CG128"/>
          <cell r="CH128" t="str">
            <v/>
          </cell>
          <cell r="CI128"/>
          <cell r="CJ128" t="str">
            <v/>
          </cell>
          <cell r="CK128"/>
          <cell r="CL128" t="str">
            <v/>
          </cell>
          <cell r="CM128"/>
          <cell r="CN128" t="str">
            <v/>
          </cell>
          <cell r="CO128"/>
          <cell r="CP128" t="str">
            <v/>
          </cell>
          <cell r="CQ128"/>
          <cell r="CR128" t="str">
            <v/>
          </cell>
          <cell r="CS128"/>
          <cell r="CT128" t="str">
            <v/>
          </cell>
          <cell r="CU128"/>
          <cell r="CV128" t="str">
            <v/>
          </cell>
          <cell r="CW128"/>
          <cell r="CX128" t="str">
            <v>A</v>
          </cell>
          <cell r="CY128" t="str">
            <v>A</v>
          </cell>
          <cell r="CZ128" t="str">
            <v>A</v>
          </cell>
          <cell r="DA128" t="str">
            <v>A</v>
          </cell>
          <cell r="DB128" t="str">
            <v>A</v>
          </cell>
          <cell r="DC128" t="str">
            <v>A</v>
          </cell>
          <cell r="DD128" t="str">
            <v>A</v>
          </cell>
          <cell r="DE128" t="str">
            <v>A</v>
          </cell>
          <cell r="DF128" t="str">
            <v>A</v>
          </cell>
          <cell r="DG128" t="str">
            <v>A</v>
          </cell>
          <cell r="DH128" t="str">
            <v>A</v>
          </cell>
          <cell r="DI128" t="str">
            <v>A</v>
          </cell>
          <cell r="DJ128" t="str">
            <v>A</v>
          </cell>
          <cell r="DK128" t="str">
            <v>A</v>
          </cell>
          <cell r="DL128" t="str">
            <v>A</v>
          </cell>
          <cell r="DM128" t="str">
            <v>A</v>
          </cell>
          <cell r="DN128" t="str">
            <v>A</v>
          </cell>
          <cell r="DO128" t="str">
            <v>A</v>
          </cell>
          <cell r="DP128" t="str">
            <v>A</v>
          </cell>
          <cell r="DQ128" t="str">
            <v>A</v>
          </cell>
          <cell r="DR128" t="str">
            <v>A</v>
          </cell>
          <cell r="DS128" t="str">
            <v>A</v>
          </cell>
          <cell r="DT128" t="str">
            <v>A</v>
          </cell>
          <cell r="DU128" t="str">
            <v>A</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e">
            <v>#REF!</v>
          </cell>
        </row>
        <row r="129">
          <cell r="A129">
            <v>705283</v>
          </cell>
          <cell r="B129" t="str">
            <v>غاليه طرابلسي</v>
          </cell>
          <cell r="C129" t="str">
            <v>الثالثة</v>
          </cell>
          <cell r="D129" t="str">
            <v/>
          </cell>
          <cell r="E129"/>
          <cell r="F129" t="str">
            <v>ر1</v>
          </cell>
          <cell r="G129"/>
          <cell r="H129" t="str">
            <v>ر1</v>
          </cell>
          <cell r="I129"/>
          <cell r="J129" t="str">
            <v>ر2</v>
          </cell>
          <cell r="K129"/>
          <cell r="L129" t="str">
            <v>ر2</v>
          </cell>
          <cell r="M129"/>
          <cell r="N129" t="str">
            <v>ر2</v>
          </cell>
          <cell r="O129"/>
          <cell r="P129" t="str">
            <v>ر2</v>
          </cell>
          <cell r="Q129"/>
          <cell r="R129" t="str">
            <v>ر1</v>
          </cell>
          <cell r="S129"/>
          <cell r="T129" t="str">
            <v>ر1</v>
          </cell>
          <cell r="U129"/>
          <cell r="V129" t="str">
            <v>ر1</v>
          </cell>
          <cell r="W129"/>
          <cell r="X129" t="str">
            <v>ر2</v>
          </cell>
          <cell r="Y129"/>
          <cell r="Z129" t="str">
            <v>ر2</v>
          </cell>
          <cell r="AA129"/>
          <cell r="AB129" t="str">
            <v>ر1</v>
          </cell>
          <cell r="AC129"/>
          <cell r="AD129" t="str">
            <v>ر1</v>
          </cell>
          <cell r="AE129"/>
          <cell r="AF129" t="str">
            <v>ر1</v>
          </cell>
          <cell r="AG129"/>
          <cell r="AH129" t="str">
            <v>ر1</v>
          </cell>
          <cell r="AI129"/>
          <cell r="AJ129" t="str">
            <v>ر1</v>
          </cell>
          <cell r="AK129"/>
          <cell r="AL129" t="str">
            <v>ر2</v>
          </cell>
          <cell r="AM129"/>
          <cell r="AN129" t="str">
            <v>ر2</v>
          </cell>
          <cell r="AO129"/>
          <cell r="AP129" t="str">
            <v>ر2</v>
          </cell>
          <cell r="AQ129"/>
          <cell r="AR129" t="str">
            <v>ر1</v>
          </cell>
          <cell r="AS129"/>
          <cell r="AT129" t="str">
            <v>ج</v>
          </cell>
          <cell r="AU129"/>
          <cell r="AV129" t="str">
            <v>ر1</v>
          </cell>
          <cell r="AW129"/>
          <cell r="AX129" t="str">
            <v>ر1</v>
          </cell>
          <cell r="AY129"/>
          <cell r="AZ129" t="str">
            <v>ر2</v>
          </cell>
          <cell r="BA129"/>
          <cell r="BB129" t="str">
            <v>ج</v>
          </cell>
          <cell r="BC129"/>
          <cell r="BD129" t="str">
            <v>ر1</v>
          </cell>
          <cell r="BE129"/>
          <cell r="BF129" t="str">
            <v>ج</v>
          </cell>
          <cell r="BG129"/>
          <cell r="BH129" t="str">
            <v>ج</v>
          </cell>
          <cell r="BI129">
            <v>1</v>
          </cell>
          <cell r="BJ129" t="str">
            <v>ر1</v>
          </cell>
          <cell r="BK129">
            <v>1</v>
          </cell>
          <cell r="BL129" t="str">
            <v>ر1</v>
          </cell>
          <cell r="BM129"/>
          <cell r="BN129" t="str">
            <v>ج</v>
          </cell>
          <cell r="BO129"/>
          <cell r="BP129" t="str">
            <v>ج</v>
          </cell>
          <cell r="BQ129"/>
          <cell r="BR129" t="str">
            <v>ج</v>
          </cell>
          <cell r="BS129"/>
          <cell r="BT129" t="str">
            <v>ج</v>
          </cell>
          <cell r="BU129"/>
          <cell r="BV129" t="str">
            <v>ج</v>
          </cell>
          <cell r="BW129"/>
          <cell r="BX129" t="str">
            <v>ج</v>
          </cell>
          <cell r="BY129"/>
          <cell r="BZ129" t="str">
            <v/>
          </cell>
          <cell r="CA129"/>
          <cell r="CB129" t="str">
            <v/>
          </cell>
          <cell r="CC129"/>
          <cell r="CD129" t="str">
            <v/>
          </cell>
          <cell r="CE129"/>
          <cell r="CF129" t="str">
            <v/>
          </cell>
          <cell r="CG129"/>
          <cell r="CH129" t="str">
            <v/>
          </cell>
          <cell r="CI129"/>
          <cell r="CJ129" t="str">
            <v/>
          </cell>
          <cell r="CK129"/>
          <cell r="CL129" t="str">
            <v/>
          </cell>
          <cell r="CM129"/>
          <cell r="CN129" t="str">
            <v/>
          </cell>
          <cell r="CO129"/>
          <cell r="CP129" t="str">
            <v/>
          </cell>
          <cell r="CQ129"/>
          <cell r="CR129" t="str">
            <v/>
          </cell>
          <cell r="CS129"/>
          <cell r="CT129" t="str">
            <v/>
          </cell>
          <cell r="CU129"/>
          <cell r="CV129" t="str">
            <v/>
          </cell>
          <cell r="CW129"/>
          <cell r="CX129" t="str">
            <v>ر1</v>
          </cell>
          <cell r="CY129" t="str">
            <v>ر1</v>
          </cell>
          <cell r="CZ129" t="str">
            <v>ر2</v>
          </cell>
          <cell r="DA129" t="str">
            <v>ر2</v>
          </cell>
          <cell r="DB129" t="str">
            <v>ر2</v>
          </cell>
          <cell r="DC129" t="str">
            <v>ر2</v>
          </cell>
          <cell r="DD129" t="str">
            <v>ر1</v>
          </cell>
          <cell r="DE129" t="str">
            <v>ر1</v>
          </cell>
          <cell r="DF129" t="str">
            <v>ر1</v>
          </cell>
          <cell r="DG129" t="str">
            <v>ر2</v>
          </cell>
          <cell r="DH129" t="str">
            <v>ر2</v>
          </cell>
          <cell r="DI129" t="str">
            <v>ر1</v>
          </cell>
          <cell r="DJ129" t="str">
            <v>ر1</v>
          </cell>
          <cell r="DK129" t="str">
            <v>ر1</v>
          </cell>
          <cell r="DL129" t="str">
            <v>ر1</v>
          </cell>
          <cell r="DM129" t="str">
            <v>ر1</v>
          </cell>
          <cell r="DN129" t="str">
            <v>ر2</v>
          </cell>
          <cell r="DO129" t="str">
            <v>ر2</v>
          </cell>
          <cell r="DP129" t="str">
            <v>ر2</v>
          </cell>
          <cell r="DQ129" t="str">
            <v>ر1</v>
          </cell>
          <cell r="DR129" t="str">
            <v>ج</v>
          </cell>
          <cell r="DS129" t="str">
            <v>ر1</v>
          </cell>
          <cell r="DT129" t="str">
            <v>ر1</v>
          </cell>
          <cell r="DU129" t="str">
            <v>ر2</v>
          </cell>
          <cell r="DV129" t="str">
            <v>ج</v>
          </cell>
          <cell r="DW129" t="str">
            <v>ر1</v>
          </cell>
          <cell r="DX129" t="str">
            <v>ج</v>
          </cell>
          <cell r="DY129" t="str">
            <v>ج</v>
          </cell>
          <cell r="DZ129" t="str">
            <v>ر2</v>
          </cell>
          <cell r="EA129" t="str">
            <v>ر2</v>
          </cell>
          <cell r="EB129" t="str">
            <v>ج</v>
          </cell>
          <cell r="EC129" t="str">
            <v>ج</v>
          </cell>
          <cell r="ED129" t="str">
            <v>ج</v>
          </cell>
          <cell r="EE129" t="str">
            <v>ج</v>
          </cell>
          <cell r="EF129" t="str">
            <v>ج</v>
          </cell>
          <cell r="EG129" t="str">
            <v>ج</v>
          </cell>
          <cell r="EH129" t="str">
            <v/>
          </cell>
          <cell r="EI129" t="str">
            <v/>
          </cell>
          <cell r="EJ129" t="str">
            <v/>
          </cell>
          <cell r="EK129" t="str">
            <v/>
          </cell>
          <cell r="EL129" t="str">
            <v/>
          </cell>
          <cell r="EM129" t="str">
            <v/>
          </cell>
          <cell r="EO129" t="str">
            <v/>
          </cell>
          <cell r="EP129" t="str">
            <v/>
          </cell>
          <cell r="EQ129" t="str">
            <v/>
          </cell>
          <cell r="ER129" t="str">
            <v/>
          </cell>
          <cell r="ES129" t="str">
            <v/>
          </cell>
          <cell r="ET129" t="str">
            <v/>
          </cell>
          <cell r="EU129" t="str">
            <v/>
          </cell>
          <cell r="EV129" t="str">
            <v/>
          </cell>
          <cell r="EW129" t="e">
            <v>#REF!</v>
          </cell>
        </row>
        <row r="130">
          <cell r="A130">
            <v>705332</v>
          </cell>
          <cell r="B130" t="str">
            <v>كنانا زعرور</v>
          </cell>
          <cell r="C130" t="str">
            <v>الثالثة</v>
          </cell>
          <cell r="D130" t="str">
            <v/>
          </cell>
          <cell r="E130"/>
          <cell r="F130" t="str">
            <v>ر1</v>
          </cell>
          <cell r="G130"/>
          <cell r="H130" t="str">
            <v>ر1</v>
          </cell>
          <cell r="I130">
            <v>1</v>
          </cell>
          <cell r="J130" t="str">
            <v>ر2</v>
          </cell>
          <cell r="K130"/>
          <cell r="L130" t="str">
            <v>ر1</v>
          </cell>
          <cell r="M130"/>
          <cell r="N130" t="str">
            <v>ر1</v>
          </cell>
          <cell r="O130"/>
          <cell r="P130" t="str">
            <v>ر2</v>
          </cell>
          <cell r="Q130"/>
          <cell r="R130" t="str">
            <v>ر1</v>
          </cell>
          <cell r="S130"/>
          <cell r="T130" t="str">
            <v>ر1</v>
          </cell>
          <cell r="U130"/>
          <cell r="V130" t="str">
            <v>ر1</v>
          </cell>
          <cell r="W130"/>
          <cell r="X130" t="str">
            <v>ر2</v>
          </cell>
          <cell r="Y130"/>
          <cell r="Z130" t="str">
            <v>ر1</v>
          </cell>
          <cell r="AA130"/>
          <cell r="AB130" t="str">
            <v>ج</v>
          </cell>
          <cell r="AC130"/>
          <cell r="AD130" t="str">
            <v>ر1</v>
          </cell>
          <cell r="AE130"/>
          <cell r="AF130" t="str">
            <v>ر1</v>
          </cell>
          <cell r="AG130"/>
          <cell r="AH130" t="str">
            <v>ر1</v>
          </cell>
          <cell r="AI130"/>
          <cell r="AJ130" t="str">
            <v>ر1</v>
          </cell>
          <cell r="AK130"/>
          <cell r="AL130" t="str">
            <v>ر1</v>
          </cell>
          <cell r="AM130"/>
          <cell r="AN130" t="str">
            <v>ر1</v>
          </cell>
          <cell r="AO130"/>
          <cell r="AP130" t="str">
            <v>ر1</v>
          </cell>
          <cell r="AQ130"/>
          <cell r="AR130" t="str">
            <v>ر1</v>
          </cell>
          <cell r="AS130"/>
          <cell r="AT130" t="str">
            <v>ر2</v>
          </cell>
          <cell r="AU130"/>
          <cell r="AV130" t="str">
            <v>ر1</v>
          </cell>
          <cell r="AW130"/>
          <cell r="AX130" t="str">
            <v>ر1</v>
          </cell>
          <cell r="AY130"/>
          <cell r="AZ130" t="str">
            <v>ر1</v>
          </cell>
          <cell r="BA130"/>
          <cell r="BB130" t="str">
            <v>ج</v>
          </cell>
          <cell r="BC130"/>
          <cell r="BD130" t="str">
            <v>ر2</v>
          </cell>
          <cell r="BE130"/>
          <cell r="BF130" t="str">
            <v>ر1</v>
          </cell>
          <cell r="BG130"/>
          <cell r="BH130" t="str">
            <v>ر1</v>
          </cell>
          <cell r="BI130"/>
          <cell r="BJ130" t="str">
            <v>ر1</v>
          </cell>
          <cell r="BK130"/>
          <cell r="BL130" t="str">
            <v>ر1</v>
          </cell>
          <cell r="BM130">
            <v>1</v>
          </cell>
          <cell r="BN130" t="str">
            <v>ج</v>
          </cell>
          <cell r="BO130"/>
          <cell r="BP130" t="str">
            <v>ر1</v>
          </cell>
          <cell r="BQ130">
            <v>1</v>
          </cell>
          <cell r="BR130" t="str">
            <v>ر1</v>
          </cell>
          <cell r="BS130"/>
          <cell r="BT130" t="str">
            <v>ر1</v>
          </cell>
          <cell r="BU130"/>
          <cell r="BV130" t="str">
            <v>ر2</v>
          </cell>
          <cell r="BW130"/>
          <cell r="BX130" t="str">
            <v>ر1</v>
          </cell>
          <cell r="BY130"/>
          <cell r="BZ130" t="str">
            <v/>
          </cell>
          <cell r="CA130"/>
          <cell r="CB130" t="str">
            <v/>
          </cell>
          <cell r="CC130"/>
          <cell r="CD130" t="str">
            <v/>
          </cell>
          <cell r="CE130"/>
          <cell r="CF130" t="str">
            <v/>
          </cell>
          <cell r="CG130"/>
          <cell r="CH130" t="str">
            <v/>
          </cell>
          <cell r="CI130"/>
          <cell r="CJ130" t="str">
            <v/>
          </cell>
          <cell r="CK130"/>
          <cell r="CL130" t="str">
            <v/>
          </cell>
          <cell r="CM130"/>
          <cell r="CN130" t="str">
            <v/>
          </cell>
          <cell r="CO130"/>
          <cell r="CP130" t="str">
            <v/>
          </cell>
          <cell r="CQ130"/>
          <cell r="CR130" t="str">
            <v/>
          </cell>
          <cell r="CS130"/>
          <cell r="CT130" t="str">
            <v/>
          </cell>
          <cell r="CU130"/>
          <cell r="CV130" t="str">
            <v/>
          </cell>
          <cell r="CW130"/>
          <cell r="CX130" t="str">
            <v>ر1</v>
          </cell>
          <cell r="CY130" t="str">
            <v>ر1</v>
          </cell>
          <cell r="CZ130" t="str">
            <v>ر2</v>
          </cell>
          <cell r="DA130" t="str">
            <v>ر1</v>
          </cell>
          <cell r="DB130" t="str">
            <v>ر1</v>
          </cell>
          <cell r="DC130" t="str">
            <v>ر2</v>
          </cell>
          <cell r="DD130" t="str">
            <v>ر1</v>
          </cell>
          <cell r="DE130" t="str">
            <v>ر1</v>
          </cell>
          <cell r="DF130" t="str">
            <v>ر1</v>
          </cell>
          <cell r="DG130" t="str">
            <v>ر2</v>
          </cell>
          <cell r="DH130" t="str">
            <v>ر1</v>
          </cell>
          <cell r="DI130" t="str">
            <v>ج</v>
          </cell>
          <cell r="DJ130" t="str">
            <v>ر1</v>
          </cell>
          <cell r="DK130" t="str">
            <v>ر1</v>
          </cell>
          <cell r="DL130" t="str">
            <v>ر1</v>
          </cell>
          <cell r="DM130" t="str">
            <v>ر1</v>
          </cell>
          <cell r="DN130" t="str">
            <v>ر1</v>
          </cell>
          <cell r="DO130" t="str">
            <v>ر1</v>
          </cell>
          <cell r="DP130" t="str">
            <v>ر1</v>
          </cell>
          <cell r="DQ130" t="str">
            <v>ر1</v>
          </cell>
          <cell r="DR130" t="str">
            <v>ر2</v>
          </cell>
          <cell r="DS130" t="str">
            <v>ر1</v>
          </cell>
          <cell r="DT130" t="str">
            <v>ر1</v>
          </cell>
          <cell r="DU130" t="str">
            <v>ر1</v>
          </cell>
          <cell r="DV130" t="str">
            <v>ج</v>
          </cell>
          <cell r="DW130" t="str">
            <v>ر2</v>
          </cell>
          <cell r="DX130" t="str">
            <v>ر1</v>
          </cell>
          <cell r="DY130" t="str">
            <v>ر1</v>
          </cell>
          <cell r="DZ130" t="str">
            <v>ر1</v>
          </cell>
          <cell r="EA130" t="str">
            <v>ر1</v>
          </cell>
          <cell r="EB130" t="str">
            <v>ر1</v>
          </cell>
          <cell r="EC130" t="str">
            <v>ر1</v>
          </cell>
          <cell r="ED130" t="str">
            <v>ر2</v>
          </cell>
          <cell r="EE130" t="str">
            <v>ر1</v>
          </cell>
          <cell r="EF130" t="str">
            <v>ر2</v>
          </cell>
          <cell r="EG130" t="str">
            <v>ر1</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e">
            <v>#REF!</v>
          </cell>
        </row>
        <row r="131">
          <cell r="A131">
            <v>705427</v>
          </cell>
          <cell r="B131" t="str">
            <v>محمد فهد  قره حديد</v>
          </cell>
          <cell r="C131" t="str">
            <v>الثالثة</v>
          </cell>
          <cell r="D131" t="str">
            <v/>
          </cell>
          <cell r="E131"/>
          <cell r="F131" t="str">
            <v>ر2</v>
          </cell>
          <cell r="G131"/>
          <cell r="H131" t="str">
            <v>ر2</v>
          </cell>
          <cell r="I131"/>
          <cell r="J131" t="str">
            <v>ر2</v>
          </cell>
          <cell r="K131"/>
          <cell r="L131" t="str">
            <v>ر2</v>
          </cell>
          <cell r="M131"/>
          <cell r="N131" t="str">
            <v>ر2</v>
          </cell>
          <cell r="O131"/>
          <cell r="P131" t="str">
            <v>ر2</v>
          </cell>
          <cell r="Q131"/>
          <cell r="R131" t="str">
            <v>ر2</v>
          </cell>
          <cell r="S131"/>
          <cell r="T131" t="str">
            <v>ر2</v>
          </cell>
          <cell r="U131"/>
          <cell r="V131" t="str">
            <v>ر2</v>
          </cell>
          <cell r="W131"/>
          <cell r="X131" t="str">
            <v>ر2</v>
          </cell>
          <cell r="Y131"/>
          <cell r="Z131" t="str">
            <v>ر2</v>
          </cell>
          <cell r="AA131"/>
          <cell r="AB131" t="str">
            <v>ر2</v>
          </cell>
          <cell r="AC131"/>
          <cell r="AD131" t="str">
            <v>ر2</v>
          </cell>
          <cell r="AE131"/>
          <cell r="AF131" t="str">
            <v>ر2</v>
          </cell>
          <cell r="AG131"/>
          <cell r="AH131" t="str">
            <v>ر2</v>
          </cell>
          <cell r="AI131"/>
          <cell r="AJ131" t="str">
            <v>ر2</v>
          </cell>
          <cell r="AK131"/>
          <cell r="AL131" t="str">
            <v>ر2</v>
          </cell>
          <cell r="AM131"/>
          <cell r="AN131" t="str">
            <v>ر2</v>
          </cell>
          <cell r="AO131">
            <v>1</v>
          </cell>
          <cell r="AP131" t="str">
            <v>ر1</v>
          </cell>
          <cell r="AQ131"/>
          <cell r="AR131" t="str">
            <v>ر2</v>
          </cell>
          <cell r="AS131"/>
          <cell r="AT131" t="str">
            <v>ر2</v>
          </cell>
          <cell r="AU131"/>
          <cell r="AV131" t="str">
            <v>ر2</v>
          </cell>
          <cell r="AW131"/>
          <cell r="AX131" t="str">
            <v>ر2</v>
          </cell>
          <cell r="AY131"/>
          <cell r="AZ131" t="str">
            <v>ر2</v>
          </cell>
          <cell r="BA131">
            <v>1</v>
          </cell>
          <cell r="BB131" t="str">
            <v>ر1</v>
          </cell>
          <cell r="BC131">
            <v>1</v>
          </cell>
          <cell r="BD131" t="str">
            <v>ر1</v>
          </cell>
          <cell r="BE131"/>
          <cell r="BF131" t="str">
            <v>ر1</v>
          </cell>
          <cell r="BG131">
            <v>1</v>
          </cell>
          <cell r="BH131" t="str">
            <v>ج</v>
          </cell>
          <cell r="BI131"/>
          <cell r="BJ131" t="str">
            <v>ر1</v>
          </cell>
          <cell r="BK131"/>
          <cell r="BL131" t="str">
            <v>ج</v>
          </cell>
          <cell r="BM131"/>
          <cell r="BN131" t="str">
            <v>ر1</v>
          </cell>
          <cell r="BO131"/>
          <cell r="BP131" t="str">
            <v>ج</v>
          </cell>
          <cell r="BQ131"/>
          <cell r="BR131" t="str">
            <v>ج</v>
          </cell>
          <cell r="BS131">
            <v>1</v>
          </cell>
          <cell r="BT131" t="str">
            <v>ر1</v>
          </cell>
          <cell r="BU131"/>
          <cell r="BV131" t="str">
            <v>ج</v>
          </cell>
          <cell r="BW131"/>
          <cell r="BX131" t="str">
            <v>ر1</v>
          </cell>
          <cell r="BY131"/>
          <cell r="BZ131" t="str">
            <v/>
          </cell>
          <cell r="CA131"/>
          <cell r="CB131" t="str">
            <v/>
          </cell>
          <cell r="CC131"/>
          <cell r="CD131" t="str">
            <v/>
          </cell>
          <cell r="CE131"/>
          <cell r="CF131" t="str">
            <v/>
          </cell>
          <cell r="CG131"/>
          <cell r="CH131" t="str">
            <v/>
          </cell>
          <cell r="CI131"/>
          <cell r="CJ131" t="str">
            <v/>
          </cell>
          <cell r="CK131"/>
          <cell r="CL131" t="str">
            <v/>
          </cell>
          <cell r="CM131"/>
          <cell r="CN131" t="str">
            <v/>
          </cell>
          <cell r="CO131"/>
          <cell r="CP131" t="str">
            <v/>
          </cell>
          <cell r="CQ131"/>
          <cell r="CR131" t="str">
            <v/>
          </cell>
          <cell r="CS131"/>
          <cell r="CT131" t="str">
            <v/>
          </cell>
          <cell r="CU131"/>
          <cell r="CV131" t="str">
            <v/>
          </cell>
          <cell r="CW131"/>
          <cell r="CX131" t="str">
            <v>ر2</v>
          </cell>
          <cell r="CY131" t="str">
            <v>ر2</v>
          </cell>
          <cell r="CZ131" t="str">
            <v>ر2</v>
          </cell>
          <cell r="DA131" t="str">
            <v>ر2</v>
          </cell>
          <cell r="DB131" t="str">
            <v>ر2</v>
          </cell>
          <cell r="DC131" t="str">
            <v>ر2</v>
          </cell>
          <cell r="DD131" t="str">
            <v>ر2</v>
          </cell>
          <cell r="DE131" t="str">
            <v>ر2</v>
          </cell>
          <cell r="DF131" t="str">
            <v>ر2</v>
          </cell>
          <cell r="DG131" t="str">
            <v>ر2</v>
          </cell>
          <cell r="DH131" t="str">
            <v>ر2</v>
          </cell>
          <cell r="DI131" t="str">
            <v>ر2</v>
          </cell>
          <cell r="DJ131" t="str">
            <v>ر2</v>
          </cell>
          <cell r="DK131" t="str">
            <v>ر2</v>
          </cell>
          <cell r="DL131" t="str">
            <v>ر2</v>
          </cell>
          <cell r="DM131" t="str">
            <v>ر2</v>
          </cell>
          <cell r="DN131" t="str">
            <v>ر2</v>
          </cell>
          <cell r="DO131" t="str">
            <v>ر2</v>
          </cell>
          <cell r="DP131" t="str">
            <v>ر2</v>
          </cell>
          <cell r="DQ131" t="str">
            <v>ر2</v>
          </cell>
          <cell r="DR131" t="str">
            <v>ر2</v>
          </cell>
          <cell r="DS131" t="str">
            <v>ر2</v>
          </cell>
          <cell r="DT131" t="str">
            <v>ر2</v>
          </cell>
          <cell r="DU131" t="str">
            <v>ر2</v>
          </cell>
          <cell r="DV131" t="str">
            <v>ر2</v>
          </cell>
          <cell r="DW131" t="str">
            <v>ر2</v>
          </cell>
          <cell r="DX131" t="str">
            <v>ر1</v>
          </cell>
          <cell r="DY131" t="str">
            <v>ر1</v>
          </cell>
          <cell r="DZ131" t="str">
            <v>ر1</v>
          </cell>
          <cell r="EA131" t="str">
            <v>ج</v>
          </cell>
          <cell r="EB131" t="str">
            <v>ر1</v>
          </cell>
          <cell r="EC131" t="str">
            <v>ج</v>
          </cell>
          <cell r="ED131" t="str">
            <v>ج</v>
          </cell>
          <cell r="EE131" t="str">
            <v>ر2</v>
          </cell>
          <cell r="EF131" t="str">
            <v>ج</v>
          </cell>
          <cell r="EG131" t="str">
            <v>ر1</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e">
            <v>#REF!</v>
          </cell>
        </row>
        <row r="132">
          <cell r="A132">
            <v>705436</v>
          </cell>
          <cell r="B132" t="str">
            <v>محمد موسى</v>
          </cell>
          <cell r="C132" t="str">
            <v>الثانية</v>
          </cell>
          <cell r="D132" t="str">
            <v/>
          </cell>
          <cell r="E132"/>
          <cell r="F132" t="str">
            <v>A</v>
          </cell>
          <cell r="G132"/>
          <cell r="H132" t="str">
            <v>A</v>
          </cell>
          <cell r="I132"/>
          <cell r="J132" t="str">
            <v>A</v>
          </cell>
          <cell r="K132"/>
          <cell r="L132" t="str">
            <v>A</v>
          </cell>
          <cell r="M132"/>
          <cell r="N132" t="str">
            <v>A</v>
          </cell>
          <cell r="O132"/>
          <cell r="P132" t="str">
            <v>A</v>
          </cell>
          <cell r="Q132"/>
          <cell r="R132" t="str">
            <v>A</v>
          </cell>
          <cell r="S132"/>
          <cell r="T132" t="str">
            <v>A</v>
          </cell>
          <cell r="U132"/>
          <cell r="V132" t="str">
            <v>A</v>
          </cell>
          <cell r="W132"/>
          <cell r="X132" t="str">
            <v>A</v>
          </cell>
          <cell r="Y132"/>
          <cell r="Z132" t="str">
            <v>A</v>
          </cell>
          <cell r="AA132"/>
          <cell r="AB132" t="str">
            <v>A</v>
          </cell>
          <cell r="AC132">
            <v>1</v>
          </cell>
          <cell r="AD132" t="str">
            <v>A</v>
          </cell>
          <cell r="AE132">
            <v>1</v>
          </cell>
          <cell r="AF132" t="str">
            <v>A</v>
          </cell>
          <cell r="AG132">
            <v>1</v>
          </cell>
          <cell r="AH132" t="str">
            <v>A</v>
          </cell>
          <cell r="AI132"/>
          <cell r="AJ132" t="str">
            <v>A</v>
          </cell>
          <cell r="AK132"/>
          <cell r="AL132" t="str">
            <v>A</v>
          </cell>
          <cell r="AM132"/>
          <cell r="AN132" t="str">
            <v>A</v>
          </cell>
          <cell r="AO132"/>
          <cell r="AP132" t="str">
            <v>A</v>
          </cell>
          <cell r="AQ132"/>
          <cell r="AR132" t="str">
            <v>A</v>
          </cell>
          <cell r="AS132"/>
          <cell r="AT132" t="str">
            <v>A</v>
          </cell>
          <cell r="AU132"/>
          <cell r="AV132" t="str">
            <v>A</v>
          </cell>
          <cell r="AW132"/>
          <cell r="AX132" t="str">
            <v>A</v>
          </cell>
          <cell r="AY132"/>
          <cell r="AZ132" t="str">
            <v>A</v>
          </cell>
          <cell r="BA132"/>
          <cell r="BB132" t="str">
            <v/>
          </cell>
          <cell r="BC132"/>
          <cell r="BD132" t="str">
            <v/>
          </cell>
          <cell r="BE132"/>
          <cell r="BF132" t="str">
            <v/>
          </cell>
          <cell r="BG132"/>
          <cell r="BH132" t="str">
            <v/>
          </cell>
          <cell r="BI132"/>
          <cell r="BJ132" t="str">
            <v/>
          </cell>
          <cell r="BK132"/>
          <cell r="BL132" t="str">
            <v/>
          </cell>
          <cell r="BM132"/>
          <cell r="BN132" t="str">
            <v/>
          </cell>
          <cell r="BO132"/>
          <cell r="BP132" t="str">
            <v/>
          </cell>
          <cell r="BQ132"/>
          <cell r="BR132" t="str">
            <v/>
          </cell>
          <cell r="BS132"/>
          <cell r="BT132" t="str">
            <v/>
          </cell>
          <cell r="BU132"/>
          <cell r="BV132" t="str">
            <v/>
          </cell>
          <cell r="BW132"/>
          <cell r="BX132" t="str">
            <v/>
          </cell>
          <cell r="BY132"/>
          <cell r="BZ132" t="str">
            <v/>
          </cell>
          <cell r="CA132"/>
          <cell r="CB132" t="str">
            <v/>
          </cell>
          <cell r="CC132"/>
          <cell r="CD132" t="str">
            <v/>
          </cell>
          <cell r="CE132"/>
          <cell r="CF132" t="str">
            <v/>
          </cell>
          <cell r="CG132"/>
          <cell r="CH132" t="str">
            <v/>
          </cell>
          <cell r="CI132"/>
          <cell r="CJ132" t="str">
            <v/>
          </cell>
          <cell r="CK132"/>
          <cell r="CL132" t="str">
            <v/>
          </cell>
          <cell r="CM132"/>
          <cell r="CN132" t="str">
            <v/>
          </cell>
          <cell r="CO132"/>
          <cell r="CP132" t="str">
            <v/>
          </cell>
          <cell r="CQ132"/>
          <cell r="CR132" t="str">
            <v/>
          </cell>
          <cell r="CS132"/>
          <cell r="CT132" t="str">
            <v/>
          </cell>
          <cell r="CU132"/>
          <cell r="CV132" t="str">
            <v/>
          </cell>
          <cell r="CW132"/>
          <cell r="CX132" t="str">
            <v>A</v>
          </cell>
          <cell r="CY132" t="str">
            <v>A</v>
          </cell>
          <cell r="CZ132" t="str">
            <v>A</v>
          </cell>
          <cell r="DA132" t="str">
            <v>A</v>
          </cell>
          <cell r="DB132" t="str">
            <v>A</v>
          </cell>
          <cell r="DC132" t="str">
            <v>A</v>
          </cell>
          <cell r="DD132" t="str">
            <v>A</v>
          </cell>
          <cell r="DE132" t="str">
            <v>A</v>
          </cell>
          <cell r="DF132" t="str">
            <v>A</v>
          </cell>
          <cell r="DG132" t="str">
            <v>A</v>
          </cell>
          <cell r="DH132" t="str">
            <v>A</v>
          </cell>
          <cell r="DI132" t="str">
            <v>A</v>
          </cell>
          <cell r="DJ132" t="str">
            <v>A</v>
          </cell>
          <cell r="DK132" t="str">
            <v>A</v>
          </cell>
          <cell r="DL132" t="str">
            <v>A</v>
          </cell>
          <cell r="DM132" t="str">
            <v>A</v>
          </cell>
          <cell r="DN132" t="str">
            <v>A</v>
          </cell>
          <cell r="DO132" t="str">
            <v>A</v>
          </cell>
          <cell r="DP132" t="str">
            <v>A</v>
          </cell>
          <cell r="DQ132" t="str">
            <v>A</v>
          </cell>
          <cell r="DR132" t="str">
            <v>A</v>
          </cell>
          <cell r="DS132" t="str">
            <v>A</v>
          </cell>
          <cell r="DT132" t="str">
            <v>A</v>
          </cell>
          <cell r="DU132" t="str">
            <v>A</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e">
            <v>#REF!</v>
          </cell>
        </row>
        <row r="133">
          <cell r="A133">
            <v>705451</v>
          </cell>
          <cell r="B133" t="str">
            <v>محمود بلورفان</v>
          </cell>
          <cell r="C133" t="str">
            <v>الثانية</v>
          </cell>
          <cell r="D133" t="str">
            <v/>
          </cell>
          <cell r="E133"/>
          <cell r="F133" t="str">
            <v/>
          </cell>
          <cell r="G133"/>
          <cell r="H133" t="str">
            <v/>
          </cell>
          <cell r="I133"/>
          <cell r="J133" t="str">
            <v/>
          </cell>
          <cell r="K133"/>
          <cell r="L133" t="str">
            <v/>
          </cell>
          <cell r="M133"/>
          <cell r="N133" t="str">
            <v/>
          </cell>
          <cell r="O133"/>
          <cell r="P133" t="str">
            <v/>
          </cell>
          <cell r="Q133"/>
          <cell r="R133" t="str">
            <v/>
          </cell>
          <cell r="S133"/>
          <cell r="T133" t="str">
            <v/>
          </cell>
          <cell r="U133"/>
          <cell r="V133" t="str">
            <v/>
          </cell>
          <cell r="W133"/>
          <cell r="X133" t="str">
            <v/>
          </cell>
          <cell r="Y133"/>
          <cell r="Z133" t="str">
            <v/>
          </cell>
          <cell r="AA133"/>
          <cell r="AB133" t="str">
            <v/>
          </cell>
          <cell r="AC133"/>
          <cell r="AD133" t="str">
            <v/>
          </cell>
          <cell r="AE133"/>
          <cell r="AF133" t="str">
            <v/>
          </cell>
          <cell r="AG133"/>
          <cell r="AH133" t="str">
            <v/>
          </cell>
          <cell r="AI133"/>
          <cell r="AJ133" t="str">
            <v/>
          </cell>
          <cell r="AK133"/>
          <cell r="AL133" t="str">
            <v/>
          </cell>
          <cell r="AM133"/>
          <cell r="AN133" t="str">
            <v/>
          </cell>
          <cell r="AO133"/>
          <cell r="AP133" t="str">
            <v/>
          </cell>
          <cell r="AQ133"/>
          <cell r="AR133" t="str">
            <v/>
          </cell>
          <cell r="AS133"/>
          <cell r="AT133" t="str">
            <v/>
          </cell>
          <cell r="AU133">
            <v>1</v>
          </cell>
          <cell r="AV133" t="str">
            <v/>
          </cell>
          <cell r="AW133">
            <v>1</v>
          </cell>
          <cell r="AX133" t="str">
            <v/>
          </cell>
          <cell r="AY133"/>
          <cell r="AZ133" t="str">
            <v/>
          </cell>
          <cell r="BA133"/>
          <cell r="BB133" t="str">
            <v/>
          </cell>
          <cell r="BC133"/>
          <cell r="BD133" t="str">
            <v/>
          </cell>
          <cell r="BE133"/>
          <cell r="BF133" t="str">
            <v/>
          </cell>
          <cell r="BG133"/>
          <cell r="BH133" t="str">
            <v/>
          </cell>
          <cell r="BI133"/>
          <cell r="BJ133" t="str">
            <v/>
          </cell>
          <cell r="BK133"/>
          <cell r="BL133" t="str">
            <v/>
          </cell>
          <cell r="BM133"/>
          <cell r="BN133" t="str">
            <v/>
          </cell>
          <cell r="BO133"/>
          <cell r="BP133" t="str">
            <v/>
          </cell>
          <cell r="BQ133"/>
          <cell r="BR133" t="str">
            <v/>
          </cell>
          <cell r="BS133"/>
          <cell r="BT133" t="str">
            <v/>
          </cell>
          <cell r="BU133"/>
          <cell r="BV133" t="str">
            <v/>
          </cell>
          <cell r="BW133"/>
          <cell r="BX133" t="str">
            <v/>
          </cell>
          <cell r="BY133"/>
          <cell r="BZ133" t="str">
            <v/>
          </cell>
          <cell r="CA133"/>
          <cell r="CB133" t="str">
            <v/>
          </cell>
          <cell r="CC133"/>
          <cell r="CD133" t="str">
            <v/>
          </cell>
          <cell r="CE133"/>
          <cell r="CF133" t="str">
            <v/>
          </cell>
          <cell r="CG133"/>
          <cell r="CH133" t="str">
            <v/>
          </cell>
          <cell r="CI133"/>
          <cell r="CJ133" t="str">
            <v/>
          </cell>
          <cell r="CK133"/>
          <cell r="CL133" t="str">
            <v/>
          </cell>
          <cell r="CM133"/>
          <cell r="CN133" t="str">
            <v/>
          </cell>
          <cell r="CO133"/>
          <cell r="CP133" t="str">
            <v/>
          </cell>
          <cell r="CQ133"/>
          <cell r="CR133" t="str">
            <v/>
          </cell>
          <cell r="CS133"/>
          <cell r="CT133" t="str">
            <v/>
          </cell>
          <cell r="CU133"/>
          <cell r="CV133" t="str">
            <v/>
          </cell>
          <cell r="CW133"/>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e">
            <v>#REF!</v>
          </cell>
        </row>
        <row r="134">
          <cell r="A134">
            <v>705468</v>
          </cell>
          <cell r="B134" t="str">
            <v>مريانه عيسى</v>
          </cell>
          <cell r="C134" t="str">
            <v>الرابعة</v>
          </cell>
          <cell r="D134" t="str">
            <v/>
          </cell>
          <cell r="E134"/>
          <cell r="F134" t="str">
            <v>ر2</v>
          </cell>
          <cell r="G134"/>
          <cell r="H134" t="str">
            <v>ر2</v>
          </cell>
          <cell r="I134"/>
          <cell r="J134" t="str">
            <v>ر2</v>
          </cell>
          <cell r="K134"/>
          <cell r="L134" t="str">
            <v>ر2</v>
          </cell>
          <cell r="M134"/>
          <cell r="N134" t="str">
            <v>ر2</v>
          </cell>
          <cell r="O134"/>
          <cell r="P134" t="str">
            <v>ر2</v>
          </cell>
          <cell r="Q134"/>
          <cell r="R134" t="str">
            <v>ر2</v>
          </cell>
          <cell r="S134"/>
          <cell r="T134" t="str">
            <v>ر2</v>
          </cell>
          <cell r="U134"/>
          <cell r="V134" t="str">
            <v>ر1</v>
          </cell>
          <cell r="W134"/>
          <cell r="X134" t="str">
            <v>ر1</v>
          </cell>
          <cell r="Y134"/>
          <cell r="Z134" t="str">
            <v>ر1</v>
          </cell>
          <cell r="AA134"/>
          <cell r="AB134" t="str">
            <v>ر2</v>
          </cell>
          <cell r="AC134"/>
          <cell r="AD134" t="str">
            <v>ر2</v>
          </cell>
          <cell r="AE134"/>
          <cell r="AF134" t="str">
            <v>ر1</v>
          </cell>
          <cell r="AG134"/>
          <cell r="AH134" t="str">
            <v>ر1</v>
          </cell>
          <cell r="AI134"/>
          <cell r="AJ134" t="str">
            <v>ر2</v>
          </cell>
          <cell r="AK134"/>
          <cell r="AL134" t="str">
            <v>ر2</v>
          </cell>
          <cell r="AM134"/>
          <cell r="AN134" t="str">
            <v>ر1</v>
          </cell>
          <cell r="AO134"/>
          <cell r="AP134" t="str">
            <v>ر2</v>
          </cell>
          <cell r="AQ134"/>
          <cell r="AR134" t="str">
            <v>ر1</v>
          </cell>
          <cell r="AS134"/>
          <cell r="AT134" t="str">
            <v>ر2</v>
          </cell>
          <cell r="AU134">
            <v>1</v>
          </cell>
          <cell r="AV134" t="str">
            <v>ر2</v>
          </cell>
          <cell r="AW134"/>
          <cell r="AX134" t="str">
            <v>ر2</v>
          </cell>
          <cell r="AY134"/>
          <cell r="AZ134" t="str">
            <v>ر1</v>
          </cell>
          <cell r="BA134"/>
          <cell r="BB134" t="str">
            <v>ر2</v>
          </cell>
          <cell r="BC134">
            <v>1</v>
          </cell>
          <cell r="BD134" t="str">
            <v>ر2</v>
          </cell>
          <cell r="BE134"/>
          <cell r="BF134" t="str">
            <v>ر2</v>
          </cell>
          <cell r="BG134"/>
          <cell r="BH134" t="str">
            <v>ر2</v>
          </cell>
          <cell r="BI134"/>
          <cell r="BJ134" t="str">
            <v>ر1</v>
          </cell>
          <cell r="BK134">
            <v>1</v>
          </cell>
          <cell r="BL134" t="str">
            <v>ر2</v>
          </cell>
          <cell r="BM134"/>
          <cell r="BN134" t="str">
            <v>ر1</v>
          </cell>
          <cell r="BO134"/>
          <cell r="BP134" t="str">
            <v>ر1</v>
          </cell>
          <cell r="BQ134"/>
          <cell r="BR134" t="str">
            <v>ر1</v>
          </cell>
          <cell r="BS134"/>
          <cell r="BT134" t="str">
            <v>ر1</v>
          </cell>
          <cell r="BU134"/>
          <cell r="BV134" t="str">
            <v>ر1</v>
          </cell>
          <cell r="BW134"/>
          <cell r="BX134" t="str">
            <v>ر1</v>
          </cell>
          <cell r="BY134">
            <v>1</v>
          </cell>
          <cell r="BZ134" t="str">
            <v>ج</v>
          </cell>
          <cell r="CA134">
            <v>1</v>
          </cell>
          <cell r="CB134" t="str">
            <v>ج</v>
          </cell>
          <cell r="CC134">
            <v>1</v>
          </cell>
          <cell r="CD134" t="str">
            <v>ج</v>
          </cell>
          <cell r="CE134">
            <v>1</v>
          </cell>
          <cell r="CF134" t="str">
            <v>ج</v>
          </cell>
          <cell r="CG134">
            <v>1</v>
          </cell>
          <cell r="CH134" t="str">
            <v>ج</v>
          </cell>
          <cell r="CI134">
            <v>1</v>
          </cell>
          <cell r="CJ134" t="str">
            <v>ج</v>
          </cell>
          <cell r="CK134"/>
          <cell r="CL134" t="str">
            <v/>
          </cell>
          <cell r="CM134"/>
          <cell r="CN134" t="str">
            <v/>
          </cell>
          <cell r="CO134"/>
          <cell r="CP134" t="str">
            <v/>
          </cell>
          <cell r="CQ134"/>
          <cell r="CR134" t="str">
            <v/>
          </cell>
          <cell r="CS134"/>
          <cell r="CT134" t="str">
            <v/>
          </cell>
          <cell r="CU134"/>
          <cell r="CV134" t="str">
            <v/>
          </cell>
          <cell r="CW134"/>
          <cell r="CX134" t="str">
            <v>ر2</v>
          </cell>
          <cell r="CY134" t="str">
            <v>ر2</v>
          </cell>
          <cell r="CZ134" t="str">
            <v>ر2</v>
          </cell>
          <cell r="DA134" t="str">
            <v>ر2</v>
          </cell>
          <cell r="DB134" t="str">
            <v>ر2</v>
          </cell>
          <cell r="DC134" t="str">
            <v>ر2</v>
          </cell>
          <cell r="DD134" t="str">
            <v>ر2</v>
          </cell>
          <cell r="DE134" t="str">
            <v>ر2</v>
          </cell>
          <cell r="DF134" t="str">
            <v>ر1</v>
          </cell>
          <cell r="DG134" t="str">
            <v>ر1</v>
          </cell>
          <cell r="DH134" t="str">
            <v>ر1</v>
          </cell>
          <cell r="DI134" t="str">
            <v>ر2</v>
          </cell>
          <cell r="DJ134" t="str">
            <v>ر2</v>
          </cell>
          <cell r="DK134" t="str">
            <v>ر1</v>
          </cell>
          <cell r="DL134" t="str">
            <v>ر1</v>
          </cell>
          <cell r="DM134" t="str">
            <v>ر2</v>
          </cell>
          <cell r="DN134" t="str">
            <v>ر2</v>
          </cell>
          <cell r="DO134" t="str">
            <v>ر1</v>
          </cell>
          <cell r="DP134" t="str">
            <v>ر2</v>
          </cell>
          <cell r="DQ134" t="str">
            <v>ر1</v>
          </cell>
          <cell r="DR134" t="str">
            <v>ر2</v>
          </cell>
          <cell r="DS134" t="str">
            <v>ر2</v>
          </cell>
          <cell r="DT134" t="str">
            <v>ر2</v>
          </cell>
          <cell r="DU134" t="str">
            <v>ر1</v>
          </cell>
          <cell r="DV134" t="str">
            <v>ر2</v>
          </cell>
          <cell r="DW134" t="str">
            <v>ر2</v>
          </cell>
          <cell r="DX134" t="str">
            <v>ر2</v>
          </cell>
          <cell r="DY134" t="str">
            <v>ر2</v>
          </cell>
          <cell r="DZ134" t="str">
            <v>ر1</v>
          </cell>
          <cell r="EA134" t="str">
            <v>ر2</v>
          </cell>
          <cell r="EB134" t="str">
            <v>ر1</v>
          </cell>
          <cell r="EC134" t="str">
            <v>ر1</v>
          </cell>
          <cell r="ED134" t="str">
            <v>ر1</v>
          </cell>
          <cell r="EE134" t="str">
            <v>ر1</v>
          </cell>
          <cell r="EF134" t="str">
            <v>ر1</v>
          </cell>
          <cell r="EG134" t="str">
            <v>ر1</v>
          </cell>
          <cell r="EH134" t="str">
            <v>ر1</v>
          </cell>
          <cell r="EI134" t="str">
            <v>ر1</v>
          </cell>
          <cell r="EJ134" t="str">
            <v>ر1</v>
          </cell>
          <cell r="EK134" t="str">
            <v>ر1</v>
          </cell>
          <cell r="EL134" t="str">
            <v>ر1</v>
          </cell>
          <cell r="EM134" t="str">
            <v>ر1</v>
          </cell>
          <cell r="EN134" t="str">
            <v/>
          </cell>
          <cell r="EO134" t="str">
            <v/>
          </cell>
          <cell r="EP134" t="str">
            <v/>
          </cell>
          <cell r="EQ134" t="str">
            <v/>
          </cell>
          <cell r="ER134" t="str">
            <v/>
          </cell>
          <cell r="ES134" t="str">
            <v/>
          </cell>
          <cell r="ET134" t="str">
            <v/>
          </cell>
          <cell r="EU134" t="str">
            <v/>
          </cell>
          <cell r="EV134" t="str">
            <v/>
          </cell>
          <cell r="EW134" t="e">
            <v>#REF!</v>
          </cell>
        </row>
        <row r="135">
          <cell r="A135">
            <v>705469</v>
          </cell>
          <cell r="B135" t="str">
            <v>مريم المصري</v>
          </cell>
          <cell r="C135" t="str">
            <v>الرابعة</v>
          </cell>
          <cell r="D135" t="str">
            <v/>
          </cell>
          <cell r="E135"/>
          <cell r="F135" t="str">
            <v>ر1</v>
          </cell>
          <cell r="G135"/>
          <cell r="H135" t="str">
            <v>ر1</v>
          </cell>
          <cell r="I135"/>
          <cell r="J135" t="str">
            <v>ر1</v>
          </cell>
          <cell r="K135"/>
          <cell r="L135" t="str">
            <v>ر1</v>
          </cell>
          <cell r="M135"/>
          <cell r="N135" t="str">
            <v>ر1</v>
          </cell>
          <cell r="O135"/>
          <cell r="P135" t="str">
            <v>ر1</v>
          </cell>
          <cell r="Q135"/>
          <cell r="R135" t="str">
            <v>ر1</v>
          </cell>
          <cell r="S135"/>
          <cell r="T135" t="str">
            <v>ر1</v>
          </cell>
          <cell r="U135"/>
          <cell r="V135" t="str">
            <v>ر1</v>
          </cell>
          <cell r="W135"/>
          <cell r="X135" t="str">
            <v>ر1</v>
          </cell>
          <cell r="Y135"/>
          <cell r="Z135" t="str">
            <v>ر1</v>
          </cell>
          <cell r="AA135"/>
          <cell r="AB135" t="str">
            <v>ر1</v>
          </cell>
          <cell r="AC135"/>
          <cell r="AD135" t="str">
            <v>ر2</v>
          </cell>
          <cell r="AE135"/>
          <cell r="AF135" t="str">
            <v>ر1</v>
          </cell>
          <cell r="AG135"/>
          <cell r="AH135" t="str">
            <v>ر2</v>
          </cell>
          <cell r="AI135"/>
          <cell r="AJ135" t="str">
            <v>ر1</v>
          </cell>
          <cell r="AK135"/>
          <cell r="AL135" t="str">
            <v>ر1</v>
          </cell>
          <cell r="AM135"/>
          <cell r="AN135" t="str">
            <v>ر2</v>
          </cell>
          <cell r="AO135"/>
          <cell r="AP135" t="str">
            <v>ر1</v>
          </cell>
          <cell r="AQ135"/>
          <cell r="AR135" t="str">
            <v>ر1</v>
          </cell>
          <cell r="AS135"/>
          <cell r="AT135" t="str">
            <v>ر2</v>
          </cell>
          <cell r="AU135"/>
          <cell r="AV135" t="str">
            <v>ر1</v>
          </cell>
          <cell r="AW135"/>
          <cell r="AX135" t="str">
            <v>ر1</v>
          </cell>
          <cell r="AY135"/>
          <cell r="AZ135" t="str">
            <v>ر1</v>
          </cell>
          <cell r="BA135"/>
          <cell r="BB135" t="str">
            <v>ر1</v>
          </cell>
          <cell r="BC135"/>
          <cell r="BD135" t="str">
            <v>ر1</v>
          </cell>
          <cell r="BE135"/>
          <cell r="BF135" t="str">
            <v>ر1</v>
          </cell>
          <cell r="BG135"/>
          <cell r="BH135" t="str">
            <v>ر1</v>
          </cell>
          <cell r="BI135"/>
          <cell r="BJ135" t="str">
            <v>ر1</v>
          </cell>
          <cell r="BK135"/>
          <cell r="BL135" t="str">
            <v>ر1</v>
          </cell>
          <cell r="BM135"/>
          <cell r="BN135" t="str">
            <v>ر1</v>
          </cell>
          <cell r="BO135"/>
          <cell r="BP135" t="str">
            <v>ر1</v>
          </cell>
          <cell r="BQ135"/>
          <cell r="BR135" t="str">
            <v>ج</v>
          </cell>
          <cell r="BS135"/>
          <cell r="BT135" t="str">
            <v>ر1</v>
          </cell>
          <cell r="BU135"/>
          <cell r="BV135" t="str">
            <v>ر1</v>
          </cell>
          <cell r="BW135"/>
          <cell r="BX135" t="str">
            <v>ر1</v>
          </cell>
          <cell r="BY135"/>
          <cell r="BZ135" t="str">
            <v>ج</v>
          </cell>
          <cell r="CA135"/>
          <cell r="CB135" t="str">
            <v>ج</v>
          </cell>
          <cell r="CC135">
            <v>1</v>
          </cell>
          <cell r="CD135" t="str">
            <v>ر1</v>
          </cell>
          <cell r="CE135"/>
          <cell r="CF135" t="str">
            <v>ر1</v>
          </cell>
          <cell r="CG135">
            <v>1</v>
          </cell>
          <cell r="CH135" t="str">
            <v>ج</v>
          </cell>
          <cell r="CI135"/>
          <cell r="CJ135" t="str">
            <v>ر1</v>
          </cell>
          <cell r="CK135"/>
          <cell r="CL135" t="str">
            <v>ج</v>
          </cell>
          <cell r="CM135">
            <v>1</v>
          </cell>
          <cell r="CN135" t="str">
            <v>ج</v>
          </cell>
          <cell r="CO135">
            <v>1</v>
          </cell>
          <cell r="CP135" t="str">
            <v>ج</v>
          </cell>
          <cell r="CQ135">
            <v>1</v>
          </cell>
          <cell r="CR135" t="str">
            <v>ج</v>
          </cell>
          <cell r="CS135"/>
          <cell r="CT135" t="str">
            <v>ج</v>
          </cell>
          <cell r="CU135"/>
          <cell r="CV135" t="str">
            <v>ج</v>
          </cell>
          <cell r="CW135"/>
          <cell r="CX135" t="str">
            <v>ر1</v>
          </cell>
          <cell r="CY135" t="str">
            <v>ر1</v>
          </cell>
          <cell r="CZ135" t="str">
            <v>ر1</v>
          </cell>
          <cell r="DA135" t="str">
            <v>ر1</v>
          </cell>
          <cell r="DB135" t="str">
            <v>ر1</v>
          </cell>
          <cell r="DC135" t="str">
            <v>ر1</v>
          </cell>
          <cell r="DD135" t="str">
            <v>ر1</v>
          </cell>
          <cell r="DE135" t="str">
            <v>ر1</v>
          </cell>
          <cell r="DF135" t="str">
            <v>ر1</v>
          </cell>
          <cell r="DG135" t="str">
            <v>ر1</v>
          </cell>
          <cell r="DH135" t="str">
            <v>ر1</v>
          </cell>
          <cell r="DI135" t="str">
            <v>ر1</v>
          </cell>
          <cell r="DJ135" t="str">
            <v>ر2</v>
          </cell>
          <cell r="DK135" t="str">
            <v>ر1</v>
          </cell>
          <cell r="DL135" t="str">
            <v>ر2</v>
          </cell>
          <cell r="DM135" t="str">
            <v>ر1</v>
          </cell>
          <cell r="DN135" t="str">
            <v>ر1</v>
          </cell>
          <cell r="DO135" t="str">
            <v>ر2</v>
          </cell>
          <cell r="DP135" t="str">
            <v>ر1</v>
          </cell>
          <cell r="DQ135" t="str">
            <v>ر1</v>
          </cell>
          <cell r="DR135" t="str">
            <v>ر2</v>
          </cell>
          <cell r="DS135" t="str">
            <v>ر1</v>
          </cell>
          <cell r="DT135" t="str">
            <v>ر1</v>
          </cell>
          <cell r="DU135" t="str">
            <v>ر1</v>
          </cell>
          <cell r="DV135" t="str">
            <v>ر1</v>
          </cell>
          <cell r="DW135" t="str">
            <v>ر1</v>
          </cell>
          <cell r="DX135" t="str">
            <v>ر1</v>
          </cell>
          <cell r="DY135" t="str">
            <v>ر1</v>
          </cell>
          <cell r="DZ135" t="str">
            <v>ر1</v>
          </cell>
          <cell r="EA135" t="str">
            <v>ر1</v>
          </cell>
          <cell r="EB135" t="str">
            <v>ر1</v>
          </cell>
          <cell r="EC135" t="str">
            <v>ر1</v>
          </cell>
          <cell r="ED135" t="str">
            <v>ج</v>
          </cell>
          <cell r="EE135" t="str">
            <v>ر1</v>
          </cell>
          <cell r="EF135" t="str">
            <v>ر1</v>
          </cell>
          <cell r="EG135" t="str">
            <v>ر1</v>
          </cell>
          <cell r="EH135" t="str">
            <v>ج</v>
          </cell>
          <cell r="EI135" t="str">
            <v>ج</v>
          </cell>
          <cell r="EJ135" t="str">
            <v>ر2</v>
          </cell>
          <cell r="EK135" t="str">
            <v>ر1</v>
          </cell>
          <cell r="EL135" t="str">
            <v>ر1</v>
          </cell>
          <cell r="EM135" t="str">
            <v>ر1</v>
          </cell>
          <cell r="EO135" t="str">
            <v>ر1</v>
          </cell>
          <cell r="EP135" t="str">
            <v>ر1</v>
          </cell>
          <cell r="EQ135" t="str">
            <v>ر1</v>
          </cell>
          <cell r="ER135" t="str">
            <v>ج</v>
          </cell>
          <cell r="ES135" t="str">
            <v>ج</v>
          </cell>
          <cell r="ET135" t="str">
            <v/>
          </cell>
          <cell r="EU135" t="str">
            <v/>
          </cell>
          <cell r="EV135" t="str">
            <v/>
          </cell>
          <cell r="EW135" t="e">
            <v>#REF!</v>
          </cell>
        </row>
        <row r="136">
          <cell r="A136">
            <v>705478</v>
          </cell>
          <cell r="B136" t="str">
            <v>مصطفى فتوته</v>
          </cell>
          <cell r="C136" t="str">
            <v>الأولى</v>
          </cell>
          <cell r="D136" t="str">
            <v/>
          </cell>
          <cell r="E136"/>
          <cell r="F136" t="str">
            <v/>
          </cell>
          <cell r="G136"/>
          <cell r="H136" t="str">
            <v/>
          </cell>
          <cell r="I136"/>
          <cell r="J136" t="str">
            <v/>
          </cell>
          <cell r="K136"/>
          <cell r="L136" t="str">
            <v/>
          </cell>
          <cell r="M136"/>
          <cell r="N136" t="str">
            <v/>
          </cell>
          <cell r="O136"/>
          <cell r="P136" t="str">
            <v/>
          </cell>
          <cell r="Q136">
            <v>1</v>
          </cell>
          <cell r="R136" t="str">
            <v/>
          </cell>
          <cell r="S136"/>
          <cell r="T136" t="str">
            <v/>
          </cell>
          <cell r="U136">
            <v>1</v>
          </cell>
          <cell r="V136" t="str">
            <v/>
          </cell>
          <cell r="W136"/>
          <cell r="X136" t="str">
            <v/>
          </cell>
          <cell r="Y136"/>
          <cell r="Z136" t="str">
            <v/>
          </cell>
          <cell r="AA136"/>
          <cell r="AB136" t="str">
            <v/>
          </cell>
          <cell r="AC136"/>
          <cell r="AD136" t="str">
            <v/>
          </cell>
          <cell r="AE136"/>
          <cell r="AF136" t="str">
            <v/>
          </cell>
          <cell r="AG136"/>
          <cell r="AH136" t="str">
            <v/>
          </cell>
          <cell r="AI136"/>
          <cell r="AJ136" t="str">
            <v/>
          </cell>
          <cell r="AK136"/>
          <cell r="AL136" t="str">
            <v/>
          </cell>
          <cell r="AM136"/>
          <cell r="AN136" t="str">
            <v/>
          </cell>
          <cell r="AO136"/>
          <cell r="AP136" t="str">
            <v/>
          </cell>
          <cell r="AQ136"/>
          <cell r="AR136" t="str">
            <v/>
          </cell>
          <cell r="AS136"/>
          <cell r="AT136" t="str">
            <v/>
          </cell>
          <cell r="AU136"/>
          <cell r="AV136" t="str">
            <v/>
          </cell>
          <cell r="AW136"/>
          <cell r="AX136" t="str">
            <v/>
          </cell>
          <cell r="AY136"/>
          <cell r="AZ136" t="str">
            <v/>
          </cell>
          <cell r="BA136"/>
          <cell r="BB136" t="str">
            <v/>
          </cell>
          <cell r="BC136"/>
          <cell r="BD136" t="str">
            <v/>
          </cell>
          <cell r="BE136"/>
          <cell r="BF136" t="str">
            <v/>
          </cell>
          <cell r="BG136"/>
          <cell r="BH136" t="str">
            <v/>
          </cell>
          <cell r="BI136"/>
          <cell r="BJ136" t="str">
            <v/>
          </cell>
          <cell r="BK136"/>
          <cell r="BL136" t="str">
            <v/>
          </cell>
          <cell r="BM136"/>
          <cell r="BN136" t="str">
            <v/>
          </cell>
          <cell r="BO136"/>
          <cell r="BP136" t="str">
            <v/>
          </cell>
          <cell r="BQ136"/>
          <cell r="BR136" t="str">
            <v/>
          </cell>
          <cell r="BS136"/>
          <cell r="BT136" t="str">
            <v/>
          </cell>
          <cell r="BU136"/>
          <cell r="BV136" t="str">
            <v/>
          </cell>
          <cell r="BW136"/>
          <cell r="BX136" t="str">
            <v/>
          </cell>
          <cell r="BY136"/>
          <cell r="BZ136" t="str">
            <v/>
          </cell>
          <cell r="CA136"/>
          <cell r="CB136" t="str">
            <v/>
          </cell>
          <cell r="CC136"/>
          <cell r="CD136" t="str">
            <v/>
          </cell>
          <cell r="CE136"/>
          <cell r="CF136" t="str">
            <v/>
          </cell>
          <cell r="CG136"/>
          <cell r="CH136" t="str">
            <v/>
          </cell>
          <cell r="CI136"/>
          <cell r="CJ136" t="str">
            <v/>
          </cell>
          <cell r="CK136"/>
          <cell r="CL136" t="str">
            <v/>
          </cell>
          <cell r="CM136"/>
          <cell r="CN136" t="str">
            <v/>
          </cell>
          <cell r="CO136"/>
          <cell r="CP136" t="str">
            <v/>
          </cell>
          <cell r="CQ136"/>
          <cell r="CR136" t="str">
            <v/>
          </cell>
          <cell r="CS136"/>
          <cell r="CT136" t="str">
            <v/>
          </cell>
          <cell r="CU136"/>
          <cell r="CV136" t="str">
            <v/>
          </cell>
          <cell r="CW136"/>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e">
            <v>#REF!</v>
          </cell>
        </row>
        <row r="137">
          <cell r="A137">
            <v>705479</v>
          </cell>
          <cell r="B137" t="str">
            <v>معاذ  عواجي الحسن</v>
          </cell>
          <cell r="C137" t="str">
            <v>الثانية</v>
          </cell>
          <cell r="D137" t="str">
            <v/>
          </cell>
          <cell r="E137"/>
          <cell r="F137" t="str">
            <v>ر2</v>
          </cell>
          <cell r="G137"/>
          <cell r="H137" t="str">
            <v>ر2</v>
          </cell>
          <cell r="I137"/>
          <cell r="J137" t="str">
            <v>ر2</v>
          </cell>
          <cell r="K137"/>
          <cell r="L137" t="str">
            <v>ر1</v>
          </cell>
          <cell r="M137"/>
          <cell r="N137" t="str">
            <v>ر2</v>
          </cell>
          <cell r="O137"/>
          <cell r="P137" t="str">
            <v>ر2</v>
          </cell>
          <cell r="Q137"/>
          <cell r="R137" t="str">
            <v>ر2</v>
          </cell>
          <cell r="S137">
            <v>1</v>
          </cell>
          <cell r="T137" t="str">
            <v>ر2</v>
          </cell>
          <cell r="U137"/>
          <cell r="V137" t="str">
            <v>ر1</v>
          </cell>
          <cell r="W137"/>
          <cell r="X137" t="str">
            <v>ر2</v>
          </cell>
          <cell r="Y137"/>
          <cell r="Z137" t="str">
            <v>ر1</v>
          </cell>
          <cell r="AA137">
            <v>1</v>
          </cell>
          <cell r="AB137" t="str">
            <v>ر2</v>
          </cell>
          <cell r="AC137">
            <v>1</v>
          </cell>
          <cell r="AD137" t="str">
            <v>ر2</v>
          </cell>
          <cell r="AE137"/>
          <cell r="AF137" t="str">
            <v>ر2</v>
          </cell>
          <cell r="AG137">
            <v>1</v>
          </cell>
          <cell r="AH137" t="str">
            <v>ر2</v>
          </cell>
          <cell r="AI137"/>
          <cell r="AJ137" t="str">
            <v>ج</v>
          </cell>
          <cell r="AK137"/>
          <cell r="AL137" t="str">
            <v>ج</v>
          </cell>
          <cell r="AM137">
            <v>1</v>
          </cell>
          <cell r="AN137" t="str">
            <v>ر1</v>
          </cell>
          <cell r="AO137"/>
          <cell r="AP137" t="str">
            <v>ج</v>
          </cell>
          <cell r="AQ137"/>
          <cell r="AR137" t="str">
            <v>ج</v>
          </cell>
          <cell r="AS137"/>
          <cell r="AT137" t="str">
            <v>ج</v>
          </cell>
          <cell r="AU137">
            <v>1</v>
          </cell>
          <cell r="AV137" t="str">
            <v>ج</v>
          </cell>
          <cell r="AW137"/>
          <cell r="AX137" t="str">
            <v>ج</v>
          </cell>
          <cell r="AY137">
            <v>1</v>
          </cell>
          <cell r="AZ137" t="str">
            <v>ج</v>
          </cell>
          <cell r="BA137"/>
          <cell r="BB137" t="str">
            <v/>
          </cell>
          <cell r="BC137"/>
          <cell r="BD137" t="str">
            <v/>
          </cell>
          <cell r="BE137"/>
          <cell r="BF137" t="str">
            <v/>
          </cell>
          <cell r="BG137"/>
          <cell r="BH137" t="str">
            <v/>
          </cell>
          <cell r="BI137"/>
          <cell r="BJ137" t="str">
            <v/>
          </cell>
          <cell r="BK137"/>
          <cell r="BL137" t="str">
            <v/>
          </cell>
          <cell r="BM137"/>
          <cell r="BN137" t="str">
            <v/>
          </cell>
          <cell r="BO137"/>
          <cell r="BP137" t="str">
            <v/>
          </cell>
          <cell r="BQ137"/>
          <cell r="BR137" t="str">
            <v/>
          </cell>
          <cell r="BS137"/>
          <cell r="BT137" t="str">
            <v/>
          </cell>
          <cell r="BU137"/>
          <cell r="BV137" t="str">
            <v/>
          </cell>
          <cell r="BW137"/>
          <cell r="BX137" t="str">
            <v/>
          </cell>
          <cell r="BY137"/>
          <cell r="BZ137" t="str">
            <v/>
          </cell>
          <cell r="CA137"/>
          <cell r="CB137" t="str">
            <v/>
          </cell>
          <cell r="CC137"/>
          <cell r="CD137" t="str">
            <v/>
          </cell>
          <cell r="CE137"/>
          <cell r="CF137" t="str">
            <v/>
          </cell>
          <cell r="CG137"/>
          <cell r="CH137" t="str">
            <v/>
          </cell>
          <cell r="CI137"/>
          <cell r="CJ137" t="str">
            <v/>
          </cell>
          <cell r="CK137"/>
          <cell r="CL137" t="str">
            <v/>
          </cell>
          <cell r="CM137"/>
          <cell r="CN137" t="str">
            <v/>
          </cell>
          <cell r="CO137"/>
          <cell r="CP137" t="str">
            <v/>
          </cell>
          <cell r="CQ137"/>
          <cell r="CR137" t="str">
            <v/>
          </cell>
          <cell r="CS137"/>
          <cell r="CT137" t="str">
            <v/>
          </cell>
          <cell r="CU137"/>
          <cell r="CV137" t="str">
            <v/>
          </cell>
          <cell r="CW137"/>
          <cell r="CX137" t="str">
            <v>ر2</v>
          </cell>
          <cell r="CY137" t="str">
            <v>ر2</v>
          </cell>
          <cell r="CZ137" t="str">
            <v>ر2</v>
          </cell>
          <cell r="DA137" t="str">
            <v>ر1</v>
          </cell>
          <cell r="DB137" t="str">
            <v>ر2</v>
          </cell>
          <cell r="DC137" t="str">
            <v>ر2</v>
          </cell>
          <cell r="DD137" t="str">
            <v>ر2</v>
          </cell>
          <cell r="DE137" t="str">
            <v>ر2</v>
          </cell>
          <cell r="DF137" t="str">
            <v>ر1</v>
          </cell>
          <cell r="DG137" t="str">
            <v>ر2</v>
          </cell>
          <cell r="DH137" t="str">
            <v>ر1</v>
          </cell>
          <cell r="DI137" t="str">
            <v>ر2</v>
          </cell>
          <cell r="DJ137" t="str">
            <v>ر2</v>
          </cell>
          <cell r="DK137" t="str">
            <v>ر2</v>
          </cell>
          <cell r="DL137" t="str">
            <v>ر2</v>
          </cell>
          <cell r="DM137" t="str">
            <v>ج</v>
          </cell>
          <cell r="DN137" t="str">
            <v>ج</v>
          </cell>
          <cell r="DO137" t="str">
            <v>ر2</v>
          </cell>
          <cell r="DP137" t="str">
            <v>ج</v>
          </cell>
          <cell r="DQ137" t="str">
            <v>ج</v>
          </cell>
          <cell r="DR137" t="str">
            <v>ج</v>
          </cell>
          <cell r="DS137" t="str">
            <v>ر1</v>
          </cell>
          <cell r="DT137" t="str">
            <v>ج</v>
          </cell>
          <cell r="DU137" t="str">
            <v>ر1</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O137" t="str">
            <v/>
          </cell>
          <cell r="EP137" t="str">
            <v/>
          </cell>
          <cell r="EQ137" t="str">
            <v/>
          </cell>
          <cell r="ER137" t="str">
            <v/>
          </cell>
          <cell r="ES137" t="str">
            <v/>
          </cell>
          <cell r="ET137" t="str">
            <v/>
          </cell>
          <cell r="EU137" t="str">
            <v/>
          </cell>
          <cell r="EV137" t="str">
            <v/>
          </cell>
          <cell r="EW137" t="e">
            <v>#REF!</v>
          </cell>
        </row>
        <row r="138">
          <cell r="A138">
            <v>705533</v>
          </cell>
          <cell r="B138" t="str">
            <v>نسرين حسن</v>
          </cell>
          <cell r="C138" t="str">
            <v>الثالثة حديث</v>
          </cell>
          <cell r="D138" t="str">
            <v>إيقاف / ترفع الى س3</v>
          </cell>
          <cell r="E138"/>
          <cell r="F138" t="str">
            <v>A</v>
          </cell>
          <cell r="G138"/>
          <cell r="H138" t="str">
            <v>A</v>
          </cell>
          <cell r="I138"/>
          <cell r="J138" t="str">
            <v>A</v>
          </cell>
          <cell r="K138"/>
          <cell r="L138" t="str">
            <v>A</v>
          </cell>
          <cell r="M138"/>
          <cell r="N138" t="str">
            <v>A</v>
          </cell>
          <cell r="O138"/>
          <cell r="P138" t="str">
            <v>A</v>
          </cell>
          <cell r="Q138"/>
          <cell r="R138" t="str">
            <v>A</v>
          </cell>
          <cell r="S138"/>
          <cell r="T138" t="str">
            <v>A</v>
          </cell>
          <cell r="U138"/>
          <cell r="V138" t="str">
            <v>A</v>
          </cell>
          <cell r="W138">
            <v>1</v>
          </cell>
          <cell r="X138" t="str">
            <v>A</v>
          </cell>
          <cell r="Y138"/>
          <cell r="Z138" t="str">
            <v>A</v>
          </cell>
          <cell r="AA138"/>
          <cell r="AB138" t="str">
            <v>A</v>
          </cell>
          <cell r="AC138"/>
          <cell r="AD138" t="str">
            <v>A</v>
          </cell>
          <cell r="AE138"/>
          <cell r="AF138" t="str">
            <v>A</v>
          </cell>
          <cell r="AG138"/>
          <cell r="AH138" t="str">
            <v>A</v>
          </cell>
          <cell r="AI138"/>
          <cell r="AJ138" t="str">
            <v>A</v>
          </cell>
          <cell r="AK138">
            <v>1</v>
          </cell>
          <cell r="AL138" t="str">
            <v>A</v>
          </cell>
          <cell r="AM138"/>
          <cell r="AN138" t="str">
            <v>A</v>
          </cell>
          <cell r="AO138"/>
          <cell r="AP138" t="str">
            <v>A</v>
          </cell>
          <cell r="AQ138"/>
          <cell r="AR138" t="str">
            <v>A</v>
          </cell>
          <cell r="AS138"/>
          <cell r="AT138" t="str">
            <v>A</v>
          </cell>
          <cell r="AU138"/>
          <cell r="AV138" t="str">
            <v>A</v>
          </cell>
          <cell r="AW138"/>
          <cell r="AX138" t="str">
            <v>A</v>
          </cell>
          <cell r="AY138"/>
          <cell r="AZ138" t="str">
            <v>A</v>
          </cell>
          <cell r="BA138"/>
          <cell r="BB138" t="str">
            <v/>
          </cell>
          <cell r="BC138"/>
          <cell r="BD138" t="str">
            <v/>
          </cell>
          <cell r="BE138"/>
          <cell r="BF138" t="str">
            <v/>
          </cell>
          <cell r="BG138"/>
          <cell r="BH138" t="str">
            <v/>
          </cell>
          <cell r="BI138"/>
          <cell r="BJ138" t="str">
            <v/>
          </cell>
          <cell r="BK138"/>
          <cell r="BL138" t="str">
            <v/>
          </cell>
          <cell r="BM138"/>
          <cell r="BN138" t="str">
            <v/>
          </cell>
          <cell r="BO138"/>
          <cell r="BP138" t="str">
            <v/>
          </cell>
          <cell r="BQ138"/>
          <cell r="BR138" t="str">
            <v/>
          </cell>
          <cell r="BS138"/>
          <cell r="BT138" t="str">
            <v/>
          </cell>
          <cell r="BU138"/>
          <cell r="BV138" t="str">
            <v/>
          </cell>
          <cell r="BW138"/>
          <cell r="BX138" t="str">
            <v/>
          </cell>
          <cell r="BY138"/>
          <cell r="BZ138" t="str">
            <v/>
          </cell>
          <cell r="CA138"/>
          <cell r="CB138" t="str">
            <v/>
          </cell>
          <cell r="CC138"/>
          <cell r="CD138" t="str">
            <v/>
          </cell>
          <cell r="CE138"/>
          <cell r="CF138" t="str">
            <v/>
          </cell>
          <cell r="CG138"/>
          <cell r="CH138" t="str">
            <v/>
          </cell>
          <cell r="CI138"/>
          <cell r="CJ138" t="str">
            <v/>
          </cell>
          <cell r="CK138"/>
          <cell r="CL138" t="str">
            <v/>
          </cell>
          <cell r="CM138"/>
          <cell r="CN138" t="str">
            <v/>
          </cell>
          <cell r="CO138"/>
          <cell r="CP138" t="str">
            <v/>
          </cell>
          <cell r="CQ138"/>
          <cell r="CR138" t="str">
            <v/>
          </cell>
          <cell r="CS138"/>
          <cell r="CT138" t="str">
            <v/>
          </cell>
          <cell r="CU138"/>
          <cell r="CV138" t="str">
            <v/>
          </cell>
          <cell r="CW138" t="str">
            <v>إيقاف / ترفع الى س3</v>
          </cell>
          <cell r="CX138" t="str">
            <v>A</v>
          </cell>
          <cell r="CY138" t="str">
            <v>A</v>
          </cell>
          <cell r="CZ138" t="str">
            <v>A</v>
          </cell>
          <cell r="DA138" t="str">
            <v>A</v>
          </cell>
          <cell r="DB138" t="str">
            <v>A</v>
          </cell>
          <cell r="DC138" t="str">
            <v>A</v>
          </cell>
          <cell r="DD138" t="str">
            <v>A</v>
          </cell>
          <cell r="DE138" t="str">
            <v>A</v>
          </cell>
          <cell r="DF138" t="str">
            <v>A</v>
          </cell>
          <cell r="DG138" t="str">
            <v>A</v>
          </cell>
          <cell r="DH138" t="str">
            <v>A</v>
          </cell>
          <cell r="DI138" t="str">
            <v>A</v>
          </cell>
          <cell r="DJ138" t="str">
            <v>A</v>
          </cell>
          <cell r="DK138" t="str">
            <v>A</v>
          </cell>
          <cell r="DL138" t="str">
            <v>A</v>
          </cell>
          <cell r="DM138" t="str">
            <v>A</v>
          </cell>
          <cell r="DN138" t="str">
            <v>A</v>
          </cell>
          <cell r="DO138" t="str">
            <v>A</v>
          </cell>
          <cell r="DP138" t="str">
            <v>A</v>
          </cell>
          <cell r="DQ138" t="str">
            <v>A</v>
          </cell>
          <cell r="DR138" t="str">
            <v>A</v>
          </cell>
          <cell r="DS138" t="str">
            <v>A</v>
          </cell>
          <cell r="DT138" t="str">
            <v>A</v>
          </cell>
          <cell r="DU138" t="str">
            <v>A</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v>70000</v>
          </cell>
          <cell r="EU138" t="str">
            <v/>
          </cell>
          <cell r="EV138" t="str">
            <v/>
          </cell>
          <cell r="EW138" t="e">
            <v>#REF!</v>
          </cell>
        </row>
        <row r="139">
          <cell r="A139">
            <v>705537</v>
          </cell>
          <cell r="B139" t="str">
            <v>نوال العناد</v>
          </cell>
          <cell r="C139" t="str">
            <v>الثالثة</v>
          </cell>
          <cell r="D139" t="str">
            <v/>
          </cell>
          <cell r="E139"/>
          <cell r="F139" t="str">
            <v>ر1</v>
          </cell>
          <cell r="G139"/>
          <cell r="H139" t="str">
            <v>ر1</v>
          </cell>
          <cell r="I139"/>
          <cell r="J139" t="str">
            <v>ر1</v>
          </cell>
          <cell r="K139"/>
          <cell r="L139" t="str">
            <v>ر1</v>
          </cell>
          <cell r="M139"/>
          <cell r="N139" t="str">
            <v>ر1</v>
          </cell>
          <cell r="O139"/>
          <cell r="P139" t="str">
            <v>ر1</v>
          </cell>
          <cell r="Q139"/>
          <cell r="R139" t="str">
            <v>ر2</v>
          </cell>
          <cell r="S139"/>
          <cell r="T139" t="str">
            <v>ر2</v>
          </cell>
          <cell r="U139"/>
          <cell r="V139" t="str">
            <v>ر2</v>
          </cell>
          <cell r="W139"/>
          <cell r="X139" t="str">
            <v>ر2</v>
          </cell>
          <cell r="Y139"/>
          <cell r="Z139" t="str">
            <v>ر2</v>
          </cell>
          <cell r="AA139"/>
          <cell r="AB139" t="str">
            <v>ر1</v>
          </cell>
          <cell r="AC139"/>
          <cell r="AD139" t="str">
            <v>ر2</v>
          </cell>
          <cell r="AE139">
            <v>1</v>
          </cell>
          <cell r="AF139" t="str">
            <v>ر1</v>
          </cell>
          <cell r="AG139"/>
          <cell r="AH139" t="str">
            <v>ر2</v>
          </cell>
          <cell r="AI139"/>
          <cell r="AJ139" t="str">
            <v>ر2</v>
          </cell>
          <cell r="AK139"/>
          <cell r="AL139" t="str">
            <v>ر2</v>
          </cell>
          <cell r="AM139">
            <v>1</v>
          </cell>
          <cell r="AN139" t="str">
            <v>ر2</v>
          </cell>
          <cell r="AO139"/>
          <cell r="AP139" t="str">
            <v>ر1</v>
          </cell>
          <cell r="AQ139"/>
          <cell r="AR139" t="str">
            <v>ر1</v>
          </cell>
          <cell r="AS139"/>
          <cell r="AT139" t="str">
            <v>ر1</v>
          </cell>
          <cell r="AU139"/>
          <cell r="AV139" t="str">
            <v>ر1</v>
          </cell>
          <cell r="AW139"/>
          <cell r="AX139" t="str">
            <v>ر1</v>
          </cell>
          <cell r="AY139"/>
          <cell r="AZ139" t="str">
            <v>ر1</v>
          </cell>
          <cell r="BA139">
            <v>1</v>
          </cell>
          <cell r="BB139" t="str">
            <v>ج</v>
          </cell>
          <cell r="BC139">
            <v>1</v>
          </cell>
          <cell r="BD139" t="str">
            <v>ج</v>
          </cell>
          <cell r="BE139">
            <v>1</v>
          </cell>
          <cell r="BF139" t="str">
            <v>ج</v>
          </cell>
          <cell r="BG139">
            <v>1</v>
          </cell>
          <cell r="BH139" t="str">
            <v>ج</v>
          </cell>
          <cell r="BI139">
            <v>1</v>
          </cell>
          <cell r="BJ139" t="str">
            <v>ج</v>
          </cell>
          <cell r="BK139">
            <v>1</v>
          </cell>
          <cell r="BL139" t="str">
            <v>ج</v>
          </cell>
          <cell r="BM139"/>
          <cell r="BN139" t="str">
            <v/>
          </cell>
          <cell r="BO139"/>
          <cell r="BP139" t="str">
            <v/>
          </cell>
          <cell r="BQ139"/>
          <cell r="BR139" t="str">
            <v/>
          </cell>
          <cell r="BS139"/>
          <cell r="BT139" t="str">
            <v/>
          </cell>
          <cell r="BU139"/>
          <cell r="BV139" t="str">
            <v/>
          </cell>
          <cell r="BW139"/>
          <cell r="BX139" t="str">
            <v/>
          </cell>
          <cell r="BY139"/>
          <cell r="BZ139" t="str">
            <v/>
          </cell>
          <cell r="CA139"/>
          <cell r="CB139" t="str">
            <v/>
          </cell>
          <cell r="CC139"/>
          <cell r="CD139" t="str">
            <v/>
          </cell>
          <cell r="CE139"/>
          <cell r="CF139" t="str">
            <v/>
          </cell>
          <cell r="CG139"/>
          <cell r="CH139" t="str">
            <v/>
          </cell>
          <cell r="CI139"/>
          <cell r="CJ139" t="str">
            <v/>
          </cell>
          <cell r="CK139"/>
          <cell r="CL139" t="str">
            <v/>
          </cell>
          <cell r="CM139"/>
          <cell r="CN139" t="str">
            <v/>
          </cell>
          <cell r="CO139"/>
          <cell r="CP139" t="str">
            <v/>
          </cell>
          <cell r="CQ139"/>
          <cell r="CR139" t="str">
            <v/>
          </cell>
          <cell r="CS139"/>
          <cell r="CT139" t="str">
            <v/>
          </cell>
          <cell r="CU139"/>
          <cell r="CV139" t="str">
            <v/>
          </cell>
          <cell r="CW139"/>
          <cell r="CX139" t="str">
            <v>ر1</v>
          </cell>
          <cell r="CY139" t="str">
            <v>ر1</v>
          </cell>
          <cell r="CZ139" t="str">
            <v>ر1</v>
          </cell>
          <cell r="DA139" t="str">
            <v>ر1</v>
          </cell>
          <cell r="DB139" t="str">
            <v>ر1</v>
          </cell>
          <cell r="DC139" t="str">
            <v>ر1</v>
          </cell>
          <cell r="DD139" t="str">
            <v>ر2</v>
          </cell>
          <cell r="DE139" t="str">
            <v>ر2</v>
          </cell>
          <cell r="DF139" t="str">
            <v>ر2</v>
          </cell>
          <cell r="DG139" t="str">
            <v>ر2</v>
          </cell>
          <cell r="DH139" t="str">
            <v>ر2</v>
          </cell>
          <cell r="DI139" t="str">
            <v>ر1</v>
          </cell>
          <cell r="DJ139" t="str">
            <v>ر2</v>
          </cell>
          <cell r="DK139" t="str">
            <v>ر2</v>
          </cell>
          <cell r="DL139" t="str">
            <v>ر2</v>
          </cell>
          <cell r="DM139" t="str">
            <v>ر2</v>
          </cell>
          <cell r="DN139" t="str">
            <v>ر2</v>
          </cell>
          <cell r="DO139" t="str">
            <v>ر2</v>
          </cell>
          <cell r="DP139" t="str">
            <v>ر1</v>
          </cell>
          <cell r="DQ139" t="str">
            <v>ر1</v>
          </cell>
          <cell r="DR139" t="str">
            <v>ر1</v>
          </cell>
          <cell r="DS139" t="str">
            <v>ر1</v>
          </cell>
          <cell r="DT139" t="str">
            <v>ر1</v>
          </cell>
          <cell r="DU139" t="str">
            <v>ر1</v>
          </cell>
          <cell r="DV139" t="str">
            <v>ر1</v>
          </cell>
          <cell r="DW139" t="str">
            <v>ر1</v>
          </cell>
          <cell r="DX139" t="str">
            <v>ر1</v>
          </cell>
          <cell r="DY139" t="str">
            <v>ر1</v>
          </cell>
          <cell r="DZ139" t="str">
            <v>ر1</v>
          </cell>
          <cell r="EA139" t="str">
            <v>ر1</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e">
            <v>#REF!</v>
          </cell>
        </row>
        <row r="140">
          <cell r="A140">
            <v>705553</v>
          </cell>
          <cell r="B140" t="str">
            <v>نورا وزان</v>
          </cell>
          <cell r="C140" t="str">
            <v>الثانية</v>
          </cell>
          <cell r="D140" t="str">
            <v/>
          </cell>
          <cell r="E140"/>
          <cell r="F140" t="str">
            <v>ر2</v>
          </cell>
          <cell r="G140"/>
          <cell r="H140" t="str">
            <v>ر2</v>
          </cell>
          <cell r="I140"/>
          <cell r="J140" t="str">
            <v>ر2</v>
          </cell>
          <cell r="K140"/>
          <cell r="L140" t="str">
            <v>ر2</v>
          </cell>
          <cell r="M140"/>
          <cell r="N140" t="str">
            <v>ر1</v>
          </cell>
          <cell r="O140">
            <v>1</v>
          </cell>
          <cell r="P140" t="str">
            <v>ر2</v>
          </cell>
          <cell r="Q140"/>
          <cell r="R140" t="str">
            <v>ر1</v>
          </cell>
          <cell r="S140"/>
          <cell r="T140" t="str">
            <v>ر2</v>
          </cell>
          <cell r="U140">
            <v>1</v>
          </cell>
          <cell r="V140" t="str">
            <v>ر2</v>
          </cell>
          <cell r="W140"/>
          <cell r="X140" t="str">
            <v>ر2</v>
          </cell>
          <cell r="Y140"/>
          <cell r="Z140" t="str">
            <v>ر1</v>
          </cell>
          <cell r="AA140"/>
          <cell r="AB140" t="str">
            <v>ر1</v>
          </cell>
          <cell r="AC140">
            <v>1</v>
          </cell>
          <cell r="AD140" t="str">
            <v>ر1</v>
          </cell>
          <cell r="AE140">
            <v>1</v>
          </cell>
          <cell r="AF140" t="str">
            <v>ر1</v>
          </cell>
          <cell r="AG140"/>
          <cell r="AH140" t="str">
            <v>ر1</v>
          </cell>
          <cell r="AI140"/>
          <cell r="AJ140" t="str">
            <v>ر1</v>
          </cell>
          <cell r="AK140"/>
          <cell r="AL140" t="str">
            <v>ر1</v>
          </cell>
          <cell r="AM140"/>
          <cell r="AN140" t="str">
            <v>ر1</v>
          </cell>
          <cell r="AO140">
            <v>1</v>
          </cell>
          <cell r="AP140" t="str">
            <v>ج</v>
          </cell>
          <cell r="AQ140">
            <v>1</v>
          </cell>
          <cell r="AR140" t="str">
            <v>ج</v>
          </cell>
          <cell r="AS140">
            <v>1</v>
          </cell>
          <cell r="AT140" t="str">
            <v>ج</v>
          </cell>
          <cell r="AU140">
            <v>1</v>
          </cell>
          <cell r="AV140" t="str">
            <v>ج</v>
          </cell>
          <cell r="AW140">
            <v>1</v>
          </cell>
          <cell r="AX140" t="str">
            <v>ج</v>
          </cell>
          <cell r="AY140"/>
          <cell r="AZ140" t="str">
            <v>ج</v>
          </cell>
          <cell r="BA140"/>
          <cell r="BB140" t="str">
            <v/>
          </cell>
          <cell r="BC140"/>
          <cell r="BD140" t="str">
            <v/>
          </cell>
          <cell r="BE140"/>
          <cell r="BF140" t="str">
            <v/>
          </cell>
          <cell r="BG140"/>
          <cell r="BH140" t="str">
            <v/>
          </cell>
          <cell r="BI140"/>
          <cell r="BJ140" t="str">
            <v/>
          </cell>
          <cell r="BK140"/>
          <cell r="BL140" t="str">
            <v/>
          </cell>
          <cell r="BM140"/>
          <cell r="BN140" t="str">
            <v/>
          </cell>
          <cell r="BO140"/>
          <cell r="BP140" t="str">
            <v/>
          </cell>
          <cell r="BQ140"/>
          <cell r="BR140" t="str">
            <v/>
          </cell>
          <cell r="BS140"/>
          <cell r="BT140" t="str">
            <v/>
          </cell>
          <cell r="BU140"/>
          <cell r="BV140" t="str">
            <v/>
          </cell>
          <cell r="BW140"/>
          <cell r="BX140" t="str">
            <v/>
          </cell>
          <cell r="BY140"/>
          <cell r="BZ140" t="str">
            <v/>
          </cell>
          <cell r="CA140"/>
          <cell r="CB140" t="str">
            <v/>
          </cell>
          <cell r="CC140"/>
          <cell r="CD140" t="str">
            <v/>
          </cell>
          <cell r="CE140"/>
          <cell r="CF140" t="str">
            <v/>
          </cell>
          <cell r="CG140"/>
          <cell r="CH140" t="str">
            <v/>
          </cell>
          <cell r="CI140"/>
          <cell r="CJ140" t="str">
            <v/>
          </cell>
          <cell r="CK140"/>
          <cell r="CL140" t="str">
            <v/>
          </cell>
          <cell r="CM140"/>
          <cell r="CN140" t="str">
            <v/>
          </cell>
          <cell r="CO140"/>
          <cell r="CP140" t="str">
            <v/>
          </cell>
          <cell r="CQ140"/>
          <cell r="CR140" t="str">
            <v/>
          </cell>
          <cell r="CS140"/>
          <cell r="CT140" t="str">
            <v/>
          </cell>
          <cell r="CU140"/>
          <cell r="CV140" t="str">
            <v/>
          </cell>
          <cell r="CW140"/>
          <cell r="CX140" t="str">
            <v>ر2</v>
          </cell>
          <cell r="CY140" t="str">
            <v>ر2</v>
          </cell>
          <cell r="CZ140" t="str">
            <v>ر2</v>
          </cell>
          <cell r="DA140" t="str">
            <v>ر2</v>
          </cell>
          <cell r="DB140" t="str">
            <v>ر1</v>
          </cell>
          <cell r="DC140" t="str">
            <v>ر2</v>
          </cell>
          <cell r="DD140" t="str">
            <v>ر1</v>
          </cell>
          <cell r="DE140" t="str">
            <v>ر2</v>
          </cell>
          <cell r="DF140" t="str">
            <v>ر2</v>
          </cell>
          <cell r="DG140" t="str">
            <v>ر2</v>
          </cell>
          <cell r="DH140" t="str">
            <v>ر1</v>
          </cell>
          <cell r="DI140" t="str">
            <v>ر1</v>
          </cell>
          <cell r="DJ140" t="str">
            <v>ر2</v>
          </cell>
          <cell r="DK140" t="str">
            <v>ر2</v>
          </cell>
          <cell r="DL140" t="str">
            <v>ر1</v>
          </cell>
          <cell r="DM140" t="str">
            <v>ر1</v>
          </cell>
          <cell r="DN140" t="str">
            <v>ر1</v>
          </cell>
          <cell r="DO140" t="str">
            <v>ر1</v>
          </cell>
          <cell r="DP140" t="str">
            <v>ر1</v>
          </cell>
          <cell r="DQ140" t="str">
            <v>ر1</v>
          </cell>
          <cell r="DR140" t="str">
            <v>ر1</v>
          </cell>
          <cell r="DS140" t="str">
            <v>ر1</v>
          </cell>
          <cell r="DT140" t="str">
            <v>ر1</v>
          </cell>
          <cell r="DU140" t="str">
            <v>ج</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e">
            <v>#REF!</v>
          </cell>
        </row>
        <row r="141">
          <cell r="A141">
            <v>705583</v>
          </cell>
          <cell r="B141" t="str">
            <v>هيا الجرمقاني</v>
          </cell>
          <cell r="C141" t="str">
            <v>الرابعة حديث</v>
          </cell>
          <cell r="D141" t="str">
            <v>ترفع الى س4</v>
          </cell>
          <cell r="E141"/>
          <cell r="F141" t="str">
            <v>ر1</v>
          </cell>
          <cell r="G141"/>
          <cell r="H141" t="str">
            <v>ر2</v>
          </cell>
          <cell r="I141"/>
          <cell r="J141" t="str">
            <v>ر2</v>
          </cell>
          <cell r="K141"/>
          <cell r="L141" t="str">
            <v>ر1</v>
          </cell>
          <cell r="M141"/>
          <cell r="N141" t="str">
            <v>ر2</v>
          </cell>
          <cell r="O141"/>
          <cell r="P141" t="str">
            <v>ر1</v>
          </cell>
          <cell r="Q141"/>
          <cell r="R141" t="str">
            <v>ر2</v>
          </cell>
          <cell r="S141"/>
          <cell r="T141" t="str">
            <v>ر2</v>
          </cell>
          <cell r="U141"/>
          <cell r="V141" t="str">
            <v>ر2</v>
          </cell>
          <cell r="W141">
            <v>1</v>
          </cell>
          <cell r="X141" t="str">
            <v>ر2</v>
          </cell>
          <cell r="Y141"/>
          <cell r="Z141" t="str">
            <v>ر2</v>
          </cell>
          <cell r="AA141"/>
          <cell r="AB141" t="str">
            <v>ر1</v>
          </cell>
          <cell r="AC141"/>
          <cell r="AD141" t="str">
            <v>ر2</v>
          </cell>
          <cell r="AE141"/>
          <cell r="AF141" t="str">
            <v>ر1</v>
          </cell>
          <cell r="AG141"/>
          <cell r="AH141" t="str">
            <v>ر2</v>
          </cell>
          <cell r="AI141"/>
          <cell r="AJ141" t="str">
            <v>ر1</v>
          </cell>
          <cell r="AK141"/>
          <cell r="AL141" t="str">
            <v>ر2</v>
          </cell>
          <cell r="AM141"/>
          <cell r="AN141" t="str">
            <v>ر1</v>
          </cell>
          <cell r="AO141"/>
          <cell r="AP141" t="str">
            <v>ر2</v>
          </cell>
          <cell r="AQ141"/>
          <cell r="AR141" t="str">
            <v>ر1</v>
          </cell>
          <cell r="AS141"/>
          <cell r="AT141" t="str">
            <v>ج</v>
          </cell>
          <cell r="AU141"/>
          <cell r="AV141" t="str">
            <v>ر2</v>
          </cell>
          <cell r="AW141"/>
          <cell r="AX141" t="str">
            <v>ج</v>
          </cell>
          <cell r="AY141"/>
          <cell r="AZ141" t="str">
            <v>ج</v>
          </cell>
          <cell r="BA141">
            <v>1</v>
          </cell>
          <cell r="BB141" t="str">
            <v>ر1</v>
          </cell>
          <cell r="BC141">
            <v>1</v>
          </cell>
          <cell r="BD141" t="str">
            <v>ر1</v>
          </cell>
          <cell r="BE141"/>
          <cell r="BF141" t="str">
            <v>ر1</v>
          </cell>
          <cell r="BG141">
            <v>1</v>
          </cell>
          <cell r="BH141" t="str">
            <v>ر1</v>
          </cell>
          <cell r="BI141"/>
          <cell r="BJ141" t="str">
            <v>ر1</v>
          </cell>
          <cell r="BK141">
            <v>1</v>
          </cell>
          <cell r="BL141" t="str">
            <v>ر1</v>
          </cell>
          <cell r="BM141"/>
          <cell r="BN141" t="str">
            <v>ر1</v>
          </cell>
          <cell r="BO141"/>
          <cell r="BP141" t="str">
            <v>ر1</v>
          </cell>
          <cell r="BQ141"/>
          <cell r="BR141" t="str">
            <v>ر1</v>
          </cell>
          <cell r="BS141">
            <v>1</v>
          </cell>
          <cell r="BT141" t="str">
            <v>ر1</v>
          </cell>
          <cell r="BU141">
            <v>1</v>
          </cell>
          <cell r="BV141" t="str">
            <v>ر1</v>
          </cell>
          <cell r="BW141"/>
          <cell r="BX141" t="str">
            <v>ر1</v>
          </cell>
          <cell r="BY141"/>
          <cell r="BZ141" t="str">
            <v/>
          </cell>
          <cell r="CA141"/>
          <cell r="CB141" t="str">
            <v/>
          </cell>
          <cell r="CC141"/>
          <cell r="CD141" t="str">
            <v/>
          </cell>
          <cell r="CE141"/>
          <cell r="CF141" t="str">
            <v/>
          </cell>
          <cell r="CG141"/>
          <cell r="CH141" t="str">
            <v/>
          </cell>
          <cell r="CI141"/>
          <cell r="CJ141" t="str">
            <v/>
          </cell>
          <cell r="CK141"/>
          <cell r="CL141" t="str">
            <v/>
          </cell>
          <cell r="CM141"/>
          <cell r="CN141" t="str">
            <v/>
          </cell>
          <cell r="CO141"/>
          <cell r="CP141" t="str">
            <v/>
          </cell>
          <cell r="CQ141"/>
          <cell r="CR141" t="str">
            <v/>
          </cell>
          <cell r="CS141"/>
          <cell r="CT141" t="str">
            <v/>
          </cell>
          <cell r="CU141"/>
          <cell r="CV141" t="str">
            <v/>
          </cell>
          <cell r="CW141"/>
          <cell r="CX141" t="str">
            <v>ر1</v>
          </cell>
          <cell r="CY141" t="str">
            <v>ر2</v>
          </cell>
          <cell r="CZ141" t="str">
            <v>ر2</v>
          </cell>
          <cell r="DA141" t="str">
            <v>ر1</v>
          </cell>
          <cell r="DB141" t="str">
            <v>ر2</v>
          </cell>
          <cell r="DC141" t="str">
            <v>ر1</v>
          </cell>
          <cell r="DD141" t="str">
            <v>ر2</v>
          </cell>
          <cell r="DE141" t="str">
            <v>ر2</v>
          </cell>
          <cell r="DF141" t="str">
            <v>ر2</v>
          </cell>
          <cell r="DG141" t="str">
            <v>ر2</v>
          </cell>
          <cell r="DH141" t="str">
            <v>ر2</v>
          </cell>
          <cell r="DI141" t="str">
            <v>ر1</v>
          </cell>
          <cell r="DJ141" t="str">
            <v>ر2</v>
          </cell>
          <cell r="DK141" t="str">
            <v>ر1</v>
          </cell>
          <cell r="DL141" t="str">
            <v>ر2</v>
          </cell>
          <cell r="DM141" t="str">
            <v>ر1</v>
          </cell>
          <cell r="DN141" t="str">
            <v>ر2</v>
          </cell>
          <cell r="DO141" t="str">
            <v>ر1</v>
          </cell>
          <cell r="DP141" t="str">
            <v>ر2</v>
          </cell>
          <cell r="DQ141" t="str">
            <v>ر1</v>
          </cell>
          <cell r="DR141" t="str">
            <v>ج</v>
          </cell>
          <cell r="DS141" t="str">
            <v>ر2</v>
          </cell>
          <cell r="DT141" t="str">
            <v>ج</v>
          </cell>
          <cell r="DU141" t="str">
            <v>ج</v>
          </cell>
          <cell r="DV141" t="str">
            <v>ر2</v>
          </cell>
          <cell r="DW141" t="str">
            <v>ر2</v>
          </cell>
          <cell r="DX141" t="str">
            <v>ر1</v>
          </cell>
          <cell r="DY141" t="str">
            <v>ر2</v>
          </cell>
          <cell r="DZ141" t="str">
            <v>ر1</v>
          </cell>
          <cell r="EA141" t="str">
            <v>ر2</v>
          </cell>
          <cell r="EB141" t="str">
            <v>ر1</v>
          </cell>
          <cell r="EC141" t="str">
            <v>ر1</v>
          </cell>
          <cell r="ED141" t="str">
            <v>ر1</v>
          </cell>
          <cell r="EE141" t="str">
            <v>ر2</v>
          </cell>
          <cell r="EF141" t="str">
            <v>ر2</v>
          </cell>
          <cell r="EG141" t="str">
            <v>ر1</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e">
            <v>#REF!</v>
          </cell>
        </row>
        <row r="142">
          <cell r="A142">
            <v>705593</v>
          </cell>
          <cell r="B142" t="str">
            <v>وسيم الطحان</v>
          </cell>
          <cell r="C142" t="str">
            <v>الثانية</v>
          </cell>
          <cell r="D142" t="str">
            <v/>
          </cell>
          <cell r="E142"/>
          <cell r="F142" t="str">
            <v>ر2</v>
          </cell>
          <cell r="G142"/>
          <cell r="H142" t="str">
            <v>ر2</v>
          </cell>
          <cell r="I142"/>
          <cell r="J142" t="str">
            <v>ر2</v>
          </cell>
          <cell r="K142"/>
          <cell r="L142" t="str">
            <v>ر2</v>
          </cell>
          <cell r="M142"/>
          <cell r="N142" t="str">
            <v>ر2</v>
          </cell>
          <cell r="O142"/>
          <cell r="P142" t="str">
            <v>ر2</v>
          </cell>
          <cell r="Q142"/>
          <cell r="R142" t="str">
            <v>ر2</v>
          </cell>
          <cell r="S142"/>
          <cell r="T142" t="str">
            <v>ر1</v>
          </cell>
          <cell r="U142"/>
          <cell r="V142" t="str">
            <v>ر2</v>
          </cell>
          <cell r="W142"/>
          <cell r="X142" t="str">
            <v>ر2</v>
          </cell>
          <cell r="Y142"/>
          <cell r="Z142" t="str">
            <v>ر2</v>
          </cell>
          <cell r="AA142"/>
          <cell r="AB142" t="str">
            <v>ر1</v>
          </cell>
          <cell r="AC142"/>
          <cell r="AD142" t="str">
            <v>ر2</v>
          </cell>
          <cell r="AE142"/>
          <cell r="AF142" t="str">
            <v>ر1</v>
          </cell>
          <cell r="AG142"/>
          <cell r="AH142" t="str">
            <v>ر2</v>
          </cell>
          <cell r="AI142"/>
          <cell r="AJ142" t="str">
            <v>ر1</v>
          </cell>
          <cell r="AK142"/>
          <cell r="AL142" t="str">
            <v>ر2</v>
          </cell>
          <cell r="AM142"/>
          <cell r="AN142" t="str">
            <v>ر2</v>
          </cell>
          <cell r="AO142"/>
          <cell r="AP142" t="str">
            <v>ر1</v>
          </cell>
          <cell r="AQ142"/>
          <cell r="AR142" t="str">
            <v>ر2</v>
          </cell>
          <cell r="AS142">
            <v>1</v>
          </cell>
          <cell r="AT142" t="str">
            <v>ج</v>
          </cell>
          <cell r="AU142">
            <v>1</v>
          </cell>
          <cell r="AV142" t="str">
            <v>ج</v>
          </cell>
          <cell r="AW142"/>
          <cell r="AX142" t="str">
            <v>ر1</v>
          </cell>
          <cell r="AY142"/>
          <cell r="AZ142" t="str">
            <v>ر2</v>
          </cell>
          <cell r="BA142"/>
          <cell r="BB142" t="str">
            <v/>
          </cell>
          <cell r="BC142"/>
          <cell r="BD142" t="str">
            <v/>
          </cell>
          <cell r="BE142"/>
          <cell r="BF142" t="str">
            <v/>
          </cell>
          <cell r="BG142"/>
          <cell r="BH142" t="str">
            <v/>
          </cell>
          <cell r="BI142"/>
          <cell r="BJ142" t="str">
            <v/>
          </cell>
          <cell r="BK142"/>
          <cell r="BL142" t="str">
            <v/>
          </cell>
          <cell r="BM142"/>
          <cell r="BN142" t="str">
            <v/>
          </cell>
          <cell r="BO142"/>
          <cell r="BP142" t="str">
            <v/>
          </cell>
          <cell r="BQ142"/>
          <cell r="BR142" t="str">
            <v/>
          </cell>
          <cell r="BS142"/>
          <cell r="BT142" t="str">
            <v/>
          </cell>
          <cell r="BU142"/>
          <cell r="BV142" t="str">
            <v/>
          </cell>
          <cell r="BW142"/>
          <cell r="BX142" t="str">
            <v/>
          </cell>
          <cell r="BY142"/>
          <cell r="BZ142" t="str">
            <v/>
          </cell>
          <cell r="CA142"/>
          <cell r="CB142" t="str">
            <v/>
          </cell>
          <cell r="CC142"/>
          <cell r="CD142" t="str">
            <v/>
          </cell>
          <cell r="CE142"/>
          <cell r="CF142" t="str">
            <v/>
          </cell>
          <cell r="CG142"/>
          <cell r="CH142" t="str">
            <v/>
          </cell>
          <cell r="CI142"/>
          <cell r="CJ142" t="str">
            <v/>
          </cell>
          <cell r="CK142"/>
          <cell r="CL142" t="str">
            <v/>
          </cell>
          <cell r="CM142"/>
          <cell r="CN142" t="str">
            <v/>
          </cell>
          <cell r="CO142"/>
          <cell r="CP142" t="str">
            <v/>
          </cell>
          <cell r="CQ142"/>
          <cell r="CR142" t="str">
            <v/>
          </cell>
          <cell r="CS142"/>
          <cell r="CT142" t="str">
            <v/>
          </cell>
          <cell r="CU142"/>
          <cell r="CV142" t="str">
            <v/>
          </cell>
          <cell r="CW142"/>
          <cell r="CX142" t="str">
            <v>ر2</v>
          </cell>
          <cell r="CY142" t="str">
            <v>ر2</v>
          </cell>
          <cell r="CZ142" t="str">
            <v>ر2</v>
          </cell>
          <cell r="DA142" t="str">
            <v>ر2</v>
          </cell>
          <cell r="DB142" t="str">
            <v>ر2</v>
          </cell>
          <cell r="DC142" t="str">
            <v>ر2</v>
          </cell>
          <cell r="DD142" t="str">
            <v>ر2</v>
          </cell>
          <cell r="DE142" t="str">
            <v>ر1</v>
          </cell>
          <cell r="DF142" t="str">
            <v>ر2</v>
          </cell>
          <cell r="DG142" t="str">
            <v>ر2</v>
          </cell>
          <cell r="DH142" t="str">
            <v>ر2</v>
          </cell>
          <cell r="DI142" t="str">
            <v>ر1</v>
          </cell>
          <cell r="DJ142" t="str">
            <v>ر2</v>
          </cell>
          <cell r="DK142" t="str">
            <v>ر1</v>
          </cell>
          <cell r="DL142" t="str">
            <v>ر2</v>
          </cell>
          <cell r="DM142" t="str">
            <v>ر1</v>
          </cell>
          <cell r="DN142" t="str">
            <v>ر2</v>
          </cell>
          <cell r="DO142" t="str">
            <v>ر2</v>
          </cell>
          <cell r="DP142" t="str">
            <v>ر1</v>
          </cell>
          <cell r="DQ142" t="str">
            <v>ر2</v>
          </cell>
          <cell r="DR142" t="str">
            <v>ر1</v>
          </cell>
          <cell r="DS142" t="str">
            <v>ر1</v>
          </cell>
          <cell r="DT142" t="str">
            <v>ر1</v>
          </cell>
          <cell r="DU142" t="str">
            <v>ر2</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e">
            <v>#REF!</v>
          </cell>
        </row>
        <row r="143">
          <cell r="A143">
            <v>705608</v>
          </cell>
          <cell r="B143" t="str">
            <v>يامن دياب</v>
          </cell>
          <cell r="C143" t="str">
            <v>الرابعة</v>
          </cell>
          <cell r="D143" t="str">
            <v/>
          </cell>
          <cell r="E143"/>
          <cell r="F143" t="str">
            <v>ر2</v>
          </cell>
          <cell r="G143"/>
          <cell r="H143" t="str">
            <v>ر2</v>
          </cell>
          <cell r="I143"/>
          <cell r="J143" t="str">
            <v>ر2</v>
          </cell>
          <cell r="K143"/>
          <cell r="L143" t="str">
            <v>ر2</v>
          </cell>
          <cell r="M143"/>
          <cell r="N143" t="str">
            <v>ر2</v>
          </cell>
          <cell r="O143"/>
          <cell r="P143" t="str">
            <v>ر1</v>
          </cell>
          <cell r="Q143"/>
          <cell r="R143" t="str">
            <v>ر2</v>
          </cell>
          <cell r="S143"/>
          <cell r="T143" t="str">
            <v>ر2</v>
          </cell>
          <cell r="U143"/>
          <cell r="V143" t="str">
            <v>ر2</v>
          </cell>
          <cell r="W143"/>
          <cell r="X143" t="str">
            <v>ر2</v>
          </cell>
          <cell r="Y143"/>
          <cell r="Z143" t="str">
            <v>ر2</v>
          </cell>
          <cell r="AA143"/>
          <cell r="AB143" t="str">
            <v>ر2</v>
          </cell>
          <cell r="AC143"/>
          <cell r="AD143" t="str">
            <v>ر1</v>
          </cell>
          <cell r="AE143"/>
          <cell r="AF143" t="str">
            <v>ر2</v>
          </cell>
          <cell r="AG143"/>
          <cell r="AH143" t="str">
            <v>ر1</v>
          </cell>
          <cell r="AI143"/>
          <cell r="AJ143" t="str">
            <v>ر2</v>
          </cell>
          <cell r="AK143"/>
          <cell r="AL143" t="str">
            <v>ر1</v>
          </cell>
          <cell r="AM143"/>
          <cell r="AN143" t="str">
            <v>ر2</v>
          </cell>
          <cell r="AO143"/>
          <cell r="AP143" t="str">
            <v>ر2</v>
          </cell>
          <cell r="AQ143"/>
          <cell r="AR143" t="str">
            <v>ر2</v>
          </cell>
          <cell r="AS143"/>
          <cell r="AT143" t="str">
            <v>ر1</v>
          </cell>
          <cell r="AU143"/>
          <cell r="AV143" t="str">
            <v>ر1</v>
          </cell>
          <cell r="AW143"/>
          <cell r="AX143" t="str">
            <v>ر1</v>
          </cell>
          <cell r="AY143"/>
          <cell r="AZ143" t="str">
            <v>ر1</v>
          </cell>
          <cell r="BA143"/>
          <cell r="BB143" t="str">
            <v>ر2</v>
          </cell>
          <cell r="BC143"/>
          <cell r="BD143" t="str">
            <v>ر1</v>
          </cell>
          <cell r="BE143"/>
          <cell r="BF143" t="str">
            <v>ر1</v>
          </cell>
          <cell r="BG143"/>
          <cell r="BH143" t="str">
            <v>ر1</v>
          </cell>
          <cell r="BI143"/>
          <cell r="BJ143" t="str">
            <v>ر1</v>
          </cell>
          <cell r="BK143"/>
          <cell r="BL143" t="str">
            <v>ر1</v>
          </cell>
          <cell r="BM143"/>
          <cell r="BN143" t="str">
            <v>ر1</v>
          </cell>
          <cell r="BO143"/>
          <cell r="BP143" t="str">
            <v>ر1</v>
          </cell>
          <cell r="BQ143"/>
          <cell r="BR143" t="str">
            <v>ر1</v>
          </cell>
          <cell r="BS143"/>
          <cell r="BT143" t="str">
            <v>ر1</v>
          </cell>
          <cell r="BU143"/>
          <cell r="BV143" t="str">
            <v>ر1</v>
          </cell>
          <cell r="BW143"/>
          <cell r="BX143" t="str">
            <v>ر1</v>
          </cell>
          <cell r="BY143">
            <v>1</v>
          </cell>
          <cell r="BZ143" t="str">
            <v>ج</v>
          </cell>
          <cell r="CA143">
            <v>1</v>
          </cell>
          <cell r="CB143" t="str">
            <v>ج</v>
          </cell>
          <cell r="CC143">
            <v>1</v>
          </cell>
          <cell r="CD143" t="str">
            <v>ج</v>
          </cell>
          <cell r="CE143">
            <v>1</v>
          </cell>
          <cell r="CF143" t="str">
            <v>ج</v>
          </cell>
          <cell r="CG143">
            <v>1</v>
          </cell>
          <cell r="CH143" t="str">
            <v>ج</v>
          </cell>
          <cell r="CI143">
            <v>1</v>
          </cell>
          <cell r="CJ143" t="str">
            <v>ج</v>
          </cell>
          <cell r="CK143"/>
          <cell r="CL143" t="str">
            <v/>
          </cell>
          <cell r="CM143"/>
          <cell r="CN143" t="str">
            <v/>
          </cell>
          <cell r="CO143"/>
          <cell r="CP143" t="str">
            <v/>
          </cell>
          <cell r="CQ143"/>
          <cell r="CR143" t="str">
            <v/>
          </cell>
          <cell r="CS143"/>
          <cell r="CT143" t="str">
            <v/>
          </cell>
          <cell r="CU143"/>
          <cell r="CV143" t="str">
            <v/>
          </cell>
          <cell r="CW143"/>
          <cell r="CX143" t="str">
            <v>ر2</v>
          </cell>
          <cell r="CY143" t="str">
            <v>ر2</v>
          </cell>
          <cell r="CZ143" t="str">
            <v>ر2</v>
          </cell>
          <cell r="DA143" t="str">
            <v>ر2</v>
          </cell>
          <cell r="DB143" t="str">
            <v>ر2</v>
          </cell>
          <cell r="DC143" t="str">
            <v>ر1</v>
          </cell>
          <cell r="DD143" t="str">
            <v>ر2</v>
          </cell>
          <cell r="DE143" t="str">
            <v>ر2</v>
          </cell>
          <cell r="DF143" t="str">
            <v>ر2</v>
          </cell>
          <cell r="DG143" t="str">
            <v>ر2</v>
          </cell>
          <cell r="DH143" t="str">
            <v>ر2</v>
          </cell>
          <cell r="DI143" t="str">
            <v>ر2</v>
          </cell>
          <cell r="DJ143" t="str">
            <v>ر1</v>
          </cell>
          <cell r="DK143" t="str">
            <v>ر2</v>
          </cell>
          <cell r="DL143" t="str">
            <v>ر1</v>
          </cell>
          <cell r="DM143" t="str">
            <v>ر2</v>
          </cell>
          <cell r="DN143" t="str">
            <v>ر1</v>
          </cell>
          <cell r="DO143" t="str">
            <v>ر2</v>
          </cell>
          <cell r="DP143" t="str">
            <v>ر2</v>
          </cell>
          <cell r="DQ143" t="str">
            <v>ر2</v>
          </cell>
          <cell r="DR143" t="str">
            <v>ر1</v>
          </cell>
          <cell r="DS143" t="str">
            <v>ر1</v>
          </cell>
          <cell r="DT143" t="str">
            <v>ر1</v>
          </cell>
          <cell r="DU143" t="str">
            <v>ر1</v>
          </cell>
          <cell r="DV143" t="str">
            <v>ر2</v>
          </cell>
          <cell r="DW143" t="str">
            <v>ر1</v>
          </cell>
          <cell r="DX143" t="str">
            <v>ر1</v>
          </cell>
          <cell r="DY143" t="str">
            <v>ر1</v>
          </cell>
          <cell r="DZ143" t="str">
            <v>ر1</v>
          </cell>
          <cell r="EA143" t="str">
            <v>ر1</v>
          </cell>
          <cell r="EB143" t="str">
            <v>ر1</v>
          </cell>
          <cell r="EC143" t="str">
            <v>ر1</v>
          </cell>
          <cell r="ED143" t="str">
            <v>ر1</v>
          </cell>
          <cell r="EE143" t="str">
            <v>ر1</v>
          </cell>
          <cell r="EF143" t="str">
            <v>ر1</v>
          </cell>
          <cell r="EG143" t="str">
            <v>ر1</v>
          </cell>
          <cell r="EH143" t="str">
            <v>ر1</v>
          </cell>
          <cell r="EI143" t="str">
            <v>ر1</v>
          </cell>
          <cell r="EJ143" t="str">
            <v>ر1</v>
          </cell>
          <cell r="EK143" t="str">
            <v>ر1</v>
          </cell>
          <cell r="EL143" t="str">
            <v>ر1</v>
          </cell>
          <cell r="EM143" t="str">
            <v>ر1</v>
          </cell>
          <cell r="EO143" t="str">
            <v/>
          </cell>
          <cell r="EP143" t="str">
            <v/>
          </cell>
          <cell r="EQ143" t="str">
            <v/>
          </cell>
          <cell r="ER143" t="str">
            <v/>
          </cell>
          <cell r="ES143" t="str">
            <v/>
          </cell>
          <cell r="ET143" t="str">
            <v/>
          </cell>
          <cell r="EU143" t="str">
            <v/>
          </cell>
          <cell r="EV143" t="str">
            <v/>
          </cell>
          <cell r="EW143" t="e">
            <v>#REF!</v>
          </cell>
        </row>
        <row r="144">
          <cell r="A144">
            <v>705609</v>
          </cell>
          <cell r="B144" t="str">
            <v>يامن شاكر</v>
          </cell>
          <cell r="C144" t="str">
            <v>الثالثة</v>
          </cell>
          <cell r="D144" t="str">
            <v/>
          </cell>
          <cell r="E144"/>
          <cell r="F144" t="str">
            <v>ر1</v>
          </cell>
          <cell r="G144"/>
          <cell r="H144" t="str">
            <v>ر1</v>
          </cell>
          <cell r="I144"/>
          <cell r="J144" t="str">
            <v>ر1</v>
          </cell>
          <cell r="K144"/>
          <cell r="L144" t="str">
            <v>ر1</v>
          </cell>
          <cell r="M144"/>
          <cell r="N144" t="str">
            <v>ر1</v>
          </cell>
          <cell r="O144"/>
          <cell r="P144" t="str">
            <v>ر2</v>
          </cell>
          <cell r="Q144"/>
          <cell r="R144" t="str">
            <v>ر2</v>
          </cell>
          <cell r="S144"/>
          <cell r="T144" t="str">
            <v>ر2</v>
          </cell>
          <cell r="U144"/>
          <cell r="V144" t="str">
            <v>ر2</v>
          </cell>
          <cell r="W144"/>
          <cell r="X144" t="str">
            <v>ر2</v>
          </cell>
          <cell r="Y144"/>
          <cell r="Z144" t="str">
            <v>ر2</v>
          </cell>
          <cell r="AA144"/>
          <cell r="AB144" t="str">
            <v>ر1</v>
          </cell>
          <cell r="AC144"/>
          <cell r="AD144" t="str">
            <v>ر2</v>
          </cell>
          <cell r="AE144"/>
          <cell r="AF144" t="str">
            <v>ر1</v>
          </cell>
          <cell r="AG144"/>
          <cell r="AH144" t="str">
            <v>ر2</v>
          </cell>
          <cell r="AI144"/>
          <cell r="AJ144" t="str">
            <v>ر2</v>
          </cell>
          <cell r="AK144"/>
          <cell r="AL144" t="str">
            <v>ر2</v>
          </cell>
          <cell r="AM144">
            <v>1</v>
          </cell>
          <cell r="AN144" t="str">
            <v>ر1</v>
          </cell>
          <cell r="AO144"/>
          <cell r="AP144" t="str">
            <v>ر1</v>
          </cell>
          <cell r="AQ144"/>
          <cell r="AR144" t="str">
            <v>ر1</v>
          </cell>
          <cell r="AS144"/>
          <cell r="AT144" t="str">
            <v>ر1</v>
          </cell>
          <cell r="AU144"/>
          <cell r="AV144" t="str">
            <v>ر1</v>
          </cell>
          <cell r="AW144"/>
          <cell r="AX144" t="str">
            <v>ر1</v>
          </cell>
          <cell r="AY144">
            <v>1</v>
          </cell>
          <cell r="AZ144" t="str">
            <v>ر2</v>
          </cell>
          <cell r="BA144">
            <v>1</v>
          </cell>
          <cell r="BB144" t="str">
            <v>ج</v>
          </cell>
          <cell r="BC144">
            <v>1</v>
          </cell>
          <cell r="BD144" t="str">
            <v>ج</v>
          </cell>
          <cell r="BE144">
            <v>1</v>
          </cell>
          <cell r="BF144" t="str">
            <v>ج</v>
          </cell>
          <cell r="BG144">
            <v>1</v>
          </cell>
          <cell r="BH144" t="str">
            <v>ج</v>
          </cell>
          <cell r="BI144">
            <v>1</v>
          </cell>
          <cell r="BJ144" t="str">
            <v>ج</v>
          </cell>
          <cell r="BK144"/>
          <cell r="BL144" t="str">
            <v>ج</v>
          </cell>
          <cell r="BM144"/>
          <cell r="BN144" t="str">
            <v/>
          </cell>
          <cell r="BO144"/>
          <cell r="BP144" t="str">
            <v/>
          </cell>
          <cell r="BQ144"/>
          <cell r="BR144" t="str">
            <v/>
          </cell>
          <cell r="BS144"/>
          <cell r="BT144" t="str">
            <v/>
          </cell>
          <cell r="BU144"/>
          <cell r="BV144" t="str">
            <v/>
          </cell>
          <cell r="BW144"/>
          <cell r="BX144" t="str">
            <v/>
          </cell>
          <cell r="BY144"/>
          <cell r="BZ144" t="str">
            <v/>
          </cell>
          <cell r="CA144"/>
          <cell r="CB144" t="str">
            <v/>
          </cell>
          <cell r="CC144"/>
          <cell r="CD144" t="str">
            <v/>
          </cell>
          <cell r="CE144"/>
          <cell r="CF144" t="str">
            <v/>
          </cell>
          <cell r="CG144"/>
          <cell r="CH144" t="str">
            <v/>
          </cell>
          <cell r="CI144"/>
          <cell r="CJ144" t="str">
            <v/>
          </cell>
          <cell r="CK144"/>
          <cell r="CL144" t="str">
            <v/>
          </cell>
          <cell r="CM144"/>
          <cell r="CN144" t="str">
            <v/>
          </cell>
          <cell r="CO144"/>
          <cell r="CP144" t="str">
            <v/>
          </cell>
          <cell r="CQ144"/>
          <cell r="CR144" t="str">
            <v/>
          </cell>
          <cell r="CS144"/>
          <cell r="CT144" t="str">
            <v/>
          </cell>
          <cell r="CU144"/>
          <cell r="CV144" t="str">
            <v/>
          </cell>
          <cell r="CW144"/>
          <cell r="CX144" t="str">
            <v>ر1</v>
          </cell>
          <cell r="CY144" t="str">
            <v>ر1</v>
          </cell>
          <cell r="CZ144" t="str">
            <v>ر1</v>
          </cell>
          <cell r="DA144" t="str">
            <v>ر1</v>
          </cell>
          <cell r="DB144" t="str">
            <v>ر1</v>
          </cell>
          <cell r="DC144" t="str">
            <v>ر2</v>
          </cell>
          <cell r="DD144" t="str">
            <v>ر2</v>
          </cell>
          <cell r="DE144" t="str">
            <v>ر2</v>
          </cell>
          <cell r="DF144" t="str">
            <v>ر2</v>
          </cell>
          <cell r="DG144" t="str">
            <v>ر2</v>
          </cell>
          <cell r="DH144" t="str">
            <v>ر2</v>
          </cell>
          <cell r="DI144" t="str">
            <v>ر1</v>
          </cell>
          <cell r="DJ144" t="str">
            <v>ر2</v>
          </cell>
          <cell r="DK144" t="str">
            <v>ر1</v>
          </cell>
          <cell r="DL144" t="str">
            <v>ر2</v>
          </cell>
          <cell r="DM144" t="str">
            <v>ر2</v>
          </cell>
          <cell r="DN144" t="str">
            <v>ر2</v>
          </cell>
          <cell r="DO144" t="str">
            <v>ر2</v>
          </cell>
          <cell r="DP144" t="str">
            <v>ر1</v>
          </cell>
          <cell r="DQ144" t="str">
            <v>ر1</v>
          </cell>
          <cell r="DR144" t="str">
            <v>ر1</v>
          </cell>
          <cell r="DS144" t="str">
            <v>ر1</v>
          </cell>
          <cell r="DT144" t="str">
            <v>ر1</v>
          </cell>
          <cell r="DU144" t="str">
            <v>ر2</v>
          </cell>
          <cell r="DV144" t="str">
            <v>ر1</v>
          </cell>
          <cell r="DW144" t="str">
            <v>ر1</v>
          </cell>
          <cell r="DX144" t="str">
            <v>ر1</v>
          </cell>
          <cell r="DY144" t="str">
            <v>ر1</v>
          </cell>
          <cell r="DZ144" t="str">
            <v>ر1</v>
          </cell>
          <cell r="EA144" t="str">
            <v>ج</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t="str">
            <v/>
          </cell>
          <cell r="ES144" t="str">
            <v/>
          </cell>
          <cell r="ET144" t="str">
            <v/>
          </cell>
          <cell r="EU144" t="str">
            <v/>
          </cell>
          <cell r="EV144" t="str">
            <v/>
          </cell>
          <cell r="EW144" t="e">
            <v>#REF!</v>
          </cell>
        </row>
        <row r="145">
          <cell r="A145">
            <v>705615</v>
          </cell>
          <cell r="B145" t="str">
            <v>يزن السهوي</v>
          </cell>
          <cell r="C145" t="str">
            <v>الثانية</v>
          </cell>
          <cell r="D145" t="str">
            <v/>
          </cell>
          <cell r="E145"/>
          <cell r="F145" t="str">
            <v>A</v>
          </cell>
          <cell r="G145">
            <v>1</v>
          </cell>
          <cell r="H145" t="str">
            <v>A</v>
          </cell>
          <cell r="I145"/>
          <cell r="J145" t="str">
            <v>A</v>
          </cell>
          <cell r="K145"/>
          <cell r="L145" t="str">
            <v>A</v>
          </cell>
          <cell r="M145"/>
          <cell r="N145" t="str">
            <v>A</v>
          </cell>
          <cell r="O145"/>
          <cell r="P145" t="str">
            <v>A</v>
          </cell>
          <cell r="Q145">
            <v>1</v>
          </cell>
          <cell r="R145" t="str">
            <v>A</v>
          </cell>
          <cell r="S145"/>
          <cell r="T145" t="str">
            <v>A</v>
          </cell>
          <cell r="U145"/>
          <cell r="V145" t="str">
            <v>A</v>
          </cell>
          <cell r="W145"/>
          <cell r="X145" t="str">
            <v>A</v>
          </cell>
          <cell r="Y145"/>
          <cell r="Z145" t="str">
            <v>A</v>
          </cell>
          <cell r="AA145"/>
          <cell r="AB145" t="str">
            <v>A</v>
          </cell>
          <cell r="AC145"/>
          <cell r="AD145" t="str">
            <v>A</v>
          </cell>
          <cell r="AE145"/>
          <cell r="AF145" t="str">
            <v>A</v>
          </cell>
          <cell r="AG145">
            <v>1</v>
          </cell>
          <cell r="AH145" t="str">
            <v>A</v>
          </cell>
          <cell r="AI145"/>
          <cell r="AJ145" t="str">
            <v>A</v>
          </cell>
          <cell r="AK145">
            <v>1</v>
          </cell>
          <cell r="AL145" t="str">
            <v>A</v>
          </cell>
          <cell r="AM145">
            <v>1</v>
          </cell>
          <cell r="AN145" t="str">
            <v>A</v>
          </cell>
          <cell r="AO145"/>
          <cell r="AP145" t="str">
            <v/>
          </cell>
          <cell r="AQ145"/>
          <cell r="AR145" t="str">
            <v/>
          </cell>
          <cell r="AS145"/>
          <cell r="AT145" t="str">
            <v/>
          </cell>
          <cell r="AU145"/>
          <cell r="AV145" t="str">
            <v/>
          </cell>
          <cell r="AW145"/>
          <cell r="AX145" t="str">
            <v/>
          </cell>
          <cell r="AY145"/>
          <cell r="AZ145" t="str">
            <v/>
          </cell>
          <cell r="BA145"/>
          <cell r="BB145" t="str">
            <v/>
          </cell>
          <cell r="BC145"/>
          <cell r="BD145" t="str">
            <v/>
          </cell>
          <cell r="BE145"/>
          <cell r="BF145" t="str">
            <v/>
          </cell>
          <cell r="BG145"/>
          <cell r="BH145" t="str">
            <v/>
          </cell>
          <cell r="BI145"/>
          <cell r="BJ145" t="str">
            <v/>
          </cell>
          <cell r="BK145"/>
          <cell r="BL145" t="str">
            <v/>
          </cell>
          <cell r="BM145"/>
          <cell r="BN145" t="str">
            <v/>
          </cell>
          <cell r="BO145"/>
          <cell r="BP145" t="str">
            <v/>
          </cell>
          <cell r="BQ145"/>
          <cell r="BR145" t="str">
            <v/>
          </cell>
          <cell r="BS145"/>
          <cell r="BT145" t="str">
            <v/>
          </cell>
          <cell r="BU145"/>
          <cell r="BV145" t="str">
            <v/>
          </cell>
          <cell r="BW145"/>
          <cell r="BX145" t="str">
            <v/>
          </cell>
          <cell r="BY145"/>
          <cell r="BZ145" t="str">
            <v/>
          </cell>
          <cell r="CA145"/>
          <cell r="CB145" t="str">
            <v/>
          </cell>
          <cell r="CC145"/>
          <cell r="CD145" t="str">
            <v/>
          </cell>
          <cell r="CE145"/>
          <cell r="CF145" t="str">
            <v/>
          </cell>
          <cell r="CG145"/>
          <cell r="CH145" t="str">
            <v/>
          </cell>
          <cell r="CI145"/>
          <cell r="CJ145" t="str">
            <v/>
          </cell>
          <cell r="CK145"/>
          <cell r="CL145" t="str">
            <v/>
          </cell>
          <cell r="CM145"/>
          <cell r="CN145" t="str">
            <v/>
          </cell>
          <cell r="CO145"/>
          <cell r="CP145" t="str">
            <v/>
          </cell>
          <cell r="CQ145"/>
          <cell r="CR145" t="str">
            <v/>
          </cell>
          <cell r="CS145"/>
          <cell r="CT145" t="str">
            <v/>
          </cell>
          <cell r="CU145"/>
          <cell r="CV145" t="str">
            <v/>
          </cell>
          <cell r="CW145"/>
          <cell r="CX145" t="str">
            <v>A</v>
          </cell>
          <cell r="CY145" t="str">
            <v>A</v>
          </cell>
          <cell r="CZ145" t="str">
            <v>A</v>
          </cell>
          <cell r="DA145" t="str">
            <v>A</v>
          </cell>
          <cell r="DB145" t="str">
            <v>A</v>
          </cell>
          <cell r="DC145" t="str">
            <v>A</v>
          </cell>
          <cell r="DD145" t="str">
            <v>A</v>
          </cell>
          <cell r="DE145" t="str">
            <v>A</v>
          </cell>
          <cell r="DF145" t="str">
            <v>A</v>
          </cell>
          <cell r="DG145" t="str">
            <v>A</v>
          </cell>
          <cell r="DH145" t="str">
            <v>A</v>
          </cell>
          <cell r="DI145" t="str">
            <v>A</v>
          </cell>
          <cell r="DJ145" t="str">
            <v>A</v>
          </cell>
          <cell r="DK145" t="str">
            <v>A</v>
          </cell>
          <cell r="DL145" t="str">
            <v>A</v>
          </cell>
          <cell r="DM145" t="str">
            <v>A</v>
          </cell>
          <cell r="DN145" t="str">
            <v>A</v>
          </cell>
          <cell r="DO145" t="str">
            <v>A</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O145" t="str">
            <v/>
          </cell>
          <cell r="EP145" t="str">
            <v/>
          </cell>
          <cell r="EQ145" t="str">
            <v/>
          </cell>
          <cell r="ER145" t="str">
            <v/>
          </cell>
          <cell r="ES145" t="str">
            <v/>
          </cell>
          <cell r="ET145" t="str">
            <v/>
          </cell>
          <cell r="EU145" t="str">
            <v/>
          </cell>
          <cell r="EV145" t="str">
            <v/>
          </cell>
          <cell r="EW145" t="e">
            <v>#REF!</v>
          </cell>
        </row>
        <row r="146">
          <cell r="A146">
            <v>705698</v>
          </cell>
          <cell r="B146" t="str">
            <v xml:space="preserve">آلاء الاحمد </v>
          </cell>
          <cell r="C146" t="str">
            <v>الثالثة حديث</v>
          </cell>
          <cell r="D146" t="str">
            <v>ترفع الى س3</v>
          </cell>
          <cell r="E146"/>
          <cell r="F146" t="str">
            <v>ر1</v>
          </cell>
          <cell r="G146"/>
          <cell r="H146" t="str">
            <v>ر1</v>
          </cell>
          <cell r="I146"/>
          <cell r="J146" t="str">
            <v>ر1</v>
          </cell>
          <cell r="K146"/>
          <cell r="L146" t="str">
            <v>ر1</v>
          </cell>
          <cell r="M146"/>
          <cell r="N146" t="str">
            <v>ر2</v>
          </cell>
          <cell r="O146">
            <v>1</v>
          </cell>
          <cell r="P146" t="str">
            <v>ر1</v>
          </cell>
          <cell r="Q146"/>
          <cell r="R146" t="str">
            <v>ر1</v>
          </cell>
          <cell r="S146"/>
          <cell r="T146" t="str">
            <v>ر1</v>
          </cell>
          <cell r="U146">
            <v>1</v>
          </cell>
          <cell r="V146" t="str">
            <v>ج</v>
          </cell>
          <cell r="W146"/>
          <cell r="X146" t="str">
            <v>ر1</v>
          </cell>
          <cell r="Y146">
            <v>1</v>
          </cell>
          <cell r="Z146" t="str">
            <v>ج</v>
          </cell>
          <cell r="AA146">
            <v>1</v>
          </cell>
          <cell r="AB146" t="str">
            <v>ج</v>
          </cell>
          <cell r="AC146"/>
          <cell r="AD146" t="str">
            <v>ر2</v>
          </cell>
          <cell r="AE146"/>
          <cell r="AF146" t="str">
            <v>ر1</v>
          </cell>
          <cell r="AG146"/>
          <cell r="AH146" t="str">
            <v>ر1</v>
          </cell>
          <cell r="AI146"/>
          <cell r="AJ146" t="str">
            <v>ر2</v>
          </cell>
          <cell r="AK146"/>
          <cell r="AL146" t="str">
            <v>ر2</v>
          </cell>
          <cell r="AM146">
            <v>1</v>
          </cell>
          <cell r="AN146" t="str">
            <v>ج</v>
          </cell>
          <cell r="AO146"/>
          <cell r="AP146" t="str">
            <v>ر2</v>
          </cell>
          <cell r="AQ146"/>
          <cell r="AR146" t="str">
            <v>ر2</v>
          </cell>
          <cell r="AS146">
            <v>1</v>
          </cell>
          <cell r="AT146" t="str">
            <v>ر1</v>
          </cell>
          <cell r="AU146"/>
          <cell r="AV146" t="str">
            <v>ر2</v>
          </cell>
          <cell r="AW146">
            <v>1</v>
          </cell>
          <cell r="AX146" t="str">
            <v>ر1</v>
          </cell>
          <cell r="AY146">
            <v>1</v>
          </cell>
          <cell r="AZ146" t="str">
            <v>ج</v>
          </cell>
          <cell r="BA146"/>
          <cell r="BB146" t="str">
            <v/>
          </cell>
          <cell r="BC146"/>
          <cell r="BD146" t="str">
            <v/>
          </cell>
          <cell r="BE146"/>
          <cell r="BF146" t="str">
            <v/>
          </cell>
          <cell r="BG146"/>
          <cell r="BH146" t="str">
            <v/>
          </cell>
          <cell r="BI146"/>
          <cell r="BJ146" t="str">
            <v/>
          </cell>
          <cell r="BK146"/>
          <cell r="BL146" t="str">
            <v/>
          </cell>
          <cell r="BM146"/>
          <cell r="BN146" t="str">
            <v/>
          </cell>
          <cell r="BO146"/>
          <cell r="BP146" t="str">
            <v/>
          </cell>
          <cell r="BQ146"/>
          <cell r="BR146" t="str">
            <v/>
          </cell>
          <cell r="BS146"/>
          <cell r="BT146" t="str">
            <v/>
          </cell>
          <cell r="BU146"/>
          <cell r="BV146" t="str">
            <v/>
          </cell>
          <cell r="BW146"/>
          <cell r="BX146" t="str">
            <v/>
          </cell>
          <cell r="BY146"/>
          <cell r="BZ146" t="str">
            <v/>
          </cell>
          <cell r="CA146"/>
          <cell r="CB146" t="str">
            <v/>
          </cell>
          <cell r="CC146"/>
          <cell r="CD146" t="str">
            <v/>
          </cell>
          <cell r="CE146"/>
          <cell r="CF146" t="str">
            <v/>
          </cell>
          <cell r="CG146"/>
          <cell r="CH146" t="str">
            <v/>
          </cell>
          <cell r="CI146"/>
          <cell r="CJ146" t="str">
            <v/>
          </cell>
          <cell r="CK146"/>
          <cell r="CL146" t="str">
            <v/>
          </cell>
          <cell r="CM146"/>
          <cell r="CN146" t="str">
            <v/>
          </cell>
          <cell r="CO146"/>
          <cell r="CP146" t="str">
            <v/>
          </cell>
          <cell r="CQ146"/>
          <cell r="CR146" t="str">
            <v/>
          </cell>
          <cell r="CS146"/>
          <cell r="CT146" t="str">
            <v/>
          </cell>
          <cell r="CU146"/>
          <cell r="CV146" t="str">
            <v/>
          </cell>
          <cell r="CW146"/>
          <cell r="CX146" t="str">
            <v>ر1</v>
          </cell>
          <cell r="CY146" t="str">
            <v>ر1</v>
          </cell>
          <cell r="CZ146" t="str">
            <v>ر1</v>
          </cell>
          <cell r="DA146" t="str">
            <v>ر1</v>
          </cell>
          <cell r="DB146" t="str">
            <v>ر2</v>
          </cell>
          <cell r="DC146" t="str">
            <v>ر2</v>
          </cell>
          <cell r="DD146" t="str">
            <v>ر1</v>
          </cell>
          <cell r="DE146" t="str">
            <v>ر1</v>
          </cell>
          <cell r="DF146" t="str">
            <v>ر1</v>
          </cell>
          <cell r="DG146" t="str">
            <v>ر1</v>
          </cell>
          <cell r="DH146" t="str">
            <v>ر1</v>
          </cell>
          <cell r="DI146" t="str">
            <v>ر1</v>
          </cell>
          <cell r="DJ146" t="str">
            <v>ر2</v>
          </cell>
          <cell r="DK146" t="str">
            <v>ر1</v>
          </cell>
          <cell r="DL146" t="str">
            <v>ر1</v>
          </cell>
          <cell r="DM146" t="str">
            <v>ر2</v>
          </cell>
          <cell r="DN146" t="str">
            <v>ر2</v>
          </cell>
          <cell r="DO146" t="str">
            <v>ر1</v>
          </cell>
          <cell r="DP146" t="str">
            <v>ر2</v>
          </cell>
          <cell r="DQ146" t="str">
            <v>ر2</v>
          </cell>
          <cell r="DR146" t="str">
            <v>ر2</v>
          </cell>
          <cell r="DS146" t="str">
            <v>ر2</v>
          </cell>
          <cell r="DT146" t="str">
            <v>ر2</v>
          </cell>
          <cell r="DU146" t="str">
            <v>ر1</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
          </cell>
          <cell r="ET146" t="str">
            <v/>
          </cell>
          <cell r="EU146" t="str">
            <v/>
          </cell>
          <cell r="EV146" t="str">
            <v/>
          </cell>
          <cell r="EW146" t="e">
            <v>#REF!</v>
          </cell>
        </row>
        <row r="147">
          <cell r="A147">
            <v>705730</v>
          </cell>
          <cell r="B147" t="str">
            <v>ثراء بزماوي</v>
          </cell>
          <cell r="C147" t="str">
            <v>الثالثة حديث</v>
          </cell>
          <cell r="D147" t="str">
            <v>ترفع الى س3</v>
          </cell>
          <cell r="E147"/>
          <cell r="F147" t="str">
            <v>ر1</v>
          </cell>
          <cell r="G147"/>
          <cell r="H147" t="str">
            <v>ر2</v>
          </cell>
          <cell r="I147"/>
          <cell r="J147" t="str">
            <v>ر1</v>
          </cell>
          <cell r="K147"/>
          <cell r="L147" t="str">
            <v>ر1</v>
          </cell>
          <cell r="M147"/>
          <cell r="N147" t="str">
            <v>ر2</v>
          </cell>
          <cell r="O147">
            <v>1</v>
          </cell>
          <cell r="P147" t="str">
            <v>ر2</v>
          </cell>
          <cell r="Q147"/>
          <cell r="R147" t="str">
            <v>ر1</v>
          </cell>
          <cell r="S147"/>
          <cell r="T147" t="str">
            <v>ر2</v>
          </cell>
          <cell r="U147"/>
          <cell r="V147" t="str">
            <v>ر2</v>
          </cell>
          <cell r="W147"/>
          <cell r="X147" t="str">
            <v>ر1</v>
          </cell>
          <cell r="Y147"/>
          <cell r="Z147" t="str">
            <v>ر1</v>
          </cell>
          <cell r="AA147">
            <v>1</v>
          </cell>
          <cell r="AB147" t="str">
            <v>ر2</v>
          </cell>
          <cell r="AC147"/>
          <cell r="AD147" t="str">
            <v>ر1</v>
          </cell>
          <cell r="AE147"/>
          <cell r="AF147" t="str">
            <v>ر1</v>
          </cell>
          <cell r="AG147">
            <v>1</v>
          </cell>
          <cell r="AH147" t="str">
            <v>ر1</v>
          </cell>
          <cell r="AI147">
            <v>1</v>
          </cell>
          <cell r="AJ147" t="str">
            <v>ر1</v>
          </cell>
          <cell r="AK147"/>
          <cell r="AL147" t="str">
            <v>ر2</v>
          </cell>
          <cell r="AM147"/>
          <cell r="AN147" t="str">
            <v>ر2</v>
          </cell>
          <cell r="AO147">
            <v>1</v>
          </cell>
          <cell r="AP147" t="str">
            <v>ر1</v>
          </cell>
          <cell r="AQ147"/>
          <cell r="AR147" t="str">
            <v>ر1</v>
          </cell>
          <cell r="AS147"/>
          <cell r="AT147" t="str">
            <v>ر2</v>
          </cell>
          <cell r="AU147"/>
          <cell r="AV147" t="str">
            <v>ر2</v>
          </cell>
          <cell r="AW147"/>
          <cell r="AX147" t="str">
            <v>ر2</v>
          </cell>
          <cell r="AY147">
            <v>1</v>
          </cell>
          <cell r="AZ147" t="str">
            <v>ر2</v>
          </cell>
          <cell r="BA147"/>
          <cell r="BB147" t="str">
            <v/>
          </cell>
          <cell r="BC147"/>
          <cell r="BD147" t="str">
            <v/>
          </cell>
          <cell r="BE147"/>
          <cell r="BF147" t="str">
            <v/>
          </cell>
          <cell r="BG147"/>
          <cell r="BH147" t="str">
            <v/>
          </cell>
          <cell r="BI147"/>
          <cell r="BJ147" t="str">
            <v/>
          </cell>
          <cell r="BK147"/>
          <cell r="BL147" t="str">
            <v/>
          </cell>
          <cell r="BM147"/>
          <cell r="BN147" t="str">
            <v/>
          </cell>
          <cell r="BO147"/>
          <cell r="BP147" t="str">
            <v/>
          </cell>
          <cell r="BQ147"/>
          <cell r="BR147" t="str">
            <v/>
          </cell>
          <cell r="BS147"/>
          <cell r="BT147" t="str">
            <v/>
          </cell>
          <cell r="BU147"/>
          <cell r="BV147" t="str">
            <v/>
          </cell>
          <cell r="BW147"/>
          <cell r="BX147" t="str">
            <v/>
          </cell>
          <cell r="BY147"/>
          <cell r="BZ147" t="str">
            <v/>
          </cell>
          <cell r="CA147"/>
          <cell r="CB147" t="str">
            <v/>
          </cell>
          <cell r="CC147"/>
          <cell r="CD147" t="str">
            <v/>
          </cell>
          <cell r="CE147"/>
          <cell r="CF147" t="str">
            <v/>
          </cell>
          <cell r="CG147"/>
          <cell r="CH147" t="str">
            <v/>
          </cell>
          <cell r="CI147"/>
          <cell r="CJ147" t="str">
            <v/>
          </cell>
          <cell r="CK147"/>
          <cell r="CL147" t="str">
            <v/>
          </cell>
          <cell r="CM147"/>
          <cell r="CN147" t="str">
            <v/>
          </cell>
          <cell r="CO147"/>
          <cell r="CP147" t="str">
            <v/>
          </cell>
          <cell r="CQ147"/>
          <cell r="CR147" t="str">
            <v/>
          </cell>
          <cell r="CS147"/>
          <cell r="CT147" t="str">
            <v/>
          </cell>
          <cell r="CU147"/>
          <cell r="CV147" t="str">
            <v/>
          </cell>
          <cell r="CW147"/>
          <cell r="CX147" t="str">
            <v>ر1</v>
          </cell>
          <cell r="CY147" t="str">
            <v>ر2</v>
          </cell>
          <cell r="CZ147" t="str">
            <v>ر1</v>
          </cell>
          <cell r="DA147" t="str">
            <v>ر1</v>
          </cell>
          <cell r="DB147" t="str">
            <v>ر2</v>
          </cell>
          <cell r="DC147" t="str">
            <v>ر2</v>
          </cell>
          <cell r="DD147" t="str">
            <v>ر1</v>
          </cell>
          <cell r="DE147" t="str">
            <v>ر2</v>
          </cell>
          <cell r="DF147" t="str">
            <v>ر2</v>
          </cell>
          <cell r="DG147" t="str">
            <v>ر1</v>
          </cell>
          <cell r="DH147" t="str">
            <v>ر1</v>
          </cell>
          <cell r="DI147" t="str">
            <v>ر2</v>
          </cell>
          <cell r="DJ147" t="str">
            <v>ر1</v>
          </cell>
          <cell r="DK147" t="str">
            <v>ر1</v>
          </cell>
          <cell r="DL147" t="str">
            <v>ر2</v>
          </cell>
          <cell r="DM147" t="str">
            <v>ر2</v>
          </cell>
          <cell r="DN147" t="str">
            <v>ر2</v>
          </cell>
          <cell r="DO147" t="str">
            <v>ر2</v>
          </cell>
          <cell r="DP147" t="str">
            <v>ر2</v>
          </cell>
          <cell r="DQ147" t="str">
            <v>ر1</v>
          </cell>
          <cell r="DR147" t="str">
            <v>ر2</v>
          </cell>
          <cell r="DS147" t="str">
            <v>ر2</v>
          </cell>
          <cell r="DT147" t="str">
            <v>ر2</v>
          </cell>
          <cell r="DU147" t="str">
            <v>ر2</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e">
            <v>#REF!</v>
          </cell>
        </row>
        <row r="148">
          <cell r="A148">
            <v>705732</v>
          </cell>
          <cell r="B148" t="str">
            <v>ثناء الأطرش</v>
          </cell>
          <cell r="C148" t="str">
            <v>الثالثة حديث</v>
          </cell>
          <cell r="D148" t="str">
            <v>ترفع الى س3</v>
          </cell>
          <cell r="E148"/>
          <cell r="F148" t="str">
            <v>ر2</v>
          </cell>
          <cell r="G148"/>
          <cell r="H148" t="str">
            <v>ر2</v>
          </cell>
          <cell r="I148"/>
          <cell r="J148" t="str">
            <v>ر2</v>
          </cell>
          <cell r="K148"/>
          <cell r="L148" t="str">
            <v>ر2</v>
          </cell>
          <cell r="M148"/>
          <cell r="N148" t="str">
            <v>ر2</v>
          </cell>
          <cell r="O148">
            <v>1</v>
          </cell>
          <cell r="P148" t="str">
            <v>ر2</v>
          </cell>
          <cell r="Q148"/>
          <cell r="R148" t="str">
            <v>ر2</v>
          </cell>
          <cell r="S148"/>
          <cell r="T148" t="str">
            <v>ر2</v>
          </cell>
          <cell r="U148"/>
          <cell r="V148" t="str">
            <v>ر2</v>
          </cell>
          <cell r="W148"/>
          <cell r="X148" t="str">
            <v>ر2</v>
          </cell>
          <cell r="Y148"/>
          <cell r="Z148" t="str">
            <v>ر1</v>
          </cell>
          <cell r="AA148"/>
          <cell r="AB148" t="str">
            <v>ر2</v>
          </cell>
          <cell r="AC148">
            <v>1</v>
          </cell>
          <cell r="AD148" t="str">
            <v>ر2</v>
          </cell>
          <cell r="AE148"/>
          <cell r="AF148" t="str">
            <v>ر1</v>
          </cell>
          <cell r="AG148"/>
          <cell r="AH148" t="str">
            <v>ر2</v>
          </cell>
          <cell r="AI148"/>
          <cell r="AJ148" t="str">
            <v>ر2</v>
          </cell>
          <cell r="AK148"/>
          <cell r="AL148" t="str">
            <v>ر2</v>
          </cell>
          <cell r="AM148"/>
          <cell r="AN148" t="str">
            <v>ر1</v>
          </cell>
          <cell r="AO148">
            <v>1</v>
          </cell>
          <cell r="AP148" t="str">
            <v>ر1</v>
          </cell>
          <cell r="AQ148">
            <v>1</v>
          </cell>
          <cell r="AR148" t="str">
            <v>ر2</v>
          </cell>
          <cell r="AS148">
            <v>1</v>
          </cell>
          <cell r="AT148" t="str">
            <v>ر2</v>
          </cell>
          <cell r="AU148">
            <v>1</v>
          </cell>
          <cell r="AV148" t="str">
            <v>ر2</v>
          </cell>
          <cell r="AW148"/>
          <cell r="AX148" t="str">
            <v>ر2</v>
          </cell>
          <cell r="AY148">
            <v>1</v>
          </cell>
          <cell r="AZ148" t="str">
            <v>ر2</v>
          </cell>
          <cell r="BA148"/>
          <cell r="BB148" t="str">
            <v/>
          </cell>
          <cell r="BC148"/>
          <cell r="BD148" t="str">
            <v/>
          </cell>
          <cell r="BE148"/>
          <cell r="BF148" t="str">
            <v/>
          </cell>
          <cell r="BG148"/>
          <cell r="BH148" t="str">
            <v/>
          </cell>
          <cell r="BI148"/>
          <cell r="BJ148" t="str">
            <v/>
          </cell>
          <cell r="BK148"/>
          <cell r="BL148" t="str">
            <v/>
          </cell>
          <cell r="BM148"/>
          <cell r="BN148" t="str">
            <v/>
          </cell>
          <cell r="BO148"/>
          <cell r="BP148" t="str">
            <v/>
          </cell>
          <cell r="BQ148"/>
          <cell r="BR148" t="str">
            <v/>
          </cell>
          <cell r="BS148"/>
          <cell r="BT148" t="str">
            <v/>
          </cell>
          <cell r="BU148"/>
          <cell r="BV148" t="str">
            <v/>
          </cell>
          <cell r="BW148"/>
          <cell r="BX148" t="str">
            <v/>
          </cell>
          <cell r="BY148"/>
          <cell r="BZ148" t="str">
            <v/>
          </cell>
          <cell r="CA148"/>
          <cell r="CB148" t="str">
            <v/>
          </cell>
          <cell r="CC148"/>
          <cell r="CD148" t="str">
            <v/>
          </cell>
          <cell r="CE148"/>
          <cell r="CF148" t="str">
            <v/>
          </cell>
          <cell r="CG148"/>
          <cell r="CH148" t="str">
            <v/>
          </cell>
          <cell r="CI148"/>
          <cell r="CJ148" t="str">
            <v/>
          </cell>
          <cell r="CK148"/>
          <cell r="CL148" t="str">
            <v/>
          </cell>
          <cell r="CM148"/>
          <cell r="CN148" t="str">
            <v/>
          </cell>
          <cell r="CO148"/>
          <cell r="CP148" t="str">
            <v/>
          </cell>
          <cell r="CQ148"/>
          <cell r="CR148" t="str">
            <v/>
          </cell>
          <cell r="CS148"/>
          <cell r="CT148" t="str">
            <v/>
          </cell>
          <cell r="CU148"/>
          <cell r="CV148" t="str">
            <v/>
          </cell>
          <cell r="CW148"/>
          <cell r="CX148" t="str">
            <v>ر2</v>
          </cell>
          <cell r="CY148" t="str">
            <v>ر2</v>
          </cell>
          <cell r="CZ148" t="str">
            <v>ر2</v>
          </cell>
          <cell r="DA148" t="str">
            <v>ر2</v>
          </cell>
          <cell r="DB148" t="str">
            <v>ر2</v>
          </cell>
          <cell r="DC148" t="str">
            <v>ر2</v>
          </cell>
          <cell r="DD148" t="str">
            <v>ر2</v>
          </cell>
          <cell r="DE148" t="str">
            <v>ر2</v>
          </cell>
          <cell r="DF148" t="str">
            <v>ر2</v>
          </cell>
          <cell r="DG148" t="str">
            <v>ر2</v>
          </cell>
          <cell r="DH148" t="str">
            <v>ر1</v>
          </cell>
          <cell r="DI148" t="str">
            <v>ر2</v>
          </cell>
          <cell r="DJ148" t="str">
            <v>ر2</v>
          </cell>
          <cell r="DK148" t="str">
            <v>ر1</v>
          </cell>
          <cell r="DL148" t="str">
            <v>ر2</v>
          </cell>
          <cell r="DM148" t="str">
            <v>ر2</v>
          </cell>
          <cell r="DN148" t="str">
            <v>ر2</v>
          </cell>
          <cell r="DO148" t="str">
            <v>ر1</v>
          </cell>
          <cell r="DP148" t="str">
            <v>ر2</v>
          </cell>
          <cell r="DQ148" t="str">
            <v>ر2</v>
          </cell>
          <cell r="DR148" t="str">
            <v>ر2</v>
          </cell>
          <cell r="DS148" t="str">
            <v>ر2</v>
          </cell>
          <cell r="DT148" t="str">
            <v>ر2</v>
          </cell>
          <cell r="DU148" t="str">
            <v>ر2</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
          </cell>
          <cell r="ET148" t="str">
            <v/>
          </cell>
          <cell r="EU148" t="str">
            <v/>
          </cell>
          <cell r="EV148" t="str">
            <v/>
          </cell>
          <cell r="EW148" t="e">
            <v>#REF!</v>
          </cell>
        </row>
        <row r="149">
          <cell r="A149">
            <v>705749</v>
          </cell>
          <cell r="B149" t="str">
            <v>حلا دملخي</v>
          </cell>
          <cell r="C149" t="str">
            <v>الثانية</v>
          </cell>
          <cell r="D149" t="str">
            <v/>
          </cell>
          <cell r="E149"/>
          <cell r="F149" t="str">
            <v/>
          </cell>
          <cell r="G149"/>
          <cell r="H149" t="str">
            <v/>
          </cell>
          <cell r="I149">
            <v>1</v>
          </cell>
          <cell r="J149" t="str">
            <v/>
          </cell>
          <cell r="K149"/>
          <cell r="L149" t="str">
            <v/>
          </cell>
          <cell r="M149"/>
          <cell r="N149" t="str">
            <v/>
          </cell>
          <cell r="O149"/>
          <cell r="P149" t="str">
            <v/>
          </cell>
          <cell r="Q149"/>
          <cell r="R149" t="str">
            <v/>
          </cell>
          <cell r="S149"/>
          <cell r="T149" t="str">
            <v/>
          </cell>
          <cell r="U149"/>
          <cell r="V149" t="str">
            <v/>
          </cell>
          <cell r="W149"/>
          <cell r="X149" t="str">
            <v/>
          </cell>
          <cell r="Y149"/>
          <cell r="Z149" t="str">
            <v/>
          </cell>
          <cell r="AA149"/>
          <cell r="AB149" t="str">
            <v/>
          </cell>
          <cell r="AC149">
            <v>1</v>
          </cell>
          <cell r="AD149" t="str">
            <v/>
          </cell>
          <cell r="AE149"/>
          <cell r="AF149" t="str">
            <v/>
          </cell>
          <cell r="AG149">
            <v>1</v>
          </cell>
          <cell r="AH149" t="str">
            <v/>
          </cell>
          <cell r="AI149"/>
          <cell r="AJ149" t="str">
            <v/>
          </cell>
          <cell r="AK149"/>
          <cell r="AL149" t="str">
            <v/>
          </cell>
          <cell r="AM149"/>
          <cell r="AN149" t="str">
            <v/>
          </cell>
          <cell r="AO149"/>
          <cell r="AP149" t="str">
            <v/>
          </cell>
          <cell r="AQ149"/>
          <cell r="AR149" t="str">
            <v/>
          </cell>
          <cell r="AS149">
            <v>1</v>
          </cell>
          <cell r="AT149" t="str">
            <v/>
          </cell>
          <cell r="AU149"/>
          <cell r="AV149" t="str">
            <v/>
          </cell>
          <cell r="AW149"/>
          <cell r="AX149" t="str">
            <v/>
          </cell>
          <cell r="AY149"/>
          <cell r="AZ149" t="str">
            <v/>
          </cell>
          <cell r="BA149"/>
          <cell r="BB149" t="str">
            <v/>
          </cell>
          <cell r="BC149"/>
          <cell r="BD149" t="str">
            <v/>
          </cell>
          <cell r="BE149"/>
          <cell r="BF149" t="str">
            <v/>
          </cell>
          <cell r="BG149"/>
          <cell r="BH149" t="str">
            <v/>
          </cell>
          <cell r="BI149"/>
          <cell r="BJ149" t="str">
            <v/>
          </cell>
          <cell r="BK149"/>
          <cell r="BL149" t="str">
            <v/>
          </cell>
          <cell r="BM149"/>
          <cell r="BN149" t="str">
            <v/>
          </cell>
          <cell r="BO149"/>
          <cell r="BP149" t="str">
            <v/>
          </cell>
          <cell r="BQ149"/>
          <cell r="BR149" t="str">
            <v/>
          </cell>
          <cell r="BS149"/>
          <cell r="BT149" t="str">
            <v/>
          </cell>
          <cell r="BU149"/>
          <cell r="BV149" t="str">
            <v/>
          </cell>
          <cell r="BW149"/>
          <cell r="BX149" t="str">
            <v/>
          </cell>
          <cell r="BY149"/>
          <cell r="BZ149" t="str">
            <v/>
          </cell>
          <cell r="CA149"/>
          <cell r="CB149" t="str">
            <v/>
          </cell>
          <cell r="CC149"/>
          <cell r="CD149" t="str">
            <v/>
          </cell>
          <cell r="CE149"/>
          <cell r="CF149" t="str">
            <v/>
          </cell>
          <cell r="CG149"/>
          <cell r="CH149" t="str">
            <v/>
          </cell>
          <cell r="CI149"/>
          <cell r="CJ149" t="str">
            <v/>
          </cell>
          <cell r="CK149"/>
          <cell r="CL149" t="str">
            <v/>
          </cell>
          <cell r="CM149"/>
          <cell r="CN149" t="str">
            <v/>
          </cell>
          <cell r="CO149"/>
          <cell r="CP149" t="str">
            <v/>
          </cell>
          <cell r="CQ149"/>
          <cell r="CR149" t="str">
            <v/>
          </cell>
          <cell r="CS149"/>
          <cell r="CT149" t="str">
            <v/>
          </cell>
          <cell r="CU149"/>
          <cell r="CV149" t="str">
            <v/>
          </cell>
          <cell r="CW149"/>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e">
            <v>#REF!</v>
          </cell>
        </row>
        <row r="150">
          <cell r="A150">
            <v>705754</v>
          </cell>
          <cell r="B150" t="str">
            <v>حمزه فاهمه</v>
          </cell>
          <cell r="C150" t="str">
            <v>الأولى</v>
          </cell>
          <cell r="D150" t="str">
            <v/>
          </cell>
          <cell r="E150">
            <v>1</v>
          </cell>
          <cell r="F150" t="str">
            <v>ر2</v>
          </cell>
          <cell r="G150"/>
          <cell r="H150" t="str">
            <v>ر2</v>
          </cell>
          <cell r="I150">
            <v>1</v>
          </cell>
          <cell r="J150" t="str">
            <v>ر1</v>
          </cell>
          <cell r="K150">
            <v>1</v>
          </cell>
          <cell r="L150" t="str">
            <v>ر2</v>
          </cell>
          <cell r="M150"/>
          <cell r="N150" t="str">
            <v>ر2</v>
          </cell>
          <cell r="O150"/>
          <cell r="P150" t="str">
            <v>ر2</v>
          </cell>
          <cell r="Q150"/>
          <cell r="R150" t="str">
            <v>ج</v>
          </cell>
          <cell r="S150"/>
          <cell r="T150" t="str">
            <v>ج</v>
          </cell>
          <cell r="U150"/>
          <cell r="V150" t="str">
            <v>ج</v>
          </cell>
          <cell r="W150"/>
          <cell r="X150" t="str">
            <v>ج</v>
          </cell>
          <cell r="Y150"/>
          <cell r="Z150" t="str">
            <v>ج</v>
          </cell>
          <cell r="AA150"/>
          <cell r="AB150" t="str">
            <v>ج</v>
          </cell>
          <cell r="AC150"/>
          <cell r="AD150" t="str">
            <v/>
          </cell>
          <cell r="AE150"/>
          <cell r="AF150" t="str">
            <v/>
          </cell>
          <cell r="AG150"/>
          <cell r="AH150" t="str">
            <v/>
          </cell>
          <cell r="AI150"/>
          <cell r="AJ150" t="str">
            <v/>
          </cell>
          <cell r="AK150"/>
          <cell r="AL150" t="str">
            <v/>
          </cell>
          <cell r="AM150"/>
          <cell r="AN150" t="str">
            <v/>
          </cell>
          <cell r="AO150"/>
          <cell r="AP150" t="str">
            <v/>
          </cell>
          <cell r="AQ150"/>
          <cell r="AR150" t="str">
            <v/>
          </cell>
          <cell r="AS150"/>
          <cell r="AT150" t="str">
            <v/>
          </cell>
          <cell r="AU150"/>
          <cell r="AV150" t="str">
            <v/>
          </cell>
          <cell r="AW150"/>
          <cell r="AX150" t="str">
            <v/>
          </cell>
          <cell r="AY150"/>
          <cell r="AZ150" t="str">
            <v/>
          </cell>
          <cell r="BA150"/>
          <cell r="BB150" t="str">
            <v/>
          </cell>
          <cell r="BC150"/>
          <cell r="BD150" t="str">
            <v/>
          </cell>
          <cell r="BE150"/>
          <cell r="BF150" t="str">
            <v/>
          </cell>
          <cell r="BG150"/>
          <cell r="BH150" t="str">
            <v/>
          </cell>
          <cell r="BI150"/>
          <cell r="BJ150" t="str">
            <v/>
          </cell>
          <cell r="BK150"/>
          <cell r="BL150" t="str">
            <v/>
          </cell>
          <cell r="BM150"/>
          <cell r="BN150" t="str">
            <v/>
          </cell>
          <cell r="BO150"/>
          <cell r="BP150" t="str">
            <v/>
          </cell>
          <cell r="BQ150"/>
          <cell r="BR150" t="str">
            <v/>
          </cell>
          <cell r="BS150"/>
          <cell r="BT150" t="str">
            <v/>
          </cell>
          <cell r="BU150"/>
          <cell r="BV150" t="str">
            <v/>
          </cell>
          <cell r="BW150"/>
          <cell r="BX150" t="str">
            <v/>
          </cell>
          <cell r="BY150"/>
          <cell r="BZ150" t="str">
            <v/>
          </cell>
          <cell r="CA150"/>
          <cell r="CB150" t="str">
            <v/>
          </cell>
          <cell r="CC150"/>
          <cell r="CD150" t="str">
            <v/>
          </cell>
          <cell r="CE150"/>
          <cell r="CF150" t="str">
            <v/>
          </cell>
          <cell r="CG150"/>
          <cell r="CH150" t="str">
            <v/>
          </cell>
          <cell r="CI150"/>
          <cell r="CJ150" t="str">
            <v/>
          </cell>
          <cell r="CK150"/>
          <cell r="CL150" t="str">
            <v/>
          </cell>
          <cell r="CM150"/>
          <cell r="CN150" t="str">
            <v/>
          </cell>
          <cell r="CO150"/>
          <cell r="CP150" t="str">
            <v/>
          </cell>
          <cell r="CQ150"/>
          <cell r="CR150" t="str">
            <v/>
          </cell>
          <cell r="CS150"/>
          <cell r="CT150" t="str">
            <v/>
          </cell>
          <cell r="CU150"/>
          <cell r="CV150" t="str">
            <v/>
          </cell>
          <cell r="CW150"/>
          <cell r="CX150" t="str">
            <v>ر2</v>
          </cell>
          <cell r="CY150" t="str">
            <v>ر2</v>
          </cell>
          <cell r="CZ150" t="str">
            <v>ر2</v>
          </cell>
          <cell r="DA150" t="str">
            <v>ر2</v>
          </cell>
          <cell r="DB150" t="str">
            <v>ر2</v>
          </cell>
          <cell r="DC150" t="str">
            <v>ر2</v>
          </cell>
          <cell r="DD150" t="str">
            <v>ج</v>
          </cell>
          <cell r="DE150" t="str">
            <v>ج</v>
          </cell>
          <cell r="DF150" t="str">
            <v>ج</v>
          </cell>
          <cell r="DG150" t="str">
            <v>ج</v>
          </cell>
          <cell r="DH150" t="str">
            <v>ج</v>
          </cell>
          <cell r="DI150" t="str">
            <v>ج</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e">
            <v>#REF!</v>
          </cell>
        </row>
        <row r="151">
          <cell r="A151">
            <v>705755</v>
          </cell>
          <cell r="B151" t="str">
            <v xml:space="preserve">حميدة محمد </v>
          </cell>
          <cell r="C151" t="str">
            <v>الرابعة</v>
          </cell>
          <cell r="D151" t="str">
            <v/>
          </cell>
          <cell r="E151"/>
          <cell r="F151" t="str">
            <v>ر2</v>
          </cell>
          <cell r="G151"/>
          <cell r="H151" t="str">
            <v>ر2</v>
          </cell>
          <cell r="I151"/>
          <cell r="J151" t="str">
            <v>ر2</v>
          </cell>
          <cell r="K151"/>
          <cell r="L151" t="str">
            <v>ر2</v>
          </cell>
          <cell r="M151"/>
          <cell r="N151" t="str">
            <v>ر2</v>
          </cell>
          <cell r="O151"/>
          <cell r="P151" t="str">
            <v>ر1</v>
          </cell>
          <cell r="Q151"/>
          <cell r="R151" t="str">
            <v>ر1</v>
          </cell>
          <cell r="S151"/>
          <cell r="T151" t="str">
            <v>ر2</v>
          </cell>
          <cell r="U151"/>
          <cell r="V151" t="str">
            <v>ر1</v>
          </cell>
          <cell r="W151"/>
          <cell r="X151" t="str">
            <v>ر2</v>
          </cell>
          <cell r="Y151">
            <v>1</v>
          </cell>
          <cell r="Z151" t="str">
            <v>ج</v>
          </cell>
          <cell r="AA151"/>
          <cell r="AB151" t="str">
            <v>ر1</v>
          </cell>
          <cell r="AC151"/>
          <cell r="AD151" t="str">
            <v>ر1</v>
          </cell>
          <cell r="AE151"/>
          <cell r="AF151" t="str">
            <v>ر1</v>
          </cell>
          <cell r="AG151"/>
          <cell r="AH151" t="str">
            <v>ر1</v>
          </cell>
          <cell r="AI151"/>
          <cell r="AJ151" t="str">
            <v>ر1</v>
          </cell>
          <cell r="AK151"/>
          <cell r="AL151" t="str">
            <v>ر1</v>
          </cell>
          <cell r="AM151"/>
          <cell r="AN151" t="str">
            <v>ر2</v>
          </cell>
          <cell r="AO151"/>
          <cell r="AP151" t="str">
            <v>ر1</v>
          </cell>
          <cell r="AQ151"/>
          <cell r="AR151" t="str">
            <v>ر1</v>
          </cell>
          <cell r="AS151"/>
          <cell r="AT151" t="str">
            <v>ج</v>
          </cell>
          <cell r="AU151"/>
          <cell r="AV151" t="str">
            <v>ر1</v>
          </cell>
          <cell r="AW151"/>
          <cell r="AX151" t="str">
            <v>ر1</v>
          </cell>
          <cell r="AY151"/>
          <cell r="AZ151" t="str">
            <v>ر1</v>
          </cell>
          <cell r="BA151"/>
          <cell r="BB151" t="str">
            <v>ر1</v>
          </cell>
          <cell r="BC151"/>
          <cell r="BD151" t="str">
            <v>ر1</v>
          </cell>
          <cell r="BE151"/>
          <cell r="BF151" t="str">
            <v>ر1</v>
          </cell>
          <cell r="BG151"/>
          <cell r="BH151" t="str">
            <v>ر1</v>
          </cell>
          <cell r="BI151"/>
          <cell r="BJ151" t="str">
            <v>ر1</v>
          </cell>
          <cell r="BK151"/>
          <cell r="BL151" t="str">
            <v>ر1</v>
          </cell>
          <cell r="BM151"/>
          <cell r="BN151" t="str">
            <v>ر1</v>
          </cell>
          <cell r="BO151"/>
          <cell r="BP151" t="str">
            <v>ج</v>
          </cell>
          <cell r="BQ151"/>
          <cell r="BR151" t="str">
            <v>ر1</v>
          </cell>
          <cell r="BS151"/>
          <cell r="BT151" t="str">
            <v>ر1</v>
          </cell>
          <cell r="BU151"/>
          <cell r="BV151" t="str">
            <v>ر1</v>
          </cell>
          <cell r="BW151"/>
          <cell r="BX151" t="str">
            <v>ر1</v>
          </cell>
          <cell r="BY151">
            <v>1</v>
          </cell>
          <cell r="BZ151" t="str">
            <v>ج</v>
          </cell>
          <cell r="CA151"/>
          <cell r="CB151" t="str">
            <v>ج</v>
          </cell>
          <cell r="CC151"/>
          <cell r="CD151" t="str">
            <v>ج</v>
          </cell>
          <cell r="CE151">
            <v>1</v>
          </cell>
          <cell r="CF151" t="str">
            <v>ج</v>
          </cell>
          <cell r="CG151">
            <v>1</v>
          </cell>
          <cell r="CH151" t="str">
            <v>ج</v>
          </cell>
          <cell r="CI151"/>
          <cell r="CJ151" t="str">
            <v>ج</v>
          </cell>
          <cell r="CK151"/>
          <cell r="CL151" t="str">
            <v>ج</v>
          </cell>
          <cell r="CM151">
            <v>1</v>
          </cell>
          <cell r="CN151" t="str">
            <v>ج</v>
          </cell>
          <cell r="CO151"/>
          <cell r="CP151" t="str">
            <v>ج</v>
          </cell>
          <cell r="CQ151"/>
          <cell r="CR151" t="str">
            <v>ج</v>
          </cell>
          <cell r="CS151"/>
          <cell r="CT151" t="str">
            <v>ج</v>
          </cell>
          <cell r="CU151"/>
          <cell r="CV151" t="str">
            <v>ج</v>
          </cell>
          <cell r="CW151"/>
          <cell r="CX151" t="str">
            <v>ر2</v>
          </cell>
          <cell r="CY151" t="str">
            <v>ر2</v>
          </cell>
          <cell r="CZ151" t="str">
            <v>ر2</v>
          </cell>
          <cell r="DA151" t="str">
            <v>ر2</v>
          </cell>
          <cell r="DB151" t="str">
            <v>ر2</v>
          </cell>
          <cell r="DC151" t="str">
            <v>ر1</v>
          </cell>
          <cell r="DD151" t="str">
            <v>ر1</v>
          </cell>
          <cell r="DE151" t="str">
            <v>ر2</v>
          </cell>
          <cell r="DF151" t="str">
            <v>ر1</v>
          </cell>
          <cell r="DG151" t="str">
            <v>ر2</v>
          </cell>
          <cell r="DH151" t="str">
            <v>ر1</v>
          </cell>
          <cell r="DI151" t="str">
            <v>ر1</v>
          </cell>
          <cell r="DJ151" t="str">
            <v>ر1</v>
          </cell>
          <cell r="DK151" t="str">
            <v>ر1</v>
          </cell>
          <cell r="DL151" t="str">
            <v>ر1</v>
          </cell>
          <cell r="DM151" t="str">
            <v>ر1</v>
          </cell>
          <cell r="DN151" t="str">
            <v>ر1</v>
          </cell>
          <cell r="DO151" t="str">
            <v>ر2</v>
          </cell>
          <cell r="DP151" t="str">
            <v>ر1</v>
          </cell>
          <cell r="DQ151" t="str">
            <v>ر1</v>
          </cell>
          <cell r="DR151" t="str">
            <v>ج</v>
          </cell>
          <cell r="DS151" t="str">
            <v>ر1</v>
          </cell>
          <cell r="DT151" t="str">
            <v>ر1</v>
          </cell>
          <cell r="DU151" t="str">
            <v>ر1</v>
          </cell>
          <cell r="DV151" t="str">
            <v>ر1</v>
          </cell>
          <cell r="DW151" t="str">
            <v>ر1</v>
          </cell>
          <cell r="DX151" t="str">
            <v>ر1</v>
          </cell>
          <cell r="DY151" t="str">
            <v>ر1</v>
          </cell>
          <cell r="DZ151" t="str">
            <v>ر1</v>
          </cell>
          <cell r="EA151" t="str">
            <v>ر1</v>
          </cell>
          <cell r="EB151" t="str">
            <v>ر1</v>
          </cell>
          <cell r="EC151" t="str">
            <v>ج</v>
          </cell>
          <cell r="ED151" t="str">
            <v>ر1</v>
          </cell>
          <cell r="EE151" t="str">
            <v>ر1</v>
          </cell>
          <cell r="EF151" t="str">
            <v>ر1</v>
          </cell>
          <cell r="EG151" t="str">
            <v>ر1</v>
          </cell>
          <cell r="EH151" t="str">
            <v>ر1</v>
          </cell>
          <cell r="EI151" t="str">
            <v>ج</v>
          </cell>
          <cell r="EJ151" t="str">
            <v>ج</v>
          </cell>
          <cell r="EK151" t="str">
            <v>ر1</v>
          </cell>
          <cell r="EL151" t="str">
            <v>ر1</v>
          </cell>
          <cell r="EM151" t="str">
            <v>ج</v>
          </cell>
          <cell r="EO151" t="str">
            <v>ر1</v>
          </cell>
          <cell r="EP151" t="str">
            <v>ج</v>
          </cell>
          <cell r="EQ151" t="str">
            <v>ج</v>
          </cell>
          <cell r="ER151" t="str">
            <v>ج</v>
          </cell>
          <cell r="ES151" t="str">
            <v>ج</v>
          </cell>
          <cell r="ET151" t="str">
            <v/>
          </cell>
          <cell r="EU151" t="str">
            <v/>
          </cell>
          <cell r="EV151" t="str">
            <v/>
          </cell>
          <cell r="EW151" t="e">
            <v>#REF!</v>
          </cell>
        </row>
        <row r="152">
          <cell r="A152">
            <v>705764</v>
          </cell>
          <cell r="B152" t="str">
            <v xml:space="preserve">حيدر حسان </v>
          </cell>
          <cell r="C152" t="str">
            <v>الرابعة حديث</v>
          </cell>
          <cell r="D152" t="str">
            <v>ترفع الى س4</v>
          </cell>
          <cell r="E152"/>
          <cell r="F152" t="str">
            <v>ر1</v>
          </cell>
          <cell r="G152"/>
          <cell r="H152" t="str">
            <v>ر2</v>
          </cell>
          <cell r="I152"/>
          <cell r="J152" t="str">
            <v>ر1</v>
          </cell>
          <cell r="K152"/>
          <cell r="L152" t="str">
            <v>ر2</v>
          </cell>
          <cell r="M152">
            <v>1</v>
          </cell>
          <cell r="N152" t="str">
            <v>ر2</v>
          </cell>
          <cell r="O152"/>
          <cell r="P152" t="str">
            <v>ر1</v>
          </cell>
          <cell r="Q152"/>
          <cell r="R152" t="str">
            <v>ر1</v>
          </cell>
          <cell r="S152"/>
          <cell r="T152" t="str">
            <v>ر1</v>
          </cell>
          <cell r="U152"/>
          <cell r="V152" t="str">
            <v>ر2</v>
          </cell>
          <cell r="W152"/>
          <cell r="X152" t="str">
            <v>ر1</v>
          </cell>
          <cell r="Y152"/>
          <cell r="Z152" t="str">
            <v>ر1</v>
          </cell>
          <cell r="AA152"/>
          <cell r="AB152" t="str">
            <v>ر1</v>
          </cell>
          <cell r="AC152"/>
          <cell r="AD152" t="str">
            <v>ر2</v>
          </cell>
          <cell r="AE152"/>
          <cell r="AF152" t="str">
            <v>ر1</v>
          </cell>
          <cell r="AG152"/>
          <cell r="AH152" t="str">
            <v>ر2</v>
          </cell>
          <cell r="AI152"/>
          <cell r="AJ152" t="str">
            <v>ر1</v>
          </cell>
          <cell r="AK152"/>
          <cell r="AL152" t="str">
            <v>ر1</v>
          </cell>
          <cell r="AM152"/>
          <cell r="AN152" t="str">
            <v>ر1</v>
          </cell>
          <cell r="AO152"/>
          <cell r="AP152" t="str">
            <v>ر1</v>
          </cell>
          <cell r="AQ152"/>
          <cell r="AR152" t="str">
            <v>ر1</v>
          </cell>
          <cell r="AS152"/>
          <cell r="AT152" t="str">
            <v>ر2</v>
          </cell>
          <cell r="AU152"/>
          <cell r="AV152" t="str">
            <v>ر1</v>
          </cell>
          <cell r="AW152"/>
          <cell r="AX152" t="str">
            <v>ر1</v>
          </cell>
          <cell r="AY152"/>
          <cell r="AZ152" t="str">
            <v>ر1</v>
          </cell>
          <cell r="BA152">
            <v>1</v>
          </cell>
          <cell r="BB152" t="str">
            <v>ر1</v>
          </cell>
          <cell r="BC152"/>
          <cell r="BD152" t="str">
            <v>ر1</v>
          </cell>
          <cell r="BE152"/>
          <cell r="BF152" t="str">
            <v>ر1</v>
          </cell>
          <cell r="BG152"/>
          <cell r="BH152" t="str">
            <v>ر1</v>
          </cell>
          <cell r="BI152"/>
          <cell r="BJ152" t="str">
            <v>ر1</v>
          </cell>
          <cell r="BK152"/>
          <cell r="BL152" t="str">
            <v>ر1</v>
          </cell>
          <cell r="BM152">
            <v>1</v>
          </cell>
          <cell r="BN152" t="str">
            <v>ج</v>
          </cell>
          <cell r="BO152">
            <v>1</v>
          </cell>
          <cell r="BP152" t="str">
            <v>ج</v>
          </cell>
          <cell r="BQ152">
            <v>1</v>
          </cell>
          <cell r="BR152" t="str">
            <v>ج</v>
          </cell>
          <cell r="BS152">
            <v>1</v>
          </cell>
          <cell r="BT152" t="str">
            <v>ج</v>
          </cell>
          <cell r="BU152">
            <v>1</v>
          </cell>
          <cell r="BV152" t="str">
            <v>ج</v>
          </cell>
          <cell r="BW152">
            <v>1</v>
          </cell>
          <cell r="BX152" t="str">
            <v>ج</v>
          </cell>
          <cell r="BY152"/>
          <cell r="BZ152" t="str">
            <v/>
          </cell>
          <cell r="CA152"/>
          <cell r="CB152" t="str">
            <v/>
          </cell>
          <cell r="CC152"/>
          <cell r="CD152" t="str">
            <v/>
          </cell>
          <cell r="CE152"/>
          <cell r="CF152" t="str">
            <v/>
          </cell>
          <cell r="CG152"/>
          <cell r="CH152" t="str">
            <v/>
          </cell>
          <cell r="CI152"/>
          <cell r="CJ152" t="str">
            <v/>
          </cell>
          <cell r="CK152"/>
          <cell r="CL152" t="str">
            <v/>
          </cell>
          <cell r="CM152"/>
          <cell r="CN152" t="str">
            <v/>
          </cell>
          <cell r="CO152"/>
          <cell r="CP152" t="str">
            <v/>
          </cell>
          <cell r="CQ152"/>
          <cell r="CR152" t="str">
            <v/>
          </cell>
          <cell r="CS152"/>
          <cell r="CT152" t="str">
            <v/>
          </cell>
          <cell r="CU152"/>
          <cell r="CV152" t="str">
            <v/>
          </cell>
          <cell r="CW152"/>
          <cell r="CX152" t="str">
            <v>ر1</v>
          </cell>
          <cell r="CY152" t="str">
            <v>ر2</v>
          </cell>
          <cell r="CZ152" t="str">
            <v>ر1</v>
          </cell>
          <cell r="DA152" t="str">
            <v>ر2</v>
          </cell>
          <cell r="DB152" t="str">
            <v>ر2</v>
          </cell>
          <cell r="DC152" t="str">
            <v>ر1</v>
          </cell>
          <cell r="DD152" t="str">
            <v>ر1</v>
          </cell>
          <cell r="DE152" t="str">
            <v>ر1</v>
          </cell>
          <cell r="DF152" t="str">
            <v>ر2</v>
          </cell>
          <cell r="DG152" t="str">
            <v>ر1</v>
          </cell>
          <cell r="DH152" t="str">
            <v>ر1</v>
          </cell>
          <cell r="DI152" t="str">
            <v>ر1</v>
          </cell>
          <cell r="DJ152" t="str">
            <v>ر2</v>
          </cell>
          <cell r="DK152" t="str">
            <v>ر1</v>
          </cell>
          <cell r="DL152" t="str">
            <v>ر2</v>
          </cell>
          <cell r="DM152" t="str">
            <v>ر1</v>
          </cell>
          <cell r="DN152" t="str">
            <v>ر1</v>
          </cell>
          <cell r="DO152" t="str">
            <v>ر1</v>
          </cell>
          <cell r="DP152" t="str">
            <v>ر1</v>
          </cell>
          <cell r="DQ152" t="str">
            <v>ر1</v>
          </cell>
          <cell r="DR152" t="str">
            <v>ر2</v>
          </cell>
          <cell r="DS152" t="str">
            <v>ر1</v>
          </cell>
          <cell r="DT152" t="str">
            <v>ر1</v>
          </cell>
          <cell r="DU152" t="str">
            <v>ر1</v>
          </cell>
          <cell r="DV152" t="str">
            <v>ر2</v>
          </cell>
          <cell r="DW152" t="str">
            <v>ر1</v>
          </cell>
          <cell r="DX152" t="str">
            <v>ر1</v>
          </cell>
          <cell r="DY152" t="str">
            <v>ر1</v>
          </cell>
          <cell r="DZ152" t="str">
            <v>ر1</v>
          </cell>
          <cell r="EA152" t="str">
            <v>ر1</v>
          </cell>
          <cell r="EB152" t="str">
            <v>ر1</v>
          </cell>
          <cell r="EC152" t="str">
            <v>ر1</v>
          </cell>
          <cell r="ED152" t="str">
            <v>ر1</v>
          </cell>
          <cell r="EE152" t="str">
            <v>ر1</v>
          </cell>
          <cell r="EF152" t="str">
            <v>ر1</v>
          </cell>
          <cell r="EG152" t="str">
            <v>ر1</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
          </cell>
          <cell r="ET152" t="str">
            <v/>
          </cell>
          <cell r="EU152" t="str">
            <v/>
          </cell>
          <cell r="EV152" t="str">
            <v/>
          </cell>
          <cell r="EW152" t="e">
            <v>#REF!</v>
          </cell>
        </row>
        <row r="153">
          <cell r="A153">
            <v>705785</v>
          </cell>
          <cell r="B153" t="str">
            <v xml:space="preserve">دعاء حماديه </v>
          </cell>
          <cell r="C153" t="str">
            <v>الثالثة حديث</v>
          </cell>
          <cell r="D153" t="str">
            <v>ترفع الى س3</v>
          </cell>
          <cell r="E153"/>
          <cell r="F153" t="str">
            <v>ر2</v>
          </cell>
          <cell r="G153"/>
          <cell r="H153" t="str">
            <v>ج</v>
          </cell>
          <cell r="I153"/>
          <cell r="J153" t="str">
            <v>ر2</v>
          </cell>
          <cell r="K153"/>
          <cell r="L153" t="str">
            <v>ر1</v>
          </cell>
          <cell r="M153"/>
          <cell r="N153" t="str">
            <v>ر2</v>
          </cell>
          <cell r="O153"/>
          <cell r="P153" t="str">
            <v>ر1</v>
          </cell>
          <cell r="Q153"/>
          <cell r="R153" t="str">
            <v>ر2</v>
          </cell>
          <cell r="S153"/>
          <cell r="T153" t="str">
            <v>ر1</v>
          </cell>
          <cell r="U153"/>
          <cell r="V153" t="str">
            <v>ر2</v>
          </cell>
          <cell r="W153"/>
          <cell r="X153" t="str">
            <v>ج</v>
          </cell>
          <cell r="Y153"/>
          <cell r="Z153" t="str">
            <v>ر1</v>
          </cell>
          <cell r="AA153"/>
          <cell r="AB153" t="str">
            <v>ر2</v>
          </cell>
          <cell r="AC153"/>
          <cell r="AD153" t="str">
            <v>ر1</v>
          </cell>
          <cell r="AE153"/>
          <cell r="AF153" t="str">
            <v>ر2</v>
          </cell>
          <cell r="AG153"/>
          <cell r="AH153" t="str">
            <v>ر2</v>
          </cell>
          <cell r="AI153"/>
          <cell r="AJ153" t="str">
            <v>ر1</v>
          </cell>
          <cell r="AK153"/>
          <cell r="AL153" t="str">
            <v>ر1</v>
          </cell>
          <cell r="AM153"/>
          <cell r="AN153" t="str">
            <v>ر1</v>
          </cell>
          <cell r="AO153"/>
          <cell r="AP153" t="str">
            <v>ج</v>
          </cell>
          <cell r="AQ153"/>
          <cell r="AR153" t="str">
            <v>ر1</v>
          </cell>
          <cell r="AS153">
            <v>1</v>
          </cell>
          <cell r="AT153" t="str">
            <v>ر1</v>
          </cell>
          <cell r="AU153"/>
          <cell r="AV153" t="str">
            <v>ر1</v>
          </cell>
          <cell r="AW153">
            <v>1</v>
          </cell>
          <cell r="AX153" t="str">
            <v>ج</v>
          </cell>
          <cell r="AY153">
            <v>1</v>
          </cell>
          <cell r="AZ153" t="str">
            <v>ر1</v>
          </cell>
          <cell r="BA153"/>
          <cell r="BB153" t="str">
            <v/>
          </cell>
          <cell r="BC153"/>
          <cell r="BD153" t="str">
            <v/>
          </cell>
          <cell r="BE153"/>
          <cell r="BF153" t="str">
            <v/>
          </cell>
          <cell r="BG153"/>
          <cell r="BH153" t="str">
            <v/>
          </cell>
          <cell r="BI153"/>
          <cell r="BJ153" t="str">
            <v/>
          </cell>
          <cell r="BK153"/>
          <cell r="BL153" t="str">
            <v/>
          </cell>
          <cell r="BM153"/>
          <cell r="BN153" t="str">
            <v/>
          </cell>
          <cell r="BO153"/>
          <cell r="BP153" t="str">
            <v/>
          </cell>
          <cell r="BQ153"/>
          <cell r="BR153" t="str">
            <v/>
          </cell>
          <cell r="BS153"/>
          <cell r="BT153" t="str">
            <v/>
          </cell>
          <cell r="BU153"/>
          <cell r="BV153" t="str">
            <v/>
          </cell>
          <cell r="BW153"/>
          <cell r="BX153" t="str">
            <v/>
          </cell>
          <cell r="BY153"/>
          <cell r="BZ153" t="str">
            <v/>
          </cell>
          <cell r="CA153"/>
          <cell r="CB153" t="str">
            <v/>
          </cell>
          <cell r="CC153"/>
          <cell r="CD153" t="str">
            <v/>
          </cell>
          <cell r="CE153"/>
          <cell r="CF153" t="str">
            <v/>
          </cell>
          <cell r="CG153"/>
          <cell r="CH153" t="str">
            <v/>
          </cell>
          <cell r="CI153"/>
          <cell r="CJ153" t="str">
            <v/>
          </cell>
          <cell r="CK153"/>
          <cell r="CL153" t="str">
            <v/>
          </cell>
          <cell r="CM153"/>
          <cell r="CN153" t="str">
            <v/>
          </cell>
          <cell r="CO153"/>
          <cell r="CP153" t="str">
            <v/>
          </cell>
          <cell r="CQ153"/>
          <cell r="CR153" t="str">
            <v/>
          </cell>
          <cell r="CS153"/>
          <cell r="CT153" t="str">
            <v/>
          </cell>
          <cell r="CU153"/>
          <cell r="CV153" t="str">
            <v/>
          </cell>
          <cell r="CW153"/>
          <cell r="CX153" t="str">
            <v>ر2</v>
          </cell>
          <cell r="CY153" t="str">
            <v>ج</v>
          </cell>
          <cell r="CZ153" t="str">
            <v>ر2</v>
          </cell>
          <cell r="DA153" t="str">
            <v>ر1</v>
          </cell>
          <cell r="DB153" t="str">
            <v>ر2</v>
          </cell>
          <cell r="DC153" t="str">
            <v>ر1</v>
          </cell>
          <cell r="DD153" t="str">
            <v>ر2</v>
          </cell>
          <cell r="DE153" t="str">
            <v>ر1</v>
          </cell>
          <cell r="DF153" t="str">
            <v>ر2</v>
          </cell>
          <cell r="DG153" t="str">
            <v>ج</v>
          </cell>
          <cell r="DH153" t="str">
            <v>ر1</v>
          </cell>
          <cell r="DI153" t="str">
            <v>ر2</v>
          </cell>
          <cell r="DJ153" t="str">
            <v>ر1</v>
          </cell>
          <cell r="DK153" t="str">
            <v>ر2</v>
          </cell>
          <cell r="DL153" t="str">
            <v>ر2</v>
          </cell>
          <cell r="DM153" t="str">
            <v>ر1</v>
          </cell>
          <cell r="DN153" t="str">
            <v>ر1</v>
          </cell>
          <cell r="DO153" t="str">
            <v>ر1</v>
          </cell>
          <cell r="DP153" t="str">
            <v>ج</v>
          </cell>
          <cell r="DQ153" t="str">
            <v>ر1</v>
          </cell>
          <cell r="DR153" t="str">
            <v>ر2</v>
          </cell>
          <cell r="DS153" t="str">
            <v>ر1</v>
          </cell>
          <cell r="DT153" t="str">
            <v>ر1</v>
          </cell>
          <cell r="DU153" t="str">
            <v>ر1</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O153" t="str">
            <v/>
          </cell>
          <cell r="EP153" t="str">
            <v/>
          </cell>
          <cell r="EQ153" t="str">
            <v/>
          </cell>
          <cell r="ER153" t="str">
            <v/>
          </cell>
          <cell r="ES153" t="str">
            <v/>
          </cell>
          <cell r="ET153" t="str">
            <v/>
          </cell>
          <cell r="EU153" t="str">
            <v/>
          </cell>
          <cell r="EV153" t="str">
            <v/>
          </cell>
          <cell r="EW153" t="e">
            <v>#REF!</v>
          </cell>
        </row>
        <row r="154">
          <cell r="A154">
            <v>705795</v>
          </cell>
          <cell r="B154" t="str">
            <v>راغب يوسف</v>
          </cell>
          <cell r="C154" t="str">
            <v>الثالثة حديث</v>
          </cell>
          <cell r="D154" t="str">
            <v>ترفع الى س3</v>
          </cell>
          <cell r="E154"/>
          <cell r="F154" t="str">
            <v>ر2</v>
          </cell>
          <cell r="G154"/>
          <cell r="H154" t="str">
            <v>ر2</v>
          </cell>
          <cell r="I154"/>
          <cell r="J154" t="str">
            <v>ر1</v>
          </cell>
          <cell r="K154"/>
          <cell r="L154" t="str">
            <v>ر2</v>
          </cell>
          <cell r="M154"/>
          <cell r="N154" t="str">
            <v>ر2</v>
          </cell>
          <cell r="O154"/>
          <cell r="P154" t="str">
            <v>ر2</v>
          </cell>
          <cell r="Q154"/>
          <cell r="R154" t="str">
            <v>ر1</v>
          </cell>
          <cell r="S154"/>
          <cell r="T154" t="str">
            <v>ر1</v>
          </cell>
          <cell r="U154"/>
          <cell r="V154" t="str">
            <v>ر1</v>
          </cell>
          <cell r="W154"/>
          <cell r="X154" t="str">
            <v>ر1</v>
          </cell>
          <cell r="Y154"/>
          <cell r="Z154" t="str">
            <v>ر1</v>
          </cell>
          <cell r="AA154"/>
          <cell r="AB154" t="str">
            <v>ج</v>
          </cell>
          <cell r="AC154"/>
          <cell r="AD154" t="str">
            <v>ر1</v>
          </cell>
          <cell r="AE154"/>
          <cell r="AF154" t="str">
            <v>ر1</v>
          </cell>
          <cell r="AG154"/>
          <cell r="AH154" t="str">
            <v>ر1</v>
          </cell>
          <cell r="AI154"/>
          <cell r="AJ154" t="str">
            <v>ر1</v>
          </cell>
          <cell r="AK154"/>
          <cell r="AL154" t="str">
            <v>ر1</v>
          </cell>
          <cell r="AM154">
            <v>1</v>
          </cell>
          <cell r="AN154" t="str">
            <v>ج</v>
          </cell>
          <cell r="AO154"/>
          <cell r="AP154" t="str">
            <v>ج</v>
          </cell>
          <cell r="AQ154"/>
          <cell r="AR154" t="str">
            <v>ر1</v>
          </cell>
          <cell r="AS154">
            <v>1</v>
          </cell>
          <cell r="AT154" t="str">
            <v>ج</v>
          </cell>
          <cell r="AU154"/>
          <cell r="AV154" t="str">
            <v>ر1</v>
          </cell>
          <cell r="AW154">
            <v>1</v>
          </cell>
          <cell r="AX154" t="str">
            <v>ج</v>
          </cell>
          <cell r="AY154"/>
          <cell r="AZ154" t="str">
            <v>ج</v>
          </cell>
          <cell r="BA154"/>
          <cell r="BB154" t="str">
            <v/>
          </cell>
          <cell r="BC154"/>
          <cell r="BD154" t="str">
            <v/>
          </cell>
          <cell r="BE154"/>
          <cell r="BF154" t="str">
            <v/>
          </cell>
          <cell r="BG154"/>
          <cell r="BH154" t="str">
            <v/>
          </cell>
          <cell r="BI154"/>
          <cell r="BJ154" t="str">
            <v/>
          </cell>
          <cell r="BK154"/>
          <cell r="BL154" t="str">
            <v/>
          </cell>
          <cell r="BM154"/>
          <cell r="BN154" t="str">
            <v/>
          </cell>
          <cell r="BO154"/>
          <cell r="BP154" t="str">
            <v/>
          </cell>
          <cell r="BQ154"/>
          <cell r="BR154" t="str">
            <v/>
          </cell>
          <cell r="BS154"/>
          <cell r="BT154" t="str">
            <v/>
          </cell>
          <cell r="BU154"/>
          <cell r="BV154" t="str">
            <v/>
          </cell>
          <cell r="BW154"/>
          <cell r="BX154" t="str">
            <v/>
          </cell>
          <cell r="BY154"/>
          <cell r="BZ154" t="str">
            <v/>
          </cell>
          <cell r="CA154"/>
          <cell r="CB154" t="str">
            <v/>
          </cell>
          <cell r="CC154"/>
          <cell r="CD154" t="str">
            <v/>
          </cell>
          <cell r="CE154"/>
          <cell r="CF154" t="str">
            <v/>
          </cell>
          <cell r="CG154"/>
          <cell r="CH154" t="str">
            <v/>
          </cell>
          <cell r="CI154"/>
          <cell r="CJ154" t="str">
            <v/>
          </cell>
          <cell r="CK154"/>
          <cell r="CL154" t="str">
            <v/>
          </cell>
          <cell r="CM154"/>
          <cell r="CN154" t="str">
            <v/>
          </cell>
          <cell r="CO154"/>
          <cell r="CP154" t="str">
            <v/>
          </cell>
          <cell r="CQ154"/>
          <cell r="CR154" t="str">
            <v/>
          </cell>
          <cell r="CS154"/>
          <cell r="CT154" t="str">
            <v/>
          </cell>
          <cell r="CU154"/>
          <cell r="CV154" t="str">
            <v/>
          </cell>
          <cell r="CW154"/>
          <cell r="CX154" t="str">
            <v>ر2</v>
          </cell>
          <cell r="CY154" t="str">
            <v>ر2</v>
          </cell>
          <cell r="CZ154" t="str">
            <v>ر1</v>
          </cell>
          <cell r="DA154" t="str">
            <v>ر2</v>
          </cell>
          <cell r="DB154" t="str">
            <v>ر2</v>
          </cell>
          <cell r="DC154" t="str">
            <v>ر2</v>
          </cell>
          <cell r="DD154" t="str">
            <v>ر1</v>
          </cell>
          <cell r="DE154" t="str">
            <v>ر1</v>
          </cell>
          <cell r="DF154" t="str">
            <v>ر1</v>
          </cell>
          <cell r="DG154" t="str">
            <v>ر1</v>
          </cell>
          <cell r="DH154" t="str">
            <v>ر1</v>
          </cell>
          <cell r="DI154" t="str">
            <v>ج</v>
          </cell>
          <cell r="DJ154" t="str">
            <v>ر1</v>
          </cell>
          <cell r="DK154" t="str">
            <v>ر1</v>
          </cell>
          <cell r="DL154" t="str">
            <v>ر1</v>
          </cell>
          <cell r="DM154" t="str">
            <v>ر1</v>
          </cell>
          <cell r="DN154" t="str">
            <v>ر1</v>
          </cell>
          <cell r="DO154" t="str">
            <v>ر1</v>
          </cell>
          <cell r="DP154" t="str">
            <v>ج</v>
          </cell>
          <cell r="DQ154" t="str">
            <v>ر1</v>
          </cell>
          <cell r="DR154" t="str">
            <v>ر1</v>
          </cell>
          <cell r="DS154" t="str">
            <v>ر1</v>
          </cell>
          <cell r="DT154" t="str">
            <v>ر1</v>
          </cell>
          <cell r="DU154" t="str">
            <v>ج</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e">
            <v>#REF!</v>
          </cell>
        </row>
        <row r="155">
          <cell r="A155">
            <v>705797</v>
          </cell>
          <cell r="B155" t="str">
            <v xml:space="preserve">راما محمد </v>
          </cell>
          <cell r="C155" t="str">
            <v>الثانية حديث</v>
          </cell>
          <cell r="D155" t="str">
            <v>ترفع الى س2</v>
          </cell>
          <cell r="E155"/>
          <cell r="F155" t="str">
            <v>ر1</v>
          </cell>
          <cell r="G155">
            <v>1</v>
          </cell>
          <cell r="H155" t="str">
            <v>ر1</v>
          </cell>
          <cell r="I155"/>
          <cell r="J155" t="str">
            <v>ر1</v>
          </cell>
          <cell r="K155"/>
          <cell r="L155" t="str">
            <v>ر2</v>
          </cell>
          <cell r="M155">
            <v>1</v>
          </cell>
          <cell r="N155" t="str">
            <v>ر2</v>
          </cell>
          <cell r="O155"/>
          <cell r="P155" t="str">
            <v>ر1</v>
          </cell>
          <cell r="Q155">
            <v>1</v>
          </cell>
          <cell r="R155" t="str">
            <v>ر1</v>
          </cell>
          <cell r="S155">
            <v>1</v>
          </cell>
          <cell r="T155" t="str">
            <v>ج</v>
          </cell>
          <cell r="U155"/>
          <cell r="V155" t="str">
            <v>ر2</v>
          </cell>
          <cell r="W155">
            <v>1</v>
          </cell>
          <cell r="X155" t="str">
            <v>ر1</v>
          </cell>
          <cell r="Y155"/>
          <cell r="Z155" t="str">
            <v>ر2</v>
          </cell>
          <cell r="AA155"/>
          <cell r="AB155" t="str">
            <v>ر1</v>
          </cell>
          <cell r="AC155"/>
          <cell r="AD155" t="str">
            <v/>
          </cell>
          <cell r="AE155"/>
          <cell r="AF155" t="str">
            <v/>
          </cell>
          <cell r="AG155"/>
          <cell r="AH155" t="str">
            <v/>
          </cell>
          <cell r="AI155"/>
          <cell r="AJ155" t="str">
            <v/>
          </cell>
          <cell r="AK155"/>
          <cell r="AL155" t="str">
            <v/>
          </cell>
          <cell r="AM155"/>
          <cell r="AN155" t="str">
            <v/>
          </cell>
          <cell r="AO155"/>
          <cell r="AP155" t="str">
            <v/>
          </cell>
          <cell r="AQ155"/>
          <cell r="AR155" t="str">
            <v/>
          </cell>
          <cell r="AS155"/>
          <cell r="AT155" t="str">
            <v/>
          </cell>
          <cell r="AU155"/>
          <cell r="AV155" t="str">
            <v/>
          </cell>
          <cell r="AW155"/>
          <cell r="AX155" t="str">
            <v/>
          </cell>
          <cell r="AY155"/>
          <cell r="AZ155" t="str">
            <v/>
          </cell>
          <cell r="BA155"/>
          <cell r="BB155" t="str">
            <v/>
          </cell>
          <cell r="BC155"/>
          <cell r="BD155" t="str">
            <v/>
          </cell>
          <cell r="BE155"/>
          <cell r="BF155" t="str">
            <v/>
          </cell>
          <cell r="BG155"/>
          <cell r="BH155" t="str">
            <v/>
          </cell>
          <cell r="BI155"/>
          <cell r="BJ155" t="str">
            <v/>
          </cell>
          <cell r="BK155"/>
          <cell r="BL155" t="str">
            <v/>
          </cell>
          <cell r="BM155"/>
          <cell r="BN155" t="str">
            <v/>
          </cell>
          <cell r="BO155"/>
          <cell r="BP155" t="str">
            <v/>
          </cell>
          <cell r="BQ155"/>
          <cell r="BR155" t="str">
            <v/>
          </cell>
          <cell r="BS155"/>
          <cell r="BT155" t="str">
            <v/>
          </cell>
          <cell r="BU155"/>
          <cell r="BV155" t="str">
            <v/>
          </cell>
          <cell r="BW155"/>
          <cell r="BX155" t="str">
            <v/>
          </cell>
          <cell r="BY155"/>
          <cell r="BZ155" t="str">
            <v/>
          </cell>
          <cell r="CA155"/>
          <cell r="CB155" t="str">
            <v/>
          </cell>
          <cell r="CC155"/>
          <cell r="CD155" t="str">
            <v/>
          </cell>
          <cell r="CE155"/>
          <cell r="CF155" t="str">
            <v/>
          </cell>
          <cell r="CG155"/>
          <cell r="CH155" t="str">
            <v/>
          </cell>
          <cell r="CI155"/>
          <cell r="CJ155" t="str">
            <v/>
          </cell>
          <cell r="CK155"/>
          <cell r="CL155" t="str">
            <v/>
          </cell>
          <cell r="CM155"/>
          <cell r="CN155" t="str">
            <v/>
          </cell>
          <cell r="CO155"/>
          <cell r="CP155" t="str">
            <v/>
          </cell>
          <cell r="CQ155"/>
          <cell r="CR155" t="str">
            <v/>
          </cell>
          <cell r="CS155"/>
          <cell r="CT155" t="str">
            <v/>
          </cell>
          <cell r="CU155"/>
          <cell r="CV155" t="str">
            <v/>
          </cell>
          <cell r="CW155"/>
          <cell r="CX155" t="str">
            <v>ر1</v>
          </cell>
          <cell r="CY155" t="str">
            <v>ر2</v>
          </cell>
          <cell r="CZ155" t="str">
            <v>ر1</v>
          </cell>
          <cell r="DA155" t="str">
            <v>ر2</v>
          </cell>
          <cell r="DB155" t="str">
            <v>ر2</v>
          </cell>
          <cell r="DC155" t="str">
            <v>ر1</v>
          </cell>
          <cell r="DD155" t="str">
            <v>ر2</v>
          </cell>
          <cell r="DE155" t="str">
            <v>ر1</v>
          </cell>
          <cell r="DF155" t="str">
            <v>ر2</v>
          </cell>
          <cell r="DG155" t="str">
            <v>ر2</v>
          </cell>
          <cell r="DH155" t="str">
            <v>ر2</v>
          </cell>
          <cell r="DI155" t="str">
            <v>ر1</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
          </cell>
          <cell r="ET155" t="str">
            <v/>
          </cell>
          <cell r="EU155" t="str">
            <v/>
          </cell>
          <cell r="EV155" t="str">
            <v/>
          </cell>
          <cell r="EW155" t="e">
            <v>#REF!</v>
          </cell>
        </row>
        <row r="156">
          <cell r="A156">
            <v>705803</v>
          </cell>
          <cell r="B156" t="str">
            <v xml:space="preserve">رائد حلاوه </v>
          </cell>
          <cell r="C156" t="str">
            <v>الثانية</v>
          </cell>
          <cell r="D156" t="str">
            <v>إيقاف</v>
          </cell>
          <cell r="E156"/>
          <cell r="F156" t="str">
            <v>ر1</v>
          </cell>
          <cell r="G156"/>
          <cell r="H156" t="str">
            <v>ر2</v>
          </cell>
          <cell r="I156"/>
          <cell r="J156" t="str">
            <v>ر2</v>
          </cell>
          <cell r="K156"/>
          <cell r="L156" t="str">
            <v>ر1</v>
          </cell>
          <cell r="M156">
            <v>1</v>
          </cell>
          <cell r="N156" t="str">
            <v>ر2</v>
          </cell>
          <cell r="O156"/>
          <cell r="P156" t="str">
            <v>ر1</v>
          </cell>
          <cell r="Q156"/>
          <cell r="R156" t="str">
            <v>ر1</v>
          </cell>
          <cell r="S156"/>
          <cell r="T156" t="str">
            <v>ر1</v>
          </cell>
          <cell r="U156"/>
          <cell r="V156" t="str">
            <v>ر1</v>
          </cell>
          <cell r="W156">
            <v>1</v>
          </cell>
          <cell r="X156" t="str">
            <v>ج</v>
          </cell>
          <cell r="Y156"/>
          <cell r="Z156" t="str">
            <v>ر1</v>
          </cell>
          <cell r="AA156"/>
          <cell r="AB156" t="str">
            <v>ر1</v>
          </cell>
          <cell r="AC156"/>
          <cell r="AD156" t="str">
            <v>ر2</v>
          </cell>
          <cell r="AE156"/>
          <cell r="AF156" t="str">
            <v>ر1</v>
          </cell>
          <cell r="AG156"/>
          <cell r="AH156" t="str">
            <v>ر2</v>
          </cell>
          <cell r="AI156"/>
          <cell r="AJ156" t="str">
            <v>ر1</v>
          </cell>
          <cell r="AK156"/>
          <cell r="AL156" t="str">
            <v>ر2</v>
          </cell>
          <cell r="AM156"/>
          <cell r="AN156" t="str">
            <v>ر2</v>
          </cell>
          <cell r="AO156"/>
          <cell r="AP156" t="str">
            <v>ر1</v>
          </cell>
          <cell r="AQ156">
            <v>1</v>
          </cell>
          <cell r="AR156" t="str">
            <v>ر1</v>
          </cell>
          <cell r="AS156"/>
          <cell r="AT156" t="str">
            <v>ر1</v>
          </cell>
          <cell r="AU156"/>
          <cell r="AV156" t="str">
            <v>ج</v>
          </cell>
          <cell r="AW156"/>
          <cell r="AX156" t="str">
            <v>ر1</v>
          </cell>
          <cell r="AY156"/>
          <cell r="AZ156" t="str">
            <v>ر1</v>
          </cell>
          <cell r="BA156"/>
          <cell r="BB156" t="str">
            <v/>
          </cell>
          <cell r="BC156"/>
          <cell r="BD156" t="str">
            <v/>
          </cell>
          <cell r="BE156"/>
          <cell r="BF156" t="str">
            <v/>
          </cell>
          <cell r="BG156"/>
          <cell r="BH156" t="str">
            <v/>
          </cell>
          <cell r="BI156"/>
          <cell r="BJ156" t="str">
            <v/>
          </cell>
          <cell r="BK156"/>
          <cell r="BL156" t="str">
            <v/>
          </cell>
          <cell r="BM156"/>
          <cell r="BN156" t="str">
            <v/>
          </cell>
          <cell r="BO156"/>
          <cell r="BP156" t="str">
            <v/>
          </cell>
          <cell r="BQ156"/>
          <cell r="BR156" t="str">
            <v/>
          </cell>
          <cell r="BS156"/>
          <cell r="BT156" t="str">
            <v/>
          </cell>
          <cell r="BU156"/>
          <cell r="BV156" t="str">
            <v/>
          </cell>
          <cell r="BW156"/>
          <cell r="BX156" t="str">
            <v/>
          </cell>
          <cell r="BY156"/>
          <cell r="BZ156" t="str">
            <v/>
          </cell>
          <cell r="CA156"/>
          <cell r="CB156" t="str">
            <v/>
          </cell>
          <cell r="CC156"/>
          <cell r="CD156" t="str">
            <v/>
          </cell>
          <cell r="CE156"/>
          <cell r="CF156" t="str">
            <v/>
          </cell>
          <cell r="CG156"/>
          <cell r="CH156" t="str">
            <v/>
          </cell>
          <cell r="CI156"/>
          <cell r="CJ156" t="str">
            <v/>
          </cell>
          <cell r="CK156"/>
          <cell r="CL156" t="str">
            <v/>
          </cell>
          <cell r="CM156"/>
          <cell r="CN156" t="str">
            <v/>
          </cell>
          <cell r="CO156"/>
          <cell r="CP156" t="str">
            <v/>
          </cell>
          <cell r="CQ156"/>
          <cell r="CR156" t="str">
            <v/>
          </cell>
          <cell r="CS156"/>
          <cell r="CT156" t="str">
            <v/>
          </cell>
          <cell r="CU156"/>
          <cell r="CV156" t="str">
            <v/>
          </cell>
          <cell r="CW156" t="str">
            <v>إيقاف</v>
          </cell>
          <cell r="CX156" t="str">
            <v>ر1</v>
          </cell>
          <cell r="CY156" t="str">
            <v>ر2</v>
          </cell>
          <cell r="CZ156" t="str">
            <v>ر2</v>
          </cell>
          <cell r="DA156" t="str">
            <v>ر1</v>
          </cell>
          <cell r="DB156" t="str">
            <v>ر2</v>
          </cell>
          <cell r="DC156" t="str">
            <v>ر1</v>
          </cell>
          <cell r="DD156" t="str">
            <v>ر1</v>
          </cell>
          <cell r="DE156" t="str">
            <v>ر1</v>
          </cell>
          <cell r="DF156" t="str">
            <v>ر1</v>
          </cell>
          <cell r="DG156" t="str">
            <v>ج</v>
          </cell>
          <cell r="DH156" t="str">
            <v>ر1</v>
          </cell>
          <cell r="DI156" t="str">
            <v>ر1</v>
          </cell>
          <cell r="DJ156" t="str">
            <v>ر2</v>
          </cell>
          <cell r="DK156" t="str">
            <v>ر1</v>
          </cell>
          <cell r="DL156" t="str">
            <v>ر2</v>
          </cell>
          <cell r="DM156" t="str">
            <v>ر1</v>
          </cell>
          <cell r="DN156" t="str">
            <v>ر2</v>
          </cell>
          <cell r="DO156" t="str">
            <v>ر2</v>
          </cell>
          <cell r="DP156" t="str">
            <v>ر1</v>
          </cell>
          <cell r="DQ156" t="str">
            <v>ر1</v>
          </cell>
          <cell r="DR156" t="str">
            <v>ر1</v>
          </cell>
          <cell r="DS156" t="str">
            <v>ج</v>
          </cell>
          <cell r="DT156" t="str">
            <v>ر1</v>
          </cell>
          <cell r="DU156" t="str">
            <v>ر1</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v>45000</v>
          </cell>
          <cell r="EU156" t="str">
            <v/>
          </cell>
          <cell r="EV156" t="str">
            <v/>
          </cell>
          <cell r="EW156" t="e">
            <v>#REF!</v>
          </cell>
        </row>
        <row r="157">
          <cell r="A157">
            <v>705809</v>
          </cell>
          <cell r="B157" t="str">
            <v>رحاب الدياب</v>
          </cell>
          <cell r="C157" t="str">
            <v>الثانية</v>
          </cell>
          <cell r="D157" t="str">
            <v/>
          </cell>
          <cell r="E157"/>
          <cell r="F157" t="str">
            <v>ر2</v>
          </cell>
          <cell r="G157"/>
          <cell r="H157" t="str">
            <v>ر2</v>
          </cell>
          <cell r="I157"/>
          <cell r="J157" t="str">
            <v>ر2</v>
          </cell>
          <cell r="K157"/>
          <cell r="L157" t="str">
            <v>ر2</v>
          </cell>
          <cell r="M157">
            <v>1</v>
          </cell>
          <cell r="N157" t="str">
            <v>ر2</v>
          </cell>
          <cell r="O157"/>
          <cell r="P157" t="str">
            <v>ر2</v>
          </cell>
          <cell r="Q157"/>
          <cell r="R157" t="str">
            <v>ر1</v>
          </cell>
          <cell r="S157"/>
          <cell r="T157" t="str">
            <v>ر1</v>
          </cell>
          <cell r="U157"/>
          <cell r="V157" t="str">
            <v>ر1</v>
          </cell>
          <cell r="W157">
            <v>1</v>
          </cell>
          <cell r="X157" t="str">
            <v>ر2</v>
          </cell>
          <cell r="Y157"/>
          <cell r="Z157" t="str">
            <v>ر2</v>
          </cell>
          <cell r="AA157"/>
          <cell r="AB157" t="str">
            <v>ر1</v>
          </cell>
          <cell r="AC157">
            <v>1</v>
          </cell>
          <cell r="AD157" t="str">
            <v>ر1</v>
          </cell>
          <cell r="AE157"/>
          <cell r="AF157" t="str">
            <v>ر1</v>
          </cell>
          <cell r="AG157"/>
          <cell r="AH157" t="str">
            <v>ر1</v>
          </cell>
          <cell r="AI157"/>
          <cell r="AJ157" t="str">
            <v>ر1</v>
          </cell>
          <cell r="AK157">
            <v>1</v>
          </cell>
          <cell r="AL157" t="str">
            <v>ر2</v>
          </cell>
          <cell r="AM157"/>
          <cell r="AN157" t="str">
            <v>ر2</v>
          </cell>
          <cell r="AO157"/>
          <cell r="AP157" t="str">
            <v>ج</v>
          </cell>
          <cell r="AQ157"/>
          <cell r="AR157" t="str">
            <v>ر1</v>
          </cell>
          <cell r="AS157"/>
          <cell r="AT157" t="str">
            <v>ر1</v>
          </cell>
          <cell r="AU157"/>
          <cell r="AV157" t="str">
            <v>ر1</v>
          </cell>
          <cell r="AW157"/>
          <cell r="AX157" t="str">
            <v>ج</v>
          </cell>
          <cell r="AY157"/>
          <cell r="AZ157" t="str">
            <v>ر1</v>
          </cell>
          <cell r="BA157"/>
          <cell r="BB157" t="str">
            <v/>
          </cell>
          <cell r="BC157"/>
          <cell r="BD157" t="str">
            <v/>
          </cell>
          <cell r="BE157"/>
          <cell r="BF157" t="str">
            <v/>
          </cell>
          <cell r="BG157"/>
          <cell r="BH157" t="str">
            <v/>
          </cell>
          <cell r="BI157"/>
          <cell r="BJ157" t="str">
            <v/>
          </cell>
          <cell r="BK157"/>
          <cell r="BL157" t="str">
            <v/>
          </cell>
          <cell r="BM157"/>
          <cell r="BN157" t="str">
            <v/>
          </cell>
          <cell r="BO157"/>
          <cell r="BP157" t="str">
            <v/>
          </cell>
          <cell r="BQ157"/>
          <cell r="BR157" t="str">
            <v/>
          </cell>
          <cell r="BS157"/>
          <cell r="BT157" t="str">
            <v/>
          </cell>
          <cell r="BU157"/>
          <cell r="BV157" t="str">
            <v/>
          </cell>
          <cell r="BW157"/>
          <cell r="BX157" t="str">
            <v/>
          </cell>
          <cell r="BY157"/>
          <cell r="BZ157" t="str">
            <v/>
          </cell>
          <cell r="CA157"/>
          <cell r="CB157" t="str">
            <v/>
          </cell>
          <cell r="CC157"/>
          <cell r="CD157" t="str">
            <v/>
          </cell>
          <cell r="CE157"/>
          <cell r="CF157" t="str">
            <v/>
          </cell>
          <cell r="CG157"/>
          <cell r="CH157" t="str">
            <v/>
          </cell>
          <cell r="CI157"/>
          <cell r="CJ157" t="str">
            <v/>
          </cell>
          <cell r="CK157"/>
          <cell r="CL157" t="str">
            <v/>
          </cell>
          <cell r="CM157"/>
          <cell r="CN157" t="str">
            <v/>
          </cell>
          <cell r="CO157"/>
          <cell r="CP157" t="str">
            <v/>
          </cell>
          <cell r="CQ157"/>
          <cell r="CR157" t="str">
            <v/>
          </cell>
          <cell r="CS157"/>
          <cell r="CT157" t="str">
            <v/>
          </cell>
          <cell r="CU157"/>
          <cell r="CV157" t="str">
            <v/>
          </cell>
          <cell r="CW157"/>
          <cell r="CX157" t="str">
            <v>ر2</v>
          </cell>
          <cell r="CY157" t="str">
            <v>ر2</v>
          </cell>
          <cell r="CZ157" t="str">
            <v>ر2</v>
          </cell>
          <cell r="DA157" t="str">
            <v>ر2</v>
          </cell>
          <cell r="DB157" t="str">
            <v>ر2</v>
          </cell>
          <cell r="DC157" t="str">
            <v>ر2</v>
          </cell>
          <cell r="DD157" t="str">
            <v>ر1</v>
          </cell>
          <cell r="DE157" t="str">
            <v>ر1</v>
          </cell>
          <cell r="DF157" t="str">
            <v>ر1</v>
          </cell>
          <cell r="DG157" t="str">
            <v>ر2</v>
          </cell>
          <cell r="DH157" t="str">
            <v>ر2</v>
          </cell>
          <cell r="DI157" t="str">
            <v>ر1</v>
          </cell>
          <cell r="DJ157" t="str">
            <v>ر2</v>
          </cell>
          <cell r="DK157" t="str">
            <v>ر1</v>
          </cell>
          <cell r="DL157" t="str">
            <v>ر1</v>
          </cell>
          <cell r="DM157" t="str">
            <v>ر1</v>
          </cell>
          <cell r="DN157" t="str">
            <v>ر2</v>
          </cell>
          <cell r="DO157" t="str">
            <v>ر2</v>
          </cell>
          <cell r="DP157" t="str">
            <v>ج</v>
          </cell>
          <cell r="DQ157" t="str">
            <v>ر1</v>
          </cell>
          <cell r="DR157" t="str">
            <v>ر1</v>
          </cell>
          <cell r="DS157" t="str">
            <v>ر1</v>
          </cell>
          <cell r="DT157" t="str">
            <v>ج</v>
          </cell>
          <cell r="DU157" t="str">
            <v>ر1</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e">
            <v>#REF!</v>
          </cell>
        </row>
        <row r="158">
          <cell r="A158">
            <v>705813</v>
          </cell>
          <cell r="B158" t="str">
            <v xml:space="preserve">رشا السليمان </v>
          </cell>
          <cell r="C158" t="str">
            <v>الرابعة</v>
          </cell>
          <cell r="D158" t="str">
            <v/>
          </cell>
          <cell r="E158"/>
          <cell r="F158" t="str">
            <v>ر1</v>
          </cell>
          <cell r="G158"/>
          <cell r="H158" t="str">
            <v>ر1</v>
          </cell>
          <cell r="I158"/>
          <cell r="J158" t="str">
            <v>ر1</v>
          </cell>
          <cell r="K158"/>
          <cell r="L158" t="str">
            <v>ر1</v>
          </cell>
          <cell r="M158"/>
          <cell r="N158" t="str">
            <v>ر1</v>
          </cell>
          <cell r="O158"/>
          <cell r="P158" t="str">
            <v>ر1</v>
          </cell>
          <cell r="Q158"/>
          <cell r="R158" t="str">
            <v>ر1</v>
          </cell>
          <cell r="S158"/>
          <cell r="T158" t="str">
            <v>ر1</v>
          </cell>
          <cell r="U158"/>
          <cell r="V158" t="str">
            <v>ر1</v>
          </cell>
          <cell r="W158"/>
          <cell r="X158" t="str">
            <v>ر1</v>
          </cell>
          <cell r="Y158"/>
          <cell r="Z158" t="str">
            <v>ر2</v>
          </cell>
          <cell r="AA158"/>
          <cell r="AB158" t="str">
            <v>ر1</v>
          </cell>
          <cell r="AC158"/>
          <cell r="AD158" t="str">
            <v>ر1</v>
          </cell>
          <cell r="AE158"/>
          <cell r="AF158" t="str">
            <v>ر2</v>
          </cell>
          <cell r="AG158"/>
          <cell r="AH158" t="str">
            <v>ر1</v>
          </cell>
          <cell r="AI158"/>
          <cell r="AJ158" t="str">
            <v>ر1</v>
          </cell>
          <cell r="AK158"/>
          <cell r="AL158" t="str">
            <v>ر2</v>
          </cell>
          <cell r="AM158"/>
          <cell r="AN158" t="str">
            <v>ر2</v>
          </cell>
          <cell r="AO158"/>
          <cell r="AP158" t="str">
            <v>ر2</v>
          </cell>
          <cell r="AQ158"/>
          <cell r="AR158" t="str">
            <v>ر2</v>
          </cell>
          <cell r="AS158"/>
          <cell r="AT158" t="str">
            <v>ر2</v>
          </cell>
          <cell r="AU158"/>
          <cell r="AV158" t="str">
            <v>ر1</v>
          </cell>
          <cell r="AW158"/>
          <cell r="AX158" t="str">
            <v>ر1</v>
          </cell>
          <cell r="AY158"/>
          <cell r="AZ158" t="str">
            <v>ر2</v>
          </cell>
          <cell r="BA158"/>
          <cell r="BB158" t="str">
            <v>ر1</v>
          </cell>
          <cell r="BC158"/>
          <cell r="BD158" t="str">
            <v>ر1</v>
          </cell>
          <cell r="BE158"/>
          <cell r="BF158" t="str">
            <v>ر2</v>
          </cell>
          <cell r="BG158"/>
          <cell r="BH158" t="str">
            <v>ر1</v>
          </cell>
          <cell r="BI158"/>
          <cell r="BJ158" t="str">
            <v>ر1</v>
          </cell>
          <cell r="BK158"/>
          <cell r="BL158" t="str">
            <v>ر1</v>
          </cell>
          <cell r="BM158"/>
          <cell r="BN158" t="str">
            <v>ر1</v>
          </cell>
          <cell r="BO158"/>
          <cell r="BP158" t="str">
            <v>ر1</v>
          </cell>
          <cell r="BQ158"/>
          <cell r="BR158" t="str">
            <v>ر1</v>
          </cell>
          <cell r="BS158"/>
          <cell r="BT158" t="str">
            <v>ر1</v>
          </cell>
          <cell r="BU158"/>
          <cell r="BV158" t="str">
            <v>ر1</v>
          </cell>
          <cell r="BW158"/>
          <cell r="BX158" t="str">
            <v>ر1</v>
          </cell>
          <cell r="BY158">
            <v>1</v>
          </cell>
          <cell r="BZ158" t="str">
            <v>ج</v>
          </cell>
          <cell r="CA158">
            <v>1</v>
          </cell>
          <cell r="CB158" t="str">
            <v>ج</v>
          </cell>
          <cell r="CC158">
            <v>1</v>
          </cell>
          <cell r="CD158" t="str">
            <v>ج</v>
          </cell>
          <cell r="CE158">
            <v>1</v>
          </cell>
          <cell r="CF158" t="str">
            <v>ج</v>
          </cell>
          <cell r="CG158">
            <v>1</v>
          </cell>
          <cell r="CH158" t="str">
            <v>ج</v>
          </cell>
          <cell r="CI158">
            <v>1</v>
          </cell>
          <cell r="CJ158" t="str">
            <v>ج</v>
          </cell>
          <cell r="CK158"/>
          <cell r="CL158" t="str">
            <v/>
          </cell>
          <cell r="CM158"/>
          <cell r="CN158" t="str">
            <v/>
          </cell>
          <cell r="CO158"/>
          <cell r="CP158" t="str">
            <v/>
          </cell>
          <cell r="CQ158"/>
          <cell r="CR158" t="str">
            <v/>
          </cell>
          <cell r="CS158"/>
          <cell r="CT158" t="str">
            <v/>
          </cell>
          <cell r="CU158"/>
          <cell r="CV158" t="str">
            <v/>
          </cell>
          <cell r="CW158"/>
          <cell r="CX158" t="str">
            <v>ر1</v>
          </cell>
          <cell r="CY158" t="str">
            <v>ر1</v>
          </cell>
          <cell r="CZ158" t="str">
            <v>ر1</v>
          </cell>
          <cell r="DA158" t="str">
            <v>ر1</v>
          </cell>
          <cell r="DB158" t="str">
            <v>ر1</v>
          </cell>
          <cell r="DC158" t="str">
            <v>ر1</v>
          </cell>
          <cell r="DD158" t="str">
            <v>ر1</v>
          </cell>
          <cell r="DE158" t="str">
            <v>ر1</v>
          </cell>
          <cell r="DF158" t="str">
            <v>ر1</v>
          </cell>
          <cell r="DG158" t="str">
            <v>ر1</v>
          </cell>
          <cell r="DH158" t="str">
            <v>ر2</v>
          </cell>
          <cell r="DI158" t="str">
            <v>ر1</v>
          </cell>
          <cell r="DJ158" t="str">
            <v>ر1</v>
          </cell>
          <cell r="DK158" t="str">
            <v>ر2</v>
          </cell>
          <cell r="DL158" t="str">
            <v>ر1</v>
          </cell>
          <cell r="DM158" t="str">
            <v>ر1</v>
          </cell>
          <cell r="DN158" t="str">
            <v>ر2</v>
          </cell>
          <cell r="DO158" t="str">
            <v>ر2</v>
          </cell>
          <cell r="DP158" t="str">
            <v>ر2</v>
          </cell>
          <cell r="DQ158" t="str">
            <v>ر2</v>
          </cell>
          <cell r="DR158" t="str">
            <v>ر2</v>
          </cell>
          <cell r="DS158" t="str">
            <v>ر1</v>
          </cell>
          <cell r="DT158" t="str">
            <v>ر1</v>
          </cell>
          <cell r="DU158" t="str">
            <v>ر2</v>
          </cell>
          <cell r="DV158" t="str">
            <v>ر1</v>
          </cell>
          <cell r="DW158" t="str">
            <v>ر1</v>
          </cell>
          <cell r="DX158" t="str">
            <v>ر2</v>
          </cell>
          <cell r="DY158" t="str">
            <v>ر1</v>
          </cell>
          <cell r="DZ158" t="str">
            <v>ر1</v>
          </cell>
          <cell r="EA158" t="str">
            <v>ر1</v>
          </cell>
          <cell r="EB158" t="str">
            <v>ر1</v>
          </cell>
          <cell r="EC158" t="str">
            <v>ر1</v>
          </cell>
          <cell r="ED158" t="str">
            <v>ر1</v>
          </cell>
          <cell r="EE158" t="str">
            <v>ر1</v>
          </cell>
          <cell r="EF158" t="str">
            <v>ر1</v>
          </cell>
          <cell r="EG158" t="str">
            <v>ر1</v>
          </cell>
          <cell r="EH158" t="str">
            <v>ر1</v>
          </cell>
          <cell r="EI158" t="str">
            <v>ر1</v>
          </cell>
          <cell r="EJ158" t="str">
            <v>ر1</v>
          </cell>
          <cell r="EK158" t="str">
            <v>ر1</v>
          </cell>
          <cell r="EL158" t="str">
            <v>ر1</v>
          </cell>
          <cell r="EM158" t="str">
            <v>ر1</v>
          </cell>
          <cell r="EN158" t="str">
            <v/>
          </cell>
          <cell r="EO158" t="str">
            <v/>
          </cell>
          <cell r="EP158" t="str">
            <v/>
          </cell>
          <cell r="EQ158" t="str">
            <v/>
          </cell>
          <cell r="ER158" t="str">
            <v/>
          </cell>
          <cell r="ES158" t="str">
            <v/>
          </cell>
          <cell r="ET158" t="str">
            <v/>
          </cell>
          <cell r="EU158" t="str">
            <v/>
          </cell>
          <cell r="EV158" t="str">
            <v/>
          </cell>
          <cell r="EW158" t="e">
            <v>#REF!</v>
          </cell>
        </row>
        <row r="159">
          <cell r="A159">
            <v>705817</v>
          </cell>
          <cell r="B159" t="str">
            <v>رغداء الصبان</v>
          </cell>
          <cell r="C159" t="str">
            <v>الثانية</v>
          </cell>
          <cell r="D159" t="str">
            <v>إيقاف</v>
          </cell>
          <cell r="E159"/>
          <cell r="F159" t="str">
            <v>A</v>
          </cell>
          <cell r="G159"/>
          <cell r="H159" t="str">
            <v>A</v>
          </cell>
          <cell r="I159"/>
          <cell r="J159" t="str">
            <v>A</v>
          </cell>
          <cell r="K159"/>
          <cell r="L159" t="str">
            <v>A</v>
          </cell>
          <cell r="M159"/>
          <cell r="N159" t="str">
            <v>A</v>
          </cell>
          <cell r="O159"/>
          <cell r="P159" t="str">
            <v>A</v>
          </cell>
          <cell r="Q159"/>
          <cell r="R159" t="str">
            <v>A</v>
          </cell>
          <cell r="S159"/>
          <cell r="T159" t="str">
            <v>A</v>
          </cell>
          <cell r="U159"/>
          <cell r="V159" t="str">
            <v>A</v>
          </cell>
          <cell r="W159"/>
          <cell r="X159" t="str">
            <v>A</v>
          </cell>
          <cell r="Y159"/>
          <cell r="Z159" t="str">
            <v>A</v>
          </cell>
          <cell r="AA159"/>
          <cell r="AB159" t="str">
            <v>A</v>
          </cell>
          <cell r="AC159"/>
          <cell r="AD159" t="str">
            <v>A</v>
          </cell>
          <cell r="AE159"/>
          <cell r="AF159" t="str">
            <v>A</v>
          </cell>
          <cell r="AG159"/>
          <cell r="AH159" t="str">
            <v>A</v>
          </cell>
          <cell r="AI159"/>
          <cell r="AJ159" t="str">
            <v>A</v>
          </cell>
          <cell r="AK159"/>
          <cell r="AL159" t="str">
            <v>A</v>
          </cell>
          <cell r="AM159"/>
          <cell r="AN159" t="str">
            <v>A</v>
          </cell>
          <cell r="AO159"/>
          <cell r="AP159" t="str">
            <v>A</v>
          </cell>
          <cell r="AQ159"/>
          <cell r="AR159" t="str">
            <v>A</v>
          </cell>
          <cell r="AS159">
            <v>1</v>
          </cell>
          <cell r="AT159" t="str">
            <v>A</v>
          </cell>
          <cell r="AU159"/>
          <cell r="AV159" t="str">
            <v>A</v>
          </cell>
          <cell r="AW159">
            <v>1</v>
          </cell>
          <cell r="AX159" t="str">
            <v>A</v>
          </cell>
          <cell r="AY159"/>
          <cell r="AZ159" t="str">
            <v>A</v>
          </cell>
          <cell r="BA159"/>
          <cell r="BB159" t="str">
            <v/>
          </cell>
          <cell r="BC159"/>
          <cell r="BD159" t="str">
            <v/>
          </cell>
          <cell r="BE159"/>
          <cell r="BF159" t="str">
            <v/>
          </cell>
          <cell r="BG159"/>
          <cell r="BH159" t="str">
            <v/>
          </cell>
          <cell r="BI159"/>
          <cell r="BJ159" t="str">
            <v/>
          </cell>
          <cell r="BK159"/>
          <cell r="BL159" t="str">
            <v/>
          </cell>
          <cell r="BM159"/>
          <cell r="BN159" t="str">
            <v/>
          </cell>
          <cell r="BO159"/>
          <cell r="BP159" t="str">
            <v/>
          </cell>
          <cell r="BQ159"/>
          <cell r="BR159" t="str">
            <v/>
          </cell>
          <cell r="BS159"/>
          <cell r="BT159" t="str">
            <v/>
          </cell>
          <cell r="BU159"/>
          <cell r="BV159" t="str">
            <v/>
          </cell>
          <cell r="BW159"/>
          <cell r="BX159" t="str">
            <v/>
          </cell>
          <cell r="BY159"/>
          <cell r="BZ159" t="str">
            <v/>
          </cell>
          <cell r="CA159"/>
          <cell r="CB159" t="str">
            <v/>
          </cell>
          <cell r="CC159"/>
          <cell r="CD159" t="str">
            <v/>
          </cell>
          <cell r="CE159"/>
          <cell r="CF159" t="str">
            <v/>
          </cell>
          <cell r="CG159"/>
          <cell r="CH159" t="str">
            <v/>
          </cell>
          <cell r="CI159"/>
          <cell r="CJ159" t="str">
            <v/>
          </cell>
          <cell r="CK159"/>
          <cell r="CL159" t="str">
            <v/>
          </cell>
          <cell r="CM159"/>
          <cell r="CN159" t="str">
            <v/>
          </cell>
          <cell r="CO159"/>
          <cell r="CP159" t="str">
            <v/>
          </cell>
          <cell r="CQ159"/>
          <cell r="CR159" t="str">
            <v/>
          </cell>
          <cell r="CS159"/>
          <cell r="CT159" t="str">
            <v/>
          </cell>
          <cell r="CU159"/>
          <cell r="CV159" t="str">
            <v/>
          </cell>
          <cell r="CW159" t="str">
            <v>إيقاف</v>
          </cell>
          <cell r="CX159" t="str">
            <v>A</v>
          </cell>
          <cell r="CY159" t="str">
            <v>A</v>
          </cell>
          <cell r="CZ159" t="str">
            <v>A</v>
          </cell>
          <cell r="DA159" t="str">
            <v>A</v>
          </cell>
          <cell r="DB159" t="str">
            <v>A</v>
          </cell>
          <cell r="DC159" t="str">
            <v>A</v>
          </cell>
          <cell r="DD159" t="str">
            <v>A</v>
          </cell>
          <cell r="DE159" t="str">
            <v>A</v>
          </cell>
          <cell r="DF159" t="str">
            <v>A</v>
          </cell>
          <cell r="DG159" t="str">
            <v>A</v>
          </cell>
          <cell r="DH159" t="str">
            <v>A</v>
          </cell>
          <cell r="DI159" t="str">
            <v>A</v>
          </cell>
          <cell r="DJ159" t="str">
            <v>A</v>
          </cell>
          <cell r="DK159" t="str">
            <v>A</v>
          </cell>
          <cell r="DL159" t="str">
            <v>A</v>
          </cell>
          <cell r="DM159" t="str">
            <v>A</v>
          </cell>
          <cell r="DN159" t="str">
            <v>A</v>
          </cell>
          <cell r="DO159" t="str">
            <v>A</v>
          </cell>
          <cell r="DP159" t="str">
            <v>A</v>
          </cell>
          <cell r="DQ159" t="str">
            <v>A</v>
          </cell>
          <cell r="DR159" t="str">
            <v>A</v>
          </cell>
          <cell r="DS159" t="str">
            <v>A</v>
          </cell>
          <cell r="DT159" t="str">
            <v>A</v>
          </cell>
          <cell r="DU159" t="str">
            <v>A</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O159" t="str">
            <v/>
          </cell>
          <cell r="EP159" t="str">
            <v/>
          </cell>
          <cell r="EQ159" t="str">
            <v/>
          </cell>
          <cell r="ER159" t="str">
            <v/>
          </cell>
          <cell r="ES159" t="str">
            <v/>
          </cell>
          <cell r="ET159">
            <v>70000</v>
          </cell>
          <cell r="EU159" t="str">
            <v/>
          </cell>
          <cell r="EV159" t="str">
            <v/>
          </cell>
          <cell r="EW159" t="e">
            <v>#REF!</v>
          </cell>
        </row>
        <row r="160">
          <cell r="A160">
            <v>705866</v>
          </cell>
          <cell r="B160" t="str">
            <v xml:space="preserve">سهيله الحميد </v>
          </cell>
          <cell r="C160" t="str">
            <v>الرابعة</v>
          </cell>
          <cell r="D160" t="str">
            <v/>
          </cell>
          <cell r="E160"/>
          <cell r="F160" t="str">
            <v>ر2</v>
          </cell>
          <cell r="G160"/>
          <cell r="H160" t="str">
            <v>ر2</v>
          </cell>
          <cell r="I160"/>
          <cell r="J160" t="str">
            <v>ر2</v>
          </cell>
          <cell r="K160"/>
          <cell r="L160" t="str">
            <v>ر1</v>
          </cell>
          <cell r="M160"/>
          <cell r="N160" t="str">
            <v>ر2</v>
          </cell>
          <cell r="O160"/>
          <cell r="P160" t="str">
            <v>ر1</v>
          </cell>
          <cell r="Q160"/>
          <cell r="R160" t="str">
            <v>ر1</v>
          </cell>
          <cell r="S160"/>
          <cell r="T160" t="str">
            <v>ر1</v>
          </cell>
          <cell r="U160"/>
          <cell r="V160" t="str">
            <v>ر1</v>
          </cell>
          <cell r="W160"/>
          <cell r="X160" t="str">
            <v>ر2</v>
          </cell>
          <cell r="Y160"/>
          <cell r="Z160" t="str">
            <v>ر2</v>
          </cell>
          <cell r="AA160"/>
          <cell r="AB160" t="str">
            <v>ر1</v>
          </cell>
          <cell r="AC160"/>
          <cell r="AD160" t="str">
            <v>ر2</v>
          </cell>
          <cell r="AE160"/>
          <cell r="AF160" t="str">
            <v>ر1</v>
          </cell>
          <cell r="AG160"/>
          <cell r="AH160" t="str">
            <v>ر2</v>
          </cell>
          <cell r="AI160"/>
          <cell r="AJ160" t="str">
            <v>ر1</v>
          </cell>
          <cell r="AK160"/>
          <cell r="AL160" t="str">
            <v>ر1</v>
          </cell>
          <cell r="AM160"/>
          <cell r="AN160" t="str">
            <v>ر1</v>
          </cell>
          <cell r="AO160"/>
          <cell r="AP160" t="str">
            <v>ر1</v>
          </cell>
          <cell r="AQ160"/>
          <cell r="AR160" t="str">
            <v>ر1</v>
          </cell>
          <cell r="AS160"/>
          <cell r="AT160" t="str">
            <v>ر1</v>
          </cell>
          <cell r="AU160"/>
          <cell r="AV160" t="str">
            <v>ر1</v>
          </cell>
          <cell r="AW160"/>
          <cell r="AX160" t="str">
            <v>ر1</v>
          </cell>
          <cell r="AY160"/>
          <cell r="AZ160" t="str">
            <v>ر1</v>
          </cell>
          <cell r="BA160"/>
          <cell r="BB160" t="str">
            <v>ر1</v>
          </cell>
          <cell r="BC160"/>
          <cell r="BD160" t="str">
            <v>ر2</v>
          </cell>
          <cell r="BE160"/>
          <cell r="BF160" t="str">
            <v>ر1</v>
          </cell>
          <cell r="BG160"/>
          <cell r="BH160" t="str">
            <v>ر2</v>
          </cell>
          <cell r="BI160"/>
          <cell r="BJ160" t="str">
            <v>ر1</v>
          </cell>
          <cell r="BK160"/>
          <cell r="BL160" t="str">
            <v>ر1</v>
          </cell>
          <cell r="BM160"/>
          <cell r="BN160" t="str">
            <v>ر1</v>
          </cell>
          <cell r="BO160"/>
          <cell r="BP160" t="str">
            <v>ج</v>
          </cell>
          <cell r="BQ160"/>
          <cell r="BR160" t="str">
            <v>ر1</v>
          </cell>
          <cell r="BS160"/>
          <cell r="BT160" t="str">
            <v>ر1</v>
          </cell>
          <cell r="BU160"/>
          <cell r="BV160" t="str">
            <v>ر2</v>
          </cell>
          <cell r="BW160"/>
          <cell r="BX160" t="str">
            <v>ر1</v>
          </cell>
          <cell r="BY160">
            <v>1</v>
          </cell>
          <cell r="BZ160" t="str">
            <v>ج</v>
          </cell>
          <cell r="CA160">
            <v>1</v>
          </cell>
          <cell r="CB160" t="str">
            <v>ج</v>
          </cell>
          <cell r="CC160"/>
          <cell r="CD160" t="str">
            <v>ج</v>
          </cell>
          <cell r="CE160">
            <v>1</v>
          </cell>
          <cell r="CF160" t="str">
            <v>ج</v>
          </cell>
          <cell r="CG160">
            <v>1</v>
          </cell>
          <cell r="CH160" t="str">
            <v>ج</v>
          </cell>
          <cell r="CI160">
            <v>1</v>
          </cell>
          <cell r="CJ160" t="str">
            <v>ج</v>
          </cell>
          <cell r="CK160"/>
          <cell r="CL160" t="str">
            <v/>
          </cell>
          <cell r="CM160"/>
          <cell r="CN160" t="str">
            <v/>
          </cell>
          <cell r="CO160"/>
          <cell r="CP160" t="str">
            <v/>
          </cell>
          <cell r="CQ160"/>
          <cell r="CR160" t="str">
            <v/>
          </cell>
          <cell r="CS160"/>
          <cell r="CT160" t="str">
            <v/>
          </cell>
          <cell r="CU160"/>
          <cell r="CV160" t="str">
            <v/>
          </cell>
          <cell r="CW160"/>
          <cell r="CX160" t="str">
            <v>ر2</v>
          </cell>
          <cell r="CY160" t="str">
            <v>ر2</v>
          </cell>
          <cell r="CZ160" t="str">
            <v>ر2</v>
          </cell>
          <cell r="DA160" t="str">
            <v>ر1</v>
          </cell>
          <cell r="DB160" t="str">
            <v>ر2</v>
          </cell>
          <cell r="DC160" t="str">
            <v>ر1</v>
          </cell>
          <cell r="DD160" t="str">
            <v>ر1</v>
          </cell>
          <cell r="DE160" t="str">
            <v>ر1</v>
          </cell>
          <cell r="DF160" t="str">
            <v>ر1</v>
          </cell>
          <cell r="DG160" t="str">
            <v>ر2</v>
          </cell>
          <cell r="DH160" t="str">
            <v>ر2</v>
          </cell>
          <cell r="DI160" t="str">
            <v>ر1</v>
          </cell>
          <cell r="DJ160" t="str">
            <v>ر2</v>
          </cell>
          <cell r="DK160" t="str">
            <v>ر1</v>
          </cell>
          <cell r="DL160" t="str">
            <v>ر2</v>
          </cell>
          <cell r="DM160" t="str">
            <v>ر1</v>
          </cell>
          <cell r="DN160" t="str">
            <v>ر1</v>
          </cell>
          <cell r="DO160" t="str">
            <v>ر1</v>
          </cell>
          <cell r="DP160" t="str">
            <v>ر1</v>
          </cell>
          <cell r="DQ160" t="str">
            <v>ر1</v>
          </cell>
          <cell r="DR160" t="str">
            <v>ر1</v>
          </cell>
          <cell r="DS160" t="str">
            <v>ر1</v>
          </cell>
          <cell r="DT160" t="str">
            <v>ر1</v>
          </cell>
          <cell r="DU160" t="str">
            <v>ر1</v>
          </cell>
          <cell r="DV160" t="str">
            <v>ر1</v>
          </cell>
          <cell r="DW160" t="str">
            <v>ر2</v>
          </cell>
          <cell r="DX160" t="str">
            <v>ر1</v>
          </cell>
          <cell r="DY160" t="str">
            <v>ر2</v>
          </cell>
          <cell r="DZ160" t="str">
            <v>ر1</v>
          </cell>
          <cell r="EA160" t="str">
            <v>ر1</v>
          </cell>
          <cell r="EB160" t="str">
            <v>ر1</v>
          </cell>
          <cell r="EC160" t="str">
            <v>ج</v>
          </cell>
          <cell r="ED160" t="str">
            <v>ر1</v>
          </cell>
          <cell r="EE160" t="str">
            <v>ر1</v>
          </cell>
          <cell r="EF160" t="str">
            <v>ر2</v>
          </cell>
          <cell r="EG160" t="str">
            <v>ر1</v>
          </cell>
          <cell r="EH160" t="str">
            <v>ر1</v>
          </cell>
          <cell r="EI160" t="str">
            <v>ر1</v>
          </cell>
          <cell r="EJ160" t="str">
            <v>ج</v>
          </cell>
          <cell r="EK160" t="str">
            <v>ر1</v>
          </cell>
          <cell r="EL160" t="str">
            <v>ر1</v>
          </cell>
          <cell r="EM160" t="str">
            <v>ر1</v>
          </cell>
          <cell r="EN160" t="str">
            <v/>
          </cell>
          <cell r="EO160" t="str">
            <v/>
          </cell>
          <cell r="EP160" t="str">
            <v/>
          </cell>
          <cell r="EQ160" t="str">
            <v/>
          </cell>
          <cell r="ER160" t="str">
            <v/>
          </cell>
          <cell r="ES160" t="str">
            <v/>
          </cell>
          <cell r="ET160" t="str">
            <v/>
          </cell>
          <cell r="EU160" t="str">
            <v/>
          </cell>
          <cell r="EV160" t="str">
            <v/>
          </cell>
          <cell r="EW160" t="e">
            <v>#REF!</v>
          </cell>
        </row>
        <row r="161">
          <cell r="A161">
            <v>705889</v>
          </cell>
          <cell r="B161" t="str">
            <v xml:space="preserve">عامر اشمر </v>
          </cell>
          <cell r="C161" t="str">
            <v>الثالثة</v>
          </cell>
          <cell r="D161" t="str">
            <v/>
          </cell>
          <cell r="E161"/>
          <cell r="F161" t="str">
            <v>ر1</v>
          </cell>
          <cell r="G161"/>
          <cell r="H161" t="str">
            <v>ر1</v>
          </cell>
          <cell r="I161"/>
          <cell r="J161" t="str">
            <v>ر2</v>
          </cell>
          <cell r="K161"/>
          <cell r="L161" t="str">
            <v>ر1</v>
          </cell>
          <cell r="M161"/>
          <cell r="N161" t="str">
            <v>ر2</v>
          </cell>
          <cell r="O161"/>
          <cell r="P161" t="str">
            <v>ر1</v>
          </cell>
          <cell r="Q161"/>
          <cell r="R161" t="str">
            <v>ر1</v>
          </cell>
          <cell r="S161"/>
          <cell r="T161" t="str">
            <v>ر1</v>
          </cell>
          <cell r="U161"/>
          <cell r="V161" t="str">
            <v>ر2</v>
          </cell>
          <cell r="W161"/>
          <cell r="X161" t="str">
            <v>ر1</v>
          </cell>
          <cell r="Y161"/>
          <cell r="Z161" t="str">
            <v>ر2</v>
          </cell>
          <cell r="AA161"/>
          <cell r="AB161" t="str">
            <v>ر1</v>
          </cell>
          <cell r="AC161"/>
          <cell r="AD161" t="str">
            <v>ر1</v>
          </cell>
          <cell r="AE161"/>
          <cell r="AF161" t="str">
            <v>ر2</v>
          </cell>
          <cell r="AG161"/>
          <cell r="AH161" t="str">
            <v>ر1</v>
          </cell>
          <cell r="AI161"/>
          <cell r="AJ161" t="str">
            <v>ر1</v>
          </cell>
          <cell r="AK161">
            <v>1</v>
          </cell>
          <cell r="AL161" t="str">
            <v>ر2</v>
          </cell>
          <cell r="AM161"/>
          <cell r="AN161" t="str">
            <v>ر1</v>
          </cell>
          <cell r="AO161"/>
          <cell r="AP161" t="str">
            <v>ر1</v>
          </cell>
          <cell r="AQ161"/>
          <cell r="AR161" t="str">
            <v>ر2</v>
          </cell>
          <cell r="AS161"/>
          <cell r="AT161" t="str">
            <v>ج</v>
          </cell>
          <cell r="AU161"/>
          <cell r="AV161" t="str">
            <v>ر1</v>
          </cell>
          <cell r="AW161"/>
          <cell r="AX161" t="str">
            <v>ر1</v>
          </cell>
          <cell r="AY161"/>
          <cell r="AZ161" t="str">
            <v>ر1</v>
          </cell>
          <cell r="BA161"/>
          <cell r="BB161" t="str">
            <v>ر1</v>
          </cell>
          <cell r="BC161">
            <v>1</v>
          </cell>
          <cell r="BD161" t="str">
            <v>ر2</v>
          </cell>
          <cell r="BE161"/>
          <cell r="BF161" t="str">
            <v>ر1</v>
          </cell>
          <cell r="BG161"/>
          <cell r="BH161" t="str">
            <v>ر1</v>
          </cell>
          <cell r="BI161">
            <v>1</v>
          </cell>
          <cell r="BJ161" t="str">
            <v>ر2</v>
          </cell>
          <cell r="BK161"/>
          <cell r="BL161" t="str">
            <v>ر1</v>
          </cell>
          <cell r="BM161">
            <v>1</v>
          </cell>
          <cell r="BN161" t="str">
            <v>ر2</v>
          </cell>
          <cell r="BO161">
            <v>1</v>
          </cell>
          <cell r="BP161" t="str">
            <v>ر1</v>
          </cell>
          <cell r="BQ161">
            <v>1</v>
          </cell>
          <cell r="BR161" t="str">
            <v>ر1</v>
          </cell>
          <cell r="BS161">
            <v>1</v>
          </cell>
          <cell r="BT161" t="str">
            <v>ج</v>
          </cell>
          <cell r="BU161"/>
          <cell r="BV161" t="str">
            <v>ر1</v>
          </cell>
          <cell r="BW161">
            <v>1</v>
          </cell>
          <cell r="BX161" t="str">
            <v>ر2</v>
          </cell>
          <cell r="BY161"/>
          <cell r="BZ161" t="str">
            <v/>
          </cell>
          <cell r="CA161"/>
          <cell r="CB161" t="str">
            <v/>
          </cell>
          <cell r="CC161"/>
          <cell r="CD161" t="str">
            <v/>
          </cell>
          <cell r="CE161"/>
          <cell r="CF161" t="str">
            <v/>
          </cell>
          <cell r="CG161"/>
          <cell r="CH161" t="str">
            <v/>
          </cell>
          <cell r="CI161"/>
          <cell r="CJ161" t="str">
            <v/>
          </cell>
          <cell r="CK161"/>
          <cell r="CL161" t="str">
            <v/>
          </cell>
          <cell r="CM161"/>
          <cell r="CN161" t="str">
            <v/>
          </cell>
          <cell r="CO161"/>
          <cell r="CP161" t="str">
            <v/>
          </cell>
          <cell r="CQ161"/>
          <cell r="CR161" t="str">
            <v/>
          </cell>
          <cell r="CS161"/>
          <cell r="CT161" t="str">
            <v/>
          </cell>
          <cell r="CU161"/>
          <cell r="CV161" t="str">
            <v/>
          </cell>
          <cell r="CW161"/>
          <cell r="CX161" t="str">
            <v>ر1</v>
          </cell>
          <cell r="CY161" t="str">
            <v>ر1</v>
          </cell>
          <cell r="CZ161" t="str">
            <v>ر2</v>
          </cell>
          <cell r="DA161" t="str">
            <v>ر1</v>
          </cell>
          <cell r="DB161" t="str">
            <v>ر2</v>
          </cell>
          <cell r="DC161" t="str">
            <v>ر1</v>
          </cell>
          <cell r="DD161" t="str">
            <v>ر1</v>
          </cell>
          <cell r="DE161" t="str">
            <v>ر1</v>
          </cell>
          <cell r="DF161" t="str">
            <v>ر2</v>
          </cell>
          <cell r="DG161" t="str">
            <v>ر1</v>
          </cell>
          <cell r="DH161" t="str">
            <v>ر2</v>
          </cell>
          <cell r="DI161" t="str">
            <v>ر1</v>
          </cell>
          <cell r="DJ161" t="str">
            <v>ر1</v>
          </cell>
          <cell r="DK161" t="str">
            <v>ر2</v>
          </cell>
          <cell r="DL161" t="str">
            <v>ر1</v>
          </cell>
          <cell r="DM161" t="str">
            <v>ر1</v>
          </cell>
          <cell r="DN161" t="str">
            <v>ر2</v>
          </cell>
          <cell r="DO161" t="str">
            <v>ر1</v>
          </cell>
          <cell r="DP161" t="str">
            <v>ر1</v>
          </cell>
          <cell r="DQ161" t="str">
            <v>ر2</v>
          </cell>
          <cell r="DR161" t="str">
            <v>ج</v>
          </cell>
          <cell r="DS161" t="str">
            <v>ر1</v>
          </cell>
          <cell r="DT161" t="str">
            <v>ر1</v>
          </cell>
          <cell r="DU161" t="str">
            <v>ر1</v>
          </cell>
          <cell r="DV161" t="str">
            <v>ر1</v>
          </cell>
          <cell r="DW161" t="str">
            <v>ر2</v>
          </cell>
          <cell r="DX161" t="str">
            <v>ر1</v>
          </cell>
          <cell r="DY161" t="str">
            <v>ر1</v>
          </cell>
          <cell r="DZ161" t="str">
            <v>ر2</v>
          </cell>
          <cell r="EA161" t="str">
            <v>ر1</v>
          </cell>
          <cell r="EB161" t="str">
            <v>ر2</v>
          </cell>
          <cell r="EC161" t="str">
            <v>ر2</v>
          </cell>
          <cell r="ED161" t="str">
            <v>ر2</v>
          </cell>
          <cell r="EE161" t="str">
            <v>ر1</v>
          </cell>
          <cell r="EF161" t="str">
            <v>ر1</v>
          </cell>
          <cell r="EG161" t="str">
            <v>ر2</v>
          </cell>
          <cell r="EH161" t="str">
            <v/>
          </cell>
          <cell r="EI161" t="str">
            <v/>
          </cell>
          <cell r="EJ161" t="str">
            <v/>
          </cell>
          <cell r="EK161" t="str">
            <v/>
          </cell>
          <cell r="EL161" t="str">
            <v/>
          </cell>
          <cell r="EM161" t="str">
            <v/>
          </cell>
          <cell r="EO161" t="str">
            <v/>
          </cell>
          <cell r="EP161" t="str">
            <v/>
          </cell>
          <cell r="EQ161" t="str">
            <v/>
          </cell>
          <cell r="ER161" t="str">
            <v/>
          </cell>
          <cell r="ES161" t="str">
            <v/>
          </cell>
          <cell r="ET161" t="str">
            <v/>
          </cell>
          <cell r="EU161" t="str">
            <v/>
          </cell>
          <cell r="EV161" t="str">
            <v/>
          </cell>
          <cell r="EW161" t="e">
            <v>#REF!</v>
          </cell>
        </row>
        <row r="162">
          <cell r="A162">
            <v>705890</v>
          </cell>
          <cell r="B162" t="str">
            <v>عامر شحود</v>
          </cell>
          <cell r="C162" t="str">
            <v>الثالثة</v>
          </cell>
          <cell r="D162" t="str">
            <v/>
          </cell>
          <cell r="E162"/>
          <cell r="F162" t="str">
            <v>ر1</v>
          </cell>
          <cell r="G162"/>
          <cell r="H162" t="str">
            <v>ر1</v>
          </cell>
          <cell r="I162"/>
          <cell r="J162" t="str">
            <v>ر1</v>
          </cell>
          <cell r="K162"/>
          <cell r="L162" t="str">
            <v>ر1</v>
          </cell>
          <cell r="M162"/>
          <cell r="N162" t="str">
            <v>ر2</v>
          </cell>
          <cell r="O162"/>
          <cell r="P162" t="str">
            <v>ر1</v>
          </cell>
          <cell r="Q162"/>
          <cell r="R162" t="str">
            <v>ر1</v>
          </cell>
          <cell r="S162"/>
          <cell r="T162" t="str">
            <v>ر1</v>
          </cell>
          <cell r="U162"/>
          <cell r="V162" t="str">
            <v>ر2</v>
          </cell>
          <cell r="W162"/>
          <cell r="X162" t="str">
            <v>ر1</v>
          </cell>
          <cell r="Y162"/>
          <cell r="Z162" t="str">
            <v>ر1</v>
          </cell>
          <cell r="AA162"/>
          <cell r="AB162" t="str">
            <v>ر1</v>
          </cell>
          <cell r="AC162"/>
          <cell r="AD162" t="str">
            <v>ر1</v>
          </cell>
          <cell r="AE162"/>
          <cell r="AF162" t="str">
            <v>ر1</v>
          </cell>
          <cell r="AG162"/>
          <cell r="AH162" t="str">
            <v>ر1</v>
          </cell>
          <cell r="AI162"/>
          <cell r="AJ162" t="str">
            <v>ر1</v>
          </cell>
          <cell r="AK162"/>
          <cell r="AL162" t="str">
            <v>ر2</v>
          </cell>
          <cell r="AM162"/>
          <cell r="AN162" t="str">
            <v>ر1</v>
          </cell>
          <cell r="AO162"/>
          <cell r="AP162" t="str">
            <v>ر1</v>
          </cell>
          <cell r="AQ162"/>
          <cell r="AR162" t="str">
            <v>ر1</v>
          </cell>
          <cell r="AS162"/>
          <cell r="AT162" t="str">
            <v>ر1</v>
          </cell>
          <cell r="AU162"/>
          <cell r="AV162" t="str">
            <v>ر1</v>
          </cell>
          <cell r="AW162"/>
          <cell r="AX162" t="str">
            <v>ر1</v>
          </cell>
          <cell r="AY162"/>
          <cell r="AZ162" t="str">
            <v>ر2</v>
          </cell>
          <cell r="BA162"/>
          <cell r="BB162" t="str">
            <v>ر1</v>
          </cell>
          <cell r="BC162"/>
          <cell r="BD162" t="str">
            <v>ر1</v>
          </cell>
          <cell r="BE162"/>
          <cell r="BF162" t="str">
            <v>ر1</v>
          </cell>
          <cell r="BG162">
            <v>1</v>
          </cell>
          <cell r="BH162" t="str">
            <v>ج</v>
          </cell>
          <cell r="BI162"/>
          <cell r="BJ162" t="str">
            <v>ر1</v>
          </cell>
          <cell r="BK162">
            <v>1</v>
          </cell>
          <cell r="BL162" t="str">
            <v>ر1</v>
          </cell>
          <cell r="BM162"/>
          <cell r="BN162" t="str">
            <v>ج</v>
          </cell>
          <cell r="BO162"/>
          <cell r="BP162" t="str">
            <v>ج</v>
          </cell>
          <cell r="BQ162"/>
          <cell r="BR162" t="str">
            <v>ج</v>
          </cell>
          <cell r="BS162"/>
          <cell r="BT162" t="str">
            <v>ج</v>
          </cell>
          <cell r="BU162"/>
          <cell r="BV162" t="str">
            <v>ج</v>
          </cell>
          <cell r="BW162"/>
          <cell r="BX162" t="str">
            <v>ج</v>
          </cell>
          <cell r="BY162"/>
          <cell r="BZ162" t="str">
            <v/>
          </cell>
          <cell r="CA162"/>
          <cell r="CB162" t="str">
            <v/>
          </cell>
          <cell r="CC162"/>
          <cell r="CD162" t="str">
            <v/>
          </cell>
          <cell r="CE162"/>
          <cell r="CF162" t="str">
            <v/>
          </cell>
          <cell r="CG162"/>
          <cell r="CH162" t="str">
            <v/>
          </cell>
          <cell r="CI162"/>
          <cell r="CJ162" t="str">
            <v/>
          </cell>
          <cell r="CK162"/>
          <cell r="CL162" t="str">
            <v/>
          </cell>
          <cell r="CM162"/>
          <cell r="CN162" t="str">
            <v/>
          </cell>
          <cell r="CO162"/>
          <cell r="CP162" t="str">
            <v/>
          </cell>
          <cell r="CQ162"/>
          <cell r="CR162" t="str">
            <v/>
          </cell>
          <cell r="CS162"/>
          <cell r="CT162" t="str">
            <v/>
          </cell>
          <cell r="CU162"/>
          <cell r="CV162" t="str">
            <v/>
          </cell>
          <cell r="CW162"/>
          <cell r="CX162" t="str">
            <v>ر1</v>
          </cell>
          <cell r="CY162" t="str">
            <v>ر1</v>
          </cell>
          <cell r="CZ162" t="str">
            <v>ر1</v>
          </cell>
          <cell r="DA162" t="str">
            <v>ر1</v>
          </cell>
          <cell r="DB162" t="str">
            <v>ر2</v>
          </cell>
          <cell r="DC162" t="str">
            <v>ر1</v>
          </cell>
          <cell r="DD162" t="str">
            <v>ر1</v>
          </cell>
          <cell r="DE162" t="str">
            <v>ر1</v>
          </cell>
          <cell r="DF162" t="str">
            <v>ر2</v>
          </cell>
          <cell r="DG162" t="str">
            <v>ر1</v>
          </cell>
          <cell r="DH162" t="str">
            <v>ر1</v>
          </cell>
          <cell r="DI162" t="str">
            <v>ر1</v>
          </cell>
          <cell r="DJ162" t="str">
            <v>ر1</v>
          </cell>
          <cell r="DK162" t="str">
            <v>ر1</v>
          </cell>
          <cell r="DL162" t="str">
            <v>ر1</v>
          </cell>
          <cell r="DM162" t="str">
            <v>ر1</v>
          </cell>
          <cell r="DN162" t="str">
            <v>ر2</v>
          </cell>
          <cell r="DO162" t="str">
            <v>ر1</v>
          </cell>
          <cell r="DP162" t="str">
            <v>ر1</v>
          </cell>
          <cell r="DQ162" t="str">
            <v>ر1</v>
          </cell>
          <cell r="DR162" t="str">
            <v>ر1</v>
          </cell>
          <cell r="DS162" t="str">
            <v>ر1</v>
          </cell>
          <cell r="DT162" t="str">
            <v>ر1</v>
          </cell>
          <cell r="DU162" t="str">
            <v>ر2</v>
          </cell>
          <cell r="DV162" t="str">
            <v>ر1</v>
          </cell>
          <cell r="DW162" t="str">
            <v>ر1</v>
          </cell>
          <cell r="DX162" t="str">
            <v>ر1</v>
          </cell>
          <cell r="DY162" t="str">
            <v>ر1</v>
          </cell>
          <cell r="DZ162" t="str">
            <v>ر1</v>
          </cell>
          <cell r="EA162" t="str">
            <v>ر2</v>
          </cell>
          <cell r="EB162" t="str">
            <v>ج</v>
          </cell>
          <cell r="EC162" t="str">
            <v>ج</v>
          </cell>
          <cell r="ED162" t="str">
            <v>ج</v>
          </cell>
          <cell r="EE162" t="str">
            <v>ج</v>
          </cell>
          <cell r="EF162" t="str">
            <v>ج</v>
          </cell>
          <cell r="EG162" t="str">
            <v>ج</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e">
            <v>#REF!</v>
          </cell>
        </row>
        <row r="163">
          <cell r="A163">
            <v>705913</v>
          </cell>
          <cell r="B163" t="str">
            <v>علا  شرف الدين</v>
          </cell>
          <cell r="C163" t="str">
            <v>الثالثة حديث</v>
          </cell>
          <cell r="D163" t="str">
            <v>ترفع الى س3</v>
          </cell>
          <cell r="E163"/>
          <cell r="F163" t="str">
            <v>ر1</v>
          </cell>
          <cell r="G163"/>
          <cell r="H163" t="str">
            <v>ر1</v>
          </cell>
          <cell r="I163"/>
          <cell r="J163" t="str">
            <v>ر1</v>
          </cell>
          <cell r="K163"/>
          <cell r="L163" t="str">
            <v>ر1</v>
          </cell>
          <cell r="M163"/>
          <cell r="N163" t="str">
            <v>ر2</v>
          </cell>
          <cell r="O163"/>
          <cell r="P163" t="str">
            <v>ر1</v>
          </cell>
          <cell r="Q163"/>
          <cell r="R163" t="str">
            <v>ج</v>
          </cell>
          <cell r="S163"/>
          <cell r="T163" t="str">
            <v>ر1</v>
          </cell>
          <cell r="U163"/>
          <cell r="V163" t="str">
            <v>ر1</v>
          </cell>
          <cell r="W163">
            <v>1</v>
          </cell>
          <cell r="X163" t="str">
            <v>ج</v>
          </cell>
          <cell r="Y163"/>
          <cell r="Z163" t="str">
            <v>ر1</v>
          </cell>
          <cell r="AA163"/>
          <cell r="AB163" t="str">
            <v>ر1</v>
          </cell>
          <cell r="AC163"/>
          <cell r="AD163" t="str">
            <v>ج</v>
          </cell>
          <cell r="AE163"/>
          <cell r="AF163" t="str">
            <v>ر2</v>
          </cell>
          <cell r="AG163"/>
          <cell r="AH163" t="str">
            <v>ر1</v>
          </cell>
          <cell r="AI163">
            <v>1</v>
          </cell>
          <cell r="AJ163" t="str">
            <v>ج</v>
          </cell>
          <cell r="AK163">
            <v>1</v>
          </cell>
          <cell r="AL163" t="str">
            <v>ر1</v>
          </cell>
          <cell r="AM163"/>
          <cell r="AN163" t="str">
            <v>ر1</v>
          </cell>
          <cell r="AO163">
            <v>1</v>
          </cell>
          <cell r="AP163" t="str">
            <v>ج</v>
          </cell>
          <cell r="AQ163"/>
          <cell r="AR163" t="str">
            <v>ر1</v>
          </cell>
          <cell r="AS163"/>
          <cell r="AT163" t="str">
            <v>ر2</v>
          </cell>
          <cell r="AU163"/>
          <cell r="AV163" t="str">
            <v>ج</v>
          </cell>
          <cell r="AW163"/>
          <cell r="AX163" t="str">
            <v>ر1</v>
          </cell>
          <cell r="AY163">
            <v>1</v>
          </cell>
          <cell r="AZ163" t="str">
            <v>ج</v>
          </cell>
          <cell r="BA163"/>
          <cell r="BB163" t="str">
            <v/>
          </cell>
          <cell r="BC163"/>
          <cell r="BD163" t="str">
            <v/>
          </cell>
          <cell r="BE163"/>
          <cell r="BF163" t="str">
            <v/>
          </cell>
          <cell r="BG163"/>
          <cell r="BH163" t="str">
            <v/>
          </cell>
          <cell r="BI163"/>
          <cell r="BJ163" t="str">
            <v/>
          </cell>
          <cell r="BK163"/>
          <cell r="BL163" t="str">
            <v/>
          </cell>
          <cell r="BM163"/>
          <cell r="BN163" t="str">
            <v/>
          </cell>
          <cell r="BO163"/>
          <cell r="BP163" t="str">
            <v/>
          </cell>
          <cell r="BQ163"/>
          <cell r="BR163" t="str">
            <v/>
          </cell>
          <cell r="BS163"/>
          <cell r="BT163" t="str">
            <v/>
          </cell>
          <cell r="BU163"/>
          <cell r="BV163" t="str">
            <v/>
          </cell>
          <cell r="BW163"/>
          <cell r="BX163" t="str">
            <v/>
          </cell>
          <cell r="BY163"/>
          <cell r="BZ163" t="str">
            <v/>
          </cell>
          <cell r="CA163"/>
          <cell r="CB163" t="str">
            <v/>
          </cell>
          <cell r="CC163"/>
          <cell r="CD163" t="str">
            <v/>
          </cell>
          <cell r="CE163"/>
          <cell r="CF163" t="str">
            <v/>
          </cell>
          <cell r="CG163"/>
          <cell r="CH163" t="str">
            <v/>
          </cell>
          <cell r="CI163"/>
          <cell r="CJ163" t="str">
            <v/>
          </cell>
          <cell r="CK163"/>
          <cell r="CL163" t="str">
            <v/>
          </cell>
          <cell r="CM163"/>
          <cell r="CN163" t="str">
            <v/>
          </cell>
          <cell r="CO163"/>
          <cell r="CP163" t="str">
            <v/>
          </cell>
          <cell r="CQ163"/>
          <cell r="CR163" t="str">
            <v/>
          </cell>
          <cell r="CS163"/>
          <cell r="CT163" t="str">
            <v/>
          </cell>
          <cell r="CU163"/>
          <cell r="CV163" t="str">
            <v/>
          </cell>
          <cell r="CW163"/>
          <cell r="CX163" t="str">
            <v>ر1</v>
          </cell>
          <cell r="CY163" t="str">
            <v>ر1</v>
          </cell>
          <cell r="CZ163" t="str">
            <v>ر1</v>
          </cell>
          <cell r="DA163" t="str">
            <v>ر1</v>
          </cell>
          <cell r="DB163" t="str">
            <v>ر2</v>
          </cell>
          <cell r="DC163" t="str">
            <v>ر1</v>
          </cell>
          <cell r="DD163" t="str">
            <v>ج</v>
          </cell>
          <cell r="DE163" t="str">
            <v>ر1</v>
          </cell>
          <cell r="DF163" t="str">
            <v>ر1</v>
          </cell>
          <cell r="DG163" t="str">
            <v>ر1</v>
          </cell>
          <cell r="DH163" t="str">
            <v>ر1</v>
          </cell>
          <cell r="DI163" t="str">
            <v>ر1</v>
          </cell>
          <cell r="DJ163" t="str">
            <v>ج</v>
          </cell>
          <cell r="DK163" t="str">
            <v>ر2</v>
          </cell>
          <cell r="DL163" t="str">
            <v>ر1</v>
          </cell>
          <cell r="DM163" t="str">
            <v>ر1</v>
          </cell>
          <cell r="DN163" t="str">
            <v>ر2</v>
          </cell>
          <cell r="DO163" t="str">
            <v>ر1</v>
          </cell>
          <cell r="DP163" t="str">
            <v>ر1</v>
          </cell>
          <cell r="DQ163" t="str">
            <v>ر1</v>
          </cell>
          <cell r="DR163" t="str">
            <v>ر2</v>
          </cell>
          <cell r="DS163" t="str">
            <v>ج</v>
          </cell>
          <cell r="DT163" t="str">
            <v>ر1</v>
          </cell>
          <cell r="DU163" t="str">
            <v>ر1</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e">
            <v>#REF!</v>
          </cell>
        </row>
        <row r="164">
          <cell r="A164">
            <v>705919</v>
          </cell>
          <cell r="B164" t="str">
            <v xml:space="preserve">علي خنسه </v>
          </cell>
          <cell r="C164" t="str">
            <v>الرابعة حديث</v>
          </cell>
          <cell r="D164" t="str">
            <v>ترفع الى س4</v>
          </cell>
          <cell r="E164"/>
          <cell r="F164" t="str">
            <v>ر2</v>
          </cell>
          <cell r="G164"/>
          <cell r="H164" t="str">
            <v>ر2</v>
          </cell>
          <cell r="I164"/>
          <cell r="J164" t="str">
            <v>ر2</v>
          </cell>
          <cell r="K164"/>
          <cell r="L164" t="str">
            <v>ر1</v>
          </cell>
          <cell r="M164"/>
          <cell r="N164" t="str">
            <v>ر2</v>
          </cell>
          <cell r="O164"/>
          <cell r="P164" t="str">
            <v>ر1</v>
          </cell>
          <cell r="Q164"/>
          <cell r="R164" t="str">
            <v>ر1</v>
          </cell>
          <cell r="S164"/>
          <cell r="T164" t="str">
            <v>ر1</v>
          </cell>
          <cell r="U164"/>
          <cell r="V164" t="str">
            <v>ر1</v>
          </cell>
          <cell r="W164"/>
          <cell r="X164" t="str">
            <v>ر2</v>
          </cell>
          <cell r="Y164"/>
          <cell r="Z164" t="str">
            <v>ر1</v>
          </cell>
          <cell r="AA164"/>
          <cell r="AB164" t="str">
            <v>ر2</v>
          </cell>
          <cell r="AC164"/>
          <cell r="AD164" t="str">
            <v>ر1</v>
          </cell>
          <cell r="AE164"/>
          <cell r="AF164" t="str">
            <v>ر2</v>
          </cell>
          <cell r="AG164"/>
          <cell r="AH164" t="str">
            <v>ر2</v>
          </cell>
          <cell r="AI164"/>
          <cell r="AJ164" t="str">
            <v>ر2</v>
          </cell>
          <cell r="AK164"/>
          <cell r="AL164" t="str">
            <v>ر2</v>
          </cell>
          <cell r="AM164"/>
          <cell r="AN164" t="str">
            <v>ر1</v>
          </cell>
          <cell r="AO164">
            <v>1</v>
          </cell>
          <cell r="AP164" t="str">
            <v>ر2</v>
          </cell>
          <cell r="AQ164"/>
          <cell r="AR164" t="str">
            <v>ر2</v>
          </cell>
          <cell r="AS164"/>
          <cell r="AT164" t="str">
            <v>ر2</v>
          </cell>
          <cell r="AU164"/>
          <cell r="AV164" t="str">
            <v>ر1</v>
          </cell>
          <cell r="AW164"/>
          <cell r="AX164" t="str">
            <v>ر2</v>
          </cell>
          <cell r="AY164"/>
          <cell r="AZ164" t="str">
            <v>ر1</v>
          </cell>
          <cell r="BA164"/>
          <cell r="BB164" t="str">
            <v>ر1</v>
          </cell>
          <cell r="BC164"/>
          <cell r="BD164" t="str">
            <v>ر1</v>
          </cell>
          <cell r="BE164"/>
          <cell r="BF164" t="str">
            <v>ر1</v>
          </cell>
          <cell r="BG164"/>
          <cell r="BH164" t="str">
            <v>ر1</v>
          </cell>
          <cell r="BI164"/>
          <cell r="BJ164" t="str">
            <v>ر1</v>
          </cell>
          <cell r="BK164"/>
          <cell r="BL164" t="str">
            <v>ر1</v>
          </cell>
          <cell r="BM164">
            <v>1</v>
          </cell>
          <cell r="BN164" t="str">
            <v>ج</v>
          </cell>
          <cell r="BO164">
            <v>1</v>
          </cell>
          <cell r="BP164" t="str">
            <v>ج</v>
          </cell>
          <cell r="BQ164">
            <v>1</v>
          </cell>
          <cell r="BR164" t="str">
            <v>ج</v>
          </cell>
          <cell r="BS164">
            <v>1</v>
          </cell>
          <cell r="BT164" t="str">
            <v>ج</v>
          </cell>
          <cell r="BU164">
            <v>1</v>
          </cell>
          <cell r="BV164" t="str">
            <v>ج</v>
          </cell>
          <cell r="BW164">
            <v>1</v>
          </cell>
          <cell r="BX164" t="str">
            <v>ج</v>
          </cell>
          <cell r="BY164"/>
          <cell r="BZ164" t="str">
            <v/>
          </cell>
          <cell r="CA164"/>
          <cell r="CB164" t="str">
            <v/>
          </cell>
          <cell r="CC164"/>
          <cell r="CD164" t="str">
            <v/>
          </cell>
          <cell r="CE164"/>
          <cell r="CF164" t="str">
            <v/>
          </cell>
          <cell r="CG164"/>
          <cell r="CH164" t="str">
            <v/>
          </cell>
          <cell r="CI164"/>
          <cell r="CJ164" t="str">
            <v/>
          </cell>
          <cell r="CK164"/>
          <cell r="CL164" t="str">
            <v/>
          </cell>
          <cell r="CM164"/>
          <cell r="CN164" t="str">
            <v/>
          </cell>
          <cell r="CO164"/>
          <cell r="CP164" t="str">
            <v/>
          </cell>
          <cell r="CQ164"/>
          <cell r="CR164" t="str">
            <v/>
          </cell>
          <cell r="CS164"/>
          <cell r="CT164" t="str">
            <v/>
          </cell>
          <cell r="CU164"/>
          <cell r="CV164" t="str">
            <v/>
          </cell>
          <cell r="CW164"/>
          <cell r="CX164" t="str">
            <v>ر2</v>
          </cell>
          <cell r="CY164" t="str">
            <v>ر2</v>
          </cell>
          <cell r="CZ164" t="str">
            <v>ر2</v>
          </cell>
          <cell r="DA164" t="str">
            <v>ر1</v>
          </cell>
          <cell r="DB164" t="str">
            <v>ر2</v>
          </cell>
          <cell r="DC164" t="str">
            <v>ر1</v>
          </cell>
          <cell r="DD164" t="str">
            <v>ر1</v>
          </cell>
          <cell r="DE164" t="str">
            <v>ر1</v>
          </cell>
          <cell r="DF164" t="str">
            <v>ر1</v>
          </cell>
          <cell r="DG164" t="str">
            <v>ر2</v>
          </cell>
          <cell r="DH164" t="str">
            <v>ر1</v>
          </cell>
          <cell r="DI164" t="str">
            <v>ر2</v>
          </cell>
          <cell r="DJ164" t="str">
            <v>ر1</v>
          </cell>
          <cell r="DK164" t="str">
            <v>ر2</v>
          </cell>
          <cell r="DL164" t="str">
            <v>ر2</v>
          </cell>
          <cell r="DM164" t="str">
            <v>ر2</v>
          </cell>
          <cell r="DN164" t="str">
            <v>ر2</v>
          </cell>
          <cell r="DO164" t="str">
            <v>ر1</v>
          </cell>
          <cell r="DP164" t="str">
            <v>ر2</v>
          </cell>
          <cell r="DQ164" t="str">
            <v>ر2</v>
          </cell>
          <cell r="DR164" t="str">
            <v>ر2</v>
          </cell>
          <cell r="DS164" t="str">
            <v>ر1</v>
          </cell>
          <cell r="DT164" t="str">
            <v>ر2</v>
          </cell>
          <cell r="DU164" t="str">
            <v>ر1</v>
          </cell>
          <cell r="DV164" t="str">
            <v>ر1</v>
          </cell>
          <cell r="DW164" t="str">
            <v>ر1</v>
          </cell>
          <cell r="DX164" t="str">
            <v>ر1</v>
          </cell>
          <cell r="DY164" t="str">
            <v>ر1</v>
          </cell>
          <cell r="DZ164" t="str">
            <v>ر1</v>
          </cell>
          <cell r="EA164" t="str">
            <v>ر1</v>
          </cell>
          <cell r="EB164" t="str">
            <v>ر1</v>
          </cell>
          <cell r="EC164" t="str">
            <v>ر1</v>
          </cell>
          <cell r="ED164" t="str">
            <v>ر1</v>
          </cell>
          <cell r="EE164" t="str">
            <v>ر1</v>
          </cell>
          <cell r="EF164" t="str">
            <v>ر1</v>
          </cell>
          <cell r="EG164" t="str">
            <v>ر1</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e">
            <v>#REF!</v>
          </cell>
        </row>
        <row r="165">
          <cell r="A165">
            <v>705934</v>
          </cell>
          <cell r="B165" t="str">
            <v xml:space="preserve">عمر غفير </v>
          </cell>
          <cell r="C165" t="str">
            <v>الثالثة</v>
          </cell>
          <cell r="D165" t="str">
            <v/>
          </cell>
          <cell r="E165"/>
          <cell r="F165" t="str">
            <v>ر1</v>
          </cell>
          <cell r="G165"/>
          <cell r="H165" t="str">
            <v>ر1</v>
          </cell>
          <cell r="I165"/>
          <cell r="J165" t="str">
            <v>ر1</v>
          </cell>
          <cell r="K165"/>
          <cell r="L165" t="str">
            <v>ر1</v>
          </cell>
          <cell r="M165"/>
          <cell r="N165" t="str">
            <v>ر1</v>
          </cell>
          <cell r="O165"/>
          <cell r="P165" t="str">
            <v>ر2</v>
          </cell>
          <cell r="Q165"/>
          <cell r="R165" t="str">
            <v>ر1</v>
          </cell>
          <cell r="S165"/>
          <cell r="T165" t="str">
            <v>ر1</v>
          </cell>
          <cell r="U165"/>
          <cell r="V165" t="str">
            <v>ر1</v>
          </cell>
          <cell r="W165"/>
          <cell r="X165" t="str">
            <v>ر2</v>
          </cell>
          <cell r="Y165"/>
          <cell r="Z165" t="str">
            <v>ر1</v>
          </cell>
          <cell r="AA165"/>
          <cell r="AB165" t="str">
            <v>ر1</v>
          </cell>
          <cell r="AC165"/>
          <cell r="AD165" t="str">
            <v>ر2</v>
          </cell>
          <cell r="AE165"/>
          <cell r="AF165" t="str">
            <v>ر1</v>
          </cell>
          <cell r="AG165"/>
          <cell r="AH165" t="str">
            <v>ر2</v>
          </cell>
          <cell r="AI165"/>
          <cell r="AJ165" t="str">
            <v>ر2</v>
          </cell>
          <cell r="AK165">
            <v>1</v>
          </cell>
          <cell r="AL165" t="str">
            <v>ر2</v>
          </cell>
          <cell r="AM165"/>
          <cell r="AN165" t="str">
            <v>ج</v>
          </cell>
          <cell r="AO165"/>
          <cell r="AP165" t="str">
            <v>ر1</v>
          </cell>
          <cell r="AQ165"/>
          <cell r="AR165" t="str">
            <v>ر2</v>
          </cell>
          <cell r="AS165"/>
          <cell r="AT165" t="str">
            <v>ر2</v>
          </cell>
          <cell r="AU165"/>
          <cell r="AV165" t="str">
            <v>ر2</v>
          </cell>
          <cell r="AW165"/>
          <cell r="AX165" t="str">
            <v>ر1</v>
          </cell>
          <cell r="AY165"/>
          <cell r="AZ165" t="str">
            <v>ر2</v>
          </cell>
          <cell r="BA165"/>
          <cell r="BB165" t="str">
            <v>ر1</v>
          </cell>
          <cell r="BC165"/>
          <cell r="BD165" t="str">
            <v>ج</v>
          </cell>
          <cell r="BE165"/>
          <cell r="BF165" t="str">
            <v>ر1</v>
          </cell>
          <cell r="BG165">
            <v>1</v>
          </cell>
          <cell r="BH165" t="str">
            <v>ر1</v>
          </cell>
          <cell r="BI165"/>
          <cell r="BJ165" t="str">
            <v>ر1</v>
          </cell>
          <cell r="BK165"/>
          <cell r="BL165" t="str">
            <v>ج</v>
          </cell>
          <cell r="BM165">
            <v>1</v>
          </cell>
          <cell r="BN165" t="str">
            <v>ج</v>
          </cell>
          <cell r="BO165"/>
          <cell r="BP165" t="str">
            <v>ج</v>
          </cell>
          <cell r="BQ165">
            <v>1</v>
          </cell>
          <cell r="BR165" t="str">
            <v>ج</v>
          </cell>
          <cell r="BS165"/>
          <cell r="BT165" t="str">
            <v>ج</v>
          </cell>
          <cell r="BU165"/>
          <cell r="BV165" t="str">
            <v>ج</v>
          </cell>
          <cell r="BW165"/>
          <cell r="BX165" t="str">
            <v>ج</v>
          </cell>
          <cell r="BY165"/>
          <cell r="BZ165" t="str">
            <v/>
          </cell>
          <cell r="CA165"/>
          <cell r="CB165" t="str">
            <v/>
          </cell>
          <cell r="CC165"/>
          <cell r="CD165" t="str">
            <v/>
          </cell>
          <cell r="CE165"/>
          <cell r="CF165" t="str">
            <v/>
          </cell>
          <cell r="CG165"/>
          <cell r="CH165" t="str">
            <v/>
          </cell>
          <cell r="CI165"/>
          <cell r="CJ165" t="str">
            <v/>
          </cell>
          <cell r="CK165"/>
          <cell r="CL165" t="str">
            <v/>
          </cell>
          <cell r="CM165"/>
          <cell r="CN165" t="str">
            <v/>
          </cell>
          <cell r="CO165"/>
          <cell r="CP165" t="str">
            <v/>
          </cell>
          <cell r="CQ165"/>
          <cell r="CR165" t="str">
            <v/>
          </cell>
          <cell r="CS165"/>
          <cell r="CT165" t="str">
            <v/>
          </cell>
          <cell r="CU165"/>
          <cell r="CV165" t="str">
            <v/>
          </cell>
          <cell r="CW165"/>
          <cell r="CX165" t="str">
            <v>ر1</v>
          </cell>
          <cell r="CY165" t="str">
            <v>ر1</v>
          </cell>
          <cell r="CZ165" t="str">
            <v>ر1</v>
          </cell>
          <cell r="DA165" t="str">
            <v>ر1</v>
          </cell>
          <cell r="DB165" t="str">
            <v>ر1</v>
          </cell>
          <cell r="DC165" t="str">
            <v>ر2</v>
          </cell>
          <cell r="DD165" t="str">
            <v>ر1</v>
          </cell>
          <cell r="DE165" t="str">
            <v>ر1</v>
          </cell>
          <cell r="DF165" t="str">
            <v>ر1</v>
          </cell>
          <cell r="DG165" t="str">
            <v>ر2</v>
          </cell>
          <cell r="DH165" t="str">
            <v>ر1</v>
          </cell>
          <cell r="DI165" t="str">
            <v>ر1</v>
          </cell>
          <cell r="DJ165" t="str">
            <v>ر2</v>
          </cell>
          <cell r="DK165" t="str">
            <v>ر1</v>
          </cell>
          <cell r="DL165" t="str">
            <v>ر2</v>
          </cell>
          <cell r="DM165" t="str">
            <v>ر2</v>
          </cell>
          <cell r="DN165" t="str">
            <v>ر2</v>
          </cell>
          <cell r="DO165" t="str">
            <v>ج</v>
          </cell>
          <cell r="DP165" t="str">
            <v>ر1</v>
          </cell>
          <cell r="DQ165" t="str">
            <v>ر2</v>
          </cell>
          <cell r="DR165" t="str">
            <v>ر2</v>
          </cell>
          <cell r="DS165" t="str">
            <v>ر2</v>
          </cell>
          <cell r="DT165" t="str">
            <v>ر1</v>
          </cell>
          <cell r="DU165" t="str">
            <v>ر2</v>
          </cell>
          <cell r="DV165" t="str">
            <v>ر1</v>
          </cell>
          <cell r="DW165" t="str">
            <v>ج</v>
          </cell>
          <cell r="DX165" t="str">
            <v>ر1</v>
          </cell>
          <cell r="DY165" t="str">
            <v>ر2</v>
          </cell>
          <cell r="DZ165" t="str">
            <v>ر1</v>
          </cell>
          <cell r="EA165" t="str">
            <v>ج</v>
          </cell>
          <cell r="EB165" t="str">
            <v>ر1</v>
          </cell>
          <cell r="EC165" t="str">
            <v>ج</v>
          </cell>
          <cell r="ED165" t="str">
            <v>ر1</v>
          </cell>
          <cell r="EE165" t="str">
            <v>ج</v>
          </cell>
          <cell r="EF165" t="str">
            <v>ج</v>
          </cell>
          <cell r="EG165" t="str">
            <v>ج</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e">
            <v>#REF!</v>
          </cell>
        </row>
        <row r="166">
          <cell r="A166">
            <v>705941</v>
          </cell>
          <cell r="B166" t="str">
            <v>غاده الشرع</v>
          </cell>
          <cell r="C166" t="str">
            <v>الأولى</v>
          </cell>
          <cell r="D166" t="str">
            <v/>
          </cell>
          <cell r="E166"/>
          <cell r="F166" t="str">
            <v>A</v>
          </cell>
          <cell r="G166"/>
          <cell r="H166" t="str">
            <v>A</v>
          </cell>
          <cell r="I166">
            <v>1</v>
          </cell>
          <cell r="J166" t="str">
            <v>A</v>
          </cell>
          <cell r="K166"/>
          <cell r="L166" t="str">
            <v>A</v>
          </cell>
          <cell r="M166"/>
          <cell r="N166" t="str">
            <v>A</v>
          </cell>
          <cell r="O166"/>
          <cell r="P166" t="str">
            <v>A</v>
          </cell>
          <cell r="Q166"/>
          <cell r="R166" t="str">
            <v>A</v>
          </cell>
          <cell r="S166">
            <v>1</v>
          </cell>
          <cell r="T166" t="str">
            <v>A</v>
          </cell>
          <cell r="U166">
            <v>1</v>
          </cell>
          <cell r="V166" t="str">
            <v>A</v>
          </cell>
          <cell r="W166"/>
          <cell r="X166" t="str">
            <v>A</v>
          </cell>
          <cell r="Y166">
            <v>1</v>
          </cell>
          <cell r="Z166" t="str">
            <v>A</v>
          </cell>
          <cell r="AA166"/>
          <cell r="AB166" t="str">
            <v>A</v>
          </cell>
          <cell r="AC166"/>
          <cell r="AD166" t="str">
            <v/>
          </cell>
          <cell r="AE166"/>
          <cell r="AF166" t="str">
            <v/>
          </cell>
          <cell r="AG166"/>
          <cell r="AH166" t="str">
            <v/>
          </cell>
          <cell r="AI166"/>
          <cell r="AJ166" t="str">
            <v/>
          </cell>
          <cell r="AK166"/>
          <cell r="AL166" t="str">
            <v/>
          </cell>
          <cell r="AM166"/>
          <cell r="AN166" t="str">
            <v/>
          </cell>
          <cell r="AO166"/>
          <cell r="AP166" t="str">
            <v/>
          </cell>
          <cell r="AQ166"/>
          <cell r="AR166" t="str">
            <v/>
          </cell>
          <cell r="AS166"/>
          <cell r="AT166" t="str">
            <v/>
          </cell>
          <cell r="AU166"/>
          <cell r="AV166" t="str">
            <v/>
          </cell>
          <cell r="AW166"/>
          <cell r="AX166" t="str">
            <v/>
          </cell>
          <cell r="AY166"/>
          <cell r="AZ166" t="str">
            <v/>
          </cell>
          <cell r="BA166"/>
          <cell r="BB166" t="str">
            <v/>
          </cell>
          <cell r="BC166"/>
          <cell r="BD166" t="str">
            <v/>
          </cell>
          <cell r="BE166"/>
          <cell r="BF166" t="str">
            <v/>
          </cell>
          <cell r="BG166"/>
          <cell r="BH166" t="str">
            <v/>
          </cell>
          <cell r="BI166"/>
          <cell r="BJ166" t="str">
            <v/>
          </cell>
          <cell r="BK166"/>
          <cell r="BL166" t="str">
            <v/>
          </cell>
          <cell r="BM166"/>
          <cell r="BN166" t="str">
            <v/>
          </cell>
          <cell r="BO166"/>
          <cell r="BP166" t="str">
            <v/>
          </cell>
          <cell r="BQ166"/>
          <cell r="BR166" t="str">
            <v/>
          </cell>
          <cell r="BS166"/>
          <cell r="BT166" t="str">
            <v/>
          </cell>
          <cell r="BU166"/>
          <cell r="BV166" t="str">
            <v/>
          </cell>
          <cell r="BW166"/>
          <cell r="BX166" t="str">
            <v/>
          </cell>
          <cell r="BY166"/>
          <cell r="BZ166" t="str">
            <v/>
          </cell>
          <cell r="CA166"/>
          <cell r="CB166" t="str">
            <v/>
          </cell>
          <cell r="CC166"/>
          <cell r="CD166" t="str">
            <v/>
          </cell>
          <cell r="CE166"/>
          <cell r="CF166" t="str">
            <v/>
          </cell>
          <cell r="CG166"/>
          <cell r="CH166" t="str">
            <v/>
          </cell>
          <cell r="CI166"/>
          <cell r="CJ166" t="str">
            <v/>
          </cell>
          <cell r="CK166"/>
          <cell r="CL166" t="str">
            <v/>
          </cell>
          <cell r="CM166"/>
          <cell r="CN166" t="str">
            <v/>
          </cell>
          <cell r="CO166"/>
          <cell r="CP166" t="str">
            <v/>
          </cell>
          <cell r="CQ166"/>
          <cell r="CR166" t="str">
            <v/>
          </cell>
          <cell r="CS166"/>
          <cell r="CT166" t="str">
            <v/>
          </cell>
          <cell r="CU166"/>
          <cell r="CV166" t="str">
            <v/>
          </cell>
          <cell r="CW166"/>
          <cell r="CX166" t="str">
            <v>A</v>
          </cell>
          <cell r="CY166" t="str">
            <v>A</v>
          </cell>
          <cell r="CZ166" t="str">
            <v>A</v>
          </cell>
          <cell r="DA166" t="str">
            <v>A</v>
          </cell>
          <cell r="DB166" t="str">
            <v>A</v>
          </cell>
          <cell r="DC166" t="str">
            <v>A</v>
          </cell>
          <cell r="DD166" t="str">
            <v>A</v>
          </cell>
          <cell r="DE166" t="str">
            <v>A</v>
          </cell>
          <cell r="DF166" t="str">
            <v>A</v>
          </cell>
          <cell r="DG166" t="str">
            <v>A</v>
          </cell>
          <cell r="DH166" t="str">
            <v>A</v>
          </cell>
          <cell r="DI166" t="str">
            <v>A</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e">
            <v>#REF!</v>
          </cell>
        </row>
        <row r="167">
          <cell r="A167">
            <v>705942</v>
          </cell>
          <cell r="B167" t="str">
            <v>غدير ابو حامد</v>
          </cell>
          <cell r="C167" t="str">
            <v>الثالثة حديث</v>
          </cell>
          <cell r="D167" t="str">
            <v>ترفع الى س3</v>
          </cell>
          <cell r="E167"/>
          <cell r="F167" t="str">
            <v>ر1</v>
          </cell>
          <cell r="G167"/>
          <cell r="H167" t="str">
            <v>ر1</v>
          </cell>
          <cell r="I167"/>
          <cell r="J167" t="str">
            <v>ر1</v>
          </cell>
          <cell r="K167"/>
          <cell r="L167" t="str">
            <v>ر1</v>
          </cell>
          <cell r="M167"/>
          <cell r="N167" t="str">
            <v>ر1</v>
          </cell>
          <cell r="O167"/>
          <cell r="P167" t="str">
            <v>ر1</v>
          </cell>
          <cell r="Q167"/>
          <cell r="R167" t="str">
            <v>ر2</v>
          </cell>
          <cell r="S167"/>
          <cell r="T167" t="str">
            <v>ر1</v>
          </cell>
          <cell r="U167"/>
          <cell r="V167" t="str">
            <v>ر2</v>
          </cell>
          <cell r="W167"/>
          <cell r="X167" t="str">
            <v>ر1</v>
          </cell>
          <cell r="Y167"/>
          <cell r="Z167" t="str">
            <v>ر2</v>
          </cell>
          <cell r="AA167"/>
          <cell r="AB167" t="str">
            <v>ر1</v>
          </cell>
          <cell r="AC167"/>
          <cell r="AD167" t="str">
            <v>ج</v>
          </cell>
          <cell r="AE167"/>
          <cell r="AF167" t="str">
            <v>ر1</v>
          </cell>
          <cell r="AG167"/>
          <cell r="AH167" t="str">
            <v>ر2</v>
          </cell>
          <cell r="AI167"/>
          <cell r="AJ167" t="str">
            <v>ر2</v>
          </cell>
          <cell r="AK167"/>
          <cell r="AL167" t="str">
            <v>ر2</v>
          </cell>
          <cell r="AM167"/>
          <cell r="AN167" t="str">
            <v>ر2</v>
          </cell>
          <cell r="AO167"/>
          <cell r="AP167" t="str">
            <v>ج</v>
          </cell>
          <cell r="AQ167"/>
          <cell r="AR167" t="str">
            <v>ج</v>
          </cell>
          <cell r="AS167">
            <v>1</v>
          </cell>
          <cell r="AT167" t="str">
            <v>ج</v>
          </cell>
          <cell r="AU167"/>
          <cell r="AV167" t="str">
            <v>ج</v>
          </cell>
          <cell r="AW167">
            <v>1</v>
          </cell>
          <cell r="AX167" t="str">
            <v>ج</v>
          </cell>
          <cell r="AY167"/>
          <cell r="AZ167" t="str">
            <v>ر1</v>
          </cell>
          <cell r="BA167"/>
          <cell r="BB167" t="str">
            <v/>
          </cell>
          <cell r="BC167"/>
          <cell r="BD167" t="str">
            <v/>
          </cell>
          <cell r="BE167"/>
          <cell r="BF167" t="str">
            <v/>
          </cell>
          <cell r="BG167"/>
          <cell r="BH167" t="str">
            <v/>
          </cell>
          <cell r="BI167"/>
          <cell r="BJ167" t="str">
            <v/>
          </cell>
          <cell r="BK167"/>
          <cell r="BL167" t="str">
            <v/>
          </cell>
          <cell r="BM167"/>
          <cell r="BN167" t="str">
            <v/>
          </cell>
          <cell r="BO167"/>
          <cell r="BP167" t="str">
            <v/>
          </cell>
          <cell r="BQ167"/>
          <cell r="BR167" t="str">
            <v/>
          </cell>
          <cell r="BS167"/>
          <cell r="BT167" t="str">
            <v/>
          </cell>
          <cell r="BU167"/>
          <cell r="BV167" t="str">
            <v/>
          </cell>
          <cell r="BW167"/>
          <cell r="BX167" t="str">
            <v/>
          </cell>
          <cell r="BY167"/>
          <cell r="BZ167" t="str">
            <v/>
          </cell>
          <cell r="CA167"/>
          <cell r="CB167" t="str">
            <v/>
          </cell>
          <cell r="CC167"/>
          <cell r="CD167" t="str">
            <v/>
          </cell>
          <cell r="CE167"/>
          <cell r="CF167" t="str">
            <v/>
          </cell>
          <cell r="CG167"/>
          <cell r="CH167" t="str">
            <v/>
          </cell>
          <cell r="CI167"/>
          <cell r="CJ167" t="str">
            <v/>
          </cell>
          <cell r="CK167"/>
          <cell r="CL167" t="str">
            <v/>
          </cell>
          <cell r="CM167"/>
          <cell r="CN167" t="str">
            <v/>
          </cell>
          <cell r="CO167"/>
          <cell r="CP167" t="str">
            <v/>
          </cell>
          <cell r="CQ167"/>
          <cell r="CR167" t="str">
            <v/>
          </cell>
          <cell r="CS167"/>
          <cell r="CT167" t="str">
            <v/>
          </cell>
          <cell r="CU167"/>
          <cell r="CV167" t="str">
            <v/>
          </cell>
          <cell r="CW167"/>
          <cell r="CX167" t="str">
            <v>ر1</v>
          </cell>
          <cell r="CY167" t="str">
            <v>ر1</v>
          </cell>
          <cell r="CZ167" t="str">
            <v>ر1</v>
          </cell>
          <cell r="DA167" t="str">
            <v>ر1</v>
          </cell>
          <cell r="DB167" t="str">
            <v>ر1</v>
          </cell>
          <cell r="DC167" t="str">
            <v>ر1</v>
          </cell>
          <cell r="DD167" t="str">
            <v>ر2</v>
          </cell>
          <cell r="DE167" t="str">
            <v>ر1</v>
          </cell>
          <cell r="DF167" t="str">
            <v>ر2</v>
          </cell>
          <cell r="DG167" t="str">
            <v>ر1</v>
          </cell>
          <cell r="DH167" t="str">
            <v>ر2</v>
          </cell>
          <cell r="DI167" t="str">
            <v>ر1</v>
          </cell>
          <cell r="DJ167" t="str">
            <v>ج</v>
          </cell>
          <cell r="DK167" t="str">
            <v>ر1</v>
          </cell>
          <cell r="DL167" t="str">
            <v>ر2</v>
          </cell>
          <cell r="DM167" t="str">
            <v>ر2</v>
          </cell>
          <cell r="DN167" t="str">
            <v>ر2</v>
          </cell>
          <cell r="DO167" t="str">
            <v>ر2</v>
          </cell>
          <cell r="DP167" t="str">
            <v>ج</v>
          </cell>
          <cell r="DQ167" t="str">
            <v>ج</v>
          </cell>
          <cell r="DR167" t="str">
            <v>ر1</v>
          </cell>
          <cell r="DS167" t="str">
            <v>ج</v>
          </cell>
          <cell r="DT167" t="str">
            <v>ر1</v>
          </cell>
          <cell r="DU167" t="str">
            <v>ر1</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O167" t="str">
            <v/>
          </cell>
          <cell r="EP167" t="str">
            <v/>
          </cell>
          <cell r="EQ167" t="str">
            <v/>
          </cell>
          <cell r="ER167" t="str">
            <v/>
          </cell>
          <cell r="ES167" t="str">
            <v/>
          </cell>
          <cell r="ET167" t="str">
            <v/>
          </cell>
          <cell r="EU167" t="str">
            <v/>
          </cell>
          <cell r="EV167" t="str">
            <v/>
          </cell>
          <cell r="EW167" t="e">
            <v>#REF!</v>
          </cell>
        </row>
        <row r="168">
          <cell r="A168">
            <v>705946</v>
          </cell>
          <cell r="B168" t="str">
            <v>غزل مخللاتي</v>
          </cell>
          <cell r="C168" t="str">
            <v>الثالثة</v>
          </cell>
          <cell r="D168" t="str">
            <v/>
          </cell>
          <cell r="E168"/>
          <cell r="F168" t="str">
            <v>ر1</v>
          </cell>
          <cell r="G168"/>
          <cell r="H168" t="str">
            <v>ر1</v>
          </cell>
          <cell r="I168"/>
          <cell r="J168" t="str">
            <v>ج</v>
          </cell>
          <cell r="K168"/>
          <cell r="L168" t="str">
            <v>ر1</v>
          </cell>
          <cell r="M168"/>
          <cell r="N168" t="str">
            <v>ر1</v>
          </cell>
          <cell r="O168"/>
          <cell r="P168" t="str">
            <v>ر1</v>
          </cell>
          <cell r="Q168"/>
          <cell r="R168" t="str">
            <v>ر1</v>
          </cell>
          <cell r="S168"/>
          <cell r="T168" t="str">
            <v>ر1</v>
          </cell>
          <cell r="U168"/>
          <cell r="V168" t="str">
            <v>ر1</v>
          </cell>
          <cell r="W168"/>
          <cell r="X168" t="str">
            <v>ج</v>
          </cell>
          <cell r="Y168"/>
          <cell r="Z168" t="str">
            <v>ر1</v>
          </cell>
          <cell r="AA168"/>
          <cell r="AB168" t="str">
            <v>ر1</v>
          </cell>
          <cell r="AC168"/>
          <cell r="AD168" t="str">
            <v>ر1</v>
          </cell>
          <cell r="AE168"/>
          <cell r="AF168" t="str">
            <v>ر1</v>
          </cell>
          <cell r="AG168"/>
          <cell r="AH168" t="str">
            <v>ر1</v>
          </cell>
          <cell r="AI168"/>
          <cell r="AJ168" t="str">
            <v>ر1</v>
          </cell>
          <cell r="AK168"/>
          <cell r="AL168" t="str">
            <v>ر1</v>
          </cell>
          <cell r="AM168"/>
          <cell r="AN168" t="str">
            <v>ر1</v>
          </cell>
          <cell r="AO168"/>
          <cell r="AP168" t="str">
            <v>ر1</v>
          </cell>
          <cell r="AQ168"/>
          <cell r="AR168" t="str">
            <v>ج</v>
          </cell>
          <cell r="AS168"/>
          <cell r="AT168" t="str">
            <v>ر1</v>
          </cell>
          <cell r="AU168"/>
          <cell r="AV168" t="str">
            <v>ج</v>
          </cell>
          <cell r="AW168"/>
          <cell r="AX168" t="str">
            <v>ر1</v>
          </cell>
          <cell r="AY168"/>
          <cell r="AZ168" t="str">
            <v>ر1</v>
          </cell>
          <cell r="BA168"/>
          <cell r="BB168" t="str">
            <v>ج</v>
          </cell>
          <cell r="BC168"/>
          <cell r="BD168" t="str">
            <v>ر1</v>
          </cell>
          <cell r="BE168"/>
          <cell r="BF168" t="str">
            <v>ر1</v>
          </cell>
          <cell r="BG168"/>
          <cell r="BH168" t="str">
            <v>ر1</v>
          </cell>
          <cell r="BI168"/>
          <cell r="BJ168" t="str">
            <v>ج</v>
          </cell>
          <cell r="BK168"/>
          <cell r="BL168" t="str">
            <v>ر1</v>
          </cell>
          <cell r="BM168"/>
          <cell r="BN168" t="str">
            <v>ج</v>
          </cell>
          <cell r="BO168">
            <v>1</v>
          </cell>
          <cell r="BP168" t="str">
            <v>ج</v>
          </cell>
          <cell r="BQ168">
            <v>1</v>
          </cell>
          <cell r="BR168" t="str">
            <v>ج</v>
          </cell>
          <cell r="BS168">
            <v>1</v>
          </cell>
          <cell r="BT168" t="str">
            <v>ج</v>
          </cell>
          <cell r="BU168">
            <v>1</v>
          </cell>
          <cell r="BV168" t="str">
            <v>ج</v>
          </cell>
          <cell r="BW168">
            <v>1</v>
          </cell>
          <cell r="BX168" t="str">
            <v>ج</v>
          </cell>
          <cell r="BY168"/>
          <cell r="BZ168" t="str">
            <v/>
          </cell>
          <cell r="CA168"/>
          <cell r="CB168" t="str">
            <v/>
          </cell>
          <cell r="CC168"/>
          <cell r="CD168" t="str">
            <v/>
          </cell>
          <cell r="CE168"/>
          <cell r="CF168" t="str">
            <v/>
          </cell>
          <cell r="CG168"/>
          <cell r="CH168" t="str">
            <v/>
          </cell>
          <cell r="CI168"/>
          <cell r="CJ168" t="str">
            <v/>
          </cell>
          <cell r="CK168"/>
          <cell r="CL168" t="str">
            <v/>
          </cell>
          <cell r="CM168"/>
          <cell r="CN168" t="str">
            <v/>
          </cell>
          <cell r="CO168"/>
          <cell r="CP168" t="str">
            <v/>
          </cell>
          <cell r="CQ168"/>
          <cell r="CR168" t="str">
            <v/>
          </cell>
          <cell r="CS168"/>
          <cell r="CT168" t="str">
            <v/>
          </cell>
          <cell r="CU168"/>
          <cell r="CV168" t="str">
            <v/>
          </cell>
          <cell r="CW168"/>
          <cell r="CX168" t="str">
            <v>ر1</v>
          </cell>
          <cell r="CY168" t="str">
            <v>ر1</v>
          </cell>
          <cell r="CZ168" t="str">
            <v>ج</v>
          </cell>
          <cell r="DA168" t="str">
            <v>ر1</v>
          </cell>
          <cell r="DB168" t="str">
            <v>ر1</v>
          </cell>
          <cell r="DC168" t="str">
            <v>ر1</v>
          </cell>
          <cell r="DD168" t="str">
            <v>ر1</v>
          </cell>
          <cell r="DE168" t="str">
            <v>ر1</v>
          </cell>
          <cell r="DF168" t="str">
            <v>ر1</v>
          </cell>
          <cell r="DG168" t="str">
            <v>ج</v>
          </cell>
          <cell r="DH168" t="str">
            <v>ر1</v>
          </cell>
          <cell r="DI168" t="str">
            <v>ر1</v>
          </cell>
          <cell r="DJ168" t="str">
            <v>ر1</v>
          </cell>
          <cell r="DK168" t="str">
            <v>ر1</v>
          </cell>
          <cell r="DL168" t="str">
            <v>ر1</v>
          </cell>
          <cell r="DM168" t="str">
            <v>ر1</v>
          </cell>
          <cell r="DN168" t="str">
            <v>ر1</v>
          </cell>
          <cell r="DO168" t="str">
            <v>ر1</v>
          </cell>
          <cell r="DP168" t="str">
            <v>ر1</v>
          </cell>
          <cell r="DQ168" t="str">
            <v>ج</v>
          </cell>
          <cell r="DR168" t="str">
            <v>ر1</v>
          </cell>
          <cell r="DS168" t="str">
            <v>ج</v>
          </cell>
          <cell r="DT168" t="str">
            <v>ر1</v>
          </cell>
          <cell r="DU168" t="str">
            <v>ر1</v>
          </cell>
          <cell r="DV168" t="str">
            <v>ج</v>
          </cell>
          <cell r="DW168" t="str">
            <v>ر1</v>
          </cell>
          <cell r="DX168" t="str">
            <v>ر1</v>
          </cell>
          <cell r="DY168" t="str">
            <v>ر1</v>
          </cell>
          <cell r="DZ168" t="str">
            <v>ج</v>
          </cell>
          <cell r="EA168" t="str">
            <v>ر1</v>
          </cell>
          <cell r="EB168" t="str">
            <v>ج</v>
          </cell>
          <cell r="EC168" t="str">
            <v>ر1</v>
          </cell>
          <cell r="ED168" t="str">
            <v>ر1</v>
          </cell>
          <cell r="EE168" t="str">
            <v>ر1</v>
          </cell>
          <cell r="EF168" t="str">
            <v>ر1</v>
          </cell>
          <cell r="EG168" t="str">
            <v>ر1</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e">
            <v>#REF!</v>
          </cell>
        </row>
        <row r="169">
          <cell r="A169">
            <v>705961</v>
          </cell>
          <cell r="B169" t="str">
            <v xml:space="preserve">فطوم قصاب </v>
          </cell>
          <cell r="C169" t="str">
            <v>الرابعة</v>
          </cell>
          <cell r="D169" t="str">
            <v/>
          </cell>
          <cell r="E169"/>
          <cell r="F169" t="str">
            <v>ر1</v>
          </cell>
          <cell r="G169"/>
          <cell r="H169" t="str">
            <v>ر1</v>
          </cell>
          <cell r="I169"/>
          <cell r="J169" t="str">
            <v>ر1</v>
          </cell>
          <cell r="K169"/>
          <cell r="L169" t="str">
            <v>ر1</v>
          </cell>
          <cell r="M169"/>
          <cell r="N169" t="str">
            <v>ر1</v>
          </cell>
          <cell r="O169"/>
          <cell r="P169" t="str">
            <v>ر1</v>
          </cell>
          <cell r="Q169"/>
          <cell r="R169" t="str">
            <v>ر1</v>
          </cell>
          <cell r="S169"/>
          <cell r="T169" t="str">
            <v>ر1</v>
          </cell>
          <cell r="U169"/>
          <cell r="V169" t="str">
            <v>ر1</v>
          </cell>
          <cell r="W169"/>
          <cell r="X169" t="str">
            <v>ر1</v>
          </cell>
          <cell r="Y169"/>
          <cell r="Z169" t="str">
            <v>ر1</v>
          </cell>
          <cell r="AA169"/>
          <cell r="AB169" t="str">
            <v>ر1</v>
          </cell>
          <cell r="AC169"/>
          <cell r="AD169" t="str">
            <v>ر1</v>
          </cell>
          <cell r="AE169"/>
          <cell r="AF169" t="str">
            <v>ر1</v>
          </cell>
          <cell r="AG169"/>
          <cell r="AH169" t="str">
            <v>ر1</v>
          </cell>
          <cell r="AI169"/>
          <cell r="AJ169" t="str">
            <v>ر1</v>
          </cell>
          <cell r="AK169"/>
          <cell r="AL169" t="str">
            <v>ر1</v>
          </cell>
          <cell r="AM169"/>
          <cell r="AN169" t="str">
            <v>ر1</v>
          </cell>
          <cell r="AO169"/>
          <cell r="AP169" t="str">
            <v>ر1</v>
          </cell>
          <cell r="AQ169"/>
          <cell r="AR169" t="str">
            <v>ر1</v>
          </cell>
          <cell r="AS169"/>
          <cell r="AT169" t="str">
            <v>ر1</v>
          </cell>
          <cell r="AU169"/>
          <cell r="AV169" t="str">
            <v>ر1</v>
          </cell>
          <cell r="AW169"/>
          <cell r="AX169" t="str">
            <v>ر1</v>
          </cell>
          <cell r="AY169"/>
          <cell r="AZ169" t="str">
            <v>ر1</v>
          </cell>
          <cell r="BA169"/>
          <cell r="BB169" t="str">
            <v>ر1</v>
          </cell>
          <cell r="BC169"/>
          <cell r="BD169" t="str">
            <v>ر1</v>
          </cell>
          <cell r="BE169"/>
          <cell r="BF169" t="str">
            <v>ر1</v>
          </cell>
          <cell r="BG169"/>
          <cell r="BH169" t="str">
            <v>ر1</v>
          </cell>
          <cell r="BI169"/>
          <cell r="BJ169" t="str">
            <v>ج</v>
          </cell>
          <cell r="BK169"/>
          <cell r="BL169" t="str">
            <v>ر1</v>
          </cell>
          <cell r="BM169"/>
          <cell r="BN169" t="str">
            <v>ر1</v>
          </cell>
          <cell r="BO169"/>
          <cell r="BP169" t="str">
            <v>ر1</v>
          </cell>
          <cell r="BQ169"/>
          <cell r="BR169" t="str">
            <v>ر1</v>
          </cell>
          <cell r="BS169"/>
          <cell r="BT169" t="str">
            <v>ر1</v>
          </cell>
          <cell r="BU169"/>
          <cell r="BV169" t="str">
            <v>ر1</v>
          </cell>
          <cell r="BW169"/>
          <cell r="BX169" t="str">
            <v>ر1</v>
          </cell>
          <cell r="BY169">
            <v>1</v>
          </cell>
          <cell r="BZ169" t="str">
            <v>ج</v>
          </cell>
          <cell r="CA169">
            <v>1</v>
          </cell>
          <cell r="CB169" t="str">
            <v>ج</v>
          </cell>
          <cell r="CC169">
            <v>1</v>
          </cell>
          <cell r="CD169" t="str">
            <v>ج</v>
          </cell>
          <cell r="CE169"/>
          <cell r="CF169" t="str">
            <v>ج</v>
          </cell>
          <cell r="CG169">
            <v>1</v>
          </cell>
          <cell r="CH169" t="str">
            <v>ج</v>
          </cell>
          <cell r="CI169"/>
          <cell r="CJ169" t="str">
            <v>ج</v>
          </cell>
          <cell r="CK169"/>
          <cell r="CL169" t="str">
            <v/>
          </cell>
          <cell r="CM169"/>
          <cell r="CN169" t="str">
            <v/>
          </cell>
          <cell r="CO169"/>
          <cell r="CP169" t="str">
            <v/>
          </cell>
          <cell r="CQ169"/>
          <cell r="CR169" t="str">
            <v/>
          </cell>
          <cell r="CS169"/>
          <cell r="CT169" t="str">
            <v/>
          </cell>
          <cell r="CU169"/>
          <cell r="CV169" t="str">
            <v/>
          </cell>
          <cell r="CW169"/>
          <cell r="CX169" t="str">
            <v>ر1</v>
          </cell>
          <cell r="CY169" t="str">
            <v>ر1</v>
          </cell>
          <cell r="CZ169" t="str">
            <v>ر1</v>
          </cell>
          <cell r="DA169" t="str">
            <v>ر1</v>
          </cell>
          <cell r="DB169" t="str">
            <v>ر1</v>
          </cell>
          <cell r="DC169" t="str">
            <v>ر1</v>
          </cell>
          <cell r="DD169" t="str">
            <v>ر1</v>
          </cell>
          <cell r="DE169" t="str">
            <v>ر1</v>
          </cell>
          <cell r="DF169" t="str">
            <v>ر1</v>
          </cell>
          <cell r="DG169" t="str">
            <v>ر1</v>
          </cell>
          <cell r="DH169" t="str">
            <v>ر1</v>
          </cell>
          <cell r="DI169" t="str">
            <v>ر1</v>
          </cell>
          <cell r="DJ169" t="str">
            <v>ر1</v>
          </cell>
          <cell r="DK169" t="str">
            <v>ر1</v>
          </cell>
          <cell r="DL169" t="str">
            <v>ر1</v>
          </cell>
          <cell r="DM169" t="str">
            <v>ر1</v>
          </cell>
          <cell r="DN169" t="str">
            <v>ر1</v>
          </cell>
          <cell r="DO169" t="str">
            <v>ر1</v>
          </cell>
          <cell r="DP169" t="str">
            <v>ر1</v>
          </cell>
          <cell r="DQ169" t="str">
            <v>ر1</v>
          </cell>
          <cell r="DR169" t="str">
            <v>ر1</v>
          </cell>
          <cell r="DS169" t="str">
            <v>ر1</v>
          </cell>
          <cell r="DT169" t="str">
            <v>ر1</v>
          </cell>
          <cell r="DU169" t="str">
            <v>ر1</v>
          </cell>
          <cell r="DV169" t="str">
            <v>ر1</v>
          </cell>
          <cell r="DW169" t="str">
            <v>ر1</v>
          </cell>
          <cell r="DX169" t="str">
            <v>ر1</v>
          </cell>
          <cell r="DY169" t="str">
            <v>ر1</v>
          </cell>
          <cell r="DZ169" t="str">
            <v>ج</v>
          </cell>
          <cell r="EA169" t="str">
            <v>ر1</v>
          </cell>
          <cell r="EB169" t="str">
            <v>ر1</v>
          </cell>
          <cell r="EC169" t="str">
            <v>ر1</v>
          </cell>
          <cell r="ED169" t="str">
            <v>ر1</v>
          </cell>
          <cell r="EE169" t="str">
            <v>ر1</v>
          </cell>
          <cell r="EF169" t="str">
            <v>ر1</v>
          </cell>
          <cell r="EG169" t="str">
            <v>ر1</v>
          </cell>
          <cell r="EH169" t="str">
            <v>ر1</v>
          </cell>
          <cell r="EI169" t="str">
            <v>ر1</v>
          </cell>
          <cell r="EJ169" t="str">
            <v>ر1</v>
          </cell>
          <cell r="EK169" t="str">
            <v>ج</v>
          </cell>
          <cell r="EL169" t="str">
            <v>ر1</v>
          </cell>
          <cell r="EM169" t="str">
            <v>ج</v>
          </cell>
          <cell r="EO169" t="str">
            <v/>
          </cell>
          <cell r="EP169" t="str">
            <v/>
          </cell>
          <cell r="EQ169" t="str">
            <v/>
          </cell>
          <cell r="ER169" t="str">
            <v/>
          </cell>
          <cell r="ES169" t="str">
            <v/>
          </cell>
          <cell r="ET169" t="str">
            <v/>
          </cell>
          <cell r="EU169" t="str">
            <v/>
          </cell>
          <cell r="EV169" t="str">
            <v/>
          </cell>
          <cell r="EW169" t="e">
            <v>#REF!</v>
          </cell>
        </row>
        <row r="170">
          <cell r="A170">
            <v>705966</v>
          </cell>
          <cell r="B170" t="str">
            <v>قمر نجيب</v>
          </cell>
          <cell r="C170" t="str">
            <v>الثالثة حديث</v>
          </cell>
          <cell r="D170" t="str">
            <v>ترفع الى س3</v>
          </cell>
          <cell r="E170"/>
          <cell r="F170" t="str">
            <v>ر2</v>
          </cell>
          <cell r="G170">
            <v>1</v>
          </cell>
          <cell r="H170" t="str">
            <v>ر2</v>
          </cell>
          <cell r="I170"/>
          <cell r="J170" t="str">
            <v>ر2</v>
          </cell>
          <cell r="K170"/>
          <cell r="L170" t="str">
            <v>ر2</v>
          </cell>
          <cell r="M170"/>
          <cell r="N170" t="str">
            <v>ر2</v>
          </cell>
          <cell r="O170"/>
          <cell r="P170" t="str">
            <v>ر2</v>
          </cell>
          <cell r="Q170"/>
          <cell r="R170" t="str">
            <v>ر2</v>
          </cell>
          <cell r="S170"/>
          <cell r="T170" t="str">
            <v>ر2</v>
          </cell>
          <cell r="U170"/>
          <cell r="V170" t="str">
            <v>ر2</v>
          </cell>
          <cell r="W170"/>
          <cell r="X170" t="str">
            <v>ر2</v>
          </cell>
          <cell r="Y170"/>
          <cell r="Z170" t="str">
            <v>ر2</v>
          </cell>
          <cell r="AA170">
            <v>1</v>
          </cell>
          <cell r="AB170" t="str">
            <v>ر2</v>
          </cell>
          <cell r="AC170"/>
          <cell r="AD170" t="str">
            <v>ر1</v>
          </cell>
          <cell r="AE170"/>
          <cell r="AF170" t="str">
            <v>ر2</v>
          </cell>
          <cell r="AG170"/>
          <cell r="AH170" t="str">
            <v>ر2</v>
          </cell>
          <cell r="AI170"/>
          <cell r="AJ170" t="str">
            <v>ر2</v>
          </cell>
          <cell r="AK170"/>
          <cell r="AL170" t="str">
            <v>ر1</v>
          </cell>
          <cell r="AM170">
            <v>1</v>
          </cell>
          <cell r="AN170" t="str">
            <v>ج</v>
          </cell>
          <cell r="AO170"/>
          <cell r="AP170" t="str">
            <v>ر2</v>
          </cell>
          <cell r="AQ170">
            <v>1</v>
          </cell>
          <cell r="AR170" t="str">
            <v>ر1</v>
          </cell>
          <cell r="AS170">
            <v>1</v>
          </cell>
          <cell r="AT170" t="str">
            <v>ج</v>
          </cell>
          <cell r="AU170">
            <v>1</v>
          </cell>
          <cell r="AV170" t="str">
            <v>ج</v>
          </cell>
          <cell r="AW170"/>
          <cell r="AX170" t="str">
            <v>ر2</v>
          </cell>
          <cell r="AY170">
            <v>1</v>
          </cell>
          <cell r="AZ170" t="str">
            <v>ر1</v>
          </cell>
          <cell r="BA170"/>
          <cell r="BB170" t="str">
            <v/>
          </cell>
          <cell r="BC170"/>
          <cell r="BD170" t="str">
            <v/>
          </cell>
          <cell r="BE170"/>
          <cell r="BF170" t="str">
            <v/>
          </cell>
          <cell r="BG170"/>
          <cell r="BH170" t="str">
            <v/>
          </cell>
          <cell r="BI170"/>
          <cell r="BJ170" t="str">
            <v/>
          </cell>
          <cell r="BK170"/>
          <cell r="BL170" t="str">
            <v/>
          </cell>
          <cell r="BM170"/>
          <cell r="BN170" t="str">
            <v/>
          </cell>
          <cell r="BO170"/>
          <cell r="BP170" t="str">
            <v/>
          </cell>
          <cell r="BQ170"/>
          <cell r="BR170" t="str">
            <v/>
          </cell>
          <cell r="BS170"/>
          <cell r="BT170" t="str">
            <v/>
          </cell>
          <cell r="BU170"/>
          <cell r="BV170" t="str">
            <v/>
          </cell>
          <cell r="BW170"/>
          <cell r="BX170" t="str">
            <v/>
          </cell>
          <cell r="BY170"/>
          <cell r="BZ170" t="str">
            <v/>
          </cell>
          <cell r="CA170"/>
          <cell r="CB170" t="str">
            <v/>
          </cell>
          <cell r="CC170"/>
          <cell r="CD170" t="str">
            <v/>
          </cell>
          <cell r="CE170"/>
          <cell r="CF170" t="str">
            <v/>
          </cell>
          <cell r="CG170"/>
          <cell r="CH170" t="str">
            <v/>
          </cell>
          <cell r="CI170"/>
          <cell r="CJ170" t="str">
            <v/>
          </cell>
          <cell r="CK170"/>
          <cell r="CL170" t="str">
            <v/>
          </cell>
          <cell r="CM170"/>
          <cell r="CN170" t="str">
            <v/>
          </cell>
          <cell r="CO170"/>
          <cell r="CP170" t="str">
            <v/>
          </cell>
          <cell r="CQ170"/>
          <cell r="CR170" t="str">
            <v/>
          </cell>
          <cell r="CS170"/>
          <cell r="CT170" t="str">
            <v/>
          </cell>
          <cell r="CU170"/>
          <cell r="CV170" t="str">
            <v/>
          </cell>
          <cell r="CW170"/>
          <cell r="CX170" t="str">
            <v>ر2</v>
          </cell>
          <cell r="CY170" t="str">
            <v>ر2</v>
          </cell>
          <cell r="CZ170" t="str">
            <v>ر2</v>
          </cell>
          <cell r="DA170" t="str">
            <v>ر2</v>
          </cell>
          <cell r="DB170" t="str">
            <v>ر2</v>
          </cell>
          <cell r="DC170" t="str">
            <v>ر2</v>
          </cell>
          <cell r="DD170" t="str">
            <v>ر2</v>
          </cell>
          <cell r="DE170" t="str">
            <v>ر2</v>
          </cell>
          <cell r="DF170" t="str">
            <v>ر2</v>
          </cell>
          <cell r="DG170" t="str">
            <v>ر2</v>
          </cell>
          <cell r="DH170" t="str">
            <v>ر2</v>
          </cell>
          <cell r="DI170" t="str">
            <v>ر2</v>
          </cell>
          <cell r="DJ170" t="str">
            <v>ر1</v>
          </cell>
          <cell r="DK170" t="str">
            <v>ر2</v>
          </cell>
          <cell r="DL170" t="str">
            <v>ر2</v>
          </cell>
          <cell r="DM170" t="str">
            <v>ر2</v>
          </cell>
          <cell r="DN170" t="str">
            <v>ر1</v>
          </cell>
          <cell r="DO170" t="str">
            <v>ر1</v>
          </cell>
          <cell r="DP170" t="str">
            <v>ر2</v>
          </cell>
          <cell r="DQ170" t="str">
            <v>ر2</v>
          </cell>
          <cell r="DR170" t="str">
            <v>ر1</v>
          </cell>
          <cell r="DS170" t="str">
            <v>ر1</v>
          </cell>
          <cell r="DT170" t="str">
            <v>ر2</v>
          </cell>
          <cell r="DU170" t="str">
            <v>ر1</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
          </cell>
          <cell r="ET170" t="str">
            <v/>
          </cell>
          <cell r="EU170" t="str">
            <v/>
          </cell>
          <cell r="EV170" t="str">
            <v/>
          </cell>
          <cell r="EW170" t="e">
            <v>#REF!</v>
          </cell>
        </row>
        <row r="171">
          <cell r="A171">
            <v>705998</v>
          </cell>
          <cell r="B171" t="str">
            <v xml:space="preserve">محمد الأحمد </v>
          </cell>
          <cell r="C171" t="str">
            <v>الأولى</v>
          </cell>
          <cell r="D171" t="str">
            <v/>
          </cell>
          <cell r="E171"/>
          <cell r="F171" t="str">
            <v>ر2</v>
          </cell>
          <cell r="G171"/>
          <cell r="H171" t="str">
            <v>ر2</v>
          </cell>
          <cell r="I171"/>
          <cell r="J171" t="str">
            <v>ر2</v>
          </cell>
          <cell r="K171"/>
          <cell r="L171" t="str">
            <v>ر1</v>
          </cell>
          <cell r="M171"/>
          <cell r="N171" t="str">
            <v>ر2</v>
          </cell>
          <cell r="O171"/>
          <cell r="P171" t="str">
            <v>ج</v>
          </cell>
          <cell r="Q171">
            <v>1</v>
          </cell>
          <cell r="R171" t="str">
            <v>ج</v>
          </cell>
          <cell r="S171"/>
          <cell r="T171" t="str">
            <v>ر1</v>
          </cell>
          <cell r="U171"/>
          <cell r="V171" t="str">
            <v>ر1</v>
          </cell>
          <cell r="W171"/>
          <cell r="X171" t="str">
            <v>ر1</v>
          </cell>
          <cell r="Y171">
            <v>1</v>
          </cell>
          <cell r="Z171" t="str">
            <v>ج</v>
          </cell>
          <cell r="AA171"/>
          <cell r="AB171" t="str">
            <v>ج</v>
          </cell>
          <cell r="AC171"/>
          <cell r="AD171" t="str">
            <v/>
          </cell>
          <cell r="AE171"/>
          <cell r="AF171" t="str">
            <v/>
          </cell>
          <cell r="AG171"/>
          <cell r="AH171" t="str">
            <v/>
          </cell>
          <cell r="AI171"/>
          <cell r="AJ171" t="str">
            <v/>
          </cell>
          <cell r="AK171"/>
          <cell r="AL171" t="str">
            <v/>
          </cell>
          <cell r="AM171"/>
          <cell r="AN171" t="str">
            <v/>
          </cell>
          <cell r="AO171"/>
          <cell r="AP171" t="str">
            <v/>
          </cell>
          <cell r="AQ171"/>
          <cell r="AR171" t="str">
            <v/>
          </cell>
          <cell r="AS171"/>
          <cell r="AT171" t="str">
            <v/>
          </cell>
          <cell r="AU171"/>
          <cell r="AV171" t="str">
            <v/>
          </cell>
          <cell r="AW171"/>
          <cell r="AX171" t="str">
            <v/>
          </cell>
          <cell r="AY171"/>
          <cell r="AZ171" t="str">
            <v/>
          </cell>
          <cell r="BA171"/>
          <cell r="BB171" t="str">
            <v/>
          </cell>
          <cell r="BC171"/>
          <cell r="BD171" t="str">
            <v/>
          </cell>
          <cell r="BE171"/>
          <cell r="BF171" t="str">
            <v/>
          </cell>
          <cell r="BG171"/>
          <cell r="BH171" t="str">
            <v/>
          </cell>
          <cell r="BI171"/>
          <cell r="BJ171" t="str">
            <v/>
          </cell>
          <cell r="BK171"/>
          <cell r="BL171" t="str">
            <v/>
          </cell>
          <cell r="BM171"/>
          <cell r="BN171" t="str">
            <v/>
          </cell>
          <cell r="BO171"/>
          <cell r="BP171" t="str">
            <v/>
          </cell>
          <cell r="BQ171"/>
          <cell r="BR171" t="str">
            <v/>
          </cell>
          <cell r="BS171"/>
          <cell r="BT171" t="str">
            <v/>
          </cell>
          <cell r="BU171"/>
          <cell r="BV171" t="str">
            <v/>
          </cell>
          <cell r="BW171"/>
          <cell r="BX171" t="str">
            <v/>
          </cell>
          <cell r="BY171"/>
          <cell r="BZ171" t="str">
            <v/>
          </cell>
          <cell r="CA171"/>
          <cell r="CB171" t="str">
            <v/>
          </cell>
          <cell r="CC171"/>
          <cell r="CD171" t="str">
            <v/>
          </cell>
          <cell r="CE171"/>
          <cell r="CF171" t="str">
            <v/>
          </cell>
          <cell r="CG171"/>
          <cell r="CH171" t="str">
            <v/>
          </cell>
          <cell r="CI171"/>
          <cell r="CJ171" t="str">
            <v/>
          </cell>
          <cell r="CK171"/>
          <cell r="CL171" t="str">
            <v/>
          </cell>
          <cell r="CM171"/>
          <cell r="CN171" t="str">
            <v/>
          </cell>
          <cell r="CO171"/>
          <cell r="CP171" t="str">
            <v/>
          </cell>
          <cell r="CQ171"/>
          <cell r="CR171" t="str">
            <v/>
          </cell>
          <cell r="CS171"/>
          <cell r="CT171" t="str">
            <v/>
          </cell>
          <cell r="CU171"/>
          <cell r="CV171" t="str">
            <v/>
          </cell>
          <cell r="CW171"/>
          <cell r="CX171" t="str">
            <v>ر2</v>
          </cell>
          <cell r="CY171" t="str">
            <v>ر2</v>
          </cell>
          <cell r="CZ171" t="str">
            <v>ر2</v>
          </cell>
          <cell r="DA171" t="str">
            <v>ر1</v>
          </cell>
          <cell r="DB171" t="str">
            <v>ر2</v>
          </cell>
          <cell r="DC171" t="str">
            <v>ج</v>
          </cell>
          <cell r="DD171" t="str">
            <v>ر1</v>
          </cell>
          <cell r="DE171" t="str">
            <v>ر1</v>
          </cell>
          <cell r="DF171" t="str">
            <v>ر1</v>
          </cell>
          <cell r="DG171" t="str">
            <v>ر1</v>
          </cell>
          <cell r="DH171" t="str">
            <v>ر1</v>
          </cell>
          <cell r="DI171" t="str">
            <v>ج</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e">
            <v>#REF!</v>
          </cell>
        </row>
        <row r="172">
          <cell r="A172">
            <v>706011</v>
          </cell>
          <cell r="B172" t="str">
            <v>محمد عيسى</v>
          </cell>
          <cell r="C172" t="str">
            <v>الثانية</v>
          </cell>
          <cell r="D172" t="str">
            <v/>
          </cell>
          <cell r="E172"/>
          <cell r="F172" t="str">
            <v>A</v>
          </cell>
          <cell r="G172"/>
          <cell r="H172" t="str">
            <v>A</v>
          </cell>
          <cell r="I172"/>
          <cell r="J172" t="str">
            <v>A</v>
          </cell>
          <cell r="K172">
            <v>1</v>
          </cell>
          <cell r="L172" t="str">
            <v>A</v>
          </cell>
          <cell r="M172">
            <v>1</v>
          </cell>
          <cell r="N172" t="str">
            <v>A</v>
          </cell>
          <cell r="O172"/>
          <cell r="P172" t="str">
            <v>A</v>
          </cell>
          <cell r="Q172"/>
          <cell r="R172" t="str">
            <v>A</v>
          </cell>
          <cell r="S172"/>
          <cell r="T172" t="str">
            <v>A</v>
          </cell>
          <cell r="U172">
            <v>1</v>
          </cell>
          <cell r="V172" t="str">
            <v>A</v>
          </cell>
          <cell r="W172">
            <v>1</v>
          </cell>
          <cell r="X172" t="str">
            <v>A</v>
          </cell>
          <cell r="Y172"/>
          <cell r="Z172" t="str">
            <v>A</v>
          </cell>
          <cell r="AA172"/>
          <cell r="AB172" t="str">
            <v>A</v>
          </cell>
          <cell r="AC172"/>
          <cell r="AD172" t="str">
            <v>A</v>
          </cell>
          <cell r="AE172"/>
          <cell r="AF172" t="str">
            <v>A</v>
          </cell>
          <cell r="AG172"/>
          <cell r="AH172" t="str">
            <v>A</v>
          </cell>
          <cell r="AI172"/>
          <cell r="AJ172" t="str">
            <v>A</v>
          </cell>
          <cell r="AK172"/>
          <cell r="AL172" t="str">
            <v>A</v>
          </cell>
          <cell r="AM172"/>
          <cell r="AN172" t="str">
            <v>A</v>
          </cell>
          <cell r="AO172"/>
          <cell r="AP172" t="str">
            <v/>
          </cell>
          <cell r="AQ172"/>
          <cell r="AR172" t="str">
            <v/>
          </cell>
          <cell r="AS172"/>
          <cell r="AT172" t="str">
            <v/>
          </cell>
          <cell r="AU172"/>
          <cell r="AV172" t="str">
            <v/>
          </cell>
          <cell r="AW172"/>
          <cell r="AX172" t="str">
            <v/>
          </cell>
          <cell r="AY172"/>
          <cell r="AZ172" t="str">
            <v/>
          </cell>
          <cell r="BA172"/>
          <cell r="BB172" t="str">
            <v/>
          </cell>
          <cell r="BC172"/>
          <cell r="BD172" t="str">
            <v/>
          </cell>
          <cell r="BE172"/>
          <cell r="BF172" t="str">
            <v/>
          </cell>
          <cell r="BG172"/>
          <cell r="BH172" t="str">
            <v/>
          </cell>
          <cell r="BI172"/>
          <cell r="BJ172" t="str">
            <v/>
          </cell>
          <cell r="BK172"/>
          <cell r="BL172" t="str">
            <v/>
          </cell>
          <cell r="BM172"/>
          <cell r="BN172" t="str">
            <v/>
          </cell>
          <cell r="BO172"/>
          <cell r="BP172" t="str">
            <v/>
          </cell>
          <cell r="BQ172"/>
          <cell r="BR172" t="str">
            <v/>
          </cell>
          <cell r="BS172"/>
          <cell r="BT172" t="str">
            <v/>
          </cell>
          <cell r="BU172"/>
          <cell r="BV172" t="str">
            <v/>
          </cell>
          <cell r="BW172"/>
          <cell r="BX172" t="str">
            <v/>
          </cell>
          <cell r="BY172"/>
          <cell r="BZ172" t="str">
            <v/>
          </cell>
          <cell r="CA172"/>
          <cell r="CB172" t="str">
            <v/>
          </cell>
          <cell r="CC172"/>
          <cell r="CD172" t="str">
            <v/>
          </cell>
          <cell r="CE172"/>
          <cell r="CF172" t="str">
            <v/>
          </cell>
          <cell r="CG172"/>
          <cell r="CH172" t="str">
            <v/>
          </cell>
          <cell r="CI172"/>
          <cell r="CJ172" t="str">
            <v/>
          </cell>
          <cell r="CK172"/>
          <cell r="CL172" t="str">
            <v/>
          </cell>
          <cell r="CM172"/>
          <cell r="CN172" t="str">
            <v/>
          </cell>
          <cell r="CO172"/>
          <cell r="CP172" t="str">
            <v/>
          </cell>
          <cell r="CQ172"/>
          <cell r="CR172" t="str">
            <v/>
          </cell>
          <cell r="CS172"/>
          <cell r="CT172" t="str">
            <v/>
          </cell>
          <cell r="CU172"/>
          <cell r="CV172" t="str">
            <v/>
          </cell>
          <cell r="CW172"/>
          <cell r="CX172" t="str">
            <v>A</v>
          </cell>
          <cell r="CY172" t="str">
            <v>A</v>
          </cell>
          <cell r="CZ172" t="str">
            <v>A</v>
          </cell>
          <cell r="DA172" t="str">
            <v>A</v>
          </cell>
          <cell r="DB172" t="str">
            <v>A</v>
          </cell>
          <cell r="DC172" t="str">
            <v>A</v>
          </cell>
          <cell r="DD172" t="str">
            <v>A</v>
          </cell>
          <cell r="DE172" t="str">
            <v>A</v>
          </cell>
          <cell r="DF172" t="str">
            <v>A</v>
          </cell>
          <cell r="DG172" t="str">
            <v>A</v>
          </cell>
          <cell r="DH172" t="str">
            <v>A</v>
          </cell>
          <cell r="DI172" t="str">
            <v>A</v>
          </cell>
          <cell r="DJ172" t="str">
            <v>A</v>
          </cell>
          <cell r="DK172" t="str">
            <v>A</v>
          </cell>
          <cell r="DL172" t="str">
            <v>A</v>
          </cell>
          <cell r="DM172" t="str">
            <v>A</v>
          </cell>
          <cell r="DN172" t="str">
            <v>A</v>
          </cell>
          <cell r="DO172" t="str">
            <v>A</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e">
            <v>#REF!</v>
          </cell>
        </row>
        <row r="173">
          <cell r="A173">
            <v>706035</v>
          </cell>
          <cell r="B173" t="str">
            <v xml:space="preserve">محي الدين الفرخ </v>
          </cell>
          <cell r="C173" t="str">
            <v>الثالثة</v>
          </cell>
          <cell r="D173" t="str">
            <v/>
          </cell>
          <cell r="E173"/>
          <cell r="F173" t="str">
            <v>ر2</v>
          </cell>
          <cell r="G173"/>
          <cell r="H173" t="str">
            <v>ر2</v>
          </cell>
          <cell r="I173"/>
          <cell r="J173" t="str">
            <v>ر2</v>
          </cell>
          <cell r="K173"/>
          <cell r="L173" t="str">
            <v>ر1</v>
          </cell>
          <cell r="M173"/>
          <cell r="N173" t="str">
            <v>ر2</v>
          </cell>
          <cell r="O173">
            <v>1</v>
          </cell>
          <cell r="P173" t="str">
            <v>ر2</v>
          </cell>
          <cell r="Q173"/>
          <cell r="R173" t="str">
            <v>ر1</v>
          </cell>
          <cell r="S173"/>
          <cell r="T173" t="str">
            <v>ر1</v>
          </cell>
          <cell r="U173"/>
          <cell r="V173" t="str">
            <v>ر2</v>
          </cell>
          <cell r="W173"/>
          <cell r="X173" t="str">
            <v>ر2</v>
          </cell>
          <cell r="Y173"/>
          <cell r="Z173" t="str">
            <v>ر1</v>
          </cell>
          <cell r="AA173"/>
          <cell r="AB173" t="str">
            <v>ر2</v>
          </cell>
          <cell r="AC173"/>
          <cell r="AD173" t="str">
            <v>ر2</v>
          </cell>
          <cell r="AE173"/>
          <cell r="AF173" t="str">
            <v>ر1</v>
          </cell>
          <cell r="AG173">
            <v>1</v>
          </cell>
          <cell r="AH173" t="str">
            <v>ر2</v>
          </cell>
          <cell r="AI173"/>
          <cell r="AJ173" t="str">
            <v>ر2</v>
          </cell>
          <cell r="AK173"/>
          <cell r="AL173" t="str">
            <v>ر2</v>
          </cell>
          <cell r="AM173"/>
          <cell r="AN173" t="str">
            <v>ر1</v>
          </cell>
          <cell r="AO173"/>
          <cell r="AP173" t="str">
            <v>ر2</v>
          </cell>
          <cell r="AQ173"/>
          <cell r="AR173" t="str">
            <v>ر2</v>
          </cell>
          <cell r="AS173"/>
          <cell r="AT173" t="str">
            <v>ر2</v>
          </cell>
          <cell r="AU173"/>
          <cell r="AV173" t="str">
            <v>ر2</v>
          </cell>
          <cell r="AW173"/>
          <cell r="AX173" t="str">
            <v>ر2</v>
          </cell>
          <cell r="AY173"/>
          <cell r="AZ173" t="str">
            <v>ر2</v>
          </cell>
          <cell r="BA173">
            <v>1</v>
          </cell>
          <cell r="BB173" t="str">
            <v>ج</v>
          </cell>
          <cell r="BC173">
            <v>1</v>
          </cell>
          <cell r="BD173" t="str">
            <v>ج</v>
          </cell>
          <cell r="BE173">
            <v>1</v>
          </cell>
          <cell r="BF173" t="str">
            <v>ج</v>
          </cell>
          <cell r="BG173">
            <v>1</v>
          </cell>
          <cell r="BH173" t="str">
            <v>ج</v>
          </cell>
          <cell r="BI173">
            <v>1</v>
          </cell>
          <cell r="BJ173" t="str">
            <v>ج</v>
          </cell>
          <cell r="BK173">
            <v>1</v>
          </cell>
          <cell r="BL173" t="str">
            <v>ج</v>
          </cell>
          <cell r="BM173"/>
          <cell r="BN173" t="str">
            <v/>
          </cell>
          <cell r="BO173"/>
          <cell r="BP173" t="str">
            <v/>
          </cell>
          <cell r="BQ173"/>
          <cell r="BR173" t="str">
            <v/>
          </cell>
          <cell r="BS173"/>
          <cell r="BT173" t="str">
            <v/>
          </cell>
          <cell r="BU173"/>
          <cell r="BV173" t="str">
            <v/>
          </cell>
          <cell r="BW173"/>
          <cell r="BX173" t="str">
            <v/>
          </cell>
          <cell r="BY173"/>
          <cell r="BZ173" t="str">
            <v/>
          </cell>
          <cell r="CA173"/>
          <cell r="CB173" t="str">
            <v/>
          </cell>
          <cell r="CC173"/>
          <cell r="CD173" t="str">
            <v/>
          </cell>
          <cell r="CE173"/>
          <cell r="CF173" t="str">
            <v/>
          </cell>
          <cell r="CG173"/>
          <cell r="CH173" t="str">
            <v/>
          </cell>
          <cell r="CI173"/>
          <cell r="CJ173" t="str">
            <v/>
          </cell>
          <cell r="CK173"/>
          <cell r="CL173" t="str">
            <v/>
          </cell>
          <cell r="CM173"/>
          <cell r="CN173" t="str">
            <v/>
          </cell>
          <cell r="CO173"/>
          <cell r="CP173" t="str">
            <v/>
          </cell>
          <cell r="CQ173"/>
          <cell r="CR173" t="str">
            <v/>
          </cell>
          <cell r="CS173"/>
          <cell r="CT173" t="str">
            <v/>
          </cell>
          <cell r="CU173"/>
          <cell r="CV173" t="str">
            <v/>
          </cell>
          <cell r="CW173"/>
          <cell r="CX173" t="str">
            <v>ر2</v>
          </cell>
          <cell r="CY173" t="str">
            <v>ر2</v>
          </cell>
          <cell r="CZ173" t="str">
            <v>ر2</v>
          </cell>
          <cell r="DA173" t="str">
            <v>ر1</v>
          </cell>
          <cell r="DB173" t="str">
            <v>ر2</v>
          </cell>
          <cell r="DC173" t="str">
            <v>ر2</v>
          </cell>
          <cell r="DD173" t="str">
            <v>ر1</v>
          </cell>
          <cell r="DE173" t="str">
            <v>ر1</v>
          </cell>
          <cell r="DF173" t="str">
            <v>ر2</v>
          </cell>
          <cell r="DG173" t="str">
            <v>ر2</v>
          </cell>
          <cell r="DH173" t="str">
            <v>ر1</v>
          </cell>
          <cell r="DI173" t="str">
            <v>ر2</v>
          </cell>
          <cell r="DJ173" t="str">
            <v>ر2</v>
          </cell>
          <cell r="DK173" t="str">
            <v>ر1</v>
          </cell>
          <cell r="DL173" t="str">
            <v>ر2</v>
          </cell>
          <cell r="DM173" t="str">
            <v>ر2</v>
          </cell>
          <cell r="DN173" t="str">
            <v>ر2</v>
          </cell>
          <cell r="DO173" t="str">
            <v>ر1</v>
          </cell>
          <cell r="DP173" t="str">
            <v>ر2</v>
          </cell>
          <cell r="DQ173" t="str">
            <v>ر2</v>
          </cell>
          <cell r="DR173" t="str">
            <v>ر2</v>
          </cell>
          <cell r="DS173" t="str">
            <v>ر2</v>
          </cell>
          <cell r="DT173" t="str">
            <v>ر2</v>
          </cell>
          <cell r="DU173" t="str">
            <v>ر2</v>
          </cell>
          <cell r="DV173" t="str">
            <v>ر1</v>
          </cell>
          <cell r="DW173" t="str">
            <v>ر1</v>
          </cell>
          <cell r="DX173" t="str">
            <v>ر1</v>
          </cell>
          <cell r="DY173" t="str">
            <v>ر1</v>
          </cell>
          <cell r="DZ173" t="str">
            <v>ر1</v>
          </cell>
          <cell r="EA173" t="str">
            <v>ر1</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e">
            <v>#REF!</v>
          </cell>
        </row>
        <row r="174">
          <cell r="A174">
            <v>706039</v>
          </cell>
          <cell r="B174" t="str">
            <v>مرح ابراهيم</v>
          </cell>
          <cell r="C174" t="str">
            <v>الرابعة حديث</v>
          </cell>
          <cell r="D174" t="str">
            <v>ترفع الى س4</v>
          </cell>
          <cell r="E174"/>
          <cell r="F174" t="str">
            <v>ر1</v>
          </cell>
          <cell r="G174"/>
          <cell r="H174" t="str">
            <v>ر1</v>
          </cell>
          <cell r="I174"/>
          <cell r="J174" t="str">
            <v>ر1</v>
          </cell>
          <cell r="K174"/>
          <cell r="L174" t="str">
            <v>ر1</v>
          </cell>
          <cell r="M174"/>
          <cell r="N174" t="str">
            <v>ر1</v>
          </cell>
          <cell r="O174"/>
          <cell r="P174" t="str">
            <v>ر1</v>
          </cell>
          <cell r="Q174"/>
          <cell r="R174" t="str">
            <v>ر1</v>
          </cell>
          <cell r="S174"/>
          <cell r="T174" t="str">
            <v>ر1</v>
          </cell>
          <cell r="U174"/>
          <cell r="V174" t="str">
            <v>ر1</v>
          </cell>
          <cell r="W174"/>
          <cell r="X174" t="str">
            <v>ر1</v>
          </cell>
          <cell r="Y174"/>
          <cell r="Z174" t="str">
            <v>ر1</v>
          </cell>
          <cell r="AA174"/>
          <cell r="AB174" t="str">
            <v>ر1</v>
          </cell>
          <cell r="AC174">
            <v>1</v>
          </cell>
          <cell r="AD174" t="str">
            <v>ر2</v>
          </cell>
          <cell r="AE174"/>
          <cell r="AF174" t="str">
            <v>ر2</v>
          </cell>
          <cell r="AG174"/>
          <cell r="AH174" t="str">
            <v>ر2</v>
          </cell>
          <cell r="AI174"/>
          <cell r="AJ174" t="str">
            <v>ر2</v>
          </cell>
          <cell r="AK174"/>
          <cell r="AL174" t="str">
            <v>ر2</v>
          </cell>
          <cell r="AM174"/>
          <cell r="AN174" t="str">
            <v>ر2</v>
          </cell>
          <cell r="AO174">
            <v>1</v>
          </cell>
          <cell r="AP174" t="str">
            <v>ر2</v>
          </cell>
          <cell r="AQ174"/>
          <cell r="AR174" t="str">
            <v>ر2</v>
          </cell>
          <cell r="AS174">
            <v>1</v>
          </cell>
          <cell r="AT174" t="str">
            <v>ج</v>
          </cell>
          <cell r="AU174"/>
          <cell r="AV174" t="str">
            <v>ر2</v>
          </cell>
          <cell r="AW174"/>
          <cell r="AX174" t="str">
            <v>ر2</v>
          </cell>
          <cell r="AY174"/>
          <cell r="AZ174" t="str">
            <v>ر2</v>
          </cell>
          <cell r="BA174">
            <v>1</v>
          </cell>
          <cell r="BB174" t="str">
            <v>ر2</v>
          </cell>
          <cell r="BC174"/>
          <cell r="BD174" t="str">
            <v>ر2</v>
          </cell>
          <cell r="BE174"/>
          <cell r="BF174" t="str">
            <v>ر2</v>
          </cell>
          <cell r="BG174"/>
          <cell r="BH174" t="str">
            <v>ر2</v>
          </cell>
          <cell r="BI174"/>
          <cell r="BJ174" t="str">
            <v>ر2</v>
          </cell>
          <cell r="BK174"/>
          <cell r="BL174" t="str">
            <v>ر2</v>
          </cell>
          <cell r="BM174"/>
          <cell r="BN174" t="str">
            <v>ر2</v>
          </cell>
          <cell r="BO174"/>
          <cell r="BP174" t="str">
            <v>ر2</v>
          </cell>
          <cell r="BQ174"/>
          <cell r="BR174" t="str">
            <v>ر2</v>
          </cell>
          <cell r="BS174"/>
          <cell r="BT174" t="str">
            <v>ر2</v>
          </cell>
          <cell r="BU174"/>
          <cell r="BV174" t="str">
            <v>ر2</v>
          </cell>
          <cell r="BW174">
            <v>1</v>
          </cell>
          <cell r="BX174" t="str">
            <v>ر2</v>
          </cell>
          <cell r="BY174"/>
          <cell r="BZ174" t="str">
            <v/>
          </cell>
          <cell r="CA174"/>
          <cell r="CB174" t="str">
            <v/>
          </cell>
          <cell r="CC174"/>
          <cell r="CD174" t="str">
            <v/>
          </cell>
          <cell r="CE174"/>
          <cell r="CF174" t="str">
            <v/>
          </cell>
          <cell r="CG174"/>
          <cell r="CH174" t="str">
            <v/>
          </cell>
          <cell r="CI174"/>
          <cell r="CJ174" t="str">
            <v/>
          </cell>
          <cell r="CK174"/>
          <cell r="CL174" t="str">
            <v/>
          </cell>
          <cell r="CM174"/>
          <cell r="CN174" t="str">
            <v/>
          </cell>
          <cell r="CO174"/>
          <cell r="CP174" t="str">
            <v/>
          </cell>
          <cell r="CQ174"/>
          <cell r="CR174" t="str">
            <v/>
          </cell>
          <cell r="CS174"/>
          <cell r="CT174" t="str">
            <v/>
          </cell>
          <cell r="CU174"/>
          <cell r="CV174" t="str">
            <v/>
          </cell>
          <cell r="CW174"/>
          <cell r="CX174" t="str">
            <v>ر1</v>
          </cell>
          <cell r="CY174" t="str">
            <v>ر1</v>
          </cell>
          <cell r="CZ174" t="str">
            <v>ر1</v>
          </cell>
          <cell r="DA174" t="str">
            <v>ر1</v>
          </cell>
          <cell r="DB174" t="str">
            <v>ر1</v>
          </cell>
          <cell r="DC174" t="str">
            <v>ر1</v>
          </cell>
          <cell r="DD174" t="str">
            <v>ر1</v>
          </cell>
          <cell r="DE174" t="str">
            <v>ر1</v>
          </cell>
          <cell r="DF174" t="str">
            <v>ر1</v>
          </cell>
          <cell r="DG174" t="str">
            <v>ر1</v>
          </cell>
          <cell r="DH174" t="str">
            <v>ر1</v>
          </cell>
          <cell r="DI174" t="str">
            <v>ر1</v>
          </cell>
          <cell r="DJ174" t="str">
            <v>ر2</v>
          </cell>
          <cell r="DK174" t="str">
            <v>ر2</v>
          </cell>
          <cell r="DL174" t="str">
            <v>ر2</v>
          </cell>
          <cell r="DM174" t="str">
            <v>ر2</v>
          </cell>
          <cell r="DN174" t="str">
            <v>ر2</v>
          </cell>
          <cell r="DO174" t="str">
            <v>ر2</v>
          </cell>
          <cell r="DP174" t="str">
            <v>ر2</v>
          </cell>
          <cell r="DQ174" t="str">
            <v>ر2</v>
          </cell>
          <cell r="DR174" t="str">
            <v>ر1</v>
          </cell>
          <cell r="DS174" t="str">
            <v>ر2</v>
          </cell>
          <cell r="DT174" t="str">
            <v>ر2</v>
          </cell>
          <cell r="DU174" t="str">
            <v>ر2</v>
          </cell>
          <cell r="DV174" t="str">
            <v>ر2</v>
          </cell>
          <cell r="DW174" t="str">
            <v>ر2</v>
          </cell>
          <cell r="DX174" t="str">
            <v>ر2</v>
          </cell>
          <cell r="DY174" t="str">
            <v>ر2</v>
          </cell>
          <cell r="DZ174" t="str">
            <v>ر2</v>
          </cell>
          <cell r="EA174" t="str">
            <v>ر2</v>
          </cell>
          <cell r="EB174" t="str">
            <v>ر2</v>
          </cell>
          <cell r="EC174" t="str">
            <v>ر2</v>
          </cell>
          <cell r="ED174" t="str">
            <v>ر2</v>
          </cell>
          <cell r="EE174" t="str">
            <v>ر2</v>
          </cell>
          <cell r="EF174" t="str">
            <v>ر2</v>
          </cell>
          <cell r="EG174" t="str">
            <v>ر2</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
          </cell>
          <cell r="ET174" t="str">
            <v/>
          </cell>
          <cell r="EU174" t="str">
            <v/>
          </cell>
          <cell r="EV174" t="str">
            <v/>
          </cell>
          <cell r="EW174" t="e">
            <v>#REF!</v>
          </cell>
        </row>
        <row r="175">
          <cell r="A175">
            <v>706044</v>
          </cell>
          <cell r="B175" t="str">
            <v>مروه شاوي</v>
          </cell>
          <cell r="C175" t="str">
            <v>الثانية</v>
          </cell>
          <cell r="D175" t="str">
            <v/>
          </cell>
          <cell r="E175"/>
          <cell r="F175" t="str">
            <v>A</v>
          </cell>
          <cell r="G175">
            <v>1</v>
          </cell>
          <cell r="H175" t="str">
            <v>A</v>
          </cell>
          <cell r="I175"/>
          <cell r="J175" t="str">
            <v>A</v>
          </cell>
          <cell r="K175"/>
          <cell r="L175" t="str">
            <v>A</v>
          </cell>
          <cell r="M175"/>
          <cell r="N175" t="str">
            <v>A</v>
          </cell>
          <cell r="O175"/>
          <cell r="P175" t="str">
            <v>A</v>
          </cell>
          <cell r="Q175"/>
          <cell r="R175" t="str">
            <v>A</v>
          </cell>
          <cell r="S175"/>
          <cell r="T175" t="str">
            <v>A</v>
          </cell>
          <cell r="U175"/>
          <cell r="V175" t="str">
            <v>A</v>
          </cell>
          <cell r="W175">
            <v>1</v>
          </cell>
          <cell r="X175" t="str">
            <v>A</v>
          </cell>
          <cell r="Y175"/>
          <cell r="Z175" t="str">
            <v>A</v>
          </cell>
          <cell r="AA175"/>
          <cell r="AB175" t="str">
            <v>A</v>
          </cell>
          <cell r="AC175"/>
          <cell r="AD175" t="str">
            <v>A</v>
          </cell>
          <cell r="AE175"/>
          <cell r="AF175" t="str">
            <v>A</v>
          </cell>
          <cell r="AG175"/>
          <cell r="AH175" t="str">
            <v>A</v>
          </cell>
          <cell r="AI175"/>
          <cell r="AJ175" t="str">
            <v>A</v>
          </cell>
          <cell r="AK175"/>
          <cell r="AL175" t="str">
            <v>A</v>
          </cell>
          <cell r="AM175"/>
          <cell r="AN175" t="str">
            <v>A</v>
          </cell>
          <cell r="AO175"/>
          <cell r="AP175" t="str">
            <v/>
          </cell>
          <cell r="AQ175"/>
          <cell r="AR175" t="str">
            <v/>
          </cell>
          <cell r="AS175"/>
          <cell r="AT175" t="str">
            <v/>
          </cell>
          <cell r="AU175"/>
          <cell r="AV175" t="str">
            <v/>
          </cell>
          <cell r="AW175"/>
          <cell r="AX175" t="str">
            <v/>
          </cell>
          <cell r="AY175"/>
          <cell r="AZ175" t="str">
            <v/>
          </cell>
          <cell r="BA175"/>
          <cell r="BB175" t="str">
            <v/>
          </cell>
          <cell r="BC175"/>
          <cell r="BD175" t="str">
            <v/>
          </cell>
          <cell r="BE175"/>
          <cell r="BF175" t="str">
            <v/>
          </cell>
          <cell r="BG175"/>
          <cell r="BH175" t="str">
            <v/>
          </cell>
          <cell r="BI175"/>
          <cell r="BJ175" t="str">
            <v/>
          </cell>
          <cell r="BK175"/>
          <cell r="BL175" t="str">
            <v/>
          </cell>
          <cell r="BM175"/>
          <cell r="BN175" t="str">
            <v/>
          </cell>
          <cell r="BO175"/>
          <cell r="BP175" t="str">
            <v/>
          </cell>
          <cell r="BQ175"/>
          <cell r="BR175" t="str">
            <v/>
          </cell>
          <cell r="BS175"/>
          <cell r="BT175" t="str">
            <v/>
          </cell>
          <cell r="BU175"/>
          <cell r="BV175" t="str">
            <v/>
          </cell>
          <cell r="BW175"/>
          <cell r="BX175" t="str">
            <v/>
          </cell>
          <cell r="BY175"/>
          <cell r="BZ175" t="str">
            <v/>
          </cell>
          <cell r="CA175"/>
          <cell r="CB175" t="str">
            <v/>
          </cell>
          <cell r="CC175"/>
          <cell r="CD175" t="str">
            <v/>
          </cell>
          <cell r="CE175"/>
          <cell r="CF175" t="str">
            <v/>
          </cell>
          <cell r="CG175"/>
          <cell r="CH175" t="str">
            <v/>
          </cell>
          <cell r="CI175"/>
          <cell r="CJ175" t="str">
            <v/>
          </cell>
          <cell r="CK175"/>
          <cell r="CL175" t="str">
            <v/>
          </cell>
          <cell r="CM175"/>
          <cell r="CN175" t="str">
            <v/>
          </cell>
          <cell r="CO175"/>
          <cell r="CP175" t="str">
            <v/>
          </cell>
          <cell r="CQ175"/>
          <cell r="CR175" t="str">
            <v/>
          </cell>
          <cell r="CS175"/>
          <cell r="CT175" t="str">
            <v/>
          </cell>
          <cell r="CU175"/>
          <cell r="CV175" t="str">
            <v/>
          </cell>
          <cell r="CW175"/>
          <cell r="CX175" t="str">
            <v>A</v>
          </cell>
          <cell r="CY175" t="str">
            <v>A</v>
          </cell>
          <cell r="CZ175" t="str">
            <v>A</v>
          </cell>
          <cell r="DA175" t="str">
            <v>A</v>
          </cell>
          <cell r="DB175" t="str">
            <v>A</v>
          </cell>
          <cell r="DC175" t="str">
            <v>A</v>
          </cell>
          <cell r="DD175" t="str">
            <v>A</v>
          </cell>
          <cell r="DE175" t="str">
            <v>A</v>
          </cell>
          <cell r="DF175" t="str">
            <v>A</v>
          </cell>
          <cell r="DG175" t="str">
            <v>A</v>
          </cell>
          <cell r="DH175" t="str">
            <v>A</v>
          </cell>
          <cell r="DI175" t="str">
            <v>A</v>
          </cell>
          <cell r="DJ175" t="str">
            <v>A</v>
          </cell>
          <cell r="DK175" t="str">
            <v>A</v>
          </cell>
          <cell r="DL175" t="str">
            <v>A</v>
          </cell>
          <cell r="DM175" t="str">
            <v>A</v>
          </cell>
          <cell r="DN175" t="str">
            <v>A</v>
          </cell>
          <cell r="DO175" t="str">
            <v>A</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O175" t="str">
            <v/>
          </cell>
          <cell r="EP175" t="str">
            <v/>
          </cell>
          <cell r="EQ175" t="str">
            <v/>
          </cell>
          <cell r="ER175" t="str">
            <v/>
          </cell>
          <cell r="ES175" t="str">
            <v/>
          </cell>
          <cell r="ET175" t="str">
            <v/>
          </cell>
          <cell r="EU175" t="str">
            <v/>
          </cell>
          <cell r="EV175" t="str">
            <v/>
          </cell>
          <cell r="EW175" t="e">
            <v>#REF!</v>
          </cell>
        </row>
        <row r="176">
          <cell r="A176">
            <v>706082</v>
          </cell>
          <cell r="B176" t="str">
            <v xml:space="preserve">نبيه اللحام </v>
          </cell>
          <cell r="C176" t="str">
            <v>الرابعة</v>
          </cell>
          <cell r="D176" t="str">
            <v/>
          </cell>
          <cell r="E176"/>
          <cell r="F176" t="str">
            <v>ر1</v>
          </cell>
          <cell r="G176"/>
          <cell r="H176" t="str">
            <v>ر1</v>
          </cell>
          <cell r="I176"/>
          <cell r="J176" t="str">
            <v>ر2</v>
          </cell>
          <cell r="K176"/>
          <cell r="L176" t="str">
            <v>ر1</v>
          </cell>
          <cell r="M176"/>
          <cell r="N176" t="str">
            <v>ر2</v>
          </cell>
          <cell r="O176"/>
          <cell r="P176" t="str">
            <v>ر1</v>
          </cell>
          <cell r="Q176"/>
          <cell r="R176" t="str">
            <v>ر1</v>
          </cell>
          <cell r="S176"/>
          <cell r="T176" t="str">
            <v>ر1</v>
          </cell>
          <cell r="U176"/>
          <cell r="V176" t="str">
            <v>ر1</v>
          </cell>
          <cell r="W176"/>
          <cell r="X176" t="str">
            <v>ر2</v>
          </cell>
          <cell r="Y176"/>
          <cell r="Z176" t="str">
            <v>ر1</v>
          </cell>
          <cell r="AA176"/>
          <cell r="AB176" t="str">
            <v>ر1</v>
          </cell>
          <cell r="AC176"/>
          <cell r="AD176" t="str">
            <v>ر1</v>
          </cell>
          <cell r="AE176"/>
          <cell r="AF176" t="str">
            <v>ر2</v>
          </cell>
          <cell r="AG176"/>
          <cell r="AH176" t="str">
            <v>ر2</v>
          </cell>
          <cell r="AI176"/>
          <cell r="AJ176" t="str">
            <v>ر1</v>
          </cell>
          <cell r="AK176"/>
          <cell r="AL176" t="str">
            <v>ر2</v>
          </cell>
          <cell r="AM176"/>
          <cell r="AN176" t="str">
            <v>ر1</v>
          </cell>
          <cell r="AO176"/>
          <cell r="AP176" t="str">
            <v>ر1</v>
          </cell>
          <cell r="AQ176"/>
          <cell r="AR176" t="str">
            <v>ر1</v>
          </cell>
          <cell r="AS176">
            <v>1</v>
          </cell>
          <cell r="AT176" t="str">
            <v>ر1</v>
          </cell>
          <cell r="AU176"/>
          <cell r="AV176" t="str">
            <v>ر1</v>
          </cell>
          <cell r="AW176"/>
          <cell r="AX176" t="str">
            <v>ر2</v>
          </cell>
          <cell r="AY176"/>
          <cell r="AZ176" t="str">
            <v>ر1</v>
          </cell>
          <cell r="BA176"/>
          <cell r="BB176" t="str">
            <v>ر1</v>
          </cell>
          <cell r="BC176"/>
          <cell r="BD176" t="str">
            <v>ر2</v>
          </cell>
          <cell r="BE176"/>
          <cell r="BF176" t="str">
            <v>ر1</v>
          </cell>
          <cell r="BG176"/>
          <cell r="BH176" t="str">
            <v>ر1</v>
          </cell>
          <cell r="BI176"/>
          <cell r="BJ176" t="str">
            <v>ر1</v>
          </cell>
          <cell r="BK176"/>
          <cell r="BL176" t="str">
            <v>ر1</v>
          </cell>
          <cell r="BM176"/>
          <cell r="BN176" t="str">
            <v>ر1</v>
          </cell>
          <cell r="BO176"/>
          <cell r="BP176" t="str">
            <v>ج</v>
          </cell>
          <cell r="BQ176"/>
          <cell r="BR176" t="str">
            <v>ر1</v>
          </cell>
          <cell r="BS176"/>
          <cell r="BT176" t="str">
            <v>ر1</v>
          </cell>
          <cell r="BU176"/>
          <cell r="BV176" t="str">
            <v>ر1</v>
          </cell>
          <cell r="BW176"/>
          <cell r="BX176" t="str">
            <v>ر1</v>
          </cell>
          <cell r="BY176">
            <v>1</v>
          </cell>
          <cell r="BZ176" t="str">
            <v>ج</v>
          </cell>
          <cell r="CA176"/>
          <cell r="CB176" t="str">
            <v>ج</v>
          </cell>
          <cell r="CC176">
            <v>1</v>
          </cell>
          <cell r="CD176" t="str">
            <v>ج</v>
          </cell>
          <cell r="CE176">
            <v>1</v>
          </cell>
          <cell r="CF176" t="str">
            <v>ج</v>
          </cell>
          <cell r="CG176"/>
          <cell r="CH176" t="str">
            <v>ج</v>
          </cell>
          <cell r="CI176"/>
          <cell r="CJ176" t="str">
            <v>ج</v>
          </cell>
          <cell r="CK176"/>
          <cell r="CL176" t="str">
            <v/>
          </cell>
          <cell r="CM176"/>
          <cell r="CN176" t="str">
            <v/>
          </cell>
          <cell r="CO176"/>
          <cell r="CP176" t="str">
            <v/>
          </cell>
          <cell r="CQ176"/>
          <cell r="CR176" t="str">
            <v/>
          </cell>
          <cell r="CS176"/>
          <cell r="CT176" t="str">
            <v/>
          </cell>
          <cell r="CU176"/>
          <cell r="CV176" t="str">
            <v/>
          </cell>
          <cell r="CW176"/>
          <cell r="CX176" t="str">
            <v>ر1</v>
          </cell>
          <cell r="CY176" t="str">
            <v>ر1</v>
          </cell>
          <cell r="CZ176" t="str">
            <v>ر2</v>
          </cell>
          <cell r="DA176" t="str">
            <v>ر1</v>
          </cell>
          <cell r="DB176" t="str">
            <v>ر2</v>
          </cell>
          <cell r="DC176" t="str">
            <v>ر1</v>
          </cell>
          <cell r="DD176" t="str">
            <v>ر1</v>
          </cell>
          <cell r="DE176" t="str">
            <v>ر1</v>
          </cell>
          <cell r="DF176" t="str">
            <v>ر1</v>
          </cell>
          <cell r="DG176" t="str">
            <v>ر2</v>
          </cell>
          <cell r="DH176" t="str">
            <v>ر1</v>
          </cell>
          <cell r="DI176" t="str">
            <v>ر1</v>
          </cell>
          <cell r="DJ176" t="str">
            <v>ر1</v>
          </cell>
          <cell r="DK176" t="str">
            <v>ر2</v>
          </cell>
          <cell r="DL176" t="str">
            <v>ر2</v>
          </cell>
          <cell r="DM176" t="str">
            <v>ر1</v>
          </cell>
          <cell r="DN176" t="str">
            <v>ر2</v>
          </cell>
          <cell r="DO176" t="str">
            <v>ر1</v>
          </cell>
          <cell r="DP176" t="str">
            <v>ر1</v>
          </cell>
          <cell r="DQ176" t="str">
            <v>ر1</v>
          </cell>
          <cell r="DR176" t="str">
            <v>ر2</v>
          </cell>
          <cell r="DS176" t="str">
            <v>ر1</v>
          </cell>
          <cell r="DT176" t="str">
            <v>ر2</v>
          </cell>
          <cell r="DU176" t="str">
            <v>ر1</v>
          </cell>
          <cell r="DV176" t="str">
            <v>ر1</v>
          </cell>
          <cell r="DW176" t="str">
            <v>ر2</v>
          </cell>
          <cell r="DX176" t="str">
            <v>ر1</v>
          </cell>
          <cell r="DY176" t="str">
            <v>ر1</v>
          </cell>
          <cell r="DZ176" t="str">
            <v>ر1</v>
          </cell>
          <cell r="EA176" t="str">
            <v>ر1</v>
          </cell>
          <cell r="EB176" t="str">
            <v>ر1</v>
          </cell>
          <cell r="EC176" t="str">
            <v>ج</v>
          </cell>
          <cell r="ED176" t="str">
            <v>ر1</v>
          </cell>
          <cell r="EE176" t="str">
            <v>ر1</v>
          </cell>
          <cell r="EF176" t="str">
            <v>ر1</v>
          </cell>
          <cell r="EG176" t="str">
            <v>ر1</v>
          </cell>
          <cell r="EH176" t="str">
            <v>ر1</v>
          </cell>
          <cell r="EI176" t="str">
            <v>ج</v>
          </cell>
          <cell r="EJ176" t="str">
            <v>ر1</v>
          </cell>
          <cell r="EK176" t="str">
            <v>ر1</v>
          </cell>
          <cell r="EL176" t="str">
            <v>ج</v>
          </cell>
          <cell r="EM176" t="str">
            <v>ج</v>
          </cell>
          <cell r="EN176" t="str">
            <v/>
          </cell>
          <cell r="EO176" t="str">
            <v/>
          </cell>
          <cell r="EP176" t="str">
            <v/>
          </cell>
          <cell r="EQ176" t="str">
            <v/>
          </cell>
          <cell r="ER176" t="str">
            <v/>
          </cell>
          <cell r="ES176" t="str">
            <v/>
          </cell>
          <cell r="ET176" t="str">
            <v/>
          </cell>
          <cell r="EU176" t="str">
            <v/>
          </cell>
          <cell r="EV176" t="str">
            <v/>
          </cell>
          <cell r="EW176" t="e">
            <v>#REF!</v>
          </cell>
        </row>
        <row r="177">
          <cell r="A177">
            <v>706093</v>
          </cell>
          <cell r="B177" t="str">
            <v>نسرين الدبيسي</v>
          </cell>
          <cell r="C177" t="str">
            <v>الثانية</v>
          </cell>
          <cell r="D177" t="str">
            <v/>
          </cell>
          <cell r="E177"/>
          <cell r="F177" t="str">
            <v>ر1</v>
          </cell>
          <cell r="G177"/>
          <cell r="H177" t="str">
            <v>ر1</v>
          </cell>
          <cell r="I177"/>
          <cell r="J177" t="str">
            <v>ر1</v>
          </cell>
          <cell r="K177"/>
          <cell r="L177" t="str">
            <v>ر1</v>
          </cell>
          <cell r="M177">
            <v>1</v>
          </cell>
          <cell r="N177" t="str">
            <v>ر1</v>
          </cell>
          <cell r="O177"/>
          <cell r="P177" t="str">
            <v>ج</v>
          </cell>
          <cell r="Q177"/>
          <cell r="R177" t="str">
            <v>ر1</v>
          </cell>
          <cell r="S177"/>
          <cell r="T177" t="str">
            <v>ر1</v>
          </cell>
          <cell r="U177"/>
          <cell r="V177" t="str">
            <v>ر2</v>
          </cell>
          <cell r="W177"/>
          <cell r="X177" t="str">
            <v>ر2</v>
          </cell>
          <cell r="Y177"/>
          <cell r="Z177" t="str">
            <v>ر1</v>
          </cell>
          <cell r="AA177"/>
          <cell r="AB177" t="str">
            <v>ج</v>
          </cell>
          <cell r="AC177">
            <v>1</v>
          </cell>
          <cell r="AD177" t="str">
            <v>ر2</v>
          </cell>
          <cell r="AE177"/>
          <cell r="AF177" t="str">
            <v>ر1</v>
          </cell>
          <cell r="AG177"/>
          <cell r="AH177" t="str">
            <v>ر1</v>
          </cell>
          <cell r="AI177"/>
          <cell r="AJ177" t="str">
            <v>ج</v>
          </cell>
          <cell r="AK177">
            <v>1</v>
          </cell>
          <cell r="AL177" t="str">
            <v>ر2</v>
          </cell>
          <cell r="AM177"/>
          <cell r="AN177" t="str">
            <v>ج</v>
          </cell>
          <cell r="AO177"/>
          <cell r="AP177" t="str">
            <v>ر1</v>
          </cell>
          <cell r="AQ177"/>
          <cell r="AR177" t="str">
            <v>ج</v>
          </cell>
          <cell r="AS177"/>
          <cell r="AT177" t="str">
            <v>ر1</v>
          </cell>
          <cell r="AU177"/>
          <cell r="AV177" t="str">
            <v>ر1</v>
          </cell>
          <cell r="AW177"/>
          <cell r="AX177" t="str">
            <v>ج</v>
          </cell>
          <cell r="AY177"/>
          <cell r="AZ177" t="str">
            <v>ج</v>
          </cell>
          <cell r="BA177"/>
          <cell r="BB177" t="str">
            <v/>
          </cell>
          <cell r="BC177"/>
          <cell r="BD177" t="str">
            <v/>
          </cell>
          <cell r="BE177"/>
          <cell r="BF177" t="str">
            <v/>
          </cell>
          <cell r="BG177"/>
          <cell r="BH177" t="str">
            <v/>
          </cell>
          <cell r="BI177"/>
          <cell r="BJ177" t="str">
            <v/>
          </cell>
          <cell r="BK177"/>
          <cell r="BL177" t="str">
            <v/>
          </cell>
          <cell r="BM177"/>
          <cell r="BN177" t="str">
            <v/>
          </cell>
          <cell r="BO177"/>
          <cell r="BP177" t="str">
            <v/>
          </cell>
          <cell r="BQ177"/>
          <cell r="BR177" t="str">
            <v/>
          </cell>
          <cell r="BS177"/>
          <cell r="BT177" t="str">
            <v/>
          </cell>
          <cell r="BU177"/>
          <cell r="BV177" t="str">
            <v/>
          </cell>
          <cell r="BW177"/>
          <cell r="BX177" t="str">
            <v/>
          </cell>
          <cell r="BY177"/>
          <cell r="BZ177" t="str">
            <v/>
          </cell>
          <cell r="CA177"/>
          <cell r="CB177" t="str">
            <v/>
          </cell>
          <cell r="CC177"/>
          <cell r="CD177" t="str">
            <v/>
          </cell>
          <cell r="CE177"/>
          <cell r="CF177" t="str">
            <v/>
          </cell>
          <cell r="CG177"/>
          <cell r="CH177" t="str">
            <v/>
          </cell>
          <cell r="CI177"/>
          <cell r="CJ177" t="str">
            <v/>
          </cell>
          <cell r="CK177"/>
          <cell r="CL177" t="str">
            <v/>
          </cell>
          <cell r="CM177"/>
          <cell r="CN177" t="str">
            <v/>
          </cell>
          <cell r="CO177"/>
          <cell r="CP177" t="str">
            <v/>
          </cell>
          <cell r="CQ177"/>
          <cell r="CR177" t="str">
            <v/>
          </cell>
          <cell r="CS177"/>
          <cell r="CT177" t="str">
            <v/>
          </cell>
          <cell r="CU177"/>
          <cell r="CV177" t="str">
            <v/>
          </cell>
          <cell r="CW177"/>
          <cell r="CX177" t="str">
            <v>ر1</v>
          </cell>
          <cell r="CY177" t="str">
            <v>ر1</v>
          </cell>
          <cell r="CZ177" t="str">
            <v>ر1</v>
          </cell>
          <cell r="DA177" t="str">
            <v>ر1</v>
          </cell>
          <cell r="DB177" t="str">
            <v>ر2</v>
          </cell>
          <cell r="DC177" t="str">
            <v>ج</v>
          </cell>
          <cell r="DD177" t="str">
            <v>ر1</v>
          </cell>
          <cell r="DE177" t="str">
            <v>ر1</v>
          </cell>
          <cell r="DF177" t="str">
            <v>ر2</v>
          </cell>
          <cell r="DG177" t="str">
            <v>ر2</v>
          </cell>
          <cell r="DH177" t="str">
            <v>ر1</v>
          </cell>
          <cell r="DI177" t="str">
            <v>ج</v>
          </cell>
          <cell r="DJ177" t="str">
            <v>ر2</v>
          </cell>
          <cell r="DK177" t="str">
            <v>ر1</v>
          </cell>
          <cell r="DL177" t="str">
            <v>ر1</v>
          </cell>
          <cell r="DM177" t="str">
            <v>ج</v>
          </cell>
          <cell r="DN177" t="str">
            <v>ر2</v>
          </cell>
          <cell r="DO177" t="str">
            <v>ج</v>
          </cell>
          <cell r="DP177" t="str">
            <v>ر1</v>
          </cell>
          <cell r="DQ177" t="str">
            <v>ج</v>
          </cell>
          <cell r="DR177" t="str">
            <v>ر1</v>
          </cell>
          <cell r="DS177" t="str">
            <v>ر1</v>
          </cell>
          <cell r="DT177" t="str">
            <v>ج</v>
          </cell>
          <cell r="DU177" t="str">
            <v>ج</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O177" t="str">
            <v/>
          </cell>
          <cell r="EP177" t="str">
            <v/>
          </cell>
          <cell r="EQ177" t="str">
            <v/>
          </cell>
          <cell r="ER177" t="str">
            <v/>
          </cell>
          <cell r="ES177" t="str">
            <v/>
          </cell>
          <cell r="ET177" t="str">
            <v/>
          </cell>
          <cell r="EU177" t="str">
            <v/>
          </cell>
          <cell r="EV177" t="str">
            <v/>
          </cell>
          <cell r="EW177" t="e">
            <v>#REF!</v>
          </cell>
        </row>
        <row r="178">
          <cell r="A178">
            <v>706119</v>
          </cell>
          <cell r="B178" t="str">
            <v>نيفين رزاز</v>
          </cell>
          <cell r="C178" t="str">
            <v>الثالثة حديث</v>
          </cell>
          <cell r="D178" t="str">
            <v>ترفع الى س3</v>
          </cell>
          <cell r="E178"/>
          <cell r="F178" t="str">
            <v>ر1</v>
          </cell>
          <cell r="G178"/>
          <cell r="H178" t="str">
            <v>ر2</v>
          </cell>
          <cell r="I178"/>
          <cell r="J178" t="str">
            <v>ر2</v>
          </cell>
          <cell r="K178"/>
          <cell r="L178" t="str">
            <v>ر1</v>
          </cell>
          <cell r="M178"/>
          <cell r="N178" t="str">
            <v>ر2</v>
          </cell>
          <cell r="O178"/>
          <cell r="P178" t="str">
            <v>ر2</v>
          </cell>
          <cell r="Q178"/>
          <cell r="R178" t="str">
            <v>ر1</v>
          </cell>
          <cell r="S178"/>
          <cell r="T178" t="str">
            <v>ر1</v>
          </cell>
          <cell r="U178"/>
          <cell r="V178" t="str">
            <v>ر1</v>
          </cell>
          <cell r="W178"/>
          <cell r="X178" t="str">
            <v>ر2</v>
          </cell>
          <cell r="Y178"/>
          <cell r="Z178" t="str">
            <v>ر2</v>
          </cell>
          <cell r="AA178"/>
          <cell r="AB178" t="str">
            <v>ر2</v>
          </cell>
          <cell r="AC178"/>
          <cell r="AD178" t="str">
            <v>ر2</v>
          </cell>
          <cell r="AE178"/>
          <cell r="AF178" t="str">
            <v>ر2</v>
          </cell>
          <cell r="AG178"/>
          <cell r="AH178" t="str">
            <v>ر1</v>
          </cell>
          <cell r="AI178"/>
          <cell r="AJ178" t="str">
            <v>ر2</v>
          </cell>
          <cell r="AK178">
            <v>1</v>
          </cell>
          <cell r="AL178" t="str">
            <v>ر2</v>
          </cell>
          <cell r="AM178"/>
          <cell r="AN178" t="str">
            <v>ج</v>
          </cell>
          <cell r="AO178"/>
          <cell r="AP178" t="str">
            <v>ر1</v>
          </cell>
          <cell r="AQ178"/>
          <cell r="AR178" t="str">
            <v>ر1</v>
          </cell>
          <cell r="AS178">
            <v>1</v>
          </cell>
          <cell r="AT178" t="str">
            <v>ر1</v>
          </cell>
          <cell r="AU178"/>
          <cell r="AV178" t="str">
            <v>ر1</v>
          </cell>
          <cell r="AW178">
            <v>1</v>
          </cell>
          <cell r="AX178" t="str">
            <v>ر1</v>
          </cell>
          <cell r="AY178">
            <v>1</v>
          </cell>
          <cell r="AZ178" t="str">
            <v>ر2</v>
          </cell>
          <cell r="BA178"/>
          <cell r="BB178" t="str">
            <v/>
          </cell>
          <cell r="BC178"/>
          <cell r="BD178" t="str">
            <v/>
          </cell>
          <cell r="BE178"/>
          <cell r="BF178" t="str">
            <v/>
          </cell>
          <cell r="BG178"/>
          <cell r="BH178" t="str">
            <v/>
          </cell>
          <cell r="BI178"/>
          <cell r="BJ178" t="str">
            <v/>
          </cell>
          <cell r="BK178"/>
          <cell r="BL178" t="str">
            <v/>
          </cell>
          <cell r="BM178"/>
          <cell r="BN178" t="str">
            <v/>
          </cell>
          <cell r="BO178"/>
          <cell r="BP178" t="str">
            <v/>
          </cell>
          <cell r="BQ178"/>
          <cell r="BR178" t="str">
            <v/>
          </cell>
          <cell r="BS178"/>
          <cell r="BT178" t="str">
            <v/>
          </cell>
          <cell r="BU178"/>
          <cell r="BV178" t="str">
            <v/>
          </cell>
          <cell r="BW178"/>
          <cell r="BX178" t="str">
            <v/>
          </cell>
          <cell r="BY178"/>
          <cell r="BZ178" t="str">
            <v/>
          </cell>
          <cell r="CA178"/>
          <cell r="CB178" t="str">
            <v/>
          </cell>
          <cell r="CC178"/>
          <cell r="CD178" t="str">
            <v/>
          </cell>
          <cell r="CE178"/>
          <cell r="CF178" t="str">
            <v/>
          </cell>
          <cell r="CG178"/>
          <cell r="CH178" t="str">
            <v/>
          </cell>
          <cell r="CI178"/>
          <cell r="CJ178" t="str">
            <v/>
          </cell>
          <cell r="CK178"/>
          <cell r="CL178" t="str">
            <v/>
          </cell>
          <cell r="CM178"/>
          <cell r="CN178" t="str">
            <v/>
          </cell>
          <cell r="CO178"/>
          <cell r="CP178" t="str">
            <v/>
          </cell>
          <cell r="CQ178"/>
          <cell r="CR178" t="str">
            <v/>
          </cell>
          <cell r="CS178"/>
          <cell r="CT178" t="str">
            <v/>
          </cell>
          <cell r="CU178"/>
          <cell r="CV178" t="str">
            <v/>
          </cell>
          <cell r="CW178"/>
          <cell r="CX178" t="str">
            <v>ر1</v>
          </cell>
          <cell r="CY178" t="str">
            <v>ر2</v>
          </cell>
          <cell r="CZ178" t="str">
            <v>ر2</v>
          </cell>
          <cell r="DA178" t="str">
            <v>ر1</v>
          </cell>
          <cell r="DB178" t="str">
            <v>ر2</v>
          </cell>
          <cell r="DC178" t="str">
            <v>ر2</v>
          </cell>
          <cell r="DD178" t="str">
            <v>ر1</v>
          </cell>
          <cell r="DE178" t="str">
            <v>ر1</v>
          </cell>
          <cell r="DF178" t="str">
            <v>ر1</v>
          </cell>
          <cell r="DG178" t="str">
            <v>ر2</v>
          </cell>
          <cell r="DH178" t="str">
            <v>ر2</v>
          </cell>
          <cell r="DI178" t="str">
            <v>ر2</v>
          </cell>
          <cell r="DJ178" t="str">
            <v>ر2</v>
          </cell>
          <cell r="DK178" t="str">
            <v>ر2</v>
          </cell>
          <cell r="DL178" t="str">
            <v>ر1</v>
          </cell>
          <cell r="DM178" t="str">
            <v>ر2</v>
          </cell>
          <cell r="DN178" t="str">
            <v>ر2</v>
          </cell>
          <cell r="DO178" t="str">
            <v>ج</v>
          </cell>
          <cell r="DP178" t="str">
            <v>ر1</v>
          </cell>
          <cell r="DQ178" t="str">
            <v>ر1</v>
          </cell>
          <cell r="DR178" t="str">
            <v>ر2</v>
          </cell>
          <cell r="DS178" t="str">
            <v>ر1</v>
          </cell>
          <cell r="DT178" t="str">
            <v>ر2</v>
          </cell>
          <cell r="DU178" t="str">
            <v>ر2</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e">
            <v>#REF!</v>
          </cell>
        </row>
        <row r="179">
          <cell r="A179">
            <v>706148</v>
          </cell>
          <cell r="B179" t="str">
            <v xml:space="preserve">وعد غانم </v>
          </cell>
          <cell r="C179" t="str">
            <v>الثالثة حديث</v>
          </cell>
          <cell r="D179" t="str">
            <v>ترفع الى س3</v>
          </cell>
          <cell r="E179"/>
          <cell r="F179" t="str">
            <v>ر2</v>
          </cell>
          <cell r="G179"/>
          <cell r="H179" t="str">
            <v>ر2</v>
          </cell>
          <cell r="I179"/>
          <cell r="J179" t="str">
            <v>ر2</v>
          </cell>
          <cell r="K179"/>
          <cell r="L179" t="str">
            <v>ر2</v>
          </cell>
          <cell r="M179"/>
          <cell r="N179" t="str">
            <v>ر2</v>
          </cell>
          <cell r="O179"/>
          <cell r="P179" t="str">
            <v>ر2</v>
          </cell>
          <cell r="Q179"/>
          <cell r="R179" t="str">
            <v>ر2</v>
          </cell>
          <cell r="S179"/>
          <cell r="T179" t="str">
            <v>ر2</v>
          </cell>
          <cell r="U179"/>
          <cell r="V179" t="str">
            <v>ر2</v>
          </cell>
          <cell r="W179"/>
          <cell r="X179" t="str">
            <v>ر2</v>
          </cell>
          <cell r="Y179"/>
          <cell r="Z179" t="str">
            <v>ر2</v>
          </cell>
          <cell r="AA179"/>
          <cell r="AB179" t="str">
            <v>ر2</v>
          </cell>
          <cell r="AC179">
            <v>1</v>
          </cell>
          <cell r="AD179" t="str">
            <v>ر2</v>
          </cell>
          <cell r="AE179"/>
          <cell r="AF179" t="str">
            <v>ر2</v>
          </cell>
          <cell r="AG179"/>
          <cell r="AH179" t="str">
            <v>ر2</v>
          </cell>
          <cell r="AI179"/>
          <cell r="AJ179" t="str">
            <v>ر2</v>
          </cell>
          <cell r="AK179">
            <v>1</v>
          </cell>
          <cell r="AL179" t="str">
            <v>ر2</v>
          </cell>
          <cell r="AM179"/>
          <cell r="AN179" t="str">
            <v>ر2</v>
          </cell>
          <cell r="AO179"/>
          <cell r="AP179" t="str">
            <v>ج</v>
          </cell>
          <cell r="AQ179">
            <v>1</v>
          </cell>
          <cell r="AR179" t="str">
            <v>ر2</v>
          </cell>
          <cell r="AS179">
            <v>1</v>
          </cell>
          <cell r="AT179" t="str">
            <v>ج</v>
          </cell>
          <cell r="AU179"/>
          <cell r="AV179" t="str">
            <v>ر1</v>
          </cell>
          <cell r="AW179">
            <v>1</v>
          </cell>
          <cell r="AX179" t="str">
            <v>ج</v>
          </cell>
          <cell r="AY179"/>
          <cell r="AZ179" t="str">
            <v>ر2</v>
          </cell>
          <cell r="BA179"/>
          <cell r="BB179" t="str">
            <v/>
          </cell>
          <cell r="BC179"/>
          <cell r="BD179" t="str">
            <v/>
          </cell>
          <cell r="BE179"/>
          <cell r="BF179" t="str">
            <v/>
          </cell>
          <cell r="BG179"/>
          <cell r="BH179" t="str">
            <v/>
          </cell>
          <cell r="BI179"/>
          <cell r="BJ179" t="str">
            <v/>
          </cell>
          <cell r="BK179"/>
          <cell r="BL179" t="str">
            <v/>
          </cell>
          <cell r="BM179"/>
          <cell r="BN179" t="str">
            <v/>
          </cell>
          <cell r="BO179"/>
          <cell r="BP179" t="str">
            <v/>
          </cell>
          <cell r="BQ179"/>
          <cell r="BR179" t="str">
            <v/>
          </cell>
          <cell r="BS179"/>
          <cell r="BT179" t="str">
            <v/>
          </cell>
          <cell r="BU179"/>
          <cell r="BV179" t="str">
            <v/>
          </cell>
          <cell r="BW179"/>
          <cell r="BX179" t="str">
            <v/>
          </cell>
          <cell r="BY179"/>
          <cell r="BZ179" t="str">
            <v/>
          </cell>
          <cell r="CA179"/>
          <cell r="CB179" t="str">
            <v/>
          </cell>
          <cell r="CC179"/>
          <cell r="CD179" t="str">
            <v/>
          </cell>
          <cell r="CE179"/>
          <cell r="CF179" t="str">
            <v/>
          </cell>
          <cell r="CG179"/>
          <cell r="CH179" t="str">
            <v/>
          </cell>
          <cell r="CI179"/>
          <cell r="CJ179" t="str">
            <v/>
          </cell>
          <cell r="CK179"/>
          <cell r="CL179" t="str">
            <v/>
          </cell>
          <cell r="CM179"/>
          <cell r="CN179" t="str">
            <v/>
          </cell>
          <cell r="CO179"/>
          <cell r="CP179" t="str">
            <v/>
          </cell>
          <cell r="CQ179"/>
          <cell r="CR179" t="str">
            <v/>
          </cell>
          <cell r="CS179"/>
          <cell r="CT179" t="str">
            <v/>
          </cell>
          <cell r="CU179"/>
          <cell r="CV179" t="str">
            <v/>
          </cell>
          <cell r="CW179"/>
          <cell r="CX179" t="str">
            <v>ر2</v>
          </cell>
          <cell r="CY179" t="str">
            <v>ر2</v>
          </cell>
          <cell r="CZ179" t="str">
            <v>ر2</v>
          </cell>
          <cell r="DA179" t="str">
            <v>ر2</v>
          </cell>
          <cell r="DB179" t="str">
            <v>ر2</v>
          </cell>
          <cell r="DC179" t="str">
            <v>ر2</v>
          </cell>
          <cell r="DD179" t="str">
            <v>ر2</v>
          </cell>
          <cell r="DE179" t="str">
            <v>ر2</v>
          </cell>
          <cell r="DF179" t="str">
            <v>ر2</v>
          </cell>
          <cell r="DG179" t="str">
            <v>ر2</v>
          </cell>
          <cell r="DH179" t="str">
            <v>ر2</v>
          </cell>
          <cell r="DI179" t="str">
            <v>ر2</v>
          </cell>
          <cell r="DJ179" t="str">
            <v>ر2</v>
          </cell>
          <cell r="DK179" t="str">
            <v>ر2</v>
          </cell>
          <cell r="DL179" t="str">
            <v>ر2</v>
          </cell>
          <cell r="DM179" t="str">
            <v>ر2</v>
          </cell>
          <cell r="DN179" t="str">
            <v>ر2</v>
          </cell>
          <cell r="DO179" t="str">
            <v>ر2</v>
          </cell>
          <cell r="DP179" t="str">
            <v>ج</v>
          </cell>
          <cell r="DQ179" t="str">
            <v>ر2</v>
          </cell>
          <cell r="DR179" t="str">
            <v>ر1</v>
          </cell>
          <cell r="DS179" t="str">
            <v>ر1</v>
          </cell>
          <cell r="DT179" t="str">
            <v>ر1</v>
          </cell>
          <cell r="DU179" t="str">
            <v>ر2</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t="str">
            <v/>
          </cell>
          <cell r="ES179" t="str">
            <v/>
          </cell>
          <cell r="ET179" t="str">
            <v/>
          </cell>
          <cell r="EU179" t="str">
            <v/>
          </cell>
          <cell r="EV179" t="str">
            <v/>
          </cell>
          <cell r="EW179" t="e">
            <v>#REF!</v>
          </cell>
        </row>
        <row r="180">
          <cell r="A180">
            <v>706175</v>
          </cell>
          <cell r="B180" t="str">
            <v xml:space="preserve">احلام البشاش </v>
          </cell>
          <cell r="C180" t="str">
            <v>الرابعة حديث</v>
          </cell>
          <cell r="D180" t="str">
            <v>ترفع الى س4</v>
          </cell>
          <cell r="E180"/>
          <cell r="F180" t="str">
            <v>ر2</v>
          </cell>
          <cell r="G180"/>
          <cell r="H180" t="str">
            <v>ر1</v>
          </cell>
          <cell r="I180"/>
          <cell r="J180" t="str">
            <v>ر1</v>
          </cell>
          <cell r="K180"/>
          <cell r="L180" t="str">
            <v>ر1</v>
          </cell>
          <cell r="M180"/>
          <cell r="N180" t="str">
            <v>ر2</v>
          </cell>
          <cell r="O180"/>
          <cell r="P180" t="str">
            <v>ر2</v>
          </cell>
          <cell r="Q180"/>
          <cell r="R180" t="str">
            <v>ر1</v>
          </cell>
          <cell r="S180"/>
          <cell r="T180" t="str">
            <v>ر1</v>
          </cell>
          <cell r="U180"/>
          <cell r="V180" t="str">
            <v>ر1</v>
          </cell>
          <cell r="W180"/>
          <cell r="X180" t="str">
            <v>ر2</v>
          </cell>
          <cell r="Y180"/>
          <cell r="Z180" t="str">
            <v>ر1</v>
          </cell>
          <cell r="AA180"/>
          <cell r="AB180" t="str">
            <v>ر2</v>
          </cell>
          <cell r="AC180"/>
          <cell r="AD180" t="str">
            <v>ر1</v>
          </cell>
          <cell r="AE180"/>
          <cell r="AF180" t="str">
            <v>ر1</v>
          </cell>
          <cell r="AG180"/>
          <cell r="AH180" t="str">
            <v>ر1</v>
          </cell>
          <cell r="AI180">
            <v>1</v>
          </cell>
          <cell r="AJ180" t="str">
            <v>ج</v>
          </cell>
          <cell r="AK180"/>
          <cell r="AL180" t="str">
            <v>ر2</v>
          </cell>
          <cell r="AM180"/>
          <cell r="AN180" t="str">
            <v>ر1</v>
          </cell>
          <cell r="AO180">
            <v>1</v>
          </cell>
          <cell r="AP180" t="str">
            <v>ج</v>
          </cell>
          <cell r="AQ180"/>
          <cell r="AR180" t="str">
            <v>ر1</v>
          </cell>
          <cell r="AS180">
            <v>1</v>
          </cell>
          <cell r="AT180" t="str">
            <v>ر1</v>
          </cell>
          <cell r="AU180"/>
          <cell r="AV180" t="str">
            <v>ر1</v>
          </cell>
          <cell r="AW180"/>
          <cell r="AX180" t="str">
            <v>ر1</v>
          </cell>
          <cell r="AY180"/>
          <cell r="AZ180" t="str">
            <v>ر1</v>
          </cell>
          <cell r="BA180"/>
          <cell r="BB180" t="str">
            <v>ر1</v>
          </cell>
          <cell r="BC180"/>
          <cell r="BD180" t="str">
            <v>ر1</v>
          </cell>
          <cell r="BE180"/>
          <cell r="BF180" t="str">
            <v>ر1</v>
          </cell>
          <cell r="BG180"/>
          <cell r="BH180" t="str">
            <v>ر1</v>
          </cell>
          <cell r="BI180"/>
          <cell r="BJ180" t="str">
            <v>ر1</v>
          </cell>
          <cell r="BK180"/>
          <cell r="BL180" t="str">
            <v>ر2</v>
          </cell>
          <cell r="BM180"/>
          <cell r="BN180" t="str">
            <v>ر1</v>
          </cell>
          <cell r="BO180"/>
          <cell r="BP180" t="str">
            <v>ر1</v>
          </cell>
          <cell r="BQ180">
            <v>1</v>
          </cell>
          <cell r="BR180" t="str">
            <v>ر1</v>
          </cell>
          <cell r="BS180"/>
          <cell r="BT180" t="str">
            <v>ر1</v>
          </cell>
          <cell r="BU180">
            <v>1</v>
          </cell>
          <cell r="BV180" t="str">
            <v>ر1</v>
          </cell>
          <cell r="BW180"/>
          <cell r="BX180" t="str">
            <v>ر1</v>
          </cell>
          <cell r="BY180"/>
          <cell r="BZ180" t="str">
            <v/>
          </cell>
          <cell r="CA180"/>
          <cell r="CB180" t="str">
            <v/>
          </cell>
          <cell r="CC180"/>
          <cell r="CD180" t="str">
            <v/>
          </cell>
          <cell r="CE180"/>
          <cell r="CF180" t="str">
            <v/>
          </cell>
          <cell r="CG180"/>
          <cell r="CH180" t="str">
            <v/>
          </cell>
          <cell r="CI180"/>
          <cell r="CJ180" t="str">
            <v/>
          </cell>
          <cell r="CK180"/>
          <cell r="CL180" t="str">
            <v/>
          </cell>
          <cell r="CM180"/>
          <cell r="CN180" t="str">
            <v/>
          </cell>
          <cell r="CO180"/>
          <cell r="CP180" t="str">
            <v/>
          </cell>
          <cell r="CQ180"/>
          <cell r="CR180" t="str">
            <v/>
          </cell>
          <cell r="CS180"/>
          <cell r="CT180" t="str">
            <v/>
          </cell>
          <cell r="CU180"/>
          <cell r="CV180" t="str">
            <v/>
          </cell>
          <cell r="CW180"/>
          <cell r="CX180" t="str">
            <v>ر2</v>
          </cell>
          <cell r="CY180" t="str">
            <v>ر1</v>
          </cell>
          <cell r="CZ180" t="str">
            <v>ر1</v>
          </cell>
          <cell r="DA180" t="str">
            <v>ر1</v>
          </cell>
          <cell r="DB180" t="str">
            <v>ر2</v>
          </cell>
          <cell r="DC180" t="str">
            <v>ر2</v>
          </cell>
          <cell r="DD180" t="str">
            <v>ر1</v>
          </cell>
          <cell r="DE180" t="str">
            <v>ر1</v>
          </cell>
          <cell r="DF180" t="str">
            <v>ر1</v>
          </cell>
          <cell r="DG180" t="str">
            <v>ر2</v>
          </cell>
          <cell r="DH180" t="str">
            <v>ر1</v>
          </cell>
          <cell r="DI180" t="str">
            <v>ر2</v>
          </cell>
          <cell r="DJ180" t="str">
            <v>ر1</v>
          </cell>
          <cell r="DK180" t="str">
            <v>ر1</v>
          </cell>
          <cell r="DL180" t="str">
            <v>ر1</v>
          </cell>
          <cell r="DM180" t="str">
            <v>ر1</v>
          </cell>
          <cell r="DN180" t="str">
            <v>ر2</v>
          </cell>
          <cell r="DO180" t="str">
            <v>ر1</v>
          </cell>
          <cell r="DP180" t="str">
            <v>ر1</v>
          </cell>
          <cell r="DQ180" t="str">
            <v>ر1</v>
          </cell>
          <cell r="DR180" t="str">
            <v>ر2</v>
          </cell>
          <cell r="DS180" t="str">
            <v>ر1</v>
          </cell>
          <cell r="DT180" t="str">
            <v>ر1</v>
          </cell>
          <cell r="DU180" t="str">
            <v>ر1</v>
          </cell>
          <cell r="DV180" t="str">
            <v>ر1</v>
          </cell>
          <cell r="DW180" t="str">
            <v>ر1</v>
          </cell>
          <cell r="DX180" t="str">
            <v>ر1</v>
          </cell>
          <cell r="DY180" t="str">
            <v>ر1</v>
          </cell>
          <cell r="DZ180" t="str">
            <v>ر1</v>
          </cell>
          <cell r="EA180" t="str">
            <v>ر2</v>
          </cell>
          <cell r="EB180" t="str">
            <v>ر1</v>
          </cell>
          <cell r="EC180" t="str">
            <v>ر1</v>
          </cell>
          <cell r="ED180" t="str">
            <v>ر2</v>
          </cell>
          <cell r="EE180" t="str">
            <v>ر1</v>
          </cell>
          <cell r="EF180" t="str">
            <v>ر2</v>
          </cell>
          <cell r="EG180" t="str">
            <v>ر1</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
          </cell>
          <cell r="ET180" t="str">
            <v/>
          </cell>
          <cell r="EU180" t="str">
            <v/>
          </cell>
          <cell r="EV180" t="str">
            <v/>
          </cell>
          <cell r="EW180" t="e">
            <v>#REF!</v>
          </cell>
        </row>
        <row r="181">
          <cell r="A181">
            <v>706178</v>
          </cell>
          <cell r="B181" t="str">
            <v xml:space="preserve">احمد الحمودالدهام </v>
          </cell>
          <cell r="C181" t="str">
            <v>الثالثة</v>
          </cell>
          <cell r="D181" t="str">
            <v/>
          </cell>
          <cell r="E181"/>
          <cell r="F181" t="str">
            <v>ر1</v>
          </cell>
          <cell r="G181"/>
          <cell r="H181" t="str">
            <v>ر2</v>
          </cell>
          <cell r="I181"/>
          <cell r="J181" t="str">
            <v>ر2</v>
          </cell>
          <cell r="K181"/>
          <cell r="L181" t="str">
            <v>ر1</v>
          </cell>
          <cell r="M181"/>
          <cell r="N181" t="str">
            <v>ر2</v>
          </cell>
          <cell r="O181"/>
          <cell r="P181" t="str">
            <v>ر1</v>
          </cell>
          <cell r="Q181"/>
          <cell r="R181" t="str">
            <v>ر2</v>
          </cell>
          <cell r="S181"/>
          <cell r="T181" t="str">
            <v>ر1</v>
          </cell>
          <cell r="U181"/>
          <cell r="V181" t="str">
            <v>ر1</v>
          </cell>
          <cell r="W181"/>
          <cell r="X181" t="str">
            <v>ر2</v>
          </cell>
          <cell r="Y181"/>
          <cell r="Z181" t="str">
            <v>ر1</v>
          </cell>
          <cell r="AA181"/>
          <cell r="AB181" t="str">
            <v>ر1</v>
          </cell>
          <cell r="AC181"/>
          <cell r="AD181" t="str">
            <v>ر1</v>
          </cell>
          <cell r="AE181"/>
          <cell r="AF181" t="str">
            <v>ر2</v>
          </cell>
          <cell r="AG181"/>
          <cell r="AH181" t="str">
            <v>ر2</v>
          </cell>
          <cell r="AI181"/>
          <cell r="AJ181" t="str">
            <v>ر1</v>
          </cell>
          <cell r="AK181"/>
          <cell r="AL181" t="str">
            <v>ر2</v>
          </cell>
          <cell r="AM181"/>
          <cell r="AN181" t="str">
            <v>ر1</v>
          </cell>
          <cell r="AO181"/>
          <cell r="AP181" t="str">
            <v>ر1</v>
          </cell>
          <cell r="AQ181"/>
          <cell r="AR181" t="str">
            <v>ر2</v>
          </cell>
          <cell r="AS181"/>
          <cell r="AT181" t="str">
            <v>ر1</v>
          </cell>
          <cell r="AU181"/>
          <cell r="AV181" t="str">
            <v>ر2</v>
          </cell>
          <cell r="AW181"/>
          <cell r="AX181" t="str">
            <v>ر1</v>
          </cell>
          <cell r="AY181"/>
          <cell r="AZ181" t="str">
            <v>ر1</v>
          </cell>
          <cell r="BA181">
            <v>1</v>
          </cell>
          <cell r="BB181" t="str">
            <v>ج</v>
          </cell>
          <cell r="BC181">
            <v>1</v>
          </cell>
          <cell r="BD181" t="str">
            <v>ج</v>
          </cell>
          <cell r="BE181">
            <v>1</v>
          </cell>
          <cell r="BF181" t="str">
            <v>ج</v>
          </cell>
          <cell r="BG181">
            <v>1</v>
          </cell>
          <cell r="BH181" t="str">
            <v>ج</v>
          </cell>
          <cell r="BI181">
            <v>1</v>
          </cell>
          <cell r="BJ181" t="str">
            <v>ج</v>
          </cell>
          <cell r="BK181">
            <v>1</v>
          </cell>
          <cell r="BL181" t="str">
            <v>ج</v>
          </cell>
          <cell r="BM181"/>
          <cell r="BN181" t="str">
            <v/>
          </cell>
          <cell r="BO181"/>
          <cell r="BP181" t="str">
            <v/>
          </cell>
          <cell r="BQ181"/>
          <cell r="BR181" t="str">
            <v/>
          </cell>
          <cell r="BS181"/>
          <cell r="BT181" t="str">
            <v/>
          </cell>
          <cell r="BU181"/>
          <cell r="BV181" t="str">
            <v/>
          </cell>
          <cell r="BW181"/>
          <cell r="BX181" t="str">
            <v/>
          </cell>
          <cell r="BY181"/>
          <cell r="BZ181" t="str">
            <v/>
          </cell>
          <cell r="CA181"/>
          <cell r="CB181" t="str">
            <v/>
          </cell>
          <cell r="CC181"/>
          <cell r="CD181" t="str">
            <v/>
          </cell>
          <cell r="CE181"/>
          <cell r="CF181" t="str">
            <v/>
          </cell>
          <cell r="CG181"/>
          <cell r="CH181" t="str">
            <v/>
          </cell>
          <cell r="CI181"/>
          <cell r="CJ181" t="str">
            <v/>
          </cell>
          <cell r="CK181"/>
          <cell r="CL181" t="str">
            <v/>
          </cell>
          <cell r="CM181"/>
          <cell r="CN181" t="str">
            <v/>
          </cell>
          <cell r="CO181"/>
          <cell r="CP181" t="str">
            <v/>
          </cell>
          <cell r="CQ181"/>
          <cell r="CR181" t="str">
            <v/>
          </cell>
          <cell r="CS181"/>
          <cell r="CT181" t="str">
            <v/>
          </cell>
          <cell r="CU181"/>
          <cell r="CV181" t="str">
            <v/>
          </cell>
          <cell r="CW181"/>
          <cell r="CX181" t="str">
            <v>ر1</v>
          </cell>
          <cell r="CY181" t="str">
            <v>ر2</v>
          </cell>
          <cell r="CZ181" t="str">
            <v>ر2</v>
          </cell>
          <cell r="DA181" t="str">
            <v>ر1</v>
          </cell>
          <cell r="DB181" t="str">
            <v>ر2</v>
          </cell>
          <cell r="DC181" t="str">
            <v>ر1</v>
          </cell>
          <cell r="DD181" t="str">
            <v>ر2</v>
          </cell>
          <cell r="DE181" t="str">
            <v>ر1</v>
          </cell>
          <cell r="DF181" t="str">
            <v>ر1</v>
          </cell>
          <cell r="DG181" t="str">
            <v>ر2</v>
          </cell>
          <cell r="DH181" t="str">
            <v>ر1</v>
          </cell>
          <cell r="DI181" t="str">
            <v>ر1</v>
          </cell>
          <cell r="DJ181" t="str">
            <v>ر1</v>
          </cell>
          <cell r="DK181" t="str">
            <v>ر2</v>
          </cell>
          <cell r="DL181" t="str">
            <v>ر2</v>
          </cell>
          <cell r="DM181" t="str">
            <v>ر1</v>
          </cell>
          <cell r="DN181" t="str">
            <v>ر2</v>
          </cell>
          <cell r="DO181" t="str">
            <v>ر1</v>
          </cell>
          <cell r="DP181" t="str">
            <v>ر1</v>
          </cell>
          <cell r="DQ181" t="str">
            <v>ر2</v>
          </cell>
          <cell r="DR181" t="str">
            <v>ر1</v>
          </cell>
          <cell r="DS181" t="str">
            <v>ر2</v>
          </cell>
          <cell r="DT181" t="str">
            <v>ر1</v>
          </cell>
          <cell r="DU181" t="str">
            <v>ر1</v>
          </cell>
          <cell r="DV181" t="str">
            <v>ر1</v>
          </cell>
          <cell r="DW181" t="str">
            <v>ر1</v>
          </cell>
          <cell r="DX181" t="str">
            <v>ر1</v>
          </cell>
          <cell r="DY181" t="str">
            <v>ر1</v>
          </cell>
          <cell r="DZ181" t="str">
            <v>ر1</v>
          </cell>
          <cell r="EA181" t="str">
            <v>ر1</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e">
            <v>#REF!</v>
          </cell>
        </row>
        <row r="182">
          <cell r="A182">
            <v>706189</v>
          </cell>
          <cell r="B182" t="str">
            <v xml:space="preserve">احمد محمود </v>
          </cell>
          <cell r="C182" t="str">
            <v>الثانية</v>
          </cell>
          <cell r="D182" t="str">
            <v/>
          </cell>
          <cell r="E182"/>
          <cell r="F182" t="str">
            <v>ر1</v>
          </cell>
          <cell r="G182"/>
          <cell r="H182" t="str">
            <v>ر1</v>
          </cell>
          <cell r="I182">
            <v>1</v>
          </cell>
          <cell r="J182" t="str">
            <v>ر2</v>
          </cell>
          <cell r="K182"/>
          <cell r="L182" t="str">
            <v>ر1</v>
          </cell>
          <cell r="M182"/>
          <cell r="N182" t="str">
            <v>ر2</v>
          </cell>
          <cell r="O182"/>
          <cell r="P182" t="str">
            <v>ر1</v>
          </cell>
          <cell r="Q182">
            <v>1</v>
          </cell>
          <cell r="R182" t="str">
            <v>ر2</v>
          </cell>
          <cell r="S182"/>
          <cell r="T182" t="str">
            <v>ر2</v>
          </cell>
          <cell r="U182"/>
          <cell r="V182" t="str">
            <v>ر1</v>
          </cell>
          <cell r="W182"/>
          <cell r="X182" t="str">
            <v>ر1</v>
          </cell>
          <cell r="Y182">
            <v>1</v>
          </cell>
          <cell r="Z182" t="str">
            <v>ر1</v>
          </cell>
          <cell r="AA182"/>
          <cell r="AB182" t="str">
            <v>ر1</v>
          </cell>
          <cell r="AC182">
            <v>1</v>
          </cell>
          <cell r="AD182" t="str">
            <v>ر1</v>
          </cell>
          <cell r="AE182">
            <v>1</v>
          </cell>
          <cell r="AF182" t="str">
            <v>ر1</v>
          </cell>
          <cell r="AG182">
            <v>1</v>
          </cell>
          <cell r="AH182" t="str">
            <v>ر1</v>
          </cell>
          <cell r="AI182">
            <v>1</v>
          </cell>
          <cell r="AJ182" t="str">
            <v>ر1</v>
          </cell>
          <cell r="AK182">
            <v>1</v>
          </cell>
          <cell r="AL182" t="str">
            <v>ج</v>
          </cell>
          <cell r="AM182"/>
          <cell r="AN182" t="str">
            <v>ر1</v>
          </cell>
          <cell r="AO182">
            <v>1</v>
          </cell>
          <cell r="AP182" t="str">
            <v>ج</v>
          </cell>
          <cell r="AQ182">
            <v>1</v>
          </cell>
          <cell r="AR182" t="str">
            <v>ج</v>
          </cell>
          <cell r="AS182">
            <v>1</v>
          </cell>
          <cell r="AT182" t="str">
            <v>ج</v>
          </cell>
          <cell r="AU182">
            <v>1</v>
          </cell>
          <cell r="AV182" t="str">
            <v>ج</v>
          </cell>
          <cell r="AW182">
            <v>1</v>
          </cell>
          <cell r="AX182" t="str">
            <v>ر1</v>
          </cell>
          <cell r="AY182"/>
          <cell r="AZ182" t="str">
            <v>ر1</v>
          </cell>
          <cell r="BA182"/>
          <cell r="BB182" t="str">
            <v/>
          </cell>
          <cell r="BC182"/>
          <cell r="BD182" t="str">
            <v/>
          </cell>
          <cell r="BE182"/>
          <cell r="BF182" t="str">
            <v/>
          </cell>
          <cell r="BG182"/>
          <cell r="BH182" t="str">
            <v/>
          </cell>
          <cell r="BI182"/>
          <cell r="BJ182" t="str">
            <v/>
          </cell>
          <cell r="BK182"/>
          <cell r="BL182" t="str">
            <v/>
          </cell>
          <cell r="BM182"/>
          <cell r="BN182" t="str">
            <v/>
          </cell>
          <cell r="BO182"/>
          <cell r="BP182" t="str">
            <v/>
          </cell>
          <cell r="BQ182"/>
          <cell r="BR182" t="str">
            <v/>
          </cell>
          <cell r="BS182"/>
          <cell r="BT182" t="str">
            <v/>
          </cell>
          <cell r="BU182"/>
          <cell r="BV182" t="str">
            <v/>
          </cell>
          <cell r="BW182"/>
          <cell r="BX182" t="str">
            <v/>
          </cell>
          <cell r="BY182"/>
          <cell r="BZ182" t="str">
            <v/>
          </cell>
          <cell r="CA182"/>
          <cell r="CB182" t="str">
            <v/>
          </cell>
          <cell r="CC182"/>
          <cell r="CD182" t="str">
            <v/>
          </cell>
          <cell r="CE182"/>
          <cell r="CF182" t="str">
            <v/>
          </cell>
          <cell r="CG182"/>
          <cell r="CH182" t="str">
            <v/>
          </cell>
          <cell r="CI182"/>
          <cell r="CJ182" t="str">
            <v/>
          </cell>
          <cell r="CK182"/>
          <cell r="CL182" t="str">
            <v/>
          </cell>
          <cell r="CM182"/>
          <cell r="CN182" t="str">
            <v/>
          </cell>
          <cell r="CO182"/>
          <cell r="CP182" t="str">
            <v/>
          </cell>
          <cell r="CQ182"/>
          <cell r="CR182" t="str">
            <v/>
          </cell>
          <cell r="CS182"/>
          <cell r="CT182" t="str">
            <v/>
          </cell>
          <cell r="CU182"/>
          <cell r="CV182" t="str">
            <v/>
          </cell>
          <cell r="CW182"/>
          <cell r="CX182" t="str">
            <v>ر1</v>
          </cell>
          <cell r="CY182" t="str">
            <v>ر1</v>
          </cell>
          <cell r="CZ182" t="str">
            <v>ر2</v>
          </cell>
          <cell r="DA182" t="str">
            <v>ر1</v>
          </cell>
          <cell r="DB182" t="str">
            <v>ر2</v>
          </cell>
          <cell r="DC182" t="str">
            <v>ر1</v>
          </cell>
          <cell r="DD182" t="str">
            <v>ر2</v>
          </cell>
          <cell r="DE182" t="str">
            <v>ر2</v>
          </cell>
          <cell r="DF182" t="str">
            <v>ر1</v>
          </cell>
          <cell r="DG182" t="str">
            <v>ر1</v>
          </cell>
          <cell r="DH182" t="str">
            <v>ر2</v>
          </cell>
          <cell r="DI182" t="str">
            <v>ر1</v>
          </cell>
          <cell r="DJ182" t="str">
            <v>ر2</v>
          </cell>
          <cell r="DK182" t="str">
            <v>ر2</v>
          </cell>
          <cell r="DL182" t="str">
            <v>ر2</v>
          </cell>
          <cell r="DM182" t="str">
            <v>ر2</v>
          </cell>
          <cell r="DN182" t="str">
            <v>ر1</v>
          </cell>
          <cell r="DO182" t="str">
            <v>ر1</v>
          </cell>
          <cell r="DP182" t="str">
            <v>ر1</v>
          </cell>
          <cell r="DQ182" t="str">
            <v>ر1</v>
          </cell>
          <cell r="DR182" t="str">
            <v>ر1</v>
          </cell>
          <cell r="DS182" t="str">
            <v>ر1</v>
          </cell>
          <cell r="DT182" t="str">
            <v>ر2</v>
          </cell>
          <cell r="DU182" t="str">
            <v>ر1</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e">
            <v>#REF!</v>
          </cell>
        </row>
        <row r="183">
          <cell r="A183">
            <v>706211</v>
          </cell>
          <cell r="B183" t="str">
            <v xml:space="preserve">انتصار خليل </v>
          </cell>
          <cell r="C183" t="str">
            <v>الثالثة حديث</v>
          </cell>
          <cell r="D183" t="str">
            <v>ترفع الى س3</v>
          </cell>
          <cell r="E183"/>
          <cell r="F183" t="str">
            <v>ر2</v>
          </cell>
          <cell r="G183"/>
          <cell r="H183" t="str">
            <v>ر1</v>
          </cell>
          <cell r="I183"/>
          <cell r="J183" t="str">
            <v>ر2</v>
          </cell>
          <cell r="K183"/>
          <cell r="L183" t="str">
            <v>ر1</v>
          </cell>
          <cell r="M183"/>
          <cell r="N183" t="str">
            <v>ر2</v>
          </cell>
          <cell r="O183"/>
          <cell r="P183" t="str">
            <v>ر2</v>
          </cell>
          <cell r="Q183"/>
          <cell r="R183" t="str">
            <v>ر2</v>
          </cell>
          <cell r="S183"/>
          <cell r="T183" t="str">
            <v>ر2</v>
          </cell>
          <cell r="U183"/>
          <cell r="V183" t="str">
            <v>ر1</v>
          </cell>
          <cell r="W183"/>
          <cell r="X183" t="str">
            <v>ج</v>
          </cell>
          <cell r="Y183"/>
          <cell r="Z183" t="str">
            <v>ر2</v>
          </cell>
          <cell r="AA183"/>
          <cell r="AB183" t="str">
            <v>ر1</v>
          </cell>
          <cell r="AC183">
            <v>1</v>
          </cell>
          <cell r="AD183" t="str">
            <v>ر1</v>
          </cell>
          <cell r="AE183"/>
          <cell r="AF183" t="str">
            <v>ر1</v>
          </cell>
          <cell r="AG183"/>
          <cell r="AH183" t="str">
            <v>ر1</v>
          </cell>
          <cell r="AI183">
            <v>1</v>
          </cell>
          <cell r="AJ183" t="str">
            <v>ر1</v>
          </cell>
          <cell r="AK183">
            <v>1</v>
          </cell>
          <cell r="AL183" t="str">
            <v>ر2</v>
          </cell>
          <cell r="AM183"/>
          <cell r="AN183" t="str">
            <v>ر2</v>
          </cell>
          <cell r="AO183">
            <v>1</v>
          </cell>
          <cell r="AP183" t="str">
            <v>ج</v>
          </cell>
          <cell r="AQ183"/>
          <cell r="AR183" t="str">
            <v>ر1</v>
          </cell>
          <cell r="AS183">
            <v>1</v>
          </cell>
          <cell r="AT183" t="str">
            <v>ج</v>
          </cell>
          <cell r="AU183">
            <v>1</v>
          </cell>
          <cell r="AV183" t="str">
            <v>ر1</v>
          </cell>
          <cell r="AW183">
            <v>1</v>
          </cell>
          <cell r="AX183" t="str">
            <v>ج</v>
          </cell>
          <cell r="AY183">
            <v>1</v>
          </cell>
          <cell r="AZ183" t="str">
            <v>ر1</v>
          </cell>
          <cell r="BA183"/>
          <cell r="BB183" t="str">
            <v/>
          </cell>
          <cell r="BC183"/>
          <cell r="BD183" t="str">
            <v/>
          </cell>
          <cell r="BE183"/>
          <cell r="BF183" t="str">
            <v/>
          </cell>
          <cell r="BG183"/>
          <cell r="BH183" t="str">
            <v/>
          </cell>
          <cell r="BI183"/>
          <cell r="BJ183" t="str">
            <v/>
          </cell>
          <cell r="BK183"/>
          <cell r="BL183" t="str">
            <v/>
          </cell>
          <cell r="BM183"/>
          <cell r="BN183" t="str">
            <v/>
          </cell>
          <cell r="BO183"/>
          <cell r="BP183" t="str">
            <v/>
          </cell>
          <cell r="BQ183"/>
          <cell r="BR183" t="str">
            <v/>
          </cell>
          <cell r="BS183"/>
          <cell r="BT183" t="str">
            <v/>
          </cell>
          <cell r="BU183"/>
          <cell r="BV183" t="str">
            <v/>
          </cell>
          <cell r="BW183"/>
          <cell r="BX183" t="str">
            <v/>
          </cell>
          <cell r="BY183"/>
          <cell r="BZ183" t="str">
            <v/>
          </cell>
          <cell r="CA183"/>
          <cell r="CB183" t="str">
            <v/>
          </cell>
          <cell r="CC183"/>
          <cell r="CD183" t="str">
            <v/>
          </cell>
          <cell r="CE183"/>
          <cell r="CF183" t="str">
            <v/>
          </cell>
          <cell r="CG183"/>
          <cell r="CH183" t="str">
            <v/>
          </cell>
          <cell r="CI183"/>
          <cell r="CJ183" t="str">
            <v/>
          </cell>
          <cell r="CK183"/>
          <cell r="CL183" t="str">
            <v/>
          </cell>
          <cell r="CM183"/>
          <cell r="CN183" t="str">
            <v/>
          </cell>
          <cell r="CO183"/>
          <cell r="CP183" t="str">
            <v/>
          </cell>
          <cell r="CQ183"/>
          <cell r="CR183" t="str">
            <v/>
          </cell>
          <cell r="CS183"/>
          <cell r="CT183" t="str">
            <v/>
          </cell>
          <cell r="CU183"/>
          <cell r="CV183" t="str">
            <v/>
          </cell>
          <cell r="CW183"/>
          <cell r="CX183" t="str">
            <v>ر2</v>
          </cell>
          <cell r="CY183" t="str">
            <v>ر1</v>
          </cell>
          <cell r="CZ183" t="str">
            <v>ر2</v>
          </cell>
          <cell r="DA183" t="str">
            <v>ر1</v>
          </cell>
          <cell r="DB183" t="str">
            <v>ر2</v>
          </cell>
          <cell r="DC183" t="str">
            <v>ر2</v>
          </cell>
          <cell r="DD183" t="str">
            <v>ر2</v>
          </cell>
          <cell r="DE183" t="str">
            <v>ر2</v>
          </cell>
          <cell r="DF183" t="str">
            <v>ر1</v>
          </cell>
          <cell r="DG183" t="str">
            <v>ج</v>
          </cell>
          <cell r="DH183" t="str">
            <v>ر2</v>
          </cell>
          <cell r="DI183" t="str">
            <v>ر1</v>
          </cell>
          <cell r="DJ183" t="str">
            <v>ر2</v>
          </cell>
          <cell r="DK183" t="str">
            <v>ر1</v>
          </cell>
          <cell r="DL183" t="str">
            <v>ر1</v>
          </cell>
          <cell r="DM183" t="str">
            <v>ر2</v>
          </cell>
          <cell r="DN183" t="str">
            <v>ر2</v>
          </cell>
          <cell r="DO183" t="str">
            <v>ر2</v>
          </cell>
          <cell r="DP183" t="str">
            <v>ر1</v>
          </cell>
          <cell r="DQ183" t="str">
            <v>ر1</v>
          </cell>
          <cell r="DR183" t="str">
            <v>ر1</v>
          </cell>
          <cell r="DS183" t="str">
            <v>ر2</v>
          </cell>
          <cell r="DT183" t="str">
            <v>ر1</v>
          </cell>
          <cell r="DU183" t="str">
            <v>ر1</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O183" t="str">
            <v/>
          </cell>
          <cell r="EP183" t="str">
            <v/>
          </cell>
          <cell r="EQ183" t="str">
            <v/>
          </cell>
          <cell r="ER183" t="str">
            <v/>
          </cell>
          <cell r="ES183" t="str">
            <v/>
          </cell>
          <cell r="ET183" t="str">
            <v/>
          </cell>
          <cell r="EU183" t="str">
            <v/>
          </cell>
          <cell r="EV183" t="str">
            <v/>
          </cell>
          <cell r="EW183" t="e">
            <v>#REF!</v>
          </cell>
        </row>
        <row r="184">
          <cell r="A184">
            <v>706215</v>
          </cell>
          <cell r="B184" t="str">
            <v xml:space="preserve">انسام الاحمد </v>
          </cell>
          <cell r="C184" t="str">
            <v>الرابعة</v>
          </cell>
          <cell r="D184" t="str">
            <v/>
          </cell>
          <cell r="E184"/>
          <cell r="F184" t="str">
            <v>ر2</v>
          </cell>
          <cell r="G184"/>
          <cell r="H184" t="str">
            <v>ر1</v>
          </cell>
          <cell r="I184"/>
          <cell r="J184" t="str">
            <v>ر1</v>
          </cell>
          <cell r="K184"/>
          <cell r="L184" t="str">
            <v>ر1</v>
          </cell>
          <cell r="M184"/>
          <cell r="N184" t="str">
            <v>ر2</v>
          </cell>
          <cell r="O184"/>
          <cell r="P184" t="str">
            <v>ر1</v>
          </cell>
          <cell r="Q184"/>
          <cell r="R184" t="str">
            <v>ر1</v>
          </cell>
          <cell r="S184"/>
          <cell r="T184" t="str">
            <v>ر1</v>
          </cell>
          <cell r="U184"/>
          <cell r="V184" t="str">
            <v>ر1</v>
          </cell>
          <cell r="W184"/>
          <cell r="X184" t="str">
            <v>ر1</v>
          </cell>
          <cell r="Y184"/>
          <cell r="Z184" t="str">
            <v>ر1</v>
          </cell>
          <cell r="AA184"/>
          <cell r="AB184" t="str">
            <v>ر1</v>
          </cell>
          <cell r="AC184"/>
          <cell r="AD184" t="str">
            <v>ر2</v>
          </cell>
          <cell r="AE184"/>
          <cell r="AF184" t="str">
            <v>ر1</v>
          </cell>
          <cell r="AG184"/>
          <cell r="AH184" t="str">
            <v>ر1</v>
          </cell>
          <cell r="AI184"/>
          <cell r="AJ184" t="str">
            <v>ر1</v>
          </cell>
          <cell r="AK184"/>
          <cell r="AL184" t="str">
            <v>ر2</v>
          </cell>
          <cell r="AM184"/>
          <cell r="AN184" t="str">
            <v>ر1</v>
          </cell>
          <cell r="AO184"/>
          <cell r="AP184" t="str">
            <v>ر2</v>
          </cell>
          <cell r="AQ184"/>
          <cell r="AR184" t="str">
            <v>ر1</v>
          </cell>
          <cell r="AS184"/>
          <cell r="AT184" t="str">
            <v>ر2</v>
          </cell>
          <cell r="AU184"/>
          <cell r="AV184" t="str">
            <v>ر1</v>
          </cell>
          <cell r="AW184"/>
          <cell r="AX184" t="str">
            <v>ر1</v>
          </cell>
          <cell r="AY184">
            <v>1</v>
          </cell>
          <cell r="AZ184" t="str">
            <v>ر2</v>
          </cell>
          <cell r="BA184"/>
          <cell r="BB184" t="str">
            <v>ر1</v>
          </cell>
          <cell r="BC184"/>
          <cell r="BD184" t="str">
            <v>ر1</v>
          </cell>
          <cell r="BE184"/>
          <cell r="BF184" t="str">
            <v>ر1</v>
          </cell>
          <cell r="BG184"/>
          <cell r="BH184" t="str">
            <v>ر1</v>
          </cell>
          <cell r="BI184"/>
          <cell r="BJ184" t="str">
            <v>ر1</v>
          </cell>
          <cell r="BK184"/>
          <cell r="BL184" t="str">
            <v>ر1</v>
          </cell>
          <cell r="BM184"/>
          <cell r="BN184" t="str">
            <v>ر1</v>
          </cell>
          <cell r="BO184"/>
          <cell r="BP184" t="str">
            <v>ر1</v>
          </cell>
          <cell r="BQ184"/>
          <cell r="BR184" t="str">
            <v>ر1</v>
          </cell>
          <cell r="BS184"/>
          <cell r="BT184" t="str">
            <v>ر1</v>
          </cell>
          <cell r="BU184"/>
          <cell r="BV184" t="str">
            <v>ر1</v>
          </cell>
          <cell r="BW184"/>
          <cell r="BX184" t="str">
            <v>ر1</v>
          </cell>
          <cell r="BY184">
            <v>1</v>
          </cell>
          <cell r="BZ184" t="str">
            <v>ج</v>
          </cell>
          <cell r="CA184">
            <v>1</v>
          </cell>
          <cell r="CB184" t="str">
            <v>ج</v>
          </cell>
          <cell r="CC184">
            <v>1</v>
          </cell>
          <cell r="CD184" t="str">
            <v>ج</v>
          </cell>
          <cell r="CE184">
            <v>1</v>
          </cell>
          <cell r="CF184" t="str">
            <v>ج</v>
          </cell>
          <cell r="CG184">
            <v>1</v>
          </cell>
          <cell r="CH184" t="str">
            <v>ج</v>
          </cell>
          <cell r="CI184">
            <v>1</v>
          </cell>
          <cell r="CJ184" t="str">
            <v>ج</v>
          </cell>
          <cell r="CK184"/>
          <cell r="CL184" t="str">
            <v/>
          </cell>
          <cell r="CM184"/>
          <cell r="CN184" t="str">
            <v/>
          </cell>
          <cell r="CO184"/>
          <cell r="CP184" t="str">
            <v/>
          </cell>
          <cell r="CQ184"/>
          <cell r="CR184" t="str">
            <v/>
          </cell>
          <cell r="CS184"/>
          <cell r="CT184" t="str">
            <v/>
          </cell>
          <cell r="CU184"/>
          <cell r="CV184" t="str">
            <v/>
          </cell>
          <cell r="CW184"/>
          <cell r="CX184" t="str">
            <v>ر2</v>
          </cell>
          <cell r="CY184" t="str">
            <v>ر1</v>
          </cell>
          <cell r="CZ184" t="str">
            <v>ر1</v>
          </cell>
          <cell r="DA184" t="str">
            <v>ر1</v>
          </cell>
          <cell r="DB184" t="str">
            <v>ر2</v>
          </cell>
          <cell r="DC184" t="str">
            <v>ر1</v>
          </cell>
          <cell r="DD184" t="str">
            <v>ر1</v>
          </cell>
          <cell r="DE184" t="str">
            <v>ر1</v>
          </cell>
          <cell r="DF184" t="str">
            <v>ر1</v>
          </cell>
          <cell r="DG184" t="str">
            <v>ر1</v>
          </cell>
          <cell r="DH184" t="str">
            <v>ر1</v>
          </cell>
          <cell r="DI184" t="str">
            <v>ر1</v>
          </cell>
          <cell r="DJ184" t="str">
            <v>ر2</v>
          </cell>
          <cell r="DK184" t="str">
            <v>ر1</v>
          </cell>
          <cell r="DL184" t="str">
            <v>ر1</v>
          </cell>
          <cell r="DM184" t="str">
            <v>ر1</v>
          </cell>
          <cell r="DN184" t="str">
            <v>ر2</v>
          </cell>
          <cell r="DO184" t="str">
            <v>ر1</v>
          </cell>
          <cell r="DP184" t="str">
            <v>ر2</v>
          </cell>
          <cell r="DQ184" t="str">
            <v>ر1</v>
          </cell>
          <cell r="DR184" t="str">
            <v>ر2</v>
          </cell>
          <cell r="DS184" t="str">
            <v>ر1</v>
          </cell>
          <cell r="DT184" t="str">
            <v>ر1</v>
          </cell>
          <cell r="DU184" t="str">
            <v>ر2</v>
          </cell>
          <cell r="DV184" t="str">
            <v>ر1</v>
          </cell>
          <cell r="DW184" t="str">
            <v>ر1</v>
          </cell>
          <cell r="DX184" t="str">
            <v>ر1</v>
          </cell>
          <cell r="DY184" t="str">
            <v>ر1</v>
          </cell>
          <cell r="DZ184" t="str">
            <v>ر1</v>
          </cell>
          <cell r="EA184" t="str">
            <v>ر1</v>
          </cell>
          <cell r="EB184" t="str">
            <v>ر1</v>
          </cell>
          <cell r="EC184" t="str">
            <v>ر1</v>
          </cell>
          <cell r="ED184" t="str">
            <v>ر1</v>
          </cell>
          <cell r="EE184" t="str">
            <v>ر1</v>
          </cell>
          <cell r="EF184" t="str">
            <v>ر1</v>
          </cell>
          <cell r="EG184" t="str">
            <v>ر1</v>
          </cell>
          <cell r="EH184" t="str">
            <v>ر1</v>
          </cell>
          <cell r="EI184" t="str">
            <v>ر1</v>
          </cell>
          <cell r="EJ184" t="str">
            <v>ر1</v>
          </cell>
          <cell r="EK184" t="str">
            <v>ر1</v>
          </cell>
          <cell r="EL184" t="str">
            <v>ر1</v>
          </cell>
          <cell r="EM184" t="str">
            <v>ر1</v>
          </cell>
          <cell r="EN184" t="str">
            <v/>
          </cell>
          <cell r="EO184" t="str">
            <v/>
          </cell>
          <cell r="EP184" t="str">
            <v/>
          </cell>
          <cell r="EQ184" t="str">
            <v/>
          </cell>
          <cell r="ER184" t="str">
            <v/>
          </cell>
          <cell r="ES184" t="str">
            <v/>
          </cell>
          <cell r="ET184" t="str">
            <v/>
          </cell>
          <cell r="EU184" t="str">
            <v/>
          </cell>
          <cell r="EV184" t="str">
            <v/>
          </cell>
          <cell r="EW184" t="e">
            <v>#REF!</v>
          </cell>
        </row>
        <row r="185">
          <cell r="A185">
            <v>706232</v>
          </cell>
          <cell r="B185" t="str">
            <v xml:space="preserve">أحمد بردان </v>
          </cell>
          <cell r="C185" t="str">
            <v>الأولى</v>
          </cell>
          <cell r="D185" t="str">
            <v/>
          </cell>
          <cell r="E185">
            <v>1</v>
          </cell>
          <cell r="F185" t="str">
            <v/>
          </cell>
          <cell r="G185">
            <v>1</v>
          </cell>
          <cell r="H185" t="str">
            <v/>
          </cell>
          <cell r="I185">
            <v>1</v>
          </cell>
          <cell r="J185" t="str">
            <v/>
          </cell>
          <cell r="K185">
            <v>1</v>
          </cell>
          <cell r="L185" t="str">
            <v/>
          </cell>
          <cell r="M185">
            <v>1</v>
          </cell>
          <cell r="N185" t="str">
            <v/>
          </cell>
          <cell r="O185">
            <v>1</v>
          </cell>
          <cell r="P185" t="str">
            <v/>
          </cell>
          <cell r="Q185"/>
          <cell r="R185" t="str">
            <v/>
          </cell>
          <cell r="S185"/>
          <cell r="T185" t="str">
            <v/>
          </cell>
          <cell r="U185"/>
          <cell r="V185" t="str">
            <v/>
          </cell>
          <cell r="W185"/>
          <cell r="X185" t="str">
            <v/>
          </cell>
          <cell r="Y185"/>
          <cell r="Z185" t="str">
            <v/>
          </cell>
          <cell r="AA185"/>
          <cell r="AB185" t="str">
            <v/>
          </cell>
          <cell r="AC185"/>
          <cell r="AD185" t="str">
            <v/>
          </cell>
          <cell r="AE185"/>
          <cell r="AF185" t="str">
            <v/>
          </cell>
          <cell r="AG185"/>
          <cell r="AH185" t="str">
            <v/>
          </cell>
          <cell r="AI185"/>
          <cell r="AJ185" t="str">
            <v/>
          </cell>
          <cell r="AK185"/>
          <cell r="AL185" t="str">
            <v/>
          </cell>
          <cell r="AM185"/>
          <cell r="AN185" t="str">
            <v/>
          </cell>
          <cell r="AO185"/>
          <cell r="AP185" t="str">
            <v/>
          </cell>
          <cell r="AQ185"/>
          <cell r="AR185" t="str">
            <v/>
          </cell>
          <cell r="AS185"/>
          <cell r="AT185" t="str">
            <v/>
          </cell>
          <cell r="AU185"/>
          <cell r="AV185" t="str">
            <v/>
          </cell>
          <cell r="AW185"/>
          <cell r="AX185" t="str">
            <v/>
          </cell>
          <cell r="AY185"/>
          <cell r="AZ185" t="str">
            <v/>
          </cell>
          <cell r="BA185"/>
          <cell r="BB185" t="str">
            <v/>
          </cell>
          <cell r="BC185"/>
          <cell r="BD185" t="str">
            <v/>
          </cell>
          <cell r="BE185"/>
          <cell r="BF185" t="str">
            <v/>
          </cell>
          <cell r="BG185"/>
          <cell r="BH185" t="str">
            <v/>
          </cell>
          <cell r="BI185"/>
          <cell r="BJ185" t="str">
            <v/>
          </cell>
          <cell r="BK185"/>
          <cell r="BL185" t="str">
            <v/>
          </cell>
          <cell r="BM185"/>
          <cell r="BN185" t="str">
            <v/>
          </cell>
          <cell r="BO185"/>
          <cell r="BP185" t="str">
            <v/>
          </cell>
          <cell r="BQ185"/>
          <cell r="BR185" t="str">
            <v/>
          </cell>
          <cell r="BS185"/>
          <cell r="BT185" t="str">
            <v/>
          </cell>
          <cell r="BU185"/>
          <cell r="BV185" t="str">
            <v/>
          </cell>
          <cell r="BW185"/>
          <cell r="BX185" t="str">
            <v/>
          </cell>
          <cell r="BY185"/>
          <cell r="BZ185" t="str">
            <v/>
          </cell>
          <cell r="CA185"/>
          <cell r="CB185" t="str">
            <v/>
          </cell>
          <cell r="CC185"/>
          <cell r="CD185" t="str">
            <v/>
          </cell>
          <cell r="CE185"/>
          <cell r="CF185" t="str">
            <v/>
          </cell>
          <cell r="CG185"/>
          <cell r="CH185" t="str">
            <v/>
          </cell>
          <cell r="CI185"/>
          <cell r="CJ185" t="str">
            <v/>
          </cell>
          <cell r="CK185"/>
          <cell r="CL185" t="str">
            <v/>
          </cell>
          <cell r="CM185"/>
          <cell r="CN185" t="str">
            <v/>
          </cell>
          <cell r="CO185"/>
          <cell r="CP185" t="str">
            <v/>
          </cell>
          <cell r="CQ185"/>
          <cell r="CR185" t="str">
            <v/>
          </cell>
          <cell r="CS185"/>
          <cell r="CT185" t="str">
            <v/>
          </cell>
          <cell r="CU185"/>
          <cell r="CV185" t="str">
            <v/>
          </cell>
          <cell r="CW185"/>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O185" t="str">
            <v/>
          </cell>
          <cell r="EP185" t="str">
            <v/>
          </cell>
          <cell r="EQ185" t="str">
            <v/>
          </cell>
          <cell r="ER185" t="str">
            <v/>
          </cell>
          <cell r="ES185" t="str">
            <v/>
          </cell>
          <cell r="ET185" t="str">
            <v/>
          </cell>
          <cell r="EU185" t="str">
            <v/>
          </cell>
          <cell r="EV185" t="str">
            <v/>
          </cell>
          <cell r="EW185" t="e">
            <v>#REF!</v>
          </cell>
        </row>
        <row r="186">
          <cell r="A186">
            <v>706244</v>
          </cell>
          <cell r="B186" t="str">
            <v xml:space="preserve">آلاء السعدي </v>
          </cell>
          <cell r="C186" t="str">
            <v>الثانية</v>
          </cell>
          <cell r="D186" t="str">
            <v/>
          </cell>
          <cell r="E186"/>
          <cell r="F186" t="str">
            <v>ر2</v>
          </cell>
          <cell r="G186"/>
          <cell r="H186" t="str">
            <v>ر1</v>
          </cell>
          <cell r="I186"/>
          <cell r="J186" t="str">
            <v>ر2</v>
          </cell>
          <cell r="K186"/>
          <cell r="L186" t="str">
            <v>ر1</v>
          </cell>
          <cell r="M186"/>
          <cell r="N186" t="str">
            <v>ر2</v>
          </cell>
          <cell r="O186"/>
          <cell r="P186" t="str">
            <v>ر1</v>
          </cell>
          <cell r="Q186"/>
          <cell r="R186" t="str">
            <v>ر2</v>
          </cell>
          <cell r="S186"/>
          <cell r="T186" t="str">
            <v>ر2</v>
          </cell>
          <cell r="U186"/>
          <cell r="V186" t="str">
            <v>ر1</v>
          </cell>
          <cell r="W186"/>
          <cell r="X186" t="str">
            <v>ر1</v>
          </cell>
          <cell r="Y186"/>
          <cell r="Z186" t="str">
            <v>ج</v>
          </cell>
          <cell r="AA186"/>
          <cell r="AB186" t="str">
            <v>ر2</v>
          </cell>
          <cell r="AC186">
            <v>1</v>
          </cell>
          <cell r="AD186" t="str">
            <v>ج</v>
          </cell>
          <cell r="AE186">
            <v>1</v>
          </cell>
          <cell r="AF186" t="str">
            <v>ج</v>
          </cell>
          <cell r="AG186">
            <v>1</v>
          </cell>
          <cell r="AH186" t="str">
            <v>ج</v>
          </cell>
          <cell r="AI186">
            <v>1</v>
          </cell>
          <cell r="AJ186" t="str">
            <v>ج</v>
          </cell>
          <cell r="AK186">
            <v>1</v>
          </cell>
          <cell r="AL186" t="str">
            <v>ج</v>
          </cell>
          <cell r="AM186">
            <v>1</v>
          </cell>
          <cell r="AN186" t="str">
            <v>ج</v>
          </cell>
          <cell r="AO186"/>
          <cell r="AP186" t="str">
            <v/>
          </cell>
          <cell r="AQ186"/>
          <cell r="AR186" t="str">
            <v/>
          </cell>
          <cell r="AS186"/>
          <cell r="AT186" t="str">
            <v/>
          </cell>
          <cell r="AU186"/>
          <cell r="AV186" t="str">
            <v/>
          </cell>
          <cell r="AW186"/>
          <cell r="AX186" t="str">
            <v/>
          </cell>
          <cell r="AY186"/>
          <cell r="AZ186" t="str">
            <v/>
          </cell>
          <cell r="BA186"/>
          <cell r="BB186" t="str">
            <v/>
          </cell>
          <cell r="BC186"/>
          <cell r="BD186" t="str">
            <v/>
          </cell>
          <cell r="BE186"/>
          <cell r="BF186" t="str">
            <v/>
          </cell>
          <cell r="BG186"/>
          <cell r="BH186" t="str">
            <v/>
          </cell>
          <cell r="BI186"/>
          <cell r="BJ186" t="str">
            <v/>
          </cell>
          <cell r="BK186"/>
          <cell r="BL186" t="str">
            <v/>
          </cell>
          <cell r="BM186"/>
          <cell r="BN186" t="str">
            <v/>
          </cell>
          <cell r="BO186"/>
          <cell r="BP186" t="str">
            <v/>
          </cell>
          <cell r="BQ186"/>
          <cell r="BR186" t="str">
            <v/>
          </cell>
          <cell r="BS186"/>
          <cell r="BT186" t="str">
            <v/>
          </cell>
          <cell r="BU186"/>
          <cell r="BV186" t="str">
            <v/>
          </cell>
          <cell r="BW186"/>
          <cell r="BX186" t="str">
            <v/>
          </cell>
          <cell r="BY186"/>
          <cell r="BZ186" t="str">
            <v/>
          </cell>
          <cell r="CA186"/>
          <cell r="CB186" t="str">
            <v/>
          </cell>
          <cell r="CC186"/>
          <cell r="CD186" t="str">
            <v/>
          </cell>
          <cell r="CE186"/>
          <cell r="CF186" t="str">
            <v/>
          </cell>
          <cell r="CG186"/>
          <cell r="CH186" t="str">
            <v/>
          </cell>
          <cell r="CI186"/>
          <cell r="CJ186" t="str">
            <v/>
          </cell>
          <cell r="CK186"/>
          <cell r="CL186" t="str">
            <v/>
          </cell>
          <cell r="CM186"/>
          <cell r="CN186" t="str">
            <v/>
          </cell>
          <cell r="CO186"/>
          <cell r="CP186" t="str">
            <v/>
          </cell>
          <cell r="CQ186"/>
          <cell r="CR186" t="str">
            <v/>
          </cell>
          <cell r="CS186"/>
          <cell r="CT186" t="str">
            <v/>
          </cell>
          <cell r="CU186"/>
          <cell r="CV186" t="str">
            <v/>
          </cell>
          <cell r="CW186"/>
          <cell r="CX186" t="str">
            <v>ر2</v>
          </cell>
          <cell r="CY186" t="str">
            <v>ر1</v>
          </cell>
          <cell r="CZ186" t="str">
            <v>ر2</v>
          </cell>
          <cell r="DA186" t="str">
            <v>ر1</v>
          </cell>
          <cell r="DB186" t="str">
            <v>ر2</v>
          </cell>
          <cell r="DC186" t="str">
            <v>ر1</v>
          </cell>
          <cell r="DD186" t="str">
            <v>ر2</v>
          </cell>
          <cell r="DE186" t="str">
            <v>ر2</v>
          </cell>
          <cell r="DF186" t="str">
            <v>ر1</v>
          </cell>
          <cell r="DG186" t="str">
            <v>ر1</v>
          </cell>
          <cell r="DH186" t="str">
            <v>ج</v>
          </cell>
          <cell r="DI186" t="str">
            <v>ر2</v>
          </cell>
          <cell r="DJ186" t="str">
            <v>ر1</v>
          </cell>
          <cell r="DK186" t="str">
            <v>ر1</v>
          </cell>
          <cell r="DL186" t="str">
            <v>ر1</v>
          </cell>
          <cell r="DM186" t="str">
            <v>ر1</v>
          </cell>
          <cell r="DN186" t="str">
            <v>ر1</v>
          </cell>
          <cell r="DO186" t="str">
            <v>ر1</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e">
            <v>#REF!</v>
          </cell>
        </row>
        <row r="187">
          <cell r="A187">
            <v>706252</v>
          </cell>
          <cell r="B187" t="str">
            <v xml:space="preserve">آيات الديري </v>
          </cell>
          <cell r="C187" t="str">
            <v>الأولى</v>
          </cell>
          <cell r="D187" t="str">
            <v>إيقاف</v>
          </cell>
          <cell r="E187">
            <v>1</v>
          </cell>
          <cell r="F187" t="str">
            <v>A</v>
          </cell>
          <cell r="G187"/>
          <cell r="H187" t="str">
            <v>A</v>
          </cell>
          <cell r="I187">
            <v>1</v>
          </cell>
          <cell r="J187" t="str">
            <v>A</v>
          </cell>
          <cell r="K187"/>
          <cell r="L187" t="str">
            <v>A</v>
          </cell>
          <cell r="M187"/>
          <cell r="N187" t="str">
            <v>A</v>
          </cell>
          <cell r="O187"/>
          <cell r="P187" t="str">
            <v>A</v>
          </cell>
          <cell r="Q187"/>
          <cell r="R187" t="str">
            <v>A</v>
          </cell>
          <cell r="S187"/>
          <cell r="T187" t="str">
            <v>A</v>
          </cell>
          <cell r="U187"/>
          <cell r="V187" t="str">
            <v>A</v>
          </cell>
          <cell r="W187"/>
          <cell r="X187" t="str">
            <v>A</v>
          </cell>
          <cell r="Y187"/>
          <cell r="Z187" t="str">
            <v>A</v>
          </cell>
          <cell r="AA187"/>
          <cell r="AB187" t="str">
            <v>A</v>
          </cell>
          <cell r="AC187"/>
          <cell r="AD187" t="str">
            <v/>
          </cell>
          <cell r="AE187"/>
          <cell r="AF187" t="str">
            <v/>
          </cell>
          <cell r="AG187"/>
          <cell r="AH187" t="str">
            <v/>
          </cell>
          <cell r="AI187"/>
          <cell r="AJ187" t="str">
            <v/>
          </cell>
          <cell r="AK187"/>
          <cell r="AL187" t="str">
            <v/>
          </cell>
          <cell r="AM187"/>
          <cell r="AN187" t="str">
            <v/>
          </cell>
          <cell r="AO187"/>
          <cell r="AP187" t="str">
            <v/>
          </cell>
          <cell r="AQ187"/>
          <cell r="AR187" t="str">
            <v/>
          </cell>
          <cell r="AS187"/>
          <cell r="AT187" t="str">
            <v/>
          </cell>
          <cell r="AU187"/>
          <cell r="AV187" t="str">
            <v/>
          </cell>
          <cell r="AW187"/>
          <cell r="AX187" t="str">
            <v/>
          </cell>
          <cell r="AY187"/>
          <cell r="AZ187" t="str">
            <v/>
          </cell>
          <cell r="BA187"/>
          <cell r="BB187" t="str">
            <v/>
          </cell>
          <cell r="BC187"/>
          <cell r="BD187" t="str">
            <v/>
          </cell>
          <cell r="BE187"/>
          <cell r="BF187" t="str">
            <v/>
          </cell>
          <cell r="BG187"/>
          <cell r="BH187" t="str">
            <v/>
          </cell>
          <cell r="BI187"/>
          <cell r="BJ187" t="str">
            <v/>
          </cell>
          <cell r="BK187"/>
          <cell r="BL187" t="str">
            <v/>
          </cell>
          <cell r="BM187"/>
          <cell r="BN187" t="str">
            <v/>
          </cell>
          <cell r="BO187"/>
          <cell r="BP187" t="str">
            <v/>
          </cell>
          <cell r="BQ187"/>
          <cell r="BR187" t="str">
            <v/>
          </cell>
          <cell r="BS187"/>
          <cell r="BT187" t="str">
            <v/>
          </cell>
          <cell r="BU187"/>
          <cell r="BV187" t="str">
            <v/>
          </cell>
          <cell r="BW187"/>
          <cell r="BX187" t="str">
            <v/>
          </cell>
          <cell r="BY187"/>
          <cell r="BZ187" t="str">
            <v/>
          </cell>
          <cell r="CA187"/>
          <cell r="CB187" t="str">
            <v/>
          </cell>
          <cell r="CC187"/>
          <cell r="CD187" t="str">
            <v/>
          </cell>
          <cell r="CE187"/>
          <cell r="CF187" t="str">
            <v/>
          </cell>
          <cell r="CG187"/>
          <cell r="CH187" t="str">
            <v/>
          </cell>
          <cell r="CI187"/>
          <cell r="CJ187" t="str">
            <v/>
          </cell>
          <cell r="CK187"/>
          <cell r="CL187" t="str">
            <v/>
          </cell>
          <cell r="CM187"/>
          <cell r="CN187" t="str">
            <v/>
          </cell>
          <cell r="CO187"/>
          <cell r="CP187" t="str">
            <v/>
          </cell>
          <cell r="CQ187"/>
          <cell r="CR187" t="str">
            <v/>
          </cell>
          <cell r="CS187"/>
          <cell r="CT187" t="str">
            <v/>
          </cell>
          <cell r="CU187"/>
          <cell r="CV187" t="str">
            <v/>
          </cell>
          <cell r="CW187" t="str">
            <v>إيقاف</v>
          </cell>
          <cell r="CX187" t="str">
            <v>A</v>
          </cell>
          <cell r="CY187" t="str">
            <v>A</v>
          </cell>
          <cell r="CZ187" t="str">
            <v>A</v>
          </cell>
          <cell r="DA187" t="str">
            <v>A</v>
          </cell>
          <cell r="DB187" t="str">
            <v>A</v>
          </cell>
          <cell r="DC187" t="str">
            <v>A</v>
          </cell>
          <cell r="DD187" t="str">
            <v>A</v>
          </cell>
          <cell r="DE187" t="str">
            <v>A</v>
          </cell>
          <cell r="DF187" t="str">
            <v>A</v>
          </cell>
          <cell r="DG187" t="str">
            <v>A</v>
          </cell>
          <cell r="DH187" t="str">
            <v>A</v>
          </cell>
          <cell r="DI187" t="str">
            <v>A</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v>70000</v>
          </cell>
          <cell r="EU187" t="str">
            <v/>
          </cell>
          <cell r="EV187" t="str">
            <v/>
          </cell>
          <cell r="EW187" t="e">
            <v>#REF!</v>
          </cell>
        </row>
        <row r="188">
          <cell r="A188">
            <v>706258</v>
          </cell>
          <cell r="B188" t="str">
            <v>بتول عيوش</v>
          </cell>
          <cell r="C188" t="str">
            <v>الثالثة</v>
          </cell>
          <cell r="D188" t="str">
            <v/>
          </cell>
          <cell r="E188"/>
          <cell r="F188" t="str">
            <v>ر2</v>
          </cell>
          <cell r="G188"/>
          <cell r="H188" t="str">
            <v>ر2</v>
          </cell>
          <cell r="I188"/>
          <cell r="J188" t="str">
            <v>ر2</v>
          </cell>
          <cell r="K188"/>
          <cell r="L188" t="str">
            <v>ر1</v>
          </cell>
          <cell r="M188"/>
          <cell r="N188" t="str">
            <v>ر2</v>
          </cell>
          <cell r="O188"/>
          <cell r="P188" t="str">
            <v>ر1</v>
          </cell>
          <cell r="Q188"/>
          <cell r="R188" t="str">
            <v>ر2</v>
          </cell>
          <cell r="S188"/>
          <cell r="T188" t="str">
            <v>ر1</v>
          </cell>
          <cell r="U188"/>
          <cell r="V188" t="str">
            <v>ر2</v>
          </cell>
          <cell r="W188"/>
          <cell r="X188" t="str">
            <v>ر2</v>
          </cell>
          <cell r="Y188"/>
          <cell r="Z188" t="str">
            <v>ر2</v>
          </cell>
          <cell r="AA188"/>
          <cell r="AB188" t="str">
            <v>ر1</v>
          </cell>
          <cell r="AC188"/>
          <cell r="AD188" t="str">
            <v>ر2</v>
          </cell>
          <cell r="AE188"/>
          <cell r="AF188" t="str">
            <v>ر1</v>
          </cell>
          <cell r="AG188"/>
          <cell r="AH188" t="str">
            <v>ر1</v>
          </cell>
          <cell r="AI188">
            <v>1</v>
          </cell>
          <cell r="AJ188" t="str">
            <v>ر2</v>
          </cell>
          <cell r="AK188"/>
          <cell r="AL188" t="str">
            <v>ر2</v>
          </cell>
          <cell r="AM188"/>
          <cell r="AN188" t="str">
            <v>ر1</v>
          </cell>
          <cell r="AO188"/>
          <cell r="AP188" t="str">
            <v>ر1</v>
          </cell>
          <cell r="AQ188"/>
          <cell r="AR188" t="str">
            <v>ر2</v>
          </cell>
          <cell r="AS188"/>
          <cell r="AT188" t="str">
            <v>ر2</v>
          </cell>
          <cell r="AU188">
            <v>1</v>
          </cell>
          <cell r="AV188" t="str">
            <v>ر2</v>
          </cell>
          <cell r="AW188"/>
          <cell r="AX188" t="str">
            <v>ر1</v>
          </cell>
          <cell r="AY188"/>
          <cell r="AZ188" t="str">
            <v>ر2</v>
          </cell>
          <cell r="BA188">
            <v>1</v>
          </cell>
          <cell r="BB188" t="str">
            <v>ج</v>
          </cell>
          <cell r="BC188">
            <v>1</v>
          </cell>
          <cell r="BD188" t="str">
            <v>ج</v>
          </cell>
          <cell r="BE188">
            <v>1</v>
          </cell>
          <cell r="BF188" t="str">
            <v>ج</v>
          </cell>
          <cell r="BG188">
            <v>1</v>
          </cell>
          <cell r="BH188" t="str">
            <v>ج</v>
          </cell>
          <cell r="BI188">
            <v>1</v>
          </cell>
          <cell r="BJ188" t="str">
            <v>ج</v>
          </cell>
          <cell r="BK188">
            <v>1</v>
          </cell>
          <cell r="BL188" t="str">
            <v>ج</v>
          </cell>
          <cell r="BM188"/>
          <cell r="BN188" t="str">
            <v/>
          </cell>
          <cell r="BO188"/>
          <cell r="BP188" t="str">
            <v/>
          </cell>
          <cell r="BQ188"/>
          <cell r="BR188" t="str">
            <v/>
          </cell>
          <cell r="BS188"/>
          <cell r="BT188" t="str">
            <v/>
          </cell>
          <cell r="BU188"/>
          <cell r="BV188" t="str">
            <v/>
          </cell>
          <cell r="BW188"/>
          <cell r="BX188" t="str">
            <v/>
          </cell>
          <cell r="BY188"/>
          <cell r="BZ188" t="str">
            <v/>
          </cell>
          <cell r="CA188"/>
          <cell r="CB188" t="str">
            <v/>
          </cell>
          <cell r="CC188"/>
          <cell r="CD188" t="str">
            <v/>
          </cell>
          <cell r="CE188"/>
          <cell r="CF188" t="str">
            <v/>
          </cell>
          <cell r="CG188"/>
          <cell r="CH188" t="str">
            <v/>
          </cell>
          <cell r="CI188"/>
          <cell r="CJ188" t="str">
            <v/>
          </cell>
          <cell r="CK188"/>
          <cell r="CL188" t="str">
            <v/>
          </cell>
          <cell r="CM188"/>
          <cell r="CN188" t="str">
            <v/>
          </cell>
          <cell r="CO188"/>
          <cell r="CP188" t="str">
            <v/>
          </cell>
          <cell r="CQ188"/>
          <cell r="CR188" t="str">
            <v/>
          </cell>
          <cell r="CS188"/>
          <cell r="CT188" t="str">
            <v/>
          </cell>
          <cell r="CU188"/>
          <cell r="CV188" t="str">
            <v/>
          </cell>
          <cell r="CW188"/>
          <cell r="CX188" t="str">
            <v>ر2</v>
          </cell>
          <cell r="CY188" t="str">
            <v>ر2</v>
          </cell>
          <cell r="CZ188" t="str">
            <v>ر2</v>
          </cell>
          <cell r="DA188" t="str">
            <v>ر1</v>
          </cell>
          <cell r="DB188" t="str">
            <v>ر2</v>
          </cell>
          <cell r="DC188" t="str">
            <v>ر1</v>
          </cell>
          <cell r="DD188" t="str">
            <v>ر2</v>
          </cell>
          <cell r="DE188" t="str">
            <v>ر1</v>
          </cell>
          <cell r="DF188" t="str">
            <v>ر2</v>
          </cell>
          <cell r="DG188" t="str">
            <v>ر2</v>
          </cell>
          <cell r="DH188" t="str">
            <v>ر2</v>
          </cell>
          <cell r="DI188" t="str">
            <v>ر1</v>
          </cell>
          <cell r="DJ188" t="str">
            <v>ر2</v>
          </cell>
          <cell r="DK188" t="str">
            <v>ر1</v>
          </cell>
          <cell r="DL188" t="str">
            <v>ر1</v>
          </cell>
          <cell r="DM188" t="str">
            <v>ر2</v>
          </cell>
          <cell r="DN188" t="str">
            <v>ر2</v>
          </cell>
          <cell r="DO188" t="str">
            <v>ر1</v>
          </cell>
          <cell r="DP188" t="str">
            <v>ر1</v>
          </cell>
          <cell r="DQ188" t="str">
            <v>ر2</v>
          </cell>
          <cell r="DR188" t="str">
            <v>ر2</v>
          </cell>
          <cell r="DS188" t="str">
            <v>ر2</v>
          </cell>
          <cell r="DT188" t="str">
            <v>ر1</v>
          </cell>
          <cell r="DU188" t="str">
            <v>ر2</v>
          </cell>
          <cell r="DV188" t="str">
            <v>ر1</v>
          </cell>
          <cell r="DW188" t="str">
            <v>ر1</v>
          </cell>
          <cell r="DX188" t="str">
            <v>ر1</v>
          </cell>
          <cell r="DY188" t="str">
            <v>ر1</v>
          </cell>
          <cell r="DZ188" t="str">
            <v>ر1</v>
          </cell>
          <cell r="EA188" t="str">
            <v>ر1</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e">
            <v>#REF!</v>
          </cell>
        </row>
        <row r="189">
          <cell r="A189">
            <v>706265</v>
          </cell>
          <cell r="B189" t="str">
            <v>بشار قريش</v>
          </cell>
          <cell r="C189" t="str">
            <v>الثالثة حديث</v>
          </cell>
          <cell r="D189" t="str">
            <v>ترفع الى س3</v>
          </cell>
          <cell r="E189"/>
          <cell r="F189" t="str">
            <v>ر2</v>
          </cell>
          <cell r="G189"/>
          <cell r="H189" t="str">
            <v>ر2</v>
          </cell>
          <cell r="I189"/>
          <cell r="J189" t="str">
            <v>ر2</v>
          </cell>
          <cell r="K189"/>
          <cell r="L189" t="str">
            <v>ر1</v>
          </cell>
          <cell r="M189"/>
          <cell r="N189" t="str">
            <v>ر2</v>
          </cell>
          <cell r="O189"/>
          <cell r="P189" t="str">
            <v>ر1</v>
          </cell>
          <cell r="Q189">
            <v>1</v>
          </cell>
          <cell r="R189" t="str">
            <v>ر2</v>
          </cell>
          <cell r="S189"/>
          <cell r="T189" t="str">
            <v>ر1</v>
          </cell>
          <cell r="U189"/>
          <cell r="V189" t="str">
            <v>ر2</v>
          </cell>
          <cell r="W189"/>
          <cell r="X189" t="str">
            <v>ر1</v>
          </cell>
          <cell r="Y189"/>
          <cell r="Z189" t="str">
            <v>ر2</v>
          </cell>
          <cell r="AA189"/>
          <cell r="AB189" t="str">
            <v>ر1</v>
          </cell>
          <cell r="AC189"/>
          <cell r="AD189" t="str">
            <v>ر2</v>
          </cell>
          <cell r="AE189"/>
          <cell r="AF189" t="str">
            <v>ر1</v>
          </cell>
          <cell r="AG189"/>
          <cell r="AH189" t="str">
            <v>ر1</v>
          </cell>
          <cell r="AI189"/>
          <cell r="AJ189" t="str">
            <v>ر1</v>
          </cell>
          <cell r="AK189">
            <v>1</v>
          </cell>
          <cell r="AL189" t="str">
            <v>ر2</v>
          </cell>
          <cell r="AM189"/>
          <cell r="AN189" t="str">
            <v>ر1</v>
          </cell>
          <cell r="AO189">
            <v>1</v>
          </cell>
          <cell r="AP189" t="str">
            <v>ر2</v>
          </cell>
          <cell r="AQ189"/>
          <cell r="AR189" t="str">
            <v>ر2</v>
          </cell>
          <cell r="AS189">
            <v>1</v>
          </cell>
          <cell r="AT189" t="str">
            <v>ر2</v>
          </cell>
          <cell r="AU189"/>
          <cell r="AV189" t="str">
            <v>ر2</v>
          </cell>
          <cell r="AW189">
            <v>1</v>
          </cell>
          <cell r="AX189" t="str">
            <v>ر2</v>
          </cell>
          <cell r="AY189">
            <v>1</v>
          </cell>
          <cell r="AZ189" t="str">
            <v>ر1</v>
          </cell>
          <cell r="BA189"/>
          <cell r="BB189" t="str">
            <v/>
          </cell>
          <cell r="BC189"/>
          <cell r="BD189" t="str">
            <v/>
          </cell>
          <cell r="BE189"/>
          <cell r="BF189" t="str">
            <v/>
          </cell>
          <cell r="BG189"/>
          <cell r="BH189" t="str">
            <v/>
          </cell>
          <cell r="BI189"/>
          <cell r="BJ189" t="str">
            <v/>
          </cell>
          <cell r="BK189"/>
          <cell r="BL189" t="str">
            <v/>
          </cell>
          <cell r="BM189"/>
          <cell r="BN189" t="str">
            <v/>
          </cell>
          <cell r="BO189"/>
          <cell r="BP189" t="str">
            <v/>
          </cell>
          <cell r="BQ189"/>
          <cell r="BR189" t="str">
            <v/>
          </cell>
          <cell r="BS189"/>
          <cell r="BT189" t="str">
            <v/>
          </cell>
          <cell r="BU189"/>
          <cell r="BV189" t="str">
            <v/>
          </cell>
          <cell r="BW189"/>
          <cell r="BX189" t="str">
            <v/>
          </cell>
          <cell r="BY189"/>
          <cell r="BZ189" t="str">
            <v/>
          </cell>
          <cell r="CA189"/>
          <cell r="CB189" t="str">
            <v/>
          </cell>
          <cell r="CC189"/>
          <cell r="CD189" t="str">
            <v/>
          </cell>
          <cell r="CE189"/>
          <cell r="CF189" t="str">
            <v/>
          </cell>
          <cell r="CG189"/>
          <cell r="CH189" t="str">
            <v/>
          </cell>
          <cell r="CI189"/>
          <cell r="CJ189" t="str">
            <v/>
          </cell>
          <cell r="CK189"/>
          <cell r="CL189" t="str">
            <v/>
          </cell>
          <cell r="CM189"/>
          <cell r="CN189" t="str">
            <v/>
          </cell>
          <cell r="CO189"/>
          <cell r="CP189" t="str">
            <v/>
          </cell>
          <cell r="CQ189"/>
          <cell r="CR189" t="str">
            <v/>
          </cell>
          <cell r="CS189"/>
          <cell r="CT189" t="str">
            <v/>
          </cell>
          <cell r="CU189"/>
          <cell r="CV189" t="str">
            <v/>
          </cell>
          <cell r="CW189"/>
          <cell r="CX189" t="str">
            <v>ر2</v>
          </cell>
          <cell r="CY189" t="str">
            <v>ر2</v>
          </cell>
          <cell r="CZ189" t="str">
            <v>ر2</v>
          </cell>
          <cell r="DA189" t="str">
            <v>ر1</v>
          </cell>
          <cell r="DB189" t="str">
            <v>ر2</v>
          </cell>
          <cell r="DC189" t="str">
            <v>ر1</v>
          </cell>
          <cell r="DD189" t="str">
            <v>ر2</v>
          </cell>
          <cell r="DE189" t="str">
            <v>ر1</v>
          </cell>
          <cell r="DF189" t="str">
            <v>ر2</v>
          </cell>
          <cell r="DG189" t="str">
            <v>ر1</v>
          </cell>
          <cell r="DH189" t="str">
            <v>ر2</v>
          </cell>
          <cell r="DI189" t="str">
            <v>ر1</v>
          </cell>
          <cell r="DJ189" t="str">
            <v>ر2</v>
          </cell>
          <cell r="DK189" t="str">
            <v>ر1</v>
          </cell>
          <cell r="DL189" t="str">
            <v>ر1</v>
          </cell>
          <cell r="DM189" t="str">
            <v>ر1</v>
          </cell>
          <cell r="DN189" t="str">
            <v>ر2</v>
          </cell>
          <cell r="DO189" t="str">
            <v>ر1</v>
          </cell>
          <cell r="DP189" t="str">
            <v>ر2</v>
          </cell>
          <cell r="DQ189" t="str">
            <v>ر2</v>
          </cell>
          <cell r="DR189" t="str">
            <v>ر2</v>
          </cell>
          <cell r="DS189" t="str">
            <v>ر2</v>
          </cell>
          <cell r="DT189" t="str">
            <v>ر2</v>
          </cell>
          <cell r="DU189" t="str">
            <v>ر1</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e">
            <v>#REF!</v>
          </cell>
        </row>
        <row r="190">
          <cell r="A190">
            <v>706272</v>
          </cell>
          <cell r="B190" t="str">
            <v>بيان البحش</v>
          </cell>
          <cell r="C190" t="str">
            <v>الثانية</v>
          </cell>
          <cell r="D190" t="str">
            <v/>
          </cell>
          <cell r="E190"/>
          <cell r="F190" t="str">
            <v>ر1</v>
          </cell>
          <cell r="G190"/>
          <cell r="H190" t="str">
            <v>ر2</v>
          </cell>
          <cell r="I190"/>
          <cell r="J190" t="str">
            <v>ر2</v>
          </cell>
          <cell r="K190"/>
          <cell r="L190" t="str">
            <v>ر2</v>
          </cell>
          <cell r="M190"/>
          <cell r="N190" t="str">
            <v>ر1</v>
          </cell>
          <cell r="O190"/>
          <cell r="P190" t="str">
            <v>ر2</v>
          </cell>
          <cell r="Q190"/>
          <cell r="R190" t="str">
            <v>ر2</v>
          </cell>
          <cell r="S190"/>
          <cell r="T190" t="str">
            <v>ر2</v>
          </cell>
          <cell r="U190"/>
          <cell r="V190" t="str">
            <v>ر2</v>
          </cell>
          <cell r="W190"/>
          <cell r="X190" t="str">
            <v>ر1</v>
          </cell>
          <cell r="Y190"/>
          <cell r="Z190" t="str">
            <v>ر2</v>
          </cell>
          <cell r="AA190"/>
          <cell r="AB190" t="str">
            <v>ر1</v>
          </cell>
          <cell r="AC190"/>
          <cell r="AD190" t="str">
            <v>ر2</v>
          </cell>
          <cell r="AE190"/>
          <cell r="AF190" t="str">
            <v>ر2</v>
          </cell>
          <cell r="AG190">
            <v>1</v>
          </cell>
          <cell r="AH190" t="str">
            <v>ر1</v>
          </cell>
          <cell r="AI190"/>
          <cell r="AJ190" t="str">
            <v>ر1</v>
          </cell>
          <cell r="AK190"/>
          <cell r="AL190" t="str">
            <v>ر2</v>
          </cell>
          <cell r="AM190"/>
          <cell r="AN190" t="str">
            <v>ر1</v>
          </cell>
          <cell r="AO190">
            <v>1</v>
          </cell>
          <cell r="AP190" t="str">
            <v>ج</v>
          </cell>
          <cell r="AQ190">
            <v>1</v>
          </cell>
          <cell r="AR190" t="str">
            <v>ر1</v>
          </cell>
          <cell r="AS190"/>
          <cell r="AT190" t="str">
            <v>ر1</v>
          </cell>
          <cell r="AU190"/>
          <cell r="AV190" t="str">
            <v>ر1</v>
          </cell>
          <cell r="AW190">
            <v>1</v>
          </cell>
          <cell r="AX190" t="str">
            <v>ر1</v>
          </cell>
          <cell r="AY190">
            <v>1</v>
          </cell>
          <cell r="AZ190" t="str">
            <v>ر1</v>
          </cell>
          <cell r="BA190"/>
          <cell r="BB190" t="str">
            <v/>
          </cell>
          <cell r="BC190"/>
          <cell r="BD190" t="str">
            <v/>
          </cell>
          <cell r="BE190"/>
          <cell r="BF190" t="str">
            <v/>
          </cell>
          <cell r="BG190"/>
          <cell r="BH190" t="str">
            <v/>
          </cell>
          <cell r="BI190"/>
          <cell r="BJ190" t="str">
            <v/>
          </cell>
          <cell r="BK190"/>
          <cell r="BL190" t="str">
            <v/>
          </cell>
          <cell r="BM190"/>
          <cell r="BN190" t="str">
            <v/>
          </cell>
          <cell r="BO190"/>
          <cell r="BP190" t="str">
            <v/>
          </cell>
          <cell r="BQ190"/>
          <cell r="BR190" t="str">
            <v/>
          </cell>
          <cell r="BS190"/>
          <cell r="BT190" t="str">
            <v/>
          </cell>
          <cell r="BU190"/>
          <cell r="BV190" t="str">
            <v/>
          </cell>
          <cell r="BW190"/>
          <cell r="BX190" t="str">
            <v/>
          </cell>
          <cell r="BY190"/>
          <cell r="BZ190" t="str">
            <v/>
          </cell>
          <cell r="CA190"/>
          <cell r="CB190" t="str">
            <v/>
          </cell>
          <cell r="CC190"/>
          <cell r="CD190" t="str">
            <v/>
          </cell>
          <cell r="CE190"/>
          <cell r="CF190" t="str">
            <v/>
          </cell>
          <cell r="CG190"/>
          <cell r="CH190" t="str">
            <v/>
          </cell>
          <cell r="CI190"/>
          <cell r="CJ190" t="str">
            <v/>
          </cell>
          <cell r="CK190"/>
          <cell r="CL190" t="str">
            <v/>
          </cell>
          <cell r="CM190"/>
          <cell r="CN190" t="str">
            <v/>
          </cell>
          <cell r="CO190"/>
          <cell r="CP190" t="str">
            <v/>
          </cell>
          <cell r="CQ190"/>
          <cell r="CR190" t="str">
            <v/>
          </cell>
          <cell r="CS190"/>
          <cell r="CT190" t="str">
            <v/>
          </cell>
          <cell r="CU190"/>
          <cell r="CV190" t="str">
            <v/>
          </cell>
          <cell r="CW190"/>
          <cell r="CX190" t="str">
            <v>ر1</v>
          </cell>
          <cell r="CY190" t="str">
            <v>ر2</v>
          </cell>
          <cell r="CZ190" t="str">
            <v>ر2</v>
          </cell>
          <cell r="DA190" t="str">
            <v>ر2</v>
          </cell>
          <cell r="DB190" t="str">
            <v>ر1</v>
          </cell>
          <cell r="DC190" t="str">
            <v>ر2</v>
          </cell>
          <cell r="DD190" t="str">
            <v>ر2</v>
          </cell>
          <cell r="DE190" t="str">
            <v>ر2</v>
          </cell>
          <cell r="DF190" t="str">
            <v>ر2</v>
          </cell>
          <cell r="DG190" t="str">
            <v>ر1</v>
          </cell>
          <cell r="DH190" t="str">
            <v>ر2</v>
          </cell>
          <cell r="DI190" t="str">
            <v>ر1</v>
          </cell>
          <cell r="DJ190" t="str">
            <v>ر2</v>
          </cell>
          <cell r="DK190" t="str">
            <v>ر2</v>
          </cell>
          <cell r="DL190" t="str">
            <v>ر2</v>
          </cell>
          <cell r="DM190" t="str">
            <v>ر1</v>
          </cell>
          <cell r="DN190" t="str">
            <v>ر2</v>
          </cell>
          <cell r="DO190" t="str">
            <v>ر1</v>
          </cell>
          <cell r="DP190" t="str">
            <v>ر1</v>
          </cell>
          <cell r="DQ190" t="str">
            <v>ر2</v>
          </cell>
          <cell r="DR190" t="str">
            <v>ر1</v>
          </cell>
          <cell r="DS190" t="str">
            <v>ر1</v>
          </cell>
          <cell r="DT190" t="str">
            <v>ر2</v>
          </cell>
          <cell r="DU190" t="str">
            <v>ر1</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e">
            <v>#REF!</v>
          </cell>
        </row>
        <row r="191">
          <cell r="A191">
            <v>706273</v>
          </cell>
          <cell r="B191" t="str">
            <v>تامر الدالاتي</v>
          </cell>
          <cell r="C191" t="str">
            <v>الثالثة</v>
          </cell>
          <cell r="D191" t="str">
            <v/>
          </cell>
          <cell r="E191"/>
          <cell r="F191" t="str">
            <v>ج</v>
          </cell>
          <cell r="G191"/>
          <cell r="H191" t="str">
            <v>ر1</v>
          </cell>
          <cell r="I191"/>
          <cell r="J191" t="str">
            <v>ر1</v>
          </cell>
          <cell r="K191"/>
          <cell r="L191" t="str">
            <v>ر1</v>
          </cell>
          <cell r="M191"/>
          <cell r="N191" t="str">
            <v>ر1</v>
          </cell>
          <cell r="O191"/>
          <cell r="P191" t="str">
            <v>ر1</v>
          </cell>
          <cell r="Q191"/>
          <cell r="R191" t="str">
            <v>ر1</v>
          </cell>
          <cell r="S191"/>
          <cell r="T191" t="str">
            <v>ر1</v>
          </cell>
          <cell r="U191"/>
          <cell r="V191" t="str">
            <v>ر1</v>
          </cell>
          <cell r="W191"/>
          <cell r="X191" t="str">
            <v>ج</v>
          </cell>
          <cell r="Y191"/>
          <cell r="Z191" t="str">
            <v>ر1</v>
          </cell>
          <cell r="AA191"/>
          <cell r="AB191" t="str">
            <v>ر1</v>
          </cell>
          <cell r="AC191"/>
          <cell r="AD191" t="str">
            <v>ر2</v>
          </cell>
          <cell r="AE191"/>
          <cell r="AF191" t="str">
            <v>ر1</v>
          </cell>
          <cell r="AG191"/>
          <cell r="AH191" t="str">
            <v>ر1</v>
          </cell>
          <cell r="AI191"/>
          <cell r="AJ191" t="str">
            <v>ر1</v>
          </cell>
          <cell r="AK191"/>
          <cell r="AL191" t="str">
            <v>ر1</v>
          </cell>
          <cell r="AM191"/>
          <cell r="AN191" t="str">
            <v>ر1</v>
          </cell>
          <cell r="AO191">
            <v>1</v>
          </cell>
          <cell r="AP191" t="str">
            <v>ر1</v>
          </cell>
          <cell r="AQ191"/>
          <cell r="AR191" t="str">
            <v>ر1</v>
          </cell>
          <cell r="AS191"/>
          <cell r="AT191" t="str">
            <v>ر1</v>
          </cell>
          <cell r="AU191"/>
          <cell r="AV191" t="str">
            <v>ر1</v>
          </cell>
          <cell r="AW191"/>
          <cell r="AX191" t="str">
            <v>ر1</v>
          </cell>
          <cell r="AY191"/>
          <cell r="AZ191" t="str">
            <v>ر2</v>
          </cell>
          <cell r="BA191"/>
          <cell r="BB191" t="str">
            <v>ر1</v>
          </cell>
          <cell r="BC191">
            <v>1</v>
          </cell>
          <cell r="BD191" t="str">
            <v>ج</v>
          </cell>
          <cell r="BE191">
            <v>1</v>
          </cell>
          <cell r="BF191" t="str">
            <v>ر1</v>
          </cell>
          <cell r="BG191"/>
          <cell r="BH191" t="str">
            <v>ر1</v>
          </cell>
          <cell r="BI191">
            <v>1</v>
          </cell>
          <cell r="BJ191" t="str">
            <v>ر1</v>
          </cell>
          <cell r="BK191">
            <v>1</v>
          </cell>
          <cell r="BL191" t="str">
            <v>ر1</v>
          </cell>
          <cell r="BM191"/>
          <cell r="BN191" t="str">
            <v>ج</v>
          </cell>
          <cell r="BO191"/>
          <cell r="BP191" t="str">
            <v>ج</v>
          </cell>
          <cell r="BQ191"/>
          <cell r="BR191" t="str">
            <v>ج</v>
          </cell>
          <cell r="BS191"/>
          <cell r="BT191" t="str">
            <v>ج</v>
          </cell>
          <cell r="BU191"/>
          <cell r="BV191" t="str">
            <v>ج</v>
          </cell>
          <cell r="BW191"/>
          <cell r="BX191" t="str">
            <v>ج</v>
          </cell>
          <cell r="BY191"/>
          <cell r="BZ191" t="str">
            <v/>
          </cell>
          <cell r="CA191"/>
          <cell r="CB191" t="str">
            <v/>
          </cell>
          <cell r="CC191"/>
          <cell r="CD191" t="str">
            <v/>
          </cell>
          <cell r="CE191"/>
          <cell r="CF191" t="str">
            <v/>
          </cell>
          <cell r="CG191"/>
          <cell r="CH191" t="str">
            <v/>
          </cell>
          <cell r="CI191"/>
          <cell r="CJ191" t="str">
            <v/>
          </cell>
          <cell r="CK191"/>
          <cell r="CL191" t="str">
            <v/>
          </cell>
          <cell r="CM191"/>
          <cell r="CN191" t="str">
            <v/>
          </cell>
          <cell r="CO191"/>
          <cell r="CP191" t="str">
            <v/>
          </cell>
          <cell r="CQ191"/>
          <cell r="CR191" t="str">
            <v/>
          </cell>
          <cell r="CS191"/>
          <cell r="CT191" t="str">
            <v/>
          </cell>
          <cell r="CU191"/>
          <cell r="CV191" t="str">
            <v/>
          </cell>
          <cell r="CW191"/>
          <cell r="CX191" t="str">
            <v>ج</v>
          </cell>
          <cell r="CY191" t="str">
            <v>ر1</v>
          </cell>
          <cell r="CZ191" t="str">
            <v>ر1</v>
          </cell>
          <cell r="DA191" t="str">
            <v>ر1</v>
          </cell>
          <cell r="DB191" t="str">
            <v>ر1</v>
          </cell>
          <cell r="DC191" t="str">
            <v>ر1</v>
          </cell>
          <cell r="DD191" t="str">
            <v>ر1</v>
          </cell>
          <cell r="DE191" t="str">
            <v>ر1</v>
          </cell>
          <cell r="DF191" t="str">
            <v>ر1</v>
          </cell>
          <cell r="DG191" t="str">
            <v>ج</v>
          </cell>
          <cell r="DH191" t="str">
            <v>ر1</v>
          </cell>
          <cell r="DI191" t="str">
            <v>ر1</v>
          </cell>
          <cell r="DJ191" t="str">
            <v>ر2</v>
          </cell>
          <cell r="DK191" t="str">
            <v>ر1</v>
          </cell>
          <cell r="DL191" t="str">
            <v>ر1</v>
          </cell>
          <cell r="DM191" t="str">
            <v>ر1</v>
          </cell>
          <cell r="DN191" t="str">
            <v>ر1</v>
          </cell>
          <cell r="DO191" t="str">
            <v>ر1</v>
          </cell>
          <cell r="DP191" t="str">
            <v>ر2</v>
          </cell>
          <cell r="DQ191" t="str">
            <v>ر1</v>
          </cell>
          <cell r="DR191" t="str">
            <v>ر1</v>
          </cell>
          <cell r="DS191" t="str">
            <v>ر1</v>
          </cell>
          <cell r="DT191" t="str">
            <v>ر1</v>
          </cell>
          <cell r="DU191" t="str">
            <v>ر2</v>
          </cell>
          <cell r="DV191" t="str">
            <v>ر1</v>
          </cell>
          <cell r="DW191" t="str">
            <v>ر1</v>
          </cell>
          <cell r="DX191" t="str">
            <v>ر2</v>
          </cell>
          <cell r="DY191" t="str">
            <v>ر1</v>
          </cell>
          <cell r="DZ191" t="str">
            <v>ر2</v>
          </cell>
          <cell r="EA191" t="str">
            <v>ر2</v>
          </cell>
          <cell r="EB191" t="str">
            <v>ج</v>
          </cell>
          <cell r="EC191" t="str">
            <v>ج</v>
          </cell>
          <cell r="ED191" t="str">
            <v>ج</v>
          </cell>
          <cell r="EE191" t="str">
            <v>ج</v>
          </cell>
          <cell r="EF191" t="str">
            <v>ج</v>
          </cell>
          <cell r="EG191" t="str">
            <v>ج</v>
          </cell>
          <cell r="EH191" t="str">
            <v/>
          </cell>
          <cell r="EI191" t="str">
            <v/>
          </cell>
          <cell r="EJ191" t="str">
            <v/>
          </cell>
          <cell r="EK191" t="str">
            <v/>
          </cell>
          <cell r="EL191" t="str">
            <v/>
          </cell>
          <cell r="EM191" t="str">
            <v/>
          </cell>
          <cell r="EO191" t="str">
            <v/>
          </cell>
          <cell r="EP191" t="str">
            <v/>
          </cell>
          <cell r="EQ191" t="str">
            <v/>
          </cell>
          <cell r="ER191" t="str">
            <v/>
          </cell>
          <cell r="ES191" t="str">
            <v/>
          </cell>
          <cell r="ET191" t="str">
            <v/>
          </cell>
          <cell r="EU191" t="str">
            <v/>
          </cell>
          <cell r="EV191" t="str">
            <v/>
          </cell>
          <cell r="EW191" t="e">
            <v>#REF!</v>
          </cell>
        </row>
        <row r="192">
          <cell r="A192">
            <v>706274</v>
          </cell>
          <cell r="B192" t="str">
            <v xml:space="preserve">تماره عثمان </v>
          </cell>
          <cell r="C192" t="str">
            <v>الثانية</v>
          </cell>
          <cell r="D192" t="str">
            <v>إيقاف</v>
          </cell>
          <cell r="E192"/>
          <cell r="F192" t="str">
            <v>ر1</v>
          </cell>
          <cell r="G192"/>
          <cell r="H192" t="str">
            <v>ر2</v>
          </cell>
          <cell r="I192"/>
          <cell r="J192" t="str">
            <v>ر2</v>
          </cell>
          <cell r="K192"/>
          <cell r="L192" t="str">
            <v>ر1</v>
          </cell>
          <cell r="M192"/>
          <cell r="N192" t="str">
            <v>ر2</v>
          </cell>
          <cell r="O192"/>
          <cell r="P192" t="str">
            <v>ر1</v>
          </cell>
          <cell r="Q192"/>
          <cell r="R192" t="str">
            <v>ر1</v>
          </cell>
          <cell r="S192"/>
          <cell r="T192" t="str">
            <v>ر2</v>
          </cell>
          <cell r="U192"/>
          <cell r="V192" t="str">
            <v>ر1</v>
          </cell>
          <cell r="W192"/>
          <cell r="X192" t="str">
            <v>ر2</v>
          </cell>
          <cell r="Y192"/>
          <cell r="Z192" t="str">
            <v>ر1</v>
          </cell>
          <cell r="AA192"/>
          <cell r="AB192" t="str">
            <v>ر1</v>
          </cell>
          <cell r="AC192"/>
          <cell r="AD192" t="str">
            <v>ر1</v>
          </cell>
          <cell r="AE192">
            <v>1</v>
          </cell>
          <cell r="AF192" t="str">
            <v>ج</v>
          </cell>
          <cell r="AG192"/>
          <cell r="AH192" t="str">
            <v>ر1</v>
          </cell>
          <cell r="AI192"/>
          <cell r="AJ192" t="str">
            <v>ر1</v>
          </cell>
          <cell r="AK192"/>
          <cell r="AL192" t="str">
            <v>ر2</v>
          </cell>
          <cell r="AM192"/>
          <cell r="AN192" t="str">
            <v>ر1</v>
          </cell>
          <cell r="AO192"/>
          <cell r="AP192" t="str">
            <v>ج</v>
          </cell>
          <cell r="AQ192"/>
          <cell r="AR192" t="str">
            <v>ر1</v>
          </cell>
          <cell r="AS192">
            <v>1</v>
          </cell>
          <cell r="AT192" t="str">
            <v>ج</v>
          </cell>
          <cell r="AU192"/>
          <cell r="AV192" t="str">
            <v>ر1</v>
          </cell>
          <cell r="AW192"/>
          <cell r="AX192" t="str">
            <v>ر1</v>
          </cell>
          <cell r="AY192"/>
          <cell r="AZ192" t="str">
            <v>ر1</v>
          </cell>
          <cell r="BA192"/>
          <cell r="BB192" t="str">
            <v/>
          </cell>
          <cell r="BC192"/>
          <cell r="BD192" t="str">
            <v/>
          </cell>
          <cell r="BE192"/>
          <cell r="BF192" t="str">
            <v/>
          </cell>
          <cell r="BG192"/>
          <cell r="BH192" t="str">
            <v/>
          </cell>
          <cell r="BI192"/>
          <cell r="BJ192" t="str">
            <v/>
          </cell>
          <cell r="BK192"/>
          <cell r="BL192" t="str">
            <v/>
          </cell>
          <cell r="BM192"/>
          <cell r="BN192" t="str">
            <v/>
          </cell>
          <cell r="BO192"/>
          <cell r="BP192" t="str">
            <v/>
          </cell>
          <cell r="BQ192"/>
          <cell r="BR192" t="str">
            <v/>
          </cell>
          <cell r="BS192"/>
          <cell r="BT192" t="str">
            <v/>
          </cell>
          <cell r="BU192"/>
          <cell r="BV192" t="str">
            <v/>
          </cell>
          <cell r="BW192"/>
          <cell r="BX192" t="str">
            <v/>
          </cell>
          <cell r="BY192"/>
          <cell r="BZ192" t="str">
            <v/>
          </cell>
          <cell r="CA192"/>
          <cell r="CB192" t="str">
            <v/>
          </cell>
          <cell r="CC192"/>
          <cell r="CD192" t="str">
            <v/>
          </cell>
          <cell r="CE192"/>
          <cell r="CF192" t="str">
            <v/>
          </cell>
          <cell r="CG192"/>
          <cell r="CH192" t="str">
            <v/>
          </cell>
          <cell r="CI192"/>
          <cell r="CJ192" t="str">
            <v/>
          </cell>
          <cell r="CK192"/>
          <cell r="CL192" t="str">
            <v/>
          </cell>
          <cell r="CM192"/>
          <cell r="CN192" t="str">
            <v/>
          </cell>
          <cell r="CO192"/>
          <cell r="CP192" t="str">
            <v/>
          </cell>
          <cell r="CQ192"/>
          <cell r="CR192" t="str">
            <v/>
          </cell>
          <cell r="CS192"/>
          <cell r="CT192" t="str">
            <v/>
          </cell>
          <cell r="CU192"/>
          <cell r="CV192" t="str">
            <v/>
          </cell>
          <cell r="CW192" t="str">
            <v>إيقاف</v>
          </cell>
          <cell r="CX192" t="str">
            <v>ر1</v>
          </cell>
          <cell r="CY192" t="str">
            <v>ر2</v>
          </cell>
          <cell r="CZ192" t="str">
            <v>ر2</v>
          </cell>
          <cell r="DA192" t="str">
            <v>ر1</v>
          </cell>
          <cell r="DB192" t="str">
            <v>ر2</v>
          </cell>
          <cell r="DC192" t="str">
            <v>ر1</v>
          </cell>
          <cell r="DD192" t="str">
            <v>ر1</v>
          </cell>
          <cell r="DE192" t="str">
            <v>ر2</v>
          </cell>
          <cell r="DF192" t="str">
            <v>ر1</v>
          </cell>
          <cell r="DG192" t="str">
            <v>ر2</v>
          </cell>
          <cell r="DH192" t="str">
            <v>ر1</v>
          </cell>
          <cell r="DI192" t="str">
            <v>ر1</v>
          </cell>
          <cell r="DJ192" t="str">
            <v>ر1</v>
          </cell>
          <cell r="DK192" t="str">
            <v>ج</v>
          </cell>
          <cell r="DL192" t="str">
            <v>ر1</v>
          </cell>
          <cell r="DM192" t="str">
            <v>ر1</v>
          </cell>
          <cell r="DN192" t="str">
            <v>ر2</v>
          </cell>
          <cell r="DO192" t="str">
            <v>ر1</v>
          </cell>
          <cell r="DP192" t="str">
            <v>ج</v>
          </cell>
          <cell r="DQ192" t="str">
            <v>ر1</v>
          </cell>
          <cell r="DR192" t="str">
            <v>ج</v>
          </cell>
          <cell r="DS192" t="str">
            <v>ر1</v>
          </cell>
          <cell r="DT192" t="str">
            <v>ر1</v>
          </cell>
          <cell r="DU192" t="str">
            <v>ر1</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v>16000</v>
          </cell>
          <cell r="EU192" t="str">
            <v/>
          </cell>
          <cell r="EV192" t="str">
            <v/>
          </cell>
          <cell r="EW192" t="e">
            <v>#REF!</v>
          </cell>
        </row>
        <row r="193">
          <cell r="A193">
            <v>706296</v>
          </cell>
          <cell r="B193" t="str">
            <v xml:space="preserve">حسنه قيروط </v>
          </cell>
          <cell r="C193" t="str">
            <v>الثانية</v>
          </cell>
          <cell r="D193" t="str">
            <v/>
          </cell>
          <cell r="E193"/>
          <cell r="F193" t="str">
            <v>ر1</v>
          </cell>
          <cell r="G193"/>
          <cell r="H193" t="str">
            <v>ر1</v>
          </cell>
          <cell r="I193"/>
          <cell r="J193" t="str">
            <v>ر1</v>
          </cell>
          <cell r="K193"/>
          <cell r="L193" t="str">
            <v>ر1</v>
          </cell>
          <cell r="M193">
            <v>1</v>
          </cell>
          <cell r="N193" t="str">
            <v>ر2</v>
          </cell>
          <cell r="O193"/>
          <cell r="P193" t="str">
            <v>ر1</v>
          </cell>
          <cell r="Q193"/>
          <cell r="R193" t="str">
            <v>ر1</v>
          </cell>
          <cell r="S193"/>
          <cell r="T193" t="str">
            <v>ر1</v>
          </cell>
          <cell r="U193">
            <v>1</v>
          </cell>
          <cell r="V193" t="str">
            <v>ر2</v>
          </cell>
          <cell r="W193"/>
          <cell r="X193" t="str">
            <v>ر1</v>
          </cell>
          <cell r="Y193"/>
          <cell r="Z193" t="str">
            <v>ر1</v>
          </cell>
          <cell r="AA193"/>
          <cell r="AB193" t="str">
            <v>ر1</v>
          </cell>
          <cell r="AC193">
            <v>1</v>
          </cell>
          <cell r="AD193" t="str">
            <v>ر2</v>
          </cell>
          <cell r="AE193"/>
          <cell r="AF193" t="str">
            <v>ج</v>
          </cell>
          <cell r="AG193"/>
          <cell r="AH193" t="str">
            <v>ر1</v>
          </cell>
          <cell r="AI193"/>
          <cell r="AJ193" t="str">
            <v>ر1</v>
          </cell>
          <cell r="AK193"/>
          <cell r="AL193" t="str">
            <v>ج</v>
          </cell>
          <cell r="AM193"/>
          <cell r="AN193" t="str">
            <v>ر1</v>
          </cell>
          <cell r="AO193"/>
          <cell r="AP193" t="str">
            <v>ج</v>
          </cell>
          <cell r="AQ193">
            <v>1</v>
          </cell>
          <cell r="AR193" t="str">
            <v>ج</v>
          </cell>
          <cell r="AS193"/>
          <cell r="AT193" t="str">
            <v>ج</v>
          </cell>
          <cell r="AU193">
            <v>1</v>
          </cell>
          <cell r="AV193" t="str">
            <v>ج</v>
          </cell>
          <cell r="AW193">
            <v>1</v>
          </cell>
          <cell r="AX193" t="str">
            <v>ج</v>
          </cell>
          <cell r="AY193">
            <v>1</v>
          </cell>
          <cell r="AZ193" t="str">
            <v>ج</v>
          </cell>
          <cell r="BA193"/>
          <cell r="BB193" t="str">
            <v/>
          </cell>
          <cell r="BC193"/>
          <cell r="BD193" t="str">
            <v/>
          </cell>
          <cell r="BE193"/>
          <cell r="BF193" t="str">
            <v/>
          </cell>
          <cell r="BG193"/>
          <cell r="BH193" t="str">
            <v/>
          </cell>
          <cell r="BI193"/>
          <cell r="BJ193" t="str">
            <v/>
          </cell>
          <cell r="BK193"/>
          <cell r="BL193" t="str">
            <v/>
          </cell>
          <cell r="BM193"/>
          <cell r="BN193" t="str">
            <v/>
          </cell>
          <cell r="BO193"/>
          <cell r="BP193" t="str">
            <v/>
          </cell>
          <cell r="BQ193"/>
          <cell r="BR193" t="str">
            <v/>
          </cell>
          <cell r="BS193"/>
          <cell r="BT193" t="str">
            <v/>
          </cell>
          <cell r="BU193"/>
          <cell r="BV193" t="str">
            <v/>
          </cell>
          <cell r="BW193"/>
          <cell r="BX193" t="str">
            <v/>
          </cell>
          <cell r="BY193"/>
          <cell r="BZ193" t="str">
            <v/>
          </cell>
          <cell r="CA193"/>
          <cell r="CB193" t="str">
            <v/>
          </cell>
          <cell r="CC193"/>
          <cell r="CD193" t="str">
            <v/>
          </cell>
          <cell r="CE193"/>
          <cell r="CF193" t="str">
            <v/>
          </cell>
          <cell r="CG193"/>
          <cell r="CH193" t="str">
            <v/>
          </cell>
          <cell r="CI193"/>
          <cell r="CJ193" t="str">
            <v/>
          </cell>
          <cell r="CK193"/>
          <cell r="CL193" t="str">
            <v/>
          </cell>
          <cell r="CM193"/>
          <cell r="CN193" t="str">
            <v/>
          </cell>
          <cell r="CO193"/>
          <cell r="CP193" t="str">
            <v/>
          </cell>
          <cell r="CQ193"/>
          <cell r="CR193" t="str">
            <v/>
          </cell>
          <cell r="CS193"/>
          <cell r="CT193" t="str">
            <v/>
          </cell>
          <cell r="CU193"/>
          <cell r="CV193" t="str">
            <v/>
          </cell>
          <cell r="CW193"/>
          <cell r="CX193" t="str">
            <v>ر1</v>
          </cell>
          <cell r="CY193" t="str">
            <v>ر1</v>
          </cell>
          <cell r="CZ193" t="str">
            <v>ر1</v>
          </cell>
          <cell r="DA193" t="str">
            <v>ر1</v>
          </cell>
          <cell r="DB193" t="str">
            <v>ر2</v>
          </cell>
          <cell r="DC193" t="str">
            <v>ر1</v>
          </cell>
          <cell r="DD193" t="str">
            <v>ر1</v>
          </cell>
          <cell r="DE193" t="str">
            <v>ر1</v>
          </cell>
          <cell r="DF193" t="str">
            <v>ر2</v>
          </cell>
          <cell r="DG193" t="str">
            <v>ر1</v>
          </cell>
          <cell r="DH193" t="str">
            <v>ر1</v>
          </cell>
          <cell r="DI193" t="str">
            <v>ر1</v>
          </cell>
          <cell r="DJ193" t="str">
            <v>ر2</v>
          </cell>
          <cell r="DK193" t="str">
            <v>ج</v>
          </cell>
          <cell r="DL193" t="str">
            <v>ر1</v>
          </cell>
          <cell r="DM193" t="str">
            <v>ر1</v>
          </cell>
          <cell r="DN193" t="str">
            <v>ج</v>
          </cell>
          <cell r="DO193" t="str">
            <v>ر1</v>
          </cell>
          <cell r="DP193" t="str">
            <v>ج</v>
          </cell>
          <cell r="DQ193" t="str">
            <v>ر1</v>
          </cell>
          <cell r="DR193" t="str">
            <v>ج</v>
          </cell>
          <cell r="DS193" t="str">
            <v>ر1</v>
          </cell>
          <cell r="DT193" t="str">
            <v>ر1</v>
          </cell>
          <cell r="DU193" t="str">
            <v>ر1</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O193" t="str">
            <v/>
          </cell>
          <cell r="EP193" t="str">
            <v/>
          </cell>
          <cell r="EQ193" t="str">
            <v/>
          </cell>
          <cell r="ER193" t="str">
            <v/>
          </cell>
          <cell r="ES193" t="str">
            <v/>
          </cell>
          <cell r="ET193" t="str">
            <v/>
          </cell>
          <cell r="EU193" t="str">
            <v/>
          </cell>
          <cell r="EV193" t="str">
            <v/>
          </cell>
          <cell r="EW193" t="e">
            <v>#REF!</v>
          </cell>
        </row>
        <row r="194">
          <cell r="A194">
            <v>706313</v>
          </cell>
          <cell r="B194" t="str">
            <v xml:space="preserve">خديجه اسعد </v>
          </cell>
          <cell r="C194" t="str">
            <v>الثانية</v>
          </cell>
          <cell r="D194" t="str">
            <v/>
          </cell>
          <cell r="E194"/>
          <cell r="F194" t="str">
            <v>A</v>
          </cell>
          <cell r="G194"/>
          <cell r="H194" t="str">
            <v>A</v>
          </cell>
          <cell r="I194"/>
          <cell r="J194" t="str">
            <v>A</v>
          </cell>
          <cell r="K194"/>
          <cell r="L194" t="str">
            <v>A</v>
          </cell>
          <cell r="M194"/>
          <cell r="N194" t="str">
            <v>A</v>
          </cell>
          <cell r="O194"/>
          <cell r="P194" t="str">
            <v>A</v>
          </cell>
          <cell r="Q194"/>
          <cell r="R194" t="str">
            <v>A</v>
          </cell>
          <cell r="S194"/>
          <cell r="T194" t="str">
            <v>A</v>
          </cell>
          <cell r="U194"/>
          <cell r="V194" t="str">
            <v>A</v>
          </cell>
          <cell r="W194"/>
          <cell r="X194" t="str">
            <v>A</v>
          </cell>
          <cell r="Y194"/>
          <cell r="Z194" t="str">
            <v>A</v>
          </cell>
          <cell r="AA194"/>
          <cell r="AB194" t="str">
            <v>A</v>
          </cell>
          <cell r="AC194">
            <v>1</v>
          </cell>
          <cell r="AD194" t="str">
            <v>A</v>
          </cell>
          <cell r="AE194">
            <v>1</v>
          </cell>
          <cell r="AF194" t="str">
            <v>A</v>
          </cell>
          <cell r="AG194">
            <v>1</v>
          </cell>
          <cell r="AH194" t="str">
            <v>A</v>
          </cell>
          <cell r="AI194"/>
          <cell r="AJ194" t="str">
            <v>A</v>
          </cell>
          <cell r="AK194"/>
          <cell r="AL194" t="str">
            <v>A</v>
          </cell>
          <cell r="AM194">
            <v>1</v>
          </cell>
          <cell r="AN194" t="str">
            <v>A</v>
          </cell>
          <cell r="AO194"/>
          <cell r="AP194" t="str">
            <v/>
          </cell>
          <cell r="AQ194"/>
          <cell r="AR194" t="str">
            <v/>
          </cell>
          <cell r="AS194"/>
          <cell r="AT194" t="str">
            <v/>
          </cell>
          <cell r="AU194"/>
          <cell r="AV194" t="str">
            <v/>
          </cell>
          <cell r="AW194"/>
          <cell r="AX194" t="str">
            <v/>
          </cell>
          <cell r="AY194"/>
          <cell r="AZ194" t="str">
            <v/>
          </cell>
          <cell r="BA194"/>
          <cell r="BB194" t="str">
            <v/>
          </cell>
          <cell r="BC194"/>
          <cell r="BD194" t="str">
            <v/>
          </cell>
          <cell r="BE194"/>
          <cell r="BF194" t="str">
            <v/>
          </cell>
          <cell r="BG194"/>
          <cell r="BH194" t="str">
            <v/>
          </cell>
          <cell r="BI194"/>
          <cell r="BJ194" t="str">
            <v/>
          </cell>
          <cell r="BK194"/>
          <cell r="BL194" t="str">
            <v/>
          </cell>
          <cell r="BM194"/>
          <cell r="BN194" t="str">
            <v/>
          </cell>
          <cell r="BO194"/>
          <cell r="BP194" t="str">
            <v/>
          </cell>
          <cell r="BQ194"/>
          <cell r="BR194" t="str">
            <v/>
          </cell>
          <cell r="BS194"/>
          <cell r="BT194" t="str">
            <v/>
          </cell>
          <cell r="BU194"/>
          <cell r="BV194" t="str">
            <v/>
          </cell>
          <cell r="BW194"/>
          <cell r="BX194" t="str">
            <v/>
          </cell>
          <cell r="BY194"/>
          <cell r="BZ194" t="str">
            <v/>
          </cell>
          <cell r="CA194"/>
          <cell r="CB194" t="str">
            <v/>
          </cell>
          <cell r="CC194"/>
          <cell r="CD194" t="str">
            <v/>
          </cell>
          <cell r="CE194"/>
          <cell r="CF194" t="str">
            <v/>
          </cell>
          <cell r="CG194"/>
          <cell r="CH194" t="str">
            <v/>
          </cell>
          <cell r="CI194"/>
          <cell r="CJ194" t="str">
            <v/>
          </cell>
          <cell r="CK194"/>
          <cell r="CL194" t="str">
            <v/>
          </cell>
          <cell r="CM194"/>
          <cell r="CN194" t="str">
            <v/>
          </cell>
          <cell r="CO194"/>
          <cell r="CP194" t="str">
            <v/>
          </cell>
          <cell r="CQ194"/>
          <cell r="CR194" t="str">
            <v/>
          </cell>
          <cell r="CS194"/>
          <cell r="CT194" t="str">
            <v/>
          </cell>
          <cell r="CU194"/>
          <cell r="CV194" t="str">
            <v/>
          </cell>
          <cell r="CW194"/>
          <cell r="CX194" t="str">
            <v>A</v>
          </cell>
          <cell r="CY194" t="str">
            <v>A</v>
          </cell>
          <cell r="CZ194" t="str">
            <v>A</v>
          </cell>
          <cell r="DA194" t="str">
            <v>A</v>
          </cell>
          <cell r="DB194" t="str">
            <v>A</v>
          </cell>
          <cell r="DC194" t="str">
            <v>A</v>
          </cell>
          <cell r="DD194" t="str">
            <v>A</v>
          </cell>
          <cell r="DE194" t="str">
            <v>A</v>
          </cell>
          <cell r="DF194" t="str">
            <v>A</v>
          </cell>
          <cell r="DG194" t="str">
            <v>A</v>
          </cell>
          <cell r="DH194" t="str">
            <v>A</v>
          </cell>
          <cell r="DI194" t="str">
            <v>A</v>
          </cell>
          <cell r="DJ194" t="str">
            <v>A</v>
          </cell>
          <cell r="DK194" t="str">
            <v>A</v>
          </cell>
          <cell r="DL194" t="str">
            <v>A</v>
          </cell>
          <cell r="DM194" t="str">
            <v>A</v>
          </cell>
          <cell r="DN194" t="str">
            <v>A</v>
          </cell>
          <cell r="DO194" t="str">
            <v>A</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e">
            <v>#REF!</v>
          </cell>
        </row>
        <row r="195">
          <cell r="A195">
            <v>706316</v>
          </cell>
          <cell r="B195" t="str">
            <v xml:space="preserve">داليا الزين </v>
          </cell>
          <cell r="C195" t="str">
            <v>الثانية</v>
          </cell>
          <cell r="D195" t="str">
            <v/>
          </cell>
          <cell r="E195"/>
          <cell r="F195" t="str">
            <v>ر1</v>
          </cell>
          <cell r="G195"/>
          <cell r="H195" t="str">
            <v>ر2</v>
          </cell>
          <cell r="I195"/>
          <cell r="J195" t="str">
            <v>ر2</v>
          </cell>
          <cell r="K195"/>
          <cell r="L195" t="str">
            <v>ر1</v>
          </cell>
          <cell r="M195"/>
          <cell r="N195" t="str">
            <v>ر2</v>
          </cell>
          <cell r="O195"/>
          <cell r="P195" t="str">
            <v>ر2</v>
          </cell>
          <cell r="Q195"/>
          <cell r="R195" t="str">
            <v>ر2</v>
          </cell>
          <cell r="S195"/>
          <cell r="T195" t="str">
            <v>ر2</v>
          </cell>
          <cell r="U195"/>
          <cell r="V195" t="str">
            <v>ر2</v>
          </cell>
          <cell r="W195"/>
          <cell r="X195" t="str">
            <v>ر2</v>
          </cell>
          <cell r="Y195"/>
          <cell r="Z195" t="str">
            <v>ر2</v>
          </cell>
          <cell r="AA195"/>
          <cell r="AB195" t="str">
            <v>ر1</v>
          </cell>
          <cell r="AC195">
            <v>1</v>
          </cell>
          <cell r="AD195" t="str">
            <v>ر1</v>
          </cell>
          <cell r="AE195"/>
          <cell r="AF195" t="str">
            <v>ج</v>
          </cell>
          <cell r="AG195">
            <v>1</v>
          </cell>
          <cell r="AH195" t="str">
            <v>ر1</v>
          </cell>
          <cell r="AI195">
            <v>1</v>
          </cell>
          <cell r="AJ195" t="str">
            <v>ر1</v>
          </cell>
          <cell r="AK195">
            <v>1</v>
          </cell>
          <cell r="AL195" t="str">
            <v>ج</v>
          </cell>
          <cell r="AM195"/>
          <cell r="AN195" t="str">
            <v>ر1</v>
          </cell>
          <cell r="AO195"/>
          <cell r="AP195" t="str">
            <v>ج</v>
          </cell>
          <cell r="AQ195"/>
          <cell r="AR195" t="str">
            <v>ج</v>
          </cell>
          <cell r="AS195"/>
          <cell r="AT195" t="str">
            <v>ج</v>
          </cell>
          <cell r="AU195"/>
          <cell r="AV195" t="str">
            <v>ج</v>
          </cell>
          <cell r="AW195"/>
          <cell r="AX195" t="str">
            <v>ج</v>
          </cell>
          <cell r="AY195"/>
          <cell r="AZ195" t="str">
            <v>ج</v>
          </cell>
          <cell r="BA195"/>
          <cell r="BB195" t="str">
            <v/>
          </cell>
          <cell r="BC195"/>
          <cell r="BD195" t="str">
            <v/>
          </cell>
          <cell r="BE195"/>
          <cell r="BF195" t="str">
            <v/>
          </cell>
          <cell r="BG195"/>
          <cell r="BH195" t="str">
            <v/>
          </cell>
          <cell r="BI195"/>
          <cell r="BJ195" t="str">
            <v/>
          </cell>
          <cell r="BK195"/>
          <cell r="BL195" t="str">
            <v/>
          </cell>
          <cell r="BM195"/>
          <cell r="BN195" t="str">
            <v/>
          </cell>
          <cell r="BO195"/>
          <cell r="BP195" t="str">
            <v/>
          </cell>
          <cell r="BQ195"/>
          <cell r="BR195" t="str">
            <v/>
          </cell>
          <cell r="BS195"/>
          <cell r="BT195" t="str">
            <v/>
          </cell>
          <cell r="BU195"/>
          <cell r="BV195" t="str">
            <v/>
          </cell>
          <cell r="BW195"/>
          <cell r="BX195" t="str">
            <v/>
          </cell>
          <cell r="BY195"/>
          <cell r="BZ195" t="str">
            <v/>
          </cell>
          <cell r="CA195"/>
          <cell r="CB195" t="str">
            <v/>
          </cell>
          <cell r="CC195"/>
          <cell r="CD195" t="str">
            <v/>
          </cell>
          <cell r="CE195"/>
          <cell r="CF195" t="str">
            <v/>
          </cell>
          <cell r="CG195"/>
          <cell r="CH195" t="str">
            <v/>
          </cell>
          <cell r="CI195"/>
          <cell r="CJ195" t="str">
            <v/>
          </cell>
          <cell r="CK195"/>
          <cell r="CL195" t="str">
            <v/>
          </cell>
          <cell r="CM195"/>
          <cell r="CN195" t="str">
            <v/>
          </cell>
          <cell r="CO195"/>
          <cell r="CP195" t="str">
            <v/>
          </cell>
          <cell r="CQ195"/>
          <cell r="CR195" t="str">
            <v/>
          </cell>
          <cell r="CS195"/>
          <cell r="CT195" t="str">
            <v/>
          </cell>
          <cell r="CU195"/>
          <cell r="CV195" t="str">
            <v/>
          </cell>
          <cell r="CW195"/>
          <cell r="CX195" t="str">
            <v>ر1</v>
          </cell>
          <cell r="CY195" t="str">
            <v>ر2</v>
          </cell>
          <cell r="CZ195" t="str">
            <v>ر2</v>
          </cell>
          <cell r="DA195" t="str">
            <v>ر1</v>
          </cell>
          <cell r="DB195" t="str">
            <v>ر2</v>
          </cell>
          <cell r="DC195" t="str">
            <v>ر2</v>
          </cell>
          <cell r="DD195" t="str">
            <v>ر2</v>
          </cell>
          <cell r="DE195" t="str">
            <v>ر2</v>
          </cell>
          <cell r="DF195" t="str">
            <v>ر2</v>
          </cell>
          <cell r="DG195" t="str">
            <v>ر2</v>
          </cell>
          <cell r="DH195" t="str">
            <v>ر2</v>
          </cell>
          <cell r="DI195" t="str">
            <v>ر1</v>
          </cell>
          <cell r="DJ195" t="str">
            <v>ر2</v>
          </cell>
          <cell r="DK195" t="str">
            <v>ج</v>
          </cell>
          <cell r="DL195" t="str">
            <v>ر2</v>
          </cell>
          <cell r="DM195" t="str">
            <v>ر2</v>
          </cell>
          <cell r="DN195" t="str">
            <v>ر1</v>
          </cell>
          <cell r="DO195" t="str">
            <v>ر1</v>
          </cell>
          <cell r="DP195" t="str">
            <v>ج</v>
          </cell>
          <cell r="DQ195" t="str">
            <v>ج</v>
          </cell>
          <cell r="DR195" t="str">
            <v>ج</v>
          </cell>
          <cell r="DS195" t="str">
            <v>ج</v>
          </cell>
          <cell r="DT195" t="str">
            <v>ج</v>
          </cell>
          <cell r="DU195" t="str">
            <v>ج</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e">
            <v>#REF!</v>
          </cell>
        </row>
        <row r="196">
          <cell r="A196">
            <v>706319</v>
          </cell>
          <cell r="B196" t="str">
            <v>دعاء القاضي</v>
          </cell>
          <cell r="C196" t="str">
            <v>الرابعة</v>
          </cell>
          <cell r="D196" t="str">
            <v/>
          </cell>
          <cell r="E196"/>
          <cell r="F196" t="str">
            <v>ر2</v>
          </cell>
          <cell r="G196"/>
          <cell r="H196" t="str">
            <v>ر1</v>
          </cell>
          <cell r="I196"/>
          <cell r="J196" t="str">
            <v>ر2</v>
          </cell>
          <cell r="K196"/>
          <cell r="L196" t="str">
            <v>ر1</v>
          </cell>
          <cell r="M196"/>
          <cell r="N196" t="str">
            <v>ر2</v>
          </cell>
          <cell r="O196"/>
          <cell r="P196" t="str">
            <v>ر1</v>
          </cell>
          <cell r="Q196"/>
          <cell r="R196" t="str">
            <v>ر2</v>
          </cell>
          <cell r="S196"/>
          <cell r="T196" t="str">
            <v>ر1</v>
          </cell>
          <cell r="U196"/>
          <cell r="V196" t="str">
            <v>ر1</v>
          </cell>
          <cell r="W196"/>
          <cell r="X196" t="str">
            <v>ر2</v>
          </cell>
          <cell r="Y196"/>
          <cell r="Z196" t="str">
            <v>ر1</v>
          </cell>
          <cell r="AA196"/>
          <cell r="AB196" t="str">
            <v>ر1</v>
          </cell>
          <cell r="AC196"/>
          <cell r="AD196" t="str">
            <v>ر1</v>
          </cell>
          <cell r="AE196"/>
          <cell r="AF196" t="str">
            <v>ر2</v>
          </cell>
          <cell r="AG196"/>
          <cell r="AH196" t="str">
            <v>ر1</v>
          </cell>
          <cell r="AI196"/>
          <cell r="AJ196" t="str">
            <v>ر1</v>
          </cell>
          <cell r="AK196"/>
          <cell r="AL196" t="str">
            <v>ر1</v>
          </cell>
          <cell r="AM196"/>
          <cell r="AN196" t="str">
            <v>ر1</v>
          </cell>
          <cell r="AO196"/>
          <cell r="AP196" t="str">
            <v>ر1</v>
          </cell>
          <cell r="AQ196"/>
          <cell r="AR196" t="str">
            <v>ر1</v>
          </cell>
          <cell r="AS196"/>
          <cell r="AT196" t="str">
            <v>ج</v>
          </cell>
          <cell r="AU196"/>
          <cell r="AV196" t="str">
            <v>ر1</v>
          </cell>
          <cell r="AW196"/>
          <cell r="AX196" t="str">
            <v>ر1</v>
          </cell>
          <cell r="AY196"/>
          <cell r="AZ196" t="str">
            <v>ر1</v>
          </cell>
          <cell r="BA196"/>
          <cell r="BB196" t="str">
            <v>ر1</v>
          </cell>
          <cell r="BC196"/>
          <cell r="BD196" t="str">
            <v>ر1</v>
          </cell>
          <cell r="BE196"/>
          <cell r="BF196" t="str">
            <v>ر1</v>
          </cell>
          <cell r="BG196"/>
          <cell r="BH196" t="str">
            <v>ر1</v>
          </cell>
          <cell r="BI196"/>
          <cell r="BJ196" t="str">
            <v>ر1</v>
          </cell>
          <cell r="BK196"/>
          <cell r="BL196" t="str">
            <v>ر1</v>
          </cell>
          <cell r="BM196"/>
          <cell r="BN196" t="str">
            <v>ر1</v>
          </cell>
          <cell r="BO196"/>
          <cell r="BP196" t="str">
            <v>ر1</v>
          </cell>
          <cell r="BQ196"/>
          <cell r="BR196" t="str">
            <v>ر1</v>
          </cell>
          <cell r="BS196"/>
          <cell r="BT196" t="str">
            <v>ر1</v>
          </cell>
          <cell r="BU196"/>
          <cell r="BV196" t="str">
            <v>ر1</v>
          </cell>
          <cell r="BW196"/>
          <cell r="BX196" t="str">
            <v>ر1</v>
          </cell>
          <cell r="BY196">
            <v>1</v>
          </cell>
          <cell r="BZ196" t="str">
            <v>ج</v>
          </cell>
          <cell r="CA196">
            <v>1</v>
          </cell>
          <cell r="CB196" t="str">
            <v>ج</v>
          </cell>
          <cell r="CC196">
            <v>1</v>
          </cell>
          <cell r="CD196" t="str">
            <v>ج</v>
          </cell>
          <cell r="CE196">
            <v>1</v>
          </cell>
          <cell r="CF196" t="str">
            <v>ج</v>
          </cell>
          <cell r="CG196">
            <v>1</v>
          </cell>
          <cell r="CH196" t="str">
            <v>ج</v>
          </cell>
          <cell r="CI196">
            <v>1</v>
          </cell>
          <cell r="CJ196" t="str">
            <v>ج</v>
          </cell>
          <cell r="CK196"/>
          <cell r="CL196" t="str">
            <v/>
          </cell>
          <cell r="CM196"/>
          <cell r="CN196" t="str">
            <v/>
          </cell>
          <cell r="CO196"/>
          <cell r="CP196" t="str">
            <v/>
          </cell>
          <cell r="CQ196"/>
          <cell r="CR196" t="str">
            <v/>
          </cell>
          <cell r="CS196"/>
          <cell r="CT196" t="str">
            <v/>
          </cell>
          <cell r="CU196"/>
          <cell r="CV196" t="str">
            <v/>
          </cell>
          <cell r="CW196"/>
          <cell r="CX196" t="str">
            <v>ر2</v>
          </cell>
          <cell r="CY196" t="str">
            <v>ر1</v>
          </cell>
          <cell r="CZ196" t="str">
            <v>ر2</v>
          </cell>
          <cell r="DA196" t="str">
            <v>ر1</v>
          </cell>
          <cell r="DB196" t="str">
            <v>ر2</v>
          </cell>
          <cell r="DC196" t="str">
            <v>ر1</v>
          </cell>
          <cell r="DD196" t="str">
            <v>ر2</v>
          </cell>
          <cell r="DE196" t="str">
            <v>ر1</v>
          </cell>
          <cell r="DF196" t="str">
            <v>ر1</v>
          </cell>
          <cell r="DG196" t="str">
            <v>ر2</v>
          </cell>
          <cell r="DH196" t="str">
            <v>ر1</v>
          </cell>
          <cell r="DI196" t="str">
            <v>ر1</v>
          </cell>
          <cell r="DJ196" t="str">
            <v>ر1</v>
          </cell>
          <cell r="DK196" t="str">
            <v>ر2</v>
          </cell>
          <cell r="DL196" t="str">
            <v>ر1</v>
          </cell>
          <cell r="DM196" t="str">
            <v>ر1</v>
          </cell>
          <cell r="DN196" t="str">
            <v>ر1</v>
          </cell>
          <cell r="DO196" t="str">
            <v>ر1</v>
          </cell>
          <cell r="DP196" t="str">
            <v>ر1</v>
          </cell>
          <cell r="DQ196" t="str">
            <v>ر1</v>
          </cell>
          <cell r="DR196" t="str">
            <v>ج</v>
          </cell>
          <cell r="DS196" t="str">
            <v>ر1</v>
          </cell>
          <cell r="DT196" t="str">
            <v>ر1</v>
          </cell>
          <cell r="DU196" t="str">
            <v>ر1</v>
          </cell>
          <cell r="DV196" t="str">
            <v>ر1</v>
          </cell>
          <cell r="DW196" t="str">
            <v>ر1</v>
          </cell>
          <cell r="DX196" t="str">
            <v>ر1</v>
          </cell>
          <cell r="DY196" t="str">
            <v>ر1</v>
          </cell>
          <cell r="DZ196" t="str">
            <v>ر1</v>
          </cell>
          <cell r="EA196" t="str">
            <v>ر1</v>
          </cell>
          <cell r="EB196" t="str">
            <v>ر1</v>
          </cell>
          <cell r="EC196" t="str">
            <v>ر1</v>
          </cell>
          <cell r="ED196" t="str">
            <v>ر1</v>
          </cell>
          <cell r="EE196" t="str">
            <v>ر1</v>
          </cell>
          <cell r="EF196" t="str">
            <v>ر1</v>
          </cell>
          <cell r="EG196" t="str">
            <v>ر1</v>
          </cell>
          <cell r="EH196" t="str">
            <v>ر1</v>
          </cell>
          <cell r="EI196" t="str">
            <v>ر1</v>
          </cell>
          <cell r="EJ196" t="str">
            <v>ر1</v>
          </cell>
          <cell r="EK196" t="str">
            <v>ر1</v>
          </cell>
          <cell r="EL196" t="str">
            <v>ر1</v>
          </cell>
          <cell r="EM196" t="str">
            <v>ر1</v>
          </cell>
          <cell r="EN196" t="str">
            <v/>
          </cell>
          <cell r="EO196" t="str">
            <v/>
          </cell>
          <cell r="EP196" t="str">
            <v/>
          </cell>
          <cell r="EQ196" t="str">
            <v/>
          </cell>
          <cell r="ER196" t="str">
            <v/>
          </cell>
          <cell r="ES196" t="str">
            <v/>
          </cell>
          <cell r="ET196" t="str">
            <v/>
          </cell>
          <cell r="EU196" t="str">
            <v/>
          </cell>
          <cell r="EV196" t="str">
            <v/>
          </cell>
          <cell r="EW196" t="e">
            <v>#REF!</v>
          </cell>
        </row>
        <row r="197">
          <cell r="A197">
            <v>706322</v>
          </cell>
          <cell r="B197" t="str">
            <v xml:space="preserve">دلال نصر </v>
          </cell>
          <cell r="C197" t="str">
            <v>الثالثة</v>
          </cell>
          <cell r="D197" t="str">
            <v/>
          </cell>
          <cell r="E197"/>
          <cell r="F197" t="str">
            <v>ر1</v>
          </cell>
          <cell r="G197"/>
          <cell r="H197" t="str">
            <v>ر2</v>
          </cell>
          <cell r="I197"/>
          <cell r="J197" t="str">
            <v>ر2</v>
          </cell>
          <cell r="K197"/>
          <cell r="L197" t="str">
            <v>ر1</v>
          </cell>
          <cell r="M197"/>
          <cell r="N197" t="str">
            <v>ر1</v>
          </cell>
          <cell r="O197"/>
          <cell r="P197" t="str">
            <v>ر1</v>
          </cell>
          <cell r="Q197"/>
          <cell r="R197" t="str">
            <v>ر2</v>
          </cell>
          <cell r="S197"/>
          <cell r="T197" t="str">
            <v>ر1</v>
          </cell>
          <cell r="U197"/>
          <cell r="V197" t="str">
            <v>ر1</v>
          </cell>
          <cell r="W197"/>
          <cell r="X197" t="str">
            <v>ر2</v>
          </cell>
          <cell r="Y197"/>
          <cell r="Z197" t="str">
            <v>ر1</v>
          </cell>
          <cell r="AA197"/>
          <cell r="AB197" t="str">
            <v>ر1</v>
          </cell>
          <cell r="AC197"/>
          <cell r="AD197" t="str">
            <v>ر2</v>
          </cell>
          <cell r="AE197"/>
          <cell r="AF197" t="str">
            <v>ر2</v>
          </cell>
          <cell r="AG197"/>
          <cell r="AH197" t="str">
            <v>ر1</v>
          </cell>
          <cell r="AI197"/>
          <cell r="AJ197" t="str">
            <v>ر2</v>
          </cell>
          <cell r="AK197"/>
          <cell r="AL197" t="str">
            <v>ر2</v>
          </cell>
          <cell r="AM197"/>
          <cell r="AN197" t="str">
            <v>ر1</v>
          </cell>
          <cell r="AO197"/>
          <cell r="AP197" t="str">
            <v>ج</v>
          </cell>
          <cell r="AQ197"/>
          <cell r="AR197" t="str">
            <v>ر1</v>
          </cell>
          <cell r="AS197"/>
          <cell r="AT197" t="str">
            <v>ر1</v>
          </cell>
          <cell r="AU197"/>
          <cell r="AV197" t="str">
            <v>ر1</v>
          </cell>
          <cell r="AW197"/>
          <cell r="AX197" t="str">
            <v>ر2</v>
          </cell>
          <cell r="AY197"/>
          <cell r="AZ197" t="str">
            <v>ر1</v>
          </cell>
          <cell r="BA197"/>
          <cell r="BB197" t="str">
            <v>ر1</v>
          </cell>
          <cell r="BC197">
            <v>1</v>
          </cell>
          <cell r="BD197" t="str">
            <v>ر1</v>
          </cell>
          <cell r="BE197"/>
          <cell r="BF197" t="str">
            <v>ر1</v>
          </cell>
          <cell r="BG197">
            <v>1</v>
          </cell>
          <cell r="BH197" t="str">
            <v>ر1</v>
          </cell>
          <cell r="BI197"/>
          <cell r="BJ197" t="str">
            <v>ر1</v>
          </cell>
          <cell r="BK197"/>
          <cell r="BL197" t="str">
            <v>ر1</v>
          </cell>
          <cell r="BM197"/>
          <cell r="BN197" t="str">
            <v>ج</v>
          </cell>
          <cell r="BO197">
            <v>1</v>
          </cell>
          <cell r="BP197" t="str">
            <v>ج</v>
          </cell>
          <cell r="BQ197">
            <v>1</v>
          </cell>
          <cell r="BR197" t="str">
            <v>ج</v>
          </cell>
          <cell r="BS197">
            <v>1</v>
          </cell>
          <cell r="BT197" t="str">
            <v>ج</v>
          </cell>
          <cell r="BU197"/>
          <cell r="BV197" t="str">
            <v>ج</v>
          </cell>
          <cell r="BW197">
            <v>1</v>
          </cell>
          <cell r="BX197" t="str">
            <v>ج</v>
          </cell>
          <cell r="BY197"/>
          <cell r="BZ197" t="str">
            <v/>
          </cell>
          <cell r="CA197"/>
          <cell r="CB197" t="str">
            <v/>
          </cell>
          <cell r="CC197"/>
          <cell r="CD197" t="str">
            <v/>
          </cell>
          <cell r="CE197"/>
          <cell r="CF197" t="str">
            <v/>
          </cell>
          <cell r="CG197"/>
          <cell r="CH197" t="str">
            <v/>
          </cell>
          <cell r="CI197"/>
          <cell r="CJ197" t="str">
            <v/>
          </cell>
          <cell r="CK197"/>
          <cell r="CL197" t="str">
            <v/>
          </cell>
          <cell r="CM197"/>
          <cell r="CN197" t="str">
            <v/>
          </cell>
          <cell r="CO197"/>
          <cell r="CP197" t="str">
            <v/>
          </cell>
          <cell r="CQ197"/>
          <cell r="CR197" t="str">
            <v/>
          </cell>
          <cell r="CS197"/>
          <cell r="CT197" t="str">
            <v/>
          </cell>
          <cell r="CU197"/>
          <cell r="CV197" t="str">
            <v/>
          </cell>
          <cell r="CW197"/>
          <cell r="CX197" t="str">
            <v>ر1</v>
          </cell>
          <cell r="CY197" t="str">
            <v>ر2</v>
          </cell>
          <cell r="CZ197" t="str">
            <v>ر2</v>
          </cell>
          <cell r="DA197" t="str">
            <v>ر1</v>
          </cell>
          <cell r="DB197" t="str">
            <v>ر1</v>
          </cell>
          <cell r="DC197" t="str">
            <v>ر1</v>
          </cell>
          <cell r="DD197" t="str">
            <v>ر2</v>
          </cell>
          <cell r="DE197" t="str">
            <v>ر1</v>
          </cell>
          <cell r="DF197" t="str">
            <v>ر1</v>
          </cell>
          <cell r="DG197" t="str">
            <v>ر2</v>
          </cell>
          <cell r="DH197" t="str">
            <v>ر1</v>
          </cell>
          <cell r="DI197" t="str">
            <v>ر1</v>
          </cell>
          <cell r="DJ197" t="str">
            <v>ر2</v>
          </cell>
          <cell r="DK197" t="str">
            <v>ر2</v>
          </cell>
          <cell r="DL197" t="str">
            <v>ر1</v>
          </cell>
          <cell r="DM197" t="str">
            <v>ر2</v>
          </cell>
          <cell r="DN197" t="str">
            <v>ر2</v>
          </cell>
          <cell r="DO197" t="str">
            <v>ر1</v>
          </cell>
          <cell r="DP197" t="str">
            <v>ج</v>
          </cell>
          <cell r="DQ197" t="str">
            <v>ر1</v>
          </cell>
          <cell r="DR197" t="str">
            <v>ر1</v>
          </cell>
          <cell r="DS197" t="str">
            <v>ر1</v>
          </cell>
          <cell r="DT197" t="str">
            <v>ر2</v>
          </cell>
          <cell r="DU197" t="str">
            <v>ر1</v>
          </cell>
          <cell r="DV197" t="str">
            <v>ر1</v>
          </cell>
          <cell r="DW197" t="str">
            <v>ر2</v>
          </cell>
          <cell r="DX197" t="str">
            <v>ر1</v>
          </cell>
          <cell r="DY197" t="str">
            <v>ر2</v>
          </cell>
          <cell r="DZ197" t="str">
            <v>ر1</v>
          </cell>
          <cell r="EA197" t="str">
            <v>ر1</v>
          </cell>
          <cell r="EB197" t="str">
            <v>ج</v>
          </cell>
          <cell r="EC197" t="str">
            <v>ر1</v>
          </cell>
          <cell r="ED197" t="str">
            <v>ر1</v>
          </cell>
          <cell r="EE197" t="str">
            <v>ر1</v>
          </cell>
          <cell r="EF197" t="str">
            <v>ج</v>
          </cell>
          <cell r="EG197" t="str">
            <v>ر1</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cell r="EW197" t="e">
            <v>#REF!</v>
          </cell>
        </row>
        <row r="198">
          <cell r="A198">
            <v>706331</v>
          </cell>
          <cell r="B198" t="str">
            <v xml:space="preserve">راجحه العبد </v>
          </cell>
          <cell r="C198" t="str">
            <v>الثالثة حديث</v>
          </cell>
          <cell r="D198" t="str">
            <v>ترفع الى س3</v>
          </cell>
          <cell r="E198"/>
          <cell r="F198" t="str">
            <v>ر1</v>
          </cell>
          <cell r="G198">
            <v>1</v>
          </cell>
          <cell r="H198" t="str">
            <v>ر2</v>
          </cell>
          <cell r="I198"/>
          <cell r="J198" t="str">
            <v>ر2</v>
          </cell>
          <cell r="K198"/>
          <cell r="L198" t="str">
            <v>ر1</v>
          </cell>
          <cell r="M198"/>
          <cell r="N198" t="str">
            <v>ر2</v>
          </cell>
          <cell r="O198"/>
          <cell r="P198" t="str">
            <v>ر2</v>
          </cell>
          <cell r="Q198"/>
          <cell r="R198" t="str">
            <v>ر2</v>
          </cell>
          <cell r="S198"/>
          <cell r="T198" t="str">
            <v>ر2</v>
          </cell>
          <cell r="U198"/>
          <cell r="V198" t="str">
            <v>ر2</v>
          </cell>
          <cell r="W198"/>
          <cell r="X198" t="str">
            <v>ر2</v>
          </cell>
          <cell r="Y198"/>
          <cell r="Z198" t="str">
            <v>ر2</v>
          </cell>
          <cell r="AA198"/>
          <cell r="AB198" t="str">
            <v>ر2</v>
          </cell>
          <cell r="AC198">
            <v>1</v>
          </cell>
          <cell r="AD198" t="str">
            <v>ر1</v>
          </cell>
          <cell r="AE198">
            <v>1</v>
          </cell>
          <cell r="AF198" t="str">
            <v>ر1</v>
          </cell>
          <cell r="AG198"/>
          <cell r="AH198" t="str">
            <v>ر1</v>
          </cell>
          <cell r="AI198">
            <v>1</v>
          </cell>
          <cell r="AJ198" t="str">
            <v>ج</v>
          </cell>
          <cell r="AK198"/>
          <cell r="AL198" t="str">
            <v>ر1</v>
          </cell>
          <cell r="AM198">
            <v>1</v>
          </cell>
          <cell r="AN198" t="str">
            <v>ر2</v>
          </cell>
          <cell r="AO198">
            <v>1</v>
          </cell>
          <cell r="AP198" t="str">
            <v>ج</v>
          </cell>
          <cell r="AQ198"/>
          <cell r="AR198" t="str">
            <v>ر1</v>
          </cell>
          <cell r="AS198">
            <v>1</v>
          </cell>
          <cell r="AT198" t="str">
            <v>ج</v>
          </cell>
          <cell r="AU198">
            <v>1</v>
          </cell>
          <cell r="AV198" t="str">
            <v>ر1</v>
          </cell>
          <cell r="AW198">
            <v>1</v>
          </cell>
          <cell r="AX198" t="str">
            <v>ج</v>
          </cell>
          <cell r="AY198"/>
          <cell r="AZ198" t="str">
            <v>ر1</v>
          </cell>
          <cell r="BA198"/>
          <cell r="BB198" t="str">
            <v/>
          </cell>
          <cell r="BC198"/>
          <cell r="BD198" t="str">
            <v/>
          </cell>
          <cell r="BE198"/>
          <cell r="BF198" t="str">
            <v/>
          </cell>
          <cell r="BG198"/>
          <cell r="BH198" t="str">
            <v/>
          </cell>
          <cell r="BI198"/>
          <cell r="BJ198" t="str">
            <v/>
          </cell>
          <cell r="BK198"/>
          <cell r="BL198" t="str">
            <v/>
          </cell>
          <cell r="BM198"/>
          <cell r="BN198" t="str">
            <v/>
          </cell>
          <cell r="BO198"/>
          <cell r="BP198" t="str">
            <v/>
          </cell>
          <cell r="BQ198"/>
          <cell r="BR198" t="str">
            <v/>
          </cell>
          <cell r="BS198"/>
          <cell r="BT198" t="str">
            <v/>
          </cell>
          <cell r="BU198"/>
          <cell r="BV198" t="str">
            <v/>
          </cell>
          <cell r="BW198"/>
          <cell r="BX198" t="str">
            <v/>
          </cell>
          <cell r="BY198"/>
          <cell r="BZ198" t="str">
            <v/>
          </cell>
          <cell r="CA198"/>
          <cell r="CB198" t="str">
            <v/>
          </cell>
          <cell r="CC198"/>
          <cell r="CD198" t="str">
            <v/>
          </cell>
          <cell r="CE198"/>
          <cell r="CF198" t="str">
            <v/>
          </cell>
          <cell r="CG198"/>
          <cell r="CH198" t="str">
            <v/>
          </cell>
          <cell r="CI198"/>
          <cell r="CJ198" t="str">
            <v/>
          </cell>
          <cell r="CK198"/>
          <cell r="CL198" t="str">
            <v/>
          </cell>
          <cell r="CM198"/>
          <cell r="CN198" t="str">
            <v/>
          </cell>
          <cell r="CO198"/>
          <cell r="CP198" t="str">
            <v/>
          </cell>
          <cell r="CQ198"/>
          <cell r="CR198" t="str">
            <v/>
          </cell>
          <cell r="CS198"/>
          <cell r="CT198" t="str">
            <v/>
          </cell>
          <cell r="CU198"/>
          <cell r="CV198" t="str">
            <v/>
          </cell>
          <cell r="CW198"/>
          <cell r="CX198" t="str">
            <v>ر1</v>
          </cell>
          <cell r="CY198" t="str">
            <v>ر2</v>
          </cell>
          <cell r="CZ198" t="str">
            <v>ر2</v>
          </cell>
          <cell r="DA198" t="str">
            <v>ر1</v>
          </cell>
          <cell r="DB198" t="str">
            <v>ر2</v>
          </cell>
          <cell r="DC198" t="str">
            <v>ر2</v>
          </cell>
          <cell r="DD198" t="str">
            <v>ر2</v>
          </cell>
          <cell r="DE198" t="str">
            <v>ر2</v>
          </cell>
          <cell r="DF198" t="str">
            <v>ر2</v>
          </cell>
          <cell r="DG198" t="str">
            <v>ر2</v>
          </cell>
          <cell r="DH198" t="str">
            <v>ر2</v>
          </cell>
          <cell r="DI198" t="str">
            <v>ر2</v>
          </cell>
          <cell r="DJ198" t="str">
            <v>ر2</v>
          </cell>
          <cell r="DK198" t="str">
            <v>ر2</v>
          </cell>
          <cell r="DL198" t="str">
            <v>ر1</v>
          </cell>
          <cell r="DM198" t="str">
            <v>ر1</v>
          </cell>
          <cell r="DN198" t="str">
            <v>ر1</v>
          </cell>
          <cell r="DO198" t="str">
            <v>ر2</v>
          </cell>
          <cell r="DP198" t="str">
            <v>ر1</v>
          </cell>
          <cell r="DQ198" t="str">
            <v>ر1</v>
          </cell>
          <cell r="DR198" t="str">
            <v>ر1</v>
          </cell>
          <cell r="DS198" t="str">
            <v>ر2</v>
          </cell>
          <cell r="DT198" t="str">
            <v>ر1</v>
          </cell>
          <cell r="DU198" t="str">
            <v>ر1</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e">
            <v>#REF!</v>
          </cell>
        </row>
        <row r="199">
          <cell r="A199">
            <v>706334</v>
          </cell>
          <cell r="B199" t="str">
            <v>راما النقطه</v>
          </cell>
          <cell r="C199" t="str">
            <v>الرابعة</v>
          </cell>
          <cell r="D199" t="str">
            <v/>
          </cell>
          <cell r="E199"/>
          <cell r="F199" t="str">
            <v>ر1</v>
          </cell>
          <cell r="G199"/>
          <cell r="H199" t="str">
            <v>ر1</v>
          </cell>
          <cell r="I199"/>
          <cell r="J199" t="str">
            <v>ر1</v>
          </cell>
          <cell r="K199"/>
          <cell r="L199" t="str">
            <v>ر1</v>
          </cell>
          <cell r="M199"/>
          <cell r="N199" t="str">
            <v>ر2</v>
          </cell>
          <cell r="O199"/>
          <cell r="P199" t="str">
            <v>ر1</v>
          </cell>
          <cell r="Q199"/>
          <cell r="R199" t="str">
            <v>ر1</v>
          </cell>
          <cell r="S199"/>
          <cell r="T199" t="str">
            <v>ر1</v>
          </cell>
          <cell r="U199"/>
          <cell r="V199" t="str">
            <v>ر1</v>
          </cell>
          <cell r="W199"/>
          <cell r="X199" t="str">
            <v>ر1</v>
          </cell>
          <cell r="Y199"/>
          <cell r="Z199" t="str">
            <v>ر2</v>
          </cell>
          <cell r="AA199"/>
          <cell r="AB199" t="str">
            <v>ر1</v>
          </cell>
          <cell r="AC199"/>
          <cell r="AD199" t="str">
            <v>ر1</v>
          </cell>
          <cell r="AE199"/>
          <cell r="AF199" t="str">
            <v>ر1</v>
          </cell>
          <cell r="AG199"/>
          <cell r="AH199" t="str">
            <v>ر1</v>
          </cell>
          <cell r="AI199"/>
          <cell r="AJ199" t="str">
            <v>ر2</v>
          </cell>
          <cell r="AK199"/>
          <cell r="AL199" t="str">
            <v>ر1</v>
          </cell>
          <cell r="AM199"/>
          <cell r="AN199" t="str">
            <v>ر1</v>
          </cell>
          <cell r="AO199"/>
          <cell r="AP199" t="str">
            <v>ر1</v>
          </cell>
          <cell r="AQ199"/>
          <cell r="AR199" t="str">
            <v>ر1</v>
          </cell>
          <cell r="AS199"/>
          <cell r="AT199" t="str">
            <v>ر2</v>
          </cell>
          <cell r="AU199"/>
          <cell r="AV199" t="str">
            <v>ر1</v>
          </cell>
          <cell r="AW199"/>
          <cell r="AX199" t="str">
            <v>ر2</v>
          </cell>
          <cell r="AY199"/>
          <cell r="AZ199" t="str">
            <v>ر2</v>
          </cell>
          <cell r="BA199"/>
          <cell r="BB199" t="str">
            <v>ر1</v>
          </cell>
          <cell r="BC199"/>
          <cell r="BD199" t="str">
            <v>ر1</v>
          </cell>
          <cell r="BE199"/>
          <cell r="BF199" t="str">
            <v>ر2</v>
          </cell>
          <cell r="BG199"/>
          <cell r="BH199" t="str">
            <v>ر1</v>
          </cell>
          <cell r="BI199"/>
          <cell r="BJ199" t="str">
            <v>ر1</v>
          </cell>
          <cell r="BK199"/>
          <cell r="BL199" t="str">
            <v>ر1</v>
          </cell>
          <cell r="BM199"/>
          <cell r="BN199" t="str">
            <v>ر1</v>
          </cell>
          <cell r="BO199"/>
          <cell r="BP199" t="str">
            <v>ر1</v>
          </cell>
          <cell r="BQ199"/>
          <cell r="BR199" t="str">
            <v>ر1</v>
          </cell>
          <cell r="BS199"/>
          <cell r="BT199" t="str">
            <v>ر1</v>
          </cell>
          <cell r="BU199">
            <v>1</v>
          </cell>
          <cell r="BV199" t="str">
            <v>ر1</v>
          </cell>
          <cell r="BW199"/>
          <cell r="BX199" t="str">
            <v>ر1</v>
          </cell>
          <cell r="BY199">
            <v>1</v>
          </cell>
          <cell r="BZ199" t="str">
            <v>ج</v>
          </cell>
          <cell r="CA199">
            <v>1</v>
          </cell>
          <cell r="CB199" t="str">
            <v>ج</v>
          </cell>
          <cell r="CC199">
            <v>1</v>
          </cell>
          <cell r="CD199" t="str">
            <v>ج</v>
          </cell>
          <cell r="CE199">
            <v>1</v>
          </cell>
          <cell r="CF199" t="str">
            <v>ج</v>
          </cell>
          <cell r="CG199">
            <v>1</v>
          </cell>
          <cell r="CH199" t="str">
            <v>ج</v>
          </cell>
          <cell r="CI199">
            <v>1</v>
          </cell>
          <cell r="CJ199" t="str">
            <v>ج</v>
          </cell>
          <cell r="CK199"/>
          <cell r="CL199" t="str">
            <v/>
          </cell>
          <cell r="CM199"/>
          <cell r="CN199" t="str">
            <v/>
          </cell>
          <cell r="CO199"/>
          <cell r="CP199" t="str">
            <v/>
          </cell>
          <cell r="CQ199"/>
          <cell r="CR199" t="str">
            <v/>
          </cell>
          <cell r="CS199"/>
          <cell r="CT199" t="str">
            <v/>
          </cell>
          <cell r="CU199"/>
          <cell r="CV199" t="str">
            <v/>
          </cell>
          <cell r="CW199"/>
          <cell r="CX199" t="str">
            <v>ر1</v>
          </cell>
          <cell r="CY199" t="str">
            <v>ر1</v>
          </cell>
          <cell r="CZ199" t="str">
            <v>ر1</v>
          </cell>
          <cell r="DA199" t="str">
            <v>ر1</v>
          </cell>
          <cell r="DB199" t="str">
            <v>ر2</v>
          </cell>
          <cell r="DC199" t="str">
            <v>ر1</v>
          </cell>
          <cell r="DD199" t="str">
            <v>ر1</v>
          </cell>
          <cell r="DE199" t="str">
            <v>ر1</v>
          </cell>
          <cell r="DF199" t="str">
            <v>ر1</v>
          </cell>
          <cell r="DG199" t="str">
            <v>ر1</v>
          </cell>
          <cell r="DH199" t="str">
            <v>ر2</v>
          </cell>
          <cell r="DI199" t="str">
            <v>ر1</v>
          </cell>
          <cell r="DJ199" t="str">
            <v>ر1</v>
          </cell>
          <cell r="DK199" t="str">
            <v>ر1</v>
          </cell>
          <cell r="DL199" t="str">
            <v>ر1</v>
          </cell>
          <cell r="DM199" t="str">
            <v>ر2</v>
          </cell>
          <cell r="DN199" t="str">
            <v>ر1</v>
          </cell>
          <cell r="DO199" t="str">
            <v>ر1</v>
          </cell>
          <cell r="DP199" t="str">
            <v>ر1</v>
          </cell>
          <cell r="DQ199" t="str">
            <v>ر1</v>
          </cell>
          <cell r="DR199" t="str">
            <v>ر2</v>
          </cell>
          <cell r="DS199" t="str">
            <v>ر1</v>
          </cell>
          <cell r="DT199" t="str">
            <v>ر2</v>
          </cell>
          <cell r="DU199" t="str">
            <v>ر2</v>
          </cell>
          <cell r="DV199" t="str">
            <v>ر1</v>
          </cell>
          <cell r="DW199" t="str">
            <v>ر1</v>
          </cell>
          <cell r="DX199" t="str">
            <v>ر2</v>
          </cell>
          <cell r="DY199" t="str">
            <v>ر1</v>
          </cell>
          <cell r="DZ199" t="str">
            <v>ر1</v>
          </cell>
          <cell r="EA199" t="str">
            <v>ر1</v>
          </cell>
          <cell r="EB199" t="str">
            <v>ر1</v>
          </cell>
          <cell r="EC199" t="str">
            <v>ر1</v>
          </cell>
          <cell r="ED199" t="str">
            <v>ر1</v>
          </cell>
          <cell r="EE199" t="str">
            <v>ر1</v>
          </cell>
          <cell r="EF199" t="str">
            <v>ر2</v>
          </cell>
          <cell r="EG199" t="str">
            <v>ر1</v>
          </cell>
          <cell r="EH199" t="str">
            <v>ر1</v>
          </cell>
          <cell r="EI199" t="str">
            <v>ر1</v>
          </cell>
          <cell r="EJ199" t="str">
            <v>ر1</v>
          </cell>
          <cell r="EK199" t="str">
            <v>ر1</v>
          </cell>
          <cell r="EL199" t="str">
            <v>ر1</v>
          </cell>
          <cell r="EM199" t="str">
            <v>ر1</v>
          </cell>
          <cell r="EO199" t="str">
            <v/>
          </cell>
          <cell r="EP199" t="str">
            <v/>
          </cell>
          <cell r="EQ199" t="str">
            <v/>
          </cell>
          <cell r="ER199" t="str">
            <v/>
          </cell>
          <cell r="ES199" t="str">
            <v/>
          </cell>
          <cell r="ET199" t="str">
            <v/>
          </cell>
          <cell r="EU199" t="str">
            <v/>
          </cell>
          <cell r="EV199" t="str">
            <v/>
          </cell>
          <cell r="EW199" t="e">
            <v>#REF!</v>
          </cell>
        </row>
        <row r="200">
          <cell r="A200">
            <v>706342</v>
          </cell>
          <cell r="B200" t="str">
            <v xml:space="preserve">راميا غدير </v>
          </cell>
          <cell r="C200" t="str">
            <v>الثالثة</v>
          </cell>
          <cell r="D200" t="str">
            <v/>
          </cell>
          <cell r="E200"/>
          <cell r="F200" t="str">
            <v>ر1</v>
          </cell>
          <cell r="G200"/>
          <cell r="H200" t="str">
            <v>ر1</v>
          </cell>
          <cell r="I200"/>
          <cell r="J200" t="str">
            <v>ر2</v>
          </cell>
          <cell r="K200"/>
          <cell r="L200" t="str">
            <v>ر1</v>
          </cell>
          <cell r="M200"/>
          <cell r="N200" t="str">
            <v>ر2</v>
          </cell>
          <cell r="O200"/>
          <cell r="P200" t="str">
            <v>ر1</v>
          </cell>
          <cell r="Q200"/>
          <cell r="R200" t="str">
            <v>ر1</v>
          </cell>
          <cell r="S200"/>
          <cell r="T200" t="str">
            <v>ر1</v>
          </cell>
          <cell r="U200"/>
          <cell r="V200" t="str">
            <v>ر1</v>
          </cell>
          <cell r="W200"/>
          <cell r="X200" t="str">
            <v>ر2</v>
          </cell>
          <cell r="Y200"/>
          <cell r="Z200" t="str">
            <v>ر1</v>
          </cell>
          <cell r="AA200"/>
          <cell r="AB200" t="str">
            <v>ر1</v>
          </cell>
          <cell r="AC200"/>
          <cell r="AD200" t="str">
            <v>ج</v>
          </cell>
          <cell r="AE200"/>
          <cell r="AF200" t="str">
            <v>ر1</v>
          </cell>
          <cell r="AG200"/>
          <cell r="AH200" t="str">
            <v>ر1</v>
          </cell>
          <cell r="AI200"/>
          <cell r="AJ200" t="str">
            <v>ر1</v>
          </cell>
          <cell r="AK200"/>
          <cell r="AL200" t="str">
            <v>ر2</v>
          </cell>
          <cell r="AM200"/>
          <cell r="AN200" t="str">
            <v>ر1</v>
          </cell>
          <cell r="AO200"/>
          <cell r="AP200" t="str">
            <v>ر1</v>
          </cell>
          <cell r="AQ200"/>
          <cell r="AR200" t="str">
            <v>ر1</v>
          </cell>
          <cell r="AS200"/>
          <cell r="AT200" t="str">
            <v>ر1</v>
          </cell>
          <cell r="AU200"/>
          <cell r="AV200" t="str">
            <v>ر1</v>
          </cell>
          <cell r="AW200"/>
          <cell r="AX200" t="str">
            <v>ر1</v>
          </cell>
          <cell r="AY200"/>
          <cell r="AZ200" t="str">
            <v>ر1</v>
          </cell>
          <cell r="BA200"/>
          <cell r="BB200" t="str">
            <v>ر1</v>
          </cell>
          <cell r="BC200"/>
          <cell r="BD200" t="str">
            <v>ر1</v>
          </cell>
          <cell r="BE200">
            <v>1</v>
          </cell>
          <cell r="BF200" t="str">
            <v>ج</v>
          </cell>
          <cell r="BG200">
            <v>1</v>
          </cell>
          <cell r="BH200" t="str">
            <v>ج</v>
          </cell>
          <cell r="BI200">
            <v>1</v>
          </cell>
          <cell r="BJ200" t="str">
            <v>ر1</v>
          </cell>
          <cell r="BK200">
            <v>1</v>
          </cell>
          <cell r="BL200" t="str">
            <v>ر1</v>
          </cell>
          <cell r="BM200"/>
          <cell r="BN200" t="str">
            <v>ج</v>
          </cell>
          <cell r="BO200"/>
          <cell r="BP200" t="str">
            <v>ج</v>
          </cell>
          <cell r="BQ200">
            <v>1</v>
          </cell>
          <cell r="BR200" t="str">
            <v>ج</v>
          </cell>
          <cell r="BS200">
            <v>1</v>
          </cell>
          <cell r="BT200" t="str">
            <v>ج</v>
          </cell>
          <cell r="BU200"/>
          <cell r="BV200" t="str">
            <v>ج</v>
          </cell>
          <cell r="BW200"/>
          <cell r="BX200" t="str">
            <v>ج</v>
          </cell>
          <cell r="BY200"/>
          <cell r="BZ200" t="str">
            <v/>
          </cell>
          <cell r="CA200"/>
          <cell r="CB200" t="str">
            <v/>
          </cell>
          <cell r="CC200"/>
          <cell r="CD200" t="str">
            <v/>
          </cell>
          <cell r="CE200"/>
          <cell r="CF200" t="str">
            <v/>
          </cell>
          <cell r="CG200"/>
          <cell r="CH200" t="str">
            <v/>
          </cell>
          <cell r="CI200"/>
          <cell r="CJ200" t="str">
            <v/>
          </cell>
          <cell r="CK200"/>
          <cell r="CL200" t="str">
            <v/>
          </cell>
          <cell r="CM200"/>
          <cell r="CN200" t="str">
            <v/>
          </cell>
          <cell r="CO200"/>
          <cell r="CP200" t="str">
            <v/>
          </cell>
          <cell r="CQ200"/>
          <cell r="CR200" t="str">
            <v/>
          </cell>
          <cell r="CS200"/>
          <cell r="CT200" t="str">
            <v/>
          </cell>
          <cell r="CU200"/>
          <cell r="CV200" t="str">
            <v/>
          </cell>
          <cell r="CW200"/>
          <cell r="CX200" t="str">
            <v>ر1</v>
          </cell>
          <cell r="CY200" t="str">
            <v>ر1</v>
          </cell>
          <cell r="CZ200" t="str">
            <v>ر2</v>
          </cell>
          <cell r="DA200" t="str">
            <v>ر1</v>
          </cell>
          <cell r="DB200" t="str">
            <v>ر2</v>
          </cell>
          <cell r="DC200" t="str">
            <v>ر1</v>
          </cell>
          <cell r="DD200" t="str">
            <v>ر1</v>
          </cell>
          <cell r="DE200" t="str">
            <v>ر1</v>
          </cell>
          <cell r="DF200" t="str">
            <v>ر1</v>
          </cell>
          <cell r="DG200" t="str">
            <v>ر2</v>
          </cell>
          <cell r="DH200" t="str">
            <v>ر1</v>
          </cell>
          <cell r="DI200" t="str">
            <v>ر1</v>
          </cell>
          <cell r="DJ200" t="str">
            <v>ج</v>
          </cell>
          <cell r="DK200" t="str">
            <v>ر1</v>
          </cell>
          <cell r="DL200" t="str">
            <v>ر1</v>
          </cell>
          <cell r="DM200" t="str">
            <v>ر1</v>
          </cell>
          <cell r="DN200" t="str">
            <v>ر2</v>
          </cell>
          <cell r="DO200" t="str">
            <v>ر1</v>
          </cell>
          <cell r="DP200" t="str">
            <v>ر1</v>
          </cell>
          <cell r="DQ200" t="str">
            <v>ر1</v>
          </cell>
          <cell r="DR200" t="str">
            <v>ر1</v>
          </cell>
          <cell r="DS200" t="str">
            <v>ر1</v>
          </cell>
          <cell r="DT200" t="str">
            <v>ر1</v>
          </cell>
          <cell r="DU200" t="str">
            <v>ر1</v>
          </cell>
          <cell r="DV200" t="str">
            <v>ر1</v>
          </cell>
          <cell r="DW200" t="str">
            <v>ر1</v>
          </cell>
          <cell r="DX200" t="str">
            <v>ر1</v>
          </cell>
          <cell r="DY200" t="str">
            <v>ر1</v>
          </cell>
          <cell r="DZ200" t="str">
            <v>ر2</v>
          </cell>
          <cell r="EA200" t="str">
            <v>ر2</v>
          </cell>
          <cell r="EB200" t="str">
            <v>ج</v>
          </cell>
          <cell r="EC200" t="str">
            <v>ج</v>
          </cell>
          <cell r="ED200" t="str">
            <v>ر1</v>
          </cell>
          <cell r="EE200" t="str">
            <v>ر1</v>
          </cell>
          <cell r="EF200" t="str">
            <v>ج</v>
          </cell>
          <cell r="EG200" t="str">
            <v>ج</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e">
            <v>#REF!</v>
          </cell>
        </row>
        <row r="201">
          <cell r="A201">
            <v>706346</v>
          </cell>
          <cell r="B201" t="str">
            <v xml:space="preserve">ربا عيده </v>
          </cell>
          <cell r="C201" t="str">
            <v>الثانية</v>
          </cell>
          <cell r="D201" t="str">
            <v/>
          </cell>
          <cell r="E201"/>
          <cell r="F201" t="str">
            <v>ر1</v>
          </cell>
          <cell r="G201"/>
          <cell r="H201" t="str">
            <v>ر1</v>
          </cell>
          <cell r="I201"/>
          <cell r="J201" t="str">
            <v>ر1</v>
          </cell>
          <cell r="K201"/>
          <cell r="L201" t="str">
            <v>ر1</v>
          </cell>
          <cell r="M201"/>
          <cell r="N201" t="str">
            <v>ر2</v>
          </cell>
          <cell r="O201"/>
          <cell r="P201" t="str">
            <v>ر2</v>
          </cell>
          <cell r="Q201"/>
          <cell r="R201" t="str">
            <v>ر2</v>
          </cell>
          <cell r="S201"/>
          <cell r="T201" t="str">
            <v>ر2</v>
          </cell>
          <cell r="U201"/>
          <cell r="V201" t="str">
            <v>ر2</v>
          </cell>
          <cell r="W201"/>
          <cell r="X201" t="str">
            <v>ر2</v>
          </cell>
          <cell r="Y201"/>
          <cell r="Z201" t="str">
            <v>ر2</v>
          </cell>
          <cell r="AA201">
            <v>1</v>
          </cell>
          <cell r="AB201" t="str">
            <v>ر2</v>
          </cell>
          <cell r="AC201">
            <v>1</v>
          </cell>
          <cell r="AD201" t="str">
            <v>ر2</v>
          </cell>
          <cell r="AE201">
            <v>1</v>
          </cell>
          <cell r="AF201" t="str">
            <v>ر1</v>
          </cell>
          <cell r="AG201"/>
          <cell r="AH201" t="str">
            <v>ر1</v>
          </cell>
          <cell r="AI201"/>
          <cell r="AJ201" t="str">
            <v>ر1</v>
          </cell>
          <cell r="AK201">
            <v>1</v>
          </cell>
          <cell r="AL201" t="str">
            <v>ر2</v>
          </cell>
          <cell r="AM201"/>
          <cell r="AN201" t="str">
            <v>ج</v>
          </cell>
          <cell r="AO201"/>
          <cell r="AP201" t="str">
            <v>ج</v>
          </cell>
          <cell r="AQ201"/>
          <cell r="AR201" t="str">
            <v>ج</v>
          </cell>
          <cell r="AS201"/>
          <cell r="AT201" t="str">
            <v>ج</v>
          </cell>
          <cell r="AU201"/>
          <cell r="AV201" t="str">
            <v>ج</v>
          </cell>
          <cell r="AW201">
            <v>1</v>
          </cell>
          <cell r="AX201" t="str">
            <v>ج</v>
          </cell>
          <cell r="AY201"/>
          <cell r="AZ201" t="str">
            <v>ج</v>
          </cell>
          <cell r="BA201"/>
          <cell r="BB201" t="str">
            <v/>
          </cell>
          <cell r="BC201"/>
          <cell r="BD201" t="str">
            <v/>
          </cell>
          <cell r="BE201"/>
          <cell r="BF201" t="str">
            <v/>
          </cell>
          <cell r="BG201"/>
          <cell r="BH201" t="str">
            <v/>
          </cell>
          <cell r="BI201"/>
          <cell r="BJ201" t="str">
            <v/>
          </cell>
          <cell r="BK201"/>
          <cell r="BL201" t="str">
            <v/>
          </cell>
          <cell r="BM201"/>
          <cell r="BN201" t="str">
            <v/>
          </cell>
          <cell r="BO201"/>
          <cell r="BP201" t="str">
            <v/>
          </cell>
          <cell r="BQ201"/>
          <cell r="BR201" t="str">
            <v/>
          </cell>
          <cell r="BS201"/>
          <cell r="BT201" t="str">
            <v/>
          </cell>
          <cell r="BU201"/>
          <cell r="BV201" t="str">
            <v/>
          </cell>
          <cell r="BW201"/>
          <cell r="BX201" t="str">
            <v/>
          </cell>
          <cell r="BY201"/>
          <cell r="BZ201" t="str">
            <v/>
          </cell>
          <cell r="CA201"/>
          <cell r="CB201" t="str">
            <v/>
          </cell>
          <cell r="CC201"/>
          <cell r="CD201" t="str">
            <v/>
          </cell>
          <cell r="CE201"/>
          <cell r="CF201" t="str">
            <v/>
          </cell>
          <cell r="CG201"/>
          <cell r="CH201" t="str">
            <v/>
          </cell>
          <cell r="CI201"/>
          <cell r="CJ201" t="str">
            <v/>
          </cell>
          <cell r="CK201"/>
          <cell r="CL201" t="str">
            <v/>
          </cell>
          <cell r="CM201"/>
          <cell r="CN201" t="str">
            <v/>
          </cell>
          <cell r="CO201"/>
          <cell r="CP201" t="str">
            <v/>
          </cell>
          <cell r="CQ201"/>
          <cell r="CR201" t="str">
            <v/>
          </cell>
          <cell r="CS201"/>
          <cell r="CT201" t="str">
            <v/>
          </cell>
          <cell r="CU201"/>
          <cell r="CV201" t="str">
            <v/>
          </cell>
          <cell r="CW201"/>
          <cell r="CX201" t="str">
            <v>ر1</v>
          </cell>
          <cell r="CY201" t="str">
            <v>ر1</v>
          </cell>
          <cell r="CZ201" t="str">
            <v>ر1</v>
          </cell>
          <cell r="DA201" t="str">
            <v>ر1</v>
          </cell>
          <cell r="DB201" t="str">
            <v>ر2</v>
          </cell>
          <cell r="DC201" t="str">
            <v>ر2</v>
          </cell>
          <cell r="DD201" t="str">
            <v>ر2</v>
          </cell>
          <cell r="DE201" t="str">
            <v>ر2</v>
          </cell>
          <cell r="DF201" t="str">
            <v>ر2</v>
          </cell>
          <cell r="DG201" t="str">
            <v>ر2</v>
          </cell>
          <cell r="DH201" t="str">
            <v>ر2</v>
          </cell>
          <cell r="DI201" t="str">
            <v>ر2</v>
          </cell>
          <cell r="DJ201" t="str">
            <v>ر2</v>
          </cell>
          <cell r="DK201" t="str">
            <v>ر2</v>
          </cell>
          <cell r="DL201" t="str">
            <v>ر1</v>
          </cell>
          <cell r="DM201" t="str">
            <v>ر1</v>
          </cell>
          <cell r="DN201" t="str">
            <v>ر2</v>
          </cell>
          <cell r="DO201" t="str">
            <v>ج</v>
          </cell>
          <cell r="DP201" t="str">
            <v>ج</v>
          </cell>
          <cell r="DQ201" t="str">
            <v>ج</v>
          </cell>
          <cell r="DR201" t="str">
            <v>ج</v>
          </cell>
          <cell r="DS201" t="str">
            <v>ج</v>
          </cell>
          <cell r="DT201" t="str">
            <v>ر1</v>
          </cell>
          <cell r="DU201" t="str">
            <v>ج</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O201" t="str">
            <v/>
          </cell>
          <cell r="EP201" t="str">
            <v/>
          </cell>
          <cell r="EQ201" t="str">
            <v/>
          </cell>
          <cell r="ER201" t="str">
            <v/>
          </cell>
          <cell r="ES201" t="str">
            <v/>
          </cell>
          <cell r="ET201" t="str">
            <v/>
          </cell>
          <cell r="EU201" t="str">
            <v/>
          </cell>
          <cell r="EV201" t="str">
            <v/>
          </cell>
          <cell r="EW201" t="e">
            <v>#REF!</v>
          </cell>
        </row>
        <row r="202">
          <cell r="A202">
            <v>706354</v>
          </cell>
          <cell r="B202" t="str">
            <v xml:space="preserve">رشا مالك </v>
          </cell>
          <cell r="C202" t="str">
            <v>الثانية</v>
          </cell>
          <cell r="D202" t="str">
            <v>إيقاف</v>
          </cell>
          <cell r="E202"/>
          <cell r="F202" t="str">
            <v>ر2</v>
          </cell>
          <cell r="G202"/>
          <cell r="H202" t="str">
            <v>ر1</v>
          </cell>
          <cell r="I202"/>
          <cell r="J202" t="str">
            <v>ر2</v>
          </cell>
          <cell r="K202"/>
          <cell r="L202" t="str">
            <v>ر2</v>
          </cell>
          <cell r="M202"/>
          <cell r="N202" t="str">
            <v>ر2</v>
          </cell>
          <cell r="O202"/>
          <cell r="P202" t="str">
            <v>ر1</v>
          </cell>
          <cell r="Q202"/>
          <cell r="R202" t="str">
            <v>ر2</v>
          </cell>
          <cell r="S202"/>
          <cell r="T202" t="str">
            <v>ر1</v>
          </cell>
          <cell r="U202"/>
          <cell r="V202" t="str">
            <v>ر1</v>
          </cell>
          <cell r="W202"/>
          <cell r="X202" t="str">
            <v>ر2</v>
          </cell>
          <cell r="Y202"/>
          <cell r="Z202" t="str">
            <v>ر2</v>
          </cell>
          <cell r="AA202"/>
          <cell r="AB202" t="str">
            <v>ر1</v>
          </cell>
          <cell r="AC202"/>
          <cell r="AD202" t="str">
            <v>ر2</v>
          </cell>
          <cell r="AE202"/>
          <cell r="AF202" t="str">
            <v>ر2</v>
          </cell>
          <cell r="AG202"/>
          <cell r="AH202" t="str">
            <v>ر1</v>
          </cell>
          <cell r="AI202"/>
          <cell r="AJ202" t="str">
            <v>ر2</v>
          </cell>
          <cell r="AK202"/>
          <cell r="AL202" t="str">
            <v>ر2</v>
          </cell>
          <cell r="AM202"/>
          <cell r="AN202" t="str">
            <v>ر1</v>
          </cell>
          <cell r="AO202">
            <v>1</v>
          </cell>
          <cell r="AP202" t="str">
            <v>ر1</v>
          </cell>
          <cell r="AQ202">
            <v>1</v>
          </cell>
          <cell r="AR202" t="str">
            <v>ر1</v>
          </cell>
          <cell r="AS202">
            <v>1</v>
          </cell>
          <cell r="AT202" t="str">
            <v>ر1</v>
          </cell>
          <cell r="AU202"/>
          <cell r="AV202" t="str">
            <v>ر1</v>
          </cell>
          <cell r="AW202"/>
          <cell r="AX202" t="str">
            <v>ر1</v>
          </cell>
          <cell r="AY202"/>
          <cell r="AZ202" t="str">
            <v>ر1</v>
          </cell>
          <cell r="BA202"/>
          <cell r="BB202" t="str">
            <v/>
          </cell>
          <cell r="BC202"/>
          <cell r="BD202" t="str">
            <v/>
          </cell>
          <cell r="BE202"/>
          <cell r="BF202" t="str">
            <v/>
          </cell>
          <cell r="BG202"/>
          <cell r="BH202" t="str">
            <v/>
          </cell>
          <cell r="BI202"/>
          <cell r="BJ202" t="str">
            <v/>
          </cell>
          <cell r="BK202"/>
          <cell r="BL202" t="str">
            <v/>
          </cell>
          <cell r="BM202"/>
          <cell r="BN202" t="str">
            <v/>
          </cell>
          <cell r="BO202"/>
          <cell r="BP202" t="str">
            <v/>
          </cell>
          <cell r="BQ202"/>
          <cell r="BR202" t="str">
            <v/>
          </cell>
          <cell r="BS202"/>
          <cell r="BT202" t="str">
            <v/>
          </cell>
          <cell r="BU202"/>
          <cell r="BV202" t="str">
            <v/>
          </cell>
          <cell r="BW202"/>
          <cell r="BX202" t="str">
            <v/>
          </cell>
          <cell r="BY202"/>
          <cell r="BZ202" t="str">
            <v/>
          </cell>
          <cell r="CA202"/>
          <cell r="CB202" t="str">
            <v/>
          </cell>
          <cell r="CC202"/>
          <cell r="CD202" t="str">
            <v/>
          </cell>
          <cell r="CE202"/>
          <cell r="CF202" t="str">
            <v/>
          </cell>
          <cell r="CG202"/>
          <cell r="CH202" t="str">
            <v/>
          </cell>
          <cell r="CI202"/>
          <cell r="CJ202" t="str">
            <v/>
          </cell>
          <cell r="CK202"/>
          <cell r="CL202" t="str">
            <v/>
          </cell>
          <cell r="CM202"/>
          <cell r="CN202" t="str">
            <v/>
          </cell>
          <cell r="CO202"/>
          <cell r="CP202" t="str">
            <v/>
          </cell>
          <cell r="CQ202"/>
          <cell r="CR202" t="str">
            <v/>
          </cell>
          <cell r="CS202"/>
          <cell r="CT202" t="str">
            <v/>
          </cell>
          <cell r="CU202"/>
          <cell r="CV202" t="str">
            <v/>
          </cell>
          <cell r="CW202" t="str">
            <v>إيقاف</v>
          </cell>
          <cell r="CX202" t="str">
            <v>ر2</v>
          </cell>
          <cell r="CY202" t="str">
            <v>ر1</v>
          </cell>
          <cell r="CZ202" t="str">
            <v>ر2</v>
          </cell>
          <cell r="DA202" t="str">
            <v>ر2</v>
          </cell>
          <cell r="DB202" t="str">
            <v>ر2</v>
          </cell>
          <cell r="DC202" t="str">
            <v>ر1</v>
          </cell>
          <cell r="DD202" t="str">
            <v>ر2</v>
          </cell>
          <cell r="DE202" t="str">
            <v>ر1</v>
          </cell>
          <cell r="DF202" t="str">
            <v>ر1</v>
          </cell>
          <cell r="DG202" t="str">
            <v>ر2</v>
          </cell>
          <cell r="DH202" t="str">
            <v>ر2</v>
          </cell>
          <cell r="DI202" t="str">
            <v>ر1</v>
          </cell>
          <cell r="DJ202" t="str">
            <v>ر2</v>
          </cell>
          <cell r="DK202" t="str">
            <v>ر2</v>
          </cell>
          <cell r="DL202" t="str">
            <v>ر1</v>
          </cell>
          <cell r="DM202" t="str">
            <v>ر2</v>
          </cell>
          <cell r="DN202" t="str">
            <v>ر2</v>
          </cell>
          <cell r="DO202" t="str">
            <v>ر1</v>
          </cell>
          <cell r="DP202" t="str">
            <v>ر1</v>
          </cell>
          <cell r="DQ202" t="str">
            <v>ر1</v>
          </cell>
          <cell r="DR202" t="str">
            <v>ر1</v>
          </cell>
          <cell r="DS202" t="str">
            <v>ر1</v>
          </cell>
          <cell r="DT202" t="str">
            <v>ر1</v>
          </cell>
          <cell r="DU202" t="str">
            <v>ر1</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v>45000</v>
          </cell>
          <cell r="EU202" t="str">
            <v/>
          </cell>
          <cell r="EV202" t="str">
            <v/>
          </cell>
          <cell r="EW202" t="e">
            <v>#REF!</v>
          </cell>
        </row>
        <row r="203">
          <cell r="A203">
            <v>706359</v>
          </cell>
          <cell r="B203" t="str">
            <v xml:space="preserve">رفعت ابو هاشم </v>
          </cell>
          <cell r="C203" t="str">
            <v>الثالثة حديث</v>
          </cell>
          <cell r="D203" t="str">
            <v>ترفع الى س3</v>
          </cell>
          <cell r="E203"/>
          <cell r="F203" t="str">
            <v>ر1</v>
          </cell>
          <cell r="G203"/>
          <cell r="H203" t="str">
            <v>ر1</v>
          </cell>
          <cell r="I203"/>
          <cell r="J203" t="str">
            <v>ر2</v>
          </cell>
          <cell r="K203">
            <v>1</v>
          </cell>
          <cell r="L203" t="str">
            <v>ر2</v>
          </cell>
          <cell r="M203"/>
          <cell r="N203" t="str">
            <v>ر2</v>
          </cell>
          <cell r="O203"/>
          <cell r="P203" t="str">
            <v>ر2</v>
          </cell>
          <cell r="Q203"/>
          <cell r="R203" t="str">
            <v>ر1</v>
          </cell>
          <cell r="S203">
            <v>1</v>
          </cell>
          <cell r="T203" t="str">
            <v>ر2</v>
          </cell>
          <cell r="U203"/>
          <cell r="V203" t="str">
            <v>ر1</v>
          </cell>
          <cell r="W203"/>
          <cell r="X203" t="str">
            <v>ر2</v>
          </cell>
          <cell r="Y203"/>
          <cell r="Z203" t="str">
            <v>ر1</v>
          </cell>
          <cell r="AA203"/>
          <cell r="AB203" t="str">
            <v>ر2</v>
          </cell>
          <cell r="AC203">
            <v>1</v>
          </cell>
          <cell r="AD203" t="str">
            <v>ر2</v>
          </cell>
          <cell r="AE203"/>
          <cell r="AF203" t="str">
            <v>ر1</v>
          </cell>
          <cell r="AG203">
            <v>1</v>
          </cell>
          <cell r="AH203" t="str">
            <v>ر2</v>
          </cell>
          <cell r="AI203"/>
          <cell r="AJ203" t="str">
            <v>ر1</v>
          </cell>
          <cell r="AK203"/>
          <cell r="AL203" t="str">
            <v>ر2</v>
          </cell>
          <cell r="AM203"/>
          <cell r="AN203" t="str">
            <v>ر1</v>
          </cell>
          <cell r="AO203">
            <v>1</v>
          </cell>
          <cell r="AP203" t="str">
            <v>ر1</v>
          </cell>
          <cell r="AQ203"/>
          <cell r="AR203" t="str">
            <v>ر2</v>
          </cell>
          <cell r="AS203"/>
          <cell r="AT203" t="str">
            <v>ر2</v>
          </cell>
          <cell r="AU203"/>
          <cell r="AV203" t="str">
            <v>ر2</v>
          </cell>
          <cell r="AW203">
            <v>1</v>
          </cell>
          <cell r="AX203" t="str">
            <v>ر1</v>
          </cell>
          <cell r="AY203">
            <v>1</v>
          </cell>
          <cell r="AZ203" t="str">
            <v>ر2</v>
          </cell>
          <cell r="BA203"/>
          <cell r="BB203" t="str">
            <v/>
          </cell>
          <cell r="BC203"/>
          <cell r="BD203" t="str">
            <v/>
          </cell>
          <cell r="BE203"/>
          <cell r="BF203" t="str">
            <v/>
          </cell>
          <cell r="BG203"/>
          <cell r="BH203" t="str">
            <v/>
          </cell>
          <cell r="BI203"/>
          <cell r="BJ203" t="str">
            <v/>
          </cell>
          <cell r="BK203"/>
          <cell r="BL203" t="str">
            <v/>
          </cell>
          <cell r="BM203"/>
          <cell r="BN203" t="str">
            <v/>
          </cell>
          <cell r="BO203"/>
          <cell r="BP203" t="str">
            <v/>
          </cell>
          <cell r="BQ203"/>
          <cell r="BR203" t="str">
            <v/>
          </cell>
          <cell r="BS203"/>
          <cell r="BT203" t="str">
            <v/>
          </cell>
          <cell r="BU203"/>
          <cell r="BV203" t="str">
            <v/>
          </cell>
          <cell r="BW203"/>
          <cell r="BX203" t="str">
            <v/>
          </cell>
          <cell r="BY203"/>
          <cell r="BZ203" t="str">
            <v/>
          </cell>
          <cell r="CA203"/>
          <cell r="CB203" t="str">
            <v/>
          </cell>
          <cell r="CC203"/>
          <cell r="CD203" t="str">
            <v/>
          </cell>
          <cell r="CE203"/>
          <cell r="CF203" t="str">
            <v/>
          </cell>
          <cell r="CG203"/>
          <cell r="CH203" t="str">
            <v/>
          </cell>
          <cell r="CI203"/>
          <cell r="CJ203" t="str">
            <v/>
          </cell>
          <cell r="CK203"/>
          <cell r="CL203" t="str">
            <v/>
          </cell>
          <cell r="CM203"/>
          <cell r="CN203" t="str">
            <v/>
          </cell>
          <cell r="CO203"/>
          <cell r="CP203" t="str">
            <v/>
          </cell>
          <cell r="CQ203"/>
          <cell r="CR203" t="str">
            <v/>
          </cell>
          <cell r="CS203"/>
          <cell r="CT203" t="str">
            <v/>
          </cell>
          <cell r="CU203"/>
          <cell r="CV203" t="str">
            <v/>
          </cell>
          <cell r="CW203"/>
          <cell r="CX203" t="str">
            <v>ر1</v>
          </cell>
          <cell r="CY203" t="str">
            <v>ر1</v>
          </cell>
          <cell r="CZ203" t="str">
            <v>ر2</v>
          </cell>
          <cell r="DA203" t="str">
            <v>ر2</v>
          </cell>
          <cell r="DB203" t="str">
            <v>ر2</v>
          </cell>
          <cell r="DC203" t="str">
            <v>ر2</v>
          </cell>
          <cell r="DD203" t="str">
            <v>ر1</v>
          </cell>
          <cell r="DE203" t="str">
            <v>ر2</v>
          </cell>
          <cell r="DF203" t="str">
            <v>ر1</v>
          </cell>
          <cell r="DG203" t="str">
            <v>ر2</v>
          </cell>
          <cell r="DH203" t="str">
            <v>ر1</v>
          </cell>
          <cell r="DI203" t="str">
            <v>ر2</v>
          </cell>
          <cell r="DJ203" t="str">
            <v>ر2</v>
          </cell>
          <cell r="DK203" t="str">
            <v>ر1</v>
          </cell>
          <cell r="DL203" t="str">
            <v>ر2</v>
          </cell>
          <cell r="DM203" t="str">
            <v>ر1</v>
          </cell>
          <cell r="DN203" t="str">
            <v>ر2</v>
          </cell>
          <cell r="DO203" t="str">
            <v>ر1</v>
          </cell>
          <cell r="DP203" t="str">
            <v>ر2</v>
          </cell>
          <cell r="DQ203" t="str">
            <v>ر2</v>
          </cell>
          <cell r="DR203" t="str">
            <v>ر2</v>
          </cell>
          <cell r="DS203" t="str">
            <v>ر2</v>
          </cell>
          <cell r="DT203" t="str">
            <v>ر2</v>
          </cell>
          <cell r="DU203" t="str">
            <v>ر2</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e">
            <v>#REF!</v>
          </cell>
        </row>
        <row r="204">
          <cell r="A204">
            <v>706363</v>
          </cell>
          <cell r="B204" t="str">
            <v xml:space="preserve">رنا نصر </v>
          </cell>
          <cell r="C204" t="str">
            <v>الثانية</v>
          </cell>
          <cell r="D204" t="str">
            <v/>
          </cell>
          <cell r="E204"/>
          <cell r="F204" t="str">
            <v>ر1</v>
          </cell>
          <cell r="G204"/>
          <cell r="H204" t="str">
            <v>ر1</v>
          </cell>
          <cell r="I204"/>
          <cell r="J204" t="str">
            <v>ر1</v>
          </cell>
          <cell r="K204"/>
          <cell r="L204" t="str">
            <v>ر2</v>
          </cell>
          <cell r="M204"/>
          <cell r="N204" t="str">
            <v>ج</v>
          </cell>
          <cell r="O204"/>
          <cell r="P204" t="str">
            <v>ر1</v>
          </cell>
          <cell r="Q204"/>
          <cell r="R204" t="str">
            <v>ر2</v>
          </cell>
          <cell r="S204"/>
          <cell r="T204" t="str">
            <v>ر2</v>
          </cell>
          <cell r="U204"/>
          <cell r="V204" t="str">
            <v>ر2</v>
          </cell>
          <cell r="W204">
            <v>1</v>
          </cell>
          <cell r="X204" t="str">
            <v>ر1</v>
          </cell>
          <cell r="Y204">
            <v>1</v>
          </cell>
          <cell r="Z204" t="str">
            <v>ر1</v>
          </cell>
          <cell r="AA204"/>
          <cell r="AB204" t="str">
            <v>ر2</v>
          </cell>
          <cell r="AC204"/>
          <cell r="AD204" t="str">
            <v>ر2</v>
          </cell>
          <cell r="AE204"/>
          <cell r="AF204" t="str">
            <v>ر1</v>
          </cell>
          <cell r="AG204">
            <v>1</v>
          </cell>
          <cell r="AH204" t="str">
            <v>ر2</v>
          </cell>
          <cell r="AI204"/>
          <cell r="AJ204" t="str">
            <v>ج</v>
          </cell>
          <cell r="AK204"/>
          <cell r="AL204" t="str">
            <v>ر2</v>
          </cell>
          <cell r="AM204"/>
          <cell r="AN204" t="str">
            <v>ر1</v>
          </cell>
          <cell r="AO204">
            <v>1</v>
          </cell>
          <cell r="AP204" t="str">
            <v>ج</v>
          </cell>
          <cell r="AQ204">
            <v>1</v>
          </cell>
          <cell r="AR204" t="str">
            <v>ر1</v>
          </cell>
          <cell r="AS204"/>
          <cell r="AT204" t="str">
            <v>ج</v>
          </cell>
          <cell r="AU204"/>
          <cell r="AV204" t="str">
            <v>ر1</v>
          </cell>
          <cell r="AW204">
            <v>1</v>
          </cell>
          <cell r="AX204" t="str">
            <v>ج</v>
          </cell>
          <cell r="AY204"/>
          <cell r="AZ204" t="str">
            <v>ر1</v>
          </cell>
          <cell r="BA204"/>
          <cell r="BB204" t="str">
            <v/>
          </cell>
          <cell r="BC204"/>
          <cell r="BD204" t="str">
            <v/>
          </cell>
          <cell r="BE204"/>
          <cell r="BF204" t="str">
            <v/>
          </cell>
          <cell r="BG204"/>
          <cell r="BH204" t="str">
            <v/>
          </cell>
          <cell r="BI204"/>
          <cell r="BJ204" t="str">
            <v/>
          </cell>
          <cell r="BK204"/>
          <cell r="BL204" t="str">
            <v/>
          </cell>
          <cell r="BM204"/>
          <cell r="BN204" t="str">
            <v/>
          </cell>
          <cell r="BO204"/>
          <cell r="BP204" t="str">
            <v/>
          </cell>
          <cell r="BQ204"/>
          <cell r="BR204" t="str">
            <v/>
          </cell>
          <cell r="BS204"/>
          <cell r="BT204" t="str">
            <v/>
          </cell>
          <cell r="BU204"/>
          <cell r="BV204" t="str">
            <v/>
          </cell>
          <cell r="BW204"/>
          <cell r="BX204" t="str">
            <v/>
          </cell>
          <cell r="BY204"/>
          <cell r="BZ204" t="str">
            <v/>
          </cell>
          <cell r="CA204"/>
          <cell r="CB204" t="str">
            <v/>
          </cell>
          <cell r="CC204"/>
          <cell r="CD204" t="str">
            <v/>
          </cell>
          <cell r="CE204"/>
          <cell r="CF204" t="str">
            <v/>
          </cell>
          <cell r="CG204"/>
          <cell r="CH204" t="str">
            <v/>
          </cell>
          <cell r="CI204"/>
          <cell r="CJ204" t="str">
            <v/>
          </cell>
          <cell r="CK204"/>
          <cell r="CL204" t="str">
            <v/>
          </cell>
          <cell r="CM204"/>
          <cell r="CN204" t="str">
            <v/>
          </cell>
          <cell r="CO204"/>
          <cell r="CP204" t="str">
            <v/>
          </cell>
          <cell r="CQ204"/>
          <cell r="CR204" t="str">
            <v/>
          </cell>
          <cell r="CS204"/>
          <cell r="CT204" t="str">
            <v/>
          </cell>
          <cell r="CU204"/>
          <cell r="CV204" t="str">
            <v/>
          </cell>
          <cell r="CW204"/>
          <cell r="CX204" t="str">
            <v>ر1</v>
          </cell>
          <cell r="CY204" t="str">
            <v>ر1</v>
          </cell>
          <cell r="CZ204" t="str">
            <v>ر1</v>
          </cell>
          <cell r="DA204" t="str">
            <v>ر2</v>
          </cell>
          <cell r="DB204" t="str">
            <v>ج</v>
          </cell>
          <cell r="DC204" t="str">
            <v>ر1</v>
          </cell>
          <cell r="DD204" t="str">
            <v>ر2</v>
          </cell>
          <cell r="DE204" t="str">
            <v>ر2</v>
          </cell>
          <cell r="DF204" t="str">
            <v>ر2</v>
          </cell>
          <cell r="DG204" t="str">
            <v>ر2</v>
          </cell>
          <cell r="DH204" t="str">
            <v>ر2</v>
          </cell>
          <cell r="DI204" t="str">
            <v>ر2</v>
          </cell>
          <cell r="DJ204" t="str">
            <v>ر2</v>
          </cell>
          <cell r="DK204" t="str">
            <v>ر1</v>
          </cell>
          <cell r="DL204" t="str">
            <v>ر2</v>
          </cell>
          <cell r="DM204" t="str">
            <v>ج</v>
          </cell>
          <cell r="DN204" t="str">
            <v>ر2</v>
          </cell>
          <cell r="DO204" t="str">
            <v>ر1</v>
          </cell>
          <cell r="DP204" t="str">
            <v>ر1</v>
          </cell>
          <cell r="DQ204" t="str">
            <v>ر2</v>
          </cell>
          <cell r="DR204" t="str">
            <v>ج</v>
          </cell>
          <cell r="DS204" t="str">
            <v>ر1</v>
          </cell>
          <cell r="DT204" t="str">
            <v>ر1</v>
          </cell>
          <cell r="DU204" t="str">
            <v>ر1</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e">
            <v>#REF!</v>
          </cell>
        </row>
        <row r="205">
          <cell r="A205">
            <v>706381</v>
          </cell>
          <cell r="B205" t="str">
            <v>رولا صدقه</v>
          </cell>
          <cell r="C205" t="str">
            <v>الرابعة حديث</v>
          </cell>
          <cell r="D205" t="str">
            <v>ترفع الى س4</v>
          </cell>
          <cell r="E205"/>
          <cell r="F205" t="str">
            <v>ر2</v>
          </cell>
          <cell r="G205"/>
          <cell r="H205" t="str">
            <v>ر1</v>
          </cell>
          <cell r="I205"/>
          <cell r="J205" t="str">
            <v>ر2</v>
          </cell>
          <cell r="K205"/>
          <cell r="L205" t="str">
            <v>ر1</v>
          </cell>
          <cell r="M205"/>
          <cell r="N205" t="str">
            <v>ر2</v>
          </cell>
          <cell r="O205"/>
          <cell r="P205" t="str">
            <v>ر1</v>
          </cell>
          <cell r="Q205"/>
          <cell r="R205" t="str">
            <v>ر1</v>
          </cell>
          <cell r="S205"/>
          <cell r="T205" t="str">
            <v>ر1</v>
          </cell>
          <cell r="U205"/>
          <cell r="V205" t="str">
            <v>ر1</v>
          </cell>
          <cell r="W205"/>
          <cell r="X205" t="str">
            <v>ر2</v>
          </cell>
          <cell r="Y205"/>
          <cell r="Z205" t="str">
            <v>ر2</v>
          </cell>
          <cell r="AA205"/>
          <cell r="AB205" t="str">
            <v>ر1</v>
          </cell>
          <cell r="AC205"/>
          <cell r="AD205" t="str">
            <v>ر2</v>
          </cell>
          <cell r="AE205"/>
          <cell r="AF205" t="str">
            <v>ر1</v>
          </cell>
          <cell r="AG205"/>
          <cell r="AH205" t="str">
            <v>ر1</v>
          </cell>
          <cell r="AI205"/>
          <cell r="AJ205" t="str">
            <v>ر1</v>
          </cell>
          <cell r="AK205"/>
          <cell r="AL205" t="str">
            <v>ر1</v>
          </cell>
          <cell r="AM205"/>
          <cell r="AN205" t="str">
            <v>ر1</v>
          </cell>
          <cell r="AO205"/>
          <cell r="AP205" t="str">
            <v>ر1</v>
          </cell>
          <cell r="AQ205"/>
          <cell r="AR205" t="str">
            <v>ر1</v>
          </cell>
          <cell r="AS205"/>
          <cell r="AT205" t="str">
            <v>ر1</v>
          </cell>
          <cell r="AU205"/>
          <cell r="AV205" t="str">
            <v>ر1</v>
          </cell>
          <cell r="AW205"/>
          <cell r="AX205" t="str">
            <v>ج</v>
          </cell>
          <cell r="AY205"/>
          <cell r="AZ205" t="str">
            <v>ر1</v>
          </cell>
          <cell r="BA205">
            <v>1</v>
          </cell>
          <cell r="BB205" t="str">
            <v>ج</v>
          </cell>
          <cell r="BC205"/>
          <cell r="BD205" t="str">
            <v>ج</v>
          </cell>
          <cell r="BE205"/>
          <cell r="BF205" t="str">
            <v>ج</v>
          </cell>
          <cell r="BG205"/>
          <cell r="BH205" t="str">
            <v>ج</v>
          </cell>
          <cell r="BI205"/>
          <cell r="BJ205" t="str">
            <v>ج</v>
          </cell>
          <cell r="BK205"/>
          <cell r="BL205" t="str">
            <v>ج</v>
          </cell>
          <cell r="BM205">
            <v>1</v>
          </cell>
          <cell r="BN205" t="str">
            <v>ج</v>
          </cell>
          <cell r="BO205">
            <v>1</v>
          </cell>
          <cell r="BP205" t="str">
            <v>ج</v>
          </cell>
          <cell r="BQ205">
            <v>1</v>
          </cell>
          <cell r="BR205" t="str">
            <v>ج</v>
          </cell>
          <cell r="BS205">
            <v>1</v>
          </cell>
          <cell r="BT205" t="str">
            <v>ج</v>
          </cell>
          <cell r="BU205">
            <v>1</v>
          </cell>
          <cell r="BV205" t="str">
            <v>ج</v>
          </cell>
          <cell r="BW205">
            <v>1</v>
          </cell>
          <cell r="BX205" t="str">
            <v>ج</v>
          </cell>
          <cell r="BY205"/>
          <cell r="BZ205" t="str">
            <v/>
          </cell>
          <cell r="CA205"/>
          <cell r="CB205" t="str">
            <v/>
          </cell>
          <cell r="CC205"/>
          <cell r="CD205" t="str">
            <v/>
          </cell>
          <cell r="CE205"/>
          <cell r="CF205" t="str">
            <v/>
          </cell>
          <cell r="CG205"/>
          <cell r="CH205" t="str">
            <v/>
          </cell>
          <cell r="CI205"/>
          <cell r="CJ205" t="str">
            <v/>
          </cell>
          <cell r="CK205"/>
          <cell r="CL205" t="str">
            <v/>
          </cell>
          <cell r="CM205"/>
          <cell r="CN205" t="str">
            <v/>
          </cell>
          <cell r="CO205"/>
          <cell r="CP205" t="str">
            <v/>
          </cell>
          <cell r="CQ205"/>
          <cell r="CR205" t="str">
            <v/>
          </cell>
          <cell r="CS205"/>
          <cell r="CT205" t="str">
            <v/>
          </cell>
          <cell r="CU205"/>
          <cell r="CV205" t="str">
            <v/>
          </cell>
          <cell r="CW205"/>
          <cell r="CX205" t="str">
            <v>ر2</v>
          </cell>
          <cell r="CY205" t="str">
            <v>ر1</v>
          </cell>
          <cell r="CZ205" t="str">
            <v>ر2</v>
          </cell>
          <cell r="DA205" t="str">
            <v>ر1</v>
          </cell>
          <cell r="DB205" t="str">
            <v>ر2</v>
          </cell>
          <cell r="DC205" t="str">
            <v>ر1</v>
          </cell>
          <cell r="DD205" t="str">
            <v>ر1</v>
          </cell>
          <cell r="DE205" t="str">
            <v>ر1</v>
          </cell>
          <cell r="DF205" t="str">
            <v>ر1</v>
          </cell>
          <cell r="DG205" t="str">
            <v>ر2</v>
          </cell>
          <cell r="DH205" t="str">
            <v>ر2</v>
          </cell>
          <cell r="DI205" t="str">
            <v>ر1</v>
          </cell>
          <cell r="DJ205" t="str">
            <v>ر2</v>
          </cell>
          <cell r="DK205" t="str">
            <v>ر1</v>
          </cell>
          <cell r="DL205" t="str">
            <v>ر1</v>
          </cell>
          <cell r="DM205" t="str">
            <v>ر1</v>
          </cell>
          <cell r="DN205" t="str">
            <v>ر1</v>
          </cell>
          <cell r="DO205" t="str">
            <v>ر1</v>
          </cell>
          <cell r="DP205" t="str">
            <v>ر1</v>
          </cell>
          <cell r="DQ205" t="str">
            <v>ر1</v>
          </cell>
          <cell r="DR205" t="str">
            <v>ر1</v>
          </cell>
          <cell r="DS205" t="str">
            <v>ر1</v>
          </cell>
          <cell r="DT205" t="str">
            <v>ج</v>
          </cell>
          <cell r="DU205" t="str">
            <v>ر1</v>
          </cell>
          <cell r="DV205" t="str">
            <v>ر1</v>
          </cell>
          <cell r="DW205" t="str">
            <v>ج</v>
          </cell>
          <cell r="DX205" t="str">
            <v>ج</v>
          </cell>
          <cell r="DY205" t="str">
            <v>ج</v>
          </cell>
          <cell r="DZ205" t="str">
            <v>ج</v>
          </cell>
          <cell r="EA205" t="str">
            <v>ج</v>
          </cell>
          <cell r="EB205" t="str">
            <v>ر1</v>
          </cell>
          <cell r="EC205" t="str">
            <v>ر1</v>
          </cell>
          <cell r="ED205" t="str">
            <v>ر1</v>
          </cell>
          <cell r="EE205" t="str">
            <v>ر1</v>
          </cell>
          <cell r="EF205" t="str">
            <v>ر1</v>
          </cell>
          <cell r="EG205" t="str">
            <v>ر1</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e">
            <v>#REF!</v>
          </cell>
        </row>
        <row r="206">
          <cell r="A206">
            <v>706382</v>
          </cell>
          <cell r="B206" t="str">
            <v xml:space="preserve">رولا عثمان </v>
          </cell>
          <cell r="C206" t="str">
            <v>الثانية</v>
          </cell>
          <cell r="D206" t="str">
            <v>إيقاف</v>
          </cell>
          <cell r="E206"/>
          <cell r="F206" t="str">
            <v>ر2</v>
          </cell>
          <cell r="G206"/>
          <cell r="H206" t="str">
            <v>ر1</v>
          </cell>
          <cell r="I206"/>
          <cell r="J206" t="str">
            <v>ر2</v>
          </cell>
          <cell r="K206"/>
          <cell r="L206" t="str">
            <v>ر2</v>
          </cell>
          <cell r="M206"/>
          <cell r="N206" t="str">
            <v>ر2</v>
          </cell>
          <cell r="O206">
            <v>1</v>
          </cell>
          <cell r="P206" t="str">
            <v>ج</v>
          </cell>
          <cell r="Q206"/>
          <cell r="R206" t="str">
            <v>ج</v>
          </cell>
          <cell r="S206"/>
          <cell r="T206" t="str">
            <v>ر2</v>
          </cell>
          <cell r="U206"/>
          <cell r="V206" t="str">
            <v>ر1</v>
          </cell>
          <cell r="W206">
            <v>1</v>
          </cell>
          <cell r="X206" t="str">
            <v>ج</v>
          </cell>
          <cell r="Y206">
            <v>1</v>
          </cell>
          <cell r="Z206" t="str">
            <v>ج</v>
          </cell>
          <cell r="AA206">
            <v>1</v>
          </cell>
          <cell r="AB206" t="str">
            <v>ج</v>
          </cell>
          <cell r="AC206"/>
          <cell r="AD206" t="str">
            <v>ج</v>
          </cell>
          <cell r="AE206"/>
          <cell r="AF206" t="str">
            <v>ج</v>
          </cell>
          <cell r="AG206">
            <v>1</v>
          </cell>
          <cell r="AH206" t="str">
            <v>ج</v>
          </cell>
          <cell r="AI206"/>
          <cell r="AJ206" t="str">
            <v>ج</v>
          </cell>
          <cell r="AK206"/>
          <cell r="AL206" t="str">
            <v>ج</v>
          </cell>
          <cell r="AM206">
            <v>1</v>
          </cell>
          <cell r="AN206" t="str">
            <v>ج</v>
          </cell>
          <cell r="AO206"/>
          <cell r="AP206" t="str">
            <v>ج</v>
          </cell>
          <cell r="AQ206"/>
          <cell r="AR206" t="str">
            <v>ج</v>
          </cell>
          <cell r="AS206"/>
          <cell r="AT206" t="str">
            <v>ج</v>
          </cell>
          <cell r="AU206"/>
          <cell r="AV206" t="str">
            <v>ج</v>
          </cell>
          <cell r="AW206"/>
          <cell r="AX206" t="str">
            <v>ج</v>
          </cell>
          <cell r="AY206"/>
          <cell r="AZ206" t="str">
            <v>ج</v>
          </cell>
          <cell r="BA206"/>
          <cell r="BB206" t="str">
            <v/>
          </cell>
          <cell r="BC206"/>
          <cell r="BD206" t="str">
            <v/>
          </cell>
          <cell r="BE206"/>
          <cell r="BF206" t="str">
            <v/>
          </cell>
          <cell r="BG206"/>
          <cell r="BH206" t="str">
            <v/>
          </cell>
          <cell r="BI206"/>
          <cell r="BJ206" t="str">
            <v/>
          </cell>
          <cell r="BK206"/>
          <cell r="BL206" t="str">
            <v/>
          </cell>
          <cell r="BM206"/>
          <cell r="BN206" t="str">
            <v/>
          </cell>
          <cell r="BO206"/>
          <cell r="BP206" t="str">
            <v/>
          </cell>
          <cell r="BQ206"/>
          <cell r="BR206" t="str">
            <v/>
          </cell>
          <cell r="BS206"/>
          <cell r="BT206" t="str">
            <v/>
          </cell>
          <cell r="BU206"/>
          <cell r="BV206" t="str">
            <v/>
          </cell>
          <cell r="BW206"/>
          <cell r="BX206" t="str">
            <v/>
          </cell>
          <cell r="BY206"/>
          <cell r="BZ206" t="str">
            <v/>
          </cell>
          <cell r="CA206"/>
          <cell r="CB206" t="str">
            <v/>
          </cell>
          <cell r="CC206"/>
          <cell r="CD206" t="str">
            <v/>
          </cell>
          <cell r="CE206"/>
          <cell r="CF206" t="str">
            <v/>
          </cell>
          <cell r="CG206"/>
          <cell r="CH206" t="str">
            <v/>
          </cell>
          <cell r="CI206"/>
          <cell r="CJ206" t="str">
            <v/>
          </cell>
          <cell r="CK206"/>
          <cell r="CL206" t="str">
            <v/>
          </cell>
          <cell r="CM206"/>
          <cell r="CN206" t="str">
            <v/>
          </cell>
          <cell r="CO206"/>
          <cell r="CP206" t="str">
            <v/>
          </cell>
          <cell r="CQ206"/>
          <cell r="CR206" t="str">
            <v/>
          </cell>
          <cell r="CS206"/>
          <cell r="CT206" t="str">
            <v/>
          </cell>
          <cell r="CU206"/>
          <cell r="CV206" t="str">
            <v/>
          </cell>
          <cell r="CW206" t="str">
            <v>إيقاف</v>
          </cell>
          <cell r="CX206" t="str">
            <v>ر2</v>
          </cell>
          <cell r="CY206" t="str">
            <v>ر1</v>
          </cell>
          <cell r="CZ206" t="str">
            <v>ر2</v>
          </cell>
          <cell r="DA206" t="str">
            <v>ر2</v>
          </cell>
          <cell r="DB206" t="str">
            <v>ر2</v>
          </cell>
          <cell r="DC206" t="str">
            <v>ج</v>
          </cell>
          <cell r="DD206" t="str">
            <v>ج</v>
          </cell>
          <cell r="DE206" t="str">
            <v>ر2</v>
          </cell>
          <cell r="DF206" t="str">
            <v>ر1</v>
          </cell>
          <cell r="DG206" t="str">
            <v>ج</v>
          </cell>
          <cell r="DH206" t="str">
            <v>ج</v>
          </cell>
          <cell r="DI206" t="str">
            <v>ج</v>
          </cell>
          <cell r="DJ206" t="str">
            <v>ج</v>
          </cell>
          <cell r="DK206" t="str">
            <v>ج</v>
          </cell>
          <cell r="DL206" t="str">
            <v>ج</v>
          </cell>
          <cell r="DM206" t="str">
            <v>ج</v>
          </cell>
          <cell r="DN206" t="str">
            <v>ج</v>
          </cell>
          <cell r="DO206" t="str">
            <v>ج</v>
          </cell>
          <cell r="DP206" t="str">
            <v>ج</v>
          </cell>
          <cell r="DQ206" t="str">
            <v>ج</v>
          </cell>
          <cell r="DR206" t="str">
            <v>ج</v>
          </cell>
          <cell r="DS206" t="str">
            <v>ج</v>
          </cell>
          <cell r="DT206" t="str">
            <v>ج</v>
          </cell>
          <cell r="DU206" t="str">
            <v>ج</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v>60000</v>
          </cell>
          <cell r="EU206" t="str">
            <v/>
          </cell>
          <cell r="EV206" t="str">
            <v/>
          </cell>
          <cell r="EW206" t="e">
            <v>#REF!</v>
          </cell>
        </row>
        <row r="207">
          <cell r="A207">
            <v>706384</v>
          </cell>
          <cell r="B207" t="str">
            <v>ريتا ماريه</v>
          </cell>
          <cell r="C207" t="str">
            <v>الثالثة</v>
          </cell>
          <cell r="D207" t="str">
            <v/>
          </cell>
          <cell r="E207"/>
          <cell r="F207" t="str">
            <v>ر2</v>
          </cell>
          <cell r="G207"/>
          <cell r="H207" t="str">
            <v>ر2</v>
          </cell>
          <cell r="I207"/>
          <cell r="J207" t="str">
            <v>ر1</v>
          </cell>
          <cell r="K207"/>
          <cell r="L207" t="str">
            <v>ر1</v>
          </cell>
          <cell r="M207"/>
          <cell r="N207" t="str">
            <v>ر1</v>
          </cell>
          <cell r="O207"/>
          <cell r="P207" t="str">
            <v>ر2</v>
          </cell>
          <cell r="Q207"/>
          <cell r="R207" t="str">
            <v>ر1</v>
          </cell>
          <cell r="S207"/>
          <cell r="T207" t="str">
            <v>ر1</v>
          </cell>
          <cell r="U207"/>
          <cell r="V207" t="str">
            <v>ر1</v>
          </cell>
          <cell r="W207"/>
          <cell r="X207" t="str">
            <v>ر1</v>
          </cell>
          <cell r="Y207"/>
          <cell r="Z207" t="str">
            <v>ر2</v>
          </cell>
          <cell r="AA207">
            <v>1</v>
          </cell>
          <cell r="AB207" t="str">
            <v>ر2</v>
          </cell>
          <cell r="AC207"/>
          <cell r="AD207" t="str">
            <v>ر2</v>
          </cell>
          <cell r="AE207"/>
          <cell r="AF207" t="str">
            <v>ر1</v>
          </cell>
          <cell r="AG207"/>
          <cell r="AH207" t="str">
            <v>ر2</v>
          </cell>
          <cell r="AI207"/>
          <cell r="AJ207" t="str">
            <v>ر2</v>
          </cell>
          <cell r="AK207"/>
          <cell r="AL207" t="str">
            <v>ر1</v>
          </cell>
          <cell r="AM207"/>
          <cell r="AN207" t="str">
            <v>ج</v>
          </cell>
          <cell r="AO207"/>
          <cell r="AP207" t="str">
            <v>ر1</v>
          </cell>
          <cell r="AQ207"/>
          <cell r="AR207" t="str">
            <v>ر2</v>
          </cell>
          <cell r="AS207">
            <v>1</v>
          </cell>
          <cell r="AT207" t="str">
            <v>ر2</v>
          </cell>
          <cell r="AU207"/>
          <cell r="AV207" t="str">
            <v>ر1</v>
          </cell>
          <cell r="AW207"/>
          <cell r="AX207" t="str">
            <v>ر1</v>
          </cell>
          <cell r="AY207"/>
          <cell r="AZ207" t="str">
            <v>ج</v>
          </cell>
          <cell r="BA207">
            <v>1</v>
          </cell>
          <cell r="BB207" t="str">
            <v>ر1</v>
          </cell>
          <cell r="BC207">
            <v>1</v>
          </cell>
          <cell r="BD207" t="str">
            <v>ر1</v>
          </cell>
          <cell r="BE207">
            <v>1</v>
          </cell>
          <cell r="BF207" t="str">
            <v>ر1</v>
          </cell>
          <cell r="BG207">
            <v>1</v>
          </cell>
          <cell r="BH207" t="str">
            <v>ر1</v>
          </cell>
          <cell r="BI207"/>
          <cell r="BJ207" t="str">
            <v>ج</v>
          </cell>
          <cell r="BK207"/>
          <cell r="BL207" t="str">
            <v>ج</v>
          </cell>
          <cell r="BM207"/>
          <cell r="BN207" t="str">
            <v>ج</v>
          </cell>
          <cell r="BO207"/>
          <cell r="BP207" t="str">
            <v>ج</v>
          </cell>
          <cell r="BQ207"/>
          <cell r="BR207" t="str">
            <v>ج</v>
          </cell>
          <cell r="BS207"/>
          <cell r="BT207" t="str">
            <v>ج</v>
          </cell>
          <cell r="BU207"/>
          <cell r="BV207" t="str">
            <v>ج</v>
          </cell>
          <cell r="BW207"/>
          <cell r="BX207" t="str">
            <v>ج</v>
          </cell>
          <cell r="BY207"/>
          <cell r="BZ207" t="str">
            <v/>
          </cell>
          <cell r="CA207"/>
          <cell r="CB207" t="str">
            <v/>
          </cell>
          <cell r="CC207"/>
          <cell r="CD207" t="str">
            <v/>
          </cell>
          <cell r="CE207"/>
          <cell r="CF207" t="str">
            <v/>
          </cell>
          <cell r="CG207"/>
          <cell r="CH207" t="str">
            <v/>
          </cell>
          <cell r="CI207"/>
          <cell r="CJ207" t="str">
            <v/>
          </cell>
          <cell r="CK207"/>
          <cell r="CL207" t="str">
            <v/>
          </cell>
          <cell r="CM207"/>
          <cell r="CN207" t="str">
            <v/>
          </cell>
          <cell r="CO207"/>
          <cell r="CP207" t="str">
            <v/>
          </cell>
          <cell r="CQ207"/>
          <cell r="CR207" t="str">
            <v/>
          </cell>
          <cell r="CS207"/>
          <cell r="CT207" t="str">
            <v/>
          </cell>
          <cell r="CU207"/>
          <cell r="CV207" t="str">
            <v/>
          </cell>
          <cell r="CW207"/>
          <cell r="CX207" t="str">
            <v>ر2</v>
          </cell>
          <cell r="CY207" t="str">
            <v>ر2</v>
          </cell>
          <cell r="CZ207" t="str">
            <v>ر1</v>
          </cell>
          <cell r="DA207" t="str">
            <v>ر1</v>
          </cell>
          <cell r="DB207" t="str">
            <v>ر1</v>
          </cell>
          <cell r="DC207" t="str">
            <v>ر2</v>
          </cell>
          <cell r="DD207" t="str">
            <v>ر1</v>
          </cell>
          <cell r="DE207" t="str">
            <v>ر1</v>
          </cell>
          <cell r="DF207" t="str">
            <v>ر1</v>
          </cell>
          <cell r="DG207" t="str">
            <v>ر1</v>
          </cell>
          <cell r="DH207" t="str">
            <v>ر2</v>
          </cell>
          <cell r="DI207" t="str">
            <v>ر2</v>
          </cell>
          <cell r="DJ207" t="str">
            <v>ر2</v>
          </cell>
          <cell r="DK207" t="str">
            <v>ر1</v>
          </cell>
          <cell r="DL207" t="str">
            <v>ر2</v>
          </cell>
          <cell r="DM207" t="str">
            <v>ر2</v>
          </cell>
          <cell r="DN207" t="str">
            <v>ر1</v>
          </cell>
          <cell r="DO207" t="str">
            <v>ج</v>
          </cell>
          <cell r="DP207" t="str">
            <v>ر1</v>
          </cell>
          <cell r="DQ207" t="str">
            <v>ر2</v>
          </cell>
          <cell r="DR207" t="str">
            <v>ر2</v>
          </cell>
          <cell r="DS207" t="str">
            <v>ر1</v>
          </cell>
          <cell r="DT207" t="str">
            <v>ر1</v>
          </cell>
          <cell r="DU207" t="str">
            <v>ج</v>
          </cell>
          <cell r="DV207" t="str">
            <v>ر2</v>
          </cell>
          <cell r="DW207" t="str">
            <v>ر2</v>
          </cell>
          <cell r="DX207" t="str">
            <v>ر2</v>
          </cell>
          <cell r="DY207" t="str">
            <v>ر2</v>
          </cell>
          <cell r="DZ207" t="str">
            <v>ج</v>
          </cell>
          <cell r="EA207" t="str">
            <v>ج</v>
          </cell>
          <cell r="EB207" t="str">
            <v>ج</v>
          </cell>
          <cell r="EC207" t="str">
            <v>ج</v>
          </cell>
          <cell r="ED207" t="str">
            <v>ج</v>
          </cell>
          <cell r="EE207" t="str">
            <v>ج</v>
          </cell>
          <cell r="EF207" t="str">
            <v>ج</v>
          </cell>
          <cell r="EG207" t="str">
            <v>ج</v>
          </cell>
          <cell r="EH207" t="str">
            <v/>
          </cell>
          <cell r="EI207" t="str">
            <v/>
          </cell>
          <cell r="EJ207" t="str">
            <v/>
          </cell>
          <cell r="EK207" t="str">
            <v/>
          </cell>
          <cell r="EL207" t="str">
            <v/>
          </cell>
          <cell r="EM207" t="str">
            <v/>
          </cell>
          <cell r="EO207" t="str">
            <v/>
          </cell>
          <cell r="EP207" t="str">
            <v/>
          </cell>
          <cell r="EQ207" t="str">
            <v/>
          </cell>
          <cell r="ER207" t="str">
            <v/>
          </cell>
          <cell r="ES207" t="str">
            <v/>
          </cell>
          <cell r="ET207" t="str">
            <v/>
          </cell>
          <cell r="EU207" t="str">
            <v/>
          </cell>
          <cell r="EV207" t="str">
            <v/>
          </cell>
          <cell r="EW207" t="e">
            <v>#REF!</v>
          </cell>
        </row>
        <row r="208">
          <cell r="A208">
            <v>706386</v>
          </cell>
          <cell r="B208" t="str">
            <v xml:space="preserve">ريم العبود </v>
          </cell>
          <cell r="C208" t="str">
            <v>الرابعة</v>
          </cell>
          <cell r="D208" t="str">
            <v/>
          </cell>
          <cell r="E208"/>
          <cell r="F208" t="str">
            <v>ر1</v>
          </cell>
          <cell r="G208"/>
          <cell r="H208" t="str">
            <v>ر2</v>
          </cell>
          <cell r="I208"/>
          <cell r="J208" t="str">
            <v>ر2</v>
          </cell>
          <cell r="K208"/>
          <cell r="L208" t="str">
            <v>ر1</v>
          </cell>
          <cell r="M208"/>
          <cell r="N208" t="str">
            <v>ر1</v>
          </cell>
          <cell r="O208"/>
          <cell r="P208" t="str">
            <v>ر1</v>
          </cell>
          <cell r="Q208"/>
          <cell r="R208" t="str">
            <v>ر2</v>
          </cell>
          <cell r="S208"/>
          <cell r="T208" t="str">
            <v>ر1</v>
          </cell>
          <cell r="U208"/>
          <cell r="V208" t="str">
            <v>ر1</v>
          </cell>
          <cell r="W208"/>
          <cell r="X208" t="str">
            <v>ر2</v>
          </cell>
          <cell r="Y208"/>
          <cell r="Z208" t="str">
            <v>ر1</v>
          </cell>
          <cell r="AA208"/>
          <cell r="AB208" t="str">
            <v>ر1</v>
          </cell>
          <cell r="AC208"/>
          <cell r="AD208" t="str">
            <v>ج</v>
          </cell>
          <cell r="AE208"/>
          <cell r="AF208" t="str">
            <v>ر1</v>
          </cell>
          <cell r="AG208"/>
          <cell r="AH208" t="str">
            <v>ر1</v>
          </cell>
          <cell r="AI208"/>
          <cell r="AJ208" t="str">
            <v>ر1</v>
          </cell>
          <cell r="AK208"/>
          <cell r="AL208" t="str">
            <v>ر1</v>
          </cell>
          <cell r="AM208"/>
          <cell r="AN208" t="str">
            <v>ر1</v>
          </cell>
          <cell r="AO208"/>
          <cell r="AP208" t="str">
            <v>ر1</v>
          </cell>
          <cell r="AQ208"/>
          <cell r="AR208" t="str">
            <v>ر1</v>
          </cell>
          <cell r="AS208"/>
          <cell r="AT208" t="str">
            <v>ج</v>
          </cell>
          <cell r="AU208"/>
          <cell r="AV208" t="str">
            <v>ر1</v>
          </cell>
          <cell r="AW208"/>
          <cell r="AX208" t="str">
            <v>ر2</v>
          </cell>
          <cell r="AY208"/>
          <cell r="AZ208" t="str">
            <v>ر1</v>
          </cell>
          <cell r="BA208"/>
          <cell r="BB208" t="str">
            <v>ر1</v>
          </cell>
          <cell r="BC208"/>
          <cell r="BD208" t="str">
            <v>ر1</v>
          </cell>
          <cell r="BE208"/>
          <cell r="BF208" t="str">
            <v>ر1</v>
          </cell>
          <cell r="BG208"/>
          <cell r="BH208" t="str">
            <v>ر1</v>
          </cell>
          <cell r="BI208"/>
          <cell r="BJ208" t="str">
            <v>ر1</v>
          </cell>
          <cell r="BK208"/>
          <cell r="BL208" t="str">
            <v>ر2</v>
          </cell>
          <cell r="BM208"/>
          <cell r="BN208" t="str">
            <v>ر1</v>
          </cell>
          <cell r="BO208"/>
          <cell r="BP208" t="str">
            <v>ر1</v>
          </cell>
          <cell r="BQ208"/>
          <cell r="BR208" t="str">
            <v>ر1</v>
          </cell>
          <cell r="BS208"/>
          <cell r="BT208" t="str">
            <v>ر1</v>
          </cell>
          <cell r="BU208"/>
          <cell r="BV208" t="str">
            <v>ر1</v>
          </cell>
          <cell r="BW208"/>
          <cell r="BX208" t="str">
            <v>ر1</v>
          </cell>
          <cell r="BY208">
            <v>1</v>
          </cell>
          <cell r="BZ208" t="str">
            <v>ج</v>
          </cell>
          <cell r="CA208">
            <v>1</v>
          </cell>
          <cell r="CB208" t="str">
            <v>ج</v>
          </cell>
          <cell r="CC208">
            <v>1</v>
          </cell>
          <cell r="CD208" t="str">
            <v>ج</v>
          </cell>
          <cell r="CE208">
            <v>1</v>
          </cell>
          <cell r="CF208" t="str">
            <v>ج</v>
          </cell>
          <cell r="CG208">
            <v>1</v>
          </cell>
          <cell r="CH208" t="str">
            <v>ج</v>
          </cell>
          <cell r="CI208">
            <v>1</v>
          </cell>
          <cell r="CJ208" t="str">
            <v>ج</v>
          </cell>
          <cell r="CK208"/>
          <cell r="CL208" t="str">
            <v/>
          </cell>
          <cell r="CM208"/>
          <cell r="CN208" t="str">
            <v/>
          </cell>
          <cell r="CO208"/>
          <cell r="CP208" t="str">
            <v/>
          </cell>
          <cell r="CQ208"/>
          <cell r="CR208" t="str">
            <v/>
          </cell>
          <cell r="CS208"/>
          <cell r="CT208" t="str">
            <v/>
          </cell>
          <cell r="CU208"/>
          <cell r="CV208" t="str">
            <v/>
          </cell>
          <cell r="CW208"/>
          <cell r="CX208" t="str">
            <v>ر1</v>
          </cell>
          <cell r="CY208" t="str">
            <v>ر2</v>
          </cell>
          <cell r="CZ208" t="str">
            <v>ر2</v>
          </cell>
          <cell r="DA208" t="str">
            <v>ر1</v>
          </cell>
          <cell r="DB208" t="str">
            <v>ر1</v>
          </cell>
          <cell r="DC208" t="str">
            <v>ر1</v>
          </cell>
          <cell r="DD208" t="str">
            <v>ر2</v>
          </cell>
          <cell r="DE208" t="str">
            <v>ر1</v>
          </cell>
          <cell r="DF208" t="str">
            <v>ر1</v>
          </cell>
          <cell r="DG208" t="str">
            <v>ر2</v>
          </cell>
          <cell r="DH208" t="str">
            <v>ر1</v>
          </cell>
          <cell r="DI208" t="str">
            <v>ر1</v>
          </cell>
          <cell r="DJ208" t="str">
            <v>ج</v>
          </cell>
          <cell r="DK208" t="str">
            <v>ر1</v>
          </cell>
          <cell r="DL208" t="str">
            <v>ر1</v>
          </cell>
          <cell r="DM208" t="str">
            <v>ر1</v>
          </cell>
          <cell r="DN208" t="str">
            <v>ر1</v>
          </cell>
          <cell r="DO208" t="str">
            <v>ر1</v>
          </cell>
          <cell r="DP208" t="str">
            <v>ر1</v>
          </cell>
          <cell r="DQ208" t="str">
            <v>ر1</v>
          </cell>
          <cell r="DR208" t="str">
            <v>ج</v>
          </cell>
          <cell r="DS208" t="str">
            <v>ر1</v>
          </cell>
          <cell r="DT208" t="str">
            <v>ر2</v>
          </cell>
          <cell r="DU208" t="str">
            <v>ر1</v>
          </cell>
          <cell r="DV208" t="str">
            <v>ر1</v>
          </cell>
          <cell r="DW208" t="str">
            <v>ر1</v>
          </cell>
          <cell r="DX208" t="str">
            <v>ر1</v>
          </cell>
          <cell r="DY208" t="str">
            <v>ر1</v>
          </cell>
          <cell r="DZ208" t="str">
            <v>ر1</v>
          </cell>
          <cell r="EA208" t="str">
            <v>ر2</v>
          </cell>
          <cell r="EB208" t="str">
            <v>ر1</v>
          </cell>
          <cell r="EC208" t="str">
            <v>ر1</v>
          </cell>
          <cell r="ED208" t="str">
            <v>ر1</v>
          </cell>
          <cell r="EE208" t="str">
            <v>ر1</v>
          </cell>
          <cell r="EF208" t="str">
            <v>ر1</v>
          </cell>
          <cell r="EG208" t="str">
            <v>ر1</v>
          </cell>
          <cell r="EH208" t="str">
            <v>ر1</v>
          </cell>
          <cell r="EI208" t="str">
            <v>ر1</v>
          </cell>
          <cell r="EJ208" t="str">
            <v>ر1</v>
          </cell>
          <cell r="EK208" t="str">
            <v>ر1</v>
          </cell>
          <cell r="EL208" t="str">
            <v>ر1</v>
          </cell>
          <cell r="EM208" t="str">
            <v>ر1</v>
          </cell>
          <cell r="EN208" t="str">
            <v/>
          </cell>
          <cell r="EO208" t="str">
            <v/>
          </cell>
          <cell r="EP208" t="str">
            <v/>
          </cell>
          <cell r="EQ208" t="str">
            <v/>
          </cell>
          <cell r="ER208" t="str">
            <v/>
          </cell>
          <cell r="ES208" t="str">
            <v/>
          </cell>
          <cell r="ET208" t="str">
            <v/>
          </cell>
          <cell r="EU208" t="str">
            <v/>
          </cell>
          <cell r="EV208" t="str">
            <v/>
          </cell>
          <cell r="EW208" t="e">
            <v>#REF!</v>
          </cell>
        </row>
        <row r="209">
          <cell r="A209">
            <v>706389</v>
          </cell>
          <cell r="B209" t="str">
            <v xml:space="preserve">ريم فليطي </v>
          </cell>
          <cell r="C209" t="str">
            <v>الثانية</v>
          </cell>
          <cell r="D209" t="str">
            <v/>
          </cell>
          <cell r="E209"/>
          <cell r="F209" t="str">
            <v>ر2</v>
          </cell>
          <cell r="G209">
            <v>1</v>
          </cell>
          <cell r="H209" t="str">
            <v>ر1</v>
          </cell>
          <cell r="I209">
            <v>1</v>
          </cell>
          <cell r="J209" t="str">
            <v>ر2</v>
          </cell>
          <cell r="K209"/>
          <cell r="L209" t="str">
            <v>ر2</v>
          </cell>
          <cell r="M209"/>
          <cell r="N209" t="str">
            <v>ر2</v>
          </cell>
          <cell r="O209"/>
          <cell r="P209" t="str">
            <v>ج</v>
          </cell>
          <cell r="Q209"/>
          <cell r="R209" t="str">
            <v>ر2</v>
          </cell>
          <cell r="S209"/>
          <cell r="T209" t="str">
            <v>ر2</v>
          </cell>
          <cell r="U209"/>
          <cell r="V209" t="str">
            <v>ر1</v>
          </cell>
          <cell r="W209"/>
          <cell r="X209" t="str">
            <v>ر1</v>
          </cell>
          <cell r="Y209"/>
          <cell r="Z209" t="str">
            <v>ر2</v>
          </cell>
          <cell r="AA209"/>
          <cell r="AB209" t="str">
            <v>ج</v>
          </cell>
          <cell r="AC209"/>
          <cell r="AD209" t="str">
            <v>ج</v>
          </cell>
          <cell r="AE209"/>
          <cell r="AF209" t="str">
            <v>ج</v>
          </cell>
          <cell r="AG209">
            <v>1</v>
          </cell>
          <cell r="AH209" t="str">
            <v>ج</v>
          </cell>
          <cell r="AI209">
            <v>1</v>
          </cell>
          <cell r="AJ209" t="str">
            <v>ج</v>
          </cell>
          <cell r="AK209"/>
          <cell r="AL209" t="str">
            <v>ج</v>
          </cell>
          <cell r="AM209"/>
          <cell r="AN209" t="str">
            <v>ج</v>
          </cell>
          <cell r="AO209"/>
          <cell r="AP209" t="str">
            <v/>
          </cell>
          <cell r="AQ209"/>
          <cell r="AR209" t="str">
            <v/>
          </cell>
          <cell r="AS209"/>
          <cell r="AT209" t="str">
            <v/>
          </cell>
          <cell r="AU209"/>
          <cell r="AV209" t="str">
            <v/>
          </cell>
          <cell r="AW209"/>
          <cell r="AX209" t="str">
            <v/>
          </cell>
          <cell r="AY209"/>
          <cell r="AZ209" t="str">
            <v/>
          </cell>
          <cell r="BA209"/>
          <cell r="BB209" t="str">
            <v/>
          </cell>
          <cell r="BC209"/>
          <cell r="BD209" t="str">
            <v/>
          </cell>
          <cell r="BE209"/>
          <cell r="BF209" t="str">
            <v/>
          </cell>
          <cell r="BG209"/>
          <cell r="BH209" t="str">
            <v/>
          </cell>
          <cell r="BI209"/>
          <cell r="BJ209" t="str">
            <v/>
          </cell>
          <cell r="BK209"/>
          <cell r="BL209" t="str">
            <v/>
          </cell>
          <cell r="BM209"/>
          <cell r="BN209" t="str">
            <v/>
          </cell>
          <cell r="BO209"/>
          <cell r="BP209" t="str">
            <v/>
          </cell>
          <cell r="BQ209"/>
          <cell r="BR209" t="str">
            <v/>
          </cell>
          <cell r="BS209"/>
          <cell r="BT209" t="str">
            <v/>
          </cell>
          <cell r="BU209"/>
          <cell r="BV209" t="str">
            <v/>
          </cell>
          <cell r="BW209"/>
          <cell r="BX209" t="str">
            <v/>
          </cell>
          <cell r="BY209"/>
          <cell r="BZ209" t="str">
            <v/>
          </cell>
          <cell r="CA209"/>
          <cell r="CB209" t="str">
            <v/>
          </cell>
          <cell r="CC209"/>
          <cell r="CD209" t="str">
            <v/>
          </cell>
          <cell r="CE209"/>
          <cell r="CF209" t="str">
            <v/>
          </cell>
          <cell r="CG209"/>
          <cell r="CH209" t="str">
            <v/>
          </cell>
          <cell r="CI209"/>
          <cell r="CJ209" t="str">
            <v/>
          </cell>
          <cell r="CK209"/>
          <cell r="CL209" t="str">
            <v/>
          </cell>
          <cell r="CM209"/>
          <cell r="CN209" t="str">
            <v/>
          </cell>
          <cell r="CO209"/>
          <cell r="CP209" t="str">
            <v/>
          </cell>
          <cell r="CQ209"/>
          <cell r="CR209" t="str">
            <v/>
          </cell>
          <cell r="CS209"/>
          <cell r="CT209" t="str">
            <v/>
          </cell>
          <cell r="CU209"/>
          <cell r="CV209" t="str">
            <v/>
          </cell>
          <cell r="CW209"/>
          <cell r="CX209" t="str">
            <v>ر2</v>
          </cell>
          <cell r="CY209" t="str">
            <v>ر2</v>
          </cell>
          <cell r="CZ209" t="str">
            <v>ر2</v>
          </cell>
          <cell r="DA209" t="str">
            <v>ر2</v>
          </cell>
          <cell r="DB209" t="str">
            <v>ر2</v>
          </cell>
          <cell r="DC209" t="str">
            <v>ج</v>
          </cell>
          <cell r="DD209" t="str">
            <v>ر2</v>
          </cell>
          <cell r="DE209" t="str">
            <v>ر2</v>
          </cell>
          <cell r="DF209" t="str">
            <v>ر1</v>
          </cell>
          <cell r="DG209" t="str">
            <v>ر1</v>
          </cell>
          <cell r="DH209" t="str">
            <v>ر2</v>
          </cell>
          <cell r="DI209" t="str">
            <v>ج</v>
          </cell>
          <cell r="DJ209" t="str">
            <v>ج</v>
          </cell>
          <cell r="DK209" t="str">
            <v>ج</v>
          </cell>
          <cell r="DL209" t="str">
            <v>ر1</v>
          </cell>
          <cell r="DM209" t="str">
            <v>ر1</v>
          </cell>
          <cell r="DN209" t="str">
            <v>ج</v>
          </cell>
          <cell r="DO209" t="str">
            <v>ج</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O209" t="str">
            <v/>
          </cell>
          <cell r="EP209" t="str">
            <v/>
          </cell>
          <cell r="EQ209" t="str">
            <v/>
          </cell>
          <cell r="ER209" t="str">
            <v/>
          </cell>
          <cell r="ES209" t="str">
            <v/>
          </cell>
          <cell r="ET209" t="str">
            <v/>
          </cell>
          <cell r="EU209" t="str">
            <v/>
          </cell>
          <cell r="EV209" t="str">
            <v/>
          </cell>
          <cell r="EW209" t="e">
            <v>#REF!</v>
          </cell>
        </row>
        <row r="210">
          <cell r="A210">
            <v>706392</v>
          </cell>
          <cell r="B210" t="str">
            <v>ريماز الطاغوس</v>
          </cell>
          <cell r="C210" t="str">
            <v>الثالثة</v>
          </cell>
          <cell r="D210" t="str">
            <v/>
          </cell>
          <cell r="E210"/>
          <cell r="F210" t="str">
            <v>ر1</v>
          </cell>
          <cell r="G210"/>
          <cell r="H210" t="str">
            <v>ر1</v>
          </cell>
          <cell r="I210"/>
          <cell r="J210" t="str">
            <v>ر2</v>
          </cell>
          <cell r="K210"/>
          <cell r="L210" t="str">
            <v>ر2</v>
          </cell>
          <cell r="M210"/>
          <cell r="N210" t="str">
            <v>ر1</v>
          </cell>
          <cell r="O210"/>
          <cell r="P210" t="str">
            <v>ر2</v>
          </cell>
          <cell r="Q210"/>
          <cell r="R210" t="str">
            <v>ر1</v>
          </cell>
          <cell r="S210"/>
          <cell r="T210" t="str">
            <v>ر1</v>
          </cell>
          <cell r="U210"/>
          <cell r="V210" t="str">
            <v>ر2</v>
          </cell>
          <cell r="W210"/>
          <cell r="X210" t="str">
            <v>ر2</v>
          </cell>
          <cell r="Y210"/>
          <cell r="Z210" t="str">
            <v>ر1</v>
          </cell>
          <cell r="AA210"/>
          <cell r="AB210" t="str">
            <v>ر1</v>
          </cell>
          <cell r="AC210"/>
          <cell r="AD210" t="str">
            <v>ر2</v>
          </cell>
          <cell r="AE210"/>
          <cell r="AF210" t="str">
            <v>ر1</v>
          </cell>
          <cell r="AG210"/>
          <cell r="AH210" t="str">
            <v>ر1</v>
          </cell>
          <cell r="AI210"/>
          <cell r="AJ210" t="str">
            <v>ر1</v>
          </cell>
          <cell r="AK210"/>
          <cell r="AL210" t="str">
            <v>ر1</v>
          </cell>
          <cell r="AM210"/>
          <cell r="AN210" t="str">
            <v>ر1</v>
          </cell>
          <cell r="AO210"/>
          <cell r="AP210" t="str">
            <v>ر1</v>
          </cell>
          <cell r="AQ210"/>
          <cell r="AR210" t="str">
            <v>ر1</v>
          </cell>
          <cell r="AS210"/>
          <cell r="AT210" t="str">
            <v>ر1</v>
          </cell>
          <cell r="AU210"/>
          <cell r="AV210" t="str">
            <v>ر1</v>
          </cell>
          <cell r="AW210"/>
          <cell r="AX210" t="str">
            <v>ر1</v>
          </cell>
          <cell r="AY210"/>
          <cell r="AZ210" t="str">
            <v>ر2</v>
          </cell>
          <cell r="BA210"/>
          <cell r="BB210" t="str">
            <v>ر1</v>
          </cell>
          <cell r="BC210"/>
          <cell r="BD210" t="str">
            <v>ر1</v>
          </cell>
          <cell r="BE210"/>
          <cell r="BF210" t="str">
            <v>ج</v>
          </cell>
          <cell r="BG210"/>
          <cell r="BH210" t="str">
            <v>ر1</v>
          </cell>
          <cell r="BI210"/>
          <cell r="BJ210" t="str">
            <v>ر1</v>
          </cell>
          <cell r="BK210">
            <v>1</v>
          </cell>
          <cell r="BL210" t="str">
            <v>ر1</v>
          </cell>
          <cell r="BM210">
            <v>1</v>
          </cell>
          <cell r="BN210" t="str">
            <v>ج</v>
          </cell>
          <cell r="BO210"/>
          <cell r="BP210" t="str">
            <v>ج</v>
          </cell>
          <cell r="BQ210">
            <v>1</v>
          </cell>
          <cell r="BR210" t="str">
            <v>ج</v>
          </cell>
          <cell r="BS210"/>
          <cell r="BT210" t="str">
            <v>ج</v>
          </cell>
          <cell r="BU210"/>
          <cell r="BV210" t="str">
            <v>ج</v>
          </cell>
          <cell r="BW210"/>
          <cell r="BX210" t="str">
            <v>ج</v>
          </cell>
          <cell r="BY210"/>
          <cell r="BZ210" t="str">
            <v/>
          </cell>
          <cell r="CA210"/>
          <cell r="CB210" t="str">
            <v/>
          </cell>
          <cell r="CC210"/>
          <cell r="CD210" t="str">
            <v/>
          </cell>
          <cell r="CE210"/>
          <cell r="CF210" t="str">
            <v/>
          </cell>
          <cell r="CG210"/>
          <cell r="CH210" t="str">
            <v/>
          </cell>
          <cell r="CI210"/>
          <cell r="CJ210" t="str">
            <v/>
          </cell>
          <cell r="CK210"/>
          <cell r="CL210" t="str">
            <v/>
          </cell>
          <cell r="CM210"/>
          <cell r="CN210" t="str">
            <v/>
          </cell>
          <cell r="CO210"/>
          <cell r="CP210" t="str">
            <v/>
          </cell>
          <cell r="CQ210"/>
          <cell r="CR210" t="str">
            <v/>
          </cell>
          <cell r="CS210"/>
          <cell r="CT210" t="str">
            <v/>
          </cell>
          <cell r="CU210"/>
          <cell r="CV210" t="str">
            <v/>
          </cell>
          <cell r="CW210"/>
          <cell r="CX210" t="str">
            <v>ر1</v>
          </cell>
          <cell r="CY210" t="str">
            <v>ر1</v>
          </cell>
          <cell r="CZ210" t="str">
            <v>ر2</v>
          </cell>
          <cell r="DA210" t="str">
            <v>ر2</v>
          </cell>
          <cell r="DB210" t="str">
            <v>ر1</v>
          </cell>
          <cell r="DC210" t="str">
            <v>ر2</v>
          </cell>
          <cell r="DD210" t="str">
            <v>ر1</v>
          </cell>
          <cell r="DE210" t="str">
            <v>ر1</v>
          </cell>
          <cell r="DF210" t="str">
            <v>ر2</v>
          </cell>
          <cell r="DG210" t="str">
            <v>ر2</v>
          </cell>
          <cell r="DH210" t="str">
            <v>ر1</v>
          </cell>
          <cell r="DI210" t="str">
            <v>ر1</v>
          </cell>
          <cell r="DJ210" t="str">
            <v>ر2</v>
          </cell>
          <cell r="DK210" t="str">
            <v>ر1</v>
          </cell>
          <cell r="DL210" t="str">
            <v>ر1</v>
          </cell>
          <cell r="DM210" t="str">
            <v>ر1</v>
          </cell>
          <cell r="DN210" t="str">
            <v>ر1</v>
          </cell>
          <cell r="DO210" t="str">
            <v>ر1</v>
          </cell>
          <cell r="DP210" t="str">
            <v>ر1</v>
          </cell>
          <cell r="DQ210" t="str">
            <v>ر1</v>
          </cell>
          <cell r="DR210" t="str">
            <v>ر1</v>
          </cell>
          <cell r="DS210" t="str">
            <v>ر1</v>
          </cell>
          <cell r="DT210" t="str">
            <v>ر1</v>
          </cell>
          <cell r="DU210" t="str">
            <v>ر2</v>
          </cell>
          <cell r="DV210" t="str">
            <v>ر1</v>
          </cell>
          <cell r="DW210" t="str">
            <v>ر1</v>
          </cell>
          <cell r="DX210" t="str">
            <v>ج</v>
          </cell>
          <cell r="DY210" t="str">
            <v>ر1</v>
          </cell>
          <cell r="DZ210" t="str">
            <v>ر1</v>
          </cell>
          <cell r="EA210" t="str">
            <v>ر2</v>
          </cell>
          <cell r="EB210" t="str">
            <v>ر1</v>
          </cell>
          <cell r="EC210" t="str">
            <v>ج</v>
          </cell>
          <cell r="ED210" t="str">
            <v>ر1</v>
          </cell>
          <cell r="EE210" t="str">
            <v>ج</v>
          </cell>
          <cell r="EF210" t="str">
            <v>ج</v>
          </cell>
          <cell r="EG210" t="str">
            <v>ج</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e">
            <v>#REF!</v>
          </cell>
        </row>
        <row r="211">
          <cell r="A211">
            <v>706410</v>
          </cell>
          <cell r="B211" t="str">
            <v xml:space="preserve">سائده الشاعر </v>
          </cell>
          <cell r="C211" t="str">
            <v>الرابعة</v>
          </cell>
          <cell r="D211" t="str">
            <v/>
          </cell>
          <cell r="E211"/>
          <cell r="F211" t="str">
            <v>ر1</v>
          </cell>
          <cell r="G211"/>
          <cell r="H211" t="str">
            <v>ر1</v>
          </cell>
          <cell r="I211"/>
          <cell r="J211" t="str">
            <v>ر1</v>
          </cell>
          <cell r="K211"/>
          <cell r="L211" t="str">
            <v>ر1</v>
          </cell>
          <cell r="M211"/>
          <cell r="N211" t="str">
            <v>ر2</v>
          </cell>
          <cell r="O211"/>
          <cell r="P211" t="str">
            <v>ر2</v>
          </cell>
          <cell r="Q211"/>
          <cell r="R211" t="str">
            <v>ر1</v>
          </cell>
          <cell r="S211"/>
          <cell r="T211" t="str">
            <v>ر1</v>
          </cell>
          <cell r="U211"/>
          <cell r="V211" t="str">
            <v>ر1</v>
          </cell>
          <cell r="W211"/>
          <cell r="X211" t="str">
            <v>ر2</v>
          </cell>
          <cell r="Y211"/>
          <cell r="Z211" t="str">
            <v>ر1</v>
          </cell>
          <cell r="AA211"/>
          <cell r="AB211" t="str">
            <v>ر2</v>
          </cell>
          <cell r="AC211"/>
          <cell r="AD211" t="str">
            <v>ر1</v>
          </cell>
          <cell r="AE211"/>
          <cell r="AF211" t="str">
            <v>ر1</v>
          </cell>
          <cell r="AG211"/>
          <cell r="AH211" t="str">
            <v>ر1</v>
          </cell>
          <cell r="AI211"/>
          <cell r="AJ211" t="str">
            <v>ر2</v>
          </cell>
          <cell r="AK211"/>
          <cell r="AL211" t="str">
            <v>ر1</v>
          </cell>
          <cell r="AM211"/>
          <cell r="AN211" t="str">
            <v>ر1</v>
          </cell>
          <cell r="AO211"/>
          <cell r="AP211" t="str">
            <v>ر2</v>
          </cell>
          <cell r="AQ211"/>
          <cell r="AR211" t="str">
            <v>ر1</v>
          </cell>
          <cell r="AS211"/>
          <cell r="AT211" t="str">
            <v>ر2</v>
          </cell>
          <cell r="AU211"/>
          <cell r="AV211" t="str">
            <v>ر2</v>
          </cell>
          <cell r="AW211"/>
          <cell r="AX211" t="str">
            <v>ر2</v>
          </cell>
          <cell r="AY211"/>
          <cell r="AZ211" t="str">
            <v>ر1</v>
          </cell>
          <cell r="BA211"/>
          <cell r="BB211" t="str">
            <v>ر1</v>
          </cell>
          <cell r="BC211">
            <v>1</v>
          </cell>
          <cell r="BD211" t="str">
            <v>ر2</v>
          </cell>
          <cell r="BE211"/>
          <cell r="BF211" t="str">
            <v>ر1</v>
          </cell>
          <cell r="BG211"/>
          <cell r="BH211" t="str">
            <v>ر1</v>
          </cell>
          <cell r="BI211"/>
          <cell r="BJ211" t="str">
            <v>ر1</v>
          </cell>
          <cell r="BK211"/>
          <cell r="BL211" t="str">
            <v>ر2</v>
          </cell>
          <cell r="BM211"/>
          <cell r="BN211" t="str">
            <v>ر1</v>
          </cell>
          <cell r="BO211"/>
          <cell r="BP211" t="str">
            <v>ر1</v>
          </cell>
          <cell r="BQ211"/>
          <cell r="BR211" t="str">
            <v>ر1</v>
          </cell>
          <cell r="BS211"/>
          <cell r="BT211" t="str">
            <v>ر1</v>
          </cell>
          <cell r="BU211"/>
          <cell r="BV211" t="str">
            <v>ر1</v>
          </cell>
          <cell r="BW211"/>
          <cell r="BX211" t="str">
            <v>ر1</v>
          </cell>
          <cell r="BY211">
            <v>1</v>
          </cell>
          <cell r="BZ211" t="str">
            <v>ج</v>
          </cell>
          <cell r="CA211">
            <v>1</v>
          </cell>
          <cell r="CB211" t="str">
            <v>ج</v>
          </cell>
          <cell r="CC211">
            <v>1</v>
          </cell>
          <cell r="CD211" t="str">
            <v>ج</v>
          </cell>
          <cell r="CE211">
            <v>1</v>
          </cell>
          <cell r="CF211" t="str">
            <v>ج</v>
          </cell>
          <cell r="CG211">
            <v>1</v>
          </cell>
          <cell r="CH211" t="str">
            <v>ج</v>
          </cell>
          <cell r="CI211">
            <v>1</v>
          </cell>
          <cell r="CJ211" t="str">
            <v>ج</v>
          </cell>
          <cell r="CK211"/>
          <cell r="CL211" t="str">
            <v/>
          </cell>
          <cell r="CM211"/>
          <cell r="CN211" t="str">
            <v/>
          </cell>
          <cell r="CO211"/>
          <cell r="CP211" t="str">
            <v/>
          </cell>
          <cell r="CQ211"/>
          <cell r="CR211" t="str">
            <v/>
          </cell>
          <cell r="CS211"/>
          <cell r="CT211" t="str">
            <v/>
          </cell>
          <cell r="CU211"/>
          <cell r="CV211" t="str">
            <v/>
          </cell>
          <cell r="CW211"/>
          <cell r="CX211" t="str">
            <v>ر1</v>
          </cell>
          <cell r="CY211" t="str">
            <v>ر1</v>
          </cell>
          <cell r="CZ211" t="str">
            <v>ر1</v>
          </cell>
          <cell r="DA211" t="str">
            <v>ر1</v>
          </cell>
          <cell r="DB211" t="str">
            <v>ر2</v>
          </cell>
          <cell r="DC211" t="str">
            <v>ر2</v>
          </cell>
          <cell r="DD211" t="str">
            <v>ر1</v>
          </cell>
          <cell r="DE211" t="str">
            <v>ر1</v>
          </cell>
          <cell r="DF211" t="str">
            <v>ر1</v>
          </cell>
          <cell r="DG211" t="str">
            <v>ر2</v>
          </cell>
          <cell r="DH211" t="str">
            <v>ر1</v>
          </cell>
          <cell r="DI211" t="str">
            <v>ر2</v>
          </cell>
          <cell r="DJ211" t="str">
            <v>ر1</v>
          </cell>
          <cell r="DK211" t="str">
            <v>ر1</v>
          </cell>
          <cell r="DL211" t="str">
            <v>ر1</v>
          </cell>
          <cell r="DM211" t="str">
            <v>ر2</v>
          </cell>
          <cell r="DN211" t="str">
            <v>ر1</v>
          </cell>
          <cell r="DO211" t="str">
            <v>ر1</v>
          </cell>
          <cell r="DP211" t="str">
            <v>ر2</v>
          </cell>
          <cell r="DQ211" t="str">
            <v>ر1</v>
          </cell>
          <cell r="DR211" t="str">
            <v>ر2</v>
          </cell>
          <cell r="DS211" t="str">
            <v>ر2</v>
          </cell>
          <cell r="DT211" t="str">
            <v>ر2</v>
          </cell>
          <cell r="DU211" t="str">
            <v>ر1</v>
          </cell>
          <cell r="DV211" t="str">
            <v>ر1</v>
          </cell>
          <cell r="DW211" t="str">
            <v>ر2</v>
          </cell>
          <cell r="DX211" t="str">
            <v>ر1</v>
          </cell>
          <cell r="DY211" t="str">
            <v>ر1</v>
          </cell>
          <cell r="DZ211" t="str">
            <v>ر1</v>
          </cell>
          <cell r="EA211" t="str">
            <v>ر2</v>
          </cell>
          <cell r="EB211" t="str">
            <v>ر1</v>
          </cell>
          <cell r="EC211" t="str">
            <v>ر1</v>
          </cell>
          <cell r="ED211" t="str">
            <v>ر1</v>
          </cell>
          <cell r="EE211" t="str">
            <v>ر1</v>
          </cell>
          <cell r="EF211" t="str">
            <v>ر1</v>
          </cell>
          <cell r="EG211" t="str">
            <v>ر1</v>
          </cell>
          <cell r="EH211" t="str">
            <v>ر1</v>
          </cell>
          <cell r="EI211" t="str">
            <v>ر1</v>
          </cell>
          <cell r="EJ211" t="str">
            <v>ر1</v>
          </cell>
          <cell r="EK211" t="str">
            <v>ر1</v>
          </cell>
          <cell r="EL211" t="str">
            <v>ر1</v>
          </cell>
          <cell r="EM211" t="str">
            <v>ر1</v>
          </cell>
          <cell r="EN211" t="str">
            <v/>
          </cell>
          <cell r="EO211" t="str">
            <v/>
          </cell>
          <cell r="EP211" t="str">
            <v/>
          </cell>
          <cell r="EQ211" t="str">
            <v/>
          </cell>
          <cell r="ER211" t="str">
            <v/>
          </cell>
          <cell r="ES211" t="str">
            <v/>
          </cell>
          <cell r="ET211" t="str">
            <v/>
          </cell>
          <cell r="EU211" t="str">
            <v/>
          </cell>
          <cell r="EV211" t="str">
            <v/>
          </cell>
          <cell r="EW211" t="e">
            <v>#REF!</v>
          </cell>
        </row>
        <row r="212">
          <cell r="A212">
            <v>706413</v>
          </cell>
          <cell r="B212" t="str">
            <v>سحر ابو علوان</v>
          </cell>
          <cell r="C212" t="str">
            <v>الأولى</v>
          </cell>
          <cell r="D212" t="str">
            <v/>
          </cell>
          <cell r="E212">
            <v>1</v>
          </cell>
          <cell r="F212" t="str">
            <v>ر2</v>
          </cell>
          <cell r="G212"/>
          <cell r="H212" t="str">
            <v>ر1</v>
          </cell>
          <cell r="I212"/>
          <cell r="J212" t="str">
            <v>ر2</v>
          </cell>
          <cell r="K212">
            <v>1</v>
          </cell>
          <cell r="L212" t="str">
            <v>ر2</v>
          </cell>
          <cell r="M212">
            <v>1</v>
          </cell>
          <cell r="N212" t="str">
            <v>ر2</v>
          </cell>
          <cell r="O212"/>
          <cell r="P212" t="str">
            <v>ر1</v>
          </cell>
          <cell r="Q212"/>
          <cell r="R212" t="str">
            <v>ج</v>
          </cell>
          <cell r="S212"/>
          <cell r="T212" t="str">
            <v>ج</v>
          </cell>
          <cell r="U212"/>
          <cell r="V212" t="str">
            <v>ر2</v>
          </cell>
          <cell r="W212"/>
          <cell r="X212" t="str">
            <v>ج</v>
          </cell>
          <cell r="Y212"/>
          <cell r="Z212" t="str">
            <v>ج</v>
          </cell>
          <cell r="AA212"/>
          <cell r="AB212" t="str">
            <v>ر2</v>
          </cell>
          <cell r="AC212"/>
          <cell r="AD212" t="str">
            <v/>
          </cell>
          <cell r="AE212"/>
          <cell r="AF212" t="str">
            <v/>
          </cell>
          <cell r="AG212"/>
          <cell r="AH212" t="str">
            <v/>
          </cell>
          <cell r="AI212"/>
          <cell r="AJ212" t="str">
            <v/>
          </cell>
          <cell r="AK212"/>
          <cell r="AL212" t="str">
            <v/>
          </cell>
          <cell r="AM212"/>
          <cell r="AN212" t="str">
            <v/>
          </cell>
          <cell r="AO212"/>
          <cell r="AP212" t="str">
            <v/>
          </cell>
          <cell r="AQ212"/>
          <cell r="AR212" t="str">
            <v/>
          </cell>
          <cell r="AS212"/>
          <cell r="AT212" t="str">
            <v/>
          </cell>
          <cell r="AU212"/>
          <cell r="AV212" t="str">
            <v/>
          </cell>
          <cell r="AW212"/>
          <cell r="AX212" t="str">
            <v/>
          </cell>
          <cell r="AY212"/>
          <cell r="AZ212" t="str">
            <v/>
          </cell>
          <cell r="BA212"/>
          <cell r="BB212" t="str">
            <v/>
          </cell>
          <cell r="BC212"/>
          <cell r="BD212" t="str">
            <v/>
          </cell>
          <cell r="BE212"/>
          <cell r="BF212" t="str">
            <v/>
          </cell>
          <cell r="BG212"/>
          <cell r="BH212" t="str">
            <v/>
          </cell>
          <cell r="BI212"/>
          <cell r="BJ212" t="str">
            <v/>
          </cell>
          <cell r="BK212"/>
          <cell r="BL212" t="str">
            <v/>
          </cell>
          <cell r="BM212"/>
          <cell r="BN212" t="str">
            <v/>
          </cell>
          <cell r="BO212"/>
          <cell r="BP212" t="str">
            <v/>
          </cell>
          <cell r="BQ212"/>
          <cell r="BR212" t="str">
            <v/>
          </cell>
          <cell r="BS212"/>
          <cell r="BT212" t="str">
            <v/>
          </cell>
          <cell r="BU212"/>
          <cell r="BV212" t="str">
            <v/>
          </cell>
          <cell r="BW212"/>
          <cell r="BX212" t="str">
            <v/>
          </cell>
          <cell r="BY212"/>
          <cell r="BZ212" t="str">
            <v/>
          </cell>
          <cell r="CA212"/>
          <cell r="CB212" t="str">
            <v/>
          </cell>
          <cell r="CC212"/>
          <cell r="CD212" t="str">
            <v/>
          </cell>
          <cell r="CE212"/>
          <cell r="CF212" t="str">
            <v/>
          </cell>
          <cell r="CG212"/>
          <cell r="CH212" t="str">
            <v/>
          </cell>
          <cell r="CI212"/>
          <cell r="CJ212" t="str">
            <v/>
          </cell>
          <cell r="CK212"/>
          <cell r="CL212" t="str">
            <v/>
          </cell>
          <cell r="CM212"/>
          <cell r="CN212" t="str">
            <v/>
          </cell>
          <cell r="CO212"/>
          <cell r="CP212" t="str">
            <v/>
          </cell>
          <cell r="CQ212"/>
          <cell r="CR212" t="str">
            <v/>
          </cell>
          <cell r="CS212"/>
          <cell r="CT212" t="str">
            <v/>
          </cell>
          <cell r="CU212"/>
          <cell r="CV212" t="str">
            <v/>
          </cell>
          <cell r="CW212"/>
          <cell r="CX212" t="str">
            <v>ر2</v>
          </cell>
          <cell r="CY212" t="str">
            <v>ر1</v>
          </cell>
          <cell r="CZ212" t="str">
            <v>ر2</v>
          </cell>
          <cell r="DA212" t="str">
            <v>ر2</v>
          </cell>
          <cell r="DB212" t="str">
            <v>ر2</v>
          </cell>
          <cell r="DC212" t="str">
            <v>ر1</v>
          </cell>
          <cell r="DD212" t="str">
            <v>ج</v>
          </cell>
          <cell r="DE212" t="str">
            <v>ج</v>
          </cell>
          <cell r="DF212" t="str">
            <v>ر2</v>
          </cell>
          <cell r="DG212" t="str">
            <v>ج</v>
          </cell>
          <cell r="DH212" t="str">
            <v>ج</v>
          </cell>
          <cell r="DI212" t="str">
            <v>ر2</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e">
            <v>#REF!</v>
          </cell>
        </row>
        <row r="213">
          <cell r="A213">
            <v>706416</v>
          </cell>
          <cell r="B213" t="str">
            <v>سعاد موسى</v>
          </cell>
          <cell r="C213" t="str">
            <v>الرابعة حديث</v>
          </cell>
          <cell r="D213" t="str">
            <v>ترفع الى س4</v>
          </cell>
          <cell r="E213"/>
          <cell r="F213" t="str">
            <v>ر1</v>
          </cell>
          <cell r="G213"/>
          <cell r="H213" t="str">
            <v>ر1</v>
          </cell>
          <cell r="I213"/>
          <cell r="J213" t="str">
            <v>ر1</v>
          </cell>
          <cell r="K213"/>
          <cell r="L213" t="str">
            <v>ر1</v>
          </cell>
          <cell r="M213"/>
          <cell r="N213" t="str">
            <v>ر1</v>
          </cell>
          <cell r="O213"/>
          <cell r="P213" t="str">
            <v>ر2</v>
          </cell>
          <cell r="Q213"/>
          <cell r="R213" t="str">
            <v>ر2</v>
          </cell>
          <cell r="S213"/>
          <cell r="T213" t="str">
            <v>ر1</v>
          </cell>
          <cell r="U213"/>
          <cell r="V213" t="str">
            <v>ر1</v>
          </cell>
          <cell r="W213"/>
          <cell r="X213" t="str">
            <v>ر1</v>
          </cell>
          <cell r="Y213"/>
          <cell r="Z213" t="str">
            <v>ر1</v>
          </cell>
          <cell r="AA213"/>
          <cell r="AB213" t="str">
            <v>ر1</v>
          </cell>
          <cell r="AC213"/>
          <cell r="AD213" t="str">
            <v>ر1</v>
          </cell>
          <cell r="AE213"/>
          <cell r="AF213" t="str">
            <v>ر1</v>
          </cell>
          <cell r="AG213"/>
          <cell r="AH213" t="str">
            <v>ر1</v>
          </cell>
          <cell r="AI213"/>
          <cell r="AJ213" t="str">
            <v>ر1</v>
          </cell>
          <cell r="AK213"/>
          <cell r="AL213" t="str">
            <v>ر1</v>
          </cell>
          <cell r="AM213"/>
          <cell r="AN213" t="str">
            <v>ر2</v>
          </cell>
          <cell r="AO213"/>
          <cell r="AP213" t="str">
            <v>ر1</v>
          </cell>
          <cell r="AQ213"/>
          <cell r="AR213" t="str">
            <v>ر1</v>
          </cell>
          <cell r="AS213"/>
          <cell r="AT213" t="str">
            <v>ر1</v>
          </cell>
          <cell r="AU213"/>
          <cell r="AV213" t="str">
            <v>ر2</v>
          </cell>
          <cell r="AW213"/>
          <cell r="AX213" t="str">
            <v>ر1</v>
          </cell>
          <cell r="AY213"/>
          <cell r="AZ213" t="str">
            <v>ر2</v>
          </cell>
          <cell r="BA213"/>
          <cell r="BB213" t="str">
            <v>ر1</v>
          </cell>
          <cell r="BC213"/>
          <cell r="BD213" t="str">
            <v>ر1</v>
          </cell>
          <cell r="BE213"/>
          <cell r="BF213" t="str">
            <v>ر1</v>
          </cell>
          <cell r="BG213"/>
          <cell r="BH213" t="str">
            <v>ر1</v>
          </cell>
          <cell r="BI213"/>
          <cell r="BJ213" t="str">
            <v>ر1</v>
          </cell>
          <cell r="BK213"/>
          <cell r="BL213" t="str">
            <v>ر1</v>
          </cell>
          <cell r="BM213">
            <v>1</v>
          </cell>
          <cell r="BN213" t="str">
            <v>ر1</v>
          </cell>
          <cell r="BO213"/>
          <cell r="BP213" t="str">
            <v>ر1</v>
          </cell>
          <cell r="BQ213">
            <v>1</v>
          </cell>
          <cell r="BR213" t="str">
            <v>ر1</v>
          </cell>
          <cell r="BS213">
            <v>1</v>
          </cell>
          <cell r="BT213" t="str">
            <v>ر1</v>
          </cell>
          <cell r="BU213"/>
          <cell r="BV213" t="str">
            <v>ر2</v>
          </cell>
          <cell r="BW213">
            <v>1</v>
          </cell>
          <cell r="BX213" t="str">
            <v>ر2</v>
          </cell>
          <cell r="BY213"/>
          <cell r="BZ213" t="str">
            <v/>
          </cell>
          <cell r="CA213"/>
          <cell r="CB213" t="str">
            <v/>
          </cell>
          <cell r="CC213"/>
          <cell r="CD213" t="str">
            <v/>
          </cell>
          <cell r="CE213"/>
          <cell r="CF213" t="str">
            <v/>
          </cell>
          <cell r="CG213"/>
          <cell r="CH213" t="str">
            <v/>
          </cell>
          <cell r="CI213"/>
          <cell r="CJ213" t="str">
            <v/>
          </cell>
          <cell r="CK213"/>
          <cell r="CL213" t="str">
            <v/>
          </cell>
          <cell r="CM213"/>
          <cell r="CN213" t="str">
            <v/>
          </cell>
          <cell r="CO213"/>
          <cell r="CP213" t="str">
            <v/>
          </cell>
          <cell r="CQ213"/>
          <cell r="CR213" t="str">
            <v/>
          </cell>
          <cell r="CS213"/>
          <cell r="CT213" t="str">
            <v/>
          </cell>
          <cell r="CU213"/>
          <cell r="CV213" t="str">
            <v/>
          </cell>
          <cell r="CW213"/>
          <cell r="CX213" t="str">
            <v>ر1</v>
          </cell>
          <cell r="CY213" t="str">
            <v>ر1</v>
          </cell>
          <cell r="CZ213" t="str">
            <v>ر1</v>
          </cell>
          <cell r="DA213" t="str">
            <v>ر1</v>
          </cell>
          <cell r="DB213" t="str">
            <v>ر1</v>
          </cell>
          <cell r="DC213" t="str">
            <v>ر2</v>
          </cell>
          <cell r="DD213" t="str">
            <v>ر2</v>
          </cell>
          <cell r="DE213" t="str">
            <v>ر1</v>
          </cell>
          <cell r="DF213" t="str">
            <v>ر1</v>
          </cell>
          <cell r="DG213" t="str">
            <v>ر1</v>
          </cell>
          <cell r="DH213" t="str">
            <v>ر1</v>
          </cell>
          <cell r="DI213" t="str">
            <v>ر1</v>
          </cell>
          <cell r="DJ213" t="str">
            <v>ر1</v>
          </cell>
          <cell r="DK213" t="str">
            <v>ر1</v>
          </cell>
          <cell r="DL213" t="str">
            <v>ر1</v>
          </cell>
          <cell r="DM213" t="str">
            <v>ر1</v>
          </cell>
          <cell r="DN213" t="str">
            <v>ر1</v>
          </cell>
          <cell r="DO213" t="str">
            <v>ر2</v>
          </cell>
          <cell r="DP213" t="str">
            <v>ر1</v>
          </cell>
          <cell r="DQ213" t="str">
            <v>ر1</v>
          </cell>
          <cell r="DR213" t="str">
            <v>ر1</v>
          </cell>
          <cell r="DS213" t="str">
            <v>ر2</v>
          </cell>
          <cell r="DT213" t="str">
            <v>ر1</v>
          </cell>
          <cell r="DU213" t="str">
            <v>ر2</v>
          </cell>
          <cell r="DV213" t="str">
            <v>ر1</v>
          </cell>
          <cell r="DW213" t="str">
            <v>ر1</v>
          </cell>
          <cell r="DX213" t="str">
            <v>ر1</v>
          </cell>
          <cell r="DY213" t="str">
            <v>ر1</v>
          </cell>
          <cell r="DZ213" t="str">
            <v>ر1</v>
          </cell>
          <cell r="EA213" t="str">
            <v>ر1</v>
          </cell>
          <cell r="EB213" t="str">
            <v>ر2</v>
          </cell>
          <cell r="EC213" t="str">
            <v>ر1</v>
          </cell>
          <cell r="ED213" t="str">
            <v>ر2</v>
          </cell>
          <cell r="EE213" t="str">
            <v>ر2</v>
          </cell>
          <cell r="EF213" t="str">
            <v>ر2</v>
          </cell>
          <cell r="EG213" t="str">
            <v>ر2</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e">
            <v>#REF!</v>
          </cell>
        </row>
        <row r="214">
          <cell r="A214">
            <v>706426</v>
          </cell>
          <cell r="B214" t="str">
            <v xml:space="preserve">سمر سليطين </v>
          </cell>
          <cell r="C214" t="str">
            <v>الثانية حديث</v>
          </cell>
          <cell r="D214" t="str">
            <v>ترفع الى س2</v>
          </cell>
          <cell r="E214"/>
          <cell r="F214" t="str">
            <v>A</v>
          </cell>
          <cell r="G214"/>
          <cell r="H214" t="str">
            <v>A</v>
          </cell>
          <cell r="I214"/>
          <cell r="J214" t="str">
            <v>A</v>
          </cell>
          <cell r="K214"/>
          <cell r="L214" t="str">
            <v>A</v>
          </cell>
          <cell r="M214"/>
          <cell r="N214" t="str">
            <v>A</v>
          </cell>
          <cell r="O214"/>
          <cell r="P214" t="str">
            <v>A</v>
          </cell>
          <cell r="Q214">
            <v>1</v>
          </cell>
          <cell r="R214" t="str">
            <v>A</v>
          </cell>
          <cell r="S214"/>
          <cell r="T214" t="str">
            <v>A</v>
          </cell>
          <cell r="U214"/>
          <cell r="V214" t="str">
            <v>A</v>
          </cell>
          <cell r="W214">
            <v>1</v>
          </cell>
          <cell r="X214" t="str">
            <v>A</v>
          </cell>
          <cell r="Y214"/>
          <cell r="Z214" t="str">
            <v>A</v>
          </cell>
          <cell r="AA214"/>
          <cell r="AB214" t="str">
            <v>A</v>
          </cell>
          <cell r="AC214"/>
          <cell r="AD214" t="str">
            <v/>
          </cell>
          <cell r="AE214"/>
          <cell r="AF214" t="str">
            <v/>
          </cell>
          <cell r="AG214"/>
          <cell r="AH214" t="str">
            <v/>
          </cell>
          <cell r="AI214"/>
          <cell r="AJ214" t="str">
            <v/>
          </cell>
          <cell r="AK214"/>
          <cell r="AL214" t="str">
            <v/>
          </cell>
          <cell r="AM214"/>
          <cell r="AN214" t="str">
            <v/>
          </cell>
          <cell r="AO214"/>
          <cell r="AP214" t="str">
            <v/>
          </cell>
          <cell r="AQ214"/>
          <cell r="AR214" t="str">
            <v/>
          </cell>
          <cell r="AS214"/>
          <cell r="AT214" t="str">
            <v/>
          </cell>
          <cell r="AU214"/>
          <cell r="AV214" t="str">
            <v/>
          </cell>
          <cell r="AW214"/>
          <cell r="AX214" t="str">
            <v/>
          </cell>
          <cell r="AY214"/>
          <cell r="AZ214" t="str">
            <v/>
          </cell>
          <cell r="BA214"/>
          <cell r="BB214" t="str">
            <v/>
          </cell>
          <cell r="BC214"/>
          <cell r="BD214" t="str">
            <v/>
          </cell>
          <cell r="BE214"/>
          <cell r="BF214" t="str">
            <v/>
          </cell>
          <cell r="BG214"/>
          <cell r="BH214" t="str">
            <v/>
          </cell>
          <cell r="BI214"/>
          <cell r="BJ214" t="str">
            <v/>
          </cell>
          <cell r="BK214"/>
          <cell r="BL214" t="str">
            <v/>
          </cell>
          <cell r="BM214"/>
          <cell r="BN214" t="str">
            <v/>
          </cell>
          <cell r="BO214"/>
          <cell r="BP214" t="str">
            <v/>
          </cell>
          <cell r="BQ214"/>
          <cell r="BR214" t="str">
            <v/>
          </cell>
          <cell r="BS214"/>
          <cell r="BT214" t="str">
            <v/>
          </cell>
          <cell r="BU214"/>
          <cell r="BV214" t="str">
            <v/>
          </cell>
          <cell r="BW214"/>
          <cell r="BX214" t="str">
            <v/>
          </cell>
          <cell r="BY214"/>
          <cell r="BZ214" t="str">
            <v/>
          </cell>
          <cell r="CA214"/>
          <cell r="CB214" t="str">
            <v/>
          </cell>
          <cell r="CC214"/>
          <cell r="CD214" t="str">
            <v/>
          </cell>
          <cell r="CE214"/>
          <cell r="CF214" t="str">
            <v/>
          </cell>
          <cell r="CG214"/>
          <cell r="CH214" t="str">
            <v/>
          </cell>
          <cell r="CI214"/>
          <cell r="CJ214" t="str">
            <v/>
          </cell>
          <cell r="CK214"/>
          <cell r="CL214" t="str">
            <v/>
          </cell>
          <cell r="CM214"/>
          <cell r="CN214" t="str">
            <v/>
          </cell>
          <cell r="CO214"/>
          <cell r="CP214" t="str">
            <v/>
          </cell>
          <cell r="CQ214"/>
          <cell r="CR214" t="str">
            <v/>
          </cell>
          <cell r="CS214"/>
          <cell r="CT214" t="str">
            <v/>
          </cell>
          <cell r="CU214"/>
          <cell r="CV214" t="str">
            <v/>
          </cell>
          <cell r="CW214"/>
          <cell r="CX214" t="str">
            <v>A</v>
          </cell>
          <cell r="CY214" t="str">
            <v>A</v>
          </cell>
          <cell r="CZ214" t="str">
            <v>A</v>
          </cell>
          <cell r="DA214" t="str">
            <v>A</v>
          </cell>
          <cell r="DB214" t="str">
            <v>A</v>
          </cell>
          <cell r="DC214" t="str">
            <v>A</v>
          </cell>
          <cell r="DD214" t="str">
            <v>A</v>
          </cell>
          <cell r="DE214" t="str">
            <v>A</v>
          </cell>
          <cell r="DF214" t="str">
            <v>A</v>
          </cell>
          <cell r="DG214" t="str">
            <v>A</v>
          </cell>
          <cell r="DH214" t="str">
            <v>A</v>
          </cell>
          <cell r="DI214" t="str">
            <v>A</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e">
            <v>#REF!</v>
          </cell>
        </row>
        <row r="215">
          <cell r="A215">
            <v>706430</v>
          </cell>
          <cell r="B215" t="str">
            <v xml:space="preserve">سميه حسين </v>
          </cell>
          <cell r="C215" t="str">
            <v>الأولى</v>
          </cell>
          <cell r="D215" t="str">
            <v/>
          </cell>
          <cell r="E215"/>
          <cell r="F215" t="str">
            <v>ر2</v>
          </cell>
          <cell r="G215">
            <v>1</v>
          </cell>
          <cell r="H215" t="str">
            <v>ر2</v>
          </cell>
          <cell r="I215">
            <v>1</v>
          </cell>
          <cell r="J215" t="str">
            <v>ر2</v>
          </cell>
          <cell r="K215"/>
          <cell r="L215" t="str">
            <v>ر2</v>
          </cell>
          <cell r="M215">
            <v>1</v>
          </cell>
          <cell r="N215" t="str">
            <v>ر2</v>
          </cell>
          <cell r="O215"/>
          <cell r="P215" t="str">
            <v>ر1</v>
          </cell>
          <cell r="Q215">
            <v>1</v>
          </cell>
          <cell r="R215" t="str">
            <v>ر2</v>
          </cell>
          <cell r="S215">
            <v>1</v>
          </cell>
          <cell r="T215" t="str">
            <v>ر2</v>
          </cell>
          <cell r="U215">
            <v>1</v>
          </cell>
          <cell r="V215" t="str">
            <v>ر1</v>
          </cell>
          <cell r="W215">
            <v>1</v>
          </cell>
          <cell r="X215" t="str">
            <v>ر1</v>
          </cell>
          <cell r="Y215"/>
          <cell r="Z215" t="str">
            <v>ر2</v>
          </cell>
          <cell r="AA215"/>
          <cell r="AB215" t="str">
            <v>ر1</v>
          </cell>
          <cell r="AC215"/>
          <cell r="AD215" t="str">
            <v/>
          </cell>
          <cell r="AE215"/>
          <cell r="AF215" t="str">
            <v/>
          </cell>
          <cell r="AG215"/>
          <cell r="AH215" t="str">
            <v/>
          </cell>
          <cell r="AI215"/>
          <cell r="AJ215" t="str">
            <v/>
          </cell>
          <cell r="AK215"/>
          <cell r="AL215" t="str">
            <v/>
          </cell>
          <cell r="AM215"/>
          <cell r="AN215" t="str">
            <v/>
          </cell>
          <cell r="AO215"/>
          <cell r="AP215" t="str">
            <v/>
          </cell>
          <cell r="AQ215"/>
          <cell r="AR215" t="str">
            <v/>
          </cell>
          <cell r="AS215"/>
          <cell r="AT215" t="str">
            <v/>
          </cell>
          <cell r="AU215"/>
          <cell r="AV215" t="str">
            <v/>
          </cell>
          <cell r="AW215"/>
          <cell r="AX215" t="str">
            <v/>
          </cell>
          <cell r="AY215"/>
          <cell r="AZ215" t="str">
            <v/>
          </cell>
          <cell r="BA215"/>
          <cell r="BB215" t="str">
            <v/>
          </cell>
          <cell r="BC215"/>
          <cell r="BD215" t="str">
            <v/>
          </cell>
          <cell r="BE215"/>
          <cell r="BF215" t="str">
            <v/>
          </cell>
          <cell r="BG215"/>
          <cell r="BH215" t="str">
            <v/>
          </cell>
          <cell r="BI215"/>
          <cell r="BJ215" t="str">
            <v/>
          </cell>
          <cell r="BK215"/>
          <cell r="BL215" t="str">
            <v/>
          </cell>
          <cell r="BM215"/>
          <cell r="BN215" t="str">
            <v/>
          </cell>
          <cell r="BO215"/>
          <cell r="BP215" t="str">
            <v/>
          </cell>
          <cell r="BQ215"/>
          <cell r="BR215" t="str">
            <v/>
          </cell>
          <cell r="BS215"/>
          <cell r="BT215" t="str">
            <v/>
          </cell>
          <cell r="BU215"/>
          <cell r="BV215" t="str">
            <v/>
          </cell>
          <cell r="BW215"/>
          <cell r="BX215" t="str">
            <v/>
          </cell>
          <cell r="BY215"/>
          <cell r="BZ215" t="str">
            <v/>
          </cell>
          <cell r="CA215"/>
          <cell r="CB215" t="str">
            <v/>
          </cell>
          <cell r="CC215"/>
          <cell r="CD215" t="str">
            <v/>
          </cell>
          <cell r="CE215"/>
          <cell r="CF215" t="str">
            <v/>
          </cell>
          <cell r="CG215"/>
          <cell r="CH215" t="str">
            <v/>
          </cell>
          <cell r="CI215"/>
          <cell r="CJ215" t="str">
            <v/>
          </cell>
          <cell r="CK215"/>
          <cell r="CL215" t="str">
            <v/>
          </cell>
          <cell r="CM215"/>
          <cell r="CN215" t="str">
            <v/>
          </cell>
          <cell r="CO215"/>
          <cell r="CP215" t="str">
            <v/>
          </cell>
          <cell r="CQ215"/>
          <cell r="CR215" t="str">
            <v/>
          </cell>
          <cell r="CS215"/>
          <cell r="CT215" t="str">
            <v/>
          </cell>
          <cell r="CU215"/>
          <cell r="CV215" t="str">
            <v/>
          </cell>
          <cell r="CW215"/>
          <cell r="CX215" t="str">
            <v>ر2</v>
          </cell>
          <cell r="CY215" t="str">
            <v>ر2</v>
          </cell>
          <cell r="CZ215" t="str">
            <v>ر2</v>
          </cell>
          <cell r="DA215" t="str">
            <v>ر2</v>
          </cell>
          <cell r="DB215" t="str">
            <v>ر2</v>
          </cell>
          <cell r="DC215" t="str">
            <v>ر1</v>
          </cell>
          <cell r="DD215" t="str">
            <v>ر2</v>
          </cell>
          <cell r="DE215" t="str">
            <v>ر2</v>
          </cell>
          <cell r="DF215" t="str">
            <v>ر2</v>
          </cell>
          <cell r="DG215" t="str">
            <v>ر2</v>
          </cell>
          <cell r="DH215" t="str">
            <v>ر2</v>
          </cell>
          <cell r="DI215" t="str">
            <v>ر1</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O215" t="str">
            <v/>
          </cell>
          <cell r="EP215" t="str">
            <v/>
          </cell>
          <cell r="EQ215" t="str">
            <v/>
          </cell>
          <cell r="ER215" t="str">
            <v/>
          </cell>
          <cell r="ES215" t="str">
            <v/>
          </cell>
          <cell r="ET215" t="str">
            <v/>
          </cell>
          <cell r="EU215" t="str">
            <v/>
          </cell>
          <cell r="EV215" t="str">
            <v/>
          </cell>
          <cell r="EW215" t="e">
            <v>#REF!</v>
          </cell>
        </row>
        <row r="216">
          <cell r="A216">
            <v>706433</v>
          </cell>
          <cell r="B216" t="str">
            <v xml:space="preserve">سوزان عبيد </v>
          </cell>
          <cell r="C216" t="str">
            <v>الثانية حديث</v>
          </cell>
          <cell r="D216" t="str">
            <v>ترفع الى س2</v>
          </cell>
          <cell r="E216"/>
          <cell r="F216" t="str">
            <v>A</v>
          </cell>
          <cell r="G216"/>
          <cell r="H216" t="str">
            <v>A</v>
          </cell>
          <cell r="I216"/>
          <cell r="J216" t="str">
            <v>A</v>
          </cell>
          <cell r="K216"/>
          <cell r="L216" t="str">
            <v>A</v>
          </cell>
          <cell r="M216">
            <v>1</v>
          </cell>
          <cell r="N216" t="str">
            <v>A</v>
          </cell>
          <cell r="O216"/>
          <cell r="P216" t="str">
            <v>A</v>
          </cell>
          <cell r="Q216"/>
          <cell r="R216" t="str">
            <v>A</v>
          </cell>
          <cell r="S216"/>
          <cell r="T216" t="str">
            <v>A</v>
          </cell>
          <cell r="U216"/>
          <cell r="V216" t="str">
            <v>A</v>
          </cell>
          <cell r="W216">
            <v>1</v>
          </cell>
          <cell r="X216" t="str">
            <v>A</v>
          </cell>
          <cell r="Y216"/>
          <cell r="Z216" t="str">
            <v>A</v>
          </cell>
          <cell r="AA216"/>
          <cell r="AB216" t="str">
            <v>A</v>
          </cell>
          <cell r="AC216"/>
          <cell r="AD216" t="str">
            <v/>
          </cell>
          <cell r="AE216"/>
          <cell r="AF216" t="str">
            <v/>
          </cell>
          <cell r="AG216"/>
          <cell r="AH216" t="str">
            <v/>
          </cell>
          <cell r="AI216"/>
          <cell r="AJ216" t="str">
            <v/>
          </cell>
          <cell r="AK216"/>
          <cell r="AL216" t="str">
            <v/>
          </cell>
          <cell r="AM216"/>
          <cell r="AN216" t="str">
            <v/>
          </cell>
          <cell r="AO216"/>
          <cell r="AP216" t="str">
            <v/>
          </cell>
          <cell r="AQ216"/>
          <cell r="AR216" t="str">
            <v/>
          </cell>
          <cell r="AS216"/>
          <cell r="AT216" t="str">
            <v/>
          </cell>
          <cell r="AU216"/>
          <cell r="AV216" t="str">
            <v/>
          </cell>
          <cell r="AW216"/>
          <cell r="AX216" t="str">
            <v/>
          </cell>
          <cell r="AY216"/>
          <cell r="AZ216" t="str">
            <v/>
          </cell>
          <cell r="BA216"/>
          <cell r="BB216" t="str">
            <v/>
          </cell>
          <cell r="BC216"/>
          <cell r="BD216" t="str">
            <v/>
          </cell>
          <cell r="BE216"/>
          <cell r="BF216" t="str">
            <v/>
          </cell>
          <cell r="BG216"/>
          <cell r="BH216" t="str">
            <v/>
          </cell>
          <cell r="BI216"/>
          <cell r="BJ216" t="str">
            <v/>
          </cell>
          <cell r="BK216"/>
          <cell r="BL216" t="str">
            <v/>
          </cell>
          <cell r="BM216"/>
          <cell r="BN216" t="str">
            <v/>
          </cell>
          <cell r="BO216"/>
          <cell r="BP216" t="str">
            <v/>
          </cell>
          <cell r="BQ216"/>
          <cell r="BR216" t="str">
            <v/>
          </cell>
          <cell r="BS216"/>
          <cell r="BT216" t="str">
            <v/>
          </cell>
          <cell r="BU216"/>
          <cell r="BV216" t="str">
            <v/>
          </cell>
          <cell r="BW216"/>
          <cell r="BX216" t="str">
            <v/>
          </cell>
          <cell r="BY216"/>
          <cell r="BZ216" t="str">
            <v/>
          </cell>
          <cell r="CA216"/>
          <cell r="CB216" t="str">
            <v/>
          </cell>
          <cell r="CC216"/>
          <cell r="CD216" t="str">
            <v/>
          </cell>
          <cell r="CE216"/>
          <cell r="CF216" t="str">
            <v/>
          </cell>
          <cell r="CG216"/>
          <cell r="CH216" t="str">
            <v/>
          </cell>
          <cell r="CI216"/>
          <cell r="CJ216" t="str">
            <v/>
          </cell>
          <cell r="CK216"/>
          <cell r="CL216" t="str">
            <v/>
          </cell>
          <cell r="CM216"/>
          <cell r="CN216" t="str">
            <v/>
          </cell>
          <cell r="CO216"/>
          <cell r="CP216" t="str">
            <v/>
          </cell>
          <cell r="CQ216"/>
          <cell r="CR216" t="str">
            <v/>
          </cell>
          <cell r="CS216"/>
          <cell r="CT216" t="str">
            <v/>
          </cell>
          <cell r="CU216"/>
          <cell r="CV216" t="str">
            <v/>
          </cell>
          <cell r="CW216"/>
          <cell r="CX216" t="str">
            <v>A</v>
          </cell>
          <cell r="CY216" t="str">
            <v>A</v>
          </cell>
          <cell r="CZ216" t="str">
            <v>A</v>
          </cell>
          <cell r="DA216" t="str">
            <v>A</v>
          </cell>
          <cell r="DB216" t="str">
            <v>A</v>
          </cell>
          <cell r="DC216" t="str">
            <v>A</v>
          </cell>
          <cell r="DD216" t="str">
            <v>A</v>
          </cell>
          <cell r="DE216" t="str">
            <v>A</v>
          </cell>
          <cell r="DF216" t="str">
            <v>A</v>
          </cell>
          <cell r="DG216" t="str">
            <v>A</v>
          </cell>
          <cell r="DH216" t="str">
            <v>A</v>
          </cell>
          <cell r="DI216" t="str">
            <v>A</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e">
            <v>#REF!</v>
          </cell>
        </row>
        <row r="217">
          <cell r="A217">
            <v>706439</v>
          </cell>
          <cell r="B217" t="str">
            <v xml:space="preserve">سومر صقر </v>
          </cell>
          <cell r="C217" t="str">
            <v>الثالثة حديث</v>
          </cell>
          <cell r="D217" t="str">
            <v>ترفع الى س3</v>
          </cell>
          <cell r="E217"/>
          <cell r="F217" t="str">
            <v>ر1</v>
          </cell>
          <cell r="G217"/>
          <cell r="H217" t="str">
            <v>ر1</v>
          </cell>
          <cell r="I217"/>
          <cell r="J217" t="str">
            <v>ر1</v>
          </cell>
          <cell r="K217"/>
          <cell r="L217" t="str">
            <v>ر1</v>
          </cell>
          <cell r="M217"/>
          <cell r="N217" t="str">
            <v>ر2</v>
          </cell>
          <cell r="O217"/>
          <cell r="P217" t="str">
            <v>ر1</v>
          </cell>
          <cell r="Q217"/>
          <cell r="R217" t="str">
            <v>ر2</v>
          </cell>
          <cell r="S217"/>
          <cell r="T217" t="str">
            <v>ر2</v>
          </cell>
          <cell r="U217"/>
          <cell r="V217" t="str">
            <v>ر2</v>
          </cell>
          <cell r="W217"/>
          <cell r="X217" t="str">
            <v>ر2</v>
          </cell>
          <cell r="Y217"/>
          <cell r="Z217" t="str">
            <v>ر2</v>
          </cell>
          <cell r="AA217"/>
          <cell r="AB217" t="str">
            <v>ر2</v>
          </cell>
          <cell r="AC217">
            <v>1</v>
          </cell>
          <cell r="AD217" t="str">
            <v>ر2</v>
          </cell>
          <cell r="AE217"/>
          <cell r="AF217" t="str">
            <v>ر1</v>
          </cell>
          <cell r="AG217"/>
          <cell r="AH217" t="str">
            <v>ر1</v>
          </cell>
          <cell r="AI217"/>
          <cell r="AJ217" t="str">
            <v>ر2</v>
          </cell>
          <cell r="AK217">
            <v>1</v>
          </cell>
          <cell r="AL217" t="str">
            <v>ر2</v>
          </cell>
          <cell r="AM217">
            <v>1</v>
          </cell>
          <cell r="AN217" t="str">
            <v>ج</v>
          </cell>
          <cell r="AO217">
            <v>1</v>
          </cell>
          <cell r="AP217" t="str">
            <v>ر2</v>
          </cell>
          <cell r="AQ217">
            <v>1</v>
          </cell>
          <cell r="AR217" t="str">
            <v>ر2</v>
          </cell>
          <cell r="AS217">
            <v>1</v>
          </cell>
          <cell r="AT217" t="str">
            <v>ر1</v>
          </cell>
          <cell r="AU217"/>
          <cell r="AV217" t="str">
            <v>ر1</v>
          </cell>
          <cell r="AW217"/>
          <cell r="AX217" t="str">
            <v>ر1</v>
          </cell>
          <cell r="AY217"/>
          <cell r="AZ217" t="str">
            <v>ر1</v>
          </cell>
          <cell r="BA217"/>
          <cell r="BB217" t="str">
            <v/>
          </cell>
          <cell r="BC217"/>
          <cell r="BD217" t="str">
            <v/>
          </cell>
          <cell r="BE217"/>
          <cell r="BF217" t="str">
            <v/>
          </cell>
          <cell r="BG217"/>
          <cell r="BH217" t="str">
            <v/>
          </cell>
          <cell r="BI217"/>
          <cell r="BJ217" t="str">
            <v/>
          </cell>
          <cell r="BK217"/>
          <cell r="BL217" t="str">
            <v/>
          </cell>
          <cell r="BM217"/>
          <cell r="BN217" t="str">
            <v/>
          </cell>
          <cell r="BO217"/>
          <cell r="BP217" t="str">
            <v/>
          </cell>
          <cell r="BQ217"/>
          <cell r="BR217" t="str">
            <v/>
          </cell>
          <cell r="BS217"/>
          <cell r="BT217" t="str">
            <v/>
          </cell>
          <cell r="BU217"/>
          <cell r="BV217" t="str">
            <v/>
          </cell>
          <cell r="BW217"/>
          <cell r="BX217" t="str">
            <v/>
          </cell>
          <cell r="BY217"/>
          <cell r="BZ217" t="str">
            <v/>
          </cell>
          <cell r="CA217"/>
          <cell r="CB217" t="str">
            <v/>
          </cell>
          <cell r="CC217"/>
          <cell r="CD217" t="str">
            <v/>
          </cell>
          <cell r="CE217"/>
          <cell r="CF217" t="str">
            <v/>
          </cell>
          <cell r="CG217"/>
          <cell r="CH217" t="str">
            <v/>
          </cell>
          <cell r="CI217"/>
          <cell r="CJ217" t="str">
            <v/>
          </cell>
          <cell r="CK217"/>
          <cell r="CL217" t="str">
            <v/>
          </cell>
          <cell r="CM217"/>
          <cell r="CN217" t="str">
            <v/>
          </cell>
          <cell r="CO217"/>
          <cell r="CP217" t="str">
            <v/>
          </cell>
          <cell r="CQ217"/>
          <cell r="CR217" t="str">
            <v/>
          </cell>
          <cell r="CS217"/>
          <cell r="CT217" t="str">
            <v/>
          </cell>
          <cell r="CU217"/>
          <cell r="CV217" t="str">
            <v/>
          </cell>
          <cell r="CW217"/>
          <cell r="CX217" t="str">
            <v>ر1</v>
          </cell>
          <cell r="CY217" t="str">
            <v>ر1</v>
          </cell>
          <cell r="CZ217" t="str">
            <v>ر1</v>
          </cell>
          <cell r="DA217" t="str">
            <v>ر1</v>
          </cell>
          <cell r="DB217" t="str">
            <v>ر2</v>
          </cell>
          <cell r="DC217" t="str">
            <v>ر1</v>
          </cell>
          <cell r="DD217" t="str">
            <v>ر2</v>
          </cell>
          <cell r="DE217" t="str">
            <v>ر2</v>
          </cell>
          <cell r="DF217" t="str">
            <v>ر2</v>
          </cell>
          <cell r="DG217" t="str">
            <v>ر2</v>
          </cell>
          <cell r="DH217" t="str">
            <v>ر2</v>
          </cell>
          <cell r="DI217" t="str">
            <v>ر2</v>
          </cell>
          <cell r="DJ217" t="str">
            <v>ر2</v>
          </cell>
          <cell r="DK217" t="str">
            <v>ر1</v>
          </cell>
          <cell r="DL217" t="str">
            <v>ر1</v>
          </cell>
          <cell r="DM217" t="str">
            <v>ر2</v>
          </cell>
          <cell r="DN217" t="str">
            <v>ر2</v>
          </cell>
          <cell r="DO217" t="str">
            <v>ر1</v>
          </cell>
          <cell r="DP217" t="str">
            <v>ر2</v>
          </cell>
          <cell r="DQ217" t="str">
            <v>ر2</v>
          </cell>
          <cell r="DR217" t="str">
            <v>ر2</v>
          </cell>
          <cell r="DS217" t="str">
            <v>ر1</v>
          </cell>
          <cell r="DT217" t="str">
            <v>ر1</v>
          </cell>
          <cell r="DU217" t="str">
            <v>ر1</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O217" t="str">
            <v/>
          </cell>
          <cell r="EP217" t="str">
            <v/>
          </cell>
          <cell r="EQ217" t="str">
            <v/>
          </cell>
          <cell r="ER217" t="str">
            <v/>
          </cell>
          <cell r="ES217" t="str">
            <v/>
          </cell>
          <cell r="ET217" t="str">
            <v/>
          </cell>
          <cell r="EU217" t="str">
            <v/>
          </cell>
          <cell r="EV217" t="str">
            <v/>
          </cell>
          <cell r="EW217" t="e">
            <v>#REF!</v>
          </cell>
        </row>
        <row r="218">
          <cell r="A218">
            <v>706459</v>
          </cell>
          <cell r="B218" t="str">
            <v xml:space="preserve">طه الزعبي </v>
          </cell>
          <cell r="C218" t="str">
            <v>الثالثة</v>
          </cell>
          <cell r="D218" t="str">
            <v/>
          </cell>
          <cell r="E218"/>
          <cell r="F218" t="str">
            <v>ر2</v>
          </cell>
          <cell r="G218"/>
          <cell r="H218" t="str">
            <v>ر2</v>
          </cell>
          <cell r="I218"/>
          <cell r="J218" t="str">
            <v>ر2</v>
          </cell>
          <cell r="K218"/>
          <cell r="L218" t="str">
            <v>ر2</v>
          </cell>
          <cell r="M218"/>
          <cell r="N218" t="str">
            <v>ر2</v>
          </cell>
          <cell r="O218"/>
          <cell r="P218" t="str">
            <v>ر2</v>
          </cell>
          <cell r="Q218"/>
          <cell r="R218" t="str">
            <v>ر2</v>
          </cell>
          <cell r="S218"/>
          <cell r="T218" t="str">
            <v>ر2</v>
          </cell>
          <cell r="U218"/>
          <cell r="V218" t="str">
            <v>ر2</v>
          </cell>
          <cell r="W218"/>
          <cell r="X218" t="str">
            <v>ر2</v>
          </cell>
          <cell r="Y218"/>
          <cell r="Z218" t="str">
            <v>ر2</v>
          </cell>
          <cell r="AA218"/>
          <cell r="AB218" t="str">
            <v>ر2</v>
          </cell>
          <cell r="AC218"/>
          <cell r="AD218" t="str">
            <v>ر2</v>
          </cell>
          <cell r="AE218"/>
          <cell r="AF218" t="str">
            <v>ر2</v>
          </cell>
          <cell r="AG218"/>
          <cell r="AH218" t="str">
            <v>ر2</v>
          </cell>
          <cell r="AI218">
            <v>1</v>
          </cell>
          <cell r="AJ218" t="str">
            <v>ر2</v>
          </cell>
          <cell r="AK218"/>
          <cell r="AL218" t="str">
            <v>ر1</v>
          </cell>
          <cell r="AM218">
            <v>1</v>
          </cell>
          <cell r="AN218" t="str">
            <v>ر2</v>
          </cell>
          <cell r="AO218"/>
          <cell r="AP218" t="str">
            <v>ر2</v>
          </cell>
          <cell r="AQ218"/>
          <cell r="AR218" t="str">
            <v>ر2</v>
          </cell>
          <cell r="AS218"/>
          <cell r="AT218" t="str">
            <v>ر1</v>
          </cell>
          <cell r="AU218"/>
          <cell r="AV218" t="str">
            <v>ر2</v>
          </cell>
          <cell r="AW218"/>
          <cell r="AX218" t="str">
            <v>ر2</v>
          </cell>
          <cell r="AY218"/>
          <cell r="AZ218" t="str">
            <v>ر2</v>
          </cell>
          <cell r="BA218">
            <v>1</v>
          </cell>
          <cell r="BB218" t="str">
            <v>ج</v>
          </cell>
          <cell r="BC218">
            <v>1</v>
          </cell>
          <cell r="BD218" t="str">
            <v>ج</v>
          </cell>
          <cell r="BE218">
            <v>1</v>
          </cell>
          <cell r="BF218" t="str">
            <v>ج</v>
          </cell>
          <cell r="BG218">
            <v>1</v>
          </cell>
          <cell r="BH218" t="str">
            <v>ج</v>
          </cell>
          <cell r="BI218">
            <v>1</v>
          </cell>
          <cell r="BJ218" t="str">
            <v>ج</v>
          </cell>
          <cell r="BK218">
            <v>1</v>
          </cell>
          <cell r="BL218" t="str">
            <v>ج</v>
          </cell>
          <cell r="BM218"/>
          <cell r="BN218" t="str">
            <v/>
          </cell>
          <cell r="BO218"/>
          <cell r="BP218" t="str">
            <v/>
          </cell>
          <cell r="BQ218"/>
          <cell r="BR218" t="str">
            <v/>
          </cell>
          <cell r="BS218"/>
          <cell r="BT218" t="str">
            <v/>
          </cell>
          <cell r="BU218"/>
          <cell r="BV218" t="str">
            <v/>
          </cell>
          <cell r="BW218"/>
          <cell r="BX218" t="str">
            <v/>
          </cell>
          <cell r="BY218"/>
          <cell r="BZ218" t="str">
            <v/>
          </cell>
          <cell r="CA218"/>
          <cell r="CB218" t="str">
            <v/>
          </cell>
          <cell r="CC218"/>
          <cell r="CD218" t="str">
            <v/>
          </cell>
          <cell r="CE218"/>
          <cell r="CF218" t="str">
            <v/>
          </cell>
          <cell r="CG218"/>
          <cell r="CH218" t="str">
            <v/>
          </cell>
          <cell r="CI218"/>
          <cell r="CJ218" t="str">
            <v/>
          </cell>
          <cell r="CK218"/>
          <cell r="CL218" t="str">
            <v/>
          </cell>
          <cell r="CM218"/>
          <cell r="CN218" t="str">
            <v/>
          </cell>
          <cell r="CO218"/>
          <cell r="CP218" t="str">
            <v/>
          </cell>
          <cell r="CQ218"/>
          <cell r="CR218" t="str">
            <v/>
          </cell>
          <cell r="CS218"/>
          <cell r="CT218" t="str">
            <v/>
          </cell>
          <cell r="CU218"/>
          <cell r="CV218" t="str">
            <v/>
          </cell>
          <cell r="CW218"/>
          <cell r="CX218" t="str">
            <v>ر2</v>
          </cell>
          <cell r="CY218" t="str">
            <v>ر2</v>
          </cell>
          <cell r="CZ218" t="str">
            <v>ر2</v>
          </cell>
          <cell r="DA218" t="str">
            <v>ر2</v>
          </cell>
          <cell r="DB218" t="str">
            <v>ر2</v>
          </cell>
          <cell r="DC218" t="str">
            <v>ر2</v>
          </cell>
          <cell r="DD218" t="str">
            <v>ر2</v>
          </cell>
          <cell r="DE218" t="str">
            <v>ر2</v>
          </cell>
          <cell r="DF218" t="str">
            <v>ر2</v>
          </cell>
          <cell r="DG218" t="str">
            <v>ر2</v>
          </cell>
          <cell r="DH218" t="str">
            <v>ر2</v>
          </cell>
          <cell r="DI218" t="str">
            <v>ر2</v>
          </cell>
          <cell r="DJ218" t="str">
            <v>ر2</v>
          </cell>
          <cell r="DK218" t="str">
            <v>ر2</v>
          </cell>
          <cell r="DL218" t="str">
            <v>ر2</v>
          </cell>
          <cell r="DM218" t="str">
            <v>ر2</v>
          </cell>
          <cell r="DN218" t="str">
            <v>ر1</v>
          </cell>
          <cell r="DO218" t="str">
            <v>ر2</v>
          </cell>
          <cell r="DP218" t="str">
            <v>ر2</v>
          </cell>
          <cell r="DQ218" t="str">
            <v>ر2</v>
          </cell>
          <cell r="DR218" t="str">
            <v>ر1</v>
          </cell>
          <cell r="DS218" t="str">
            <v>ر2</v>
          </cell>
          <cell r="DT218" t="str">
            <v>ر2</v>
          </cell>
          <cell r="DU218" t="str">
            <v>ر2</v>
          </cell>
          <cell r="DV218" t="str">
            <v>ر1</v>
          </cell>
          <cell r="DW218" t="str">
            <v>ر1</v>
          </cell>
          <cell r="DX218" t="str">
            <v>ر1</v>
          </cell>
          <cell r="DY218" t="str">
            <v>ر1</v>
          </cell>
          <cell r="DZ218" t="str">
            <v>ر1</v>
          </cell>
          <cell r="EA218" t="str">
            <v>ر1</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e">
            <v>#REF!</v>
          </cell>
        </row>
        <row r="219">
          <cell r="A219">
            <v>706469</v>
          </cell>
          <cell r="B219" t="str">
            <v xml:space="preserve">عبد الستار حسين </v>
          </cell>
          <cell r="C219" t="str">
            <v>الأولى</v>
          </cell>
          <cell r="D219" t="str">
            <v/>
          </cell>
          <cell r="E219"/>
          <cell r="F219" t="str">
            <v/>
          </cell>
          <cell r="G219"/>
          <cell r="H219" t="str">
            <v/>
          </cell>
          <cell r="I219">
            <v>1</v>
          </cell>
          <cell r="J219" t="str">
            <v/>
          </cell>
          <cell r="K219">
            <v>1</v>
          </cell>
          <cell r="L219" t="str">
            <v/>
          </cell>
          <cell r="M219"/>
          <cell r="N219" t="str">
            <v/>
          </cell>
          <cell r="O219"/>
          <cell r="P219" t="str">
            <v/>
          </cell>
          <cell r="Q219"/>
          <cell r="R219" t="str">
            <v/>
          </cell>
          <cell r="S219">
            <v>1</v>
          </cell>
          <cell r="T219" t="str">
            <v/>
          </cell>
          <cell r="U219"/>
          <cell r="V219" t="str">
            <v/>
          </cell>
          <cell r="W219"/>
          <cell r="X219" t="str">
            <v/>
          </cell>
          <cell r="Y219"/>
          <cell r="Z219" t="str">
            <v/>
          </cell>
          <cell r="AA219"/>
          <cell r="AB219" t="str">
            <v/>
          </cell>
          <cell r="AC219"/>
          <cell r="AD219" t="str">
            <v/>
          </cell>
          <cell r="AE219"/>
          <cell r="AF219" t="str">
            <v/>
          </cell>
          <cell r="AG219"/>
          <cell r="AH219" t="str">
            <v/>
          </cell>
          <cell r="AI219"/>
          <cell r="AJ219" t="str">
            <v/>
          </cell>
          <cell r="AK219"/>
          <cell r="AL219" t="str">
            <v/>
          </cell>
          <cell r="AM219"/>
          <cell r="AN219" t="str">
            <v/>
          </cell>
          <cell r="AO219"/>
          <cell r="AP219" t="str">
            <v/>
          </cell>
          <cell r="AQ219"/>
          <cell r="AR219" t="str">
            <v/>
          </cell>
          <cell r="AS219"/>
          <cell r="AT219" t="str">
            <v/>
          </cell>
          <cell r="AU219"/>
          <cell r="AV219" t="str">
            <v/>
          </cell>
          <cell r="AW219"/>
          <cell r="AX219" t="str">
            <v/>
          </cell>
          <cell r="AY219"/>
          <cell r="AZ219" t="str">
            <v/>
          </cell>
          <cell r="BA219"/>
          <cell r="BB219" t="str">
            <v/>
          </cell>
          <cell r="BC219"/>
          <cell r="BD219" t="str">
            <v/>
          </cell>
          <cell r="BE219"/>
          <cell r="BF219" t="str">
            <v/>
          </cell>
          <cell r="BG219"/>
          <cell r="BH219" t="str">
            <v/>
          </cell>
          <cell r="BI219"/>
          <cell r="BJ219" t="str">
            <v/>
          </cell>
          <cell r="BK219"/>
          <cell r="BL219" t="str">
            <v/>
          </cell>
          <cell r="BM219"/>
          <cell r="BN219" t="str">
            <v/>
          </cell>
          <cell r="BO219"/>
          <cell r="BP219" t="str">
            <v/>
          </cell>
          <cell r="BQ219"/>
          <cell r="BR219" t="str">
            <v/>
          </cell>
          <cell r="BS219"/>
          <cell r="BT219" t="str">
            <v/>
          </cell>
          <cell r="BU219"/>
          <cell r="BV219" t="str">
            <v/>
          </cell>
          <cell r="BW219"/>
          <cell r="BX219" t="str">
            <v/>
          </cell>
          <cell r="BY219"/>
          <cell r="BZ219" t="str">
            <v/>
          </cell>
          <cell r="CA219"/>
          <cell r="CB219" t="str">
            <v/>
          </cell>
          <cell r="CC219"/>
          <cell r="CD219" t="str">
            <v/>
          </cell>
          <cell r="CE219"/>
          <cell r="CF219" t="str">
            <v/>
          </cell>
          <cell r="CG219"/>
          <cell r="CH219" t="str">
            <v/>
          </cell>
          <cell r="CI219"/>
          <cell r="CJ219" t="str">
            <v/>
          </cell>
          <cell r="CK219"/>
          <cell r="CL219" t="str">
            <v/>
          </cell>
          <cell r="CM219"/>
          <cell r="CN219" t="str">
            <v/>
          </cell>
          <cell r="CO219"/>
          <cell r="CP219" t="str">
            <v/>
          </cell>
          <cell r="CQ219"/>
          <cell r="CR219" t="str">
            <v/>
          </cell>
          <cell r="CS219"/>
          <cell r="CT219" t="str">
            <v/>
          </cell>
          <cell r="CU219"/>
          <cell r="CV219" t="str">
            <v/>
          </cell>
          <cell r="CW219"/>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e">
            <v>#REF!</v>
          </cell>
        </row>
        <row r="220">
          <cell r="A220">
            <v>706471</v>
          </cell>
          <cell r="B220" t="str">
            <v>عبد الكريم الاطرش</v>
          </cell>
          <cell r="C220" t="str">
            <v>الثانية</v>
          </cell>
          <cell r="D220" t="str">
            <v/>
          </cell>
          <cell r="E220"/>
          <cell r="F220" t="str">
            <v>ر1</v>
          </cell>
          <cell r="G220"/>
          <cell r="H220" t="str">
            <v>ر2</v>
          </cell>
          <cell r="I220"/>
          <cell r="J220" t="str">
            <v>ر2</v>
          </cell>
          <cell r="K220"/>
          <cell r="L220" t="str">
            <v>ر1</v>
          </cell>
          <cell r="M220"/>
          <cell r="N220" t="str">
            <v>ر2</v>
          </cell>
          <cell r="O220"/>
          <cell r="P220" t="str">
            <v>ر1</v>
          </cell>
          <cell r="Q220"/>
          <cell r="R220" t="str">
            <v>ر2</v>
          </cell>
          <cell r="S220"/>
          <cell r="T220" t="str">
            <v>ر1</v>
          </cell>
          <cell r="U220"/>
          <cell r="V220" t="str">
            <v>ر2</v>
          </cell>
          <cell r="W220"/>
          <cell r="X220" t="str">
            <v>ر2</v>
          </cell>
          <cell r="Y220"/>
          <cell r="Z220" t="str">
            <v>ر2</v>
          </cell>
          <cell r="AA220">
            <v>1</v>
          </cell>
          <cell r="AB220" t="str">
            <v>ر1</v>
          </cell>
          <cell r="AC220"/>
          <cell r="AD220" t="str">
            <v>ر2</v>
          </cell>
          <cell r="AE220"/>
          <cell r="AF220" t="str">
            <v>ر1</v>
          </cell>
          <cell r="AG220"/>
          <cell r="AH220" t="str">
            <v>ر1</v>
          </cell>
          <cell r="AI220">
            <v>1</v>
          </cell>
          <cell r="AJ220" t="str">
            <v>ر2</v>
          </cell>
          <cell r="AK220"/>
          <cell r="AL220" t="str">
            <v>ر1</v>
          </cell>
          <cell r="AM220"/>
          <cell r="AN220" t="str">
            <v>ج</v>
          </cell>
          <cell r="AO220">
            <v>1</v>
          </cell>
          <cell r="AP220" t="str">
            <v>ر1</v>
          </cell>
          <cell r="AQ220">
            <v>1</v>
          </cell>
          <cell r="AR220" t="str">
            <v>ر1</v>
          </cell>
          <cell r="AS220">
            <v>1</v>
          </cell>
          <cell r="AT220" t="str">
            <v>ر1</v>
          </cell>
          <cell r="AU220"/>
          <cell r="AV220" t="str">
            <v>ر1</v>
          </cell>
          <cell r="AW220"/>
          <cell r="AX220" t="str">
            <v>ر1</v>
          </cell>
          <cell r="AY220"/>
          <cell r="AZ220" t="str">
            <v>ج</v>
          </cell>
          <cell r="BA220"/>
          <cell r="BB220" t="str">
            <v/>
          </cell>
          <cell r="BC220"/>
          <cell r="BD220" t="str">
            <v/>
          </cell>
          <cell r="BE220"/>
          <cell r="BF220" t="str">
            <v/>
          </cell>
          <cell r="BG220"/>
          <cell r="BH220" t="str">
            <v/>
          </cell>
          <cell r="BI220"/>
          <cell r="BJ220" t="str">
            <v/>
          </cell>
          <cell r="BK220"/>
          <cell r="BL220" t="str">
            <v/>
          </cell>
          <cell r="BM220"/>
          <cell r="BN220" t="str">
            <v/>
          </cell>
          <cell r="BO220"/>
          <cell r="BP220" t="str">
            <v/>
          </cell>
          <cell r="BQ220"/>
          <cell r="BR220" t="str">
            <v/>
          </cell>
          <cell r="BS220"/>
          <cell r="BT220" t="str">
            <v/>
          </cell>
          <cell r="BU220"/>
          <cell r="BV220" t="str">
            <v/>
          </cell>
          <cell r="BW220"/>
          <cell r="BX220" t="str">
            <v/>
          </cell>
          <cell r="BY220"/>
          <cell r="BZ220" t="str">
            <v/>
          </cell>
          <cell r="CA220"/>
          <cell r="CB220" t="str">
            <v/>
          </cell>
          <cell r="CC220"/>
          <cell r="CD220" t="str">
            <v/>
          </cell>
          <cell r="CE220"/>
          <cell r="CF220" t="str">
            <v/>
          </cell>
          <cell r="CG220"/>
          <cell r="CH220" t="str">
            <v/>
          </cell>
          <cell r="CI220"/>
          <cell r="CJ220" t="str">
            <v/>
          </cell>
          <cell r="CK220"/>
          <cell r="CL220" t="str">
            <v/>
          </cell>
          <cell r="CM220"/>
          <cell r="CN220" t="str">
            <v/>
          </cell>
          <cell r="CO220"/>
          <cell r="CP220" t="str">
            <v/>
          </cell>
          <cell r="CQ220"/>
          <cell r="CR220" t="str">
            <v/>
          </cell>
          <cell r="CS220"/>
          <cell r="CT220" t="str">
            <v/>
          </cell>
          <cell r="CU220"/>
          <cell r="CV220" t="str">
            <v/>
          </cell>
          <cell r="CW220"/>
          <cell r="CX220" t="str">
            <v>ر1</v>
          </cell>
          <cell r="CY220" t="str">
            <v>ر2</v>
          </cell>
          <cell r="CZ220" t="str">
            <v>ر2</v>
          </cell>
          <cell r="DA220" t="str">
            <v>ر1</v>
          </cell>
          <cell r="DB220" t="str">
            <v>ر2</v>
          </cell>
          <cell r="DC220" t="str">
            <v>ر1</v>
          </cell>
          <cell r="DD220" t="str">
            <v>ر2</v>
          </cell>
          <cell r="DE220" t="str">
            <v>ر1</v>
          </cell>
          <cell r="DF220" t="str">
            <v>ر2</v>
          </cell>
          <cell r="DG220" t="str">
            <v>ر2</v>
          </cell>
          <cell r="DH220" t="str">
            <v>ر2</v>
          </cell>
          <cell r="DI220" t="str">
            <v>ر2</v>
          </cell>
          <cell r="DJ220" t="str">
            <v>ر2</v>
          </cell>
          <cell r="DK220" t="str">
            <v>ر1</v>
          </cell>
          <cell r="DL220" t="str">
            <v>ر1</v>
          </cell>
          <cell r="DM220" t="str">
            <v>ر2</v>
          </cell>
          <cell r="DN220" t="str">
            <v>ر1</v>
          </cell>
          <cell r="DO220" t="str">
            <v>ج</v>
          </cell>
          <cell r="DP220" t="str">
            <v>ر2</v>
          </cell>
          <cell r="DQ220" t="str">
            <v>ر2</v>
          </cell>
          <cell r="DR220" t="str">
            <v>ر2</v>
          </cell>
          <cell r="DS220" t="str">
            <v>ر1</v>
          </cell>
          <cell r="DT220" t="str">
            <v>ر1</v>
          </cell>
          <cell r="DU220" t="str">
            <v>ج</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e">
            <v>#REF!</v>
          </cell>
        </row>
        <row r="221">
          <cell r="A221">
            <v>706483</v>
          </cell>
          <cell r="B221" t="str">
            <v xml:space="preserve">عبير الشاعر </v>
          </cell>
          <cell r="C221" t="str">
            <v>الثانية</v>
          </cell>
          <cell r="D221" t="str">
            <v/>
          </cell>
          <cell r="E221"/>
          <cell r="F221" t="str">
            <v>ر2</v>
          </cell>
          <cell r="G221"/>
          <cell r="H221" t="str">
            <v>ر1</v>
          </cell>
          <cell r="I221"/>
          <cell r="J221" t="str">
            <v>ر1</v>
          </cell>
          <cell r="K221"/>
          <cell r="L221" t="str">
            <v>ر1</v>
          </cell>
          <cell r="M221"/>
          <cell r="N221" t="str">
            <v>ر2</v>
          </cell>
          <cell r="O221"/>
          <cell r="P221" t="str">
            <v>ر1</v>
          </cell>
          <cell r="Q221"/>
          <cell r="R221" t="str">
            <v>ر2</v>
          </cell>
          <cell r="S221"/>
          <cell r="T221" t="str">
            <v>ر1</v>
          </cell>
          <cell r="U221"/>
          <cell r="V221" t="str">
            <v>ر1</v>
          </cell>
          <cell r="W221"/>
          <cell r="X221" t="str">
            <v>ر2</v>
          </cell>
          <cell r="Y221">
            <v>1</v>
          </cell>
          <cell r="Z221" t="str">
            <v>ر2</v>
          </cell>
          <cell r="AA221"/>
          <cell r="AB221" t="str">
            <v>ج</v>
          </cell>
          <cell r="AC221">
            <v>1</v>
          </cell>
          <cell r="AD221" t="str">
            <v>ر2</v>
          </cell>
          <cell r="AE221"/>
          <cell r="AF221" t="str">
            <v>ر2</v>
          </cell>
          <cell r="AG221">
            <v>1</v>
          </cell>
          <cell r="AH221" t="str">
            <v>ر1</v>
          </cell>
          <cell r="AI221"/>
          <cell r="AJ221" t="str">
            <v>ج</v>
          </cell>
          <cell r="AK221">
            <v>1</v>
          </cell>
          <cell r="AL221" t="str">
            <v>ر2</v>
          </cell>
          <cell r="AM221"/>
          <cell r="AN221" t="str">
            <v>ج</v>
          </cell>
          <cell r="AO221"/>
          <cell r="AP221" t="str">
            <v>ج</v>
          </cell>
          <cell r="AQ221"/>
          <cell r="AR221" t="str">
            <v>ج</v>
          </cell>
          <cell r="AS221"/>
          <cell r="AT221" t="str">
            <v>ج</v>
          </cell>
          <cell r="AU221"/>
          <cell r="AV221" t="str">
            <v>ج</v>
          </cell>
          <cell r="AW221"/>
          <cell r="AX221" t="str">
            <v>ج</v>
          </cell>
          <cell r="AY221"/>
          <cell r="AZ221" t="str">
            <v>ج</v>
          </cell>
          <cell r="BA221"/>
          <cell r="BB221" t="str">
            <v/>
          </cell>
          <cell r="BC221"/>
          <cell r="BD221" t="str">
            <v/>
          </cell>
          <cell r="BE221"/>
          <cell r="BF221" t="str">
            <v/>
          </cell>
          <cell r="BG221"/>
          <cell r="BH221" t="str">
            <v/>
          </cell>
          <cell r="BI221"/>
          <cell r="BJ221" t="str">
            <v/>
          </cell>
          <cell r="BK221"/>
          <cell r="BL221" t="str">
            <v/>
          </cell>
          <cell r="BM221"/>
          <cell r="BN221" t="str">
            <v/>
          </cell>
          <cell r="BO221"/>
          <cell r="BP221" t="str">
            <v/>
          </cell>
          <cell r="BQ221"/>
          <cell r="BR221" t="str">
            <v/>
          </cell>
          <cell r="BS221"/>
          <cell r="BT221" t="str">
            <v/>
          </cell>
          <cell r="BU221"/>
          <cell r="BV221" t="str">
            <v/>
          </cell>
          <cell r="BW221"/>
          <cell r="BX221" t="str">
            <v/>
          </cell>
          <cell r="BY221"/>
          <cell r="BZ221" t="str">
            <v/>
          </cell>
          <cell r="CA221"/>
          <cell r="CB221" t="str">
            <v/>
          </cell>
          <cell r="CC221"/>
          <cell r="CD221" t="str">
            <v/>
          </cell>
          <cell r="CE221"/>
          <cell r="CF221" t="str">
            <v/>
          </cell>
          <cell r="CG221"/>
          <cell r="CH221" t="str">
            <v/>
          </cell>
          <cell r="CI221"/>
          <cell r="CJ221" t="str">
            <v/>
          </cell>
          <cell r="CK221"/>
          <cell r="CL221" t="str">
            <v/>
          </cell>
          <cell r="CM221"/>
          <cell r="CN221" t="str">
            <v/>
          </cell>
          <cell r="CO221"/>
          <cell r="CP221" t="str">
            <v/>
          </cell>
          <cell r="CQ221"/>
          <cell r="CR221" t="str">
            <v/>
          </cell>
          <cell r="CS221"/>
          <cell r="CT221" t="str">
            <v/>
          </cell>
          <cell r="CU221"/>
          <cell r="CV221" t="str">
            <v/>
          </cell>
          <cell r="CW221"/>
          <cell r="CX221" t="str">
            <v>ر2</v>
          </cell>
          <cell r="CY221" t="str">
            <v>ر1</v>
          </cell>
          <cell r="CZ221" t="str">
            <v>ر1</v>
          </cell>
          <cell r="DA221" t="str">
            <v>ر1</v>
          </cell>
          <cell r="DB221" t="str">
            <v>ر2</v>
          </cell>
          <cell r="DC221" t="str">
            <v>ر1</v>
          </cell>
          <cell r="DD221" t="str">
            <v>ر2</v>
          </cell>
          <cell r="DE221" t="str">
            <v>ر1</v>
          </cell>
          <cell r="DF221" t="str">
            <v>ر1</v>
          </cell>
          <cell r="DG221" t="str">
            <v>ر2</v>
          </cell>
          <cell r="DH221" t="str">
            <v>ر2</v>
          </cell>
          <cell r="DI221" t="str">
            <v>ج</v>
          </cell>
          <cell r="DJ221" t="str">
            <v>ر2</v>
          </cell>
          <cell r="DK221" t="str">
            <v>ر2</v>
          </cell>
          <cell r="DL221" t="str">
            <v>ر2</v>
          </cell>
          <cell r="DM221" t="str">
            <v>ج</v>
          </cell>
          <cell r="DN221" t="str">
            <v>ر2</v>
          </cell>
          <cell r="DO221" t="str">
            <v>ج</v>
          </cell>
          <cell r="DP221" t="str">
            <v>ج</v>
          </cell>
          <cell r="DQ221" t="str">
            <v>ج</v>
          </cell>
          <cell r="DR221" t="str">
            <v>ج</v>
          </cell>
          <cell r="DS221" t="str">
            <v>ج</v>
          </cell>
          <cell r="DT221" t="str">
            <v>ج</v>
          </cell>
          <cell r="DU221" t="str">
            <v>ج</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e">
            <v>#REF!</v>
          </cell>
        </row>
        <row r="222">
          <cell r="A222">
            <v>706496</v>
          </cell>
          <cell r="B222" t="str">
            <v>علي الجردي</v>
          </cell>
          <cell r="C222" t="str">
            <v>الرابعة</v>
          </cell>
          <cell r="D222" t="str">
            <v/>
          </cell>
          <cell r="E222"/>
          <cell r="F222" t="str">
            <v>ر1</v>
          </cell>
          <cell r="G222"/>
          <cell r="H222" t="str">
            <v>ر1</v>
          </cell>
          <cell r="I222"/>
          <cell r="J222" t="str">
            <v>ر2</v>
          </cell>
          <cell r="K222"/>
          <cell r="L222" t="str">
            <v>ر1</v>
          </cell>
          <cell r="M222"/>
          <cell r="N222" t="str">
            <v>ر1</v>
          </cell>
          <cell r="O222"/>
          <cell r="P222" t="str">
            <v>ر1</v>
          </cell>
          <cell r="Q222"/>
          <cell r="R222" t="str">
            <v>ر1</v>
          </cell>
          <cell r="S222"/>
          <cell r="T222" t="str">
            <v>ر1</v>
          </cell>
          <cell r="U222"/>
          <cell r="V222" t="str">
            <v>ر1</v>
          </cell>
          <cell r="W222"/>
          <cell r="X222" t="str">
            <v>ر2</v>
          </cell>
          <cell r="Y222"/>
          <cell r="Z222" t="str">
            <v>ر2</v>
          </cell>
          <cell r="AA222"/>
          <cell r="AB222" t="str">
            <v>ر1</v>
          </cell>
          <cell r="AC222"/>
          <cell r="AD222" t="str">
            <v>ر1</v>
          </cell>
          <cell r="AE222"/>
          <cell r="AF222" t="str">
            <v>ر1</v>
          </cell>
          <cell r="AG222"/>
          <cell r="AH222" t="str">
            <v>ر1</v>
          </cell>
          <cell r="AI222"/>
          <cell r="AJ222" t="str">
            <v>ر2</v>
          </cell>
          <cell r="AK222"/>
          <cell r="AL222" t="str">
            <v>ر2</v>
          </cell>
          <cell r="AM222"/>
          <cell r="AN222" t="str">
            <v>ر1</v>
          </cell>
          <cell r="AO222"/>
          <cell r="AP222" t="str">
            <v>ر2</v>
          </cell>
          <cell r="AQ222"/>
          <cell r="AR222" t="str">
            <v>ر2</v>
          </cell>
          <cell r="AS222"/>
          <cell r="AT222" t="str">
            <v>ر1</v>
          </cell>
          <cell r="AU222"/>
          <cell r="AV222" t="str">
            <v>ر1</v>
          </cell>
          <cell r="AW222"/>
          <cell r="AX222" t="str">
            <v>ر1</v>
          </cell>
          <cell r="AY222"/>
          <cell r="AZ222" t="str">
            <v>ر1</v>
          </cell>
          <cell r="BA222"/>
          <cell r="BB222" t="str">
            <v>ر1</v>
          </cell>
          <cell r="BC222"/>
          <cell r="BD222" t="str">
            <v>ر1</v>
          </cell>
          <cell r="BE222"/>
          <cell r="BF222" t="str">
            <v>ر1</v>
          </cell>
          <cell r="BG222"/>
          <cell r="BH222" t="str">
            <v>ر1</v>
          </cell>
          <cell r="BI222"/>
          <cell r="BJ222" t="str">
            <v>ر1</v>
          </cell>
          <cell r="BK222"/>
          <cell r="BL222" t="str">
            <v>ر2</v>
          </cell>
          <cell r="BM222"/>
          <cell r="BN222" t="str">
            <v>ر1</v>
          </cell>
          <cell r="BO222"/>
          <cell r="BP222" t="str">
            <v>ر1</v>
          </cell>
          <cell r="BQ222"/>
          <cell r="BR222" t="str">
            <v>ر1</v>
          </cell>
          <cell r="BS222"/>
          <cell r="BT222" t="str">
            <v>ر1</v>
          </cell>
          <cell r="BU222"/>
          <cell r="BV222" t="str">
            <v>ر1</v>
          </cell>
          <cell r="BW222"/>
          <cell r="BX222" t="str">
            <v>ر1</v>
          </cell>
          <cell r="BY222">
            <v>1</v>
          </cell>
          <cell r="BZ222" t="str">
            <v>ج</v>
          </cell>
          <cell r="CA222">
            <v>1</v>
          </cell>
          <cell r="CB222" t="str">
            <v>ج</v>
          </cell>
          <cell r="CC222">
            <v>1</v>
          </cell>
          <cell r="CD222" t="str">
            <v>ج</v>
          </cell>
          <cell r="CE222">
            <v>1</v>
          </cell>
          <cell r="CF222" t="str">
            <v>ج</v>
          </cell>
          <cell r="CG222">
            <v>1</v>
          </cell>
          <cell r="CH222" t="str">
            <v>ج</v>
          </cell>
          <cell r="CI222">
            <v>1</v>
          </cell>
          <cell r="CJ222" t="str">
            <v>ج</v>
          </cell>
          <cell r="CK222"/>
          <cell r="CL222" t="str">
            <v/>
          </cell>
          <cell r="CM222"/>
          <cell r="CN222" t="str">
            <v/>
          </cell>
          <cell r="CO222"/>
          <cell r="CP222" t="str">
            <v/>
          </cell>
          <cell r="CQ222"/>
          <cell r="CR222" t="str">
            <v/>
          </cell>
          <cell r="CS222"/>
          <cell r="CT222" t="str">
            <v/>
          </cell>
          <cell r="CU222"/>
          <cell r="CV222" t="str">
            <v/>
          </cell>
          <cell r="CW222"/>
          <cell r="CX222" t="str">
            <v>ر1</v>
          </cell>
          <cell r="CY222" t="str">
            <v>ر1</v>
          </cell>
          <cell r="CZ222" t="str">
            <v>ر2</v>
          </cell>
          <cell r="DA222" t="str">
            <v>ر1</v>
          </cell>
          <cell r="DB222" t="str">
            <v>ر1</v>
          </cell>
          <cell r="DC222" t="str">
            <v>ر1</v>
          </cell>
          <cell r="DD222" t="str">
            <v>ر1</v>
          </cell>
          <cell r="DE222" t="str">
            <v>ر1</v>
          </cell>
          <cell r="DF222" t="str">
            <v>ر1</v>
          </cell>
          <cell r="DG222" t="str">
            <v>ر2</v>
          </cell>
          <cell r="DH222" t="str">
            <v>ر2</v>
          </cell>
          <cell r="DI222" t="str">
            <v>ر1</v>
          </cell>
          <cell r="DJ222" t="str">
            <v>ر1</v>
          </cell>
          <cell r="DK222" t="str">
            <v>ر1</v>
          </cell>
          <cell r="DL222" t="str">
            <v>ر1</v>
          </cell>
          <cell r="DM222" t="str">
            <v>ر2</v>
          </cell>
          <cell r="DN222" t="str">
            <v>ر2</v>
          </cell>
          <cell r="DO222" t="str">
            <v>ر1</v>
          </cell>
          <cell r="DP222" t="str">
            <v>ر2</v>
          </cell>
          <cell r="DQ222" t="str">
            <v>ر2</v>
          </cell>
          <cell r="DR222" t="str">
            <v>ر1</v>
          </cell>
          <cell r="DS222" t="str">
            <v>ر1</v>
          </cell>
          <cell r="DT222" t="str">
            <v>ر1</v>
          </cell>
          <cell r="DU222" t="str">
            <v>ر1</v>
          </cell>
          <cell r="DV222" t="str">
            <v>ر1</v>
          </cell>
          <cell r="DW222" t="str">
            <v>ر1</v>
          </cell>
          <cell r="DX222" t="str">
            <v>ر1</v>
          </cell>
          <cell r="DY222" t="str">
            <v>ر1</v>
          </cell>
          <cell r="DZ222" t="str">
            <v>ر1</v>
          </cell>
          <cell r="EA222" t="str">
            <v>ر2</v>
          </cell>
          <cell r="EB222" t="str">
            <v>ر1</v>
          </cell>
          <cell r="EC222" t="str">
            <v>ر1</v>
          </cell>
          <cell r="ED222" t="str">
            <v>ر1</v>
          </cell>
          <cell r="EE222" t="str">
            <v>ر1</v>
          </cell>
          <cell r="EF222" t="str">
            <v>ر1</v>
          </cell>
          <cell r="EG222" t="str">
            <v>ر1</v>
          </cell>
          <cell r="EH222" t="str">
            <v>ر1</v>
          </cell>
          <cell r="EI222" t="str">
            <v>ر1</v>
          </cell>
          <cell r="EJ222" t="str">
            <v>ر1</v>
          </cell>
          <cell r="EK222" t="str">
            <v>ر1</v>
          </cell>
          <cell r="EL222" t="str">
            <v>ر1</v>
          </cell>
          <cell r="EM222" t="str">
            <v>ر1</v>
          </cell>
          <cell r="EN222" t="str">
            <v/>
          </cell>
          <cell r="EO222" t="str">
            <v/>
          </cell>
          <cell r="EP222" t="str">
            <v/>
          </cell>
          <cell r="EQ222" t="str">
            <v/>
          </cell>
          <cell r="ER222" t="str">
            <v/>
          </cell>
          <cell r="ES222" t="str">
            <v/>
          </cell>
          <cell r="ET222" t="str">
            <v/>
          </cell>
          <cell r="EU222" t="str">
            <v/>
          </cell>
          <cell r="EV222" t="str">
            <v/>
          </cell>
          <cell r="EW222" t="e">
            <v>#REF!</v>
          </cell>
        </row>
        <row r="223">
          <cell r="A223">
            <v>706502</v>
          </cell>
          <cell r="B223" t="str">
            <v xml:space="preserve">علي سليمان </v>
          </cell>
          <cell r="C223" t="str">
            <v>الثانية</v>
          </cell>
          <cell r="D223" t="str">
            <v/>
          </cell>
          <cell r="E223"/>
          <cell r="F223" t="str">
            <v>ج</v>
          </cell>
          <cell r="G223"/>
          <cell r="H223" t="str">
            <v>ر2</v>
          </cell>
          <cell r="I223"/>
          <cell r="J223" t="str">
            <v>ج</v>
          </cell>
          <cell r="K223"/>
          <cell r="L223" t="str">
            <v>ر2</v>
          </cell>
          <cell r="M223"/>
          <cell r="N223" t="str">
            <v>ر2</v>
          </cell>
          <cell r="O223"/>
          <cell r="P223" t="str">
            <v>ج</v>
          </cell>
          <cell r="Q223"/>
          <cell r="R223" t="str">
            <v>ر2</v>
          </cell>
          <cell r="S223"/>
          <cell r="T223" t="str">
            <v>ر1</v>
          </cell>
          <cell r="U223"/>
          <cell r="V223" t="str">
            <v>ج</v>
          </cell>
          <cell r="W223"/>
          <cell r="X223" t="str">
            <v>ج</v>
          </cell>
          <cell r="Y223"/>
          <cell r="Z223" t="str">
            <v>ج</v>
          </cell>
          <cell r="AA223"/>
          <cell r="AB223" t="str">
            <v>ج</v>
          </cell>
          <cell r="AC223"/>
          <cell r="AD223" t="str">
            <v>ج</v>
          </cell>
          <cell r="AE223">
            <v>1</v>
          </cell>
          <cell r="AF223" t="str">
            <v>ر1</v>
          </cell>
          <cell r="AG223"/>
          <cell r="AH223" t="str">
            <v>ج</v>
          </cell>
          <cell r="AI223"/>
          <cell r="AJ223" t="str">
            <v>ج</v>
          </cell>
          <cell r="AK223">
            <v>1</v>
          </cell>
          <cell r="AL223" t="str">
            <v>ر1</v>
          </cell>
          <cell r="AM223"/>
          <cell r="AN223" t="str">
            <v>ج</v>
          </cell>
          <cell r="AO223"/>
          <cell r="AP223" t="str">
            <v>ج</v>
          </cell>
          <cell r="AQ223"/>
          <cell r="AR223" t="str">
            <v>ج</v>
          </cell>
          <cell r="AS223"/>
          <cell r="AT223" t="str">
            <v>ج</v>
          </cell>
          <cell r="AU223"/>
          <cell r="AV223" t="str">
            <v>ج</v>
          </cell>
          <cell r="AW223"/>
          <cell r="AX223" t="str">
            <v>ج</v>
          </cell>
          <cell r="AY223"/>
          <cell r="AZ223" t="str">
            <v>ج</v>
          </cell>
          <cell r="BA223"/>
          <cell r="BB223" t="str">
            <v/>
          </cell>
          <cell r="BC223"/>
          <cell r="BD223" t="str">
            <v/>
          </cell>
          <cell r="BE223"/>
          <cell r="BF223" t="str">
            <v/>
          </cell>
          <cell r="BG223"/>
          <cell r="BH223" t="str">
            <v/>
          </cell>
          <cell r="BI223"/>
          <cell r="BJ223" t="str">
            <v/>
          </cell>
          <cell r="BK223"/>
          <cell r="BL223" t="str">
            <v/>
          </cell>
          <cell r="BM223"/>
          <cell r="BN223" t="str">
            <v/>
          </cell>
          <cell r="BO223"/>
          <cell r="BP223" t="str">
            <v/>
          </cell>
          <cell r="BQ223"/>
          <cell r="BR223" t="str">
            <v/>
          </cell>
          <cell r="BS223"/>
          <cell r="BT223" t="str">
            <v/>
          </cell>
          <cell r="BU223"/>
          <cell r="BV223" t="str">
            <v/>
          </cell>
          <cell r="BW223"/>
          <cell r="BX223" t="str">
            <v/>
          </cell>
          <cell r="BY223"/>
          <cell r="BZ223" t="str">
            <v/>
          </cell>
          <cell r="CA223"/>
          <cell r="CB223" t="str">
            <v/>
          </cell>
          <cell r="CC223"/>
          <cell r="CD223" t="str">
            <v/>
          </cell>
          <cell r="CE223"/>
          <cell r="CF223" t="str">
            <v/>
          </cell>
          <cell r="CG223"/>
          <cell r="CH223" t="str">
            <v/>
          </cell>
          <cell r="CI223"/>
          <cell r="CJ223" t="str">
            <v/>
          </cell>
          <cell r="CK223"/>
          <cell r="CL223" t="str">
            <v/>
          </cell>
          <cell r="CM223"/>
          <cell r="CN223" t="str">
            <v/>
          </cell>
          <cell r="CO223"/>
          <cell r="CP223" t="str">
            <v/>
          </cell>
          <cell r="CQ223"/>
          <cell r="CR223" t="str">
            <v/>
          </cell>
          <cell r="CS223"/>
          <cell r="CT223" t="str">
            <v/>
          </cell>
          <cell r="CU223"/>
          <cell r="CV223" t="str">
            <v/>
          </cell>
          <cell r="CW223"/>
          <cell r="CX223" t="str">
            <v>ج</v>
          </cell>
          <cell r="CY223" t="str">
            <v>ر2</v>
          </cell>
          <cell r="CZ223" t="str">
            <v>ج</v>
          </cell>
          <cell r="DA223" t="str">
            <v>ر2</v>
          </cell>
          <cell r="DB223" t="str">
            <v>ر2</v>
          </cell>
          <cell r="DC223" t="str">
            <v>ج</v>
          </cell>
          <cell r="DD223" t="str">
            <v>ر2</v>
          </cell>
          <cell r="DE223" t="str">
            <v>ر1</v>
          </cell>
          <cell r="DF223" t="str">
            <v>ج</v>
          </cell>
          <cell r="DG223" t="str">
            <v>ج</v>
          </cell>
          <cell r="DH223" t="str">
            <v>ج</v>
          </cell>
          <cell r="DI223" t="str">
            <v>ج</v>
          </cell>
          <cell r="DJ223" t="str">
            <v>ج</v>
          </cell>
          <cell r="DK223" t="str">
            <v>ر2</v>
          </cell>
          <cell r="DL223" t="str">
            <v>ج</v>
          </cell>
          <cell r="DM223" t="str">
            <v>ج</v>
          </cell>
          <cell r="DN223" t="str">
            <v>ر2</v>
          </cell>
          <cell r="DO223" t="str">
            <v>ج</v>
          </cell>
          <cell r="DP223" t="str">
            <v>ج</v>
          </cell>
          <cell r="DQ223" t="str">
            <v>ج</v>
          </cell>
          <cell r="DR223" t="str">
            <v>ج</v>
          </cell>
          <cell r="DS223" t="str">
            <v>ج</v>
          </cell>
          <cell r="DT223" t="str">
            <v>ج</v>
          </cell>
          <cell r="DU223" t="str">
            <v>ج</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O223" t="str">
            <v/>
          </cell>
          <cell r="EP223" t="str">
            <v/>
          </cell>
          <cell r="EQ223" t="str">
            <v/>
          </cell>
          <cell r="ER223" t="str">
            <v/>
          </cell>
          <cell r="ES223" t="str">
            <v/>
          </cell>
          <cell r="ET223" t="str">
            <v/>
          </cell>
          <cell r="EU223" t="str">
            <v/>
          </cell>
          <cell r="EV223" t="str">
            <v/>
          </cell>
          <cell r="EW223" t="e">
            <v>#REF!</v>
          </cell>
        </row>
        <row r="224">
          <cell r="A224">
            <v>706504</v>
          </cell>
          <cell r="B224" t="str">
            <v xml:space="preserve">علي قدور </v>
          </cell>
          <cell r="C224" t="str">
            <v>الثالثة حديث</v>
          </cell>
          <cell r="D224" t="str">
            <v>ترفع الى س3</v>
          </cell>
          <cell r="E224"/>
          <cell r="F224" t="str">
            <v>ر2</v>
          </cell>
          <cell r="G224"/>
          <cell r="H224" t="str">
            <v>ر1</v>
          </cell>
          <cell r="I224"/>
          <cell r="J224" t="str">
            <v>ر1</v>
          </cell>
          <cell r="K224"/>
          <cell r="L224" t="str">
            <v>ر2</v>
          </cell>
          <cell r="M224"/>
          <cell r="N224" t="str">
            <v>ر2</v>
          </cell>
          <cell r="O224">
            <v>1</v>
          </cell>
          <cell r="P224" t="str">
            <v>ر2</v>
          </cell>
          <cell r="Q224">
            <v>1</v>
          </cell>
          <cell r="R224" t="str">
            <v>ر2</v>
          </cell>
          <cell r="S224"/>
          <cell r="T224" t="str">
            <v>ر2</v>
          </cell>
          <cell r="U224"/>
          <cell r="V224" t="str">
            <v>ر1</v>
          </cell>
          <cell r="W224"/>
          <cell r="X224" t="str">
            <v>ر2</v>
          </cell>
          <cell r="Y224"/>
          <cell r="Z224" t="str">
            <v>ر1</v>
          </cell>
          <cell r="AA224">
            <v>1</v>
          </cell>
          <cell r="AB224" t="str">
            <v>ر2</v>
          </cell>
          <cell r="AC224"/>
          <cell r="AD224" t="str">
            <v>ر2</v>
          </cell>
          <cell r="AE224">
            <v>1</v>
          </cell>
          <cell r="AF224" t="str">
            <v>ر2</v>
          </cell>
          <cell r="AG224"/>
          <cell r="AH224" t="str">
            <v>ر2</v>
          </cell>
          <cell r="AI224">
            <v>1</v>
          </cell>
          <cell r="AJ224" t="str">
            <v>ر2</v>
          </cell>
          <cell r="AK224"/>
          <cell r="AL224" t="str">
            <v>ر2</v>
          </cell>
          <cell r="AM224"/>
          <cell r="AN224" t="str">
            <v>ر1</v>
          </cell>
          <cell r="AO224">
            <v>1</v>
          </cell>
          <cell r="AP224" t="str">
            <v>ر2</v>
          </cell>
          <cell r="AQ224">
            <v>1</v>
          </cell>
          <cell r="AR224" t="str">
            <v>ر2</v>
          </cell>
          <cell r="AS224">
            <v>1</v>
          </cell>
          <cell r="AT224" t="str">
            <v>ر2</v>
          </cell>
          <cell r="AU224"/>
          <cell r="AV224" t="str">
            <v>ر2</v>
          </cell>
          <cell r="AW224"/>
          <cell r="AX224" t="str">
            <v>ر2</v>
          </cell>
          <cell r="AY224">
            <v>1</v>
          </cell>
          <cell r="AZ224" t="str">
            <v>ر2</v>
          </cell>
          <cell r="BA224"/>
          <cell r="BB224" t="str">
            <v/>
          </cell>
          <cell r="BC224"/>
          <cell r="BD224" t="str">
            <v/>
          </cell>
          <cell r="BE224"/>
          <cell r="BF224" t="str">
            <v/>
          </cell>
          <cell r="BG224"/>
          <cell r="BH224" t="str">
            <v/>
          </cell>
          <cell r="BI224"/>
          <cell r="BJ224" t="str">
            <v/>
          </cell>
          <cell r="BK224"/>
          <cell r="BL224" t="str">
            <v/>
          </cell>
          <cell r="BM224"/>
          <cell r="BN224" t="str">
            <v/>
          </cell>
          <cell r="BO224"/>
          <cell r="BP224" t="str">
            <v/>
          </cell>
          <cell r="BQ224"/>
          <cell r="BR224" t="str">
            <v/>
          </cell>
          <cell r="BS224"/>
          <cell r="BT224" t="str">
            <v/>
          </cell>
          <cell r="BU224"/>
          <cell r="BV224" t="str">
            <v/>
          </cell>
          <cell r="BW224"/>
          <cell r="BX224" t="str">
            <v/>
          </cell>
          <cell r="BY224"/>
          <cell r="BZ224" t="str">
            <v/>
          </cell>
          <cell r="CA224"/>
          <cell r="CB224" t="str">
            <v/>
          </cell>
          <cell r="CC224"/>
          <cell r="CD224" t="str">
            <v/>
          </cell>
          <cell r="CE224"/>
          <cell r="CF224" t="str">
            <v/>
          </cell>
          <cell r="CG224"/>
          <cell r="CH224" t="str">
            <v/>
          </cell>
          <cell r="CI224"/>
          <cell r="CJ224" t="str">
            <v/>
          </cell>
          <cell r="CK224"/>
          <cell r="CL224" t="str">
            <v/>
          </cell>
          <cell r="CM224"/>
          <cell r="CN224" t="str">
            <v/>
          </cell>
          <cell r="CO224"/>
          <cell r="CP224" t="str">
            <v/>
          </cell>
          <cell r="CQ224"/>
          <cell r="CR224" t="str">
            <v/>
          </cell>
          <cell r="CS224"/>
          <cell r="CT224" t="str">
            <v/>
          </cell>
          <cell r="CU224"/>
          <cell r="CV224" t="str">
            <v/>
          </cell>
          <cell r="CW224"/>
          <cell r="CX224" t="str">
            <v>ر2</v>
          </cell>
          <cell r="CY224" t="str">
            <v>ر1</v>
          </cell>
          <cell r="CZ224" t="str">
            <v>ر1</v>
          </cell>
          <cell r="DA224" t="str">
            <v>ر2</v>
          </cell>
          <cell r="DB224" t="str">
            <v>ر2</v>
          </cell>
          <cell r="DC224" t="str">
            <v>ر2</v>
          </cell>
          <cell r="DD224" t="str">
            <v>ر2</v>
          </cell>
          <cell r="DE224" t="str">
            <v>ر2</v>
          </cell>
          <cell r="DF224" t="str">
            <v>ر1</v>
          </cell>
          <cell r="DG224" t="str">
            <v>ر2</v>
          </cell>
          <cell r="DH224" t="str">
            <v>ر1</v>
          </cell>
          <cell r="DI224" t="str">
            <v>ر2</v>
          </cell>
          <cell r="DJ224" t="str">
            <v>ر2</v>
          </cell>
          <cell r="DK224" t="str">
            <v>ر2</v>
          </cell>
          <cell r="DL224" t="str">
            <v>ر2</v>
          </cell>
          <cell r="DM224" t="str">
            <v>ر2</v>
          </cell>
          <cell r="DN224" t="str">
            <v>ر2</v>
          </cell>
          <cell r="DO224" t="str">
            <v>ر1</v>
          </cell>
          <cell r="DP224" t="str">
            <v>ر2</v>
          </cell>
          <cell r="DQ224" t="str">
            <v>ر2</v>
          </cell>
          <cell r="DR224" t="str">
            <v>ر2</v>
          </cell>
          <cell r="DS224" t="str">
            <v>ر2</v>
          </cell>
          <cell r="DT224" t="str">
            <v>ر2</v>
          </cell>
          <cell r="DU224" t="str">
            <v>ر2</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e">
            <v>#REF!</v>
          </cell>
        </row>
        <row r="225">
          <cell r="A225">
            <v>706506</v>
          </cell>
          <cell r="B225" t="str">
            <v xml:space="preserve">علي محمد </v>
          </cell>
          <cell r="C225" t="str">
            <v>الثانية</v>
          </cell>
          <cell r="D225" t="str">
            <v/>
          </cell>
          <cell r="E225"/>
          <cell r="F225" t="str">
            <v>ر2</v>
          </cell>
          <cell r="G225"/>
          <cell r="H225" t="str">
            <v>ر1</v>
          </cell>
          <cell r="I225">
            <v>1</v>
          </cell>
          <cell r="J225" t="str">
            <v>ر2</v>
          </cell>
          <cell r="K225"/>
          <cell r="L225" t="str">
            <v>ر2</v>
          </cell>
          <cell r="M225"/>
          <cell r="N225" t="str">
            <v>ر2</v>
          </cell>
          <cell r="O225"/>
          <cell r="P225" t="str">
            <v>ر2</v>
          </cell>
          <cell r="Q225"/>
          <cell r="R225" t="str">
            <v>ر1</v>
          </cell>
          <cell r="S225">
            <v>1</v>
          </cell>
          <cell r="T225" t="str">
            <v>ر2</v>
          </cell>
          <cell r="U225"/>
          <cell r="V225" t="str">
            <v>ر1</v>
          </cell>
          <cell r="W225"/>
          <cell r="X225" t="str">
            <v>ر2</v>
          </cell>
          <cell r="Y225"/>
          <cell r="Z225" t="str">
            <v>ر1</v>
          </cell>
          <cell r="AA225"/>
          <cell r="AB225" t="str">
            <v>ر2</v>
          </cell>
          <cell r="AC225">
            <v>1</v>
          </cell>
          <cell r="AD225" t="str">
            <v>ر1</v>
          </cell>
          <cell r="AE225">
            <v>1</v>
          </cell>
          <cell r="AF225" t="str">
            <v>ر2</v>
          </cell>
          <cell r="AG225">
            <v>1</v>
          </cell>
          <cell r="AH225" t="str">
            <v>ر2</v>
          </cell>
          <cell r="AI225"/>
          <cell r="AJ225" t="str">
            <v>ر2</v>
          </cell>
          <cell r="AK225">
            <v>1</v>
          </cell>
          <cell r="AL225" t="str">
            <v>ر1</v>
          </cell>
          <cell r="AM225"/>
          <cell r="AN225" t="str">
            <v>ر1</v>
          </cell>
          <cell r="AO225">
            <v>1</v>
          </cell>
          <cell r="AP225" t="str">
            <v>ر1</v>
          </cell>
          <cell r="AQ225">
            <v>1</v>
          </cell>
          <cell r="AR225" t="str">
            <v>ج</v>
          </cell>
          <cell r="AS225"/>
          <cell r="AT225" t="str">
            <v>ر2</v>
          </cell>
          <cell r="AU225">
            <v>1</v>
          </cell>
          <cell r="AV225" t="str">
            <v>ر1</v>
          </cell>
          <cell r="AW225"/>
          <cell r="AX225" t="str">
            <v>ر1</v>
          </cell>
          <cell r="AY225">
            <v>1</v>
          </cell>
          <cell r="AZ225" t="str">
            <v>ر2</v>
          </cell>
          <cell r="BA225"/>
          <cell r="BB225" t="str">
            <v/>
          </cell>
          <cell r="BC225"/>
          <cell r="BD225" t="str">
            <v/>
          </cell>
          <cell r="BE225"/>
          <cell r="BF225" t="str">
            <v/>
          </cell>
          <cell r="BG225"/>
          <cell r="BH225" t="str">
            <v/>
          </cell>
          <cell r="BI225"/>
          <cell r="BJ225" t="str">
            <v/>
          </cell>
          <cell r="BK225"/>
          <cell r="BL225" t="str">
            <v/>
          </cell>
          <cell r="BM225"/>
          <cell r="BN225" t="str">
            <v/>
          </cell>
          <cell r="BO225"/>
          <cell r="BP225" t="str">
            <v/>
          </cell>
          <cell r="BQ225"/>
          <cell r="BR225" t="str">
            <v/>
          </cell>
          <cell r="BS225"/>
          <cell r="BT225" t="str">
            <v/>
          </cell>
          <cell r="BU225"/>
          <cell r="BV225" t="str">
            <v/>
          </cell>
          <cell r="BW225"/>
          <cell r="BX225" t="str">
            <v/>
          </cell>
          <cell r="BY225"/>
          <cell r="BZ225" t="str">
            <v/>
          </cell>
          <cell r="CA225"/>
          <cell r="CB225" t="str">
            <v/>
          </cell>
          <cell r="CC225"/>
          <cell r="CD225" t="str">
            <v/>
          </cell>
          <cell r="CE225"/>
          <cell r="CF225" t="str">
            <v/>
          </cell>
          <cell r="CG225"/>
          <cell r="CH225" t="str">
            <v/>
          </cell>
          <cell r="CI225"/>
          <cell r="CJ225" t="str">
            <v/>
          </cell>
          <cell r="CK225"/>
          <cell r="CL225" t="str">
            <v/>
          </cell>
          <cell r="CM225"/>
          <cell r="CN225" t="str">
            <v/>
          </cell>
          <cell r="CO225"/>
          <cell r="CP225" t="str">
            <v/>
          </cell>
          <cell r="CQ225"/>
          <cell r="CR225" t="str">
            <v/>
          </cell>
          <cell r="CS225"/>
          <cell r="CT225" t="str">
            <v/>
          </cell>
          <cell r="CU225"/>
          <cell r="CV225" t="str">
            <v/>
          </cell>
          <cell r="CW225"/>
          <cell r="CX225" t="str">
            <v>ر2</v>
          </cell>
          <cell r="CY225" t="str">
            <v>ر1</v>
          </cell>
          <cell r="CZ225" t="str">
            <v>ر2</v>
          </cell>
          <cell r="DA225" t="str">
            <v>ر2</v>
          </cell>
          <cell r="DB225" t="str">
            <v>ر2</v>
          </cell>
          <cell r="DC225" t="str">
            <v>ر2</v>
          </cell>
          <cell r="DD225" t="str">
            <v>ر1</v>
          </cell>
          <cell r="DE225" t="str">
            <v>ر2</v>
          </cell>
          <cell r="DF225" t="str">
            <v>ر1</v>
          </cell>
          <cell r="DG225" t="str">
            <v>ر2</v>
          </cell>
          <cell r="DH225" t="str">
            <v>ر1</v>
          </cell>
          <cell r="DI225" t="str">
            <v>ر2</v>
          </cell>
          <cell r="DJ225" t="str">
            <v>ر2</v>
          </cell>
          <cell r="DK225" t="str">
            <v>ر2</v>
          </cell>
          <cell r="DL225" t="str">
            <v>ر2</v>
          </cell>
          <cell r="DM225" t="str">
            <v>ر2</v>
          </cell>
          <cell r="DN225" t="str">
            <v>ر2</v>
          </cell>
          <cell r="DO225" t="str">
            <v>ر1</v>
          </cell>
          <cell r="DP225" t="str">
            <v>ر2</v>
          </cell>
          <cell r="DQ225" t="str">
            <v>ر1</v>
          </cell>
          <cell r="DR225" t="str">
            <v>ر2</v>
          </cell>
          <cell r="DS225" t="str">
            <v>ر2</v>
          </cell>
          <cell r="DT225" t="str">
            <v>ر1</v>
          </cell>
          <cell r="DU225" t="str">
            <v>ر2</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O225" t="str">
            <v/>
          </cell>
          <cell r="EP225" t="str">
            <v/>
          </cell>
          <cell r="EQ225" t="str">
            <v/>
          </cell>
          <cell r="ER225" t="str">
            <v/>
          </cell>
          <cell r="ES225" t="str">
            <v/>
          </cell>
          <cell r="ET225" t="str">
            <v/>
          </cell>
          <cell r="EU225" t="str">
            <v/>
          </cell>
          <cell r="EV225" t="str">
            <v/>
          </cell>
          <cell r="EW225" t="e">
            <v>#REF!</v>
          </cell>
        </row>
        <row r="226">
          <cell r="A226">
            <v>706519</v>
          </cell>
          <cell r="B226" t="str">
            <v xml:space="preserve">غدير اسكندر </v>
          </cell>
          <cell r="C226" t="str">
            <v>الأولى</v>
          </cell>
          <cell r="D226" t="str">
            <v>إيقاف</v>
          </cell>
          <cell r="E226"/>
          <cell r="F226" t="str">
            <v>A</v>
          </cell>
          <cell r="G226"/>
          <cell r="H226" t="str">
            <v>A</v>
          </cell>
          <cell r="I226"/>
          <cell r="J226" t="str">
            <v>A</v>
          </cell>
          <cell r="K226"/>
          <cell r="L226" t="str">
            <v>A</v>
          </cell>
          <cell r="M226"/>
          <cell r="N226" t="str">
            <v>A</v>
          </cell>
          <cell r="O226"/>
          <cell r="P226" t="str">
            <v>A</v>
          </cell>
          <cell r="Q226"/>
          <cell r="R226" t="str">
            <v>A</v>
          </cell>
          <cell r="S226"/>
          <cell r="T226" t="str">
            <v>A</v>
          </cell>
          <cell r="U226">
            <v>1</v>
          </cell>
          <cell r="V226" t="str">
            <v>A</v>
          </cell>
          <cell r="W226"/>
          <cell r="X226" t="str">
            <v>A</v>
          </cell>
          <cell r="Y226">
            <v>1</v>
          </cell>
          <cell r="Z226" t="str">
            <v>A</v>
          </cell>
          <cell r="AA226"/>
          <cell r="AB226" t="str">
            <v>A</v>
          </cell>
          <cell r="AC226"/>
          <cell r="AD226" t="str">
            <v/>
          </cell>
          <cell r="AE226"/>
          <cell r="AF226" t="str">
            <v/>
          </cell>
          <cell r="AG226"/>
          <cell r="AH226" t="str">
            <v/>
          </cell>
          <cell r="AI226"/>
          <cell r="AJ226" t="str">
            <v/>
          </cell>
          <cell r="AK226"/>
          <cell r="AL226" t="str">
            <v/>
          </cell>
          <cell r="AM226"/>
          <cell r="AN226" t="str">
            <v/>
          </cell>
          <cell r="AO226"/>
          <cell r="AP226" t="str">
            <v/>
          </cell>
          <cell r="AQ226"/>
          <cell r="AR226" t="str">
            <v/>
          </cell>
          <cell r="AS226"/>
          <cell r="AT226" t="str">
            <v/>
          </cell>
          <cell r="AU226"/>
          <cell r="AV226" t="str">
            <v/>
          </cell>
          <cell r="AW226"/>
          <cell r="AX226" t="str">
            <v/>
          </cell>
          <cell r="AY226"/>
          <cell r="AZ226" t="str">
            <v/>
          </cell>
          <cell r="BA226"/>
          <cell r="BB226" t="str">
            <v/>
          </cell>
          <cell r="BC226"/>
          <cell r="BD226" t="str">
            <v/>
          </cell>
          <cell r="BE226"/>
          <cell r="BF226" t="str">
            <v/>
          </cell>
          <cell r="BG226"/>
          <cell r="BH226" t="str">
            <v/>
          </cell>
          <cell r="BI226"/>
          <cell r="BJ226" t="str">
            <v/>
          </cell>
          <cell r="BK226"/>
          <cell r="BL226" t="str">
            <v/>
          </cell>
          <cell r="BM226"/>
          <cell r="BN226" t="str">
            <v/>
          </cell>
          <cell r="BO226"/>
          <cell r="BP226" t="str">
            <v/>
          </cell>
          <cell r="BQ226"/>
          <cell r="BR226" t="str">
            <v/>
          </cell>
          <cell r="BS226"/>
          <cell r="BT226" t="str">
            <v/>
          </cell>
          <cell r="BU226"/>
          <cell r="BV226" t="str">
            <v/>
          </cell>
          <cell r="BW226"/>
          <cell r="BX226" t="str">
            <v/>
          </cell>
          <cell r="BY226"/>
          <cell r="BZ226" t="str">
            <v/>
          </cell>
          <cell r="CA226"/>
          <cell r="CB226" t="str">
            <v/>
          </cell>
          <cell r="CC226"/>
          <cell r="CD226" t="str">
            <v/>
          </cell>
          <cell r="CE226"/>
          <cell r="CF226" t="str">
            <v/>
          </cell>
          <cell r="CG226"/>
          <cell r="CH226" t="str">
            <v/>
          </cell>
          <cell r="CI226"/>
          <cell r="CJ226" t="str">
            <v/>
          </cell>
          <cell r="CK226"/>
          <cell r="CL226" t="str">
            <v/>
          </cell>
          <cell r="CM226"/>
          <cell r="CN226" t="str">
            <v/>
          </cell>
          <cell r="CO226"/>
          <cell r="CP226" t="str">
            <v/>
          </cell>
          <cell r="CQ226"/>
          <cell r="CR226" t="str">
            <v/>
          </cell>
          <cell r="CS226"/>
          <cell r="CT226" t="str">
            <v/>
          </cell>
          <cell r="CU226"/>
          <cell r="CV226" t="str">
            <v/>
          </cell>
          <cell r="CW226" t="str">
            <v>إيقاف</v>
          </cell>
          <cell r="CX226" t="str">
            <v>A</v>
          </cell>
          <cell r="CY226" t="str">
            <v>A</v>
          </cell>
          <cell r="CZ226" t="str">
            <v>A</v>
          </cell>
          <cell r="DA226" t="str">
            <v>A</v>
          </cell>
          <cell r="DB226" t="str">
            <v>A</v>
          </cell>
          <cell r="DC226" t="str">
            <v>A</v>
          </cell>
          <cell r="DD226" t="str">
            <v>A</v>
          </cell>
          <cell r="DE226" t="str">
            <v>A</v>
          </cell>
          <cell r="DF226" t="str">
            <v>A</v>
          </cell>
          <cell r="DG226" t="str">
            <v>A</v>
          </cell>
          <cell r="DH226" t="str">
            <v>A</v>
          </cell>
          <cell r="DI226" t="str">
            <v>A</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v>70000</v>
          </cell>
          <cell r="EU226" t="str">
            <v/>
          </cell>
          <cell r="EV226" t="str">
            <v/>
          </cell>
          <cell r="EW226" t="e">
            <v>#REF!</v>
          </cell>
        </row>
        <row r="227">
          <cell r="A227">
            <v>706526</v>
          </cell>
          <cell r="B227" t="str">
            <v>فايزة نصر</v>
          </cell>
          <cell r="C227" t="str">
            <v>الرابعة</v>
          </cell>
          <cell r="D227" t="str">
            <v/>
          </cell>
          <cell r="E227"/>
          <cell r="F227" t="str">
            <v>ر2</v>
          </cell>
          <cell r="G227"/>
          <cell r="H227" t="str">
            <v>ر2</v>
          </cell>
          <cell r="I227"/>
          <cell r="J227" t="str">
            <v>ر1</v>
          </cell>
          <cell r="K227"/>
          <cell r="L227" t="str">
            <v>ر1</v>
          </cell>
          <cell r="M227"/>
          <cell r="N227" t="str">
            <v>ر1</v>
          </cell>
          <cell r="O227"/>
          <cell r="P227" t="str">
            <v>ر1</v>
          </cell>
          <cell r="Q227"/>
          <cell r="R227" t="str">
            <v>ر1</v>
          </cell>
          <cell r="S227"/>
          <cell r="T227" t="str">
            <v>ر1</v>
          </cell>
          <cell r="U227"/>
          <cell r="V227" t="str">
            <v>ر1</v>
          </cell>
          <cell r="W227"/>
          <cell r="X227" t="str">
            <v>ر1</v>
          </cell>
          <cell r="Y227"/>
          <cell r="Z227" t="str">
            <v>ر1</v>
          </cell>
          <cell r="AA227"/>
          <cell r="AB227" t="str">
            <v>ر1</v>
          </cell>
          <cell r="AC227">
            <v>1</v>
          </cell>
          <cell r="AD227" t="str">
            <v>ج</v>
          </cell>
          <cell r="AE227"/>
          <cell r="AF227" t="str">
            <v>ر1</v>
          </cell>
          <cell r="AG227"/>
          <cell r="AH227" t="str">
            <v>ر1</v>
          </cell>
          <cell r="AI227"/>
          <cell r="AJ227" t="str">
            <v>ر1</v>
          </cell>
          <cell r="AK227"/>
          <cell r="AL227" t="str">
            <v>ر1</v>
          </cell>
          <cell r="AM227"/>
          <cell r="AN227" t="str">
            <v>ر1</v>
          </cell>
          <cell r="AO227"/>
          <cell r="AP227" t="str">
            <v>ر1</v>
          </cell>
          <cell r="AQ227"/>
          <cell r="AR227" t="str">
            <v>ر1</v>
          </cell>
          <cell r="AS227"/>
          <cell r="AT227" t="str">
            <v>ر1</v>
          </cell>
          <cell r="AU227"/>
          <cell r="AV227" t="str">
            <v>ر1</v>
          </cell>
          <cell r="AW227"/>
          <cell r="AX227" t="str">
            <v>ر1</v>
          </cell>
          <cell r="AY227"/>
          <cell r="AZ227" t="str">
            <v>ر1</v>
          </cell>
          <cell r="BA227"/>
          <cell r="BB227" t="str">
            <v>ر1</v>
          </cell>
          <cell r="BC227"/>
          <cell r="BD227" t="str">
            <v>ر2</v>
          </cell>
          <cell r="BE227"/>
          <cell r="BF227" t="str">
            <v>ر1</v>
          </cell>
          <cell r="BG227"/>
          <cell r="BH227" t="str">
            <v>ج</v>
          </cell>
          <cell r="BI227"/>
          <cell r="BJ227" t="str">
            <v>ر1</v>
          </cell>
          <cell r="BK227"/>
          <cell r="BL227" t="str">
            <v>ر1</v>
          </cell>
          <cell r="BM227"/>
          <cell r="BN227" t="str">
            <v>ر1</v>
          </cell>
          <cell r="BO227"/>
          <cell r="BP227" t="str">
            <v>ر1</v>
          </cell>
          <cell r="BQ227"/>
          <cell r="BR227" t="str">
            <v>ر1</v>
          </cell>
          <cell r="BS227"/>
          <cell r="BT227" t="str">
            <v>ر1</v>
          </cell>
          <cell r="BU227"/>
          <cell r="BV227" t="str">
            <v>ر1</v>
          </cell>
          <cell r="BW227"/>
          <cell r="BX227" t="str">
            <v>ر1</v>
          </cell>
          <cell r="BY227"/>
          <cell r="BZ227" t="str">
            <v>ج</v>
          </cell>
          <cell r="CA227"/>
          <cell r="CB227" t="str">
            <v>ج</v>
          </cell>
          <cell r="CC227">
            <v>1</v>
          </cell>
          <cell r="CD227" t="str">
            <v>ج</v>
          </cell>
          <cell r="CE227"/>
          <cell r="CF227" t="str">
            <v>ر1</v>
          </cell>
          <cell r="CG227"/>
          <cell r="CH227" t="str">
            <v>ر1</v>
          </cell>
          <cell r="CI227"/>
          <cell r="CJ227" t="str">
            <v>ر1</v>
          </cell>
          <cell r="CK227">
            <v>1</v>
          </cell>
          <cell r="CL227" t="str">
            <v>ج</v>
          </cell>
          <cell r="CM227"/>
          <cell r="CN227" t="str">
            <v>ج</v>
          </cell>
          <cell r="CO227"/>
          <cell r="CP227" t="str">
            <v>ج</v>
          </cell>
          <cell r="CQ227"/>
          <cell r="CR227" t="str">
            <v>ج</v>
          </cell>
          <cell r="CS227"/>
          <cell r="CT227" t="str">
            <v>ج</v>
          </cell>
          <cell r="CU227"/>
          <cell r="CV227" t="str">
            <v>ج</v>
          </cell>
          <cell r="CW227"/>
          <cell r="CX227" t="str">
            <v>ر2</v>
          </cell>
          <cell r="CY227" t="str">
            <v>ر2</v>
          </cell>
          <cell r="CZ227" t="str">
            <v>ر1</v>
          </cell>
          <cell r="DA227" t="str">
            <v>ر1</v>
          </cell>
          <cell r="DB227" t="str">
            <v>ر1</v>
          </cell>
          <cell r="DC227" t="str">
            <v>ر1</v>
          </cell>
          <cell r="DD227" t="str">
            <v>ر1</v>
          </cell>
          <cell r="DE227" t="str">
            <v>ر1</v>
          </cell>
          <cell r="DF227" t="str">
            <v>ر1</v>
          </cell>
          <cell r="DG227" t="str">
            <v>ر1</v>
          </cell>
          <cell r="DH227" t="str">
            <v>ر1</v>
          </cell>
          <cell r="DI227" t="str">
            <v>ر1</v>
          </cell>
          <cell r="DJ227" t="str">
            <v>ر1</v>
          </cell>
          <cell r="DK227" t="str">
            <v>ر1</v>
          </cell>
          <cell r="DL227" t="str">
            <v>ر1</v>
          </cell>
          <cell r="DM227" t="str">
            <v>ر1</v>
          </cell>
          <cell r="DN227" t="str">
            <v>ر1</v>
          </cell>
          <cell r="DO227" t="str">
            <v>ر1</v>
          </cell>
          <cell r="DP227" t="str">
            <v>ر1</v>
          </cell>
          <cell r="DQ227" t="str">
            <v>ر1</v>
          </cell>
          <cell r="DR227" t="str">
            <v>ر1</v>
          </cell>
          <cell r="DS227" t="str">
            <v>ر1</v>
          </cell>
          <cell r="DT227" t="str">
            <v>ر1</v>
          </cell>
          <cell r="DU227" t="str">
            <v>ر1</v>
          </cell>
          <cell r="DV227" t="str">
            <v>ر1</v>
          </cell>
          <cell r="DW227" t="str">
            <v>ر2</v>
          </cell>
          <cell r="DX227" t="str">
            <v>ر1</v>
          </cell>
          <cell r="DY227" t="str">
            <v>ج</v>
          </cell>
          <cell r="DZ227" t="str">
            <v>ر1</v>
          </cell>
          <cell r="EA227" t="str">
            <v>ر1</v>
          </cell>
          <cell r="EB227" t="str">
            <v>ر1</v>
          </cell>
          <cell r="EC227" t="str">
            <v>ر1</v>
          </cell>
          <cell r="ED227" t="str">
            <v>ر1</v>
          </cell>
          <cell r="EE227" t="str">
            <v>ر1</v>
          </cell>
          <cell r="EF227" t="str">
            <v>ر1</v>
          </cell>
          <cell r="EG227" t="str">
            <v>ر1</v>
          </cell>
          <cell r="EH227" t="str">
            <v>ج</v>
          </cell>
          <cell r="EI227" t="str">
            <v>ج</v>
          </cell>
          <cell r="EJ227" t="str">
            <v>ر1</v>
          </cell>
          <cell r="EK227" t="str">
            <v>ر1</v>
          </cell>
          <cell r="EL227" t="str">
            <v>ر1</v>
          </cell>
          <cell r="EM227" t="str">
            <v>ر1</v>
          </cell>
          <cell r="EN227" t="str">
            <v>ر1</v>
          </cell>
          <cell r="EO227" t="str">
            <v>ج</v>
          </cell>
          <cell r="EP227" t="str">
            <v>ج</v>
          </cell>
          <cell r="EQ227" t="str">
            <v>ج</v>
          </cell>
          <cell r="ER227" t="str">
            <v>ج</v>
          </cell>
          <cell r="ES227" t="str">
            <v>ج</v>
          </cell>
          <cell r="ET227" t="str">
            <v/>
          </cell>
          <cell r="EU227" t="str">
            <v/>
          </cell>
          <cell r="EV227" t="str">
            <v/>
          </cell>
          <cell r="EW227" t="e">
            <v>#REF!</v>
          </cell>
        </row>
        <row r="228">
          <cell r="A228">
            <v>706540</v>
          </cell>
          <cell r="B228" t="str">
            <v xml:space="preserve">كنده كحيل </v>
          </cell>
          <cell r="C228" t="str">
            <v>الرابعة</v>
          </cell>
          <cell r="D228" t="str">
            <v/>
          </cell>
          <cell r="E228"/>
          <cell r="F228" t="str">
            <v>ر1</v>
          </cell>
          <cell r="G228"/>
          <cell r="H228" t="str">
            <v>ر2</v>
          </cell>
          <cell r="I228"/>
          <cell r="J228" t="str">
            <v>ر1</v>
          </cell>
          <cell r="K228"/>
          <cell r="L228" t="str">
            <v>ر1</v>
          </cell>
          <cell r="M228"/>
          <cell r="N228" t="str">
            <v>ر1</v>
          </cell>
          <cell r="O228"/>
          <cell r="P228" t="str">
            <v>ر1</v>
          </cell>
          <cell r="Q228"/>
          <cell r="R228" t="str">
            <v>ر1</v>
          </cell>
          <cell r="S228"/>
          <cell r="T228" t="str">
            <v>ر1</v>
          </cell>
          <cell r="U228"/>
          <cell r="V228" t="str">
            <v>ر1</v>
          </cell>
          <cell r="W228"/>
          <cell r="X228" t="str">
            <v>ر1</v>
          </cell>
          <cell r="Y228"/>
          <cell r="Z228" t="str">
            <v>ر1</v>
          </cell>
          <cell r="AA228"/>
          <cell r="AB228" t="str">
            <v>ر1</v>
          </cell>
          <cell r="AC228"/>
          <cell r="AD228" t="str">
            <v>ر1</v>
          </cell>
          <cell r="AE228"/>
          <cell r="AF228" t="str">
            <v>ر1</v>
          </cell>
          <cell r="AG228"/>
          <cell r="AH228" t="str">
            <v>ر2</v>
          </cell>
          <cell r="AI228"/>
          <cell r="AJ228" t="str">
            <v>ر1</v>
          </cell>
          <cell r="AK228"/>
          <cell r="AL228" t="str">
            <v>ر1</v>
          </cell>
          <cell r="AM228"/>
          <cell r="AN228" t="str">
            <v>ر1</v>
          </cell>
          <cell r="AO228"/>
          <cell r="AP228" t="str">
            <v>ر2</v>
          </cell>
          <cell r="AQ228"/>
          <cell r="AR228" t="str">
            <v>ر1</v>
          </cell>
          <cell r="AS228"/>
          <cell r="AT228" t="str">
            <v>ر1</v>
          </cell>
          <cell r="AU228"/>
          <cell r="AV228" t="str">
            <v>ر1</v>
          </cell>
          <cell r="AW228"/>
          <cell r="AX228" t="str">
            <v>ر1</v>
          </cell>
          <cell r="AY228"/>
          <cell r="AZ228" t="str">
            <v>ر1</v>
          </cell>
          <cell r="BA228"/>
          <cell r="BB228" t="str">
            <v>ر1</v>
          </cell>
          <cell r="BC228"/>
          <cell r="BD228" t="str">
            <v>ر1</v>
          </cell>
          <cell r="BE228"/>
          <cell r="BF228" t="str">
            <v>ر1</v>
          </cell>
          <cell r="BG228"/>
          <cell r="BH228" t="str">
            <v>ر1</v>
          </cell>
          <cell r="BI228"/>
          <cell r="BJ228" t="str">
            <v>ر1</v>
          </cell>
          <cell r="BK228">
            <v>1</v>
          </cell>
          <cell r="BL228" t="str">
            <v>ر1</v>
          </cell>
          <cell r="BM228"/>
          <cell r="BN228" t="str">
            <v>ر1</v>
          </cell>
          <cell r="BO228"/>
          <cell r="BP228" t="str">
            <v>ر1</v>
          </cell>
          <cell r="BQ228"/>
          <cell r="BR228" t="str">
            <v>ر1</v>
          </cell>
          <cell r="BS228"/>
          <cell r="BT228" t="str">
            <v>ر1</v>
          </cell>
          <cell r="BU228">
            <v>1</v>
          </cell>
          <cell r="BV228" t="str">
            <v>ر1</v>
          </cell>
          <cell r="BW228"/>
          <cell r="BX228" t="str">
            <v>ر1</v>
          </cell>
          <cell r="BY228">
            <v>1</v>
          </cell>
          <cell r="BZ228" t="str">
            <v>ج</v>
          </cell>
          <cell r="CA228">
            <v>1</v>
          </cell>
          <cell r="CB228" t="str">
            <v>ج</v>
          </cell>
          <cell r="CC228">
            <v>1</v>
          </cell>
          <cell r="CD228" t="str">
            <v>ج</v>
          </cell>
          <cell r="CE228">
            <v>1</v>
          </cell>
          <cell r="CF228" t="str">
            <v>ج</v>
          </cell>
          <cell r="CG228">
            <v>1</v>
          </cell>
          <cell r="CH228" t="str">
            <v>ج</v>
          </cell>
          <cell r="CI228">
            <v>1</v>
          </cell>
          <cell r="CJ228" t="str">
            <v>ج</v>
          </cell>
          <cell r="CK228"/>
          <cell r="CL228" t="str">
            <v/>
          </cell>
          <cell r="CM228"/>
          <cell r="CN228" t="str">
            <v/>
          </cell>
          <cell r="CO228"/>
          <cell r="CP228" t="str">
            <v/>
          </cell>
          <cell r="CQ228"/>
          <cell r="CR228" t="str">
            <v/>
          </cell>
          <cell r="CS228"/>
          <cell r="CT228" t="str">
            <v/>
          </cell>
          <cell r="CU228"/>
          <cell r="CV228" t="str">
            <v/>
          </cell>
          <cell r="CW228"/>
          <cell r="CX228" t="str">
            <v>ر1</v>
          </cell>
          <cell r="CY228" t="str">
            <v>ر2</v>
          </cell>
          <cell r="CZ228" t="str">
            <v>ر1</v>
          </cell>
          <cell r="DA228" t="str">
            <v>ر1</v>
          </cell>
          <cell r="DB228" t="str">
            <v>ر1</v>
          </cell>
          <cell r="DC228" t="str">
            <v>ر1</v>
          </cell>
          <cell r="DD228" t="str">
            <v>ر1</v>
          </cell>
          <cell r="DE228" t="str">
            <v>ر1</v>
          </cell>
          <cell r="DF228" t="str">
            <v>ر1</v>
          </cell>
          <cell r="DG228" t="str">
            <v>ر1</v>
          </cell>
          <cell r="DH228" t="str">
            <v>ر1</v>
          </cell>
          <cell r="DI228" t="str">
            <v>ر1</v>
          </cell>
          <cell r="DJ228" t="str">
            <v>ر1</v>
          </cell>
          <cell r="DK228" t="str">
            <v>ر1</v>
          </cell>
          <cell r="DL228" t="str">
            <v>ر2</v>
          </cell>
          <cell r="DM228" t="str">
            <v>ر1</v>
          </cell>
          <cell r="DN228" t="str">
            <v>ر1</v>
          </cell>
          <cell r="DO228" t="str">
            <v>ر1</v>
          </cell>
          <cell r="DP228" t="str">
            <v>ر2</v>
          </cell>
          <cell r="DQ228" t="str">
            <v>ر1</v>
          </cell>
          <cell r="DR228" t="str">
            <v>ر1</v>
          </cell>
          <cell r="DS228" t="str">
            <v>ر1</v>
          </cell>
          <cell r="DT228" t="str">
            <v>ر1</v>
          </cell>
          <cell r="DU228" t="str">
            <v>ر1</v>
          </cell>
          <cell r="DV228" t="str">
            <v>ر1</v>
          </cell>
          <cell r="DW228" t="str">
            <v>ر1</v>
          </cell>
          <cell r="DX228" t="str">
            <v>ر1</v>
          </cell>
          <cell r="DY228" t="str">
            <v>ر1</v>
          </cell>
          <cell r="DZ228" t="str">
            <v>ر1</v>
          </cell>
          <cell r="EA228" t="str">
            <v>ر2</v>
          </cell>
          <cell r="EB228" t="str">
            <v>ر1</v>
          </cell>
          <cell r="EC228" t="str">
            <v>ر1</v>
          </cell>
          <cell r="ED228" t="str">
            <v>ر1</v>
          </cell>
          <cell r="EE228" t="str">
            <v>ر1</v>
          </cell>
          <cell r="EF228" t="str">
            <v>ر2</v>
          </cell>
          <cell r="EG228" t="str">
            <v>ر1</v>
          </cell>
          <cell r="EH228" t="str">
            <v>ر1</v>
          </cell>
          <cell r="EI228" t="str">
            <v>ر1</v>
          </cell>
          <cell r="EJ228" t="str">
            <v>ر1</v>
          </cell>
          <cell r="EK228" t="str">
            <v>ر1</v>
          </cell>
          <cell r="EL228" t="str">
            <v>ر1</v>
          </cell>
          <cell r="EM228" t="str">
            <v>ر1</v>
          </cell>
          <cell r="EN228" t="str">
            <v/>
          </cell>
          <cell r="EO228" t="str">
            <v/>
          </cell>
          <cell r="EP228" t="str">
            <v/>
          </cell>
          <cell r="EQ228" t="str">
            <v/>
          </cell>
          <cell r="ER228" t="str">
            <v/>
          </cell>
          <cell r="ES228" t="str">
            <v/>
          </cell>
          <cell r="ET228" t="str">
            <v/>
          </cell>
          <cell r="EU228" t="str">
            <v/>
          </cell>
          <cell r="EV228" t="str">
            <v/>
          </cell>
          <cell r="EW228" t="e">
            <v>#REF!</v>
          </cell>
        </row>
        <row r="229">
          <cell r="A229">
            <v>706561</v>
          </cell>
          <cell r="B229" t="str">
            <v xml:space="preserve">ماريا ابراهيم </v>
          </cell>
          <cell r="C229" t="str">
            <v>الرابعة</v>
          </cell>
          <cell r="D229" t="str">
            <v/>
          </cell>
          <cell r="E229"/>
          <cell r="F229" t="str">
            <v>ر1</v>
          </cell>
          <cell r="G229"/>
          <cell r="H229" t="str">
            <v>ر1</v>
          </cell>
          <cell r="I229"/>
          <cell r="J229" t="str">
            <v>ر1</v>
          </cell>
          <cell r="K229"/>
          <cell r="L229" t="str">
            <v>ر1</v>
          </cell>
          <cell r="M229"/>
          <cell r="N229" t="str">
            <v>ر1</v>
          </cell>
          <cell r="O229"/>
          <cell r="P229" t="str">
            <v>ر2</v>
          </cell>
          <cell r="Q229"/>
          <cell r="R229" t="str">
            <v>ر1</v>
          </cell>
          <cell r="S229"/>
          <cell r="T229" t="str">
            <v>ر1</v>
          </cell>
          <cell r="U229"/>
          <cell r="V229" t="str">
            <v>ر1</v>
          </cell>
          <cell r="W229"/>
          <cell r="X229" t="str">
            <v>ر1</v>
          </cell>
          <cell r="Y229"/>
          <cell r="Z229" t="str">
            <v>ر1</v>
          </cell>
          <cell r="AA229"/>
          <cell r="AB229" t="str">
            <v>ر1</v>
          </cell>
          <cell r="AC229"/>
          <cell r="AD229" t="str">
            <v>ر1</v>
          </cell>
          <cell r="AE229"/>
          <cell r="AF229" t="str">
            <v>ر1</v>
          </cell>
          <cell r="AG229"/>
          <cell r="AH229" t="str">
            <v>ر1</v>
          </cell>
          <cell r="AI229"/>
          <cell r="AJ229" t="str">
            <v>ر1</v>
          </cell>
          <cell r="AK229"/>
          <cell r="AL229" t="str">
            <v>ج</v>
          </cell>
          <cell r="AM229"/>
          <cell r="AN229" t="str">
            <v>ر1</v>
          </cell>
          <cell r="AO229"/>
          <cell r="AP229" t="str">
            <v>ر1</v>
          </cell>
          <cell r="AQ229"/>
          <cell r="AR229" t="str">
            <v>ر1</v>
          </cell>
          <cell r="AS229"/>
          <cell r="AT229" t="str">
            <v>ر1</v>
          </cell>
          <cell r="AU229"/>
          <cell r="AV229" t="str">
            <v>ر1</v>
          </cell>
          <cell r="AW229"/>
          <cell r="AX229" t="str">
            <v>ر1</v>
          </cell>
          <cell r="AY229"/>
          <cell r="AZ229" t="str">
            <v>ر1</v>
          </cell>
          <cell r="BA229"/>
          <cell r="BB229" t="str">
            <v>ر1</v>
          </cell>
          <cell r="BC229"/>
          <cell r="BD229" t="str">
            <v>ر1</v>
          </cell>
          <cell r="BE229"/>
          <cell r="BF229" t="str">
            <v>ج</v>
          </cell>
          <cell r="BG229"/>
          <cell r="BH229" t="str">
            <v>ر1</v>
          </cell>
          <cell r="BI229"/>
          <cell r="BJ229" t="str">
            <v>ر1</v>
          </cell>
          <cell r="BK229"/>
          <cell r="BL229" t="str">
            <v>ر1</v>
          </cell>
          <cell r="BM229"/>
          <cell r="BN229" t="str">
            <v>ر1</v>
          </cell>
          <cell r="BO229"/>
          <cell r="BP229" t="str">
            <v>ر1</v>
          </cell>
          <cell r="BQ229"/>
          <cell r="BR229" t="str">
            <v>ر1</v>
          </cell>
          <cell r="BS229">
            <v>1</v>
          </cell>
          <cell r="BT229" t="str">
            <v>ج</v>
          </cell>
          <cell r="BU229"/>
          <cell r="BV229" t="str">
            <v>ر1</v>
          </cell>
          <cell r="BW229"/>
          <cell r="BX229" t="str">
            <v>ر1</v>
          </cell>
          <cell r="BY229">
            <v>1</v>
          </cell>
          <cell r="BZ229" t="str">
            <v>ج</v>
          </cell>
          <cell r="CA229">
            <v>1</v>
          </cell>
          <cell r="CB229" t="str">
            <v>ج</v>
          </cell>
          <cell r="CC229">
            <v>1</v>
          </cell>
          <cell r="CD229" t="str">
            <v>ج</v>
          </cell>
          <cell r="CE229">
            <v>1</v>
          </cell>
          <cell r="CF229" t="str">
            <v>ج</v>
          </cell>
          <cell r="CG229"/>
          <cell r="CH229" t="str">
            <v>ج</v>
          </cell>
          <cell r="CI229"/>
          <cell r="CJ229" t="str">
            <v>ج</v>
          </cell>
          <cell r="CK229"/>
          <cell r="CL229" t="str">
            <v/>
          </cell>
          <cell r="CM229"/>
          <cell r="CN229" t="str">
            <v/>
          </cell>
          <cell r="CO229"/>
          <cell r="CP229" t="str">
            <v/>
          </cell>
          <cell r="CQ229"/>
          <cell r="CR229" t="str">
            <v/>
          </cell>
          <cell r="CS229"/>
          <cell r="CT229" t="str">
            <v/>
          </cell>
          <cell r="CU229"/>
          <cell r="CV229" t="str">
            <v/>
          </cell>
          <cell r="CW229"/>
          <cell r="CX229" t="str">
            <v>ر1</v>
          </cell>
          <cell r="CY229" t="str">
            <v>ر1</v>
          </cell>
          <cell r="CZ229" t="str">
            <v>ر1</v>
          </cell>
          <cell r="DA229" t="str">
            <v>ر1</v>
          </cell>
          <cell r="DB229" t="str">
            <v>ر1</v>
          </cell>
          <cell r="DC229" t="str">
            <v>ر2</v>
          </cell>
          <cell r="DD229" t="str">
            <v>ر1</v>
          </cell>
          <cell r="DE229" t="str">
            <v>ر1</v>
          </cell>
          <cell r="DF229" t="str">
            <v>ر1</v>
          </cell>
          <cell r="DG229" t="str">
            <v>ر1</v>
          </cell>
          <cell r="DH229" t="str">
            <v>ر1</v>
          </cell>
          <cell r="DI229" t="str">
            <v>ر1</v>
          </cell>
          <cell r="DJ229" t="str">
            <v>ر1</v>
          </cell>
          <cell r="DK229" t="str">
            <v>ر1</v>
          </cell>
          <cell r="DL229" t="str">
            <v>ر1</v>
          </cell>
          <cell r="DM229" t="str">
            <v>ر1</v>
          </cell>
          <cell r="DN229" t="str">
            <v>ج</v>
          </cell>
          <cell r="DO229" t="str">
            <v>ر1</v>
          </cell>
          <cell r="DP229" t="str">
            <v>ر1</v>
          </cell>
          <cell r="DQ229" t="str">
            <v>ر1</v>
          </cell>
          <cell r="DR229" t="str">
            <v>ر1</v>
          </cell>
          <cell r="DS229" t="str">
            <v>ر1</v>
          </cell>
          <cell r="DT229" t="str">
            <v>ر1</v>
          </cell>
          <cell r="DU229" t="str">
            <v>ر1</v>
          </cell>
          <cell r="DV229" t="str">
            <v>ر1</v>
          </cell>
          <cell r="DW229" t="str">
            <v>ر1</v>
          </cell>
          <cell r="DX229" t="str">
            <v>ج</v>
          </cell>
          <cell r="DY229" t="str">
            <v>ر1</v>
          </cell>
          <cell r="DZ229" t="str">
            <v>ر1</v>
          </cell>
          <cell r="EA229" t="str">
            <v>ر1</v>
          </cell>
          <cell r="EB229" t="str">
            <v>ر1</v>
          </cell>
          <cell r="EC229" t="str">
            <v>ر1</v>
          </cell>
          <cell r="ED229" t="str">
            <v>ر1</v>
          </cell>
          <cell r="EE229" t="str">
            <v>ر1</v>
          </cell>
          <cell r="EF229" t="str">
            <v>ر1</v>
          </cell>
          <cell r="EG229" t="str">
            <v>ر1</v>
          </cell>
          <cell r="EH229" t="str">
            <v>ر1</v>
          </cell>
          <cell r="EI229" t="str">
            <v>ر1</v>
          </cell>
          <cell r="EJ229" t="str">
            <v>ر1</v>
          </cell>
          <cell r="EK229" t="str">
            <v>ر1</v>
          </cell>
          <cell r="EL229" t="str">
            <v>ج</v>
          </cell>
          <cell r="EM229" t="str">
            <v>ج</v>
          </cell>
          <cell r="EN229" t="str">
            <v/>
          </cell>
          <cell r="EO229" t="str">
            <v/>
          </cell>
          <cell r="EP229" t="str">
            <v/>
          </cell>
          <cell r="EQ229" t="str">
            <v/>
          </cell>
          <cell r="ER229" t="str">
            <v/>
          </cell>
          <cell r="ES229" t="str">
            <v/>
          </cell>
          <cell r="ET229" t="str">
            <v/>
          </cell>
          <cell r="EU229" t="str">
            <v/>
          </cell>
          <cell r="EV229" t="str">
            <v/>
          </cell>
          <cell r="EW229" t="e">
            <v>#REF!</v>
          </cell>
        </row>
        <row r="230">
          <cell r="A230">
            <v>706563</v>
          </cell>
          <cell r="B230" t="str">
            <v xml:space="preserve">مارينا لطفي </v>
          </cell>
          <cell r="C230" t="str">
            <v>الثانية</v>
          </cell>
          <cell r="D230" t="str">
            <v/>
          </cell>
          <cell r="E230"/>
          <cell r="F230" t="str">
            <v>ر2</v>
          </cell>
          <cell r="G230"/>
          <cell r="H230" t="str">
            <v>ر2</v>
          </cell>
          <cell r="I230"/>
          <cell r="J230" t="str">
            <v>ر2</v>
          </cell>
          <cell r="K230"/>
          <cell r="L230" t="str">
            <v>ر2</v>
          </cell>
          <cell r="M230"/>
          <cell r="N230" t="str">
            <v>ر2</v>
          </cell>
          <cell r="O230"/>
          <cell r="P230" t="str">
            <v>ر2</v>
          </cell>
          <cell r="Q230"/>
          <cell r="R230" t="str">
            <v>ر2</v>
          </cell>
          <cell r="S230"/>
          <cell r="T230" t="str">
            <v>ر1</v>
          </cell>
          <cell r="U230"/>
          <cell r="V230" t="str">
            <v>ر2</v>
          </cell>
          <cell r="W230"/>
          <cell r="X230" t="str">
            <v>ر2</v>
          </cell>
          <cell r="Y230"/>
          <cell r="Z230" t="str">
            <v>ر1</v>
          </cell>
          <cell r="AA230"/>
          <cell r="AB230" t="str">
            <v>ر2</v>
          </cell>
          <cell r="AC230">
            <v>1</v>
          </cell>
          <cell r="AD230" t="str">
            <v>ر2</v>
          </cell>
          <cell r="AE230"/>
          <cell r="AF230" t="str">
            <v>ر1</v>
          </cell>
          <cell r="AG230"/>
          <cell r="AH230" t="str">
            <v>ج</v>
          </cell>
          <cell r="AI230"/>
          <cell r="AJ230" t="str">
            <v>ر1</v>
          </cell>
          <cell r="AK230"/>
          <cell r="AL230" t="str">
            <v>ر1</v>
          </cell>
          <cell r="AM230"/>
          <cell r="AN230" t="str">
            <v>ر2</v>
          </cell>
          <cell r="AO230">
            <v>1</v>
          </cell>
          <cell r="AP230" t="str">
            <v>ج</v>
          </cell>
          <cell r="AQ230">
            <v>1</v>
          </cell>
          <cell r="AR230" t="str">
            <v>ر1</v>
          </cell>
          <cell r="AS230"/>
          <cell r="AT230" t="str">
            <v>ج</v>
          </cell>
          <cell r="AU230"/>
          <cell r="AV230" t="str">
            <v>ج</v>
          </cell>
          <cell r="AW230">
            <v>1</v>
          </cell>
          <cell r="AX230" t="str">
            <v>ج</v>
          </cell>
          <cell r="AY230">
            <v>1</v>
          </cell>
          <cell r="AZ230" t="str">
            <v>ر1</v>
          </cell>
          <cell r="BA230"/>
          <cell r="BB230" t="str">
            <v/>
          </cell>
          <cell r="BC230"/>
          <cell r="BD230" t="str">
            <v/>
          </cell>
          <cell r="BE230"/>
          <cell r="BF230" t="str">
            <v/>
          </cell>
          <cell r="BG230"/>
          <cell r="BH230" t="str">
            <v/>
          </cell>
          <cell r="BI230"/>
          <cell r="BJ230" t="str">
            <v/>
          </cell>
          <cell r="BK230"/>
          <cell r="BL230" t="str">
            <v/>
          </cell>
          <cell r="BM230"/>
          <cell r="BN230" t="str">
            <v/>
          </cell>
          <cell r="BO230"/>
          <cell r="BP230" t="str">
            <v/>
          </cell>
          <cell r="BQ230"/>
          <cell r="BR230" t="str">
            <v/>
          </cell>
          <cell r="BS230"/>
          <cell r="BT230" t="str">
            <v/>
          </cell>
          <cell r="BU230"/>
          <cell r="BV230" t="str">
            <v/>
          </cell>
          <cell r="BW230"/>
          <cell r="BX230" t="str">
            <v/>
          </cell>
          <cell r="BY230"/>
          <cell r="BZ230" t="str">
            <v/>
          </cell>
          <cell r="CA230"/>
          <cell r="CB230" t="str">
            <v/>
          </cell>
          <cell r="CC230"/>
          <cell r="CD230" t="str">
            <v/>
          </cell>
          <cell r="CE230"/>
          <cell r="CF230" t="str">
            <v/>
          </cell>
          <cell r="CG230"/>
          <cell r="CH230" t="str">
            <v/>
          </cell>
          <cell r="CI230"/>
          <cell r="CJ230" t="str">
            <v/>
          </cell>
          <cell r="CK230"/>
          <cell r="CL230" t="str">
            <v/>
          </cell>
          <cell r="CM230"/>
          <cell r="CN230" t="str">
            <v/>
          </cell>
          <cell r="CO230"/>
          <cell r="CP230" t="str">
            <v/>
          </cell>
          <cell r="CQ230"/>
          <cell r="CR230" t="str">
            <v/>
          </cell>
          <cell r="CS230"/>
          <cell r="CT230" t="str">
            <v/>
          </cell>
          <cell r="CU230"/>
          <cell r="CV230" t="str">
            <v/>
          </cell>
          <cell r="CW230"/>
          <cell r="CX230" t="str">
            <v>ر2</v>
          </cell>
          <cell r="CY230" t="str">
            <v>ر2</v>
          </cell>
          <cell r="CZ230" t="str">
            <v>ر2</v>
          </cell>
          <cell r="DA230" t="str">
            <v>ر2</v>
          </cell>
          <cell r="DB230" t="str">
            <v>ر2</v>
          </cell>
          <cell r="DC230" t="str">
            <v>ر2</v>
          </cell>
          <cell r="DD230" t="str">
            <v>ر2</v>
          </cell>
          <cell r="DE230" t="str">
            <v>ر1</v>
          </cell>
          <cell r="DF230" t="str">
            <v>ر2</v>
          </cell>
          <cell r="DG230" t="str">
            <v>ر2</v>
          </cell>
          <cell r="DH230" t="str">
            <v>ر1</v>
          </cell>
          <cell r="DI230" t="str">
            <v>ر2</v>
          </cell>
          <cell r="DJ230" t="str">
            <v>ر2</v>
          </cell>
          <cell r="DK230" t="str">
            <v>ر1</v>
          </cell>
          <cell r="DL230" t="str">
            <v>ج</v>
          </cell>
          <cell r="DM230" t="str">
            <v>ر1</v>
          </cell>
          <cell r="DN230" t="str">
            <v>ر1</v>
          </cell>
          <cell r="DO230" t="str">
            <v>ر2</v>
          </cell>
          <cell r="DP230" t="str">
            <v>ر1</v>
          </cell>
          <cell r="DQ230" t="str">
            <v>ر2</v>
          </cell>
          <cell r="DR230" t="str">
            <v>ج</v>
          </cell>
          <cell r="DS230" t="str">
            <v>ج</v>
          </cell>
          <cell r="DT230" t="str">
            <v>ر1</v>
          </cell>
          <cell r="DU230" t="str">
            <v>ر1</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e">
            <v>#REF!</v>
          </cell>
        </row>
        <row r="231">
          <cell r="A231">
            <v>706572</v>
          </cell>
          <cell r="B231" t="str">
            <v xml:space="preserve">محمد الحجي </v>
          </cell>
          <cell r="C231" t="str">
            <v>الثانية</v>
          </cell>
          <cell r="D231" t="str">
            <v/>
          </cell>
          <cell r="E231"/>
          <cell r="F231" t="str">
            <v>ر1</v>
          </cell>
          <cell r="G231"/>
          <cell r="H231" t="str">
            <v>ر2</v>
          </cell>
          <cell r="I231"/>
          <cell r="J231" t="str">
            <v>ر1</v>
          </cell>
          <cell r="K231"/>
          <cell r="L231" t="str">
            <v>ر1</v>
          </cell>
          <cell r="M231"/>
          <cell r="N231" t="str">
            <v>ر2</v>
          </cell>
          <cell r="O231"/>
          <cell r="P231" t="str">
            <v>ر2</v>
          </cell>
          <cell r="Q231"/>
          <cell r="R231" t="str">
            <v>ر1</v>
          </cell>
          <cell r="S231"/>
          <cell r="T231" t="str">
            <v>ر1</v>
          </cell>
          <cell r="U231"/>
          <cell r="V231" t="str">
            <v>ر1</v>
          </cell>
          <cell r="W231"/>
          <cell r="X231" t="str">
            <v>ر2</v>
          </cell>
          <cell r="Y231"/>
          <cell r="Z231" t="str">
            <v>ر2</v>
          </cell>
          <cell r="AA231"/>
          <cell r="AB231" t="str">
            <v>ر1</v>
          </cell>
          <cell r="AC231"/>
          <cell r="AD231" t="str">
            <v>ر2</v>
          </cell>
          <cell r="AE231"/>
          <cell r="AF231" t="str">
            <v>ر2</v>
          </cell>
          <cell r="AG231"/>
          <cell r="AH231" t="str">
            <v>ر2</v>
          </cell>
          <cell r="AI231"/>
          <cell r="AJ231" t="str">
            <v>ر2</v>
          </cell>
          <cell r="AK231"/>
          <cell r="AL231" t="str">
            <v>ر2</v>
          </cell>
          <cell r="AM231"/>
          <cell r="AN231" t="str">
            <v>ر1</v>
          </cell>
          <cell r="AO231"/>
          <cell r="AP231" t="str">
            <v>ج</v>
          </cell>
          <cell r="AQ231">
            <v>1</v>
          </cell>
          <cell r="AR231" t="str">
            <v>ر1</v>
          </cell>
          <cell r="AS231">
            <v>1</v>
          </cell>
          <cell r="AT231" t="str">
            <v>ج</v>
          </cell>
          <cell r="AU231">
            <v>1</v>
          </cell>
          <cell r="AV231" t="str">
            <v>ج</v>
          </cell>
          <cell r="AW231">
            <v>1</v>
          </cell>
          <cell r="AX231" t="str">
            <v>ر1</v>
          </cell>
          <cell r="AY231">
            <v>1</v>
          </cell>
          <cell r="AZ231" t="str">
            <v>ج</v>
          </cell>
          <cell r="BA231"/>
          <cell r="BB231" t="str">
            <v/>
          </cell>
          <cell r="BC231"/>
          <cell r="BD231" t="str">
            <v/>
          </cell>
          <cell r="BE231"/>
          <cell r="BF231" t="str">
            <v/>
          </cell>
          <cell r="BG231"/>
          <cell r="BH231" t="str">
            <v/>
          </cell>
          <cell r="BI231"/>
          <cell r="BJ231" t="str">
            <v/>
          </cell>
          <cell r="BK231"/>
          <cell r="BL231" t="str">
            <v/>
          </cell>
          <cell r="BM231"/>
          <cell r="BN231" t="str">
            <v/>
          </cell>
          <cell r="BO231"/>
          <cell r="BP231" t="str">
            <v/>
          </cell>
          <cell r="BQ231"/>
          <cell r="BR231" t="str">
            <v/>
          </cell>
          <cell r="BS231"/>
          <cell r="BT231" t="str">
            <v/>
          </cell>
          <cell r="BU231"/>
          <cell r="BV231" t="str">
            <v/>
          </cell>
          <cell r="BW231"/>
          <cell r="BX231" t="str">
            <v/>
          </cell>
          <cell r="BY231"/>
          <cell r="BZ231" t="str">
            <v/>
          </cell>
          <cell r="CA231"/>
          <cell r="CB231" t="str">
            <v/>
          </cell>
          <cell r="CC231"/>
          <cell r="CD231" t="str">
            <v/>
          </cell>
          <cell r="CE231"/>
          <cell r="CF231" t="str">
            <v/>
          </cell>
          <cell r="CG231"/>
          <cell r="CH231" t="str">
            <v/>
          </cell>
          <cell r="CI231"/>
          <cell r="CJ231" t="str">
            <v/>
          </cell>
          <cell r="CK231"/>
          <cell r="CL231" t="str">
            <v/>
          </cell>
          <cell r="CM231"/>
          <cell r="CN231" t="str">
            <v/>
          </cell>
          <cell r="CO231"/>
          <cell r="CP231" t="str">
            <v/>
          </cell>
          <cell r="CQ231"/>
          <cell r="CR231" t="str">
            <v/>
          </cell>
          <cell r="CS231"/>
          <cell r="CT231" t="str">
            <v/>
          </cell>
          <cell r="CU231"/>
          <cell r="CV231" t="str">
            <v/>
          </cell>
          <cell r="CW231"/>
          <cell r="CX231" t="str">
            <v>ر1</v>
          </cell>
          <cell r="CY231" t="str">
            <v>ر2</v>
          </cell>
          <cell r="CZ231" t="str">
            <v>ر1</v>
          </cell>
          <cell r="DA231" t="str">
            <v>ر1</v>
          </cell>
          <cell r="DB231" t="str">
            <v>ر2</v>
          </cell>
          <cell r="DC231" t="str">
            <v>ر2</v>
          </cell>
          <cell r="DD231" t="str">
            <v>ر1</v>
          </cell>
          <cell r="DE231" t="str">
            <v>ر1</v>
          </cell>
          <cell r="DF231" t="str">
            <v>ر1</v>
          </cell>
          <cell r="DG231" t="str">
            <v>ر2</v>
          </cell>
          <cell r="DH231" t="str">
            <v>ر2</v>
          </cell>
          <cell r="DI231" t="str">
            <v>ر1</v>
          </cell>
          <cell r="DJ231" t="str">
            <v>ر2</v>
          </cell>
          <cell r="DK231" t="str">
            <v>ر2</v>
          </cell>
          <cell r="DL231" t="str">
            <v>ر2</v>
          </cell>
          <cell r="DM231" t="str">
            <v>ر2</v>
          </cell>
          <cell r="DN231" t="str">
            <v>ر2</v>
          </cell>
          <cell r="DO231" t="str">
            <v>ر1</v>
          </cell>
          <cell r="DP231" t="str">
            <v>ج</v>
          </cell>
          <cell r="DQ231" t="str">
            <v>ر2</v>
          </cell>
          <cell r="DR231" t="str">
            <v>ر1</v>
          </cell>
          <cell r="DS231" t="str">
            <v>ر1</v>
          </cell>
          <cell r="DT231" t="str">
            <v>ر2</v>
          </cell>
          <cell r="DU231" t="str">
            <v>ر1</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O231" t="str">
            <v/>
          </cell>
          <cell r="EP231" t="str">
            <v/>
          </cell>
          <cell r="EQ231" t="str">
            <v/>
          </cell>
          <cell r="ER231" t="str">
            <v/>
          </cell>
          <cell r="ES231" t="str">
            <v/>
          </cell>
          <cell r="ET231" t="str">
            <v/>
          </cell>
          <cell r="EU231" t="str">
            <v/>
          </cell>
          <cell r="EV231" t="str">
            <v/>
          </cell>
          <cell r="EW231" t="e">
            <v>#REF!</v>
          </cell>
        </row>
        <row r="232">
          <cell r="A232">
            <v>706574</v>
          </cell>
          <cell r="B232" t="str">
            <v>محمد الحنش</v>
          </cell>
          <cell r="C232" t="str">
            <v>الثالثة</v>
          </cell>
          <cell r="D232" t="str">
            <v/>
          </cell>
          <cell r="E232"/>
          <cell r="F232" t="str">
            <v>ر1</v>
          </cell>
          <cell r="G232"/>
          <cell r="H232" t="str">
            <v>ر2</v>
          </cell>
          <cell r="I232"/>
          <cell r="J232" t="str">
            <v>ر2</v>
          </cell>
          <cell r="K232"/>
          <cell r="L232" t="str">
            <v>ر1</v>
          </cell>
          <cell r="M232"/>
          <cell r="N232" t="str">
            <v>ر2</v>
          </cell>
          <cell r="O232"/>
          <cell r="P232" t="str">
            <v>ر2</v>
          </cell>
          <cell r="Q232"/>
          <cell r="R232" t="str">
            <v>ر2</v>
          </cell>
          <cell r="S232"/>
          <cell r="T232" t="str">
            <v>ر1</v>
          </cell>
          <cell r="U232"/>
          <cell r="V232" t="str">
            <v>ر1</v>
          </cell>
          <cell r="W232"/>
          <cell r="X232" t="str">
            <v>ر2</v>
          </cell>
          <cell r="Y232"/>
          <cell r="Z232" t="str">
            <v>ر1</v>
          </cell>
          <cell r="AA232">
            <v>1</v>
          </cell>
          <cell r="AB232" t="str">
            <v>ر2</v>
          </cell>
          <cell r="AC232"/>
          <cell r="AD232" t="str">
            <v>ر2</v>
          </cell>
          <cell r="AE232"/>
          <cell r="AF232" t="str">
            <v>ر1</v>
          </cell>
          <cell r="AG232"/>
          <cell r="AH232" t="str">
            <v>ر1</v>
          </cell>
          <cell r="AI232"/>
          <cell r="AJ232" t="str">
            <v>ر2</v>
          </cell>
          <cell r="AK232"/>
          <cell r="AL232" t="str">
            <v>ر1</v>
          </cell>
          <cell r="AM232"/>
          <cell r="AN232" t="str">
            <v>ر1</v>
          </cell>
          <cell r="AO232"/>
          <cell r="AP232" t="str">
            <v>ر1</v>
          </cell>
          <cell r="AQ232"/>
          <cell r="AR232" t="str">
            <v>ر1</v>
          </cell>
          <cell r="AS232"/>
          <cell r="AT232" t="str">
            <v>ر1</v>
          </cell>
          <cell r="AU232"/>
          <cell r="AV232" t="str">
            <v>ر1</v>
          </cell>
          <cell r="AW232"/>
          <cell r="AX232" t="str">
            <v>ر2</v>
          </cell>
          <cell r="AY232">
            <v>1</v>
          </cell>
          <cell r="AZ232" t="str">
            <v>ر2</v>
          </cell>
          <cell r="BA232"/>
          <cell r="BB232" t="str">
            <v>ر1</v>
          </cell>
          <cell r="BC232"/>
          <cell r="BD232" t="str">
            <v>ر1</v>
          </cell>
          <cell r="BE232"/>
          <cell r="BF232" t="str">
            <v>ر1</v>
          </cell>
          <cell r="BG232"/>
          <cell r="BH232" t="str">
            <v>ر1</v>
          </cell>
          <cell r="BI232">
            <v>1</v>
          </cell>
          <cell r="BJ232" t="str">
            <v>ر1</v>
          </cell>
          <cell r="BK232"/>
          <cell r="BL232" t="str">
            <v>ر1</v>
          </cell>
          <cell r="BM232">
            <v>1</v>
          </cell>
          <cell r="BN232" t="str">
            <v>ج</v>
          </cell>
          <cell r="BO232">
            <v>1</v>
          </cell>
          <cell r="BP232" t="str">
            <v>ج</v>
          </cell>
          <cell r="BQ232">
            <v>1</v>
          </cell>
          <cell r="BR232" t="str">
            <v>ج</v>
          </cell>
          <cell r="BS232">
            <v>1</v>
          </cell>
          <cell r="BT232" t="str">
            <v>ج</v>
          </cell>
          <cell r="BU232">
            <v>1</v>
          </cell>
          <cell r="BV232" t="str">
            <v>ج</v>
          </cell>
          <cell r="BW232">
            <v>1</v>
          </cell>
          <cell r="BX232" t="str">
            <v>ج</v>
          </cell>
          <cell r="BY232"/>
          <cell r="BZ232" t="str">
            <v/>
          </cell>
          <cell r="CA232"/>
          <cell r="CB232" t="str">
            <v/>
          </cell>
          <cell r="CC232"/>
          <cell r="CD232" t="str">
            <v/>
          </cell>
          <cell r="CE232"/>
          <cell r="CF232" t="str">
            <v/>
          </cell>
          <cell r="CG232"/>
          <cell r="CH232" t="str">
            <v/>
          </cell>
          <cell r="CI232"/>
          <cell r="CJ232" t="str">
            <v/>
          </cell>
          <cell r="CK232"/>
          <cell r="CL232" t="str">
            <v/>
          </cell>
          <cell r="CM232"/>
          <cell r="CN232" t="str">
            <v/>
          </cell>
          <cell r="CO232"/>
          <cell r="CP232" t="str">
            <v/>
          </cell>
          <cell r="CQ232"/>
          <cell r="CR232" t="str">
            <v/>
          </cell>
          <cell r="CS232"/>
          <cell r="CT232" t="str">
            <v/>
          </cell>
          <cell r="CU232"/>
          <cell r="CV232" t="str">
            <v/>
          </cell>
          <cell r="CW232"/>
          <cell r="CX232" t="str">
            <v>ر1</v>
          </cell>
          <cell r="CY232" t="str">
            <v>ر2</v>
          </cell>
          <cell r="CZ232" t="str">
            <v>ر2</v>
          </cell>
          <cell r="DA232" t="str">
            <v>ر1</v>
          </cell>
          <cell r="DB232" t="str">
            <v>ر2</v>
          </cell>
          <cell r="DC232" t="str">
            <v>ر2</v>
          </cell>
          <cell r="DD232" t="str">
            <v>ر2</v>
          </cell>
          <cell r="DE232" t="str">
            <v>ر1</v>
          </cell>
          <cell r="DF232" t="str">
            <v>ر1</v>
          </cell>
          <cell r="DG232" t="str">
            <v>ر2</v>
          </cell>
          <cell r="DH232" t="str">
            <v>ر1</v>
          </cell>
          <cell r="DI232" t="str">
            <v>ر2</v>
          </cell>
          <cell r="DJ232" t="str">
            <v>ر2</v>
          </cell>
          <cell r="DK232" t="str">
            <v>ر1</v>
          </cell>
          <cell r="DL232" t="str">
            <v>ر1</v>
          </cell>
          <cell r="DM232" t="str">
            <v>ر2</v>
          </cell>
          <cell r="DN232" t="str">
            <v>ر1</v>
          </cell>
          <cell r="DO232" t="str">
            <v>ر1</v>
          </cell>
          <cell r="DP232" t="str">
            <v>ر1</v>
          </cell>
          <cell r="DQ232" t="str">
            <v>ر1</v>
          </cell>
          <cell r="DR232" t="str">
            <v>ر1</v>
          </cell>
          <cell r="DS232" t="str">
            <v>ر1</v>
          </cell>
          <cell r="DT232" t="str">
            <v>ر2</v>
          </cell>
          <cell r="DU232" t="str">
            <v>ر2</v>
          </cell>
          <cell r="DV232" t="str">
            <v>ر1</v>
          </cell>
          <cell r="DW232" t="str">
            <v>ر1</v>
          </cell>
          <cell r="DX232" t="str">
            <v>ر1</v>
          </cell>
          <cell r="DY232" t="str">
            <v>ر1</v>
          </cell>
          <cell r="DZ232" t="str">
            <v>ر2</v>
          </cell>
          <cell r="EA232" t="str">
            <v>ر1</v>
          </cell>
          <cell r="EB232" t="str">
            <v>ر1</v>
          </cell>
          <cell r="EC232" t="str">
            <v>ر1</v>
          </cell>
          <cell r="ED232" t="str">
            <v>ر1</v>
          </cell>
          <cell r="EE232" t="str">
            <v>ر1</v>
          </cell>
          <cell r="EF232" t="str">
            <v>ر1</v>
          </cell>
          <cell r="EG232" t="str">
            <v>ر1</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e">
            <v>#REF!</v>
          </cell>
        </row>
        <row r="233">
          <cell r="A233">
            <v>706596</v>
          </cell>
          <cell r="B233" t="str">
            <v>محمد سفياني</v>
          </cell>
          <cell r="C233" t="str">
            <v>الثانية</v>
          </cell>
          <cell r="D233" t="str">
            <v/>
          </cell>
          <cell r="E233"/>
          <cell r="F233" t="str">
            <v>ر2</v>
          </cell>
          <cell r="G233"/>
          <cell r="H233" t="str">
            <v>ر1</v>
          </cell>
          <cell r="I233"/>
          <cell r="J233" t="str">
            <v>ر1</v>
          </cell>
          <cell r="K233"/>
          <cell r="L233" t="str">
            <v>ر1</v>
          </cell>
          <cell r="M233"/>
          <cell r="N233" t="str">
            <v>ر1</v>
          </cell>
          <cell r="O233">
            <v>1</v>
          </cell>
          <cell r="P233" t="str">
            <v>ر2</v>
          </cell>
          <cell r="Q233"/>
          <cell r="R233" t="str">
            <v>ر2</v>
          </cell>
          <cell r="S233"/>
          <cell r="T233" t="str">
            <v>ر1</v>
          </cell>
          <cell r="U233"/>
          <cell r="V233" t="str">
            <v>ر1</v>
          </cell>
          <cell r="W233"/>
          <cell r="X233" t="str">
            <v>ر2</v>
          </cell>
          <cell r="Y233"/>
          <cell r="Z233" t="str">
            <v>ر1</v>
          </cell>
          <cell r="AA233"/>
          <cell r="AB233" t="str">
            <v>ر2</v>
          </cell>
          <cell r="AC233">
            <v>1</v>
          </cell>
          <cell r="AD233" t="str">
            <v>ج</v>
          </cell>
          <cell r="AE233">
            <v>1</v>
          </cell>
          <cell r="AF233" t="str">
            <v>ج</v>
          </cell>
          <cell r="AG233">
            <v>1</v>
          </cell>
          <cell r="AH233" t="str">
            <v>ج</v>
          </cell>
          <cell r="AI233">
            <v>1</v>
          </cell>
          <cell r="AJ233" t="str">
            <v>ج</v>
          </cell>
          <cell r="AK233">
            <v>1</v>
          </cell>
          <cell r="AL233" t="str">
            <v>ج</v>
          </cell>
          <cell r="AM233">
            <v>1</v>
          </cell>
          <cell r="AN233" t="str">
            <v>ج</v>
          </cell>
          <cell r="AO233"/>
          <cell r="AP233" t="str">
            <v/>
          </cell>
          <cell r="AQ233"/>
          <cell r="AR233" t="str">
            <v/>
          </cell>
          <cell r="AS233"/>
          <cell r="AT233" t="str">
            <v/>
          </cell>
          <cell r="AU233"/>
          <cell r="AV233" t="str">
            <v/>
          </cell>
          <cell r="AW233"/>
          <cell r="AX233" t="str">
            <v/>
          </cell>
          <cell r="AY233"/>
          <cell r="AZ233" t="str">
            <v/>
          </cell>
          <cell r="BA233"/>
          <cell r="BB233" t="str">
            <v/>
          </cell>
          <cell r="BC233"/>
          <cell r="BD233" t="str">
            <v/>
          </cell>
          <cell r="BE233"/>
          <cell r="BF233" t="str">
            <v/>
          </cell>
          <cell r="BG233"/>
          <cell r="BH233" t="str">
            <v/>
          </cell>
          <cell r="BI233"/>
          <cell r="BJ233" t="str">
            <v/>
          </cell>
          <cell r="BK233"/>
          <cell r="BL233" t="str">
            <v/>
          </cell>
          <cell r="BM233"/>
          <cell r="BN233" t="str">
            <v/>
          </cell>
          <cell r="BO233"/>
          <cell r="BP233" t="str">
            <v/>
          </cell>
          <cell r="BQ233"/>
          <cell r="BR233" t="str">
            <v/>
          </cell>
          <cell r="BS233"/>
          <cell r="BT233" t="str">
            <v/>
          </cell>
          <cell r="BU233"/>
          <cell r="BV233" t="str">
            <v/>
          </cell>
          <cell r="BW233"/>
          <cell r="BX233" t="str">
            <v/>
          </cell>
          <cell r="BY233"/>
          <cell r="BZ233" t="str">
            <v/>
          </cell>
          <cell r="CA233"/>
          <cell r="CB233" t="str">
            <v/>
          </cell>
          <cell r="CC233"/>
          <cell r="CD233" t="str">
            <v/>
          </cell>
          <cell r="CE233"/>
          <cell r="CF233" t="str">
            <v/>
          </cell>
          <cell r="CG233"/>
          <cell r="CH233" t="str">
            <v/>
          </cell>
          <cell r="CI233"/>
          <cell r="CJ233" t="str">
            <v/>
          </cell>
          <cell r="CK233"/>
          <cell r="CL233" t="str">
            <v/>
          </cell>
          <cell r="CM233"/>
          <cell r="CN233" t="str">
            <v/>
          </cell>
          <cell r="CO233"/>
          <cell r="CP233" t="str">
            <v/>
          </cell>
          <cell r="CQ233"/>
          <cell r="CR233" t="str">
            <v/>
          </cell>
          <cell r="CS233"/>
          <cell r="CT233" t="str">
            <v/>
          </cell>
          <cell r="CU233"/>
          <cell r="CV233" t="str">
            <v/>
          </cell>
          <cell r="CW233"/>
          <cell r="CX233" t="str">
            <v>ر2</v>
          </cell>
          <cell r="CY233" t="str">
            <v>ر1</v>
          </cell>
          <cell r="CZ233" t="str">
            <v>ر1</v>
          </cell>
          <cell r="DA233" t="str">
            <v>ر1</v>
          </cell>
          <cell r="DB233" t="str">
            <v>ر1</v>
          </cell>
          <cell r="DC233" t="str">
            <v>ر2</v>
          </cell>
          <cell r="DD233" t="str">
            <v>ر2</v>
          </cell>
          <cell r="DE233" t="str">
            <v>ر1</v>
          </cell>
          <cell r="DF233" t="str">
            <v>ر1</v>
          </cell>
          <cell r="DG233" t="str">
            <v>ر2</v>
          </cell>
          <cell r="DH233" t="str">
            <v>ر1</v>
          </cell>
          <cell r="DI233" t="str">
            <v>ر2</v>
          </cell>
          <cell r="DJ233" t="str">
            <v>ر1</v>
          </cell>
          <cell r="DK233" t="str">
            <v>ر1</v>
          </cell>
          <cell r="DL233" t="str">
            <v>ر1</v>
          </cell>
          <cell r="DM233" t="str">
            <v>ر1</v>
          </cell>
          <cell r="DN233" t="str">
            <v>ر1</v>
          </cell>
          <cell r="DO233" t="str">
            <v>ر1</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O233" t="str">
            <v/>
          </cell>
          <cell r="EP233" t="str">
            <v/>
          </cell>
          <cell r="EQ233" t="str">
            <v/>
          </cell>
          <cell r="ER233" t="str">
            <v/>
          </cell>
          <cell r="ES233" t="str">
            <v/>
          </cell>
          <cell r="ET233" t="str">
            <v/>
          </cell>
          <cell r="EU233" t="str">
            <v/>
          </cell>
          <cell r="EV233" t="str">
            <v/>
          </cell>
          <cell r="EW233" t="e">
            <v>#REF!</v>
          </cell>
        </row>
        <row r="234">
          <cell r="A234">
            <v>706614</v>
          </cell>
          <cell r="B234" t="str">
            <v>محمد نور دراق السباعي</v>
          </cell>
          <cell r="C234" t="str">
            <v>الثالثة حديث</v>
          </cell>
          <cell r="D234" t="str">
            <v>إيقاف / ترفع الى س3</v>
          </cell>
          <cell r="E234"/>
          <cell r="F234" t="str">
            <v>ر2</v>
          </cell>
          <cell r="G234"/>
          <cell r="H234" t="str">
            <v>ر2</v>
          </cell>
          <cell r="I234"/>
          <cell r="J234" t="str">
            <v>ر1</v>
          </cell>
          <cell r="K234"/>
          <cell r="L234" t="str">
            <v>ر1</v>
          </cell>
          <cell r="M234"/>
          <cell r="N234" t="str">
            <v>ر2</v>
          </cell>
          <cell r="O234"/>
          <cell r="P234" t="str">
            <v>ر2</v>
          </cell>
          <cell r="Q234"/>
          <cell r="R234" t="str">
            <v>ر1</v>
          </cell>
          <cell r="S234"/>
          <cell r="T234" t="str">
            <v>ر1</v>
          </cell>
          <cell r="U234"/>
          <cell r="V234" t="str">
            <v>ر1</v>
          </cell>
          <cell r="W234"/>
          <cell r="X234" t="str">
            <v>ر1</v>
          </cell>
          <cell r="Y234"/>
          <cell r="Z234" t="str">
            <v>ر2</v>
          </cell>
          <cell r="AA234"/>
          <cell r="AB234" t="str">
            <v>ر1</v>
          </cell>
          <cell r="AC234">
            <v>1</v>
          </cell>
          <cell r="AD234" t="str">
            <v>ر2</v>
          </cell>
          <cell r="AE234">
            <v>1</v>
          </cell>
          <cell r="AF234" t="str">
            <v>ر2</v>
          </cell>
          <cell r="AG234"/>
          <cell r="AH234" t="str">
            <v>ر2</v>
          </cell>
          <cell r="AI234"/>
          <cell r="AJ234" t="str">
            <v>ر1</v>
          </cell>
          <cell r="AK234"/>
          <cell r="AL234" t="str">
            <v>ر2</v>
          </cell>
          <cell r="AM234"/>
          <cell r="AN234" t="str">
            <v>ر2</v>
          </cell>
          <cell r="AO234"/>
          <cell r="AP234" t="str">
            <v>ر1</v>
          </cell>
          <cell r="AQ234"/>
          <cell r="AR234" t="str">
            <v>ر2</v>
          </cell>
          <cell r="AS234"/>
          <cell r="AT234" t="str">
            <v>ر2</v>
          </cell>
          <cell r="AU234"/>
          <cell r="AV234" t="str">
            <v>ر2</v>
          </cell>
          <cell r="AW234"/>
          <cell r="AX234" t="str">
            <v>ر2</v>
          </cell>
          <cell r="AY234"/>
          <cell r="AZ234" t="str">
            <v>ر1</v>
          </cell>
          <cell r="BA234"/>
          <cell r="BB234" t="str">
            <v/>
          </cell>
          <cell r="BC234"/>
          <cell r="BD234" t="str">
            <v/>
          </cell>
          <cell r="BE234"/>
          <cell r="BF234" t="str">
            <v/>
          </cell>
          <cell r="BG234"/>
          <cell r="BH234" t="str">
            <v/>
          </cell>
          <cell r="BI234"/>
          <cell r="BJ234" t="str">
            <v/>
          </cell>
          <cell r="BK234"/>
          <cell r="BL234" t="str">
            <v/>
          </cell>
          <cell r="BM234"/>
          <cell r="BN234" t="str">
            <v/>
          </cell>
          <cell r="BO234"/>
          <cell r="BP234" t="str">
            <v/>
          </cell>
          <cell r="BQ234"/>
          <cell r="BR234" t="str">
            <v/>
          </cell>
          <cell r="BS234"/>
          <cell r="BT234" t="str">
            <v/>
          </cell>
          <cell r="BU234"/>
          <cell r="BV234" t="str">
            <v/>
          </cell>
          <cell r="BW234"/>
          <cell r="BX234" t="str">
            <v/>
          </cell>
          <cell r="BY234"/>
          <cell r="BZ234" t="str">
            <v/>
          </cell>
          <cell r="CA234"/>
          <cell r="CB234" t="str">
            <v/>
          </cell>
          <cell r="CC234"/>
          <cell r="CD234" t="str">
            <v/>
          </cell>
          <cell r="CE234"/>
          <cell r="CF234" t="str">
            <v/>
          </cell>
          <cell r="CG234"/>
          <cell r="CH234" t="str">
            <v/>
          </cell>
          <cell r="CI234"/>
          <cell r="CJ234" t="str">
            <v/>
          </cell>
          <cell r="CK234"/>
          <cell r="CL234" t="str">
            <v/>
          </cell>
          <cell r="CM234"/>
          <cell r="CN234" t="str">
            <v/>
          </cell>
          <cell r="CO234"/>
          <cell r="CP234" t="str">
            <v/>
          </cell>
          <cell r="CQ234"/>
          <cell r="CR234" t="str">
            <v/>
          </cell>
          <cell r="CS234"/>
          <cell r="CT234" t="str">
            <v/>
          </cell>
          <cell r="CU234"/>
          <cell r="CV234" t="str">
            <v/>
          </cell>
          <cell r="CW234" t="str">
            <v>إيقاف / ترفع الى س3</v>
          </cell>
          <cell r="CX234" t="str">
            <v>ر2</v>
          </cell>
          <cell r="CY234" t="str">
            <v>ر2</v>
          </cell>
          <cell r="CZ234" t="str">
            <v>ر1</v>
          </cell>
          <cell r="DA234" t="str">
            <v>ر1</v>
          </cell>
          <cell r="DB234" t="str">
            <v>ر2</v>
          </cell>
          <cell r="DC234" t="str">
            <v>ر2</v>
          </cell>
          <cell r="DD234" t="str">
            <v>ر1</v>
          </cell>
          <cell r="DE234" t="str">
            <v>ر1</v>
          </cell>
          <cell r="DF234" t="str">
            <v>ر1</v>
          </cell>
          <cell r="DG234" t="str">
            <v>ر1</v>
          </cell>
          <cell r="DH234" t="str">
            <v>ر2</v>
          </cell>
          <cell r="DI234" t="str">
            <v>ر1</v>
          </cell>
          <cell r="DJ234" t="str">
            <v>ر2</v>
          </cell>
          <cell r="DK234" t="str">
            <v>ر2</v>
          </cell>
          <cell r="DL234" t="str">
            <v>ر2</v>
          </cell>
          <cell r="DM234" t="str">
            <v>ر1</v>
          </cell>
          <cell r="DN234" t="str">
            <v>ر2</v>
          </cell>
          <cell r="DO234" t="str">
            <v>ر2</v>
          </cell>
          <cell r="DP234" t="str">
            <v>ر1</v>
          </cell>
          <cell r="DQ234" t="str">
            <v>ر2</v>
          </cell>
          <cell r="DR234" t="str">
            <v>ر2</v>
          </cell>
          <cell r="DS234" t="str">
            <v>ر2</v>
          </cell>
          <cell r="DT234" t="str">
            <v>ر2</v>
          </cell>
          <cell r="DU234" t="str">
            <v>ر1</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v>40000</v>
          </cell>
          <cell r="EU234" t="str">
            <v/>
          </cell>
          <cell r="EV234" t="str">
            <v/>
          </cell>
          <cell r="EW234" t="e">
            <v>#REF!</v>
          </cell>
        </row>
        <row r="235">
          <cell r="A235">
            <v>706631</v>
          </cell>
          <cell r="B235" t="str">
            <v>مصطفى درويش</v>
          </cell>
          <cell r="C235" t="str">
            <v>الأولى</v>
          </cell>
          <cell r="D235" t="str">
            <v/>
          </cell>
          <cell r="E235"/>
          <cell r="F235" t="str">
            <v/>
          </cell>
          <cell r="G235"/>
          <cell r="H235" t="str">
            <v/>
          </cell>
          <cell r="I235"/>
          <cell r="J235" t="str">
            <v/>
          </cell>
          <cell r="K235"/>
          <cell r="L235" t="str">
            <v/>
          </cell>
          <cell r="M235">
            <v>1</v>
          </cell>
          <cell r="N235" t="str">
            <v/>
          </cell>
          <cell r="O235"/>
          <cell r="P235" t="str">
            <v/>
          </cell>
          <cell r="Q235"/>
          <cell r="R235" t="str">
            <v/>
          </cell>
          <cell r="S235">
            <v>1</v>
          </cell>
          <cell r="T235" t="str">
            <v/>
          </cell>
          <cell r="U235">
            <v>1</v>
          </cell>
          <cell r="V235" t="str">
            <v/>
          </cell>
          <cell r="W235"/>
          <cell r="X235" t="str">
            <v/>
          </cell>
          <cell r="Y235"/>
          <cell r="Z235" t="str">
            <v/>
          </cell>
          <cell r="AA235"/>
          <cell r="AB235" t="str">
            <v/>
          </cell>
          <cell r="AC235"/>
          <cell r="AD235" t="str">
            <v/>
          </cell>
          <cell r="AE235"/>
          <cell r="AF235" t="str">
            <v/>
          </cell>
          <cell r="AG235"/>
          <cell r="AH235" t="str">
            <v/>
          </cell>
          <cell r="AI235"/>
          <cell r="AJ235" t="str">
            <v/>
          </cell>
          <cell r="AK235"/>
          <cell r="AL235" t="str">
            <v/>
          </cell>
          <cell r="AM235"/>
          <cell r="AN235" t="str">
            <v/>
          </cell>
          <cell r="AO235"/>
          <cell r="AP235" t="str">
            <v/>
          </cell>
          <cell r="AQ235"/>
          <cell r="AR235" t="str">
            <v/>
          </cell>
          <cell r="AS235"/>
          <cell r="AT235" t="str">
            <v/>
          </cell>
          <cell r="AU235"/>
          <cell r="AV235" t="str">
            <v/>
          </cell>
          <cell r="AW235"/>
          <cell r="AX235" t="str">
            <v/>
          </cell>
          <cell r="AY235"/>
          <cell r="AZ235" t="str">
            <v/>
          </cell>
          <cell r="BA235"/>
          <cell r="BB235" t="str">
            <v/>
          </cell>
          <cell r="BC235"/>
          <cell r="BD235" t="str">
            <v/>
          </cell>
          <cell r="BE235"/>
          <cell r="BF235" t="str">
            <v/>
          </cell>
          <cell r="BG235"/>
          <cell r="BH235" t="str">
            <v/>
          </cell>
          <cell r="BI235"/>
          <cell r="BJ235" t="str">
            <v/>
          </cell>
          <cell r="BK235"/>
          <cell r="BL235" t="str">
            <v/>
          </cell>
          <cell r="BM235"/>
          <cell r="BN235" t="str">
            <v/>
          </cell>
          <cell r="BO235"/>
          <cell r="BP235" t="str">
            <v/>
          </cell>
          <cell r="BQ235"/>
          <cell r="BR235" t="str">
            <v/>
          </cell>
          <cell r="BS235"/>
          <cell r="BT235" t="str">
            <v/>
          </cell>
          <cell r="BU235"/>
          <cell r="BV235" t="str">
            <v/>
          </cell>
          <cell r="BW235"/>
          <cell r="BX235" t="str">
            <v/>
          </cell>
          <cell r="BY235"/>
          <cell r="BZ235" t="str">
            <v/>
          </cell>
          <cell r="CA235"/>
          <cell r="CB235" t="str">
            <v/>
          </cell>
          <cell r="CC235"/>
          <cell r="CD235" t="str">
            <v/>
          </cell>
          <cell r="CE235"/>
          <cell r="CF235" t="str">
            <v/>
          </cell>
          <cell r="CG235"/>
          <cell r="CH235" t="str">
            <v/>
          </cell>
          <cell r="CI235"/>
          <cell r="CJ235" t="str">
            <v/>
          </cell>
          <cell r="CK235"/>
          <cell r="CL235" t="str">
            <v/>
          </cell>
          <cell r="CM235"/>
          <cell r="CN235" t="str">
            <v/>
          </cell>
          <cell r="CO235"/>
          <cell r="CP235" t="str">
            <v/>
          </cell>
          <cell r="CQ235"/>
          <cell r="CR235" t="str">
            <v/>
          </cell>
          <cell r="CS235"/>
          <cell r="CT235" t="str">
            <v/>
          </cell>
          <cell r="CU235"/>
          <cell r="CV235" t="str">
            <v/>
          </cell>
          <cell r="CW235"/>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e">
            <v>#REF!</v>
          </cell>
        </row>
        <row r="236">
          <cell r="A236">
            <v>706636</v>
          </cell>
          <cell r="B236" t="str">
            <v>منار النفوري</v>
          </cell>
          <cell r="C236" t="str">
            <v>الأولى</v>
          </cell>
          <cell r="D236" t="str">
            <v/>
          </cell>
          <cell r="E236">
            <v>1</v>
          </cell>
          <cell r="F236" t="str">
            <v/>
          </cell>
          <cell r="G236"/>
          <cell r="H236" t="str">
            <v/>
          </cell>
          <cell r="I236"/>
          <cell r="J236" t="str">
            <v/>
          </cell>
          <cell r="K236">
            <v>1</v>
          </cell>
          <cell r="L236" t="str">
            <v/>
          </cell>
          <cell r="M236"/>
          <cell r="N236" t="str">
            <v/>
          </cell>
          <cell r="O236"/>
          <cell r="P236" t="str">
            <v/>
          </cell>
          <cell r="Q236"/>
          <cell r="R236" t="str">
            <v/>
          </cell>
          <cell r="S236"/>
          <cell r="T236" t="str">
            <v/>
          </cell>
          <cell r="U236"/>
          <cell r="V236" t="str">
            <v/>
          </cell>
          <cell r="W236"/>
          <cell r="X236" t="str">
            <v/>
          </cell>
          <cell r="Y236"/>
          <cell r="Z236" t="str">
            <v/>
          </cell>
          <cell r="AA236"/>
          <cell r="AB236" t="str">
            <v/>
          </cell>
          <cell r="AC236"/>
          <cell r="AD236" t="str">
            <v/>
          </cell>
          <cell r="AE236"/>
          <cell r="AF236" t="str">
            <v/>
          </cell>
          <cell r="AG236"/>
          <cell r="AH236" t="str">
            <v/>
          </cell>
          <cell r="AI236"/>
          <cell r="AJ236" t="str">
            <v/>
          </cell>
          <cell r="AK236"/>
          <cell r="AL236" t="str">
            <v/>
          </cell>
          <cell r="AM236"/>
          <cell r="AN236" t="str">
            <v/>
          </cell>
          <cell r="AO236"/>
          <cell r="AP236" t="str">
            <v/>
          </cell>
          <cell r="AQ236"/>
          <cell r="AR236" t="str">
            <v/>
          </cell>
          <cell r="AS236"/>
          <cell r="AT236" t="str">
            <v/>
          </cell>
          <cell r="AU236"/>
          <cell r="AV236" t="str">
            <v/>
          </cell>
          <cell r="AW236"/>
          <cell r="AX236" t="str">
            <v/>
          </cell>
          <cell r="AY236"/>
          <cell r="AZ236" t="str">
            <v/>
          </cell>
          <cell r="BA236"/>
          <cell r="BB236" t="str">
            <v/>
          </cell>
          <cell r="BC236"/>
          <cell r="BD236" t="str">
            <v/>
          </cell>
          <cell r="BE236"/>
          <cell r="BF236" t="str">
            <v/>
          </cell>
          <cell r="BG236"/>
          <cell r="BH236" t="str">
            <v/>
          </cell>
          <cell r="BI236"/>
          <cell r="BJ236" t="str">
            <v/>
          </cell>
          <cell r="BK236"/>
          <cell r="BL236" t="str">
            <v/>
          </cell>
          <cell r="BM236"/>
          <cell r="BN236" t="str">
            <v/>
          </cell>
          <cell r="BO236"/>
          <cell r="BP236" t="str">
            <v/>
          </cell>
          <cell r="BQ236"/>
          <cell r="BR236" t="str">
            <v/>
          </cell>
          <cell r="BS236"/>
          <cell r="BT236" t="str">
            <v/>
          </cell>
          <cell r="BU236"/>
          <cell r="BV236" t="str">
            <v/>
          </cell>
          <cell r="BW236"/>
          <cell r="BX236" t="str">
            <v/>
          </cell>
          <cell r="BY236"/>
          <cell r="BZ236" t="str">
            <v/>
          </cell>
          <cell r="CA236"/>
          <cell r="CB236" t="str">
            <v/>
          </cell>
          <cell r="CC236"/>
          <cell r="CD236" t="str">
            <v/>
          </cell>
          <cell r="CE236"/>
          <cell r="CF236" t="str">
            <v/>
          </cell>
          <cell r="CG236"/>
          <cell r="CH236" t="str">
            <v/>
          </cell>
          <cell r="CI236"/>
          <cell r="CJ236" t="str">
            <v/>
          </cell>
          <cell r="CK236"/>
          <cell r="CL236" t="str">
            <v/>
          </cell>
          <cell r="CM236"/>
          <cell r="CN236" t="str">
            <v/>
          </cell>
          <cell r="CO236"/>
          <cell r="CP236" t="str">
            <v/>
          </cell>
          <cell r="CQ236"/>
          <cell r="CR236" t="str">
            <v/>
          </cell>
          <cell r="CS236"/>
          <cell r="CT236" t="str">
            <v/>
          </cell>
          <cell r="CU236"/>
          <cell r="CV236" t="str">
            <v/>
          </cell>
          <cell r="CW236"/>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e">
            <v>#REF!</v>
          </cell>
        </row>
        <row r="237">
          <cell r="A237">
            <v>706637</v>
          </cell>
          <cell r="B237" t="str">
            <v xml:space="preserve">منار مرشد رضوان </v>
          </cell>
          <cell r="C237" t="str">
            <v>الثانية</v>
          </cell>
          <cell r="D237" t="str">
            <v/>
          </cell>
          <cell r="E237"/>
          <cell r="F237" t="str">
            <v>ر1</v>
          </cell>
          <cell r="G237"/>
          <cell r="H237" t="str">
            <v>ر1</v>
          </cell>
          <cell r="I237"/>
          <cell r="J237" t="str">
            <v>ر1</v>
          </cell>
          <cell r="K237"/>
          <cell r="L237" t="str">
            <v>ر1</v>
          </cell>
          <cell r="M237"/>
          <cell r="N237" t="str">
            <v>ر2</v>
          </cell>
          <cell r="O237">
            <v>1</v>
          </cell>
          <cell r="P237" t="str">
            <v>ج</v>
          </cell>
          <cell r="Q237"/>
          <cell r="R237" t="str">
            <v>ر2</v>
          </cell>
          <cell r="S237"/>
          <cell r="T237" t="str">
            <v>ر2</v>
          </cell>
          <cell r="U237"/>
          <cell r="V237" t="str">
            <v>ر1</v>
          </cell>
          <cell r="W237"/>
          <cell r="X237" t="str">
            <v>ر1</v>
          </cell>
          <cell r="Y237"/>
          <cell r="Z237" t="str">
            <v>ر1</v>
          </cell>
          <cell r="AA237">
            <v>1</v>
          </cell>
          <cell r="AB237" t="str">
            <v>ج</v>
          </cell>
          <cell r="AC237"/>
          <cell r="AD237" t="str">
            <v>ر1</v>
          </cell>
          <cell r="AE237"/>
          <cell r="AF237" t="str">
            <v>ر1</v>
          </cell>
          <cell r="AG237"/>
          <cell r="AH237" t="str">
            <v>ر1</v>
          </cell>
          <cell r="AI237"/>
          <cell r="AJ237" t="str">
            <v>ر2</v>
          </cell>
          <cell r="AK237"/>
          <cell r="AL237" t="str">
            <v>ر2</v>
          </cell>
          <cell r="AM237"/>
          <cell r="AN237" t="str">
            <v>ج</v>
          </cell>
          <cell r="AO237"/>
          <cell r="AP237" t="str">
            <v>ر2</v>
          </cell>
          <cell r="AQ237"/>
          <cell r="AR237" t="str">
            <v>ر2</v>
          </cell>
          <cell r="AS237"/>
          <cell r="AT237" t="str">
            <v>ر2</v>
          </cell>
          <cell r="AU237"/>
          <cell r="AV237" t="str">
            <v>ر1</v>
          </cell>
          <cell r="AW237"/>
          <cell r="AX237" t="str">
            <v>ر1</v>
          </cell>
          <cell r="AY237"/>
          <cell r="AZ237" t="str">
            <v>ج</v>
          </cell>
          <cell r="BA237"/>
          <cell r="BB237" t="str">
            <v/>
          </cell>
          <cell r="BC237"/>
          <cell r="BD237" t="str">
            <v/>
          </cell>
          <cell r="BE237"/>
          <cell r="BF237" t="str">
            <v/>
          </cell>
          <cell r="BG237"/>
          <cell r="BH237" t="str">
            <v/>
          </cell>
          <cell r="BI237"/>
          <cell r="BJ237" t="str">
            <v/>
          </cell>
          <cell r="BK237"/>
          <cell r="BL237" t="str">
            <v/>
          </cell>
          <cell r="BM237"/>
          <cell r="BN237" t="str">
            <v/>
          </cell>
          <cell r="BO237"/>
          <cell r="BP237" t="str">
            <v/>
          </cell>
          <cell r="BQ237"/>
          <cell r="BR237" t="str">
            <v/>
          </cell>
          <cell r="BS237"/>
          <cell r="BT237" t="str">
            <v/>
          </cell>
          <cell r="BU237"/>
          <cell r="BV237" t="str">
            <v/>
          </cell>
          <cell r="BW237"/>
          <cell r="BX237" t="str">
            <v/>
          </cell>
          <cell r="BY237"/>
          <cell r="BZ237" t="str">
            <v/>
          </cell>
          <cell r="CA237"/>
          <cell r="CB237" t="str">
            <v/>
          </cell>
          <cell r="CC237"/>
          <cell r="CD237" t="str">
            <v/>
          </cell>
          <cell r="CE237"/>
          <cell r="CF237" t="str">
            <v/>
          </cell>
          <cell r="CG237"/>
          <cell r="CH237" t="str">
            <v/>
          </cell>
          <cell r="CI237"/>
          <cell r="CJ237" t="str">
            <v/>
          </cell>
          <cell r="CK237"/>
          <cell r="CL237" t="str">
            <v/>
          </cell>
          <cell r="CM237"/>
          <cell r="CN237" t="str">
            <v/>
          </cell>
          <cell r="CO237"/>
          <cell r="CP237" t="str">
            <v/>
          </cell>
          <cell r="CQ237"/>
          <cell r="CR237" t="str">
            <v/>
          </cell>
          <cell r="CS237"/>
          <cell r="CT237" t="str">
            <v/>
          </cell>
          <cell r="CU237"/>
          <cell r="CV237" t="str">
            <v/>
          </cell>
          <cell r="CW237"/>
          <cell r="CX237" t="str">
            <v>ر1</v>
          </cell>
          <cell r="CY237" t="str">
            <v>ر1</v>
          </cell>
          <cell r="CZ237" t="str">
            <v>ر1</v>
          </cell>
          <cell r="DA237" t="str">
            <v>ر1</v>
          </cell>
          <cell r="DB237" t="str">
            <v>ر2</v>
          </cell>
          <cell r="DC237" t="str">
            <v>ر1</v>
          </cell>
          <cell r="DD237" t="str">
            <v>ر2</v>
          </cell>
          <cell r="DE237" t="str">
            <v>ر2</v>
          </cell>
          <cell r="DF237" t="str">
            <v>ر1</v>
          </cell>
          <cell r="DG237" t="str">
            <v>ر1</v>
          </cell>
          <cell r="DH237" t="str">
            <v>ر1</v>
          </cell>
          <cell r="DI237" t="str">
            <v>ر1</v>
          </cell>
          <cell r="DJ237" t="str">
            <v>ر1</v>
          </cell>
          <cell r="DK237" t="str">
            <v>ر1</v>
          </cell>
          <cell r="DL237" t="str">
            <v>ر1</v>
          </cell>
          <cell r="DM237" t="str">
            <v>ر2</v>
          </cell>
          <cell r="DN237" t="str">
            <v>ر2</v>
          </cell>
          <cell r="DO237" t="str">
            <v>ج</v>
          </cell>
          <cell r="DP237" t="str">
            <v>ر2</v>
          </cell>
          <cell r="DQ237" t="str">
            <v>ر2</v>
          </cell>
          <cell r="DR237" t="str">
            <v>ر2</v>
          </cell>
          <cell r="DS237" t="str">
            <v>ر1</v>
          </cell>
          <cell r="DT237" t="str">
            <v>ر1</v>
          </cell>
          <cell r="DU237" t="str">
            <v>ج</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e">
            <v>#REF!</v>
          </cell>
        </row>
        <row r="238">
          <cell r="A238">
            <v>706648</v>
          </cell>
          <cell r="B238" t="str">
            <v xml:space="preserve">مهند الساير </v>
          </cell>
          <cell r="C238" t="str">
            <v>الرابعة حديث</v>
          </cell>
          <cell r="D238" t="str">
            <v>ترفع الى س4</v>
          </cell>
          <cell r="E238"/>
          <cell r="F238" t="str">
            <v>ر2</v>
          </cell>
          <cell r="G238"/>
          <cell r="H238" t="str">
            <v>ر1</v>
          </cell>
          <cell r="I238"/>
          <cell r="J238" t="str">
            <v>ر1</v>
          </cell>
          <cell r="K238"/>
          <cell r="L238" t="str">
            <v>ر1</v>
          </cell>
          <cell r="M238"/>
          <cell r="N238" t="str">
            <v>ر1</v>
          </cell>
          <cell r="O238"/>
          <cell r="P238" t="str">
            <v>ر2</v>
          </cell>
          <cell r="Q238"/>
          <cell r="R238" t="str">
            <v>ر2</v>
          </cell>
          <cell r="S238"/>
          <cell r="T238" t="str">
            <v>ر1</v>
          </cell>
          <cell r="U238"/>
          <cell r="V238" t="str">
            <v>ر1</v>
          </cell>
          <cell r="W238"/>
          <cell r="X238" t="str">
            <v>ر2</v>
          </cell>
          <cell r="Y238"/>
          <cell r="Z238" t="str">
            <v>ر1</v>
          </cell>
          <cell r="AA238">
            <v>1</v>
          </cell>
          <cell r="AB238" t="str">
            <v>ر1</v>
          </cell>
          <cell r="AC238"/>
          <cell r="AD238" t="str">
            <v>ر1</v>
          </cell>
          <cell r="AE238"/>
          <cell r="AF238" t="str">
            <v>ر1</v>
          </cell>
          <cell r="AG238"/>
          <cell r="AH238" t="str">
            <v>ر1</v>
          </cell>
          <cell r="AI238"/>
          <cell r="AJ238" t="str">
            <v>ر1</v>
          </cell>
          <cell r="AK238"/>
          <cell r="AL238" t="str">
            <v>ر1</v>
          </cell>
          <cell r="AM238"/>
          <cell r="AN238" t="str">
            <v>ج</v>
          </cell>
          <cell r="AO238"/>
          <cell r="AP238" t="str">
            <v>ر2</v>
          </cell>
          <cell r="AQ238"/>
          <cell r="AR238" t="str">
            <v>ر1</v>
          </cell>
          <cell r="AS238"/>
          <cell r="AT238" t="str">
            <v>ر2</v>
          </cell>
          <cell r="AU238"/>
          <cell r="AV238" t="str">
            <v>ر1</v>
          </cell>
          <cell r="AW238"/>
          <cell r="AX238" t="str">
            <v>ر1</v>
          </cell>
          <cell r="AY238"/>
          <cell r="AZ238" t="str">
            <v>ج</v>
          </cell>
          <cell r="BA238">
            <v>1</v>
          </cell>
          <cell r="BB238" t="str">
            <v>ج</v>
          </cell>
          <cell r="BC238">
            <v>1</v>
          </cell>
          <cell r="BD238" t="str">
            <v>ج</v>
          </cell>
          <cell r="BE238"/>
          <cell r="BF238" t="str">
            <v>ج</v>
          </cell>
          <cell r="BG238"/>
          <cell r="BH238" t="str">
            <v>ج</v>
          </cell>
          <cell r="BI238"/>
          <cell r="BJ238" t="str">
            <v>ج</v>
          </cell>
          <cell r="BK238"/>
          <cell r="BL238" t="str">
            <v>ج</v>
          </cell>
          <cell r="BM238">
            <v>1</v>
          </cell>
          <cell r="BN238" t="str">
            <v>ج</v>
          </cell>
          <cell r="BO238"/>
          <cell r="BP238" t="str">
            <v>ج</v>
          </cell>
          <cell r="BQ238"/>
          <cell r="BR238" t="str">
            <v>ج</v>
          </cell>
          <cell r="BS238">
            <v>1</v>
          </cell>
          <cell r="BT238" t="str">
            <v>ج</v>
          </cell>
          <cell r="BU238"/>
          <cell r="BV238" t="str">
            <v>ج</v>
          </cell>
          <cell r="BW238">
            <v>1</v>
          </cell>
          <cell r="BX238" t="str">
            <v>ج</v>
          </cell>
          <cell r="BY238"/>
          <cell r="BZ238" t="str">
            <v/>
          </cell>
          <cell r="CA238"/>
          <cell r="CB238" t="str">
            <v/>
          </cell>
          <cell r="CC238"/>
          <cell r="CD238" t="str">
            <v/>
          </cell>
          <cell r="CE238"/>
          <cell r="CF238" t="str">
            <v/>
          </cell>
          <cell r="CG238"/>
          <cell r="CH238" t="str">
            <v/>
          </cell>
          <cell r="CI238"/>
          <cell r="CJ238" t="str">
            <v/>
          </cell>
          <cell r="CK238"/>
          <cell r="CL238" t="str">
            <v/>
          </cell>
          <cell r="CM238"/>
          <cell r="CN238" t="str">
            <v/>
          </cell>
          <cell r="CO238"/>
          <cell r="CP238" t="str">
            <v/>
          </cell>
          <cell r="CQ238"/>
          <cell r="CR238" t="str">
            <v/>
          </cell>
          <cell r="CS238"/>
          <cell r="CT238" t="str">
            <v/>
          </cell>
          <cell r="CU238"/>
          <cell r="CV238" t="str">
            <v/>
          </cell>
          <cell r="CW238"/>
          <cell r="CX238" t="str">
            <v>ر2</v>
          </cell>
          <cell r="CY238" t="str">
            <v>ر1</v>
          </cell>
          <cell r="CZ238" t="str">
            <v>ر1</v>
          </cell>
          <cell r="DA238" t="str">
            <v>ر1</v>
          </cell>
          <cell r="DB238" t="str">
            <v>ر1</v>
          </cell>
          <cell r="DC238" t="str">
            <v>ر2</v>
          </cell>
          <cell r="DD238" t="str">
            <v>ر2</v>
          </cell>
          <cell r="DE238" t="str">
            <v>ر1</v>
          </cell>
          <cell r="DF238" t="str">
            <v>ر1</v>
          </cell>
          <cell r="DG238" t="str">
            <v>ر2</v>
          </cell>
          <cell r="DH238" t="str">
            <v>ر1</v>
          </cell>
          <cell r="DI238" t="str">
            <v>ر2</v>
          </cell>
          <cell r="DJ238" t="str">
            <v>ر1</v>
          </cell>
          <cell r="DK238" t="str">
            <v>ر1</v>
          </cell>
          <cell r="DL238" t="str">
            <v>ر1</v>
          </cell>
          <cell r="DM238" t="str">
            <v>ر1</v>
          </cell>
          <cell r="DN238" t="str">
            <v>ر1</v>
          </cell>
          <cell r="DO238" t="str">
            <v>ج</v>
          </cell>
          <cell r="DP238" t="str">
            <v>ر2</v>
          </cell>
          <cell r="DQ238" t="str">
            <v>ر1</v>
          </cell>
          <cell r="DR238" t="str">
            <v>ر2</v>
          </cell>
          <cell r="DS238" t="str">
            <v>ر1</v>
          </cell>
          <cell r="DT238" t="str">
            <v>ر1</v>
          </cell>
          <cell r="DU238" t="str">
            <v>ج</v>
          </cell>
          <cell r="DV238" t="str">
            <v>ر1</v>
          </cell>
          <cell r="DW238" t="str">
            <v>ر1</v>
          </cell>
          <cell r="DX238" t="str">
            <v>ج</v>
          </cell>
          <cell r="DY238" t="str">
            <v>ج</v>
          </cell>
          <cell r="DZ238" t="str">
            <v>ج</v>
          </cell>
          <cell r="EA238" t="str">
            <v>ج</v>
          </cell>
          <cell r="EB238" t="str">
            <v>ر1</v>
          </cell>
          <cell r="EC238" t="str">
            <v>ج</v>
          </cell>
          <cell r="ED238" t="str">
            <v>ج</v>
          </cell>
          <cell r="EE238" t="str">
            <v>ر1</v>
          </cell>
          <cell r="EF238" t="str">
            <v>ج</v>
          </cell>
          <cell r="EG238" t="str">
            <v>ر1</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e">
            <v>#REF!</v>
          </cell>
        </row>
        <row r="239">
          <cell r="A239">
            <v>706664</v>
          </cell>
          <cell r="B239" t="str">
            <v xml:space="preserve">نارمين منصور </v>
          </cell>
          <cell r="C239" t="str">
            <v>الأولى</v>
          </cell>
          <cell r="D239" t="str">
            <v/>
          </cell>
          <cell r="E239">
            <v>1</v>
          </cell>
          <cell r="F239" t="str">
            <v>ر1</v>
          </cell>
          <cell r="G239">
            <v>1</v>
          </cell>
          <cell r="H239" t="str">
            <v>ر2</v>
          </cell>
          <cell r="I239">
            <v>1</v>
          </cell>
          <cell r="J239" t="str">
            <v>ر1</v>
          </cell>
          <cell r="K239"/>
          <cell r="L239" t="str">
            <v>ر1</v>
          </cell>
          <cell r="M239">
            <v>1</v>
          </cell>
          <cell r="N239" t="str">
            <v>ر1</v>
          </cell>
          <cell r="O239"/>
          <cell r="P239" t="str">
            <v>ج</v>
          </cell>
          <cell r="Q239"/>
          <cell r="R239" t="str">
            <v>ر2</v>
          </cell>
          <cell r="S239"/>
          <cell r="T239" t="str">
            <v>ر1</v>
          </cell>
          <cell r="U239"/>
          <cell r="V239" t="str">
            <v>ج</v>
          </cell>
          <cell r="W239"/>
          <cell r="X239" t="str">
            <v>ر1</v>
          </cell>
          <cell r="Y239"/>
          <cell r="Z239" t="str">
            <v>ر1</v>
          </cell>
          <cell r="AA239"/>
          <cell r="AB239" t="str">
            <v>ج</v>
          </cell>
          <cell r="AC239"/>
          <cell r="AD239" t="str">
            <v/>
          </cell>
          <cell r="AE239"/>
          <cell r="AF239" t="str">
            <v/>
          </cell>
          <cell r="AG239"/>
          <cell r="AH239" t="str">
            <v/>
          </cell>
          <cell r="AI239"/>
          <cell r="AJ239" t="str">
            <v/>
          </cell>
          <cell r="AK239"/>
          <cell r="AL239" t="str">
            <v/>
          </cell>
          <cell r="AM239"/>
          <cell r="AN239" t="str">
            <v/>
          </cell>
          <cell r="AO239"/>
          <cell r="AP239" t="str">
            <v/>
          </cell>
          <cell r="AQ239"/>
          <cell r="AR239" t="str">
            <v/>
          </cell>
          <cell r="AS239"/>
          <cell r="AT239" t="str">
            <v/>
          </cell>
          <cell r="AU239"/>
          <cell r="AV239" t="str">
            <v/>
          </cell>
          <cell r="AW239"/>
          <cell r="AX239" t="str">
            <v/>
          </cell>
          <cell r="AY239"/>
          <cell r="AZ239" t="str">
            <v/>
          </cell>
          <cell r="BA239"/>
          <cell r="BB239" t="str">
            <v/>
          </cell>
          <cell r="BC239"/>
          <cell r="BD239" t="str">
            <v/>
          </cell>
          <cell r="BE239"/>
          <cell r="BF239" t="str">
            <v/>
          </cell>
          <cell r="BG239"/>
          <cell r="BH239" t="str">
            <v/>
          </cell>
          <cell r="BI239"/>
          <cell r="BJ239" t="str">
            <v/>
          </cell>
          <cell r="BK239"/>
          <cell r="BL239" t="str">
            <v/>
          </cell>
          <cell r="BM239"/>
          <cell r="BN239" t="str">
            <v/>
          </cell>
          <cell r="BO239"/>
          <cell r="BP239" t="str">
            <v/>
          </cell>
          <cell r="BQ239"/>
          <cell r="BR239" t="str">
            <v/>
          </cell>
          <cell r="BS239"/>
          <cell r="BT239" t="str">
            <v/>
          </cell>
          <cell r="BU239"/>
          <cell r="BV239" t="str">
            <v/>
          </cell>
          <cell r="BW239"/>
          <cell r="BX239" t="str">
            <v/>
          </cell>
          <cell r="BY239"/>
          <cell r="BZ239" t="str">
            <v/>
          </cell>
          <cell r="CA239"/>
          <cell r="CB239" t="str">
            <v/>
          </cell>
          <cell r="CC239"/>
          <cell r="CD239" t="str">
            <v/>
          </cell>
          <cell r="CE239"/>
          <cell r="CF239" t="str">
            <v/>
          </cell>
          <cell r="CG239"/>
          <cell r="CH239" t="str">
            <v/>
          </cell>
          <cell r="CI239"/>
          <cell r="CJ239" t="str">
            <v/>
          </cell>
          <cell r="CK239"/>
          <cell r="CL239" t="str">
            <v/>
          </cell>
          <cell r="CM239"/>
          <cell r="CN239" t="str">
            <v/>
          </cell>
          <cell r="CO239"/>
          <cell r="CP239" t="str">
            <v/>
          </cell>
          <cell r="CQ239"/>
          <cell r="CR239" t="str">
            <v/>
          </cell>
          <cell r="CS239"/>
          <cell r="CT239" t="str">
            <v/>
          </cell>
          <cell r="CU239"/>
          <cell r="CV239" t="str">
            <v/>
          </cell>
          <cell r="CW239"/>
          <cell r="CX239" t="str">
            <v>ر2</v>
          </cell>
          <cell r="CY239" t="str">
            <v>ر2</v>
          </cell>
          <cell r="CZ239" t="str">
            <v>ر2</v>
          </cell>
          <cell r="DA239" t="str">
            <v>ر1</v>
          </cell>
          <cell r="DB239" t="str">
            <v>ر2</v>
          </cell>
          <cell r="DC239" t="str">
            <v>ج</v>
          </cell>
          <cell r="DD239" t="str">
            <v>ر2</v>
          </cell>
          <cell r="DE239" t="str">
            <v>ر1</v>
          </cell>
          <cell r="DF239" t="str">
            <v>ج</v>
          </cell>
          <cell r="DG239" t="str">
            <v>ر1</v>
          </cell>
          <cell r="DH239" t="str">
            <v>ر1</v>
          </cell>
          <cell r="DI239" t="str">
            <v>ج</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O239" t="str">
            <v/>
          </cell>
          <cell r="EP239" t="str">
            <v/>
          </cell>
          <cell r="EQ239" t="str">
            <v/>
          </cell>
          <cell r="ER239" t="str">
            <v/>
          </cell>
          <cell r="ES239" t="str">
            <v/>
          </cell>
          <cell r="ET239" t="str">
            <v/>
          </cell>
          <cell r="EU239" t="str">
            <v/>
          </cell>
          <cell r="EV239" t="str">
            <v/>
          </cell>
          <cell r="EW239" t="e">
            <v>#REF!</v>
          </cell>
        </row>
        <row r="240">
          <cell r="A240">
            <v>706688</v>
          </cell>
          <cell r="B240" t="str">
            <v xml:space="preserve">نورا يونس </v>
          </cell>
          <cell r="C240" t="str">
            <v>الثانية</v>
          </cell>
          <cell r="D240" t="str">
            <v/>
          </cell>
          <cell r="E240"/>
          <cell r="F240" t="str">
            <v>ر1</v>
          </cell>
          <cell r="G240"/>
          <cell r="H240" t="str">
            <v>ر2</v>
          </cell>
          <cell r="I240"/>
          <cell r="J240" t="str">
            <v>ر2</v>
          </cell>
          <cell r="K240"/>
          <cell r="L240" t="str">
            <v>ر1</v>
          </cell>
          <cell r="M240"/>
          <cell r="N240" t="str">
            <v>ر1</v>
          </cell>
          <cell r="O240"/>
          <cell r="P240" t="str">
            <v>ر2</v>
          </cell>
          <cell r="Q240"/>
          <cell r="R240" t="str">
            <v>ر2</v>
          </cell>
          <cell r="S240"/>
          <cell r="T240" t="str">
            <v>ر2</v>
          </cell>
          <cell r="U240"/>
          <cell r="V240" t="str">
            <v>ر2</v>
          </cell>
          <cell r="W240"/>
          <cell r="X240" t="str">
            <v>ر1</v>
          </cell>
          <cell r="Y240"/>
          <cell r="Z240" t="str">
            <v>ر1</v>
          </cell>
          <cell r="AA240"/>
          <cell r="AB240" t="str">
            <v>ر1</v>
          </cell>
          <cell r="AC240"/>
          <cell r="AD240" t="str">
            <v>ر1</v>
          </cell>
          <cell r="AE240"/>
          <cell r="AF240" t="str">
            <v>ر2</v>
          </cell>
          <cell r="AG240"/>
          <cell r="AH240" t="str">
            <v>ر1</v>
          </cell>
          <cell r="AI240"/>
          <cell r="AJ240" t="str">
            <v>ج</v>
          </cell>
          <cell r="AK240"/>
          <cell r="AL240" t="str">
            <v>ج</v>
          </cell>
          <cell r="AM240"/>
          <cell r="AN240" t="str">
            <v>ر1</v>
          </cell>
          <cell r="AO240"/>
          <cell r="AP240" t="str">
            <v>ج</v>
          </cell>
          <cell r="AQ240">
            <v>1</v>
          </cell>
          <cell r="AR240" t="str">
            <v>ر1</v>
          </cell>
          <cell r="AS240">
            <v>1</v>
          </cell>
          <cell r="AT240" t="str">
            <v>ر1</v>
          </cell>
          <cell r="AU240"/>
          <cell r="AV240" t="str">
            <v>ر1</v>
          </cell>
          <cell r="AW240"/>
          <cell r="AX240" t="str">
            <v>ج</v>
          </cell>
          <cell r="AY240"/>
          <cell r="AZ240" t="str">
            <v>ر1</v>
          </cell>
          <cell r="BA240"/>
          <cell r="BB240" t="str">
            <v/>
          </cell>
          <cell r="BC240"/>
          <cell r="BD240" t="str">
            <v/>
          </cell>
          <cell r="BE240"/>
          <cell r="BF240" t="str">
            <v/>
          </cell>
          <cell r="BG240"/>
          <cell r="BH240" t="str">
            <v/>
          </cell>
          <cell r="BI240"/>
          <cell r="BJ240" t="str">
            <v/>
          </cell>
          <cell r="BK240"/>
          <cell r="BL240" t="str">
            <v/>
          </cell>
          <cell r="BM240"/>
          <cell r="BN240" t="str">
            <v/>
          </cell>
          <cell r="BO240"/>
          <cell r="BP240" t="str">
            <v/>
          </cell>
          <cell r="BQ240"/>
          <cell r="BR240" t="str">
            <v/>
          </cell>
          <cell r="BS240"/>
          <cell r="BT240" t="str">
            <v/>
          </cell>
          <cell r="BU240"/>
          <cell r="BV240" t="str">
            <v/>
          </cell>
          <cell r="BW240"/>
          <cell r="BX240" t="str">
            <v/>
          </cell>
          <cell r="BY240"/>
          <cell r="BZ240" t="str">
            <v/>
          </cell>
          <cell r="CA240"/>
          <cell r="CB240" t="str">
            <v/>
          </cell>
          <cell r="CC240"/>
          <cell r="CD240" t="str">
            <v/>
          </cell>
          <cell r="CE240"/>
          <cell r="CF240" t="str">
            <v/>
          </cell>
          <cell r="CG240"/>
          <cell r="CH240" t="str">
            <v/>
          </cell>
          <cell r="CI240"/>
          <cell r="CJ240" t="str">
            <v/>
          </cell>
          <cell r="CK240"/>
          <cell r="CL240" t="str">
            <v/>
          </cell>
          <cell r="CM240"/>
          <cell r="CN240" t="str">
            <v/>
          </cell>
          <cell r="CO240"/>
          <cell r="CP240" t="str">
            <v/>
          </cell>
          <cell r="CQ240"/>
          <cell r="CR240" t="str">
            <v/>
          </cell>
          <cell r="CS240"/>
          <cell r="CT240" t="str">
            <v/>
          </cell>
          <cell r="CU240"/>
          <cell r="CV240" t="str">
            <v/>
          </cell>
          <cell r="CW240"/>
          <cell r="CX240" t="str">
            <v>ر1</v>
          </cell>
          <cell r="CY240" t="str">
            <v>ر2</v>
          </cell>
          <cell r="CZ240" t="str">
            <v>ر2</v>
          </cell>
          <cell r="DA240" t="str">
            <v>ر1</v>
          </cell>
          <cell r="DB240" t="str">
            <v>ر1</v>
          </cell>
          <cell r="DC240" t="str">
            <v>ر2</v>
          </cell>
          <cell r="DD240" t="str">
            <v>ر2</v>
          </cell>
          <cell r="DE240" t="str">
            <v>ر2</v>
          </cell>
          <cell r="DF240" t="str">
            <v>ر2</v>
          </cell>
          <cell r="DG240" t="str">
            <v>ر1</v>
          </cell>
          <cell r="DH240" t="str">
            <v>ر1</v>
          </cell>
          <cell r="DI240" t="str">
            <v>ر1</v>
          </cell>
          <cell r="DJ240" t="str">
            <v>ر1</v>
          </cell>
          <cell r="DK240" t="str">
            <v>ر2</v>
          </cell>
          <cell r="DL240" t="str">
            <v>ر1</v>
          </cell>
          <cell r="DM240" t="str">
            <v>ج</v>
          </cell>
          <cell r="DN240" t="str">
            <v>ج</v>
          </cell>
          <cell r="DO240" t="str">
            <v>ر1</v>
          </cell>
          <cell r="DP240" t="str">
            <v>ج</v>
          </cell>
          <cell r="DQ240" t="str">
            <v>ر2</v>
          </cell>
          <cell r="DR240" t="str">
            <v>ر2</v>
          </cell>
          <cell r="DS240" t="str">
            <v>ر1</v>
          </cell>
          <cell r="DT240" t="str">
            <v>ج</v>
          </cell>
          <cell r="DU240" t="str">
            <v>ر1</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e">
            <v>#REF!</v>
          </cell>
        </row>
        <row r="241">
          <cell r="A241">
            <v>706692</v>
          </cell>
          <cell r="B241" t="str">
            <v xml:space="preserve">هبا بدور </v>
          </cell>
          <cell r="C241" t="str">
            <v>الثانية</v>
          </cell>
          <cell r="D241" t="str">
            <v>إيقاف</v>
          </cell>
          <cell r="E241"/>
          <cell r="F241" t="str">
            <v>ر1</v>
          </cell>
          <cell r="G241">
            <v>1</v>
          </cell>
          <cell r="H241" t="str">
            <v>ر2</v>
          </cell>
          <cell r="I241"/>
          <cell r="J241" t="str">
            <v>ر2</v>
          </cell>
          <cell r="K241"/>
          <cell r="L241" t="str">
            <v>ج</v>
          </cell>
          <cell r="M241"/>
          <cell r="N241" t="str">
            <v>ج</v>
          </cell>
          <cell r="O241"/>
          <cell r="P241" t="str">
            <v>ر1</v>
          </cell>
          <cell r="Q241"/>
          <cell r="R241" t="str">
            <v>ج</v>
          </cell>
          <cell r="S241">
            <v>1</v>
          </cell>
          <cell r="T241" t="str">
            <v>ر2</v>
          </cell>
          <cell r="U241"/>
          <cell r="V241" t="str">
            <v>ج</v>
          </cell>
          <cell r="W241"/>
          <cell r="X241" t="str">
            <v>ج</v>
          </cell>
          <cell r="Y241"/>
          <cell r="Z241" t="str">
            <v>ر2</v>
          </cell>
          <cell r="AA241"/>
          <cell r="AB241" t="str">
            <v>ر2</v>
          </cell>
          <cell r="AC241"/>
          <cell r="AD241" t="str">
            <v>ر2</v>
          </cell>
          <cell r="AE241">
            <v>1</v>
          </cell>
          <cell r="AF241" t="str">
            <v>ر1</v>
          </cell>
          <cell r="AG241">
            <v>1</v>
          </cell>
          <cell r="AH241" t="str">
            <v>ر2</v>
          </cell>
          <cell r="AI241">
            <v>1</v>
          </cell>
          <cell r="AJ241" t="str">
            <v>ر1</v>
          </cell>
          <cell r="AK241"/>
          <cell r="AL241" t="str">
            <v>ر1</v>
          </cell>
          <cell r="AM241">
            <v>1</v>
          </cell>
          <cell r="AN241" t="str">
            <v>ر1</v>
          </cell>
          <cell r="AO241"/>
          <cell r="AP241" t="str">
            <v>ج</v>
          </cell>
          <cell r="AQ241">
            <v>1</v>
          </cell>
          <cell r="AR241" t="str">
            <v>ج</v>
          </cell>
          <cell r="AS241"/>
          <cell r="AT241" t="str">
            <v>ج</v>
          </cell>
          <cell r="AU241"/>
          <cell r="AV241" t="str">
            <v>ج</v>
          </cell>
          <cell r="AW241">
            <v>1</v>
          </cell>
          <cell r="AX241" t="str">
            <v>ج</v>
          </cell>
          <cell r="AY241"/>
          <cell r="AZ241" t="str">
            <v>ج</v>
          </cell>
          <cell r="BA241"/>
          <cell r="BB241" t="str">
            <v/>
          </cell>
          <cell r="BC241"/>
          <cell r="BD241" t="str">
            <v/>
          </cell>
          <cell r="BE241"/>
          <cell r="BF241" t="str">
            <v/>
          </cell>
          <cell r="BG241"/>
          <cell r="BH241" t="str">
            <v/>
          </cell>
          <cell r="BI241"/>
          <cell r="BJ241" t="str">
            <v/>
          </cell>
          <cell r="BK241"/>
          <cell r="BL241" t="str">
            <v/>
          </cell>
          <cell r="BM241"/>
          <cell r="BN241" t="str">
            <v/>
          </cell>
          <cell r="BO241"/>
          <cell r="BP241" t="str">
            <v/>
          </cell>
          <cell r="BQ241"/>
          <cell r="BR241" t="str">
            <v/>
          </cell>
          <cell r="BS241"/>
          <cell r="BT241" t="str">
            <v/>
          </cell>
          <cell r="BU241"/>
          <cell r="BV241" t="str">
            <v/>
          </cell>
          <cell r="BW241"/>
          <cell r="BX241" t="str">
            <v/>
          </cell>
          <cell r="BY241"/>
          <cell r="BZ241" t="str">
            <v/>
          </cell>
          <cell r="CA241"/>
          <cell r="CB241" t="str">
            <v/>
          </cell>
          <cell r="CC241"/>
          <cell r="CD241" t="str">
            <v/>
          </cell>
          <cell r="CE241"/>
          <cell r="CF241" t="str">
            <v/>
          </cell>
          <cell r="CG241"/>
          <cell r="CH241" t="str">
            <v/>
          </cell>
          <cell r="CI241"/>
          <cell r="CJ241" t="str">
            <v/>
          </cell>
          <cell r="CK241"/>
          <cell r="CL241" t="str">
            <v/>
          </cell>
          <cell r="CM241"/>
          <cell r="CN241" t="str">
            <v/>
          </cell>
          <cell r="CO241"/>
          <cell r="CP241" t="str">
            <v/>
          </cell>
          <cell r="CQ241"/>
          <cell r="CR241" t="str">
            <v/>
          </cell>
          <cell r="CS241"/>
          <cell r="CT241" t="str">
            <v/>
          </cell>
          <cell r="CU241"/>
          <cell r="CV241" t="str">
            <v/>
          </cell>
          <cell r="CW241" t="str">
            <v>إيقاف</v>
          </cell>
          <cell r="CX241" t="str">
            <v>ر1</v>
          </cell>
          <cell r="CY241" t="str">
            <v>ر2</v>
          </cell>
          <cell r="CZ241" t="str">
            <v>ر2</v>
          </cell>
          <cell r="DA241" t="str">
            <v>ج</v>
          </cell>
          <cell r="DB241" t="str">
            <v>ج</v>
          </cell>
          <cell r="DC241" t="str">
            <v>ر1</v>
          </cell>
          <cell r="DD241" t="str">
            <v>ج</v>
          </cell>
          <cell r="DE241" t="str">
            <v>ر2</v>
          </cell>
          <cell r="DF241" t="str">
            <v>ج</v>
          </cell>
          <cell r="DG241" t="str">
            <v>ج</v>
          </cell>
          <cell r="DH241" t="str">
            <v>ر2</v>
          </cell>
          <cell r="DI241" t="str">
            <v>ر2</v>
          </cell>
          <cell r="DJ241" t="str">
            <v>ر2</v>
          </cell>
          <cell r="DK241" t="str">
            <v>ر1</v>
          </cell>
          <cell r="DL241" t="str">
            <v>ر2</v>
          </cell>
          <cell r="DM241" t="str">
            <v>ر1</v>
          </cell>
          <cell r="DN241" t="str">
            <v>ر1</v>
          </cell>
          <cell r="DO241" t="str">
            <v>ر1</v>
          </cell>
          <cell r="DP241" t="str">
            <v>ج</v>
          </cell>
          <cell r="DQ241" t="str">
            <v>ج</v>
          </cell>
          <cell r="DR241" t="str">
            <v>ج</v>
          </cell>
          <cell r="DS241" t="str">
            <v>ج</v>
          </cell>
          <cell r="DT241" t="str">
            <v>ج</v>
          </cell>
          <cell r="DU241" t="str">
            <v>ج</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O241" t="str">
            <v/>
          </cell>
          <cell r="EP241" t="str">
            <v/>
          </cell>
          <cell r="EQ241" t="str">
            <v/>
          </cell>
          <cell r="ER241" t="str">
            <v/>
          </cell>
          <cell r="ES241" t="str">
            <v/>
          </cell>
          <cell r="ET241">
            <v>125000</v>
          </cell>
          <cell r="EU241" t="str">
            <v/>
          </cell>
          <cell r="EV241" t="str">
            <v/>
          </cell>
          <cell r="EW241" t="e">
            <v>#REF!</v>
          </cell>
        </row>
        <row r="242">
          <cell r="A242">
            <v>706699</v>
          </cell>
          <cell r="B242" t="str">
            <v xml:space="preserve">هبه فرا </v>
          </cell>
          <cell r="C242" t="str">
            <v>الثالثة حديث</v>
          </cell>
          <cell r="D242" t="str">
            <v>ترفع الى س3</v>
          </cell>
          <cell r="E242"/>
          <cell r="F242" t="str">
            <v>ر2</v>
          </cell>
          <cell r="G242"/>
          <cell r="H242" t="str">
            <v>ر1</v>
          </cell>
          <cell r="I242"/>
          <cell r="J242" t="str">
            <v>ر2</v>
          </cell>
          <cell r="K242"/>
          <cell r="L242" t="str">
            <v>ر1</v>
          </cell>
          <cell r="M242"/>
          <cell r="N242" t="str">
            <v>ر2</v>
          </cell>
          <cell r="O242"/>
          <cell r="P242" t="str">
            <v>ر2</v>
          </cell>
          <cell r="Q242"/>
          <cell r="R242" t="str">
            <v>ر2</v>
          </cell>
          <cell r="S242"/>
          <cell r="T242" t="str">
            <v>ر1</v>
          </cell>
          <cell r="U242"/>
          <cell r="V242" t="str">
            <v>ر1</v>
          </cell>
          <cell r="W242"/>
          <cell r="X242" t="str">
            <v>ر2</v>
          </cell>
          <cell r="Y242"/>
          <cell r="Z242" t="str">
            <v>ر1</v>
          </cell>
          <cell r="AA242"/>
          <cell r="AB242" t="str">
            <v>ر2</v>
          </cell>
          <cell r="AC242">
            <v>1</v>
          </cell>
          <cell r="AD242" t="str">
            <v>ر2</v>
          </cell>
          <cell r="AE242"/>
          <cell r="AF242" t="str">
            <v>ر1</v>
          </cell>
          <cell r="AG242"/>
          <cell r="AH242" t="str">
            <v>ر1</v>
          </cell>
          <cell r="AI242"/>
          <cell r="AJ242" t="str">
            <v>ر2</v>
          </cell>
          <cell r="AK242"/>
          <cell r="AL242" t="str">
            <v>ر2</v>
          </cell>
          <cell r="AM242"/>
          <cell r="AN242" t="str">
            <v>ر1</v>
          </cell>
          <cell r="AO242"/>
          <cell r="AP242" t="str">
            <v>ر2</v>
          </cell>
          <cell r="AQ242"/>
          <cell r="AR242" t="str">
            <v>ر2</v>
          </cell>
          <cell r="AS242">
            <v>1</v>
          </cell>
          <cell r="AT242" t="str">
            <v>ر2</v>
          </cell>
          <cell r="AU242"/>
          <cell r="AV242" t="str">
            <v>ر2</v>
          </cell>
          <cell r="AW242"/>
          <cell r="AX242" t="str">
            <v>ر1</v>
          </cell>
          <cell r="AY242">
            <v>1</v>
          </cell>
          <cell r="AZ242" t="str">
            <v>ر2</v>
          </cell>
          <cell r="BA242"/>
          <cell r="BB242" t="str">
            <v/>
          </cell>
          <cell r="BC242"/>
          <cell r="BD242" t="str">
            <v/>
          </cell>
          <cell r="BE242"/>
          <cell r="BF242" t="str">
            <v/>
          </cell>
          <cell r="BG242"/>
          <cell r="BH242" t="str">
            <v/>
          </cell>
          <cell r="BI242"/>
          <cell r="BJ242" t="str">
            <v/>
          </cell>
          <cell r="BK242"/>
          <cell r="BL242" t="str">
            <v/>
          </cell>
          <cell r="BM242"/>
          <cell r="BN242" t="str">
            <v/>
          </cell>
          <cell r="BO242"/>
          <cell r="BP242" t="str">
            <v/>
          </cell>
          <cell r="BQ242"/>
          <cell r="BR242" t="str">
            <v/>
          </cell>
          <cell r="BS242"/>
          <cell r="BT242" t="str">
            <v/>
          </cell>
          <cell r="BU242"/>
          <cell r="BV242" t="str">
            <v/>
          </cell>
          <cell r="BW242"/>
          <cell r="BX242" t="str">
            <v/>
          </cell>
          <cell r="BY242"/>
          <cell r="BZ242" t="str">
            <v/>
          </cell>
          <cell r="CA242"/>
          <cell r="CB242" t="str">
            <v/>
          </cell>
          <cell r="CC242"/>
          <cell r="CD242" t="str">
            <v/>
          </cell>
          <cell r="CE242"/>
          <cell r="CF242" t="str">
            <v/>
          </cell>
          <cell r="CG242"/>
          <cell r="CH242" t="str">
            <v/>
          </cell>
          <cell r="CI242"/>
          <cell r="CJ242" t="str">
            <v/>
          </cell>
          <cell r="CK242"/>
          <cell r="CL242" t="str">
            <v/>
          </cell>
          <cell r="CM242"/>
          <cell r="CN242" t="str">
            <v/>
          </cell>
          <cell r="CO242"/>
          <cell r="CP242" t="str">
            <v/>
          </cell>
          <cell r="CQ242"/>
          <cell r="CR242" t="str">
            <v/>
          </cell>
          <cell r="CS242"/>
          <cell r="CT242" t="str">
            <v/>
          </cell>
          <cell r="CU242"/>
          <cell r="CV242" t="str">
            <v/>
          </cell>
          <cell r="CW242"/>
          <cell r="CX242" t="str">
            <v>ر2</v>
          </cell>
          <cell r="CY242" t="str">
            <v>ر1</v>
          </cell>
          <cell r="CZ242" t="str">
            <v>ر2</v>
          </cell>
          <cell r="DA242" t="str">
            <v>ر1</v>
          </cell>
          <cell r="DB242" t="str">
            <v>ر2</v>
          </cell>
          <cell r="DC242" t="str">
            <v>ر2</v>
          </cell>
          <cell r="DD242" t="str">
            <v>ر2</v>
          </cell>
          <cell r="DE242" t="str">
            <v>ر1</v>
          </cell>
          <cell r="DF242" t="str">
            <v>ر1</v>
          </cell>
          <cell r="DG242" t="str">
            <v>ر2</v>
          </cell>
          <cell r="DH242" t="str">
            <v>ر1</v>
          </cell>
          <cell r="DI242" t="str">
            <v>ر2</v>
          </cell>
          <cell r="DJ242" t="str">
            <v>ر2</v>
          </cell>
          <cell r="DK242" t="str">
            <v>ر1</v>
          </cell>
          <cell r="DL242" t="str">
            <v>ر1</v>
          </cell>
          <cell r="DM242" t="str">
            <v>ر2</v>
          </cell>
          <cell r="DN242" t="str">
            <v>ر2</v>
          </cell>
          <cell r="DO242" t="str">
            <v>ر1</v>
          </cell>
          <cell r="DP242" t="str">
            <v>ر2</v>
          </cell>
          <cell r="DQ242" t="str">
            <v>ر2</v>
          </cell>
          <cell r="DR242" t="str">
            <v>ر2</v>
          </cell>
          <cell r="DS242" t="str">
            <v>ر2</v>
          </cell>
          <cell r="DT242" t="str">
            <v>ر1</v>
          </cell>
          <cell r="DU242" t="str">
            <v>ر2</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e">
            <v>#REF!</v>
          </cell>
        </row>
        <row r="243">
          <cell r="A243">
            <v>706713</v>
          </cell>
          <cell r="B243" t="str">
            <v xml:space="preserve">وسام الهنيدي </v>
          </cell>
          <cell r="C243" t="str">
            <v>الرابعة</v>
          </cell>
          <cell r="D243" t="str">
            <v/>
          </cell>
          <cell r="E243"/>
          <cell r="F243" t="str">
            <v>ج</v>
          </cell>
          <cell r="G243"/>
          <cell r="H243" t="str">
            <v>ج</v>
          </cell>
          <cell r="I243">
            <v>1</v>
          </cell>
          <cell r="J243" t="str">
            <v>ر1</v>
          </cell>
          <cell r="K243"/>
          <cell r="L243" t="str">
            <v>ج</v>
          </cell>
          <cell r="M243"/>
          <cell r="N243" t="str">
            <v>ج</v>
          </cell>
          <cell r="O243"/>
          <cell r="P243" t="str">
            <v>ج</v>
          </cell>
          <cell r="Q243"/>
          <cell r="R243" t="str">
            <v>ج</v>
          </cell>
          <cell r="S243"/>
          <cell r="T243" t="str">
            <v>ج</v>
          </cell>
          <cell r="U243"/>
          <cell r="V243" t="str">
            <v>ج</v>
          </cell>
          <cell r="W243"/>
          <cell r="X243" t="str">
            <v>ج</v>
          </cell>
          <cell r="Y243"/>
          <cell r="Z243" t="str">
            <v>ج</v>
          </cell>
          <cell r="AA243"/>
          <cell r="AB243" t="str">
            <v>ج</v>
          </cell>
          <cell r="AC243"/>
          <cell r="AD243" t="str">
            <v>ج</v>
          </cell>
          <cell r="AE243"/>
          <cell r="AF243" t="str">
            <v>ج</v>
          </cell>
          <cell r="AG243"/>
          <cell r="AH243" t="str">
            <v>ج</v>
          </cell>
          <cell r="AI243"/>
          <cell r="AJ243" t="str">
            <v>ج</v>
          </cell>
          <cell r="AK243"/>
          <cell r="AL243" t="str">
            <v>ج</v>
          </cell>
          <cell r="AM243"/>
          <cell r="AN243" t="str">
            <v>ج</v>
          </cell>
          <cell r="AO243"/>
          <cell r="AP243" t="str">
            <v>ج</v>
          </cell>
          <cell r="AQ243"/>
          <cell r="AR243" t="str">
            <v>ج</v>
          </cell>
          <cell r="AS243"/>
          <cell r="AT243" t="str">
            <v>ج</v>
          </cell>
          <cell r="AU243"/>
          <cell r="AV243" t="str">
            <v>ج</v>
          </cell>
          <cell r="AW243"/>
          <cell r="AX243" t="str">
            <v>ج</v>
          </cell>
          <cell r="AY243"/>
          <cell r="AZ243" t="str">
            <v>ج</v>
          </cell>
          <cell r="BA243"/>
          <cell r="BB243" t="str">
            <v>ج</v>
          </cell>
          <cell r="BC243"/>
          <cell r="BD243" t="str">
            <v>ج</v>
          </cell>
          <cell r="BE243"/>
          <cell r="BF243" t="str">
            <v>ج</v>
          </cell>
          <cell r="BG243"/>
          <cell r="BH243" t="str">
            <v>ج</v>
          </cell>
          <cell r="BI243"/>
          <cell r="BJ243" t="str">
            <v>ج</v>
          </cell>
          <cell r="BK243"/>
          <cell r="BL243" t="str">
            <v>ج</v>
          </cell>
          <cell r="BM243"/>
          <cell r="BN243" t="str">
            <v>ج</v>
          </cell>
          <cell r="BO243"/>
          <cell r="BP243" t="str">
            <v>ج</v>
          </cell>
          <cell r="BQ243"/>
          <cell r="BR243" t="str">
            <v>ج</v>
          </cell>
          <cell r="BS243"/>
          <cell r="BT243" t="str">
            <v>ج</v>
          </cell>
          <cell r="BU243"/>
          <cell r="BV243" t="str">
            <v>ج</v>
          </cell>
          <cell r="BW243"/>
          <cell r="BX243" t="str">
            <v>ج</v>
          </cell>
          <cell r="BY243"/>
          <cell r="BZ243" t="str">
            <v>ج</v>
          </cell>
          <cell r="CA243">
            <v>1</v>
          </cell>
          <cell r="CB243" t="str">
            <v>ج</v>
          </cell>
          <cell r="CC243">
            <v>1</v>
          </cell>
          <cell r="CD243" t="str">
            <v>ج</v>
          </cell>
          <cell r="CE243"/>
          <cell r="CF243" t="str">
            <v>ج</v>
          </cell>
          <cell r="CG243"/>
          <cell r="CH243" t="str">
            <v>ج</v>
          </cell>
          <cell r="CI243"/>
          <cell r="CJ243" t="str">
            <v>ج</v>
          </cell>
          <cell r="CK243">
            <v>1</v>
          </cell>
          <cell r="CL243" t="str">
            <v>ج</v>
          </cell>
          <cell r="CM243"/>
          <cell r="CN243" t="str">
            <v>ج</v>
          </cell>
          <cell r="CO243"/>
          <cell r="CP243" t="str">
            <v>ج</v>
          </cell>
          <cell r="CQ243"/>
          <cell r="CR243" t="str">
            <v>ج</v>
          </cell>
          <cell r="CS243">
            <v>1</v>
          </cell>
          <cell r="CT243" t="str">
            <v>ج</v>
          </cell>
          <cell r="CU243"/>
          <cell r="CV243" t="str">
            <v>ج</v>
          </cell>
          <cell r="CW243"/>
          <cell r="CX243" t="str">
            <v>ج</v>
          </cell>
          <cell r="CY243" t="str">
            <v>ج</v>
          </cell>
          <cell r="CZ243" t="str">
            <v>ر2</v>
          </cell>
          <cell r="DA243" t="str">
            <v>ج</v>
          </cell>
          <cell r="DB243" t="str">
            <v>ج</v>
          </cell>
          <cell r="DC243" t="str">
            <v>ج</v>
          </cell>
          <cell r="DD243" t="str">
            <v>ج</v>
          </cell>
          <cell r="DE243" t="str">
            <v>ج</v>
          </cell>
          <cell r="DF243" t="str">
            <v>ج</v>
          </cell>
          <cell r="DG243" t="str">
            <v>ج</v>
          </cell>
          <cell r="DH243" t="str">
            <v>ج</v>
          </cell>
          <cell r="DI243" t="str">
            <v>ج</v>
          </cell>
          <cell r="DJ243" t="str">
            <v>ج</v>
          </cell>
          <cell r="DK243" t="str">
            <v>ج</v>
          </cell>
          <cell r="DL243" t="str">
            <v>ج</v>
          </cell>
          <cell r="DM243" t="str">
            <v>ج</v>
          </cell>
          <cell r="DN243" t="str">
            <v>ج</v>
          </cell>
          <cell r="DO243" t="str">
            <v>ج</v>
          </cell>
          <cell r="DP243" t="str">
            <v>ج</v>
          </cell>
          <cell r="DQ243" t="str">
            <v>ج</v>
          </cell>
          <cell r="DR243" t="str">
            <v>ج</v>
          </cell>
          <cell r="DS243" t="str">
            <v>ج</v>
          </cell>
          <cell r="DT243" t="str">
            <v>ج</v>
          </cell>
          <cell r="DU243" t="str">
            <v>ج</v>
          </cell>
          <cell r="DV243" t="str">
            <v>ج</v>
          </cell>
          <cell r="DW243" t="str">
            <v>ج</v>
          </cell>
          <cell r="DX243" t="str">
            <v>ج</v>
          </cell>
          <cell r="DY243" t="str">
            <v>ج</v>
          </cell>
          <cell r="DZ243" t="str">
            <v>ج</v>
          </cell>
          <cell r="EA243" t="str">
            <v>ج</v>
          </cell>
          <cell r="EB243" t="str">
            <v>ج</v>
          </cell>
          <cell r="EC243" t="str">
            <v>ج</v>
          </cell>
          <cell r="ED243" t="str">
            <v>ج</v>
          </cell>
          <cell r="EE243" t="str">
            <v>ج</v>
          </cell>
          <cell r="EF243" t="str">
            <v>ج</v>
          </cell>
          <cell r="EG243" t="str">
            <v>ج</v>
          </cell>
          <cell r="EH243" t="str">
            <v>ج</v>
          </cell>
          <cell r="EI243" t="str">
            <v>ر1</v>
          </cell>
          <cell r="EJ243" t="str">
            <v>ر1</v>
          </cell>
          <cell r="EK243" t="str">
            <v>ج</v>
          </cell>
          <cell r="EL243" t="str">
            <v>ج</v>
          </cell>
          <cell r="EM243" t="str">
            <v>ج</v>
          </cell>
          <cell r="EN243" t="str">
            <v>ر1</v>
          </cell>
          <cell r="EO243" t="str">
            <v>ج</v>
          </cell>
          <cell r="EP243" t="str">
            <v>ج</v>
          </cell>
          <cell r="EQ243" t="str">
            <v>ج</v>
          </cell>
          <cell r="ER243" t="str">
            <v>ر1</v>
          </cell>
          <cell r="ES243" t="str">
            <v>ج</v>
          </cell>
          <cell r="ET243" t="str">
            <v/>
          </cell>
          <cell r="EU243" t="str">
            <v/>
          </cell>
          <cell r="EV243" t="str">
            <v/>
          </cell>
          <cell r="EW243" t="e">
            <v>#REF!</v>
          </cell>
        </row>
        <row r="244">
          <cell r="A244">
            <v>706719</v>
          </cell>
          <cell r="B244" t="str">
            <v>وعد زين الدين</v>
          </cell>
          <cell r="C244" t="str">
            <v>الرابعة</v>
          </cell>
          <cell r="D244" t="str">
            <v/>
          </cell>
          <cell r="E244"/>
          <cell r="F244" t="str">
            <v>ر1</v>
          </cell>
          <cell r="G244"/>
          <cell r="H244" t="str">
            <v>ر1</v>
          </cell>
          <cell r="I244"/>
          <cell r="J244" t="str">
            <v>ر1</v>
          </cell>
          <cell r="K244"/>
          <cell r="L244" t="str">
            <v>ر1</v>
          </cell>
          <cell r="M244"/>
          <cell r="N244" t="str">
            <v>ر1</v>
          </cell>
          <cell r="O244"/>
          <cell r="P244" t="str">
            <v>ر1</v>
          </cell>
          <cell r="Q244"/>
          <cell r="R244" t="str">
            <v>ر1</v>
          </cell>
          <cell r="S244"/>
          <cell r="T244" t="str">
            <v>ر1</v>
          </cell>
          <cell r="U244"/>
          <cell r="V244" t="str">
            <v>ر1</v>
          </cell>
          <cell r="W244"/>
          <cell r="X244" t="str">
            <v>ر1</v>
          </cell>
          <cell r="Y244"/>
          <cell r="Z244" t="str">
            <v>ر1</v>
          </cell>
          <cell r="AA244"/>
          <cell r="AB244" t="str">
            <v>ر1</v>
          </cell>
          <cell r="AC244"/>
          <cell r="AD244" t="str">
            <v>ر2</v>
          </cell>
          <cell r="AE244"/>
          <cell r="AF244" t="str">
            <v>ر1</v>
          </cell>
          <cell r="AG244"/>
          <cell r="AH244" t="str">
            <v>ر2</v>
          </cell>
          <cell r="AI244"/>
          <cell r="AJ244" t="str">
            <v>ر2</v>
          </cell>
          <cell r="AK244"/>
          <cell r="AL244" t="str">
            <v>ر1</v>
          </cell>
          <cell r="AM244"/>
          <cell r="AN244" t="str">
            <v>ر1</v>
          </cell>
          <cell r="AO244"/>
          <cell r="AP244" t="str">
            <v>ر1</v>
          </cell>
          <cell r="AQ244"/>
          <cell r="AR244" t="str">
            <v>ر2</v>
          </cell>
          <cell r="AS244"/>
          <cell r="AT244" t="str">
            <v>ر1</v>
          </cell>
          <cell r="AU244"/>
          <cell r="AV244" t="str">
            <v>ر1</v>
          </cell>
          <cell r="AW244"/>
          <cell r="AX244" t="str">
            <v>ر1</v>
          </cell>
          <cell r="AY244"/>
          <cell r="AZ244" t="str">
            <v>ر1</v>
          </cell>
          <cell r="BA244"/>
          <cell r="BB244" t="str">
            <v>ر2</v>
          </cell>
          <cell r="BC244">
            <v>1</v>
          </cell>
          <cell r="BD244" t="str">
            <v>ر2</v>
          </cell>
          <cell r="BE244"/>
          <cell r="BF244" t="str">
            <v>ر2</v>
          </cell>
          <cell r="BG244"/>
          <cell r="BH244" t="str">
            <v>ر2</v>
          </cell>
          <cell r="BI244"/>
          <cell r="BJ244" t="str">
            <v>ر1</v>
          </cell>
          <cell r="BK244"/>
          <cell r="BL244" t="str">
            <v>ر1</v>
          </cell>
          <cell r="BM244"/>
          <cell r="BN244" t="str">
            <v>ر1</v>
          </cell>
          <cell r="BO244"/>
          <cell r="BP244" t="str">
            <v>ر1</v>
          </cell>
          <cell r="BQ244">
            <v>1</v>
          </cell>
          <cell r="BR244" t="str">
            <v>ر1</v>
          </cell>
          <cell r="BS244"/>
          <cell r="BT244" t="str">
            <v>ر1</v>
          </cell>
          <cell r="BU244"/>
          <cell r="BV244" t="str">
            <v>ر1</v>
          </cell>
          <cell r="BW244"/>
          <cell r="BX244" t="str">
            <v>ر1</v>
          </cell>
          <cell r="BY244">
            <v>1</v>
          </cell>
          <cell r="BZ244" t="str">
            <v>ر1</v>
          </cell>
          <cell r="CA244"/>
          <cell r="CB244" t="str">
            <v>ج</v>
          </cell>
          <cell r="CC244">
            <v>1</v>
          </cell>
          <cell r="CD244" t="str">
            <v>ر1</v>
          </cell>
          <cell r="CE244"/>
          <cell r="CF244" t="str">
            <v>ر1</v>
          </cell>
          <cell r="CG244">
            <v>1</v>
          </cell>
          <cell r="CH244" t="str">
            <v>ر1</v>
          </cell>
          <cell r="CI244">
            <v>1</v>
          </cell>
          <cell r="CJ244" t="str">
            <v>ج</v>
          </cell>
          <cell r="CK244">
            <v>1</v>
          </cell>
          <cell r="CL244" t="str">
            <v>ج</v>
          </cell>
          <cell r="CM244">
            <v>1</v>
          </cell>
          <cell r="CN244" t="str">
            <v>ج</v>
          </cell>
          <cell r="CO244"/>
          <cell r="CP244" t="str">
            <v>ج</v>
          </cell>
          <cell r="CQ244"/>
          <cell r="CR244" t="str">
            <v>ج</v>
          </cell>
          <cell r="CS244">
            <v>1</v>
          </cell>
          <cell r="CT244" t="str">
            <v>ج</v>
          </cell>
          <cell r="CU244"/>
          <cell r="CV244" t="str">
            <v>ج</v>
          </cell>
          <cell r="CW244"/>
          <cell r="CX244" t="str">
            <v>ر1</v>
          </cell>
          <cell r="CY244" t="str">
            <v>ر1</v>
          </cell>
          <cell r="CZ244" t="str">
            <v>ر1</v>
          </cell>
          <cell r="DA244" t="str">
            <v>ر1</v>
          </cell>
          <cell r="DB244" t="str">
            <v>ر1</v>
          </cell>
          <cell r="DC244" t="str">
            <v>ر1</v>
          </cell>
          <cell r="DD244" t="str">
            <v>ر1</v>
          </cell>
          <cell r="DE244" t="str">
            <v>ر1</v>
          </cell>
          <cell r="DF244" t="str">
            <v>ر1</v>
          </cell>
          <cell r="DG244" t="str">
            <v>ر1</v>
          </cell>
          <cell r="DH244" t="str">
            <v>ر1</v>
          </cell>
          <cell r="DI244" t="str">
            <v>ر1</v>
          </cell>
          <cell r="DJ244" t="str">
            <v>ر2</v>
          </cell>
          <cell r="DK244" t="str">
            <v>ر1</v>
          </cell>
          <cell r="DL244" t="str">
            <v>ر2</v>
          </cell>
          <cell r="DM244" t="str">
            <v>ر2</v>
          </cell>
          <cell r="DN244" t="str">
            <v>ر1</v>
          </cell>
          <cell r="DO244" t="str">
            <v>ر1</v>
          </cell>
          <cell r="DP244" t="str">
            <v>ر1</v>
          </cell>
          <cell r="DQ244" t="str">
            <v>ر2</v>
          </cell>
          <cell r="DR244" t="str">
            <v>ر1</v>
          </cell>
          <cell r="DS244" t="str">
            <v>ر1</v>
          </cell>
          <cell r="DT244" t="str">
            <v>ر1</v>
          </cell>
          <cell r="DU244" t="str">
            <v>ر1</v>
          </cell>
          <cell r="DV244" t="str">
            <v>ر2</v>
          </cell>
          <cell r="DW244" t="str">
            <v>ر2</v>
          </cell>
          <cell r="DX244" t="str">
            <v>ر2</v>
          </cell>
          <cell r="DY244" t="str">
            <v>ر2</v>
          </cell>
          <cell r="DZ244" t="str">
            <v>ر1</v>
          </cell>
          <cell r="EA244" t="str">
            <v>ر1</v>
          </cell>
          <cell r="EB244" t="str">
            <v>ر1</v>
          </cell>
          <cell r="EC244" t="str">
            <v>ر1</v>
          </cell>
          <cell r="ED244" t="str">
            <v>ر2</v>
          </cell>
          <cell r="EE244" t="str">
            <v>ر1</v>
          </cell>
          <cell r="EF244" t="str">
            <v>ر1</v>
          </cell>
          <cell r="EG244" t="str">
            <v>ر1</v>
          </cell>
          <cell r="EH244" t="str">
            <v>ر2</v>
          </cell>
          <cell r="EI244" t="str">
            <v>ج</v>
          </cell>
          <cell r="EJ244" t="str">
            <v>ر2</v>
          </cell>
          <cell r="EK244" t="str">
            <v>ر1</v>
          </cell>
          <cell r="EL244" t="str">
            <v>ر2</v>
          </cell>
          <cell r="EM244" t="str">
            <v>ر1</v>
          </cell>
          <cell r="EN244" t="str">
            <v>ر1</v>
          </cell>
          <cell r="EO244" t="str">
            <v>ر1</v>
          </cell>
          <cell r="EP244" t="str">
            <v>ج</v>
          </cell>
          <cell r="EQ244" t="str">
            <v>ج</v>
          </cell>
          <cell r="ER244" t="str">
            <v>ر1</v>
          </cell>
          <cell r="ES244" t="str">
            <v>ج</v>
          </cell>
          <cell r="ET244" t="str">
            <v/>
          </cell>
          <cell r="EU244" t="str">
            <v/>
          </cell>
          <cell r="EV244" t="str">
            <v/>
          </cell>
          <cell r="EW244" t="e">
            <v>#REF!</v>
          </cell>
        </row>
        <row r="245">
          <cell r="A245">
            <v>706723</v>
          </cell>
          <cell r="B245" t="str">
            <v xml:space="preserve">ولاء علوش </v>
          </cell>
          <cell r="C245" t="str">
            <v>الرابعة</v>
          </cell>
          <cell r="D245" t="str">
            <v/>
          </cell>
          <cell r="E245"/>
          <cell r="F245" t="str">
            <v>ر1</v>
          </cell>
          <cell r="G245"/>
          <cell r="H245" t="str">
            <v>ر1</v>
          </cell>
          <cell r="I245"/>
          <cell r="J245" t="str">
            <v>ر2</v>
          </cell>
          <cell r="K245"/>
          <cell r="L245" t="str">
            <v>ر1</v>
          </cell>
          <cell r="M245"/>
          <cell r="N245" t="str">
            <v>ر1</v>
          </cell>
          <cell r="O245"/>
          <cell r="P245" t="str">
            <v>ر1</v>
          </cell>
          <cell r="Q245"/>
          <cell r="R245" t="str">
            <v>ر1</v>
          </cell>
          <cell r="S245"/>
          <cell r="T245" t="str">
            <v>ر1</v>
          </cell>
          <cell r="U245"/>
          <cell r="V245" t="str">
            <v>ر1</v>
          </cell>
          <cell r="W245"/>
          <cell r="X245" t="str">
            <v>ر1</v>
          </cell>
          <cell r="Y245"/>
          <cell r="Z245" t="str">
            <v>ر1</v>
          </cell>
          <cell r="AA245"/>
          <cell r="AB245" t="str">
            <v>ر1</v>
          </cell>
          <cell r="AC245"/>
          <cell r="AD245" t="str">
            <v>ر1</v>
          </cell>
          <cell r="AE245"/>
          <cell r="AF245" t="str">
            <v>ر1</v>
          </cell>
          <cell r="AG245"/>
          <cell r="AH245" t="str">
            <v>ر1</v>
          </cell>
          <cell r="AI245"/>
          <cell r="AJ245" t="str">
            <v>ر1</v>
          </cell>
          <cell r="AK245"/>
          <cell r="AL245" t="str">
            <v>ر1</v>
          </cell>
          <cell r="AM245"/>
          <cell r="AN245" t="str">
            <v>ر1</v>
          </cell>
          <cell r="AO245"/>
          <cell r="AP245" t="str">
            <v>ر2</v>
          </cell>
          <cell r="AQ245"/>
          <cell r="AR245" t="str">
            <v>ر1</v>
          </cell>
          <cell r="AS245"/>
          <cell r="AT245" t="str">
            <v>ر1</v>
          </cell>
          <cell r="AU245"/>
          <cell r="AV245" t="str">
            <v>ر1</v>
          </cell>
          <cell r="AW245"/>
          <cell r="AX245" t="str">
            <v>ر2</v>
          </cell>
          <cell r="AY245"/>
          <cell r="AZ245" t="str">
            <v>ر1</v>
          </cell>
          <cell r="BA245"/>
          <cell r="BB245" t="str">
            <v>ر1</v>
          </cell>
          <cell r="BC245"/>
          <cell r="BD245" t="str">
            <v>ر1</v>
          </cell>
          <cell r="BE245"/>
          <cell r="BF245" t="str">
            <v>ر1</v>
          </cell>
          <cell r="BG245"/>
          <cell r="BH245" t="str">
            <v>ر1</v>
          </cell>
          <cell r="BI245"/>
          <cell r="BJ245" t="str">
            <v>ر1</v>
          </cell>
          <cell r="BK245"/>
          <cell r="BL245" t="str">
            <v>ر1</v>
          </cell>
          <cell r="BM245"/>
          <cell r="BN245" t="str">
            <v>ر1</v>
          </cell>
          <cell r="BO245"/>
          <cell r="BP245" t="str">
            <v>ر1</v>
          </cell>
          <cell r="BQ245"/>
          <cell r="BR245" t="str">
            <v>ر1</v>
          </cell>
          <cell r="BS245"/>
          <cell r="BT245" t="str">
            <v>ر1</v>
          </cell>
          <cell r="BU245">
            <v>1</v>
          </cell>
          <cell r="BV245" t="str">
            <v>ر1</v>
          </cell>
          <cell r="BW245"/>
          <cell r="BX245" t="str">
            <v>ر1</v>
          </cell>
          <cell r="BY245"/>
          <cell r="BZ245" t="str">
            <v>ج</v>
          </cell>
          <cell r="CA245"/>
          <cell r="CB245" t="str">
            <v>ج</v>
          </cell>
          <cell r="CC245">
            <v>1</v>
          </cell>
          <cell r="CD245" t="str">
            <v>ج</v>
          </cell>
          <cell r="CE245"/>
          <cell r="CF245" t="str">
            <v>ج</v>
          </cell>
          <cell r="CG245">
            <v>1</v>
          </cell>
          <cell r="CH245" t="str">
            <v>ج</v>
          </cell>
          <cell r="CI245">
            <v>1</v>
          </cell>
          <cell r="CJ245" t="str">
            <v>ج</v>
          </cell>
          <cell r="CK245"/>
          <cell r="CL245" t="str">
            <v/>
          </cell>
          <cell r="CM245"/>
          <cell r="CN245" t="str">
            <v/>
          </cell>
          <cell r="CO245"/>
          <cell r="CP245" t="str">
            <v/>
          </cell>
          <cell r="CQ245"/>
          <cell r="CR245" t="str">
            <v/>
          </cell>
          <cell r="CS245"/>
          <cell r="CT245" t="str">
            <v/>
          </cell>
          <cell r="CU245"/>
          <cell r="CV245" t="str">
            <v/>
          </cell>
          <cell r="CW245"/>
          <cell r="CX245" t="str">
            <v>ر1</v>
          </cell>
          <cell r="CY245" t="str">
            <v>ر1</v>
          </cell>
          <cell r="CZ245" t="str">
            <v>ر2</v>
          </cell>
          <cell r="DA245" t="str">
            <v>ر1</v>
          </cell>
          <cell r="DB245" t="str">
            <v>ر1</v>
          </cell>
          <cell r="DC245" t="str">
            <v>ر1</v>
          </cell>
          <cell r="DD245" t="str">
            <v>ر1</v>
          </cell>
          <cell r="DE245" t="str">
            <v>ر1</v>
          </cell>
          <cell r="DF245" t="str">
            <v>ر1</v>
          </cell>
          <cell r="DG245" t="str">
            <v>ر1</v>
          </cell>
          <cell r="DH245" t="str">
            <v>ر1</v>
          </cell>
          <cell r="DI245" t="str">
            <v>ر1</v>
          </cell>
          <cell r="DJ245" t="str">
            <v>ر1</v>
          </cell>
          <cell r="DK245" t="str">
            <v>ر1</v>
          </cell>
          <cell r="DL245" t="str">
            <v>ر1</v>
          </cell>
          <cell r="DM245" t="str">
            <v>ر1</v>
          </cell>
          <cell r="DN245" t="str">
            <v>ر1</v>
          </cell>
          <cell r="DO245" t="str">
            <v>ر1</v>
          </cell>
          <cell r="DP245" t="str">
            <v>ر2</v>
          </cell>
          <cell r="DQ245" t="str">
            <v>ر1</v>
          </cell>
          <cell r="DR245" t="str">
            <v>ر1</v>
          </cell>
          <cell r="DS245" t="str">
            <v>ر1</v>
          </cell>
          <cell r="DT245" t="str">
            <v>ر2</v>
          </cell>
          <cell r="DU245" t="str">
            <v>ر1</v>
          </cell>
          <cell r="DV245" t="str">
            <v>ر1</v>
          </cell>
          <cell r="DW245" t="str">
            <v>ر1</v>
          </cell>
          <cell r="DX245" t="str">
            <v>ر1</v>
          </cell>
          <cell r="DY245" t="str">
            <v>ر1</v>
          </cell>
          <cell r="DZ245" t="str">
            <v>ر1</v>
          </cell>
          <cell r="EA245" t="str">
            <v>ر1</v>
          </cell>
          <cell r="EB245" t="str">
            <v>ر1</v>
          </cell>
          <cell r="EC245" t="str">
            <v>ر1</v>
          </cell>
          <cell r="ED245" t="str">
            <v>ر1</v>
          </cell>
          <cell r="EE245" t="str">
            <v>ر1</v>
          </cell>
          <cell r="EF245" t="str">
            <v>ر2</v>
          </cell>
          <cell r="EG245" t="str">
            <v>ر1</v>
          </cell>
          <cell r="EH245" t="str">
            <v>ج</v>
          </cell>
          <cell r="EI245" t="str">
            <v>ج</v>
          </cell>
          <cell r="EJ245" t="str">
            <v>ر1</v>
          </cell>
          <cell r="EK245" t="str">
            <v>ج</v>
          </cell>
          <cell r="EL245" t="str">
            <v>ر1</v>
          </cell>
          <cell r="EM245" t="str">
            <v>ر1</v>
          </cell>
          <cell r="EN245" t="str">
            <v/>
          </cell>
          <cell r="EO245" t="str">
            <v/>
          </cell>
          <cell r="EP245" t="str">
            <v/>
          </cell>
          <cell r="EQ245" t="str">
            <v/>
          </cell>
          <cell r="ER245" t="str">
            <v/>
          </cell>
          <cell r="ES245" t="str">
            <v/>
          </cell>
          <cell r="ET245" t="str">
            <v/>
          </cell>
          <cell r="EU245" t="str">
            <v/>
          </cell>
          <cell r="EV245" t="str">
            <v/>
          </cell>
          <cell r="EW245" t="e">
            <v>#REF!</v>
          </cell>
        </row>
        <row r="246">
          <cell r="A246">
            <v>706732</v>
          </cell>
          <cell r="B246" t="str">
            <v xml:space="preserve">يحيى يوسف </v>
          </cell>
          <cell r="C246" t="str">
            <v>الثانية</v>
          </cell>
          <cell r="D246" t="str">
            <v>إيقاف</v>
          </cell>
          <cell r="E246"/>
          <cell r="F246" t="str">
            <v>ر1</v>
          </cell>
          <cell r="G246"/>
          <cell r="H246" t="str">
            <v>ر2</v>
          </cell>
          <cell r="I246"/>
          <cell r="J246" t="str">
            <v>ر2</v>
          </cell>
          <cell r="K246"/>
          <cell r="L246" t="str">
            <v>ر1</v>
          </cell>
          <cell r="M246"/>
          <cell r="N246" t="str">
            <v>ر2</v>
          </cell>
          <cell r="O246"/>
          <cell r="P246" t="str">
            <v>ر1</v>
          </cell>
          <cell r="Q246"/>
          <cell r="R246" t="str">
            <v>ر2</v>
          </cell>
          <cell r="S246"/>
          <cell r="T246" t="str">
            <v>ر2</v>
          </cell>
          <cell r="U246"/>
          <cell r="V246" t="str">
            <v>ر1</v>
          </cell>
          <cell r="W246"/>
          <cell r="X246" t="str">
            <v>ر2</v>
          </cell>
          <cell r="Y246"/>
          <cell r="Z246" t="str">
            <v>ر2</v>
          </cell>
          <cell r="AA246"/>
          <cell r="AB246" t="str">
            <v>ر2</v>
          </cell>
          <cell r="AC246"/>
          <cell r="AD246" t="str">
            <v>ر1</v>
          </cell>
          <cell r="AE246"/>
          <cell r="AF246" t="str">
            <v>ج</v>
          </cell>
          <cell r="AG246"/>
          <cell r="AH246" t="str">
            <v>ج</v>
          </cell>
          <cell r="AI246"/>
          <cell r="AJ246" t="str">
            <v>ج</v>
          </cell>
          <cell r="AK246"/>
          <cell r="AL246" t="str">
            <v>ج</v>
          </cell>
          <cell r="AM246">
            <v>1</v>
          </cell>
          <cell r="AN246" t="str">
            <v>ر2</v>
          </cell>
          <cell r="AO246"/>
          <cell r="AP246" t="str">
            <v>ج</v>
          </cell>
          <cell r="AQ246">
            <v>1</v>
          </cell>
          <cell r="AR246" t="str">
            <v>ر1</v>
          </cell>
          <cell r="AS246"/>
          <cell r="AT246" t="str">
            <v>ج</v>
          </cell>
          <cell r="AU246"/>
          <cell r="AV246" t="str">
            <v>ج</v>
          </cell>
          <cell r="AW246"/>
          <cell r="AX246" t="str">
            <v>ج</v>
          </cell>
          <cell r="AY246"/>
          <cell r="AZ246" t="str">
            <v>ج</v>
          </cell>
          <cell r="BA246"/>
          <cell r="BB246" t="str">
            <v/>
          </cell>
          <cell r="BC246"/>
          <cell r="BD246" t="str">
            <v/>
          </cell>
          <cell r="BE246"/>
          <cell r="BF246" t="str">
            <v/>
          </cell>
          <cell r="BG246"/>
          <cell r="BH246" t="str">
            <v/>
          </cell>
          <cell r="BI246"/>
          <cell r="BJ246" t="str">
            <v/>
          </cell>
          <cell r="BK246"/>
          <cell r="BL246" t="str">
            <v/>
          </cell>
          <cell r="BM246"/>
          <cell r="BN246" t="str">
            <v/>
          </cell>
          <cell r="BO246"/>
          <cell r="BP246" t="str">
            <v/>
          </cell>
          <cell r="BQ246"/>
          <cell r="BR246" t="str">
            <v/>
          </cell>
          <cell r="BS246"/>
          <cell r="BT246" t="str">
            <v/>
          </cell>
          <cell r="BU246"/>
          <cell r="BV246" t="str">
            <v/>
          </cell>
          <cell r="BW246"/>
          <cell r="BX246" t="str">
            <v/>
          </cell>
          <cell r="BY246"/>
          <cell r="BZ246" t="str">
            <v/>
          </cell>
          <cell r="CA246"/>
          <cell r="CB246" t="str">
            <v/>
          </cell>
          <cell r="CC246"/>
          <cell r="CD246" t="str">
            <v/>
          </cell>
          <cell r="CE246"/>
          <cell r="CF246" t="str">
            <v/>
          </cell>
          <cell r="CG246"/>
          <cell r="CH246" t="str">
            <v/>
          </cell>
          <cell r="CI246"/>
          <cell r="CJ246" t="str">
            <v/>
          </cell>
          <cell r="CK246"/>
          <cell r="CL246" t="str">
            <v/>
          </cell>
          <cell r="CM246"/>
          <cell r="CN246" t="str">
            <v/>
          </cell>
          <cell r="CO246"/>
          <cell r="CP246" t="str">
            <v/>
          </cell>
          <cell r="CQ246"/>
          <cell r="CR246" t="str">
            <v/>
          </cell>
          <cell r="CS246"/>
          <cell r="CT246" t="str">
            <v/>
          </cell>
          <cell r="CU246"/>
          <cell r="CV246" t="str">
            <v/>
          </cell>
          <cell r="CW246" t="str">
            <v>إيقاف</v>
          </cell>
          <cell r="CX246" t="str">
            <v>ر1</v>
          </cell>
          <cell r="CY246" t="str">
            <v>ر2</v>
          </cell>
          <cell r="CZ246" t="str">
            <v>ر2</v>
          </cell>
          <cell r="DA246" t="str">
            <v>ر1</v>
          </cell>
          <cell r="DB246" t="str">
            <v>ر2</v>
          </cell>
          <cell r="DC246" t="str">
            <v>ر1</v>
          </cell>
          <cell r="DD246" t="str">
            <v>ر2</v>
          </cell>
          <cell r="DE246" t="str">
            <v>ر2</v>
          </cell>
          <cell r="DF246" t="str">
            <v>ر1</v>
          </cell>
          <cell r="DG246" t="str">
            <v>ر2</v>
          </cell>
          <cell r="DH246" t="str">
            <v>ر2</v>
          </cell>
          <cell r="DI246" t="str">
            <v>ر2</v>
          </cell>
          <cell r="DJ246" t="str">
            <v>ر1</v>
          </cell>
          <cell r="DK246" t="str">
            <v>ج</v>
          </cell>
          <cell r="DL246" t="str">
            <v>ج</v>
          </cell>
          <cell r="DM246" t="str">
            <v>ج</v>
          </cell>
          <cell r="DN246" t="str">
            <v>ج</v>
          </cell>
          <cell r="DO246" t="str">
            <v>ر2</v>
          </cell>
          <cell r="DP246" t="str">
            <v>ج</v>
          </cell>
          <cell r="DQ246" t="str">
            <v>ر1</v>
          </cell>
          <cell r="DR246" t="str">
            <v>ج</v>
          </cell>
          <cell r="DS246" t="str">
            <v>ج</v>
          </cell>
          <cell r="DT246" t="str">
            <v>ج</v>
          </cell>
          <cell r="DU246" t="str">
            <v>ج</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v>35000</v>
          </cell>
          <cell r="EU246" t="str">
            <v/>
          </cell>
          <cell r="EV246" t="str">
            <v/>
          </cell>
          <cell r="EW246" t="e">
            <v>#REF!</v>
          </cell>
        </row>
        <row r="247">
          <cell r="A247">
            <v>706758</v>
          </cell>
          <cell r="B247" t="str">
            <v>احمد النابلسي</v>
          </cell>
          <cell r="C247" t="str">
            <v>الأولى</v>
          </cell>
          <cell r="D247" t="str">
            <v/>
          </cell>
          <cell r="E247">
            <v>1</v>
          </cell>
          <cell r="F247" t="str">
            <v>ر2</v>
          </cell>
          <cell r="G247">
            <v>1</v>
          </cell>
          <cell r="H247" t="str">
            <v>ر2</v>
          </cell>
          <cell r="I247"/>
          <cell r="J247" t="str">
            <v>ر2</v>
          </cell>
          <cell r="K247">
            <v>1</v>
          </cell>
          <cell r="L247" t="str">
            <v>ر2</v>
          </cell>
          <cell r="M247">
            <v>1</v>
          </cell>
          <cell r="N247" t="str">
            <v>ر2</v>
          </cell>
          <cell r="O247"/>
          <cell r="P247" t="str">
            <v>ر1</v>
          </cell>
          <cell r="Q247"/>
          <cell r="R247" t="str">
            <v>ج</v>
          </cell>
          <cell r="S247"/>
          <cell r="T247" t="str">
            <v>ر1</v>
          </cell>
          <cell r="U247">
            <v>1</v>
          </cell>
          <cell r="V247" t="str">
            <v>ج</v>
          </cell>
          <cell r="W247"/>
          <cell r="X247" t="str">
            <v>ج</v>
          </cell>
          <cell r="Y247">
            <v>1</v>
          </cell>
          <cell r="Z247" t="str">
            <v>ر2</v>
          </cell>
          <cell r="AA247"/>
          <cell r="AB247" t="str">
            <v>ر2</v>
          </cell>
          <cell r="AC247"/>
          <cell r="AD247" t="str">
            <v/>
          </cell>
          <cell r="AE247"/>
          <cell r="AF247" t="str">
            <v/>
          </cell>
          <cell r="AG247"/>
          <cell r="AH247" t="str">
            <v/>
          </cell>
          <cell r="AI247"/>
          <cell r="AJ247" t="str">
            <v/>
          </cell>
          <cell r="AK247"/>
          <cell r="AL247" t="str">
            <v/>
          </cell>
          <cell r="AM247"/>
          <cell r="AN247" t="str">
            <v/>
          </cell>
          <cell r="AO247"/>
          <cell r="AP247" t="str">
            <v/>
          </cell>
          <cell r="AQ247"/>
          <cell r="AR247" t="str">
            <v/>
          </cell>
          <cell r="AS247"/>
          <cell r="AT247" t="str">
            <v/>
          </cell>
          <cell r="AU247"/>
          <cell r="AV247" t="str">
            <v/>
          </cell>
          <cell r="AW247"/>
          <cell r="AX247" t="str">
            <v/>
          </cell>
          <cell r="AY247"/>
          <cell r="AZ247" t="str">
            <v/>
          </cell>
          <cell r="BA247"/>
          <cell r="BB247" t="str">
            <v/>
          </cell>
          <cell r="BC247"/>
          <cell r="BD247" t="str">
            <v/>
          </cell>
          <cell r="BE247"/>
          <cell r="BF247" t="str">
            <v/>
          </cell>
          <cell r="BG247"/>
          <cell r="BH247" t="str">
            <v/>
          </cell>
          <cell r="BI247"/>
          <cell r="BJ247" t="str">
            <v/>
          </cell>
          <cell r="BK247"/>
          <cell r="BL247" t="str">
            <v/>
          </cell>
          <cell r="BM247"/>
          <cell r="BN247" t="str">
            <v/>
          </cell>
          <cell r="BO247"/>
          <cell r="BP247" t="str">
            <v/>
          </cell>
          <cell r="BQ247"/>
          <cell r="BR247" t="str">
            <v/>
          </cell>
          <cell r="BS247"/>
          <cell r="BT247" t="str">
            <v/>
          </cell>
          <cell r="BU247"/>
          <cell r="BV247" t="str">
            <v/>
          </cell>
          <cell r="BW247"/>
          <cell r="BX247" t="str">
            <v/>
          </cell>
          <cell r="BY247"/>
          <cell r="BZ247" t="str">
            <v/>
          </cell>
          <cell r="CA247"/>
          <cell r="CB247" t="str">
            <v/>
          </cell>
          <cell r="CC247"/>
          <cell r="CD247" t="str">
            <v/>
          </cell>
          <cell r="CE247"/>
          <cell r="CF247" t="str">
            <v/>
          </cell>
          <cell r="CG247"/>
          <cell r="CH247" t="str">
            <v/>
          </cell>
          <cell r="CI247"/>
          <cell r="CJ247" t="str">
            <v/>
          </cell>
          <cell r="CK247"/>
          <cell r="CL247" t="str">
            <v/>
          </cell>
          <cell r="CM247"/>
          <cell r="CN247" t="str">
            <v/>
          </cell>
          <cell r="CO247"/>
          <cell r="CP247" t="str">
            <v/>
          </cell>
          <cell r="CQ247"/>
          <cell r="CR247" t="str">
            <v/>
          </cell>
          <cell r="CS247"/>
          <cell r="CT247" t="str">
            <v/>
          </cell>
          <cell r="CU247"/>
          <cell r="CV247" t="str">
            <v/>
          </cell>
          <cell r="CW247"/>
          <cell r="CX247" t="str">
            <v>ر2</v>
          </cell>
          <cell r="CY247" t="str">
            <v>ر2</v>
          </cell>
          <cell r="CZ247" t="str">
            <v>ر2</v>
          </cell>
          <cell r="DA247" t="str">
            <v>ر2</v>
          </cell>
          <cell r="DB247" t="str">
            <v>ر2</v>
          </cell>
          <cell r="DC247" t="str">
            <v>ر1</v>
          </cell>
          <cell r="DD247" t="str">
            <v>ج</v>
          </cell>
          <cell r="DE247" t="str">
            <v>ر1</v>
          </cell>
          <cell r="DF247" t="str">
            <v>ر1</v>
          </cell>
          <cell r="DG247" t="str">
            <v>ج</v>
          </cell>
          <cell r="DH247" t="str">
            <v>ر2</v>
          </cell>
          <cell r="DI247" t="str">
            <v>ر2</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O247" t="str">
            <v/>
          </cell>
          <cell r="EP247" t="str">
            <v/>
          </cell>
          <cell r="EQ247" t="str">
            <v/>
          </cell>
          <cell r="ER247" t="str">
            <v/>
          </cell>
          <cell r="ES247" t="str">
            <v/>
          </cell>
          <cell r="ET247" t="str">
            <v/>
          </cell>
          <cell r="EU247" t="str">
            <v/>
          </cell>
          <cell r="EV247" t="str">
            <v/>
          </cell>
          <cell r="EW247" t="e">
            <v>#REF!</v>
          </cell>
        </row>
        <row r="248">
          <cell r="A248">
            <v>706759</v>
          </cell>
          <cell r="B248" t="str">
            <v>احمد دردس</v>
          </cell>
          <cell r="C248" t="str">
            <v>الرابعة حديث</v>
          </cell>
          <cell r="D248" t="str">
            <v>ترفع الى س4</v>
          </cell>
          <cell r="E248"/>
          <cell r="F248" t="str">
            <v>ر1</v>
          </cell>
          <cell r="G248"/>
          <cell r="H248" t="str">
            <v>ر1</v>
          </cell>
          <cell r="I248"/>
          <cell r="J248" t="str">
            <v>ر1</v>
          </cell>
          <cell r="K248"/>
          <cell r="L248" t="str">
            <v>ر1</v>
          </cell>
          <cell r="M248"/>
          <cell r="N248" t="str">
            <v>ر1</v>
          </cell>
          <cell r="O248"/>
          <cell r="P248" t="str">
            <v>ر1</v>
          </cell>
          <cell r="Q248"/>
          <cell r="R248" t="str">
            <v>ر1</v>
          </cell>
          <cell r="S248"/>
          <cell r="T248" t="str">
            <v>ر1</v>
          </cell>
          <cell r="U248"/>
          <cell r="V248" t="str">
            <v>ر1</v>
          </cell>
          <cell r="W248"/>
          <cell r="X248" t="str">
            <v>ر1</v>
          </cell>
          <cell r="Y248"/>
          <cell r="Z248" t="str">
            <v>ر2</v>
          </cell>
          <cell r="AA248"/>
          <cell r="AB248" t="str">
            <v>ر1</v>
          </cell>
          <cell r="AC248"/>
          <cell r="AD248" t="str">
            <v>ر1</v>
          </cell>
          <cell r="AE248"/>
          <cell r="AF248" t="str">
            <v>ر1</v>
          </cell>
          <cell r="AG248"/>
          <cell r="AH248" t="str">
            <v>ر2</v>
          </cell>
          <cell r="AI248"/>
          <cell r="AJ248" t="str">
            <v>ر1</v>
          </cell>
          <cell r="AK248"/>
          <cell r="AL248" t="str">
            <v>ر1</v>
          </cell>
          <cell r="AM248"/>
          <cell r="AN248" t="str">
            <v>ر1</v>
          </cell>
          <cell r="AO248"/>
          <cell r="AP248" t="str">
            <v>ر1</v>
          </cell>
          <cell r="AQ248"/>
          <cell r="AR248" t="str">
            <v>ر2</v>
          </cell>
          <cell r="AS248"/>
          <cell r="AT248" t="str">
            <v>ر1</v>
          </cell>
          <cell r="AU248"/>
          <cell r="AV248" t="str">
            <v>ر1</v>
          </cell>
          <cell r="AW248"/>
          <cell r="AX248" t="str">
            <v>ر1</v>
          </cell>
          <cell r="AY248"/>
          <cell r="AZ248" t="str">
            <v>ر1</v>
          </cell>
          <cell r="BA248"/>
          <cell r="BB248" t="str">
            <v>ر1</v>
          </cell>
          <cell r="BC248"/>
          <cell r="BD248" t="str">
            <v>ر1</v>
          </cell>
          <cell r="BE248"/>
          <cell r="BF248" t="str">
            <v>ر1</v>
          </cell>
          <cell r="BG248"/>
          <cell r="BH248" t="str">
            <v>ر1</v>
          </cell>
          <cell r="BI248"/>
          <cell r="BJ248" t="str">
            <v>ر1</v>
          </cell>
          <cell r="BK248"/>
          <cell r="BL248" t="str">
            <v>ر1</v>
          </cell>
          <cell r="BM248">
            <v>1</v>
          </cell>
          <cell r="BN248" t="str">
            <v>ج</v>
          </cell>
          <cell r="BO248">
            <v>1</v>
          </cell>
          <cell r="BP248" t="str">
            <v>ج</v>
          </cell>
          <cell r="BQ248">
            <v>1</v>
          </cell>
          <cell r="BR248" t="str">
            <v>ج</v>
          </cell>
          <cell r="BS248">
            <v>1</v>
          </cell>
          <cell r="BT248" t="str">
            <v>ج</v>
          </cell>
          <cell r="BU248">
            <v>1</v>
          </cell>
          <cell r="BV248" t="str">
            <v>ج</v>
          </cell>
          <cell r="BW248">
            <v>1</v>
          </cell>
          <cell r="BX248" t="str">
            <v>ج</v>
          </cell>
          <cell r="BY248"/>
          <cell r="BZ248" t="str">
            <v/>
          </cell>
          <cell r="CA248"/>
          <cell r="CB248" t="str">
            <v/>
          </cell>
          <cell r="CC248"/>
          <cell r="CD248" t="str">
            <v/>
          </cell>
          <cell r="CE248"/>
          <cell r="CF248" t="str">
            <v/>
          </cell>
          <cell r="CG248"/>
          <cell r="CH248" t="str">
            <v/>
          </cell>
          <cell r="CI248"/>
          <cell r="CJ248" t="str">
            <v/>
          </cell>
          <cell r="CK248"/>
          <cell r="CL248" t="str">
            <v/>
          </cell>
          <cell r="CM248"/>
          <cell r="CN248" t="str">
            <v/>
          </cell>
          <cell r="CO248"/>
          <cell r="CP248" t="str">
            <v/>
          </cell>
          <cell r="CQ248"/>
          <cell r="CR248" t="str">
            <v/>
          </cell>
          <cell r="CS248"/>
          <cell r="CT248" t="str">
            <v/>
          </cell>
          <cell r="CU248"/>
          <cell r="CV248" t="str">
            <v/>
          </cell>
          <cell r="CW248"/>
          <cell r="CX248" t="str">
            <v>ر1</v>
          </cell>
          <cell r="CY248" t="str">
            <v>ر1</v>
          </cell>
          <cell r="CZ248" t="str">
            <v>ر1</v>
          </cell>
          <cell r="DA248" t="str">
            <v>ر1</v>
          </cell>
          <cell r="DB248" t="str">
            <v>ر1</v>
          </cell>
          <cell r="DC248" t="str">
            <v>ر1</v>
          </cell>
          <cell r="DD248" t="str">
            <v>ر1</v>
          </cell>
          <cell r="DE248" t="str">
            <v>ر1</v>
          </cell>
          <cell r="DF248" t="str">
            <v>ر1</v>
          </cell>
          <cell r="DG248" t="str">
            <v>ر1</v>
          </cell>
          <cell r="DH248" t="str">
            <v>ر2</v>
          </cell>
          <cell r="DI248" t="str">
            <v>ر1</v>
          </cell>
          <cell r="DJ248" t="str">
            <v>ر1</v>
          </cell>
          <cell r="DK248" t="str">
            <v>ر1</v>
          </cell>
          <cell r="DL248" t="str">
            <v>ر2</v>
          </cell>
          <cell r="DM248" t="str">
            <v>ر1</v>
          </cell>
          <cell r="DN248" t="str">
            <v>ر1</v>
          </cell>
          <cell r="DO248" t="str">
            <v>ر1</v>
          </cell>
          <cell r="DP248" t="str">
            <v>ر1</v>
          </cell>
          <cell r="DQ248" t="str">
            <v>ر2</v>
          </cell>
          <cell r="DR248" t="str">
            <v>ر1</v>
          </cell>
          <cell r="DS248" t="str">
            <v>ر1</v>
          </cell>
          <cell r="DT248" t="str">
            <v>ر1</v>
          </cell>
          <cell r="DU248" t="str">
            <v>ر1</v>
          </cell>
          <cell r="DV248" t="str">
            <v>ر1</v>
          </cell>
          <cell r="DW248" t="str">
            <v>ر1</v>
          </cell>
          <cell r="DX248" t="str">
            <v>ر1</v>
          </cell>
          <cell r="DY248" t="str">
            <v>ر1</v>
          </cell>
          <cell r="DZ248" t="str">
            <v>ر1</v>
          </cell>
          <cell r="EA248" t="str">
            <v>ر1</v>
          </cell>
          <cell r="EB248" t="str">
            <v>ر1</v>
          </cell>
          <cell r="EC248" t="str">
            <v>ر1</v>
          </cell>
          <cell r="ED248" t="str">
            <v>ر1</v>
          </cell>
          <cell r="EE248" t="str">
            <v>ر1</v>
          </cell>
          <cell r="EF248" t="str">
            <v>ر1</v>
          </cell>
          <cell r="EG248" t="str">
            <v>ر1</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e">
            <v>#REF!</v>
          </cell>
        </row>
        <row r="249">
          <cell r="A249">
            <v>706772</v>
          </cell>
          <cell r="B249" t="str">
            <v>اسكندر الياسين</v>
          </cell>
          <cell r="C249" t="str">
            <v>الثالثة حديث</v>
          </cell>
          <cell r="D249" t="str">
            <v>ترفع الى س3</v>
          </cell>
          <cell r="E249"/>
          <cell r="F249" t="str">
            <v>ر1</v>
          </cell>
          <cell r="G249"/>
          <cell r="H249" t="str">
            <v>ر2</v>
          </cell>
          <cell r="I249"/>
          <cell r="J249" t="str">
            <v>ر2</v>
          </cell>
          <cell r="K249"/>
          <cell r="L249" t="str">
            <v>ر1</v>
          </cell>
          <cell r="M249">
            <v>1</v>
          </cell>
          <cell r="N249" t="str">
            <v>ر2</v>
          </cell>
          <cell r="O249"/>
          <cell r="P249" t="str">
            <v>ر2</v>
          </cell>
          <cell r="Q249"/>
          <cell r="R249" t="str">
            <v>ر1</v>
          </cell>
          <cell r="S249"/>
          <cell r="T249" t="str">
            <v>ر2</v>
          </cell>
          <cell r="U249"/>
          <cell r="V249" t="str">
            <v>ر2</v>
          </cell>
          <cell r="W249"/>
          <cell r="X249" t="str">
            <v>ر2</v>
          </cell>
          <cell r="Y249"/>
          <cell r="Z249" t="str">
            <v>ر2</v>
          </cell>
          <cell r="AA249"/>
          <cell r="AB249" t="str">
            <v>ر1</v>
          </cell>
          <cell r="AC249">
            <v>1</v>
          </cell>
          <cell r="AD249" t="str">
            <v>ر1</v>
          </cell>
          <cell r="AE249">
            <v>1</v>
          </cell>
          <cell r="AF249" t="str">
            <v>ر1</v>
          </cell>
          <cell r="AG249"/>
          <cell r="AH249" t="str">
            <v>ر1</v>
          </cell>
          <cell r="AI249">
            <v>1</v>
          </cell>
          <cell r="AJ249" t="str">
            <v>ر1</v>
          </cell>
          <cell r="AK249">
            <v>1</v>
          </cell>
          <cell r="AL249" t="str">
            <v>ر1</v>
          </cell>
          <cell r="AM249">
            <v>1</v>
          </cell>
          <cell r="AN249" t="str">
            <v>ر1</v>
          </cell>
          <cell r="AO249">
            <v>1</v>
          </cell>
          <cell r="AP249" t="str">
            <v>ج</v>
          </cell>
          <cell r="AQ249">
            <v>1</v>
          </cell>
          <cell r="AR249" t="str">
            <v>ج</v>
          </cell>
          <cell r="AS249">
            <v>1</v>
          </cell>
          <cell r="AT249" t="str">
            <v>ج</v>
          </cell>
          <cell r="AU249">
            <v>1</v>
          </cell>
          <cell r="AV249" t="str">
            <v>ج</v>
          </cell>
          <cell r="AW249">
            <v>1</v>
          </cell>
          <cell r="AX249" t="str">
            <v>ج</v>
          </cell>
          <cell r="AY249">
            <v>1</v>
          </cell>
          <cell r="AZ249" t="str">
            <v>ج</v>
          </cell>
          <cell r="BA249"/>
          <cell r="BB249" t="str">
            <v/>
          </cell>
          <cell r="BC249"/>
          <cell r="BD249" t="str">
            <v/>
          </cell>
          <cell r="BE249"/>
          <cell r="BF249" t="str">
            <v/>
          </cell>
          <cell r="BG249"/>
          <cell r="BH249" t="str">
            <v/>
          </cell>
          <cell r="BI249"/>
          <cell r="BJ249" t="str">
            <v/>
          </cell>
          <cell r="BK249"/>
          <cell r="BL249" t="str">
            <v/>
          </cell>
          <cell r="BM249"/>
          <cell r="BN249" t="str">
            <v/>
          </cell>
          <cell r="BO249"/>
          <cell r="BP249" t="str">
            <v/>
          </cell>
          <cell r="BQ249"/>
          <cell r="BR249" t="str">
            <v/>
          </cell>
          <cell r="BS249"/>
          <cell r="BT249" t="str">
            <v/>
          </cell>
          <cell r="BU249"/>
          <cell r="BV249" t="str">
            <v/>
          </cell>
          <cell r="BW249"/>
          <cell r="BX249" t="str">
            <v/>
          </cell>
          <cell r="BY249"/>
          <cell r="BZ249" t="str">
            <v/>
          </cell>
          <cell r="CA249"/>
          <cell r="CB249" t="str">
            <v/>
          </cell>
          <cell r="CC249"/>
          <cell r="CD249" t="str">
            <v/>
          </cell>
          <cell r="CE249"/>
          <cell r="CF249" t="str">
            <v/>
          </cell>
          <cell r="CG249"/>
          <cell r="CH249" t="str">
            <v/>
          </cell>
          <cell r="CI249"/>
          <cell r="CJ249" t="str">
            <v/>
          </cell>
          <cell r="CK249"/>
          <cell r="CL249" t="str">
            <v/>
          </cell>
          <cell r="CM249"/>
          <cell r="CN249" t="str">
            <v/>
          </cell>
          <cell r="CO249"/>
          <cell r="CP249" t="str">
            <v/>
          </cell>
          <cell r="CQ249"/>
          <cell r="CR249" t="str">
            <v/>
          </cell>
          <cell r="CS249"/>
          <cell r="CT249" t="str">
            <v/>
          </cell>
          <cell r="CU249"/>
          <cell r="CV249" t="str">
            <v/>
          </cell>
          <cell r="CW249"/>
          <cell r="CX249" t="str">
            <v>ر1</v>
          </cell>
          <cell r="CY249" t="str">
            <v>ر2</v>
          </cell>
          <cell r="CZ249" t="str">
            <v>ر2</v>
          </cell>
          <cell r="DA249" t="str">
            <v>ر1</v>
          </cell>
          <cell r="DB249" t="str">
            <v>ر2</v>
          </cell>
          <cell r="DC249" t="str">
            <v>ر2</v>
          </cell>
          <cell r="DD249" t="str">
            <v>ر1</v>
          </cell>
          <cell r="DE249" t="str">
            <v>ر2</v>
          </cell>
          <cell r="DF249" t="str">
            <v>ر2</v>
          </cell>
          <cell r="DG249" t="str">
            <v>ر2</v>
          </cell>
          <cell r="DH249" t="str">
            <v>ر2</v>
          </cell>
          <cell r="DI249" t="str">
            <v>ر1</v>
          </cell>
          <cell r="DJ249" t="str">
            <v>ر2</v>
          </cell>
          <cell r="DK249" t="str">
            <v>ر2</v>
          </cell>
          <cell r="DL249" t="str">
            <v>ر1</v>
          </cell>
          <cell r="DM249" t="str">
            <v>ر2</v>
          </cell>
          <cell r="DN249" t="str">
            <v>ر2</v>
          </cell>
          <cell r="DO249" t="str">
            <v>ر2</v>
          </cell>
          <cell r="DP249" t="str">
            <v>ر1</v>
          </cell>
          <cell r="DQ249" t="str">
            <v>ر1</v>
          </cell>
          <cell r="DR249" t="str">
            <v>ر1</v>
          </cell>
          <cell r="DS249" t="str">
            <v>ر1</v>
          </cell>
          <cell r="DT249" t="str">
            <v>ر1</v>
          </cell>
          <cell r="DU249" t="str">
            <v>ر1</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O249" t="str">
            <v/>
          </cell>
          <cell r="EP249" t="str">
            <v/>
          </cell>
          <cell r="EQ249" t="str">
            <v/>
          </cell>
          <cell r="ER249" t="str">
            <v/>
          </cell>
          <cell r="ES249" t="str">
            <v/>
          </cell>
          <cell r="ET249" t="str">
            <v/>
          </cell>
          <cell r="EU249" t="str">
            <v/>
          </cell>
          <cell r="EV249" t="str">
            <v/>
          </cell>
          <cell r="EW249" t="e">
            <v>#REF!</v>
          </cell>
        </row>
        <row r="250">
          <cell r="A250">
            <v>706777</v>
          </cell>
          <cell r="B250" t="str">
            <v>اسماعيل ونوس</v>
          </cell>
          <cell r="C250" t="str">
            <v>الرابعة حديث</v>
          </cell>
          <cell r="D250" t="str">
            <v>ترفع الى س4</v>
          </cell>
          <cell r="E250"/>
          <cell r="F250" t="str">
            <v>ر1</v>
          </cell>
          <cell r="G250"/>
          <cell r="H250" t="str">
            <v>ر1</v>
          </cell>
          <cell r="I250"/>
          <cell r="J250" t="str">
            <v>ر1</v>
          </cell>
          <cell r="K250"/>
          <cell r="L250" t="str">
            <v>ر1</v>
          </cell>
          <cell r="M250"/>
          <cell r="N250" t="str">
            <v>ر1</v>
          </cell>
          <cell r="O250"/>
          <cell r="P250" t="str">
            <v>ر2</v>
          </cell>
          <cell r="Q250"/>
          <cell r="R250" t="str">
            <v>ر1</v>
          </cell>
          <cell r="S250"/>
          <cell r="T250" t="str">
            <v>ر2</v>
          </cell>
          <cell r="U250"/>
          <cell r="V250" t="str">
            <v>ر1</v>
          </cell>
          <cell r="W250"/>
          <cell r="X250" t="str">
            <v>ر1</v>
          </cell>
          <cell r="Y250"/>
          <cell r="Z250" t="str">
            <v>ر2</v>
          </cell>
          <cell r="AA250"/>
          <cell r="AB250" t="str">
            <v>ر1</v>
          </cell>
          <cell r="AC250"/>
          <cell r="AD250" t="str">
            <v>ر2</v>
          </cell>
          <cell r="AE250"/>
          <cell r="AF250" t="str">
            <v>ر1</v>
          </cell>
          <cell r="AG250"/>
          <cell r="AH250" t="str">
            <v>ر1</v>
          </cell>
          <cell r="AI250"/>
          <cell r="AJ250" t="str">
            <v>ر2</v>
          </cell>
          <cell r="AK250"/>
          <cell r="AL250" t="str">
            <v>ر1</v>
          </cell>
          <cell r="AM250"/>
          <cell r="AN250" t="str">
            <v>ر1</v>
          </cell>
          <cell r="AO250"/>
          <cell r="AP250" t="str">
            <v>ر1</v>
          </cell>
          <cell r="AQ250"/>
          <cell r="AR250" t="str">
            <v>ر1</v>
          </cell>
          <cell r="AS250"/>
          <cell r="AT250" t="str">
            <v>ر1</v>
          </cell>
          <cell r="AU250"/>
          <cell r="AV250" t="str">
            <v>ر1</v>
          </cell>
          <cell r="AW250"/>
          <cell r="AX250" t="str">
            <v>ر1</v>
          </cell>
          <cell r="AY250"/>
          <cell r="AZ250" t="str">
            <v>ر1</v>
          </cell>
          <cell r="BA250"/>
          <cell r="BB250" t="str">
            <v>ر1</v>
          </cell>
          <cell r="BC250"/>
          <cell r="BD250" t="str">
            <v>ر1</v>
          </cell>
          <cell r="BE250"/>
          <cell r="BF250" t="str">
            <v>ر1</v>
          </cell>
          <cell r="BG250"/>
          <cell r="BH250" t="str">
            <v>ر1</v>
          </cell>
          <cell r="BI250"/>
          <cell r="BJ250" t="str">
            <v>ر1</v>
          </cell>
          <cell r="BK250"/>
          <cell r="BL250" t="str">
            <v>ر1</v>
          </cell>
          <cell r="BM250">
            <v>1</v>
          </cell>
          <cell r="BN250" t="str">
            <v>ج</v>
          </cell>
          <cell r="BO250">
            <v>1</v>
          </cell>
          <cell r="BP250" t="str">
            <v>ج</v>
          </cell>
          <cell r="BQ250">
            <v>1</v>
          </cell>
          <cell r="BR250" t="str">
            <v>ج</v>
          </cell>
          <cell r="BS250">
            <v>1</v>
          </cell>
          <cell r="BT250" t="str">
            <v>ج</v>
          </cell>
          <cell r="BU250">
            <v>1</v>
          </cell>
          <cell r="BV250" t="str">
            <v>ج</v>
          </cell>
          <cell r="BW250">
            <v>1</v>
          </cell>
          <cell r="BX250" t="str">
            <v>ج</v>
          </cell>
          <cell r="BY250"/>
          <cell r="BZ250" t="str">
            <v/>
          </cell>
          <cell r="CA250"/>
          <cell r="CB250" t="str">
            <v/>
          </cell>
          <cell r="CC250"/>
          <cell r="CD250" t="str">
            <v/>
          </cell>
          <cell r="CE250"/>
          <cell r="CF250" t="str">
            <v/>
          </cell>
          <cell r="CG250"/>
          <cell r="CH250" t="str">
            <v/>
          </cell>
          <cell r="CI250"/>
          <cell r="CJ250" t="str">
            <v/>
          </cell>
          <cell r="CK250"/>
          <cell r="CL250" t="str">
            <v/>
          </cell>
          <cell r="CM250"/>
          <cell r="CN250" t="str">
            <v/>
          </cell>
          <cell r="CO250"/>
          <cell r="CP250" t="str">
            <v/>
          </cell>
          <cell r="CQ250"/>
          <cell r="CR250" t="str">
            <v/>
          </cell>
          <cell r="CS250"/>
          <cell r="CT250" t="str">
            <v/>
          </cell>
          <cell r="CU250"/>
          <cell r="CV250" t="str">
            <v/>
          </cell>
          <cell r="CW250"/>
          <cell r="CX250" t="str">
            <v>ر1</v>
          </cell>
          <cell r="CY250" t="str">
            <v>ر1</v>
          </cell>
          <cell r="CZ250" t="str">
            <v>ر1</v>
          </cell>
          <cell r="DA250" t="str">
            <v>ر1</v>
          </cell>
          <cell r="DB250" t="str">
            <v>ر1</v>
          </cell>
          <cell r="DC250" t="str">
            <v>ر2</v>
          </cell>
          <cell r="DD250" t="str">
            <v>ر1</v>
          </cell>
          <cell r="DE250" t="str">
            <v>ر2</v>
          </cell>
          <cell r="DF250" t="str">
            <v>ر1</v>
          </cell>
          <cell r="DG250" t="str">
            <v>ر1</v>
          </cell>
          <cell r="DH250" t="str">
            <v>ر2</v>
          </cell>
          <cell r="DI250" t="str">
            <v>ر1</v>
          </cell>
          <cell r="DJ250" t="str">
            <v>ر2</v>
          </cell>
          <cell r="DK250" t="str">
            <v>ر1</v>
          </cell>
          <cell r="DL250" t="str">
            <v>ر1</v>
          </cell>
          <cell r="DM250" t="str">
            <v>ر2</v>
          </cell>
          <cell r="DN250" t="str">
            <v>ر1</v>
          </cell>
          <cell r="DO250" t="str">
            <v>ر1</v>
          </cell>
          <cell r="DP250" t="str">
            <v>ر1</v>
          </cell>
          <cell r="DQ250" t="str">
            <v>ر1</v>
          </cell>
          <cell r="DR250" t="str">
            <v>ر1</v>
          </cell>
          <cell r="DS250" t="str">
            <v>ر1</v>
          </cell>
          <cell r="DT250" t="str">
            <v>ر1</v>
          </cell>
          <cell r="DU250" t="str">
            <v>ر1</v>
          </cell>
          <cell r="DV250" t="str">
            <v>ر1</v>
          </cell>
          <cell r="DW250" t="str">
            <v>ر1</v>
          </cell>
          <cell r="DX250" t="str">
            <v>ر1</v>
          </cell>
          <cell r="DY250" t="str">
            <v>ر1</v>
          </cell>
          <cell r="DZ250" t="str">
            <v>ر1</v>
          </cell>
          <cell r="EA250" t="str">
            <v>ر1</v>
          </cell>
          <cell r="EB250" t="str">
            <v>ر1</v>
          </cell>
          <cell r="EC250" t="str">
            <v>ر1</v>
          </cell>
          <cell r="ED250" t="str">
            <v>ر1</v>
          </cell>
          <cell r="EE250" t="str">
            <v>ر1</v>
          </cell>
          <cell r="EF250" t="str">
            <v>ر1</v>
          </cell>
          <cell r="EG250" t="str">
            <v>ر1</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e">
            <v>#REF!</v>
          </cell>
        </row>
        <row r="251">
          <cell r="A251">
            <v>706778</v>
          </cell>
          <cell r="B251" t="str">
            <v>اصاله زهر الدين</v>
          </cell>
          <cell r="C251" t="str">
            <v>الثانية</v>
          </cell>
          <cell r="D251" t="str">
            <v>إيقاف</v>
          </cell>
          <cell r="E251"/>
          <cell r="F251" t="str">
            <v>ر1</v>
          </cell>
          <cell r="G251"/>
          <cell r="H251" t="str">
            <v>ر2</v>
          </cell>
          <cell r="I251"/>
          <cell r="J251" t="str">
            <v>ر2</v>
          </cell>
          <cell r="K251"/>
          <cell r="L251" t="str">
            <v>ر2</v>
          </cell>
          <cell r="M251"/>
          <cell r="N251" t="str">
            <v>ر2</v>
          </cell>
          <cell r="O251"/>
          <cell r="P251" t="str">
            <v>ر2</v>
          </cell>
          <cell r="Q251"/>
          <cell r="R251" t="str">
            <v>ر1</v>
          </cell>
          <cell r="S251"/>
          <cell r="T251" t="str">
            <v>ر2</v>
          </cell>
          <cell r="U251"/>
          <cell r="V251" t="str">
            <v>ر1</v>
          </cell>
          <cell r="W251"/>
          <cell r="X251" t="str">
            <v>ر1</v>
          </cell>
          <cell r="Y251"/>
          <cell r="Z251" t="str">
            <v>ر1</v>
          </cell>
          <cell r="AA251"/>
          <cell r="AB251" t="str">
            <v>ر1</v>
          </cell>
          <cell r="AC251"/>
          <cell r="AD251" t="str">
            <v>ر2</v>
          </cell>
          <cell r="AE251"/>
          <cell r="AF251" t="str">
            <v>ر2</v>
          </cell>
          <cell r="AG251"/>
          <cell r="AH251" t="str">
            <v>ر2</v>
          </cell>
          <cell r="AI251"/>
          <cell r="AJ251" t="str">
            <v>ر1</v>
          </cell>
          <cell r="AK251"/>
          <cell r="AL251" t="str">
            <v>ر2</v>
          </cell>
          <cell r="AM251"/>
          <cell r="AN251" t="str">
            <v>ر1</v>
          </cell>
          <cell r="AO251"/>
          <cell r="AP251" t="str">
            <v>ج</v>
          </cell>
          <cell r="AQ251">
            <v>1</v>
          </cell>
          <cell r="AR251" t="str">
            <v>ج</v>
          </cell>
          <cell r="AS251"/>
          <cell r="AT251" t="str">
            <v>ج</v>
          </cell>
          <cell r="AU251">
            <v>1</v>
          </cell>
          <cell r="AV251" t="str">
            <v>ج</v>
          </cell>
          <cell r="AW251"/>
          <cell r="AX251" t="str">
            <v>ج</v>
          </cell>
          <cell r="AY251"/>
          <cell r="AZ251" t="str">
            <v>ج</v>
          </cell>
          <cell r="BA251"/>
          <cell r="BB251" t="str">
            <v/>
          </cell>
          <cell r="BC251"/>
          <cell r="BD251" t="str">
            <v/>
          </cell>
          <cell r="BE251"/>
          <cell r="BF251" t="str">
            <v/>
          </cell>
          <cell r="BG251"/>
          <cell r="BH251" t="str">
            <v/>
          </cell>
          <cell r="BI251"/>
          <cell r="BJ251" t="str">
            <v/>
          </cell>
          <cell r="BK251"/>
          <cell r="BL251" t="str">
            <v/>
          </cell>
          <cell r="BM251"/>
          <cell r="BN251" t="str">
            <v/>
          </cell>
          <cell r="BO251"/>
          <cell r="BP251" t="str">
            <v/>
          </cell>
          <cell r="BQ251"/>
          <cell r="BR251" t="str">
            <v/>
          </cell>
          <cell r="BS251"/>
          <cell r="BT251" t="str">
            <v/>
          </cell>
          <cell r="BU251"/>
          <cell r="BV251" t="str">
            <v/>
          </cell>
          <cell r="BW251"/>
          <cell r="BX251" t="str">
            <v/>
          </cell>
          <cell r="BY251"/>
          <cell r="BZ251" t="str">
            <v/>
          </cell>
          <cell r="CA251"/>
          <cell r="CB251" t="str">
            <v/>
          </cell>
          <cell r="CC251"/>
          <cell r="CD251" t="str">
            <v/>
          </cell>
          <cell r="CE251"/>
          <cell r="CF251" t="str">
            <v/>
          </cell>
          <cell r="CG251"/>
          <cell r="CH251" t="str">
            <v/>
          </cell>
          <cell r="CI251"/>
          <cell r="CJ251" t="str">
            <v/>
          </cell>
          <cell r="CK251"/>
          <cell r="CL251" t="str">
            <v/>
          </cell>
          <cell r="CM251"/>
          <cell r="CN251" t="str">
            <v/>
          </cell>
          <cell r="CO251"/>
          <cell r="CP251" t="str">
            <v/>
          </cell>
          <cell r="CQ251"/>
          <cell r="CR251" t="str">
            <v/>
          </cell>
          <cell r="CS251"/>
          <cell r="CT251" t="str">
            <v/>
          </cell>
          <cell r="CU251"/>
          <cell r="CV251" t="str">
            <v/>
          </cell>
          <cell r="CW251" t="str">
            <v>إيقاف</v>
          </cell>
          <cell r="CX251" t="str">
            <v>ر1</v>
          </cell>
          <cell r="CY251" t="str">
            <v>ر2</v>
          </cell>
          <cell r="CZ251" t="str">
            <v>ر2</v>
          </cell>
          <cell r="DA251" t="str">
            <v>ر2</v>
          </cell>
          <cell r="DB251" t="str">
            <v>ر2</v>
          </cell>
          <cell r="DC251" t="str">
            <v>ر2</v>
          </cell>
          <cell r="DD251" t="str">
            <v>ر1</v>
          </cell>
          <cell r="DE251" t="str">
            <v>ر2</v>
          </cell>
          <cell r="DF251" t="str">
            <v>ر1</v>
          </cell>
          <cell r="DG251" t="str">
            <v>ر1</v>
          </cell>
          <cell r="DH251" t="str">
            <v>ر1</v>
          </cell>
          <cell r="DI251" t="str">
            <v>ر1</v>
          </cell>
          <cell r="DJ251" t="str">
            <v>ر2</v>
          </cell>
          <cell r="DK251" t="str">
            <v>ر2</v>
          </cell>
          <cell r="DL251" t="str">
            <v>ر2</v>
          </cell>
          <cell r="DM251" t="str">
            <v>ر1</v>
          </cell>
          <cell r="DN251" t="str">
            <v>ر2</v>
          </cell>
          <cell r="DO251" t="str">
            <v>ر1</v>
          </cell>
          <cell r="DP251" t="str">
            <v>ج</v>
          </cell>
          <cell r="DQ251" t="str">
            <v>ج</v>
          </cell>
          <cell r="DR251" t="str">
            <v>ج</v>
          </cell>
          <cell r="DS251" t="str">
            <v>ج</v>
          </cell>
          <cell r="DT251" t="str">
            <v>ج</v>
          </cell>
          <cell r="DU251" t="str">
            <v>ج</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v>20000</v>
          </cell>
          <cell r="EU251" t="str">
            <v/>
          </cell>
          <cell r="EV251" t="str">
            <v/>
          </cell>
          <cell r="EW251" t="e">
            <v>#REF!</v>
          </cell>
        </row>
        <row r="252">
          <cell r="A252">
            <v>706790</v>
          </cell>
          <cell r="B252" t="str">
            <v>ايفلين ضو</v>
          </cell>
          <cell r="C252" t="str">
            <v>الثانية</v>
          </cell>
          <cell r="D252" t="str">
            <v>إيقاف</v>
          </cell>
          <cell r="E252"/>
          <cell r="F252" t="str">
            <v>ر1</v>
          </cell>
          <cell r="G252"/>
          <cell r="H252" t="str">
            <v>ر1</v>
          </cell>
          <cell r="I252"/>
          <cell r="J252" t="str">
            <v>ر2</v>
          </cell>
          <cell r="K252"/>
          <cell r="L252" t="str">
            <v>ر1</v>
          </cell>
          <cell r="M252"/>
          <cell r="N252" t="str">
            <v>ر1</v>
          </cell>
          <cell r="O252"/>
          <cell r="P252" t="str">
            <v>ر1</v>
          </cell>
          <cell r="Q252"/>
          <cell r="R252" t="str">
            <v>ر1</v>
          </cell>
          <cell r="S252"/>
          <cell r="T252" t="str">
            <v>ر1</v>
          </cell>
          <cell r="U252"/>
          <cell r="V252" t="str">
            <v>ر2</v>
          </cell>
          <cell r="W252"/>
          <cell r="X252" t="str">
            <v>ر1</v>
          </cell>
          <cell r="Y252"/>
          <cell r="Z252" t="str">
            <v>ر2</v>
          </cell>
          <cell r="AA252">
            <v>1</v>
          </cell>
          <cell r="AB252" t="str">
            <v>ج</v>
          </cell>
          <cell r="AC252"/>
          <cell r="AD252" t="str">
            <v>ر1</v>
          </cell>
          <cell r="AE252"/>
          <cell r="AF252" t="str">
            <v>ر1</v>
          </cell>
          <cell r="AG252"/>
          <cell r="AH252" t="str">
            <v>ر1</v>
          </cell>
          <cell r="AI252"/>
          <cell r="AJ252" t="str">
            <v>ر1</v>
          </cell>
          <cell r="AK252"/>
          <cell r="AL252" t="str">
            <v>ر1</v>
          </cell>
          <cell r="AM252"/>
          <cell r="AN252" t="str">
            <v>ر1</v>
          </cell>
          <cell r="AO252"/>
          <cell r="AP252" t="str">
            <v>ج</v>
          </cell>
          <cell r="AQ252">
            <v>1</v>
          </cell>
          <cell r="AR252" t="str">
            <v>ج</v>
          </cell>
          <cell r="AS252"/>
          <cell r="AT252" t="str">
            <v>ج</v>
          </cell>
          <cell r="AU252">
            <v>1</v>
          </cell>
          <cell r="AV252" t="str">
            <v>ج</v>
          </cell>
          <cell r="AW252">
            <v>1</v>
          </cell>
          <cell r="AX252" t="str">
            <v>ج</v>
          </cell>
          <cell r="AY252"/>
          <cell r="AZ252" t="str">
            <v>ج</v>
          </cell>
          <cell r="BA252"/>
          <cell r="BB252" t="str">
            <v/>
          </cell>
          <cell r="BC252"/>
          <cell r="BD252" t="str">
            <v/>
          </cell>
          <cell r="BE252"/>
          <cell r="BF252" t="str">
            <v/>
          </cell>
          <cell r="BG252"/>
          <cell r="BH252" t="str">
            <v/>
          </cell>
          <cell r="BI252"/>
          <cell r="BJ252" t="str">
            <v/>
          </cell>
          <cell r="BK252"/>
          <cell r="BL252" t="str">
            <v/>
          </cell>
          <cell r="BM252"/>
          <cell r="BN252" t="str">
            <v/>
          </cell>
          <cell r="BO252"/>
          <cell r="BP252" t="str">
            <v/>
          </cell>
          <cell r="BQ252"/>
          <cell r="BR252" t="str">
            <v/>
          </cell>
          <cell r="BS252"/>
          <cell r="BT252" t="str">
            <v/>
          </cell>
          <cell r="BU252"/>
          <cell r="BV252" t="str">
            <v/>
          </cell>
          <cell r="BW252"/>
          <cell r="BX252" t="str">
            <v/>
          </cell>
          <cell r="BY252"/>
          <cell r="BZ252" t="str">
            <v/>
          </cell>
          <cell r="CA252"/>
          <cell r="CB252" t="str">
            <v/>
          </cell>
          <cell r="CC252"/>
          <cell r="CD252" t="str">
            <v/>
          </cell>
          <cell r="CE252"/>
          <cell r="CF252" t="str">
            <v/>
          </cell>
          <cell r="CG252"/>
          <cell r="CH252" t="str">
            <v/>
          </cell>
          <cell r="CI252"/>
          <cell r="CJ252" t="str">
            <v/>
          </cell>
          <cell r="CK252"/>
          <cell r="CL252" t="str">
            <v/>
          </cell>
          <cell r="CM252"/>
          <cell r="CN252" t="str">
            <v/>
          </cell>
          <cell r="CO252"/>
          <cell r="CP252" t="str">
            <v/>
          </cell>
          <cell r="CQ252"/>
          <cell r="CR252" t="str">
            <v/>
          </cell>
          <cell r="CS252"/>
          <cell r="CT252" t="str">
            <v/>
          </cell>
          <cell r="CU252"/>
          <cell r="CV252" t="str">
            <v/>
          </cell>
          <cell r="CW252" t="str">
            <v>إيقاف</v>
          </cell>
          <cell r="CX252" t="str">
            <v>ر1</v>
          </cell>
          <cell r="CY252" t="str">
            <v>ر1</v>
          </cell>
          <cell r="CZ252" t="str">
            <v>ر2</v>
          </cell>
          <cell r="DA252" t="str">
            <v>ر1</v>
          </cell>
          <cell r="DB252" t="str">
            <v>ر1</v>
          </cell>
          <cell r="DC252" t="str">
            <v>ر1</v>
          </cell>
          <cell r="DD252" t="str">
            <v>ر1</v>
          </cell>
          <cell r="DE252" t="str">
            <v>ر1</v>
          </cell>
          <cell r="DF252" t="str">
            <v>ر2</v>
          </cell>
          <cell r="DG252" t="str">
            <v>ر1</v>
          </cell>
          <cell r="DH252" t="str">
            <v>ر2</v>
          </cell>
          <cell r="DI252" t="str">
            <v>ج</v>
          </cell>
          <cell r="DJ252" t="str">
            <v>ر1</v>
          </cell>
          <cell r="DK252" t="str">
            <v>ر1</v>
          </cell>
          <cell r="DL252" t="str">
            <v>ر1</v>
          </cell>
          <cell r="DM252" t="str">
            <v>ر1</v>
          </cell>
          <cell r="DN252" t="str">
            <v>ر1</v>
          </cell>
          <cell r="DO252" t="str">
            <v>ر1</v>
          </cell>
          <cell r="DP252" t="str">
            <v>ج</v>
          </cell>
          <cell r="DQ252" t="str">
            <v>ج</v>
          </cell>
          <cell r="DR252" t="str">
            <v>ج</v>
          </cell>
          <cell r="DS252" t="str">
            <v>ج</v>
          </cell>
          <cell r="DT252" t="str">
            <v>ج</v>
          </cell>
          <cell r="DU252" t="str">
            <v>ج</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v>32000</v>
          </cell>
          <cell r="EU252" t="str">
            <v/>
          </cell>
          <cell r="EV252" t="str">
            <v/>
          </cell>
          <cell r="EW252" t="e">
            <v>#REF!</v>
          </cell>
        </row>
        <row r="253">
          <cell r="A253">
            <v>706791</v>
          </cell>
          <cell r="B253" t="str">
            <v>ايمان ابو قويدر</v>
          </cell>
          <cell r="C253" t="str">
            <v>الرابعة حديث</v>
          </cell>
          <cell r="D253" t="str">
            <v>ترفع الى س4</v>
          </cell>
          <cell r="E253"/>
          <cell r="F253" t="str">
            <v>ر1</v>
          </cell>
          <cell r="G253"/>
          <cell r="H253" t="str">
            <v>ر1</v>
          </cell>
          <cell r="I253"/>
          <cell r="J253" t="str">
            <v>ر1</v>
          </cell>
          <cell r="K253"/>
          <cell r="L253" t="str">
            <v>ر1</v>
          </cell>
          <cell r="M253"/>
          <cell r="N253" t="str">
            <v>ر1</v>
          </cell>
          <cell r="O253"/>
          <cell r="P253" t="str">
            <v>ر1</v>
          </cell>
          <cell r="Q253"/>
          <cell r="R253" t="str">
            <v>ر1</v>
          </cell>
          <cell r="S253"/>
          <cell r="T253" t="str">
            <v>ر1</v>
          </cell>
          <cell r="U253"/>
          <cell r="V253" t="str">
            <v>ر1</v>
          </cell>
          <cell r="W253"/>
          <cell r="X253" t="str">
            <v>ر1</v>
          </cell>
          <cell r="Y253"/>
          <cell r="Z253" t="str">
            <v>ر1</v>
          </cell>
          <cell r="AA253"/>
          <cell r="AB253" t="str">
            <v>ر1</v>
          </cell>
          <cell r="AC253"/>
          <cell r="AD253" t="str">
            <v>ر1</v>
          </cell>
          <cell r="AE253"/>
          <cell r="AF253" t="str">
            <v>ر1</v>
          </cell>
          <cell r="AG253"/>
          <cell r="AH253" t="str">
            <v>ر1</v>
          </cell>
          <cell r="AI253"/>
          <cell r="AJ253" t="str">
            <v>ر1</v>
          </cell>
          <cell r="AK253"/>
          <cell r="AL253" t="str">
            <v>ر1</v>
          </cell>
          <cell r="AM253"/>
          <cell r="AN253" t="str">
            <v>ر1</v>
          </cell>
          <cell r="AO253"/>
          <cell r="AP253" t="str">
            <v>ر1</v>
          </cell>
          <cell r="AQ253"/>
          <cell r="AR253" t="str">
            <v>ر1</v>
          </cell>
          <cell r="AS253"/>
          <cell r="AT253" t="str">
            <v>ر1</v>
          </cell>
          <cell r="AU253"/>
          <cell r="AV253" t="str">
            <v>ر1</v>
          </cell>
          <cell r="AW253"/>
          <cell r="AX253" t="str">
            <v>ر1</v>
          </cell>
          <cell r="AY253"/>
          <cell r="AZ253" t="str">
            <v>ر1</v>
          </cell>
          <cell r="BA253"/>
          <cell r="BB253" t="str">
            <v>ر1</v>
          </cell>
          <cell r="BC253"/>
          <cell r="BD253" t="str">
            <v>ر1</v>
          </cell>
          <cell r="BE253"/>
          <cell r="BF253" t="str">
            <v>ر1</v>
          </cell>
          <cell r="BG253"/>
          <cell r="BH253" t="str">
            <v>ر1</v>
          </cell>
          <cell r="BI253"/>
          <cell r="BJ253" t="str">
            <v>ر1</v>
          </cell>
          <cell r="BK253"/>
          <cell r="BL253" t="str">
            <v>ر1</v>
          </cell>
          <cell r="BM253">
            <v>1</v>
          </cell>
          <cell r="BN253" t="str">
            <v>ج</v>
          </cell>
          <cell r="BO253">
            <v>1</v>
          </cell>
          <cell r="BP253" t="str">
            <v>ج</v>
          </cell>
          <cell r="BQ253">
            <v>1</v>
          </cell>
          <cell r="BR253" t="str">
            <v>ج</v>
          </cell>
          <cell r="BS253">
            <v>1</v>
          </cell>
          <cell r="BT253" t="str">
            <v>ج</v>
          </cell>
          <cell r="BU253">
            <v>1</v>
          </cell>
          <cell r="BV253" t="str">
            <v>ج</v>
          </cell>
          <cell r="BW253">
            <v>1</v>
          </cell>
          <cell r="BX253" t="str">
            <v>ج</v>
          </cell>
          <cell r="BY253"/>
          <cell r="BZ253" t="str">
            <v/>
          </cell>
          <cell r="CA253"/>
          <cell r="CB253" t="str">
            <v/>
          </cell>
          <cell r="CC253"/>
          <cell r="CD253" t="str">
            <v/>
          </cell>
          <cell r="CE253"/>
          <cell r="CF253" t="str">
            <v/>
          </cell>
          <cell r="CG253"/>
          <cell r="CH253" t="str">
            <v/>
          </cell>
          <cell r="CI253"/>
          <cell r="CJ253" t="str">
            <v/>
          </cell>
          <cell r="CK253"/>
          <cell r="CL253" t="str">
            <v/>
          </cell>
          <cell r="CM253"/>
          <cell r="CN253" t="str">
            <v/>
          </cell>
          <cell r="CO253"/>
          <cell r="CP253" t="str">
            <v/>
          </cell>
          <cell r="CQ253"/>
          <cell r="CR253" t="str">
            <v/>
          </cell>
          <cell r="CS253"/>
          <cell r="CT253" t="str">
            <v/>
          </cell>
          <cell r="CU253"/>
          <cell r="CV253" t="str">
            <v/>
          </cell>
          <cell r="CW253"/>
          <cell r="CX253" t="str">
            <v>ر1</v>
          </cell>
          <cell r="CY253" t="str">
            <v>ر1</v>
          </cell>
          <cell r="CZ253" t="str">
            <v>ر1</v>
          </cell>
          <cell r="DA253" t="str">
            <v>ر1</v>
          </cell>
          <cell r="DB253" t="str">
            <v>ر1</v>
          </cell>
          <cell r="DC253" t="str">
            <v>ر1</v>
          </cell>
          <cell r="DD253" t="str">
            <v>ر1</v>
          </cell>
          <cell r="DE253" t="str">
            <v>ر1</v>
          </cell>
          <cell r="DF253" t="str">
            <v>ر1</v>
          </cell>
          <cell r="DG253" t="str">
            <v>ر1</v>
          </cell>
          <cell r="DH253" t="str">
            <v>ر1</v>
          </cell>
          <cell r="DI253" t="str">
            <v>ر1</v>
          </cell>
          <cell r="DJ253" t="str">
            <v>ر1</v>
          </cell>
          <cell r="DK253" t="str">
            <v>ر1</v>
          </cell>
          <cell r="DL253" t="str">
            <v>ر1</v>
          </cell>
          <cell r="DM253" t="str">
            <v>ر1</v>
          </cell>
          <cell r="DN253" t="str">
            <v>ر1</v>
          </cell>
          <cell r="DO253" t="str">
            <v>ر1</v>
          </cell>
          <cell r="DP253" t="str">
            <v>ر1</v>
          </cell>
          <cell r="DQ253" t="str">
            <v>ر1</v>
          </cell>
          <cell r="DR253" t="str">
            <v>ر1</v>
          </cell>
          <cell r="DS253" t="str">
            <v>ر1</v>
          </cell>
          <cell r="DT253" t="str">
            <v>ر1</v>
          </cell>
          <cell r="DU253" t="str">
            <v>ر1</v>
          </cell>
          <cell r="DV253" t="str">
            <v>ر1</v>
          </cell>
          <cell r="DW253" t="str">
            <v>ر1</v>
          </cell>
          <cell r="DX253" t="str">
            <v>ر1</v>
          </cell>
          <cell r="DY253" t="str">
            <v>ر1</v>
          </cell>
          <cell r="DZ253" t="str">
            <v>ر1</v>
          </cell>
          <cell r="EA253" t="str">
            <v>ر1</v>
          </cell>
          <cell r="EB253" t="str">
            <v>ر1</v>
          </cell>
          <cell r="EC253" t="str">
            <v>ر1</v>
          </cell>
          <cell r="ED253" t="str">
            <v>ر1</v>
          </cell>
          <cell r="EE253" t="str">
            <v>ر1</v>
          </cell>
          <cell r="EF253" t="str">
            <v>ر1</v>
          </cell>
          <cell r="EG253" t="str">
            <v>ر1</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e">
            <v>#REF!</v>
          </cell>
        </row>
        <row r="254">
          <cell r="A254">
            <v>706792</v>
          </cell>
          <cell r="B254" t="str">
            <v>ايمان الشالات</v>
          </cell>
          <cell r="C254" t="str">
            <v>الأولى</v>
          </cell>
          <cell r="D254" t="str">
            <v>إيقاف</v>
          </cell>
          <cell r="E254"/>
          <cell r="F254" t="str">
            <v>ر2</v>
          </cell>
          <cell r="G254"/>
          <cell r="H254" t="str">
            <v>ر2</v>
          </cell>
          <cell r="I254"/>
          <cell r="J254" t="str">
            <v>ر2</v>
          </cell>
          <cell r="K254"/>
          <cell r="L254" t="str">
            <v>ر2</v>
          </cell>
          <cell r="M254"/>
          <cell r="N254" t="str">
            <v>ر2</v>
          </cell>
          <cell r="O254"/>
          <cell r="P254" t="str">
            <v>ر1</v>
          </cell>
          <cell r="Q254"/>
          <cell r="R254" t="str">
            <v>ر1</v>
          </cell>
          <cell r="S254"/>
          <cell r="T254" t="str">
            <v>ج</v>
          </cell>
          <cell r="U254">
            <v>1</v>
          </cell>
          <cell r="V254" t="str">
            <v>ج</v>
          </cell>
          <cell r="W254">
            <v>1</v>
          </cell>
          <cell r="X254" t="str">
            <v>ر1</v>
          </cell>
          <cell r="Y254"/>
          <cell r="Z254" t="str">
            <v>ر2</v>
          </cell>
          <cell r="AA254"/>
          <cell r="AB254" t="str">
            <v>ر2</v>
          </cell>
          <cell r="AC254"/>
          <cell r="AD254" t="str">
            <v/>
          </cell>
          <cell r="AE254"/>
          <cell r="AF254" t="str">
            <v/>
          </cell>
          <cell r="AG254"/>
          <cell r="AH254" t="str">
            <v/>
          </cell>
          <cell r="AI254"/>
          <cell r="AJ254" t="str">
            <v/>
          </cell>
          <cell r="AK254"/>
          <cell r="AL254" t="str">
            <v/>
          </cell>
          <cell r="AM254"/>
          <cell r="AN254" t="str">
            <v/>
          </cell>
          <cell r="AO254"/>
          <cell r="AP254" t="str">
            <v/>
          </cell>
          <cell r="AQ254"/>
          <cell r="AR254" t="str">
            <v/>
          </cell>
          <cell r="AS254"/>
          <cell r="AT254" t="str">
            <v/>
          </cell>
          <cell r="AU254"/>
          <cell r="AV254" t="str">
            <v/>
          </cell>
          <cell r="AW254"/>
          <cell r="AX254" t="str">
            <v/>
          </cell>
          <cell r="AY254"/>
          <cell r="AZ254" t="str">
            <v/>
          </cell>
          <cell r="BA254"/>
          <cell r="BB254" t="str">
            <v/>
          </cell>
          <cell r="BC254"/>
          <cell r="BD254" t="str">
            <v/>
          </cell>
          <cell r="BE254"/>
          <cell r="BF254" t="str">
            <v/>
          </cell>
          <cell r="BG254"/>
          <cell r="BH254" t="str">
            <v/>
          </cell>
          <cell r="BI254"/>
          <cell r="BJ254" t="str">
            <v/>
          </cell>
          <cell r="BK254"/>
          <cell r="BL254" t="str">
            <v/>
          </cell>
          <cell r="BM254"/>
          <cell r="BN254" t="str">
            <v/>
          </cell>
          <cell r="BO254"/>
          <cell r="BP254" t="str">
            <v/>
          </cell>
          <cell r="BQ254"/>
          <cell r="BR254" t="str">
            <v/>
          </cell>
          <cell r="BS254"/>
          <cell r="BT254" t="str">
            <v/>
          </cell>
          <cell r="BU254"/>
          <cell r="BV254" t="str">
            <v/>
          </cell>
          <cell r="BW254"/>
          <cell r="BX254" t="str">
            <v/>
          </cell>
          <cell r="BY254"/>
          <cell r="BZ254" t="str">
            <v/>
          </cell>
          <cell r="CA254"/>
          <cell r="CB254" t="str">
            <v/>
          </cell>
          <cell r="CC254"/>
          <cell r="CD254" t="str">
            <v/>
          </cell>
          <cell r="CE254"/>
          <cell r="CF254" t="str">
            <v/>
          </cell>
          <cell r="CG254"/>
          <cell r="CH254" t="str">
            <v/>
          </cell>
          <cell r="CI254"/>
          <cell r="CJ254" t="str">
            <v/>
          </cell>
          <cell r="CK254"/>
          <cell r="CL254" t="str">
            <v/>
          </cell>
          <cell r="CM254"/>
          <cell r="CN254" t="str">
            <v/>
          </cell>
          <cell r="CO254"/>
          <cell r="CP254" t="str">
            <v/>
          </cell>
          <cell r="CQ254"/>
          <cell r="CR254" t="str">
            <v/>
          </cell>
          <cell r="CS254"/>
          <cell r="CT254" t="str">
            <v/>
          </cell>
          <cell r="CU254"/>
          <cell r="CV254" t="str">
            <v/>
          </cell>
          <cell r="CW254" t="str">
            <v>إيقاف</v>
          </cell>
          <cell r="CX254" t="str">
            <v>ر2</v>
          </cell>
          <cell r="CY254" t="str">
            <v>ر2</v>
          </cell>
          <cell r="CZ254" t="str">
            <v>ر2</v>
          </cell>
          <cell r="DA254" t="str">
            <v>ر2</v>
          </cell>
          <cell r="DB254" t="str">
            <v>ر2</v>
          </cell>
          <cell r="DC254" t="str">
            <v>ر1</v>
          </cell>
          <cell r="DD254" t="str">
            <v>ر1</v>
          </cell>
          <cell r="DE254" t="str">
            <v>ج</v>
          </cell>
          <cell r="DF254" t="str">
            <v>ج</v>
          </cell>
          <cell r="DG254" t="str">
            <v>ر1</v>
          </cell>
          <cell r="DH254" t="str">
            <v>ر2</v>
          </cell>
          <cell r="DI254" t="str">
            <v>ر2</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v>25000</v>
          </cell>
          <cell r="EU254" t="str">
            <v/>
          </cell>
          <cell r="EV254" t="str">
            <v/>
          </cell>
          <cell r="EW254" t="e">
            <v>#REF!</v>
          </cell>
        </row>
        <row r="255">
          <cell r="A255">
            <v>706797</v>
          </cell>
          <cell r="B255" t="str">
            <v>باسل الشوفي</v>
          </cell>
          <cell r="C255" t="str">
            <v>الثانية</v>
          </cell>
          <cell r="D255" t="str">
            <v>إيقاف</v>
          </cell>
          <cell r="E255"/>
          <cell r="F255" t="str">
            <v>ر2</v>
          </cell>
          <cell r="G255"/>
          <cell r="H255" t="str">
            <v>ر1</v>
          </cell>
          <cell r="I255"/>
          <cell r="J255" t="str">
            <v>ر2</v>
          </cell>
          <cell r="K255"/>
          <cell r="L255" t="str">
            <v>ر1</v>
          </cell>
          <cell r="M255"/>
          <cell r="N255" t="str">
            <v>ر1</v>
          </cell>
          <cell r="O255"/>
          <cell r="P255" t="str">
            <v>ر1</v>
          </cell>
          <cell r="Q255"/>
          <cell r="R255" t="str">
            <v>ر1</v>
          </cell>
          <cell r="S255"/>
          <cell r="T255" t="str">
            <v>ر1</v>
          </cell>
          <cell r="U255">
            <v>1</v>
          </cell>
          <cell r="V255" t="str">
            <v>ج</v>
          </cell>
          <cell r="W255">
            <v>1</v>
          </cell>
          <cell r="X255" t="str">
            <v>ر1</v>
          </cell>
          <cell r="Y255"/>
          <cell r="Z255" t="str">
            <v>ر1</v>
          </cell>
          <cell r="AA255"/>
          <cell r="AB255" t="str">
            <v>ر1</v>
          </cell>
          <cell r="AC255"/>
          <cell r="AD255" t="str">
            <v>ر2</v>
          </cell>
          <cell r="AE255"/>
          <cell r="AF255" t="str">
            <v>ر2</v>
          </cell>
          <cell r="AG255"/>
          <cell r="AH255" t="str">
            <v>ر1</v>
          </cell>
          <cell r="AI255"/>
          <cell r="AJ255" t="str">
            <v>ر1</v>
          </cell>
          <cell r="AK255"/>
          <cell r="AL255" t="str">
            <v>ر2</v>
          </cell>
          <cell r="AM255"/>
          <cell r="AN255" t="str">
            <v>ر1</v>
          </cell>
          <cell r="AO255">
            <v>1</v>
          </cell>
          <cell r="AP255" t="str">
            <v>ج</v>
          </cell>
          <cell r="AQ255">
            <v>1</v>
          </cell>
          <cell r="AR255" t="str">
            <v>ج</v>
          </cell>
          <cell r="AS255"/>
          <cell r="AT255" t="str">
            <v>ج</v>
          </cell>
          <cell r="AU255"/>
          <cell r="AV255" t="str">
            <v>ر1</v>
          </cell>
          <cell r="AW255">
            <v>1</v>
          </cell>
          <cell r="AX255" t="str">
            <v>ج</v>
          </cell>
          <cell r="AY255"/>
          <cell r="AZ255" t="str">
            <v>ر1</v>
          </cell>
          <cell r="BA255"/>
          <cell r="BB255" t="str">
            <v/>
          </cell>
          <cell r="BC255"/>
          <cell r="BD255" t="str">
            <v/>
          </cell>
          <cell r="BE255"/>
          <cell r="BF255" t="str">
            <v/>
          </cell>
          <cell r="BG255"/>
          <cell r="BH255" t="str">
            <v/>
          </cell>
          <cell r="BI255"/>
          <cell r="BJ255" t="str">
            <v/>
          </cell>
          <cell r="BK255"/>
          <cell r="BL255" t="str">
            <v/>
          </cell>
          <cell r="BM255"/>
          <cell r="BN255" t="str">
            <v/>
          </cell>
          <cell r="BO255"/>
          <cell r="BP255" t="str">
            <v/>
          </cell>
          <cell r="BQ255"/>
          <cell r="BR255" t="str">
            <v/>
          </cell>
          <cell r="BS255"/>
          <cell r="BT255" t="str">
            <v/>
          </cell>
          <cell r="BU255"/>
          <cell r="BV255" t="str">
            <v/>
          </cell>
          <cell r="BW255"/>
          <cell r="BX255" t="str">
            <v/>
          </cell>
          <cell r="BY255"/>
          <cell r="BZ255" t="str">
            <v/>
          </cell>
          <cell r="CA255"/>
          <cell r="CB255" t="str">
            <v/>
          </cell>
          <cell r="CC255"/>
          <cell r="CD255" t="str">
            <v/>
          </cell>
          <cell r="CE255"/>
          <cell r="CF255" t="str">
            <v/>
          </cell>
          <cell r="CG255"/>
          <cell r="CH255" t="str">
            <v/>
          </cell>
          <cell r="CI255"/>
          <cell r="CJ255" t="str">
            <v/>
          </cell>
          <cell r="CK255"/>
          <cell r="CL255" t="str">
            <v/>
          </cell>
          <cell r="CM255"/>
          <cell r="CN255" t="str">
            <v/>
          </cell>
          <cell r="CO255"/>
          <cell r="CP255" t="str">
            <v/>
          </cell>
          <cell r="CQ255"/>
          <cell r="CR255" t="str">
            <v/>
          </cell>
          <cell r="CS255"/>
          <cell r="CT255" t="str">
            <v/>
          </cell>
          <cell r="CU255"/>
          <cell r="CV255" t="str">
            <v/>
          </cell>
          <cell r="CW255" t="str">
            <v>إيقاف</v>
          </cell>
          <cell r="CX255" t="str">
            <v>ر2</v>
          </cell>
          <cell r="CY255" t="str">
            <v>ر1</v>
          </cell>
          <cell r="CZ255" t="str">
            <v>ر2</v>
          </cell>
          <cell r="DA255" t="str">
            <v>ر1</v>
          </cell>
          <cell r="DB255" t="str">
            <v>ر1</v>
          </cell>
          <cell r="DC255" t="str">
            <v>ر1</v>
          </cell>
          <cell r="DD255" t="str">
            <v>ر1</v>
          </cell>
          <cell r="DE255" t="str">
            <v>ر1</v>
          </cell>
          <cell r="DF255" t="str">
            <v>ج</v>
          </cell>
          <cell r="DG255" t="str">
            <v>ر1</v>
          </cell>
          <cell r="DH255" t="str">
            <v>ر1</v>
          </cell>
          <cell r="DI255" t="str">
            <v>ر1</v>
          </cell>
          <cell r="DJ255" t="str">
            <v>ر2</v>
          </cell>
          <cell r="DK255" t="str">
            <v>ر2</v>
          </cell>
          <cell r="DL255" t="str">
            <v>ر1</v>
          </cell>
          <cell r="DM255" t="str">
            <v>ر1</v>
          </cell>
          <cell r="DN255" t="str">
            <v>ر2</v>
          </cell>
          <cell r="DO255" t="str">
            <v>ر1</v>
          </cell>
          <cell r="DP255" t="str">
            <v>ج</v>
          </cell>
          <cell r="DQ255" t="str">
            <v>ج</v>
          </cell>
          <cell r="DR255" t="str">
            <v>ج</v>
          </cell>
          <cell r="DS255" t="str">
            <v>ر1</v>
          </cell>
          <cell r="DT255" t="str">
            <v>ج</v>
          </cell>
          <cell r="DU255" t="str">
            <v>ر1</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O255" t="str">
            <v/>
          </cell>
          <cell r="EP255" t="str">
            <v/>
          </cell>
          <cell r="EQ255" t="str">
            <v/>
          </cell>
          <cell r="ER255" t="str">
            <v/>
          </cell>
          <cell r="ES255" t="str">
            <v/>
          </cell>
          <cell r="ET255">
            <v>27500</v>
          </cell>
          <cell r="EU255" t="str">
            <v/>
          </cell>
          <cell r="EV255" t="str">
            <v/>
          </cell>
          <cell r="EW255" t="e">
            <v>#REF!</v>
          </cell>
        </row>
        <row r="256">
          <cell r="A256">
            <v>706802</v>
          </cell>
          <cell r="B256" t="str">
            <v>بثينه الشلبي</v>
          </cell>
          <cell r="C256" t="str">
            <v>الرابعة حديث</v>
          </cell>
          <cell r="D256" t="str">
            <v>ترفع الى س4</v>
          </cell>
          <cell r="E256"/>
          <cell r="F256" t="str">
            <v>ر1</v>
          </cell>
          <cell r="G256"/>
          <cell r="H256" t="str">
            <v>ر1</v>
          </cell>
          <cell r="I256"/>
          <cell r="J256" t="str">
            <v>ر1</v>
          </cell>
          <cell r="K256"/>
          <cell r="L256" t="str">
            <v>ر1</v>
          </cell>
          <cell r="M256"/>
          <cell r="N256" t="str">
            <v>ر2</v>
          </cell>
          <cell r="O256"/>
          <cell r="P256" t="str">
            <v>ر1</v>
          </cell>
          <cell r="Q256"/>
          <cell r="R256" t="str">
            <v>ر1</v>
          </cell>
          <cell r="S256"/>
          <cell r="T256" t="str">
            <v>ر1</v>
          </cell>
          <cell r="U256"/>
          <cell r="V256" t="str">
            <v>ر1</v>
          </cell>
          <cell r="W256"/>
          <cell r="X256" t="str">
            <v>ر1</v>
          </cell>
          <cell r="Y256"/>
          <cell r="Z256" t="str">
            <v>ر1</v>
          </cell>
          <cell r="AA256"/>
          <cell r="AB256" t="str">
            <v>ر1</v>
          </cell>
          <cell r="AC256"/>
          <cell r="AD256" t="str">
            <v>ر1</v>
          </cell>
          <cell r="AE256"/>
          <cell r="AF256" t="str">
            <v>ر1</v>
          </cell>
          <cell r="AG256"/>
          <cell r="AH256" t="str">
            <v>ر1</v>
          </cell>
          <cell r="AI256"/>
          <cell r="AJ256" t="str">
            <v>ر1</v>
          </cell>
          <cell r="AK256"/>
          <cell r="AL256" t="str">
            <v>ر1</v>
          </cell>
          <cell r="AM256"/>
          <cell r="AN256" t="str">
            <v>ر1</v>
          </cell>
          <cell r="AO256"/>
          <cell r="AP256" t="str">
            <v>ر1</v>
          </cell>
          <cell r="AQ256"/>
          <cell r="AR256" t="str">
            <v>ر1</v>
          </cell>
          <cell r="AS256"/>
          <cell r="AT256" t="str">
            <v>ر1</v>
          </cell>
          <cell r="AU256"/>
          <cell r="AV256" t="str">
            <v>ر1</v>
          </cell>
          <cell r="AW256"/>
          <cell r="AX256" t="str">
            <v>ر1</v>
          </cell>
          <cell r="AY256"/>
          <cell r="AZ256" t="str">
            <v>ر1</v>
          </cell>
          <cell r="BA256"/>
          <cell r="BB256" t="str">
            <v>ر1</v>
          </cell>
          <cell r="BC256"/>
          <cell r="BD256" t="str">
            <v>ر1</v>
          </cell>
          <cell r="BE256"/>
          <cell r="BF256" t="str">
            <v>ر1</v>
          </cell>
          <cell r="BG256"/>
          <cell r="BH256" t="str">
            <v>ر1</v>
          </cell>
          <cell r="BI256"/>
          <cell r="BJ256" t="str">
            <v>ر1</v>
          </cell>
          <cell r="BK256"/>
          <cell r="BL256" t="str">
            <v>ر1</v>
          </cell>
          <cell r="BM256">
            <v>1</v>
          </cell>
          <cell r="BN256" t="str">
            <v>ج</v>
          </cell>
          <cell r="BO256">
            <v>1</v>
          </cell>
          <cell r="BP256" t="str">
            <v>ج</v>
          </cell>
          <cell r="BQ256">
            <v>1</v>
          </cell>
          <cell r="BR256" t="str">
            <v>ج</v>
          </cell>
          <cell r="BS256">
            <v>1</v>
          </cell>
          <cell r="BT256" t="str">
            <v>ج</v>
          </cell>
          <cell r="BU256">
            <v>1</v>
          </cell>
          <cell r="BV256" t="str">
            <v>ج</v>
          </cell>
          <cell r="BW256">
            <v>1</v>
          </cell>
          <cell r="BX256" t="str">
            <v>ج</v>
          </cell>
          <cell r="BY256"/>
          <cell r="BZ256" t="str">
            <v/>
          </cell>
          <cell r="CA256"/>
          <cell r="CB256" t="str">
            <v/>
          </cell>
          <cell r="CC256"/>
          <cell r="CD256" t="str">
            <v/>
          </cell>
          <cell r="CE256"/>
          <cell r="CF256" t="str">
            <v/>
          </cell>
          <cell r="CG256"/>
          <cell r="CH256" t="str">
            <v/>
          </cell>
          <cell r="CI256"/>
          <cell r="CJ256" t="str">
            <v/>
          </cell>
          <cell r="CK256"/>
          <cell r="CL256" t="str">
            <v/>
          </cell>
          <cell r="CM256"/>
          <cell r="CN256" t="str">
            <v/>
          </cell>
          <cell r="CO256"/>
          <cell r="CP256" t="str">
            <v/>
          </cell>
          <cell r="CQ256"/>
          <cell r="CR256" t="str">
            <v/>
          </cell>
          <cell r="CS256"/>
          <cell r="CT256" t="str">
            <v/>
          </cell>
          <cell r="CU256"/>
          <cell r="CV256" t="str">
            <v/>
          </cell>
          <cell r="CW256"/>
          <cell r="CX256" t="str">
            <v>ر1</v>
          </cell>
          <cell r="CY256" t="str">
            <v>ر1</v>
          </cell>
          <cell r="CZ256" t="str">
            <v>ر1</v>
          </cell>
          <cell r="DA256" t="str">
            <v>ر1</v>
          </cell>
          <cell r="DB256" t="str">
            <v>ر2</v>
          </cell>
          <cell r="DC256" t="str">
            <v>ر1</v>
          </cell>
          <cell r="DD256" t="str">
            <v>ر1</v>
          </cell>
          <cell r="DE256" t="str">
            <v>ر1</v>
          </cell>
          <cell r="DF256" t="str">
            <v>ر1</v>
          </cell>
          <cell r="DG256" t="str">
            <v>ر1</v>
          </cell>
          <cell r="DH256" t="str">
            <v>ر1</v>
          </cell>
          <cell r="DI256" t="str">
            <v>ر1</v>
          </cell>
          <cell r="DJ256" t="str">
            <v>ر1</v>
          </cell>
          <cell r="DK256" t="str">
            <v>ر1</v>
          </cell>
          <cell r="DL256" t="str">
            <v>ر1</v>
          </cell>
          <cell r="DM256" t="str">
            <v>ر1</v>
          </cell>
          <cell r="DN256" t="str">
            <v>ر1</v>
          </cell>
          <cell r="DO256" t="str">
            <v>ر1</v>
          </cell>
          <cell r="DP256" t="str">
            <v>ر1</v>
          </cell>
          <cell r="DQ256" t="str">
            <v>ر1</v>
          </cell>
          <cell r="DR256" t="str">
            <v>ر1</v>
          </cell>
          <cell r="DS256" t="str">
            <v>ر1</v>
          </cell>
          <cell r="DT256" t="str">
            <v>ر1</v>
          </cell>
          <cell r="DU256" t="str">
            <v>ر1</v>
          </cell>
          <cell r="DV256" t="str">
            <v>ر1</v>
          </cell>
          <cell r="DW256" t="str">
            <v>ر1</v>
          </cell>
          <cell r="DX256" t="str">
            <v>ر1</v>
          </cell>
          <cell r="DY256" t="str">
            <v>ر1</v>
          </cell>
          <cell r="DZ256" t="str">
            <v>ر1</v>
          </cell>
          <cell r="EA256" t="str">
            <v>ر1</v>
          </cell>
          <cell r="EB256" t="str">
            <v>ر1</v>
          </cell>
          <cell r="EC256" t="str">
            <v>ر1</v>
          </cell>
          <cell r="ED256" t="str">
            <v>ر1</v>
          </cell>
          <cell r="EE256" t="str">
            <v>ر1</v>
          </cell>
          <cell r="EF256" t="str">
            <v>ر1</v>
          </cell>
          <cell r="EG256" t="str">
            <v>ر1</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e">
            <v>#REF!</v>
          </cell>
        </row>
        <row r="257">
          <cell r="A257">
            <v>706803</v>
          </cell>
          <cell r="B257" t="str">
            <v>براءه غانم</v>
          </cell>
          <cell r="C257" t="str">
            <v>الثالثة حديث</v>
          </cell>
          <cell r="D257" t="str">
            <v>ترفع الى س3</v>
          </cell>
          <cell r="E257"/>
          <cell r="F257" t="str">
            <v>ر2</v>
          </cell>
          <cell r="G257"/>
          <cell r="H257" t="str">
            <v>ج</v>
          </cell>
          <cell r="I257"/>
          <cell r="J257" t="str">
            <v>ر1</v>
          </cell>
          <cell r="K257"/>
          <cell r="L257" t="str">
            <v>ر2</v>
          </cell>
          <cell r="M257"/>
          <cell r="N257" t="str">
            <v>ر2</v>
          </cell>
          <cell r="O257"/>
          <cell r="P257" t="str">
            <v>ر1</v>
          </cell>
          <cell r="Q257"/>
          <cell r="R257" t="str">
            <v>ر2</v>
          </cell>
          <cell r="S257"/>
          <cell r="T257" t="str">
            <v>ر2</v>
          </cell>
          <cell r="U257"/>
          <cell r="V257" t="str">
            <v>ر2</v>
          </cell>
          <cell r="W257"/>
          <cell r="X257" t="str">
            <v>ر2</v>
          </cell>
          <cell r="Y257"/>
          <cell r="Z257" t="str">
            <v>ر2</v>
          </cell>
          <cell r="AA257"/>
          <cell r="AB257" t="str">
            <v>ر1</v>
          </cell>
          <cell r="AC257">
            <v>1</v>
          </cell>
          <cell r="AD257" t="str">
            <v>ر1</v>
          </cell>
          <cell r="AE257"/>
          <cell r="AF257" t="str">
            <v>ر1</v>
          </cell>
          <cell r="AG257"/>
          <cell r="AH257" t="str">
            <v>ر1</v>
          </cell>
          <cell r="AI257"/>
          <cell r="AJ257" t="str">
            <v>ر1</v>
          </cell>
          <cell r="AK257">
            <v>1</v>
          </cell>
          <cell r="AL257" t="str">
            <v>ر1</v>
          </cell>
          <cell r="AM257"/>
          <cell r="AN257" t="str">
            <v>ر1</v>
          </cell>
          <cell r="AO257"/>
          <cell r="AP257" t="str">
            <v>ج</v>
          </cell>
          <cell r="AQ257"/>
          <cell r="AR257" t="str">
            <v>ج</v>
          </cell>
          <cell r="AS257">
            <v>1</v>
          </cell>
          <cell r="AT257" t="str">
            <v>ج</v>
          </cell>
          <cell r="AU257">
            <v>1</v>
          </cell>
          <cell r="AV257" t="str">
            <v>ج</v>
          </cell>
          <cell r="AW257">
            <v>1</v>
          </cell>
          <cell r="AX257" t="str">
            <v>ج</v>
          </cell>
          <cell r="AY257">
            <v>1</v>
          </cell>
          <cell r="AZ257" t="str">
            <v>ج</v>
          </cell>
          <cell r="BA257"/>
          <cell r="BB257" t="str">
            <v/>
          </cell>
          <cell r="BC257"/>
          <cell r="BD257" t="str">
            <v/>
          </cell>
          <cell r="BE257"/>
          <cell r="BF257" t="str">
            <v/>
          </cell>
          <cell r="BG257"/>
          <cell r="BH257" t="str">
            <v/>
          </cell>
          <cell r="BI257"/>
          <cell r="BJ257" t="str">
            <v/>
          </cell>
          <cell r="BK257"/>
          <cell r="BL257" t="str">
            <v/>
          </cell>
          <cell r="BM257"/>
          <cell r="BN257" t="str">
            <v/>
          </cell>
          <cell r="BO257"/>
          <cell r="BP257" t="str">
            <v/>
          </cell>
          <cell r="BQ257"/>
          <cell r="BR257" t="str">
            <v/>
          </cell>
          <cell r="BS257"/>
          <cell r="BT257" t="str">
            <v/>
          </cell>
          <cell r="BU257"/>
          <cell r="BV257" t="str">
            <v/>
          </cell>
          <cell r="BW257"/>
          <cell r="BX257" t="str">
            <v/>
          </cell>
          <cell r="BY257"/>
          <cell r="BZ257" t="str">
            <v/>
          </cell>
          <cell r="CA257"/>
          <cell r="CB257" t="str">
            <v/>
          </cell>
          <cell r="CC257"/>
          <cell r="CD257" t="str">
            <v/>
          </cell>
          <cell r="CE257"/>
          <cell r="CF257" t="str">
            <v/>
          </cell>
          <cell r="CG257"/>
          <cell r="CH257" t="str">
            <v/>
          </cell>
          <cell r="CI257"/>
          <cell r="CJ257" t="str">
            <v/>
          </cell>
          <cell r="CK257"/>
          <cell r="CL257" t="str">
            <v/>
          </cell>
          <cell r="CM257"/>
          <cell r="CN257" t="str">
            <v/>
          </cell>
          <cell r="CO257"/>
          <cell r="CP257" t="str">
            <v/>
          </cell>
          <cell r="CQ257"/>
          <cell r="CR257" t="str">
            <v/>
          </cell>
          <cell r="CS257"/>
          <cell r="CT257" t="str">
            <v/>
          </cell>
          <cell r="CU257"/>
          <cell r="CV257" t="str">
            <v/>
          </cell>
          <cell r="CW257"/>
          <cell r="CX257" t="str">
            <v>ر2</v>
          </cell>
          <cell r="CY257" t="str">
            <v>ج</v>
          </cell>
          <cell r="CZ257" t="str">
            <v>ر1</v>
          </cell>
          <cell r="DA257" t="str">
            <v>ر2</v>
          </cell>
          <cell r="DB257" t="str">
            <v>ر2</v>
          </cell>
          <cell r="DC257" t="str">
            <v>ر1</v>
          </cell>
          <cell r="DD257" t="str">
            <v>ر2</v>
          </cell>
          <cell r="DE257" t="str">
            <v>ر2</v>
          </cell>
          <cell r="DF257" t="str">
            <v>ر2</v>
          </cell>
          <cell r="DG257" t="str">
            <v>ر2</v>
          </cell>
          <cell r="DH257" t="str">
            <v>ر2</v>
          </cell>
          <cell r="DI257" t="str">
            <v>ر1</v>
          </cell>
          <cell r="DJ257" t="str">
            <v>ر2</v>
          </cell>
          <cell r="DK257" t="str">
            <v>ر1</v>
          </cell>
          <cell r="DL257" t="str">
            <v>ر1</v>
          </cell>
          <cell r="DM257" t="str">
            <v>ر1</v>
          </cell>
          <cell r="DN257" t="str">
            <v>ر2</v>
          </cell>
          <cell r="DO257" t="str">
            <v>ر1</v>
          </cell>
          <cell r="DP257" t="str">
            <v>ج</v>
          </cell>
          <cell r="DQ257" t="str">
            <v>ج</v>
          </cell>
          <cell r="DR257" t="str">
            <v>ر1</v>
          </cell>
          <cell r="DS257" t="str">
            <v>ر1</v>
          </cell>
          <cell r="DT257" t="str">
            <v>ر1</v>
          </cell>
          <cell r="DU257" t="str">
            <v>ر1</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O257" t="str">
            <v/>
          </cell>
          <cell r="EP257" t="str">
            <v/>
          </cell>
          <cell r="EQ257" t="str">
            <v/>
          </cell>
          <cell r="ER257" t="str">
            <v/>
          </cell>
          <cell r="ES257" t="str">
            <v/>
          </cell>
          <cell r="ET257" t="str">
            <v/>
          </cell>
          <cell r="EU257" t="str">
            <v/>
          </cell>
          <cell r="EV257" t="str">
            <v/>
          </cell>
          <cell r="EW257" t="e">
            <v>#REF!</v>
          </cell>
        </row>
        <row r="258">
          <cell r="A258">
            <v>706804</v>
          </cell>
          <cell r="B258" t="str">
            <v>بشار الحلقي</v>
          </cell>
          <cell r="C258" t="str">
            <v>الثانية</v>
          </cell>
          <cell r="D258" t="str">
            <v/>
          </cell>
          <cell r="E258"/>
          <cell r="F258" t="str">
            <v>ر1</v>
          </cell>
          <cell r="G258"/>
          <cell r="H258" t="str">
            <v>ر2</v>
          </cell>
          <cell r="I258"/>
          <cell r="J258" t="str">
            <v>ر2</v>
          </cell>
          <cell r="K258"/>
          <cell r="L258" t="str">
            <v>ر1</v>
          </cell>
          <cell r="M258"/>
          <cell r="N258" t="str">
            <v>ر2</v>
          </cell>
          <cell r="O258">
            <v>1</v>
          </cell>
          <cell r="P258" t="str">
            <v>ر2</v>
          </cell>
          <cell r="Q258"/>
          <cell r="R258" t="str">
            <v>ر2</v>
          </cell>
          <cell r="S258"/>
          <cell r="T258" t="str">
            <v>ر2</v>
          </cell>
          <cell r="U258"/>
          <cell r="V258" t="str">
            <v>ر2</v>
          </cell>
          <cell r="W258">
            <v>1</v>
          </cell>
          <cell r="X258" t="str">
            <v>ر2</v>
          </cell>
          <cell r="Y258"/>
          <cell r="Z258" t="str">
            <v>ر2</v>
          </cell>
          <cell r="AA258">
            <v>1</v>
          </cell>
          <cell r="AB258" t="str">
            <v>ر2</v>
          </cell>
          <cell r="AC258">
            <v>1</v>
          </cell>
          <cell r="AD258" t="str">
            <v>ج</v>
          </cell>
          <cell r="AE258">
            <v>1</v>
          </cell>
          <cell r="AF258" t="str">
            <v>ج</v>
          </cell>
          <cell r="AG258">
            <v>1</v>
          </cell>
          <cell r="AH258" t="str">
            <v>ج</v>
          </cell>
          <cell r="AI258">
            <v>1</v>
          </cell>
          <cell r="AJ258" t="str">
            <v>ج</v>
          </cell>
          <cell r="AK258">
            <v>1</v>
          </cell>
          <cell r="AL258" t="str">
            <v>ج</v>
          </cell>
          <cell r="AM258">
            <v>1</v>
          </cell>
          <cell r="AN258" t="str">
            <v>ج</v>
          </cell>
          <cell r="AO258"/>
          <cell r="AP258" t="str">
            <v/>
          </cell>
          <cell r="AQ258"/>
          <cell r="AR258" t="str">
            <v/>
          </cell>
          <cell r="AS258"/>
          <cell r="AT258" t="str">
            <v/>
          </cell>
          <cell r="AU258"/>
          <cell r="AV258" t="str">
            <v/>
          </cell>
          <cell r="AW258"/>
          <cell r="AX258" t="str">
            <v/>
          </cell>
          <cell r="AY258"/>
          <cell r="AZ258" t="str">
            <v/>
          </cell>
          <cell r="BA258"/>
          <cell r="BB258" t="str">
            <v/>
          </cell>
          <cell r="BC258"/>
          <cell r="BD258" t="str">
            <v/>
          </cell>
          <cell r="BE258"/>
          <cell r="BF258" t="str">
            <v/>
          </cell>
          <cell r="BG258"/>
          <cell r="BH258" t="str">
            <v/>
          </cell>
          <cell r="BI258"/>
          <cell r="BJ258" t="str">
            <v/>
          </cell>
          <cell r="BK258"/>
          <cell r="BL258" t="str">
            <v/>
          </cell>
          <cell r="BM258"/>
          <cell r="BN258" t="str">
            <v/>
          </cell>
          <cell r="BO258"/>
          <cell r="BP258" t="str">
            <v/>
          </cell>
          <cell r="BQ258"/>
          <cell r="BR258" t="str">
            <v/>
          </cell>
          <cell r="BS258"/>
          <cell r="BT258" t="str">
            <v/>
          </cell>
          <cell r="BU258"/>
          <cell r="BV258" t="str">
            <v/>
          </cell>
          <cell r="BW258"/>
          <cell r="BX258" t="str">
            <v/>
          </cell>
          <cell r="BY258"/>
          <cell r="BZ258" t="str">
            <v/>
          </cell>
          <cell r="CA258"/>
          <cell r="CB258" t="str">
            <v/>
          </cell>
          <cell r="CC258"/>
          <cell r="CD258" t="str">
            <v/>
          </cell>
          <cell r="CE258"/>
          <cell r="CF258" t="str">
            <v/>
          </cell>
          <cell r="CG258"/>
          <cell r="CH258" t="str">
            <v/>
          </cell>
          <cell r="CI258"/>
          <cell r="CJ258" t="str">
            <v/>
          </cell>
          <cell r="CK258"/>
          <cell r="CL258" t="str">
            <v/>
          </cell>
          <cell r="CM258"/>
          <cell r="CN258" t="str">
            <v/>
          </cell>
          <cell r="CO258"/>
          <cell r="CP258" t="str">
            <v/>
          </cell>
          <cell r="CQ258"/>
          <cell r="CR258" t="str">
            <v/>
          </cell>
          <cell r="CS258"/>
          <cell r="CT258" t="str">
            <v/>
          </cell>
          <cell r="CU258"/>
          <cell r="CV258" t="str">
            <v/>
          </cell>
          <cell r="CW258"/>
          <cell r="CX258" t="str">
            <v>ر1</v>
          </cell>
          <cell r="CY258" t="str">
            <v>ر2</v>
          </cell>
          <cell r="CZ258" t="str">
            <v>ر2</v>
          </cell>
          <cell r="DA258" t="str">
            <v>ر1</v>
          </cell>
          <cell r="DB258" t="str">
            <v>ر2</v>
          </cell>
          <cell r="DC258" t="str">
            <v>ر2</v>
          </cell>
          <cell r="DD258" t="str">
            <v>ر2</v>
          </cell>
          <cell r="DE258" t="str">
            <v>ر2</v>
          </cell>
          <cell r="DF258" t="str">
            <v>ر2</v>
          </cell>
          <cell r="DG258" t="str">
            <v>ر2</v>
          </cell>
          <cell r="DH258" t="str">
            <v>ر2</v>
          </cell>
          <cell r="DI258" t="str">
            <v>ر2</v>
          </cell>
          <cell r="DJ258" t="str">
            <v>ر1</v>
          </cell>
          <cell r="DK258" t="str">
            <v>ر1</v>
          </cell>
          <cell r="DL258" t="str">
            <v>ر1</v>
          </cell>
          <cell r="DM258" t="str">
            <v>ر1</v>
          </cell>
          <cell r="DN258" t="str">
            <v>ر1</v>
          </cell>
          <cell r="DO258" t="str">
            <v>ر1</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
          </cell>
          <cell r="ET258" t="str">
            <v/>
          </cell>
          <cell r="EU258" t="str">
            <v/>
          </cell>
          <cell r="EV258" t="str">
            <v/>
          </cell>
          <cell r="EW258" t="e">
            <v>#REF!</v>
          </cell>
        </row>
        <row r="259">
          <cell r="A259">
            <v>706805</v>
          </cell>
          <cell r="B259" t="str">
            <v>بشرى بشير</v>
          </cell>
          <cell r="C259" t="str">
            <v>الثالثة</v>
          </cell>
          <cell r="D259" t="str">
            <v/>
          </cell>
          <cell r="E259"/>
          <cell r="F259" t="str">
            <v>ر1</v>
          </cell>
          <cell r="G259"/>
          <cell r="H259" t="str">
            <v>ر1</v>
          </cell>
          <cell r="I259"/>
          <cell r="J259" t="str">
            <v>ر2</v>
          </cell>
          <cell r="K259"/>
          <cell r="L259" t="str">
            <v>ر1</v>
          </cell>
          <cell r="M259"/>
          <cell r="N259" t="str">
            <v>ر1</v>
          </cell>
          <cell r="O259"/>
          <cell r="P259" t="str">
            <v>ر1</v>
          </cell>
          <cell r="Q259"/>
          <cell r="R259" t="str">
            <v>ر2</v>
          </cell>
          <cell r="S259"/>
          <cell r="T259" t="str">
            <v>ر2</v>
          </cell>
          <cell r="U259">
            <v>1</v>
          </cell>
          <cell r="V259" t="str">
            <v>ر2</v>
          </cell>
          <cell r="W259"/>
          <cell r="X259" t="str">
            <v>ر1</v>
          </cell>
          <cell r="Y259"/>
          <cell r="Z259" t="str">
            <v>ر2</v>
          </cell>
          <cell r="AA259"/>
          <cell r="AB259" t="str">
            <v>ر2</v>
          </cell>
          <cell r="AC259"/>
          <cell r="AD259" t="str">
            <v>ر1</v>
          </cell>
          <cell r="AE259"/>
          <cell r="AF259" t="str">
            <v>ر1</v>
          </cell>
          <cell r="AG259"/>
          <cell r="AH259" t="str">
            <v>ر1</v>
          </cell>
          <cell r="AI259"/>
          <cell r="AJ259" t="str">
            <v>ج</v>
          </cell>
          <cell r="AK259"/>
          <cell r="AL259" t="str">
            <v>ر1</v>
          </cell>
          <cell r="AM259"/>
          <cell r="AN259" t="str">
            <v>ر1</v>
          </cell>
          <cell r="AO259">
            <v>1</v>
          </cell>
          <cell r="AP259" t="str">
            <v>ج</v>
          </cell>
          <cell r="AQ259"/>
          <cell r="AR259" t="str">
            <v>ج</v>
          </cell>
          <cell r="AS259"/>
          <cell r="AT259" t="str">
            <v>ج</v>
          </cell>
          <cell r="AU259"/>
          <cell r="AV259" t="str">
            <v>ج</v>
          </cell>
          <cell r="AW259">
            <v>1</v>
          </cell>
          <cell r="AX259" t="str">
            <v>ر1</v>
          </cell>
          <cell r="AY259">
            <v>1</v>
          </cell>
          <cell r="AZ259" t="str">
            <v>ر1</v>
          </cell>
          <cell r="BA259">
            <v>1</v>
          </cell>
          <cell r="BB259" t="str">
            <v>ج</v>
          </cell>
          <cell r="BC259"/>
          <cell r="BD259" t="str">
            <v>ج</v>
          </cell>
          <cell r="BE259">
            <v>1</v>
          </cell>
          <cell r="BF259" t="str">
            <v>ج</v>
          </cell>
          <cell r="BG259">
            <v>1</v>
          </cell>
          <cell r="BH259" t="str">
            <v>ج</v>
          </cell>
          <cell r="BI259"/>
          <cell r="BJ259" t="str">
            <v>ج</v>
          </cell>
          <cell r="BK259">
            <v>1</v>
          </cell>
          <cell r="BL259" t="str">
            <v>ج</v>
          </cell>
          <cell r="BM259"/>
          <cell r="BN259" t="str">
            <v/>
          </cell>
          <cell r="BO259"/>
          <cell r="BP259" t="str">
            <v/>
          </cell>
          <cell r="BQ259"/>
          <cell r="BR259" t="str">
            <v/>
          </cell>
          <cell r="BS259"/>
          <cell r="BT259" t="str">
            <v/>
          </cell>
          <cell r="BU259"/>
          <cell r="BV259" t="str">
            <v/>
          </cell>
          <cell r="BW259"/>
          <cell r="BX259" t="str">
            <v/>
          </cell>
          <cell r="BY259"/>
          <cell r="BZ259" t="str">
            <v/>
          </cell>
          <cell r="CA259"/>
          <cell r="CB259" t="str">
            <v/>
          </cell>
          <cell r="CC259"/>
          <cell r="CD259" t="str">
            <v/>
          </cell>
          <cell r="CE259"/>
          <cell r="CF259" t="str">
            <v/>
          </cell>
          <cell r="CG259"/>
          <cell r="CH259" t="str">
            <v/>
          </cell>
          <cell r="CI259"/>
          <cell r="CJ259" t="str">
            <v/>
          </cell>
          <cell r="CK259"/>
          <cell r="CL259" t="str">
            <v/>
          </cell>
          <cell r="CM259"/>
          <cell r="CN259" t="str">
            <v/>
          </cell>
          <cell r="CO259"/>
          <cell r="CP259" t="str">
            <v/>
          </cell>
          <cell r="CQ259"/>
          <cell r="CR259" t="str">
            <v/>
          </cell>
          <cell r="CS259"/>
          <cell r="CT259" t="str">
            <v/>
          </cell>
          <cell r="CU259"/>
          <cell r="CV259" t="str">
            <v/>
          </cell>
          <cell r="CW259"/>
          <cell r="CX259" t="str">
            <v>ر1</v>
          </cell>
          <cell r="CY259" t="str">
            <v>ر1</v>
          </cell>
          <cell r="CZ259" t="str">
            <v>ر2</v>
          </cell>
          <cell r="DA259" t="str">
            <v>ر1</v>
          </cell>
          <cell r="DB259" t="str">
            <v>ر1</v>
          </cell>
          <cell r="DC259" t="str">
            <v>ر1</v>
          </cell>
          <cell r="DD259" t="str">
            <v>ر2</v>
          </cell>
          <cell r="DE259" t="str">
            <v>ر2</v>
          </cell>
          <cell r="DF259" t="str">
            <v>ر2</v>
          </cell>
          <cell r="DG259" t="str">
            <v>ر1</v>
          </cell>
          <cell r="DH259" t="str">
            <v>ر2</v>
          </cell>
          <cell r="DI259" t="str">
            <v>ر2</v>
          </cell>
          <cell r="DJ259" t="str">
            <v>ر1</v>
          </cell>
          <cell r="DK259" t="str">
            <v>ر1</v>
          </cell>
          <cell r="DL259" t="str">
            <v>ر1</v>
          </cell>
          <cell r="DM259" t="str">
            <v>ج</v>
          </cell>
          <cell r="DN259" t="str">
            <v>ر1</v>
          </cell>
          <cell r="DO259" t="str">
            <v>ر1</v>
          </cell>
          <cell r="DP259" t="str">
            <v>ر1</v>
          </cell>
          <cell r="DQ259" t="str">
            <v>ج</v>
          </cell>
          <cell r="DR259" t="str">
            <v>ج</v>
          </cell>
          <cell r="DS259" t="str">
            <v>ج</v>
          </cell>
          <cell r="DT259" t="str">
            <v>ر2</v>
          </cell>
          <cell r="DU259" t="str">
            <v>ر1</v>
          </cell>
          <cell r="DV259" t="str">
            <v>ر1</v>
          </cell>
          <cell r="DW259" t="str">
            <v>ج</v>
          </cell>
          <cell r="DX259" t="str">
            <v>ر1</v>
          </cell>
          <cell r="DY259" t="str">
            <v>ر1</v>
          </cell>
          <cell r="DZ259" t="str">
            <v>ج</v>
          </cell>
          <cell r="EA259" t="str">
            <v>ر1</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e">
            <v>#REF!</v>
          </cell>
        </row>
        <row r="260">
          <cell r="A260">
            <v>706810</v>
          </cell>
          <cell r="B260" t="str">
            <v>تغريد الشربجي</v>
          </cell>
          <cell r="C260" t="str">
            <v>الأولى</v>
          </cell>
          <cell r="D260" t="str">
            <v>إيقاف</v>
          </cell>
          <cell r="E260">
            <v>1</v>
          </cell>
          <cell r="F260" t="str">
            <v>ر2</v>
          </cell>
          <cell r="G260">
            <v>1</v>
          </cell>
          <cell r="H260" t="str">
            <v>ر2</v>
          </cell>
          <cell r="I260"/>
          <cell r="J260" t="str">
            <v>ر1</v>
          </cell>
          <cell r="K260"/>
          <cell r="L260" t="str">
            <v>ر1</v>
          </cell>
          <cell r="M260"/>
          <cell r="N260" t="str">
            <v>ر2</v>
          </cell>
          <cell r="O260"/>
          <cell r="P260" t="str">
            <v>ر1</v>
          </cell>
          <cell r="Q260"/>
          <cell r="R260" t="str">
            <v>ج</v>
          </cell>
          <cell r="S260"/>
          <cell r="T260" t="str">
            <v>ج</v>
          </cell>
          <cell r="U260"/>
          <cell r="V260" t="str">
            <v>ج</v>
          </cell>
          <cell r="W260"/>
          <cell r="X260" t="str">
            <v>ج</v>
          </cell>
          <cell r="Y260"/>
          <cell r="Z260" t="str">
            <v>ج</v>
          </cell>
          <cell r="AA260"/>
          <cell r="AB260" t="str">
            <v>ج</v>
          </cell>
          <cell r="AC260"/>
          <cell r="AD260" t="str">
            <v/>
          </cell>
          <cell r="AE260"/>
          <cell r="AF260" t="str">
            <v/>
          </cell>
          <cell r="AG260"/>
          <cell r="AH260" t="str">
            <v/>
          </cell>
          <cell r="AI260"/>
          <cell r="AJ260" t="str">
            <v/>
          </cell>
          <cell r="AK260"/>
          <cell r="AL260" t="str">
            <v/>
          </cell>
          <cell r="AM260"/>
          <cell r="AN260" t="str">
            <v/>
          </cell>
          <cell r="AO260"/>
          <cell r="AP260" t="str">
            <v/>
          </cell>
          <cell r="AQ260"/>
          <cell r="AR260" t="str">
            <v/>
          </cell>
          <cell r="AS260"/>
          <cell r="AT260" t="str">
            <v/>
          </cell>
          <cell r="AU260"/>
          <cell r="AV260" t="str">
            <v/>
          </cell>
          <cell r="AW260"/>
          <cell r="AX260" t="str">
            <v/>
          </cell>
          <cell r="AY260"/>
          <cell r="AZ260" t="str">
            <v/>
          </cell>
          <cell r="BA260"/>
          <cell r="BB260" t="str">
            <v/>
          </cell>
          <cell r="BC260"/>
          <cell r="BD260" t="str">
            <v/>
          </cell>
          <cell r="BE260"/>
          <cell r="BF260" t="str">
            <v/>
          </cell>
          <cell r="BG260"/>
          <cell r="BH260" t="str">
            <v/>
          </cell>
          <cell r="BI260"/>
          <cell r="BJ260" t="str">
            <v/>
          </cell>
          <cell r="BK260"/>
          <cell r="BL260" t="str">
            <v/>
          </cell>
          <cell r="BM260"/>
          <cell r="BN260" t="str">
            <v/>
          </cell>
          <cell r="BO260"/>
          <cell r="BP260" t="str">
            <v/>
          </cell>
          <cell r="BQ260"/>
          <cell r="BR260" t="str">
            <v/>
          </cell>
          <cell r="BS260"/>
          <cell r="BT260" t="str">
            <v/>
          </cell>
          <cell r="BU260"/>
          <cell r="BV260" t="str">
            <v/>
          </cell>
          <cell r="BW260"/>
          <cell r="BX260" t="str">
            <v/>
          </cell>
          <cell r="BY260"/>
          <cell r="BZ260" t="str">
            <v/>
          </cell>
          <cell r="CA260"/>
          <cell r="CB260" t="str">
            <v/>
          </cell>
          <cell r="CC260"/>
          <cell r="CD260" t="str">
            <v/>
          </cell>
          <cell r="CE260"/>
          <cell r="CF260" t="str">
            <v/>
          </cell>
          <cell r="CG260"/>
          <cell r="CH260" t="str">
            <v/>
          </cell>
          <cell r="CI260"/>
          <cell r="CJ260" t="str">
            <v/>
          </cell>
          <cell r="CK260"/>
          <cell r="CL260" t="str">
            <v/>
          </cell>
          <cell r="CM260"/>
          <cell r="CN260" t="str">
            <v/>
          </cell>
          <cell r="CO260"/>
          <cell r="CP260" t="str">
            <v/>
          </cell>
          <cell r="CQ260"/>
          <cell r="CR260" t="str">
            <v/>
          </cell>
          <cell r="CS260"/>
          <cell r="CT260" t="str">
            <v/>
          </cell>
          <cell r="CU260"/>
          <cell r="CV260" t="str">
            <v/>
          </cell>
          <cell r="CW260" t="str">
            <v>إيقاف</v>
          </cell>
          <cell r="CX260" t="str">
            <v>ر2</v>
          </cell>
          <cell r="CY260" t="str">
            <v>ر2</v>
          </cell>
          <cell r="CZ260" t="str">
            <v>ر1</v>
          </cell>
          <cell r="DA260" t="str">
            <v>ر1</v>
          </cell>
          <cell r="DB260" t="str">
            <v>ر2</v>
          </cell>
          <cell r="DC260" t="str">
            <v>ر1</v>
          </cell>
          <cell r="DD260" t="str">
            <v>ج</v>
          </cell>
          <cell r="DE260" t="str">
            <v>ج</v>
          </cell>
          <cell r="DF260" t="str">
            <v>ج</v>
          </cell>
          <cell r="DG260" t="str">
            <v>ج</v>
          </cell>
          <cell r="DH260" t="str">
            <v>ج</v>
          </cell>
          <cell r="DI260" t="str">
            <v>ج</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e">
            <v>#REF!</v>
          </cell>
        </row>
        <row r="261">
          <cell r="A261">
            <v>706814</v>
          </cell>
          <cell r="B261" t="str">
            <v>جدعه الخطيب ابو فخر</v>
          </cell>
          <cell r="C261" t="str">
            <v>الرابعة حديث</v>
          </cell>
          <cell r="D261" t="str">
            <v>ترفع الى س4</v>
          </cell>
          <cell r="E261"/>
          <cell r="F261" t="str">
            <v>ر1</v>
          </cell>
          <cell r="G261"/>
          <cell r="H261" t="str">
            <v>ر1</v>
          </cell>
          <cell r="I261"/>
          <cell r="J261" t="str">
            <v>ر1</v>
          </cell>
          <cell r="K261"/>
          <cell r="L261" t="str">
            <v>ر1</v>
          </cell>
          <cell r="M261"/>
          <cell r="N261" t="str">
            <v>ر1</v>
          </cell>
          <cell r="O261"/>
          <cell r="P261" t="str">
            <v>ر2</v>
          </cell>
          <cell r="Q261"/>
          <cell r="R261" t="str">
            <v>ر1</v>
          </cell>
          <cell r="S261"/>
          <cell r="T261" t="str">
            <v>ر1</v>
          </cell>
          <cell r="U261"/>
          <cell r="V261" t="str">
            <v>ر1</v>
          </cell>
          <cell r="W261"/>
          <cell r="X261" t="str">
            <v>ر1</v>
          </cell>
          <cell r="Y261"/>
          <cell r="Z261" t="str">
            <v>ر1</v>
          </cell>
          <cell r="AA261">
            <v>1</v>
          </cell>
          <cell r="AB261" t="str">
            <v>ر1</v>
          </cell>
          <cell r="AC261"/>
          <cell r="AD261" t="str">
            <v>ر1</v>
          </cell>
          <cell r="AE261"/>
          <cell r="AF261" t="str">
            <v>ر1</v>
          </cell>
          <cell r="AG261"/>
          <cell r="AH261" t="str">
            <v>ر1</v>
          </cell>
          <cell r="AI261"/>
          <cell r="AJ261" t="str">
            <v>ر1</v>
          </cell>
          <cell r="AK261"/>
          <cell r="AL261" t="str">
            <v>ر1</v>
          </cell>
          <cell r="AM261"/>
          <cell r="AN261" t="str">
            <v>ر1</v>
          </cell>
          <cell r="AO261"/>
          <cell r="AP261" t="str">
            <v>ر1</v>
          </cell>
          <cell r="AQ261"/>
          <cell r="AR261" t="str">
            <v>ر2</v>
          </cell>
          <cell r="AS261"/>
          <cell r="AT261" t="str">
            <v>ر1</v>
          </cell>
          <cell r="AU261"/>
          <cell r="AV261" t="str">
            <v>ر1</v>
          </cell>
          <cell r="AW261"/>
          <cell r="AX261" t="str">
            <v>ر1</v>
          </cell>
          <cell r="AY261"/>
          <cell r="AZ261" t="str">
            <v>ر1</v>
          </cell>
          <cell r="BA261"/>
          <cell r="BB261" t="str">
            <v>ر1</v>
          </cell>
          <cell r="BC261"/>
          <cell r="BD261" t="str">
            <v>ر1</v>
          </cell>
          <cell r="BE261"/>
          <cell r="BF261" t="str">
            <v>ر1</v>
          </cell>
          <cell r="BG261"/>
          <cell r="BH261" t="str">
            <v>ر1</v>
          </cell>
          <cell r="BI261"/>
          <cell r="BJ261" t="str">
            <v>ر1</v>
          </cell>
          <cell r="BK261"/>
          <cell r="BL261" t="str">
            <v>ر1</v>
          </cell>
          <cell r="BM261">
            <v>1</v>
          </cell>
          <cell r="BN261" t="str">
            <v>ج</v>
          </cell>
          <cell r="BO261">
            <v>1</v>
          </cell>
          <cell r="BP261" t="str">
            <v>ج</v>
          </cell>
          <cell r="BQ261">
            <v>1</v>
          </cell>
          <cell r="BR261" t="str">
            <v>ج</v>
          </cell>
          <cell r="BS261">
            <v>1</v>
          </cell>
          <cell r="BT261" t="str">
            <v>ج</v>
          </cell>
          <cell r="BU261">
            <v>1</v>
          </cell>
          <cell r="BV261" t="str">
            <v>ج</v>
          </cell>
          <cell r="BW261">
            <v>1</v>
          </cell>
          <cell r="BX261" t="str">
            <v>ج</v>
          </cell>
          <cell r="BY261"/>
          <cell r="BZ261" t="str">
            <v/>
          </cell>
          <cell r="CA261"/>
          <cell r="CB261" t="str">
            <v/>
          </cell>
          <cell r="CC261"/>
          <cell r="CD261" t="str">
            <v/>
          </cell>
          <cell r="CE261"/>
          <cell r="CF261" t="str">
            <v/>
          </cell>
          <cell r="CG261"/>
          <cell r="CH261" t="str">
            <v/>
          </cell>
          <cell r="CI261"/>
          <cell r="CJ261" t="str">
            <v/>
          </cell>
          <cell r="CK261"/>
          <cell r="CL261" t="str">
            <v/>
          </cell>
          <cell r="CM261"/>
          <cell r="CN261" t="str">
            <v/>
          </cell>
          <cell r="CO261"/>
          <cell r="CP261" t="str">
            <v/>
          </cell>
          <cell r="CQ261"/>
          <cell r="CR261" t="str">
            <v/>
          </cell>
          <cell r="CS261"/>
          <cell r="CT261" t="str">
            <v/>
          </cell>
          <cell r="CU261"/>
          <cell r="CV261" t="str">
            <v/>
          </cell>
          <cell r="CW261"/>
          <cell r="CX261" t="str">
            <v>ر1</v>
          </cell>
          <cell r="CY261" t="str">
            <v>ر1</v>
          </cell>
          <cell r="CZ261" t="str">
            <v>ر1</v>
          </cell>
          <cell r="DA261" t="str">
            <v>ر1</v>
          </cell>
          <cell r="DB261" t="str">
            <v>ر1</v>
          </cell>
          <cell r="DC261" t="str">
            <v>ر2</v>
          </cell>
          <cell r="DD261" t="str">
            <v>ر1</v>
          </cell>
          <cell r="DE261" t="str">
            <v>ر1</v>
          </cell>
          <cell r="DF261" t="str">
            <v>ر1</v>
          </cell>
          <cell r="DG261" t="str">
            <v>ر1</v>
          </cell>
          <cell r="DH261" t="str">
            <v>ر1</v>
          </cell>
          <cell r="DI261" t="str">
            <v>ر2</v>
          </cell>
          <cell r="DJ261" t="str">
            <v>ر1</v>
          </cell>
          <cell r="DK261" t="str">
            <v>ر1</v>
          </cell>
          <cell r="DL261" t="str">
            <v>ر1</v>
          </cell>
          <cell r="DM261" t="str">
            <v>ر1</v>
          </cell>
          <cell r="DN261" t="str">
            <v>ر1</v>
          </cell>
          <cell r="DO261" t="str">
            <v>ر1</v>
          </cell>
          <cell r="DP261" t="str">
            <v>ر1</v>
          </cell>
          <cell r="DQ261" t="str">
            <v>ر2</v>
          </cell>
          <cell r="DR261" t="str">
            <v>ر1</v>
          </cell>
          <cell r="DS261" t="str">
            <v>ر1</v>
          </cell>
          <cell r="DT261" t="str">
            <v>ر1</v>
          </cell>
          <cell r="DU261" t="str">
            <v>ر1</v>
          </cell>
          <cell r="DV261" t="str">
            <v>ر1</v>
          </cell>
          <cell r="DW261" t="str">
            <v>ر1</v>
          </cell>
          <cell r="DX261" t="str">
            <v>ر1</v>
          </cell>
          <cell r="DY261" t="str">
            <v>ر1</v>
          </cell>
          <cell r="DZ261" t="str">
            <v>ر1</v>
          </cell>
          <cell r="EA261" t="str">
            <v>ر1</v>
          </cell>
          <cell r="EB261" t="str">
            <v>ر1</v>
          </cell>
          <cell r="EC261" t="str">
            <v>ر1</v>
          </cell>
          <cell r="ED261" t="str">
            <v>ر1</v>
          </cell>
          <cell r="EE261" t="str">
            <v>ر1</v>
          </cell>
          <cell r="EF261" t="str">
            <v>ر1</v>
          </cell>
          <cell r="EG261" t="str">
            <v>ر1</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e">
            <v>#REF!</v>
          </cell>
        </row>
        <row r="262">
          <cell r="A262">
            <v>706822</v>
          </cell>
          <cell r="B262" t="str">
            <v>حرمون عبد الحي</v>
          </cell>
          <cell r="C262" t="str">
            <v>الرابعة حديث</v>
          </cell>
          <cell r="D262" t="str">
            <v>ترفع الى س4</v>
          </cell>
          <cell r="E262"/>
          <cell r="F262" t="str">
            <v>ر2</v>
          </cell>
          <cell r="G262"/>
          <cell r="H262" t="str">
            <v>ر1</v>
          </cell>
          <cell r="I262"/>
          <cell r="J262" t="str">
            <v>ر2</v>
          </cell>
          <cell r="K262"/>
          <cell r="L262" t="str">
            <v>ر1</v>
          </cell>
          <cell r="M262"/>
          <cell r="N262" t="str">
            <v>ر1</v>
          </cell>
          <cell r="O262"/>
          <cell r="P262" t="str">
            <v>ر1</v>
          </cell>
          <cell r="Q262"/>
          <cell r="R262" t="str">
            <v>ر1</v>
          </cell>
          <cell r="S262"/>
          <cell r="T262" t="str">
            <v>ر2</v>
          </cell>
          <cell r="U262"/>
          <cell r="V262" t="str">
            <v>ر2</v>
          </cell>
          <cell r="W262"/>
          <cell r="X262" t="str">
            <v>ر1</v>
          </cell>
          <cell r="Y262"/>
          <cell r="Z262" t="str">
            <v>ر2</v>
          </cell>
          <cell r="AA262"/>
          <cell r="AB262" t="str">
            <v>ر1</v>
          </cell>
          <cell r="AC262"/>
          <cell r="AD262" t="str">
            <v>ر2</v>
          </cell>
          <cell r="AE262"/>
          <cell r="AF262" t="str">
            <v>ر2</v>
          </cell>
          <cell r="AG262"/>
          <cell r="AH262" t="str">
            <v>ر1</v>
          </cell>
          <cell r="AI262"/>
          <cell r="AJ262" t="str">
            <v>ج</v>
          </cell>
          <cell r="AK262"/>
          <cell r="AL262" t="str">
            <v>ر1</v>
          </cell>
          <cell r="AM262"/>
          <cell r="AN262" t="str">
            <v>ر1</v>
          </cell>
          <cell r="AO262"/>
          <cell r="AP262" t="str">
            <v>ر1</v>
          </cell>
          <cell r="AQ262"/>
          <cell r="AR262" t="str">
            <v>ر1</v>
          </cell>
          <cell r="AS262"/>
          <cell r="AT262" t="str">
            <v>ر1</v>
          </cell>
          <cell r="AU262"/>
          <cell r="AV262" t="str">
            <v>ر1</v>
          </cell>
          <cell r="AW262">
            <v>1</v>
          </cell>
          <cell r="AX262" t="str">
            <v>ج</v>
          </cell>
          <cell r="AY262"/>
          <cell r="AZ262" t="str">
            <v>ر1</v>
          </cell>
          <cell r="BA262">
            <v>1</v>
          </cell>
          <cell r="BB262" t="str">
            <v>ج</v>
          </cell>
          <cell r="BC262">
            <v>1</v>
          </cell>
          <cell r="BD262" t="str">
            <v>ج</v>
          </cell>
          <cell r="BE262">
            <v>1</v>
          </cell>
          <cell r="BF262" t="str">
            <v>ر1</v>
          </cell>
          <cell r="BG262">
            <v>1</v>
          </cell>
          <cell r="BH262" t="str">
            <v>ج</v>
          </cell>
          <cell r="BI262">
            <v>1</v>
          </cell>
          <cell r="BJ262" t="str">
            <v>ر1</v>
          </cell>
          <cell r="BK262">
            <v>1</v>
          </cell>
          <cell r="BL262" t="str">
            <v>ج</v>
          </cell>
          <cell r="BM262">
            <v>1</v>
          </cell>
          <cell r="BN262" t="str">
            <v>ج</v>
          </cell>
          <cell r="BO262">
            <v>1</v>
          </cell>
          <cell r="BP262" t="str">
            <v>ج</v>
          </cell>
          <cell r="BQ262">
            <v>1</v>
          </cell>
          <cell r="BR262" t="str">
            <v>ج</v>
          </cell>
          <cell r="BS262">
            <v>1</v>
          </cell>
          <cell r="BT262" t="str">
            <v>ج</v>
          </cell>
          <cell r="BU262">
            <v>1</v>
          </cell>
          <cell r="BV262" t="str">
            <v>ج</v>
          </cell>
          <cell r="BW262">
            <v>1</v>
          </cell>
          <cell r="BX262" t="str">
            <v>ج</v>
          </cell>
          <cell r="BY262"/>
          <cell r="BZ262" t="str">
            <v/>
          </cell>
          <cell r="CA262"/>
          <cell r="CB262" t="str">
            <v/>
          </cell>
          <cell r="CC262"/>
          <cell r="CD262" t="str">
            <v/>
          </cell>
          <cell r="CE262"/>
          <cell r="CF262" t="str">
            <v/>
          </cell>
          <cell r="CG262"/>
          <cell r="CH262" t="str">
            <v/>
          </cell>
          <cell r="CI262"/>
          <cell r="CJ262" t="str">
            <v/>
          </cell>
          <cell r="CK262"/>
          <cell r="CL262" t="str">
            <v/>
          </cell>
          <cell r="CM262"/>
          <cell r="CN262" t="str">
            <v/>
          </cell>
          <cell r="CO262"/>
          <cell r="CP262" t="str">
            <v/>
          </cell>
          <cell r="CQ262"/>
          <cell r="CR262" t="str">
            <v/>
          </cell>
          <cell r="CS262"/>
          <cell r="CT262" t="str">
            <v/>
          </cell>
          <cell r="CU262"/>
          <cell r="CV262" t="str">
            <v/>
          </cell>
          <cell r="CW262"/>
          <cell r="CX262" t="str">
            <v>ر2</v>
          </cell>
          <cell r="CY262" t="str">
            <v>ر1</v>
          </cell>
          <cell r="CZ262" t="str">
            <v>ر2</v>
          </cell>
          <cell r="DA262" t="str">
            <v>ر1</v>
          </cell>
          <cell r="DB262" t="str">
            <v>ر1</v>
          </cell>
          <cell r="DC262" t="str">
            <v>ر1</v>
          </cell>
          <cell r="DD262" t="str">
            <v>ر1</v>
          </cell>
          <cell r="DE262" t="str">
            <v>ر2</v>
          </cell>
          <cell r="DF262" t="str">
            <v>ر2</v>
          </cell>
          <cell r="DG262" t="str">
            <v>ر1</v>
          </cell>
          <cell r="DH262" t="str">
            <v>ر2</v>
          </cell>
          <cell r="DI262" t="str">
            <v>ر1</v>
          </cell>
          <cell r="DJ262" t="str">
            <v>ر2</v>
          </cell>
          <cell r="DK262" t="str">
            <v>ر2</v>
          </cell>
          <cell r="DL262" t="str">
            <v>ر1</v>
          </cell>
          <cell r="DM262" t="str">
            <v>ج</v>
          </cell>
          <cell r="DN262" t="str">
            <v>ر1</v>
          </cell>
          <cell r="DO262" t="str">
            <v>ر1</v>
          </cell>
          <cell r="DP262" t="str">
            <v>ر1</v>
          </cell>
          <cell r="DQ262" t="str">
            <v>ر1</v>
          </cell>
          <cell r="DR262" t="str">
            <v>ر1</v>
          </cell>
          <cell r="DS262" t="str">
            <v>ر1</v>
          </cell>
          <cell r="DT262" t="str">
            <v>ر1</v>
          </cell>
          <cell r="DU262" t="str">
            <v>ر1</v>
          </cell>
          <cell r="DV262" t="str">
            <v>ر1</v>
          </cell>
          <cell r="DW262" t="str">
            <v>ر1</v>
          </cell>
          <cell r="DX262" t="str">
            <v>ر2</v>
          </cell>
          <cell r="DY262" t="str">
            <v>ر1</v>
          </cell>
          <cell r="DZ262" t="str">
            <v>ر2</v>
          </cell>
          <cell r="EA262" t="str">
            <v>ر1</v>
          </cell>
          <cell r="EB262" t="str">
            <v>ر1</v>
          </cell>
          <cell r="EC262" t="str">
            <v>ر1</v>
          </cell>
          <cell r="ED262" t="str">
            <v>ر1</v>
          </cell>
          <cell r="EE262" t="str">
            <v>ر1</v>
          </cell>
          <cell r="EF262" t="str">
            <v>ر1</v>
          </cell>
          <cell r="EG262" t="str">
            <v>ر1</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e">
            <v>#REF!</v>
          </cell>
        </row>
        <row r="263">
          <cell r="A263">
            <v>706823</v>
          </cell>
          <cell r="B263" t="str">
            <v>حسام ابراهيم</v>
          </cell>
          <cell r="C263" t="str">
            <v>الثانية حديث</v>
          </cell>
          <cell r="D263" t="str">
            <v>ترفع الى س2</v>
          </cell>
          <cell r="E263">
            <v>1</v>
          </cell>
          <cell r="F263" t="str">
            <v>ر2</v>
          </cell>
          <cell r="G263">
            <v>1</v>
          </cell>
          <cell r="H263" t="str">
            <v>ر2</v>
          </cell>
          <cell r="I263"/>
          <cell r="J263" t="str">
            <v>ر2</v>
          </cell>
          <cell r="K263">
            <v>1</v>
          </cell>
          <cell r="L263" t="str">
            <v>ر2</v>
          </cell>
          <cell r="M263">
            <v>1</v>
          </cell>
          <cell r="N263" t="str">
            <v>ر2</v>
          </cell>
          <cell r="O263"/>
          <cell r="P263" t="str">
            <v>ر1</v>
          </cell>
          <cell r="Q263">
            <v>1</v>
          </cell>
          <cell r="R263" t="str">
            <v>ر1</v>
          </cell>
          <cell r="S263">
            <v>1</v>
          </cell>
          <cell r="T263" t="str">
            <v>ر2</v>
          </cell>
          <cell r="U263">
            <v>1</v>
          </cell>
          <cell r="V263" t="str">
            <v>ر1</v>
          </cell>
          <cell r="W263">
            <v>1</v>
          </cell>
          <cell r="X263" t="str">
            <v>ر2</v>
          </cell>
          <cell r="Y263"/>
          <cell r="Z263" t="str">
            <v>ر1</v>
          </cell>
          <cell r="AA263"/>
          <cell r="AB263" t="str">
            <v>ر1</v>
          </cell>
          <cell r="AC263"/>
          <cell r="AD263" t="str">
            <v/>
          </cell>
          <cell r="AE263"/>
          <cell r="AF263" t="str">
            <v/>
          </cell>
          <cell r="AG263"/>
          <cell r="AH263" t="str">
            <v/>
          </cell>
          <cell r="AI263"/>
          <cell r="AJ263" t="str">
            <v/>
          </cell>
          <cell r="AK263"/>
          <cell r="AL263" t="str">
            <v/>
          </cell>
          <cell r="AM263"/>
          <cell r="AN263" t="str">
            <v/>
          </cell>
          <cell r="AO263"/>
          <cell r="AP263" t="str">
            <v/>
          </cell>
          <cell r="AQ263"/>
          <cell r="AR263" t="str">
            <v/>
          </cell>
          <cell r="AS263"/>
          <cell r="AT263" t="str">
            <v/>
          </cell>
          <cell r="AU263"/>
          <cell r="AV263" t="str">
            <v/>
          </cell>
          <cell r="AW263"/>
          <cell r="AX263" t="str">
            <v/>
          </cell>
          <cell r="AY263"/>
          <cell r="AZ263" t="str">
            <v/>
          </cell>
          <cell r="BA263"/>
          <cell r="BB263" t="str">
            <v/>
          </cell>
          <cell r="BC263"/>
          <cell r="BD263" t="str">
            <v/>
          </cell>
          <cell r="BE263"/>
          <cell r="BF263" t="str">
            <v/>
          </cell>
          <cell r="BG263"/>
          <cell r="BH263" t="str">
            <v/>
          </cell>
          <cell r="BI263"/>
          <cell r="BJ263" t="str">
            <v/>
          </cell>
          <cell r="BK263"/>
          <cell r="BL263" t="str">
            <v/>
          </cell>
          <cell r="BM263"/>
          <cell r="BN263" t="str">
            <v/>
          </cell>
          <cell r="BO263"/>
          <cell r="BP263" t="str">
            <v/>
          </cell>
          <cell r="BQ263"/>
          <cell r="BR263" t="str">
            <v/>
          </cell>
          <cell r="BS263"/>
          <cell r="BT263" t="str">
            <v/>
          </cell>
          <cell r="BU263"/>
          <cell r="BV263" t="str">
            <v/>
          </cell>
          <cell r="BW263"/>
          <cell r="BX263" t="str">
            <v/>
          </cell>
          <cell r="BY263"/>
          <cell r="BZ263" t="str">
            <v/>
          </cell>
          <cell r="CA263"/>
          <cell r="CB263" t="str">
            <v/>
          </cell>
          <cell r="CC263"/>
          <cell r="CD263" t="str">
            <v/>
          </cell>
          <cell r="CE263"/>
          <cell r="CF263" t="str">
            <v/>
          </cell>
          <cell r="CG263"/>
          <cell r="CH263" t="str">
            <v/>
          </cell>
          <cell r="CI263"/>
          <cell r="CJ263" t="str">
            <v/>
          </cell>
          <cell r="CK263"/>
          <cell r="CL263" t="str">
            <v/>
          </cell>
          <cell r="CM263"/>
          <cell r="CN263" t="str">
            <v/>
          </cell>
          <cell r="CO263"/>
          <cell r="CP263" t="str">
            <v/>
          </cell>
          <cell r="CQ263"/>
          <cell r="CR263" t="str">
            <v/>
          </cell>
          <cell r="CS263"/>
          <cell r="CT263" t="str">
            <v/>
          </cell>
          <cell r="CU263"/>
          <cell r="CV263" t="str">
            <v/>
          </cell>
          <cell r="CW263"/>
          <cell r="CX263" t="str">
            <v>ر2</v>
          </cell>
          <cell r="CY263" t="str">
            <v>ر2</v>
          </cell>
          <cell r="CZ263" t="str">
            <v>ر2</v>
          </cell>
          <cell r="DA263" t="str">
            <v>ر2</v>
          </cell>
          <cell r="DB263" t="str">
            <v>ر2</v>
          </cell>
          <cell r="DC263" t="str">
            <v>ر1</v>
          </cell>
          <cell r="DD263" t="str">
            <v>ر2</v>
          </cell>
          <cell r="DE263" t="str">
            <v>ر2</v>
          </cell>
          <cell r="DF263" t="str">
            <v>ر2</v>
          </cell>
          <cell r="DG263" t="str">
            <v>ر2</v>
          </cell>
          <cell r="DH263" t="str">
            <v>ر1</v>
          </cell>
          <cell r="DI263" t="str">
            <v>ر1</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O263" t="str">
            <v/>
          </cell>
          <cell r="EP263" t="str">
            <v/>
          </cell>
          <cell r="EQ263" t="str">
            <v/>
          </cell>
          <cell r="ER263" t="str">
            <v/>
          </cell>
          <cell r="ES263" t="str">
            <v/>
          </cell>
          <cell r="ET263" t="str">
            <v/>
          </cell>
          <cell r="EU263" t="str">
            <v/>
          </cell>
          <cell r="EV263" t="str">
            <v/>
          </cell>
          <cell r="EW263" t="e">
            <v>#REF!</v>
          </cell>
        </row>
        <row r="264">
          <cell r="A264">
            <v>706833</v>
          </cell>
          <cell r="B264" t="str">
            <v>حنان مفلح</v>
          </cell>
          <cell r="C264" t="str">
            <v>الأولى</v>
          </cell>
          <cell r="D264" t="str">
            <v>إيقاف</v>
          </cell>
          <cell r="E264">
            <v>1</v>
          </cell>
          <cell r="F264" t="str">
            <v>ر2</v>
          </cell>
          <cell r="G264"/>
          <cell r="H264" t="str">
            <v>ر2</v>
          </cell>
          <cell r="I264"/>
          <cell r="J264" t="str">
            <v>ر1</v>
          </cell>
          <cell r="K264">
            <v>1</v>
          </cell>
          <cell r="L264" t="str">
            <v>ر2</v>
          </cell>
          <cell r="M264">
            <v>1</v>
          </cell>
          <cell r="N264" t="str">
            <v>ر2</v>
          </cell>
          <cell r="O264"/>
          <cell r="P264" t="str">
            <v>ر2</v>
          </cell>
          <cell r="Q264">
            <v>1</v>
          </cell>
          <cell r="R264" t="str">
            <v>ج</v>
          </cell>
          <cell r="S264"/>
          <cell r="T264" t="str">
            <v>ج</v>
          </cell>
          <cell r="U264"/>
          <cell r="V264" t="str">
            <v>ج</v>
          </cell>
          <cell r="W264"/>
          <cell r="X264" t="str">
            <v>ج</v>
          </cell>
          <cell r="Y264"/>
          <cell r="Z264" t="str">
            <v>ج</v>
          </cell>
          <cell r="AA264"/>
          <cell r="AB264" t="str">
            <v>ر1</v>
          </cell>
          <cell r="AC264"/>
          <cell r="AD264" t="str">
            <v/>
          </cell>
          <cell r="AE264"/>
          <cell r="AF264" t="str">
            <v/>
          </cell>
          <cell r="AG264"/>
          <cell r="AH264" t="str">
            <v/>
          </cell>
          <cell r="AI264"/>
          <cell r="AJ264" t="str">
            <v/>
          </cell>
          <cell r="AK264"/>
          <cell r="AL264" t="str">
            <v/>
          </cell>
          <cell r="AM264"/>
          <cell r="AN264" t="str">
            <v/>
          </cell>
          <cell r="AO264"/>
          <cell r="AP264" t="str">
            <v/>
          </cell>
          <cell r="AQ264"/>
          <cell r="AR264" t="str">
            <v/>
          </cell>
          <cell r="AS264"/>
          <cell r="AT264" t="str">
            <v/>
          </cell>
          <cell r="AU264"/>
          <cell r="AV264" t="str">
            <v/>
          </cell>
          <cell r="AW264"/>
          <cell r="AX264" t="str">
            <v/>
          </cell>
          <cell r="AY264"/>
          <cell r="AZ264" t="str">
            <v/>
          </cell>
          <cell r="BA264"/>
          <cell r="BB264" t="str">
            <v/>
          </cell>
          <cell r="BC264"/>
          <cell r="BD264" t="str">
            <v/>
          </cell>
          <cell r="BE264"/>
          <cell r="BF264" t="str">
            <v/>
          </cell>
          <cell r="BG264"/>
          <cell r="BH264" t="str">
            <v/>
          </cell>
          <cell r="BI264"/>
          <cell r="BJ264" t="str">
            <v/>
          </cell>
          <cell r="BK264"/>
          <cell r="BL264" t="str">
            <v/>
          </cell>
          <cell r="BM264"/>
          <cell r="BN264" t="str">
            <v/>
          </cell>
          <cell r="BO264"/>
          <cell r="BP264" t="str">
            <v/>
          </cell>
          <cell r="BQ264"/>
          <cell r="BR264" t="str">
            <v/>
          </cell>
          <cell r="BS264"/>
          <cell r="BT264" t="str">
            <v/>
          </cell>
          <cell r="BU264"/>
          <cell r="BV264" t="str">
            <v/>
          </cell>
          <cell r="BW264"/>
          <cell r="BX264" t="str">
            <v/>
          </cell>
          <cell r="BY264"/>
          <cell r="BZ264" t="str">
            <v/>
          </cell>
          <cell r="CA264"/>
          <cell r="CB264" t="str">
            <v/>
          </cell>
          <cell r="CC264"/>
          <cell r="CD264" t="str">
            <v/>
          </cell>
          <cell r="CE264"/>
          <cell r="CF264" t="str">
            <v/>
          </cell>
          <cell r="CG264"/>
          <cell r="CH264" t="str">
            <v/>
          </cell>
          <cell r="CI264"/>
          <cell r="CJ264" t="str">
            <v/>
          </cell>
          <cell r="CK264"/>
          <cell r="CL264" t="str">
            <v/>
          </cell>
          <cell r="CM264"/>
          <cell r="CN264" t="str">
            <v/>
          </cell>
          <cell r="CO264"/>
          <cell r="CP264" t="str">
            <v/>
          </cell>
          <cell r="CQ264"/>
          <cell r="CR264" t="str">
            <v/>
          </cell>
          <cell r="CS264"/>
          <cell r="CT264" t="str">
            <v/>
          </cell>
          <cell r="CU264"/>
          <cell r="CV264" t="str">
            <v/>
          </cell>
          <cell r="CW264" t="str">
            <v>إيقاف</v>
          </cell>
          <cell r="CX264" t="str">
            <v>ر2</v>
          </cell>
          <cell r="CY264" t="str">
            <v>ر2</v>
          </cell>
          <cell r="CZ264" t="str">
            <v>ر1</v>
          </cell>
          <cell r="DA264" t="str">
            <v>ر2</v>
          </cell>
          <cell r="DB264" t="str">
            <v>ر2</v>
          </cell>
          <cell r="DC264" t="str">
            <v>ر2</v>
          </cell>
          <cell r="DD264" t="str">
            <v>ج</v>
          </cell>
          <cell r="DE264" t="str">
            <v>ج</v>
          </cell>
          <cell r="DF264" t="str">
            <v>ج</v>
          </cell>
          <cell r="DG264" t="str">
            <v>ج</v>
          </cell>
          <cell r="DH264" t="str">
            <v>ج</v>
          </cell>
          <cell r="DI264" t="str">
            <v>ر1</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v>70000</v>
          </cell>
          <cell r="EU264" t="str">
            <v/>
          </cell>
          <cell r="EV264" t="str">
            <v/>
          </cell>
          <cell r="EW264" t="e">
            <v>#REF!</v>
          </cell>
        </row>
        <row r="265">
          <cell r="A265">
            <v>706835</v>
          </cell>
          <cell r="B265" t="str">
            <v>حيدر سلوم</v>
          </cell>
          <cell r="C265" t="str">
            <v>الثانية</v>
          </cell>
          <cell r="D265" t="str">
            <v/>
          </cell>
          <cell r="E265"/>
          <cell r="F265" t="str">
            <v>ر2</v>
          </cell>
          <cell r="G265"/>
          <cell r="H265" t="str">
            <v>ر1</v>
          </cell>
          <cell r="I265"/>
          <cell r="J265" t="str">
            <v>ر2</v>
          </cell>
          <cell r="K265"/>
          <cell r="L265" t="str">
            <v>ر1</v>
          </cell>
          <cell r="M265"/>
          <cell r="N265" t="str">
            <v>ر1</v>
          </cell>
          <cell r="O265"/>
          <cell r="P265" t="str">
            <v>ر2</v>
          </cell>
          <cell r="Q265"/>
          <cell r="R265" t="str">
            <v>ر1</v>
          </cell>
          <cell r="S265"/>
          <cell r="T265" t="str">
            <v>ر2</v>
          </cell>
          <cell r="U265"/>
          <cell r="V265" t="str">
            <v>ر1</v>
          </cell>
          <cell r="W265"/>
          <cell r="X265" t="str">
            <v>ر1</v>
          </cell>
          <cell r="Y265"/>
          <cell r="Z265" t="str">
            <v>ر2</v>
          </cell>
          <cell r="AA265"/>
          <cell r="AB265" t="str">
            <v>ر2</v>
          </cell>
          <cell r="AC265"/>
          <cell r="AD265" t="str">
            <v>ر1</v>
          </cell>
          <cell r="AE265"/>
          <cell r="AF265" t="str">
            <v>ر1</v>
          </cell>
          <cell r="AG265">
            <v>1</v>
          </cell>
          <cell r="AH265" t="str">
            <v>ر1</v>
          </cell>
          <cell r="AI265"/>
          <cell r="AJ265" t="str">
            <v>ج</v>
          </cell>
          <cell r="AK265"/>
          <cell r="AL265" t="str">
            <v>ر1</v>
          </cell>
          <cell r="AM265"/>
          <cell r="AN265" t="str">
            <v>ر1</v>
          </cell>
          <cell r="AO265">
            <v>1</v>
          </cell>
          <cell r="AP265" t="str">
            <v>ج</v>
          </cell>
          <cell r="AQ265">
            <v>1</v>
          </cell>
          <cell r="AR265" t="str">
            <v>ج</v>
          </cell>
          <cell r="AS265"/>
          <cell r="AT265" t="str">
            <v>ج</v>
          </cell>
          <cell r="AU265">
            <v>1</v>
          </cell>
          <cell r="AV265" t="str">
            <v>ج</v>
          </cell>
          <cell r="AW265">
            <v>1</v>
          </cell>
          <cell r="AX265" t="str">
            <v>ج</v>
          </cell>
          <cell r="AY265">
            <v>1</v>
          </cell>
          <cell r="AZ265" t="str">
            <v>ج</v>
          </cell>
          <cell r="BA265"/>
          <cell r="BB265" t="str">
            <v/>
          </cell>
          <cell r="BC265"/>
          <cell r="BD265" t="str">
            <v/>
          </cell>
          <cell r="BE265"/>
          <cell r="BF265" t="str">
            <v/>
          </cell>
          <cell r="BG265"/>
          <cell r="BH265" t="str">
            <v/>
          </cell>
          <cell r="BI265"/>
          <cell r="BJ265" t="str">
            <v/>
          </cell>
          <cell r="BK265"/>
          <cell r="BL265" t="str">
            <v/>
          </cell>
          <cell r="BM265"/>
          <cell r="BN265" t="str">
            <v/>
          </cell>
          <cell r="BO265"/>
          <cell r="BP265" t="str">
            <v/>
          </cell>
          <cell r="BQ265"/>
          <cell r="BR265" t="str">
            <v/>
          </cell>
          <cell r="BS265"/>
          <cell r="BT265" t="str">
            <v/>
          </cell>
          <cell r="BU265"/>
          <cell r="BV265" t="str">
            <v/>
          </cell>
          <cell r="BW265"/>
          <cell r="BX265" t="str">
            <v/>
          </cell>
          <cell r="BY265"/>
          <cell r="BZ265" t="str">
            <v/>
          </cell>
          <cell r="CA265"/>
          <cell r="CB265" t="str">
            <v/>
          </cell>
          <cell r="CC265"/>
          <cell r="CD265" t="str">
            <v/>
          </cell>
          <cell r="CE265"/>
          <cell r="CF265" t="str">
            <v/>
          </cell>
          <cell r="CG265"/>
          <cell r="CH265" t="str">
            <v/>
          </cell>
          <cell r="CI265"/>
          <cell r="CJ265" t="str">
            <v/>
          </cell>
          <cell r="CK265"/>
          <cell r="CL265" t="str">
            <v/>
          </cell>
          <cell r="CM265"/>
          <cell r="CN265" t="str">
            <v/>
          </cell>
          <cell r="CO265"/>
          <cell r="CP265" t="str">
            <v/>
          </cell>
          <cell r="CQ265"/>
          <cell r="CR265" t="str">
            <v/>
          </cell>
          <cell r="CS265"/>
          <cell r="CT265" t="str">
            <v/>
          </cell>
          <cell r="CU265"/>
          <cell r="CV265" t="str">
            <v/>
          </cell>
          <cell r="CW265"/>
          <cell r="CX265" t="str">
            <v>ر2</v>
          </cell>
          <cell r="CY265" t="str">
            <v>ر1</v>
          </cell>
          <cell r="CZ265" t="str">
            <v>ر2</v>
          </cell>
          <cell r="DA265" t="str">
            <v>ر1</v>
          </cell>
          <cell r="DB265" t="str">
            <v>ر1</v>
          </cell>
          <cell r="DC265" t="str">
            <v>ر2</v>
          </cell>
          <cell r="DD265" t="str">
            <v>ر1</v>
          </cell>
          <cell r="DE265" t="str">
            <v>ر2</v>
          </cell>
          <cell r="DF265" t="str">
            <v>ر1</v>
          </cell>
          <cell r="DG265" t="str">
            <v>ر1</v>
          </cell>
          <cell r="DH265" t="str">
            <v>ر2</v>
          </cell>
          <cell r="DI265" t="str">
            <v>ر2</v>
          </cell>
          <cell r="DJ265" t="str">
            <v>ر1</v>
          </cell>
          <cell r="DK265" t="str">
            <v>ر1</v>
          </cell>
          <cell r="DL265" t="str">
            <v>ر2</v>
          </cell>
          <cell r="DM265" t="str">
            <v>ج</v>
          </cell>
          <cell r="DN265" t="str">
            <v>ر1</v>
          </cell>
          <cell r="DO265" t="str">
            <v>ر1</v>
          </cell>
          <cell r="DP265" t="str">
            <v>ر1</v>
          </cell>
          <cell r="DQ265" t="str">
            <v>ر1</v>
          </cell>
          <cell r="DR265" t="str">
            <v>ج</v>
          </cell>
          <cell r="DS265" t="str">
            <v>ر1</v>
          </cell>
          <cell r="DT265" t="str">
            <v>ر1</v>
          </cell>
          <cell r="DU265" t="str">
            <v>ر1</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O265" t="str">
            <v/>
          </cell>
          <cell r="EP265" t="str">
            <v/>
          </cell>
          <cell r="EQ265" t="str">
            <v/>
          </cell>
          <cell r="ER265" t="str">
            <v/>
          </cell>
          <cell r="ES265" t="str">
            <v/>
          </cell>
          <cell r="ET265" t="str">
            <v/>
          </cell>
          <cell r="EU265" t="str">
            <v/>
          </cell>
          <cell r="EV265" t="str">
            <v/>
          </cell>
          <cell r="EW265" t="e">
            <v>#REF!</v>
          </cell>
        </row>
        <row r="266">
          <cell r="A266">
            <v>706841</v>
          </cell>
          <cell r="B266" t="str">
            <v>خليل العلي</v>
          </cell>
          <cell r="C266" t="str">
            <v>الثانية حديث</v>
          </cell>
          <cell r="D266" t="str">
            <v>ترفع الى س2</v>
          </cell>
          <cell r="E266">
            <v>1</v>
          </cell>
          <cell r="F266" t="str">
            <v>ر2</v>
          </cell>
          <cell r="G266">
            <v>1</v>
          </cell>
          <cell r="H266" t="str">
            <v>ر2</v>
          </cell>
          <cell r="I266"/>
          <cell r="J266" t="str">
            <v>ر2</v>
          </cell>
          <cell r="K266"/>
          <cell r="L266" t="str">
            <v>ر1</v>
          </cell>
          <cell r="M266"/>
          <cell r="N266" t="str">
            <v>ر1</v>
          </cell>
          <cell r="O266"/>
          <cell r="P266" t="str">
            <v>ر1</v>
          </cell>
          <cell r="Q266">
            <v>1</v>
          </cell>
          <cell r="R266" t="str">
            <v>ر2</v>
          </cell>
          <cell r="S266">
            <v>1</v>
          </cell>
          <cell r="T266" t="str">
            <v>ر2</v>
          </cell>
          <cell r="U266">
            <v>1</v>
          </cell>
          <cell r="V266" t="str">
            <v>ر2</v>
          </cell>
          <cell r="W266">
            <v>1</v>
          </cell>
          <cell r="X266" t="str">
            <v>ر2</v>
          </cell>
          <cell r="Y266">
            <v>1</v>
          </cell>
          <cell r="Z266" t="str">
            <v>ر2</v>
          </cell>
          <cell r="AA266"/>
          <cell r="AB266" t="str">
            <v>ر2</v>
          </cell>
          <cell r="AC266"/>
          <cell r="AD266" t="str">
            <v/>
          </cell>
          <cell r="AE266"/>
          <cell r="AF266" t="str">
            <v/>
          </cell>
          <cell r="AG266"/>
          <cell r="AH266" t="str">
            <v/>
          </cell>
          <cell r="AI266"/>
          <cell r="AJ266" t="str">
            <v/>
          </cell>
          <cell r="AK266"/>
          <cell r="AL266" t="str">
            <v/>
          </cell>
          <cell r="AM266"/>
          <cell r="AN266" t="str">
            <v/>
          </cell>
          <cell r="AO266"/>
          <cell r="AP266" t="str">
            <v/>
          </cell>
          <cell r="AQ266"/>
          <cell r="AR266" t="str">
            <v/>
          </cell>
          <cell r="AS266"/>
          <cell r="AT266" t="str">
            <v/>
          </cell>
          <cell r="AU266"/>
          <cell r="AV266" t="str">
            <v/>
          </cell>
          <cell r="AW266"/>
          <cell r="AX266" t="str">
            <v/>
          </cell>
          <cell r="AY266"/>
          <cell r="AZ266" t="str">
            <v/>
          </cell>
          <cell r="BA266"/>
          <cell r="BB266" t="str">
            <v/>
          </cell>
          <cell r="BC266"/>
          <cell r="BD266" t="str">
            <v/>
          </cell>
          <cell r="BE266"/>
          <cell r="BF266" t="str">
            <v/>
          </cell>
          <cell r="BG266"/>
          <cell r="BH266" t="str">
            <v/>
          </cell>
          <cell r="BI266"/>
          <cell r="BJ266" t="str">
            <v/>
          </cell>
          <cell r="BK266"/>
          <cell r="BL266" t="str">
            <v/>
          </cell>
          <cell r="BM266"/>
          <cell r="BN266" t="str">
            <v/>
          </cell>
          <cell r="BO266"/>
          <cell r="BP266" t="str">
            <v/>
          </cell>
          <cell r="BQ266"/>
          <cell r="BR266" t="str">
            <v/>
          </cell>
          <cell r="BS266"/>
          <cell r="BT266" t="str">
            <v/>
          </cell>
          <cell r="BU266"/>
          <cell r="BV266" t="str">
            <v/>
          </cell>
          <cell r="BW266"/>
          <cell r="BX266" t="str">
            <v/>
          </cell>
          <cell r="BY266"/>
          <cell r="BZ266" t="str">
            <v/>
          </cell>
          <cell r="CA266"/>
          <cell r="CB266" t="str">
            <v/>
          </cell>
          <cell r="CC266"/>
          <cell r="CD266" t="str">
            <v/>
          </cell>
          <cell r="CE266"/>
          <cell r="CF266" t="str">
            <v/>
          </cell>
          <cell r="CG266"/>
          <cell r="CH266" t="str">
            <v/>
          </cell>
          <cell r="CI266"/>
          <cell r="CJ266" t="str">
            <v/>
          </cell>
          <cell r="CK266"/>
          <cell r="CL266" t="str">
            <v/>
          </cell>
          <cell r="CM266"/>
          <cell r="CN266" t="str">
            <v/>
          </cell>
          <cell r="CO266"/>
          <cell r="CP266" t="str">
            <v/>
          </cell>
          <cell r="CQ266"/>
          <cell r="CR266" t="str">
            <v/>
          </cell>
          <cell r="CS266"/>
          <cell r="CT266" t="str">
            <v/>
          </cell>
          <cell r="CU266"/>
          <cell r="CV266" t="str">
            <v/>
          </cell>
          <cell r="CW266"/>
          <cell r="CX266" t="str">
            <v>ر2</v>
          </cell>
          <cell r="CY266" t="str">
            <v>ر2</v>
          </cell>
          <cell r="CZ266" t="str">
            <v>ر2</v>
          </cell>
          <cell r="DA266" t="str">
            <v>ر1</v>
          </cell>
          <cell r="DB266" t="str">
            <v>ر1</v>
          </cell>
          <cell r="DC266" t="str">
            <v>ر1</v>
          </cell>
          <cell r="DD266" t="str">
            <v>ر2</v>
          </cell>
          <cell r="DE266" t="str">
            <v>ر2</v>
          </cell>
          <cell r="DF266" t="str">
            <v>ر2</v>
          </cell>
          <cell r="DG266" t="str">
            <v>ر2</v>
          </cell>
          <cell r="DH266" t="str">
            <v>ر2</v>
          </cell>
          <cell r="DI266" t="str">
            <v>ر2</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e">
            <v>#REF!</v>
          </cell>
        </row>
        <row r="267">
          <cell r="A267">
            <v>706850</v>
          </cell>
          <cell r="B267" t="str">
            <v>رانيه الهندي</v>
          </cell>
          <cell r="C267" t="str">
            <v>الأولى</v>
          </cell>
          <cell r="D267" t="str">
            <v/>
          </cell>
          <cell r="E267">
            <v>1</v>
          </cell>
          <cell r="F267" t="str">
            <v>ر2</v>
          </cell>
          <cell r="G267">
            <v>1</v>
          </cell>
          <cell r="H267" t="str">
            <v>ر2</v>
          </cell>
          <cell r="I267">
            <v>1</v>
          </cell>
          <cell r="J267" t="str">
            <v>ر2</v>
          </cell>
          <cell r="K267">
            <v>1</v>
          </cell>
          <cell r="L267" t="str">
            <v>ر2</v>
          </cell>
          <cell r="M267">
            <v>1</v>
          </cell>
          <cell r="N267" t="str">
            <v>ر2</v>
          </cell>
          <cell r="O267">
            <v>1</v>
          </cell>
          <cell r="P267" t="str">
            <v>ر2</v>
          </cell>
          <cell r="Q267">
            <v>1</v>
          </cell>
          <cell r="R267" t="str">
            <v>ر2</v>
          </cell>
          <cell r="S267">
            <v>1</v>
          </cell>
          <cell r="T267" t="str">
            <v>ر2</v>
          </cell>
          <cell r="U267">
            <v>1</v>
          </cell>
          <cell r="V267" t="str">
            <v>ر2</v>
          </cell>
          <cell r="W267">
            <v>1</v>
          </cell>
          <cell r="X267" t="str">
            <v>ر2</v>
          </cell>
          <cell r="Y267">
            <v>1</v>
          </cell>
          <cell r="Z267" t="str">
            <v>ر2</v>
          </cell>
          <cell r="AA267"/>
          <cell r="AB267" t="str">
            <v>ر1</v>
          </cell>
          <cell r="AC267"/>
          <cell r="AD267" t="str">
            <v/>
          </cell>
          <cell r="AE267"/>
          <cell r="AF267" t="str">
            <v/>
          </cell>
          <cell r="AG267"/>
          <cell r="AH267" t="str">
            <v/>
          </cell>
          <cell r="AI267"/>
          <cell r="AJ267" t="str">
            <v/>
          </cell>
          <cell r="AK267"/>
          <cell r="AL267" t="str">
            <v/>
          </cell>
          <cell r="AM267"/>
          <cell r="AN267" t="str">
            <v/>
          </cell>
          <cell r="AO267"/>
          <cell r="AP267" t="str">
            <v/>
          </cell>
          <cell r="AQ267"/>
          <cell r="AR267" t="str">
            <v/>
          </cell>
          <cell r="AS267"/>
          <cell r="AT267" t="str">
            <v/>
          </cell>
          <cell r="AU267"/>
          <cell r="AV267" t="str">
            <v/>
          </cell>
          <cell r="AW267"/>
          <cell r="AX267" t="str">
            <v/>
          </cell>
          <cell r="AY267"/>
          <cell r="AZ267" t="str">
            <v/>
          </cell>
          <cell r="BA267"/>
          <cell r="BB267" t="str">
            <v/>
          </cell>
          <cell r="BC267"/>
          <cell r="BD267" t="str">
            <v/>
          </cell>
          <cell r="BE267"/>
          <cell r="BF267" t="str">
            <v/>
          </cell>
          <cell r="BG267"/>
          <cell r="BH267" t="str">
            <v/>
          </cell>
          <cell r="BI267"/>
          <cell r="BJ267" t="str">
            <v/>
          </cell>
          <cell r="BK267"/>
          <cell r="BL267" t="str">
            <v/>
          </cell>
          <cell r="BM267"/>
          <cell r="BN267" t="str">
            <v/>
          </cell>
          <cell r="BO267"/>
          <cell r="BP267" t="str">
            <v/>
          </cell>
          <cell r="BQ267"/>
          <cell r="BR267" t="str">
            <v/>
          </cell>
          <cell r="BS267"/>
          <cell r="BT267" t="str">
            <v/>
          </cell>
          <cell r="BU267"/>
          <cell r="BV267" t="str">
            <v/>
          </cell>
          <cell r="BW267"/>
          <cell r="BX267" t="str">
            <v/>
          </cell>
          <cell r="BY267"/>
          <cell r="BZ267" t="str">
            <v/>
          </cell>
          <cell r="CA267"/>
          <cell r="CB267" t="str">
            <v/>
          </cell>
          <cell r="CC267"/>
          <cell r="CD267" t="str">
            <v/>
          </cell>
          <cell r="CE267"/>
          <cell r="CF267" t="str">
            <v/>
          </cell>
          <cell r="CG267"/>
          <cell r="CH267" t="str">
            <v/>
          </cell>
          <cell r="CI267"/>
          <cell r="CJ267" t="str">
            <v/>
          </cell>
          <cell r="CK267"/>
          <cell r="CL267" t="str">
            <v/>
          </cell>
          <cell r="CM267"/>
          <cell r="CN267" t="str">
            <v/>
          </cell>
          <cell r="CO267"/>
          <cell r="CP267" t="str">
            <v/>
          </cell>
          <cell r="CQ267"/>
          <cell r="CR267" t="str">
            <v/>
          </cell>
          <cell r="CS267"/>
          <cell r="CT267" t="str">
            <v/>
          </cell>
          <cell r="CU267"/>
          <cell r="CV267" t="str">
            <v/>
          </cell>
          <cell r="CW267"/>
          <cell r="CX267" t="str">
            <v>ر2</v>
          </cell>
          <cell r="CY267" t="str">
            <v>ر2</v>
          </cell>
          <cell r="CZ267" t="str">
            <v>ر2</v>
          </cell>
          <cell r="DA267" t="str">
            <v>ر2</v>
          </cell>
          <cell r="DB267" t="str">
            <v>ر2</v>
          </cell>
          <cell r="DC267" t="str">
            <v>ر2</v>
          </cell>
          <cell r="DD267" t="str">
            <v>ر2</v>
          </cell>
          <cell r="DE267" t="str">
            <v>ر2</v>
          </cell>
          <cell r="DF267" t="str">
            <v>ر2</v>
          </cell>
          <cell r="DG267" t="str">
            <v>ر2</v>
          </cell>
          <cell r="DH267" t="str">
            <v>ر2</v>
          </cell>
          <cell r="DI267" t="str">
            <v>ر1</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e">
            <v>#REF!</v>
          </cell>
        </row>
        <row r="268">
          <cell r="A268">
            <v>706851</v>
          </cell>
          <cell r="B268" t="str">
            <v>رائد الخليف</v>
          </cell>
          <cell r="C268" t="str">
            <v>الرابعة حديث</v>
          </cell>
          <cell r="D268" t="str">
            <v>ترفع الى س4</v>
          </cell>
          <cell r="E268"/>
          <cell r="F268" t="str">
            <v>ر1</v>
          </cell>
          <cell r="G268"/>
          <cell r="H268" t="str">
            <v>ر1</v>
          </cell>
          <cell r="I268"/>
          <cell r="J268" t="str">
            <v>ر2</v>
          </cell>
          <cell r="K268"/>
          <cell r="L268" t="str">
            <v>ر2</v>
          </cell>
          <cell r="M268"/>
          <cell r="N268" t="str">
            <v>ر1</v>
          </cell>
          <cell r="O268"/>
          <cell r="P268" t="str">
            <v>ر1</v>
          </cell>
          <cell r="Q268"/>
          <cell r="R268" t="str">
            <v>ر1</v>
          </cell>
          <cell r="S268"/>
          <cell r="T268" t="str">
            <v>ر2</v>
          </cell>
          <cell r="U268"/>
          <cell r="V268" t="str">
            <v>ر1</v>
          </cell>
          <cell r="W268"/>
          <cell r="X268" t="str">
            <v>ر2</v>
          </cell>
          <cell r="Y268"/>
          <cell r="Z268" t="str">
            <v>ر1</v>
          </cell>
          <cell r="AA268"/>
          <cell r="AB268" t="str">
            <v>ر2</v>
          </cell>
          <cell r="AC268"/>
          <cell r="AD268" t="str">
            <v>ر2</v>
          </cell>
          <cell r="AE268"/>
          <cell r="AF268" t="str">
            <v>ر1</v>
          </cell>
          <cell r="AG268"/>
          <cell r="AH268" t="str">
            <v>ر1</v>
          </cell>
          <cell r="AI268">
            <v>1</v>
          </cell>
          <cell r="AJ268" t="str">
            <v>ر2</v>
          </cell>
          <cell r="AK268"/>
          <cell r="AL268" t="str">
            <v>ر2</v>
          </cell>
          <cell r="AM268"/>
          <cell r="AN268" t="str">
            <v>ر1</v>
          </cell>
          <cell r="AO268"/>
          <cell r="AP268" t="str">
            <v>ر1</v>
          </cell>
          <cell r="AQ268"/>
          <cell r="AR268" t="str">
            <v>ر1</v>
          </cell>
          <cell r="AS268"/>
          <cell r="AT268" t="str">
            <v>ر1</v>
          </cell>
          <cell r="AU268"/>
          <cell r="AV268" t="str">
            <v>ر1</v>
          </cell>
          <cell r="AW268"/>
          <cell r="AX268" t="str">
            <v>ر1</v>
          </cell>
          <cell r="AY268"/>
          <cell r="AZ268" t="str">
            <v>ر1</v>
          </cell>
          <cell r="BA268"/>
          <cell r="BB268" t="str">
            <v>ر1</v>
          </cell>
          <cell r="BC268"/>
          <cell r="BD268" t="str">
            <v>ر1</v>
          </cell>
          <cell r="BE268"/>
          <cell r="BF268" t="str">
            <v>ر1</v>
          </cell>
          <cell r="BG268"/>
          <cell r="BH268" t="str">
            <v>ر1</v>
          </cell>
          <cell r="BI268">
            <v>1</v>
          </cell>
          <cell r="BJ268" t="str">
            <v>ر1</v>
          </cell>
          <cell r="BK268"/>
          <cell r="BL268" t="str">
            <v>ر1</v>
          </cell>
          <cell r="BM268">
            <v>1</v>
          </cell>
          <cell r="BN268" t="str">
            <v>ج</v>
          </cell>
          <cell r="BO268">
            <v>1</v>
          </cell>
          <cell r="BP268" t="str">
            <v>ج</v>
          </cell>
          <cell r="BQ268">
            <v>1</v>
          </cell>
          <cell r="BR268" t="str">
            <v>ج</v>
          </cell>
          <cell r="BS268">
            <v>1</v>
          </cell>
          <cell r="BT268" t="str">
            <v>ج</v>
          </cell>
          <cell r="BU268">
            <v>1</v>
          </cell>
          <cell r="BV268" t="str">
            <v>ج</v>
          </cell>
          <cell r="BW268">
            <v>1</v>
          </cell>
          <cell r="BX268" t="str">
            <v>ج</v>
          </cell>
          <cell r="BY268"/>
          <cell r="BZ268" t="str">
            <v/>
          </cell>
          <cell r="CA268"/>
          <cell r="CB268" t="str">
            <v/>
          </cell>
          <cell r="CC268"/>
          <cell r="CD268" t="str">
            <v/>
          </cell>
          <cell r="CE268"/>
          <cell r="CF268" t="str">
            <v/>
          </cell>
          <cell r="CG268"/>
          <cell r="CH268" t="str">
            <v/>
          </cell>
          <cell r="CI268"/>
          <cell r="CJ268" t="str">
            <v/>
          </cell>
          <cell r="CK268"/>
          <cell r="CL268" t="str">
            <v/>
          </cell>
          <cell r="CM268"/>
          <cell r="CN268" t="str">
            <v/>
          </cell>
          <cell r="CO268"/>
          <cell r="CP268" t="str">
            <v/>
          </cell>
          <cell r="CQ268"/>
          <cell r="CR268" t="str">
            <v/>
          </cell>
          <cell r="CS268"/>
          <cell r="CT268" t="str">
            <v/>
          </cell>
          <cell r="CU268"/>
          <cell r="CV268" t="str">
            <v/>
          </cell>
          <cell r="CW268"/>
          <cell r="CX268" t="str">
            <v>ر1</v>
          </cell>
          <cell r="CY268" t="str">
            <v>ر1</v>
          </cell>
          <cell r="CZ268" t="str">
            <v>ر2</v>
          </cell>
          <cell r="DA268" t="str">
            <v>ر2</v>
          </cell>
          <cell r="DB268" t="str">
            <v>ر1</v>
          </cell>
          <cell r="DC268" t="str">
            <v>ر1</v>
          </cell>
          <cell r="DD268" t="str">
            <v>ر1</v>
          </cell>
          <cell r="DE268" t="str">
            <v>ر2</v>
          </cell>
          <cell r="DF268" t="str">
            <v>ر1</v>
          </cell>
          <cell r="DG268" t="str">
            <v>ر2</v>
          </cell>
          <cell r="DH268" t="str">
            <v>ر1</v>
          </cell>
          <cell r="DI268" t="str">
            <v>ر2</v>
          </cell>
          <cell r="DJ268" t="str">
            <v>ر2</v>
          </cell>
          <cell r="DK268" t="str">
            <v>ر1</v>
          </cell>
          <cell r="DL268" t="str">
            <v>ر1</v>
          </cell>
          <cell r="DM268" t="str">
            <v>ر2</v>
          </cell>
          <cell r="DN268" t="str">
            <v>ر2</v>
          </cell>
          <cell r="DO268" t="str">
            <v>ر1</v>
          </cell>
          <cell r="DP268" t="str">
            <v>ر1</v>
          </cell>
          <cell r="DQ268" t="str">
            <v>ر1</v>
          </cell>
          <cell r="DR268" t="str">
            <v>ر1</v>
          </cell>
          <cell r="DS268" t="str">
            <v>ر1</v>
          </cell>
          <cell r="DT268" t="str">
            <v>ر1</v>
          </cell>
          <cell r="DU268" t="str">
            <v>ر1</v>
          </cell>
          <cell r="DV268" t="str">
            <v>ر1</v>
          </cell>
          <cell r="DW268" t="str">
            <v>ر1</v>
          </cell>
          <cell r="DX268" t="str">
            <v>ر1</v>
          </cell>
          <cell r="DY268" t="str">
            <v>ر1</v>
          </cell>
          <cell r="DZ268" t="str">
            <v>ر2</v>
          </cell>
          <cell r="EA268" t="str">
            <v>ر1</v>
          </cell>
          <cell r="EB268" t="str">
            <v>ر1</v>
          </cell>
          <cell r="EC268" t="str">
            <v>ر1</v>
          </cell>
          <cell r="ED268" t="str">
            <v>ر1</v>
          </cell>
          <cell r="EE268" t="str">
            <v>ر1</v>
          </cell>
          <cell r="EF268" t="str">
            <v>ر1</v>
          </cell>
          <cell r="EG268" t="str">
            <v>ر1</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e">
            <v>#REF!</v>
          </cell>
        </row>
        <row r="269">
          <cell r="A269">
            <v>706857</v>
          </cell>
          <cell r="B269" t="str">
            <v>رحمه العبد الشاوى</v>
          </cell>
          <cell r="C269" t="str">
            <v>الثانية</v>
          </cell>
          <cell r="D269" t="str">
            <v/>
          </cell>
          <cell r="E269"/>
          <cell r="F269" t="str">
            <v>ج</v>
          </cell>
          <cell r="G269"/>
          <cell r="H269" t="str">
            <v>ر1</v>
          </cell>
          <cell r="I269"/>
          <cell r="J269" t="str">
            <v>ر2</v>
          </cell>
          <cell r="K269"/>
          <cell r="L269" t="str">
            <v>ر1</v>
          </cell>
          <cell r="M269"/>
          <cell r="N269" t="str">
            <v>ر2</v>
          </cell>
          <cell r="O269"/>
          <cell r="P269" t="str">
            <v>ر1</v>
          </cell>
          <cell r="Q269"/>
          <cell r="R269" t="str">
            <v>ر1</v>
          </cell>
          <cell r="S269"/>
          <cell r="T269" t="str">
            <v>ر2</v>
          </cell>
          <cell r="U269"/>
          <cell r="V269" t="str">
            <v>ر2</v>
          </cell>
          <cell r="W269"/>
          <cell r="X269" t="str">
            <v>ر1</v>
          </cell>
          <cell r="Y269"/>
          <cell r="Z269" t="str">
            <v>ر2</v>
          </cell>
          <cell r="AA269"/>
          <cell r="AB269" t="str">
            <v>ر2</v>
          </cell>
          <cell r="AC269"/>
          <cell r="AD269" t="str">
            <v>ر1</v>
          </cell>
          <cell r="AE269"/>
          <cell r="AF269" t="str">
            <v>ر1</v>
          </cell>
          <cell r="AG269"/>
          <cell r="AH269" t="str">
            <v>ر1</v>
          </cell>
          <cell r="AI269"/>
          <cell r="AJ269" t="str">
            <v>ج</v>
          </cell>
          <cell r="AK269"/>
          <cell r="AL269" t="str">
            <v>ر1</v>
          </cell>
          <cell r="AM269"/>
          <cell r="AN269" t="str">
            <v>ر1</v>
          </cell>
          <cell r="AO269">
            <v>1</v>
          </cell>
          <cell r="AP269" t="str">
            <v>ج</v>
          </cell>
          <cell r="AQ269">
            <v>1</v>
          </cell>
          <cell r="AR269" t="str">
            <v>ج</v>
          </cell>
          <cell r="AS269">
            <v>1</v>
          </cell>
          <cell r="AT269" t="str">
            <v>ج</v>
          </cell>
          <cell r="AU269">
            <v>1</v>
          </cell>
          <cell r="AV269" t="str">
            <v>ج</v>
          </cell>
          <cell r="AW269">
            <v>1</v>
          </cell>
          <cell r="AX269" t="str">
            <v>ج</v>
          </cell>
          <cell r="AY269">
            <v>1</v>
          </cell>
          <cell r="AZ269" t="str">
            <v>ج</v>
          </cell>
          <cell r="BA269"/>
          <cell r="BB269" t="str">
            <v/>
          </cell>
          <cell r="BC269"/>
          <cell r="BD269" t="str">
            <v/>
          </cell>
          <cell r="BE269"/>
          <cell r="BF269" t="str">
            <v/>
          </cell>
          <cell r="BG269"/>
          <cell r="BH269" t="str">
            <v/>
          </cell>
          <cell r="BI269"/>
          <cell r="BJ269" t="str">
            <v/>
          </cell>
          <cell r="BK269"/>
          <cell r="BL269" t="str">
            <v/>
          </cell>
          <cell r="BM269"/>
          <cell r="BN269" t="str">
            <v/>
          </cell>
          <cell r="BO269"/>
          <cell r="BP269" t="str">
            <v/>
          </cell>
          <cell r="BQ269"/>
          <cell r="BR269" t="str">
            <v/>
          </cell>
          <cell r="BS269"/>
          <cell r="BT269" t="str">
            <v/>
          </cell>
          <cell r="BU269"/>
          <cell r="BV269" t="str">
            <v/>
          </cell>
          <cell r="BW269"/>
          <cell r="BX269" t="str">
            <v/>
          </cell>
          <cell r="BY269"/>
          <cell r="BZ269" t="str">
            <v/>
          </cell>
          <cell r="CA269"/>
          <cell r="CB269" t="str">
            <v/>
          </cell>
          <cell r="CC269"/>
          <cell r="CD269" t="str">
            <v/>
          </cell>
          <cell r="CE269"/>
          <cell r="CF269" t="str">
            <v/>
          </cell>
          <cell r="CG269"/>
          <cell r="CH269" t="str">
            <v/>
          </cell>
          <cell r="CI269"/>
          <cell r="CJ269" t="str">
            <v/>
          </cell>
          <cell r="CK269"/>
          <cell r="CL269" t="str">
            <v/>
          </cell>
          <cell r="CM269"/>
          <cell r="CN269" t="str">
            <v/>
          </cell>
          <cell r="CO269"/>
          <cell r="CP269" t="str">
            <v/>
          </cell>
          <cell r="CQ269"/>
          <cell r="CR269" t="str">
            <v/>
          </cell>
          <cell r="CS269"/>
          <cell r="CT269" t="str">
            <v/>
          </cell>
          <cell r="CU269"/>
          <cell r="CV269" t="str">
            <v/>
          </cell>
          <cell r="CW269"/>
          <cell r="CX269" t="str">
            <v>ج</v>
          </cell>
          <cell r="CY269" t="str">
            <v>ر1</v>
          </cell>
          <cell r="CZ269" t="str">
            <v>ر2</v>
          </cell>
          <cell r="DA269" t="str">
            <v>ر1</v>
          </cell>
          <cell r="DB269" t="str">
            <v>ر2</v>
          </cell>
          <cell r="DC269" t="str">
            <v>ر1</v>
          </cell>
          <cell r="DD269" t="str">
            <v>ر1</v>
          </cell>
          <cell r="DE269" t="str">
            <v>ر2</v>
          </cell>
          <cell r="DF269" t="str">
            <v>ر2</v>
          </cell>
          <cell r="DG269" t="str">
            <v>ر1</v>
          </cell>
          <cell r="DH269" t="str">
            <v>ر2</v>
          </cell>
          <cell r="DI269" t="str">
            <v>ر2</v>
          </cell>
          <cell r="DJ269" t="str">
            <v>ر1</v>
          </cell>
          <cell r="DK269" t="str">
            <v>ر1</v>
          </cell>
          <cell r="DL269" t="str">
            <v>ر1</v>
          </cell>
          <cell r="DM269" t="str">
            <v>ج</v>
          </cell>
          <cell r="DN269" t="str">
            <v>ر1</v>
          </cell>
          <cell r="DO269" t="str">
            <v>ر1</v>
          </cell>
          <cell r="DP269" t="str">
            <v>ر1</v>
          </cell>
          <cell r="DQ269" t="str">
            <v>ر1</v>
          </cell>
          <cell r="DR269" t="str">
            <v>ر1</v>
          </cell>
          <cell r="DS269" t="str">
            <v>ر1</v>
          </cell>
          <cell r="DT269" t="str">
            <v>ر1</v>
          </cell>
          <cell r="DU269" t="str">
            <v>ر1</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e">
            <v>#REF!</v>
          </cell>
        </row>
        <row r="270">
          <cell r="A270">
            <v>706858</v>
          </cell>
          <cell r="B270" t="str">
            <v>رحمه القاسم</v>
          </cell>
          <cell r="C270" t="str">
            <v>الثانية</v>
          </cell>
          <cell r="D270" t="str">
            <v/>
          </cell>
          <cell r="E270"/>
          <cell r="F270" t="str">
            <v>ر1</v>
          </cell>
          <cell r="G270"/>
          <cell r="H270" t="str">
            <v>ر1</v>
          </cell>
          <cell r="I270"/>
          <cell r="J270" t="str">
            <v>ر2</v>
          </cell>
          <cell r="K270"/>
          <cell r="L270" t="str">
            <v>ر1</v>
          </cell>
          <cell r="M270"/>
          <cell r="N270" t="str">
            <v>ر1</v>
          </cell>
          <cell r="O270"/>
          <cell r="P270" t="str">
            <v>ر2</v>
          </cell>
          <cell r="Q270"/>
          <cell r="R270" t="str">
            <v>ر1</v>
          </cell>
          <cell r="S270"/>
          <cell r="T270" t="str">
            <v>ر1</v>
          </cell>
          <cell r="U270"/>
          <cell r="V270" t="str">
            <v>ر1</v>
          </cell>
          <cell r="W270"/>
          <cell r="X270" t="str">
            <v>ر1</v>
          </cell>
          <cell r="Y270">
            <v>1</v>
          </cell>
          <cell r="Z270" t="str">
            <v>ج</v>
          </cell>
          <cell r="AA270"/>
          <cell r="AB270" t="str">
            <v>ر1</v>
          </cell>
          <cell r="AC270"/>
          <cell r="AD270" t="str">
            <v>ر1</v>
          </cell>
          <cell r="AE270"/>
          <cell r="AF270" t="str">
            <v>ر1</v>
          </cell>
          <cell r="AG270">
            <v>1</v>
          </cell>
          <cell r="AH270" t="str">
            <v>ج</v>
          </cell>
          <cell r="AI270"/>
          <cell r="AJ270" t="str">
            <v>ر1</v>
          </cell>
          <cell r="AK270"/>
          <cell r="AL270" t="str">
            <v>ج</v>
          </cell>
          <cell r="AM270"/>
          <cell r="AN270" t="str">
            <v>ر1</v>
          </cell>
          <cell r="AO270">
            <v>1</v>
          </cell>
          <cell r="AP270" t="str">
            <v>ج</v>
          </cell>
          <cell r="AQ270">
            <v>1</v>
          </cell>
          <cell r="AR270" t="str">
            <v>ر1</v>
          </cell>
          <cell r="AS270"/>
          <cell r="AT270" t="str">
            <v>ر1</v>
          </cell>
          <cell r="AU270"/>
          <cell r="AV270" t="str">
            <v>ر1</v>
          </cell>
          <cell r="AW270"/>
          <cell r="AX270" t="str">
            <v>ج</v>
          </cell>
          <cell r="AY270">
            <v>1</v>
          </cell>
          <cell r="AZ270" t="str">
            <v>ج</v>
          </cell>
          <cell r="BA270"/>
          <cell r="BB270" t="str">
            <v/>
          </cell>
          <cell r="BC270"/>
          <cell r="BD270" t="str">
            <v/>
          </cell>
          <cell r="BE270"/>
          <cell r="BF270" t="str">
            <v/>
          </cell>
          <cell r="BG270"/>
          <cell r="BH270" t="str">
            <v/>
          </cell>
          <cell r="BI270"/>
          <cell r="BJ270" t="str">
            <v/>
          </cell>
          <cell r="BK270"/>
          <cell r="BL270" t="str">
            <v/>
          </cell>
          <cell r="BM270"/>
          <cell r="BN270" t="str">
            <v/>
          </cell>
          <cell r="BO270"/>
          <cell r="BP270" t="str">
            <v/>
          </cell>
          <cell r="BQ270"/>
          <cell r="BR270" t="str">
            <v/>
          </cell>
          <cell r="BS270"/>
          <cell r="BT270" t="str">
            <v/>
          </cell>
          <cell r="BU270"/>
          <cell r="BV270" t="str">
            <v/>
          </cell>
          <cell r="BW270"/>
          <cell r="BX270" t="str">
            <v/>
          </cell>
          <cell r="BY270"/>
          <cell r="BZ270" t="str">
            <v/>
          </cell>
          <cell r="CA270"/>
          <cell r="CB270" t="str">
            <v/>
          </cell>
          <cell r="CC270"/>
          <cell r="CD270" t="str">
            <v/>
          </cell>
          <cell r="CE270"/>
          <cell r="CF270" t="str">
            <v/>
          </cell>
          <cell r="CG270"/>
          <cell r="CH270" t="str">
            <v/>
          </cell>
          <cell r="CI270"/>
          <cell r="CJ270" t="str">
            <v/>
          </cell>
          <cell r="CK270"/>
          <cell r="CL270" t="str">
            <v/>
          </cell>
          <cell r="CM270"/>
          <cell r="CN270" t="str">
            <v/>
          </cell>
          <cell r="CO270"/>
          <cell r="CP270" t="str">
            <v/>
          </cell>
          <cell r="CQ270"/>
          <cell r="CR270" t="str">
            <v/>
          </cell>
          <cell r="CS270"/>
          <cell r="CT270" t="str">
            <v/>
          </cell>
          <cell r="CU270"/>
          <cell r="CV270" t="str">
            <v/>
          </cell>
          <cell r="CW270"/>
          <cell r="CX270" t="str">
            <v>ر1</v>
          </cell>
          <cell r="CY270" t="str">
            <v>ر1</v>
          </cell>
          <cell r="CZ270" t="str">
            <v>ر2</v>
          </cell>
          <cell r="DA270" t="str">
            <v>ر1</v>
          </cell>
          <cell r="DB270" t="str">
            <v>ر1</v>
          </cell>
          <cell r="DC270" t="str">
            <v>ر2</v>
          </cell>
          <cell r="DD270" t="str">
            <v>ر1</v>
          </cell>
          <cell r="DE270" t="str">
            <v>ر1</v>
          </cell>
          <cell r="DF270" t="str">
            <v>ر1</v>
          </cell>
          <cell r="DG270" t="str">
            <v>ر1</v>
          </cell>
          <cell r="DH270" t="str">
            <v>ر1</v>
          </cell>
          <cell r="DI270" t="str">
            <v>ر1</v>
          </cell>
          <cell r="DJ270" t="str">
            <v>ر1</v>
          </cell>
          <cell r="DK270" t="str">
            <v>ر1</v>
          </cell>
          <cell r="DL270" t="str">
            <v>ر1</v>
          </cell>
          <cell r="DM270" t="str">
            <v>ر1</v>
          </cell>
          <cell r="DN270" t="str">
            <v>ج</v>
          </cell>
          <cell r="DO270" t="str">
            <v>ر1</v>
          </cell>
          <cell r="DP270" t="str">
            <v>ر1</v>
          </cell>
          <cell r="DQ270" t="str">
            <v>ر2</v>
          </cell>
          <cell r="DR270" t="str">
            <v>ر1</v>
          </cell>
          <cell r="DS270" t="str">
            <v>ر1</v>
          </cell>
          <cell r="DT270" t="str">
            <v>ج</v>
          </cell>
          <cell r="DU270" t="str">
            <v>ر1</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e">
            <v>#REF!</v>
          </cell>
        </row>
        <row r="271">
          <cell r="A271">
            <v>706859</v>
          </cell>
          <cell r="B271" t="str">
            <v>ردينه علامه</v>
          </cell>
          <cell r="C271" t="str">
            <v>الثانية</v>
          </cell>
          <cell r="D271" t="str">
            <v/>
          </cell>
          <cell r="E271"/>
          <cell r="F271" t="str">
            <v>ر1</v>
          </cell>
          <cell r="G271"/>
          <cell r="H271" t="str">
            <v>ر2</v>
          </cell>
          <cell r="I271"/>
          <cell r="J271" t="str">
            <v>ر2</v>
          </cell>
          <cell r="K271"/>
          <cell r="L271" t="str">
            <v>ر1</v>
          </cell>
          <cell r="M271"/>
          <cell r="N271" t="str">
            <v>ر2</v>
          </cell>
          <cell r="O271"/>
          <cell r="P271" t="str">
            <v>ر2</v>
          </cell>
          <cell r="Q271"/>
          <cell r="R271" t="str">
            <v>ر1</v>
          </cell>
          <cell r="S271"/>
          <cell r="T271" t="str">
            <v>ر1</v>
          </cell>
          <cell r="U271"/>
          <cell r="V271" t="str">
            <v>ج</v>
          </cell>
          <cell r="W271"/>
          <cell r="X271" t="str">
            <v>ر2</v>
          </cell>
          <cell r="Y271"/>
          <cell r="Z271" t="str">
            <v>ر2</v>
          </cell>
          <cell r="AA271"/>
          <cell r="AB271" t="str">
            <v>ج</v>
          </cell>
          <cell r="AC271">
            <v>1</v>
          </cell>
          <cell r="AD271" t="str">
            <v>ر1</v>
          </cell>
          <cell r="AE271">
            <v>1</v>
          </cell>
          <cell r="AF271" t="str">
            <v>ج</v>
          </cell>
          <cell r="AG271">
            <v>1</v>
          </cell>
          <cell r="AH271" t="str">
            <v>ر1</v>
          </cell>
          <cell r="AI271"/>
          <cell r="AJ271" t="str">
            <v>ج</v>
          </cell>
          <cell r="AK271">
            <v>1</v>
          </cell>
          <cell r="AL271" t="str">
            <v>ج</v>
          </cell>
          <cell r="AM271"/>
          <cell r="AN271" t="str">
            <v>ج</v>
          </cell>
          <cell r="AO271"/>
          <cell r="AP271" t="str">
            <v>ج</v>
          </cell>
          <cell r="AQ271"/>
          <cell r="AR271" t="str">
            <v>ج</v>
          </cell>
          <cell r="AS271"/>
          <cell r="AT271" t="str">
            <v>ج</v>
          </cell>
          <cell r="AU271"/>
          <cell r="AV271" t="str">
            <v>ج</v>
          </cell>
          <cell r="AW271"/>
          <cell r="AX271" t="str">
            <v>ج</v>
          </cell>
          <cell r="AY271"/>
          <cell r="AZ271" t="str">
            <v>ج</v>
          </cell>
          <cell r="BA271"/>
          <cell r="BB271" t="str">
            <v/>
          </cell>
          <cell r="BC271"/>
          <cell r="BD271" t="str">
            <v/>
          </cell>
          <cell r="BE271"/>
          <cell r="BF271" t="str">
            <v/>
          </cell>
          <cell r="BG271"/>
          <cell r="BH271" t="str">
            <v/>
          </cell>
          <cell r="BI271"/>
          <cell r="BJ271" t="str">
            <v/>
          </cell>
          <cell r="BK271"/>
          <cell r="BL271" t="str">
            <v/>
          </cell>
          <cell r="BM271"/>
          <cell r="BN271" t="str">
            <v/>
          </cell>
          <cell r="BO271"/>
          <cell r="BP271" t="str">
            <v/>
          </cell>
          <cell r="BQ271"/>
          <cell r="BR271" t="str">
            <v/>
          </cell>
          <cell r="BS271"/>
          <cell r="BT271" t="str">
            <v/>
          </cell>
          <cell r="BU271"/>
          <cell r="BV271" t="str">
            <v/>
          </cell>
          <cell r="BW271"/>
          <cell r="BX271" t="str">
            <v/>
          </cell>
          <cell r="BY271"/>
          <cell r="BZ271" t="str">
            <v/>
          </cell>
          <cell r="CA271"/>
          <cell r="CB271" t="str">
            <v/>
          </cell>
          <cell r="CC271"/>
          <cell r="CD271" t="str">
            <v/>
          </cell>
          <cell r="CE271"/>
          <cell r="CF271" t="str">
            <v/>
          </cell>
          <cell r="CG271"/>
          <cell r="CH271" t="str">
            <v/>
          </cell>
          <cell r="CI271"/>
          <cell r="CJ271" t="str">
            <v/>
          </cell>
          <cell r="CK271"/>
          <cell r="CL271" t="str">
            <v/>
          </cell>
          <cell r="CM271"/>
          <cell r="CN271" t="str">
            <v/>
          </cell>
          <cell r="CO271"/>
          <cell r="CP271" t="str">
            <v/>
          </cell>
          <cell r="CQ271"/>
          <cell r="CR271" t="str">
            <v/>
          </cell>
          <cell r="CS271"/>
          <cell r="CT271" t="str">
            <v/>
          </cell>
          <cell r="CU271"/>
          <cell r="CV271" t="str">
            <v/>
          </cell>
          <cell r="CW271"/>
          <cell r="CX271" t="str">
            <v>ر1</v>
          </cell>
          <cell r="CY271" t="str">
            <v>ر2</v>
          </cell>
          <cell r="CZ271" t="str">
            <v>ر2</v>
          </cell>
          <cell r="DA271" t="str">
            <v>ر1</v>
          </cell>
          <cell r="DB271" t="str">
            <v>ر2</v>
          </cell>
          <cell r="DC271" t="str">
            <v>ر2</v>
          </cell>
          <cell r="DD271" t="str">
            <v>ر1</v>
          </cell>
          <cell r="DE271" t="str">
            <v>ر1</v>
          </cell>
          <cell r="DF271" t="str">
            <v>ج</v>
          </cell>
          <cell r="DG271" t="str">
            <v>ر2</v>
          </cell>
          <cell r="DH271" t="str">
            <v>ر2</v>
          </cell>
          <cell r="DI271" t="str">
            <v>ج</v>
          </cell>
          <cell r="DJ271" t="str">
            <v>ر2</v>
          </cell>
          <cell r="DK271" t="str">
            <v>ر1</v>
          </cell>
          <cell r="DL271" t="str">
            <v>ر2</v>
          </cell>
          <cell r="DM271" t="str">
            <v>ج</v>
          </cell>
          <cell r="DN271" t="str">
            <v>ر1</v>
          </cell>
          <cell r="DO271" t="str">
            <v>ج</v>
          </cell>
          <cell r="DP271" t="str">
            <v>ج</v>
          </cell>
          <cell r="DQ271" t="str">
            <v>ج</v>
          </cell>
          <cell r="DR271" t="str">
            <v>ج</v>
          </cell>
          <cell r="DS271" t="str">
            <v>ج</v>
          </cell>
          <cell r="DT271" t="str">
            <v>ج</v>
          </cell>
          <cell r="DU271" t="str">
            <v>ج</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O271" t="str">
            <v/>
          </cell>
          <cell r="EP271" t="str">
            <v/>
          </cell>
          <cell r="EQ271" t="str">
            <v/>
          </cell>
          <cell r="ER271" t="str">
            <v/>
          </cell>
          <cell r="ES271" t="str">
            <v/>
          </cell>
          <cell r="ET271" t="str">
            <v/>
          </cell>
          <cell r="EU271" t="str">
            <v/>
          </cell>
          <cell r="EV271" t="str">
            <v/>
          </cell>
          <cell r="EW271" t="e">
            <v>#REF!</v>
          </cell>
        </row>
        <row r="272">
          <cell r="A272">
            <v>706860</v>
          </cell>
          <cell r="B272" t="str">
            <v>رزان الرفاعي</v>
          </cell>
          <cell r="C272" t="str">
            <v>الثالثة حديث</v>
          </cell>
          <cell r="D272" t="str">
            <v>ترفع الى س3</v>
          </cell>
          <cell r="E272"/>
          <cell r="F272" t="str">
            <v>ر1</v>
          </cell>
          <cell r="G272"/>
          <cell r="H272" t="str">
            <v>ر2</v>
          </cell>
          <cell r="I272"/>
          <cell r="J272" t="str">
            <v>ر1</v>
          </cell>
          <cell r="K272"/>
          <cell r="L272" t="str">
            <v>ر2</v>
          </cell>
          <cell r="M272"/>
          <cell r="N272" t="str">
            <v>ر1</v>
          </cell>
          <cell r="O272"/>
          <cell r="P272" t="str">
            <v>ر1</v>
          </cell>
          <cell r="Q272">
            <v>1</v>
          </cell>
          <cell r="R272" t="str">
            <v>ج</v>
          </cell>
          <cell r="S272"/>
          <cell r="T272" t="str">
            <v>ر1</v>
          </cell>
          <cell r="U272"/>
          <cell r="V272" t="str">
            <v>ر1</v>
          </cell>
          <cell r="W272">
            <v>1</v>
          </cell>
          <cell r="X272" t="str">
            <v>ر2</v>
          </cell>
          <cell r="Y272"/>
          <cell r="Z272" t="str">
            <v>ر2</v>
          </cell>
          <cell r="AA272"/>
          <cell r="AB272" t="str">
            <v>ر1</v>
          </cell>
          <cell r="AC272">
            <v>1</v>
          </cell>
          <cell r="AD272" t="str">
            <v>ر2</v>
          </cell>
          <cell r="AE272"/>
          <cell r="AF272" t="str">
            <v>ر1</v>
          </cell>
          <cell r="AG272"/>
          <cell r="AH272" t="str">
            <v>ر1</v>
          </cell>
          <cell r="AI272">
            <v>1</v>
          </cell>
          <cell r="AJ272" t="str">
            <v>ر2</v>
          </cell>
          <cell r="AK272">
            <v>1</v>
          </cell>
          <cell r="AL272" t="str">
            <v>ر2</v>
          </cell>
          <cell r="AM272"/>
          <cell r="AN272" t="str">
            <v>ر1</v>
          </cell>
          <cell r="AO272">
            <v>1</v>
          </cell>
          <cell r="AP272" t="str">
            <v>ر1</v>
          </cell>
          <cell r="AQ272">
            <v>1</v>
          </cell>
          <cell r="AR272" t="str">
            <v>ر2</v>
          </cell>
          <cell r="AS272"/>
          <cell r="AT272" t="str">
            <v>ر2</v>
          </cell>
          <cell r="AU272">
            <v>1</v>
          </cell>
          <cell r="AV272" t="str">
            <v>ر1</v>
          </cell>
          <cell r="AW272"/>
          <cell r="AX272" t="str">
            <v>ر1</v>
          </cell>
          <cell r="AY272"/>
          <cell r="AZ272" t="str">
            <v>ر1</v>
          </cell>
          <cell r="BA272"/>
          <cell r="BB272" t="str">
            <v/>
          </cell>
          <cell r="BC272"/>
          <cell r="BD272" t="str">
            <v/>
          </cell>
          <cell r="BE272"/>
          <cell r="BF272" t="str">
            <v/>
          </cell>
          <cell r="BG272"/>
          <cell r="BH272" t="str">
            <v/>
          </cell>
          <cell r="BI272"/>
          <cell r="BJ272" t="str">
            <v/>
          </cell>
          <cell r="BK272"/>
          <cell r="BL272" t="str">
            <v/>
          </cell>
          <cell r="BM272"/>
          <cell r="BN272" t="str">
            <v/>
          </cell>
          <cell r="BO272"/>
          <cell r="BP272" t="str">
            <v/>
          </cell>
          <cell r="BQ272"/>
          <cell r="BR272" t="str">
            <v/>
          </cell>
          <cell r="BS272"/>
          <cell r="BT272" t="str">
            <v/>
          </cell>
          <cell r="BU272"/>
          <cell r="BV272" t="str">
            <v/>
          </cell>
          <cell r="BW272"/>
          <cell r="BX272" t="str">
            <v/>
          </cell>
          <cell r="BY272"/>
          <cell r="BZ272" t="str">
            <v/>
          </cell>
          <cell r="CA272"/>
          <cell r="CB272" t="str">
            <v/>
          </cell>
          <cell r="CC272"/>
          <cell r="CD272" t="str">
            <v/>
          </cell>
          <cell r="CE272"/>
          <cell r="CF272" t="str">
            <v/>
          </cell>
          <cell r="CG272"/>
          <cell r="CH272" t="str">
            <v/>
          </cell>
          <cell r="CI272"/>
          <cell r="CJ272" t="str">
            <v/>
          </cell>
          <cell r="CK272"/>
          <cell r="CL272" t="str">
            <v/>
          </cell>
          <cell r="CM272"/>
          <cell r="CN272" t="str">
            <v/>
          </cell>
          <cell r="CO272"/>
          <cell r="CP272" t="str">
            <v/>
          </cell>
          <cell r="CQ272"/>
          <cell r="CR272" t="str">
            <v/>
          </cell>
          <cell r="CS272"/>
          <cell r="CT272" t="str">
            <v/>
          </cell>
          <cell r="CU272"/>
          <cell r="CV272" t="str">
            <v/>
          </cell>
          <cell r="CW272"/>
          <cell r="CX272" t="str">
            <v>ر1</v>
          </cell>
          <cell r="CY272" t="str">
            <v>ر2</v>
          </cell>
          <cell r="CZ272" t="str">
            <v>ر1</v>
          </cell>
          <cell r="DA272" t="str">
            <v>ر2</v>
          </cell>
          <cell r="DB272" t="str">
            <v>ر1</v>
          </cell>
          <cell r="DC272" t="str">
            <v>ر1</v>
          </cell>
          <cell r="DD272" t="str">
            <v>ر1</v>
          </cell>
          <cell r="DE272" t="str">
            <v>ر1</v>
          </cell>
          <cell r="DF272" t="str">
            <v>ر1</v>
          </cell>
          <cell r="DG272" t="str">
            <v>ر2</v>
          </cell>
          <cell r="DH272" t="str">
            <v>ر2</v>
          </cell>
          <cell r="DI272" t="str">
            <v>ر1</v>
          </cell>
          <cell r="DJ272" t="str">
            <v>ر2</v>
          </cell>
          <cell r="DK272" t="str">
            <v>ر1</v>
          </cell>
          <cell r="DL272" t="str">
            <v>ر1</v>
          </cell>
          <cell r="DM272" t="str">
            <v>ر2</v>
          </cell>
          <cell r="DN272" t="str">
            <v>ر2</v>
          </cell>
          <cell r="DO272" t="str">
            <v>ر1</v>
          </cell>
          <cell r="DP272" t="str">
            <v>ر2</v>
          </cell>
          <cell r="DQ272" t="str">
            <v>ر2</v>
          </cell>
          <cell r="DR272" t="str">
            <v>ر2</v>
          </cell>
          <cell r="DS272" t="str">
            <v>ر2</v>
          </cell>
          <cell r="DT272" t="str">
            <v>ر1</v>
          </cell>
          <cell r="DU272" t="str">
            <v>ر1</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
          </cell>
          <cell r="ET272" t="str">
            <v/>
          </cell>
          <cell r="EU272" t="str">
            <v/>
          </cell>
          <cell r="EV272" t="str">
            <v/>
          </cell>
          <cell r="EW272" t="e">
            <v>#REF!</v>
          </cell>
        </row>
        <row r="273">
          <cell r="A273">
            <v>706863</v>
          </cell>
          <cell r="B273" t="str">
            <v>رشا مصطفى</v>
          </cell>
          <cell r="C273" t="str">
            <v>الثالثة حديث</v>
          </cell>
          <cell r="D273" t="str">
            <v>ترفع الى س3</v>
          </cell>
          <cell r="E273"/>
          <cell r="F273" t="str">
            <v>ر1</v>
          </cell>
          <cell r="G273"/>
          <cell r="H273" t="str">
            <v>ر1</v>
          </cell>
          <cell r="I273"/>
          <cell r="J273" t="str">
            <v>ر1</v>
          </cell>
          <cell r="K273"/>
          <cell r="L273" t="str">
            <v>ر1</v>
          </cell>
          <cell r="M273"/>
          <cell r="N273" t="str">
            <v>ر1</v>
          </cell>
          <cell r="O273"/>
          <cell r="P273" t="str">
            <v>ر1</v>
          </cell>
          <cell r="Q273"/>
          <cell r="R273" t="str">
            <v>ر2</v>
          </cell>
          <cell r="S273"/>
          <cell r="T273" t="str">
            <v>ر1</v>
          </cell>
          <cell r="U273"/>
          <cell r="V273" t="str">
            <v>ر1</v>
          </cell>
          <cell r="W273"/>
          <cell r="X273" t="str">
            <v>ر2</v>
          </cell>
          <cell r="Y273">
            <v>1</v>
          </cell>
          <cell r="Z273" t="str">
            <v>ر2</v>
          </cell>
          <cell r="AA273"/>
          <cell r="AB273" t="str">
            <v>ر1</v>
          </cell>
          <cell r="AC273"/>
          <cell r="AD273" t="str">
            <v>ر2</v>
          </cell>
          <cell r="AE273"/>
          <cell r="AF273" t="str">
            <v>ر1</v>
          </cell>
          <cell r="AG273"/>
          <cell r="AH273" t="str">
            <v>ر2</v>
          </cell>
          <cell r="AI273"/>
          <cell r="AJ273" t="str">
            <v>ر1</v>
          </cell>
          <cell r="AK273">
            <v>1</v>
          </cell>
          <cell r="AL273" t="str">
            <v>ر2</v>
          </cell>
          <cell r="AM273"/>
          <cell r="AN273" t="str">
            <v>ر1</v>
          </cell>
          <cell r="AO273">
            <v>1</v>
          </cell>
          <cell r="AP273" t="str">
            <v>ر1</v>
          </cell>
          <cell r="AQ273"/>
          <cell r="AR273" t="str">
            <v>ر1</v>
          </cell>
          <cell r="AS273"/>
          <cell r="AT273" t="str">
            <v>ر1</v>
          </cell>
          <cell r="AU273">
            <v>1</v>
          </cell>
          <cell r="AV273" t="str">
            <v>ر1</v>
          </cell>
          <cell r="AW273">
            <v>1</v>
          </cell>
          <cell r="AX273" t="str">
            <v>ج</v>
          </cell>
          <cell r="AY273"/>
          <cell r="AZ273" t="str">
            <v>ر1</v>
          </cell>
          <cell r="BA273"/>
          <cell r="BB273" t="str">
            <v/>
          </cell>
          <cell r="BC273"/>
          <cell r="BD273" t="str">
            <v/>
          </cell>
          <cell r="BE273"/>
          <cell r="BF273" t="str">
            <v/>
          </cell>
          <cell r="BG273"/>
          <cell r="BH273" t="str">
            <v/>
          </cell>
          <cell r="BI273"/>
          <cell r="BJ273" t="str">
            <v/>
          </cell>
          <cell r="BK273"/>
          <cell r="BL273" t="str">
            <v/>
          </cell>
          <cell r="BM273"/>
          <cell r="BN273" t="str">
            <v/>
          </cell>
          <cell r="BO273"/>
          <cell r="BP273" t="str">
            <v/>
          </cell>
          <cell r="BQ273"/>
          <cell r="BR273" t="str">
            <v/>
          </cell>
          <cell r="BS273"/>
          <cell r="BT273" t="str">
            <v/>
          </cell>
          <cell r="BU273"/>
          <cell r="BV273" t="str">
            <v/>
          </cell>
          <cell r="BW273"/>
          <cell r="BX273" t="str">
            <v/>
          </cell>
          <cell r="BY273"/>
          <cell r="BZ273" t="str">
            <v/>
          </cell>
          <cell r="CA273"/>
          <cell r="CB273" t="str">
            <v/>
          </cell>
          <cell r="CC273"/>
          <cell r="CD273" t="str">
            <v/>
          </cell>
          <cell r="CE273"/>
          <cell r="CF273" t="str">
            <v/>
          </cell>
          <cell r="CG273"/>
          <cell r="CH273" t="str">
            <v/>
          </cell>
          <cell r="CI273"/>
          <cell r="CJ273" t="str">
            <v/>
          </cell>
          <cell r="CK273"/>
          <cell r="CL273" t="str">
            <v/>
          </cell>
          <cell r="CM273"/>
          <cell r="CN273" t="str">
            <v/>
          </cell>
          <cell r="CO273"/>
          <cell r="CP273" t="str">
            <v/>
          </cell>
          <cell r="CQ273"/>
          <cell r="CR273" t="str">
            <v/>
          </cell>
          <cell r="CS273"/>
          <cell r="CT273" t="str">
            <v/>
          </cell>
          <cell r="CU273"/>
          <cell r="CV273" t="str">
            <v/>
          </cell>
          <cell r="CW273"/>
          <cell r="CX273" t="str">
            <v>ر1</v>
          </cell>
          <cell r="CY273" t="str">
            <v>ر1</v>
          </cell>
          <cell r="CZ273" t="str">
            <v>ر1</v>
          </cell>
          <cell r="DA273" t="str">
            <v>ر1</v>
          </cell>
          <cell r="DB273" t="str">
            <v>ر1</v>
          </cell>
          <cell r="DC273" t="str">
            <v>ر1</v>
          </cell>
          <cell r="DD273" t="str">
            <v>ر2</v>
          </cell>
          <cell r="DE273" t="str">
            <v>ر1</v>
          </cell>
          <cell r="DF273" t="str">
            <v>ر1</v>
          </cell>
          <cell r="DG273" t="str">
            <v>ر2</v>
          </cell>
          <cell r="DH273" t="str">
            <v>ر2</v>
          </cell>
          <cell r="DI273" t="str">
            <v>ر1</v>
          </cell>
          <cell r="DJ273" t="str">
            <v>ر2</v>
          </cell>
          <cell r="DK273" t="str">
            <v>ر1</v>
          </cell>
          <cell r="DL273" t="str">
            <v>ر2</v>
          </cell>
          <cell r="DM273" t="str">
            <v>ر1</v>
          </cell>
          <cell r="DN273" t="str">
            <v>ر2</v>
          </cell>
          <cell r="DO273" t="str">
            <v>ر1</v>
          </cell>
          <cell r="DP273" t="str">
            <v>ر2</v>
          </cell>
          <cell r="DQ273" t="str">
            <v>ر1</v>
          </cell>
          <cell r="DR273" t="str">
            <v>ر1</v>
          </cell>
          <cell r="DS273" t="str">
            <v>ر2</v>
          </cell>
          <cell r="DT273" t="str">
            <v>ر1</v>
          </cell>
          <cell r="DU273" t="str">
            <v>ر1</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O273" t="str">
            <v/>
          </cell>
          <cell r="EP273" t="str">
            <v/>
          </cell>
          <cell r="EQ273" t="str">
            <v/>
          </cell>
          <cell r="ER273" t="str">
            <v/>
          </cell>
          <cell r="ES273" t="str">
            <v/>
          </cell>
          <cell r="ET273" t="str">
            <v/>
          </cell>
          <cell r="EU273" t="str">
            <v/>
          </cell>
          <cell r="EV273" t="str">
            <v/>
          </cell>
          <cell r="EW273" t="e">
            <v>#REF!</v>
          </cell>
        </row>
        <row r="274">
          <cell r="A274">
            <v>706869</v>
          </cell>
          <cell r="B274" t="str">
            <v>رنا اليونس</v>
          </cell>
          <cell r="C274" t="str">
            <v>الثالثة</v>
          </cell>
          <cell r="D274" t="str">
            <v/>
          </cell>
          <cell r="E274"/>
          <cell r="F274" t="str">
            <v>ر1</v>
          </cell>
          <cell r="G274"/>
          <cell r="H274" t="str">
            <v>ر1</v>
          </cell>
          <cell r="I274"/>
          <cell r="J274" t="str">
            <v>ر1</v>
          </cell>
          <cell r="K274"/>
          <cell r="L274" t="str">
            <v>ر1</v>
          </cell>
          <cell r="M274"/>
          <cell r="N274" t="str">
            <v>ر2</v>
          </cell>
          <cell r="O274"/>
          <cell r="P274" t="str">
            <v>ر1</v>
          </cell>
          <cell r="Q274"/>
          <cell r="R274" t="str">
            <v>ر2</v>
          </cell>
          <cell r="S274"/>
          <cell r="T274" t="str">
            <v>ر1</v>
          </cell>
          <cell r="U274"/>
          <cell r="V274" t="str">
            <v>ر1</v>
          </cell>
          <cell r="W274"/>
          <cell r="X274" t="str">
            <v>ر2</v>
          </cell>
          <cell r="Y274"/>
          <cell r="Z274" t="str">
            <v>ر1</v>
          </cell>
          <cell r="AA274"/>
          <cell r="AB274" t="str">
            <v>ر1</v>
          </cell>
          <cell r="AC274"/>
          <cell r="AD274" t="str">
            <v>ر1</v>
          </cell>
          <cell r="AE274"/>
          <cell r="AF274" t="str">
            <v>ر1</v>
          </cell>
          <cell r="AG274"/>
          <cell r="AH274" t="str">
            <v>ر1</v>
          </cell>
          <cell r="AI274"/>
          <cell r="AJ274" t="str">
            <v>ر1</v>
          </cell>
          <cell r="AK274"/>
          <cell r="AL274" t="str">
            <v>ر2</v>
          </cell>
          <cell r="AM274"/>
          <cell r="AN274" t="str">
            <v>ر1</v>
          </cell>
          <cell r="AO274"/>
          <cell r="AP274" t="str">
            <v>ر1</v>
          </cell>
          <cell r="AQ274"/>
          <cell r="AR274" t="str">
            <v>ر2</v>
          </cell>
          <cell r="AS274">
            <v>1</v>
          </cell>
          <cell r="AT274" t="str">
            <v>ر2</v>
          </cell>
          <cell r="AU274"/>
          <cell r="AV274" t="str">
            <v>ر1</v>
          </cell>
          <cell r="AW274"/>
          <cell r="AX274" t="str">
            <v>ر1</v>
          </cell>
          <cell r="AY274"/>
          <cell r="AZ274" t="str">
            <v>ر1</v>
          </cell>
          <cell r="BA274">
            <v>1</v>
          </cell>
          <cell r="BB274" t="str">
            <v>ج</v>
          </cell>
          <cell r="BC274"/>
          <cell r="BD274" t="str">
            <v>ج</v>
          </cell>
          <cell r="BE274">
            <v>1</v>
          </cell>
          <cell r="BF274" t="str">
            <v>ج</v>
          </cell>
          <cell r="BG274">
            <v>1</v>
          </cell>
          <cell r="BH274" t="str">
            <v>ج</v>
          </cell>
          <cell r="BI274">
            <v>1</v>
          </cell>
          <cell r="BJ274" t="str">
            <v>ج</v>
          </cell>
          <cell r="BK274">
            <v>1</v>
          </cell>
          <cell r="BL274" t="str">
            <v>ج</v>
          </cell>
          <cell r="BM274"/>
          <cell r="BN274" t="str">
            <v/>
          </cell>
          <cell r="BO274"/>
          <cell r="BP274" t="str">
            <v/>
          </cell>
          <cell r="BQ274"/>
          <cell r="BR274" t="str">
            <v/>
          </cell>
          <cell r="BS274"/>
          <cell r="BT274" t="str">
            <v/>
          </cell>
          <cell r="BU274"/>
          <cell r="BV274" t="str">
            <v/>
          </cell>
          <cell r="BW274"/>
          <cell r="BX274" t="str">
            <v/>
          </cell>
          <cell r="BY274"/>
          <cell r="BZ274" t="str">
            <v/>
          </cell>
          <cell r="CA274"/>
          <cell r="CB274" t="str">
            <v/>
          </cell>
          <cell r="CC274"/>
          <cell r="CD274" t="str">
            <v/>
          </cell>
          <cell r="CE274"/>
          <cell r="CF274" t="str">
            <v/>
          </cell>
          <cell r="CG274"/>
          <cell r="CH274" t="str">
            <v/>
          </cell>
          <cell r="CI274"/>
          <cell r="CJ274" t="str">
            <v/>
          </cell>
          <cell r="CK274"/>
          <cell r="CL274" t="str">
            <v/>
          </cell>
          <cell r="CM274"/>
          <cell r="CN274" t="str">
            <v/>
          </cell>
          <cell r="CO274"/>
          <cell r="CP274" t="str">
            <v/>
          </cell>
          <cell r="CQ274"/>
          <cell r="CR274" t="str">
            <v/>
          </cell>
          <cell r="CS274"/>
          <cell r="CT274" t="str">
            <v/>
          </cell>
          <cell r="CU274"/>
          <cell r="CV274" t="str">
            <v/>
          </cell>
          <cell r="CW274"/>
          <cell r="CX274" t="str">
            <v>ر1</v>
          </cell>
          <cell r="CY274" t="str">
            <v>ر1</v>
          </cell>
          <cell r="CZ274" t="str">
            <v>ر1</v>
          </cell>
          <cell r="DA274" t="str">
            <v>ر1</v>
          </cell>
          <cell r="DB274" t="str">
            <v>ر2</v>
          </cell>
          <cell r="DC274" t="str">
            <v>ر1</v>
          </cell>
          <cell r="DD274" t="str">
            <v>ر2</v>
          </cell>
          <cell r="DE274" t="str">
            <v>ر1</v>
          </cell>
          <cell r="DF274" t="str">
            <v>ر1</v>
          </cell>
          <cell r="DG274" t="str">
            <v>ر2</v>
          </cell>
          <cell r="DH274" t="str">
            <v>ر1</v>
          </cell>
          <cell r="DI274" t="str">
            <v>ر1</v>
          </cell>
          <cell r="DJ274" t="str">
            <v>ر1</v>
          </cell>
          <cell r="DK274" t="str">
            <v>ر1</v>
          </cell>
          <cell r="DL274" t="str">
            <v>ر1</v>
          </cell>
          <cell r="DM274" t="str">
            <v>ر1</v>
          </cell>
          <cell r="DN274" t="str">
            <v>ر2</v>
          </cell>
          <cell r="DO274" t="str">
            <v>ر1</v>
          </cell>
          <cell r="DP274" t="str">
            <v>ر1</v>
          </cell>
          <cell r="DQ274" t="str">
            <v>ر2</v>
          </cell>
          <cell r="DR274" t="str">
            <v>ر2</v>
          </cell>
          <cell r="DS274" t="str">
            <v>ر1</v>
          </cell>
          <cell r="DT274" t="str">
            <v>ر1</v>
          </cell>
          <cell r="DU274" t="str">
            <v>ر1</v>
          </cell>
          <cell r="DV274" t="str">
            <v>ر1</v>
          </cell>
          <cell r="DW274" t="str">
            <v>ج</v>
          </cell>
          <cell r="DX274" t="str">
            <v>ر1</v>
          </cell>
          <cell r="DY274" t="str">
            <v>ر1</v>
          </cell>
          <cell r="DZ274" t="str">
            <v>ر1</v>
          </cell>
          <cell r="EA274" t="str">
            <v>ر1</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
          </cell>
          <cell r="ET274" t="str">
            <v/>
          </cell>
          <cell r="EU274" t="str">
            <v/>
          </cell>
          <cell r="EV274" t="str">
            <v/>
          </cell>
          <cell r="EW274" t="e">
            <v>#REF!</v>
          </cell>
        </row>
        <row r="275">
          <cell r="A275">
            <v>706872</v>
          </cell>
          <cell r="B275" t="str">
            <v>رنى ديوب</v>
          </cell>
          <cell r="C275" t="str">
            <v>الرابعة حديث</v>
          </cell>
          <cell r="D275" t="str">
            <v>ترفع الى س4</v>
          </cell>
          <cell r="E275"/>
          <cell r="F275" t="str">
            <v>ر1</v>
          </cell>
          <cell r="G275"/>
          <cell r="H275" t="str">
            <v>ر1</v>
          </cell>
          <cell r="I275"/>
          <cell r="J275" t="str">
            <v>ر1</v>
          </cell>
          <cell r="K275"/>
          <cell r="L275" t="str">
            <v>ر1</v>
          </cell>
          <cell r="M275"/>
          <cell r="N275" t="str">
            <v>ر1</v>
          </cell>
          <cell r="O275"/>
          <cell r="P275" t="str">
            <v>ر2</v>
          </cell>
          <cell r="Q275"/>
          <cell r="R275" t="str">
            <v>ر1</v>
          </cell>
          <cell r="S275"/>
          <cell r="T275" t="str">
            <v>ر1</v>
          </cell>
          <cell r="U275"/>
          <cell r="V275" t="str">
            <v>ر1</v>
          </cell>
          <cell r="W275"/>
          <cell r="X275" t="str">
            <v>ر1</v>
          </cell>
          <cell r="Y275"/>
          <cell r="Z275" t="str">
            <v>ر1</v>
          </cell>
          <cell r="AA275"/>
          <cell r="AB275" t="str">
            <v>ر1</v>
          </cell>
          <cell r="AC275"/>
          <cell r="AD275" t="str">
            <v>ر2</v>
          </cell>
          <cell r="AE275"/>
          <cell r="AF275" t="str">
            <v>ر1</v>
          </cell>
          <cell r="AG275"/>
          <cell r="AH275" t="str">
            <v>ر2</v>
          </cell>
          <cell r="AI275"/>
          <cell r="AJ275" t="str">
            <v>ر2</v>
          </cell>
          <cell r="AK275"/>
          <cell r="AL275" t="str">
            <v>ر1</v>
          </cell>
          <cell r="AM275"/>
          <cell r="AN275" t="str">
            <v>ر1</v>
          </cell>
          <cell r="AO275"/>
          <cell r="AP275" t="str">
            <v>ر1</v>
          </cell>
          <cell r="AQ275"/>
          <cell r="AR275" t="str">
            <v>ر1</v>
          </cell>
          <cell r="AS275"/>
          <cell r="AT275" t="str">
            <v>ر1</v>
          </cell>
          <cell r="AU275"/>
          <cell r="AV275" t="str">
            <v>ر1</v>
          </cell>
          <cell r="AW275"/>
          <cell r="AX275" t="str">
            <v>ر1</v>
          </cell>
          <cell r="AY275">
            <v>1</v>
          </cell>
          <cell r="AZ275" t="str">
            <v>ر1</v>
          </cell>
          <cell r="BA275">
            <v>1</v>
          </cell>
          <cell r="BB275" t="str">
            <v>ج</v>
          </cell>
          <cell r="BC275">
            <v>1</v>
          </cell>
          <cell r="BD275" t="str">
            <v>ج</v>
          </cell>
          <cell r="BE275">
            <v>1</v>
          </cell>
          <cell r="BF275" t="str">
            <v>ج</v>
          </cell>
          <cell r="BG275">
            <v>1</v>
          </cell>
          <cell r="BH275" t="str">
            <v>ج</v>
          </cell>
          <cell r="BI275">
            <v>1</v>
          </cell>
          <cell r="BJ275" t="str">
            <v>ج</v>
          </cell>
          <cell r="BK275">
            <v>1</v>
          </cell>
          <cell r="BL275" t="str">
            <v>ج</v>
          </cell>
          <cell r="BM275"/>
          <cell r="BN275" t="str">
            <v/>
          </cell>
          <cell r="BO275"/>
          <cell r="BP275" t="str">
            <v/>
          </cell>
          <cell r="BQ275"/>
          <cell r="BR275" t="str">
            <v/>
          </cell>
          <cell r="BS275"/>
          <cell r="BT275" t="str">
            <v/>
          </cell>
          <cell r="BU275"/>
          <cell r="BV275" t="str">
            <v/>
          </cell>
          <cell r="BW275"/>
          <cell r="BX275" t="str">
            <v/>
          </cell>
          <cell r="BY275"/>
          <cell r="BZ275" t="str">
            <v/>
          </cell>
          <cell r="CA275"/>
          <cell r="CB275" t="str">
            <v/>
          </cell>
          <cell r="CC275"/>
          <cell r="CD275" t="str">
            <v/>
          </cell>
          <cell r="CE275"/>
          <cell r="CF275" t="str">
            <v/>
          </cell>
          <cell r="CG275"/>
          <cell r="CH275" t="str">
            <v/>
          </cell>
          <cell r="CI275"/>
          <cell r="CJ275" t="str">
            <v/>
          </cell>
          <cell r="CK275"/>
          <cell r="CL275" t="str">
            <v/>
          </cell>
          <cell r="CM275"/>
          <cell r="CN275" t="str">
            <v/>
          </cell>
          <cell r="CO275"/>
          <cell r="CP275" t="str">
            <v/>
          </cell>
          <cell r="CQ275"/>
          <cell r="CR275" t="str">
            <v/>
          </cell>
          <cell r="CS275"/>
          <cell r="CT275" t="str">
            <v/>
          </cell>
          <cell r="CU275"/>
          <cell r="CV275" t="str">
            <v/>
          </cell>
          <cell r="CW275"/>
          <cell r="CX275" t="str">
            <v>ر1</v>
          </cell>
          <cell r="CY275" t="str">
            <v>ر1</v>
          </cell>
          <cell r="CZ275" t="str">
            <v>ر1</v>
          </cell>
          <cell r="DA275" t="str">
            <v>ر1</v>
          </cell>
          <cell r="DB275" t="str">
            <v>ر1</v>
          </cell>
          <cell r="DC275" t="str">
            <v>ر2</v>
          </cell>
          <cell r="DD275" t="str">
            <v>ر1</v>
          </cell>
          <cell r="DE275" t="str">
            <v>ر1</v>
          </cell>
          <cell r="DF275" t="str">
            <v>ر1</v>
          </cell>
          <cell r="DG275" t="str">
            <v>ر1</v>
          </cell>
          <cell r="DH275" t="str">
            <v>ر1</v>
          </cell>
          <cell r="DI275" t="str">
            <v>ر1</v>
          </cell>
          <cell r="DJ275" t="str">
            <v>ر2</v>
          </cell>
          <cell r="DK275" t="str">
            <v>ر1</v>
          </cell>
          <cell r="DL275" t="str">
            <v>ر2</v>
          </cell>
          <cell r="DM275" t="str">
            <v>ر2</v>
          </cell>
          <cell r="DN275" t="str">
            <v>ر1</v>
          </cell>
          <cell r="DO275" t="str">
            <v>ر1</v>
          </cell>
          <cell r="DP275" t="str">
            <v>ر1</v>
          </cell>
          <cell r="DQ275" t="str">
            <v>ر1</v>
          </cell>
          <cell r="DR275" t="str">
            <v>ر1</v>
          </cell>
          <cell r="DS275" t="str">
            <v>ر1</v>
          </cell>
          <cell r="DT275" t="str">
            <v>ر1</v>
          </cell>
          <cell r="DU275" t="str">
            <v>ر1</v>
          </cell>
          <cell r="DV275" t="str">
            <v>ر1</v>
          </cell>
          <cell r="DW275" t="str">
            <v>ر1</v>
          </cell>
          <cell r="DX275" t="str">
            <v>ر1</v>
          </cell>
          <cell r="DY275" t="str">
            <v>ر1</v>
          </cell>
          <cell r="DZ275" t="str">
            <v>ر1</v>
          </cell>
          <cell r="EA275" t="str">
            <v>ر1</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e">
            <v>#REF!</v>
          </cell>
        </row>
        <row r="276">
          <cell r="A276">
            <v>706878</v>
          </cell>
          <cell r="B276" t="str">
            <v>روز ميا</v>
          </cell>
          <cell r="C276" t="str">
            <v>الرابعة حديث</v>
          </cell>
          <cell r="D276" t="str">
            <v>ترفع الى س4</v>
          </cell>
          <cell r="E276"/>
          <cell r="F276" t="str">
            <v>ر1</v>
          </cell>
          <cell r="G276"/>
          <cell r="H276" t="str">
            <v>ر1</v>
          </cell>
          <cell r="I276"/>
          <cell r="J276" t="str">
            <v>ر1</v>
          </cell>
          <cell r="K276"/>
          <cell r="L276" t="str">
            <v>ر1</v>
          </cell>
          <cell r="M276"/>
          <cell r="N276" t="str">
            <v>ر1</v>
          </cell>
          <cell r="O276"/>
          <cell r="P276" t="str">
            <v>ر1</v>
          </cell>
          <cell r="Q276"/>
          <cell r="R276" t="str">
            <v>ر2</v>
          </cell>
          <cell r="S276"/>
          <cell r="T276" t="str">
            <v>ر1</v>
          </cell>
          <cell r="U276"/>
          <cell r="V276" t="str">
            <v>ر1</v>
          </cell>
          <cell r="W276"/>
          <cell r="X276" t="str">
            <v>ر1</v>
          </cell>
          <cell r="Y276"/>
          <cell r="Z276" t="str">
            <v>ر1</v>
          </cell>
          <cell r="AA276"/>
          <cell r="AB276" t="str">
            <v>ر1</v>
          </cell>
          <cell r="AC276"/>
          <cell r="AD276" t="str">
            <v>ر1</v>
          </cell>
          <cell r="AE276"/>
          <cell r="AF276" t="str">
            <v>ر1</v>
          </cell>
          <cell r="AG276"/>
          <cell r="AH276" t="str">
            <v>ر1</v>
          </cell>
          <cell r="AI276"/>
          <cell r="AJ276" t="str">
            <v>ر1</v>
          </cell>
          <cell r="AK276"/>
          <cell r="AL276" t="str">
            <v>ر2</v>
          </cell>
          <cell r="AM276"/>
          <cell r="AN276" t="str">
            <v>ر1</v>
          </cell>
          <cell r="AO276"/>
          <cell r="AP276" t="str">
            <v>ر1</v>
          </cell>
          <cell r="AQ276"/>
          <cell r="AR276" t="str">
            <v>ر1</v>
          </cell>
          <cell r="AS276"/>
          <cell r="AT276" t="str">
            <v>ر1</v>
          </cell>
          <cell r="AU276"/>
          <cell r="AV276" t="str">
            <v>ر1</v>
          </cell>
          <cell r="AW276"/>
          <cell r="AX276" t="str">
            <v>ر1</v>
          </cell>
          <cell r="AY276"/>
          <cell r="AZ276" t="str">
            <v>ر1</v>
          </cell>
          <cell r="BA276"/>
          <cell r="BB276" t="str">
            <v>ج</v>
          </cell>
          <cell r="BC276"/>
          <cell r="BD276" t="str">
            <v>ج</v>
          </cell>
          <cell r="BE276"/>
          <cell r="BF276" t="str">
            <v>ج</v>
          </cell>
          <cell r="BG276"/>
          <cell r="BH276" t="str">
            <v>ج</v>
          </cell>
          <cell r="BI276"/>
          <cell r="BJ276" t="str">
            <v>ج</v>
          </cell>
          <cell r="BK276"/>
          <cell r="BL276" t="str">
            <v>ج</v>
          </cell>
          <cell r="BM276">
            <v>1</v>
          </cell>
          <cell r="BN276" t="str">
            <v>ج</v>
          </cell>
          <cell r="BO276">
            <v>1</v>
          </cell>
          <cell r="BP276" t="str">
            <v>ج</v>
          </cell>
          <cell r="BQ276">
            <v>1</v>
          </cell>
          <cell r="BR276" t="str">
            <v>ج</v>
          </cell>
          <cell r="BS276">
            <v>1</v>
          </cell>
          <cell r="BT276" t="str">
            <v>ج</v>
          </cell>
          <cell r="BU276">
            <v>1</v>
          </cell>
          <cell r="BV276" t="str">
            <v>ج</v>
          </cell>
          <cell r="BW276">
            <v>1</v>
          </cell>
          <cell r="BX276" t="str">
            <v>ج</v>
          </cell>
          <cell r="BY276"/>
          <cell r="BZ276" t="str">
            <v/>
          </cell>
          <cell r="CA276"/>
          <cell r="CB276" t="str">
            <v/>
          </cell>
          <cell r="CC276"/>
          <cell r="CD276" t="str">
            <v/>
          </cell>
          <cell r="CE276"/>
          <cell r="CF276" t="str">
            <v/>
          </cell>
          <cell r="CG276"/>
          <cell r="CH276" t="str">
            <v/>
          </cell>
          <cell r="CI276"/>
          <cell r="CJ276" t="str">
            <v/>
          </cell>
          <cell r="CK276"/>
          <cell r="CL276" t="str">
            <v/>
          </cell>
          <cell r="CM276"/>
          <cell r="CN276" t="str">
            <v/>
          </cell>
          <cell r="CO276"/>
          <cell r="CP276" t="str">
            <v/>
          </cell>
          <cell r="CQ276"/>
          <cell r="CR276" t="str">
            <v/>
          </cell>
          <cell r="CS276"/>
          <cell r="CT276" t="str">
            <v/>
          </cell>
          <cell r="CU276"/>
          <cell r="CV276" t="str">
            <v/>
          </cell>
          <cell r="CW276"/>
          <cell r="CX276" t="str">
            <v>ر1</v>
          </cell>
          <cell r="CY276" t="str">
            <v>ر1</v>
          </cell>
          <cell r="CZ276" t="str">
            <v>ر1</v>
          </cell>
          <cell r="DA276" t="str">
            <v>ر1</v>
          </cell>
          <cell r="DB276" t="str">
            <v>ر1</v>
          </cell>
          <cell r="DC276" t="str">
            <v>ر1</v>
          </cell>
          <cell r="DD276" t="str">
            <v>ر2</v>
          </cell>
          <cell r="DE276" t="str">
            <v>ر1</v>
          </cell>
          <cell r="DF276" t="str">
            <v>ر1</v>
          </cell>
          <cell r="DG276" t="str">
            <v>ر1</v>
          </cell>
          <cell r="DH276" t="str">
            <v>ر1</v>
          </cell>
          <cell r="DI276" t="str">
            <v>ر1</v>
          </cell>
          <cell r="DJ276" t="str">
            <v>ر1</v>
          </cell>
          <cell r="DK276" t="str">
            <v>ر1</v>
          </cell>
          <cell r="DL276" t="str">
            <v>ر1</v>
          </cell>
          <cell r="DM276" t="str">
            <v>ر1</v>
          </cell>
          <cell r="DN276" t="str">
            <v>ر2</v>
          </cell>
          <cell r="DO276" t="str">
            <v>ر1</v>
          </cell>
          <cell r="DP276" t="str">
            <v>ر1</v>
          </cell>
          <cell r="DQ276" t="str">
            <v>ر1</v>
          </cell>
          <cell r="DR276" t="str">
            <v>ر1</v>
          </cell>
          <cell r="DS276" t="str">
            <v>ر1</v>
          </cell>
          <cell r="DT276" t="str">
            <v>ر1</v>
          </cell>
          <cell r="DU276" t="str">
            <v>ر1</v>
          </cell>
          <cell r="DV276" t="str">
            <v>ج</v>
          </cell>
          <cell r="DW276" t="str">
            <v>ج</v>
          </cell>
          <cell r="DX276" t="str">
            <v>ج</v>
          </cell>
          <cell r="DY276" t="str">
            <v>ج</v>
          </cell>
          <cell r="DZ276" t="str">
            <v>ج</v>
          </cell>
          <cell r="EA276" t="str">
            <v>ج</v>
          </cell>
          <cell r="EB276" t="str">
            <v>ر1</v>
          </cell>
          <cell r="EC276" t="str">
            <v>ر1</v>
          </cell>
          <cell r="ED276" t="str">
            <v>ر1</v>
          </cell>
          <cell r="EE276" t="str">
            <v>ر1</v>
          </cell>
          <cell r="EF276" t="str">
            <v>ر1</v>
          </cell>
          <cell r="EG276" t="str">
            <v>ر1</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e">
            <v>#REF!</v>
          </cell>
        </row>
        <row r="277">
          <cell r="A277">
            <v>706879</v>
          </cell>
          <cell r="B277" t="str">
            <v>روزانا الباسط</v>
          </cell>
          <cell r="C277" t="str">
            <v>الثانية</v>
          </cell>
          <cell r="D277" t="str">
            <v/>
          </cell>
          <cell r="E277"/>
          <cell r="F277" t="str">
            <v>ر2</v>
          </cell>
          <cell r="G277"/>
          <cell r="H277" t="str">
            <v>ر1</v>
          </cell>
          <cell r="I277">
            <v>1</v>
          </cell>
          <cell r="J277" t="str">
            <v>ر2</v>
          </cell>
          <cell r="K277"/>
          <cell r="L277" t="str">
            <v>ر1</v>
          </cell>
          <cell r="M277"/>
          <cell r="N277" t="str">
            <v>ر2</v>
          </cell>
          <cell r="O277"/>
          <cell r="P277" t="str">
            <v>ر1</v>
          </cell>
          <cell r="Q277"/>
          <cell r="R277" t="str">
            <v>ر1</v>
          </cell>
          <cell r="S277"/>
          <cell r="T277" t="str">
            <v>ر1</v>
          </cell>
          <cell r="U277"/>
          <cell r="V277" t="str">
            <v>ر2</v>
          </cell>
          <cell r="W277"/>
          <cell r="X277" t="str">
            <v>ر2</v>
          </cell>
          <cell r="Y277"/>
          <cell r="Z277" t="str">
            <v>ر2</v>
          </cell>
          <cell r="AA277"/>
          <cell r="AB277" t="str">
            <v>ر1</v>
          </cell>
          <cell r="AC277"/>
          <cell r="AD277" t="str">
            <v>ج</v>
          </cell>
          <cell r="AE277">
            <v>1</v>
          </cell>
          <cell r="AF277" t="str">
            <v>ج</v>
          </cell>
          <cell r="AG277">
            <v>1</v>
          </cell>
          <cell r="AH277" t="str">
            <v>ج</v>
          </cell>
          <cell r="AI277">
            <v>1</v>
          </cell>
          <cell r="AJ277" t="str">
            <v>ج</v>
          </cell>
          <cell r="AK277">
            <v>1</v>
          </cell>
          <cell r="AL277" t="str">
            <v>ج</v>
          </cell>
          <cell r="AM277"/>
          <cell r="AN277" t="str">
            <v>ج</v>
          </cell>
          <cell r="AO277"/>
          <cell r="AP277" t="str">
            <v/>
          </cell>
          <cell r="AQ277"/>
          <cell r="AR277" t="str">
            <v/>
          </cell>
          <cell r="AS277"/>
          <cell r="AT277" t="str">
            <v/>
          </cell>
          <cell r="AU277"/>
          <cell r="AV277" t="str">
            <v/>
          </cell>
          <cell r="AW277"/>
          <cell r="AX277" t="str">
            <v/>
          </cell>
          <cell r="AY277"/>
          <cell r="AZ277" t="str">
            <v/>
          </cell>
          <cell r="BA277"/>
          <cell r="BB277" t="str">
            <v/>
          </cell>
          <cell r="BC277"/>
          <cell r="BD277" t="str">
            <v/>
          </cell>
          <cell r="BE277"/>
          <cell r="BF277" t="str">
            <v/>
          </cell>
          <cell r="BG277"/>
          <cell r="BH277" t="str">
            <v/>
          </cell>
          <cell r="BI277"/>
          <cell r="BJ277" t="str">
            <v/>
          </cell>
          <cell r="BK277"/>
          <cell r="BL277" t="str">
            <v/>
          </cell>
          <cell r="BM277"/>
          <cell r="BN277" t="str">
            <v/>
          </cell>
          <cell r="BO277"/>
          <cell r="BP277" t="str">
            <v/>
          </cell>
          <cell r="BQ277"/>
          <cell r="BR277" t="str">
            <v/>
          </cell>
          <cell r="BS277"/>
          <cell r="BT277" t="str">
            <v/>
          </cell>
          <cell r="BU277"/>
          <cell r="BV277" t="str">
            <v/>
          </cell>
          <cell r="BW277"/>
          <cell r="BX277" t="str">
            <v/>
          </cell>
          <cell r="BY277"/>
          <cell r="BZ277" t="str">
            <v/>
          </cell>
          <cell r="CA277"/>
          <cell r="CB277" t="str">
            <v/>
          </cell>
          <cell r="CC277"/>
          <cell r="CD277" t="str">
            <v/>
          </cell>
          <cell r="CE277"/>
          <cell r="CF277" t="str">
            <v/>
          </cell>
          <cell r="CG277"/>
          <cell r="CH277" t="str">
            <v/>
          </cell>
          <cell r="CI277"/>
          <cell r="CJ277" t="str">
            <v/>
          </cell>
          <cell r="CK277"/>
          <cell r="CL277" t="str">
            <v/>
          </cell>
          <cell r="CM277"/>
          <cell r="CN277" t="str">
            <v/>
          </cell>
          <cell r="CO277"/>
          <cell r="CP277" t="str">
            <v/>
          </cell>
          <cell r="CQ277"/>
          <cell r="CR277" t="str">
            <v/>
          </cell>
          <cell r="CS277"/>
          <cell r="CT277" t="str">
            <v/>
          </cell>
          <cell r="CU277"/>
          <cell r="CV277" t="str">
            <v/>
          </cell>
          <cell r="CW277"/>
          <cell r="CX277" t="str">
            <v>ر2</v>
          </cell>
          <cell r="CY277" t="str">
            <v>ر1</v>
          </cell>
          <cell r="CZ277" t="str">
            <v>ر2</v>
          </cell>
          <cell r="DA277" t="str">
            <v>ر1</v>
          </cell>
          <cell r="DB277" t="str">
            <v>ر2</v>
          </cell>
          <cell r="DC277" t="str">
            <v>ر1</v>
          </cell>
          <cell r="DD277" t="str">
            <v>ر1</v>
          </cell>
          <cell r="DE277" t="str">
            <v>ر1</v>
          </cell>
          <cell r="DF277" t="str">
            <v>ر2</v>
          </cell>
          <cell r="DG277" t="str">
            <v>ر2</v>
          </cell>
          <cell r="DH277" t="str">
            <v>ر2</v>
          </cell>
          <cell r="DI277" t="str">
            <v>ر1</v>
          </cell>
          <cell r="DJ277" t="str">
            <v>ج</v>
          </cell>
          <cell r="DK277" t="str">
            <v>ر1</v>
          </cell>
          <cell r="DL277" t="str">
            <v>ر1</v>
          </cell>
          <cell r="DM277" t="str">
            <v>ر1</v>
          </cell>
          <cell r="DN277" t="str">
            <v>ر1</v>
          </cell>
          <cell r="DO277" t="str">
            <v>ج</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e">
            <v>#REF!</v>
          </cell>
        </row>
        <row r="278">
          <cell r="A278">
            <v>706882</v>
          </cell>
          <cell r="B278" t="str">
            <v>رؤى شيخو بيري</v>
          </cell>
          <cell r="C278" t="str">
            <v>الرابعة حديث</v>
          </cell>
          <cell r="D278" t="str">
            <v>ترفع الى س4</v>
          </cell>
          <cell r="E278"/>
          <cell r="F278" t="str">
            <v>ر1</v>
          </cell>
          <cell r="G278"/>
          <cell r="H278" t="str">
            <v>ر1</v>
          </cell>
          <cell r="I278"/>
          <cell r="J278" t="str">
            <v>ر1</v>
          </cell>
          <cell r="K278"/>
          <cell r="L278" t="str">
            <v>ر1</v>
          </cell>
          <cell r="M278"/>
          <cell r="N278" t="str">
            <v>ر1</v>
          </cell>
          <cell r="O278"/>
          <cell r="P278" t="str">
            <v>ر2</v>
          </cell>
          <cell r="Q278"/>
          <cell r="R278" t="str">
            <v>ر1</v>
          </cell>
          <cell r="S278"/>
          <cell r="T278" t="str">
            <v>ر1</v>
          </cell>
          <cell r="U278"/>
          <cell r="V278" t="str">
            <v>ر1</v>
          </cell>
          <cell r="W278"/>
          <cell r="X278" t="str">
            <v>ر1</v>
          </cell>
          <cell r="Y278"/>
          <cell r="Z278" t="str">
            <v>ر1</v>
          </cell>
          <cell r="AA278"/>
          <cell r="AB278" t="str">
            <v>ر1</v>
          </cell>
          <cell r="AC278"/>
          <cell r="AD278" t="str">
            <v>ر1</v>
          </cell>
          <cell r="AE278"/>
          <cell r="AF278" t="str">
            <v>ر1</v>
          </cell>
          <cell r="AG278"/>
          <cell r="AH278" t="str">
            <v>ر1</v>
          </cell>
          <cell r="AI278"/>
          <cell r="AJ278" t="str">
            <v>ر1</v>
          </cell>
          <cell r="AK278"/>
          <cell r="AL278" t="str">
            <v>ر1</v>
          </cell>
          <cell r="AM278"/>
          <cell r="AN278" t="str">
            <v>ر1</v>
          </cell>
          <cell r="AO278"/>
          <cell r="AP278" t="str">
            <v>ر1</v>
          </cell>
          <cell r="AQ278"/>
          <cell r="AR278" t="str">
            <v>ر1</v>
          </cell>
          <cell r="AS278"/>
          <cell r="AT278" t="str">
            <v>ر1</v>
          </cell>
          <cell r="AU278"/>
          <cell r="AV278" t="str">
            <v>ر1</v>
          </cell>
          <cell r="AW278"/>
          <cell r="AX278" t="str">
            <v>ر1</v>
          </cell>
          <cell r="AY278"/>
          <cell r="AZ278" t="str">
            <v>ر1</v>
          </cell>
          <cell r="BA278"/>
          <cell r="BB278" t="str">
            <v>ر1</v>
          </cell>
          <cell r="BC278"/>
          <cell r="BD278" t="str">
            <v>ر1</v>
          </cell>
          <cell r="BE278"/>
          <cell r="BF278" t="str">
            <v>ر1</v>
          </cell>
          <cell r="BG278"/>
          <cell r="BH278" t="str">
            <v>ر1</v>
          </cell>
          <cell r="BI278"/>
          <cell r="BJ278" t="str">
            <v>ر1</v>
          </cell>
          <cell r="BK278"/>
          <cell r="BL278" t="str">
            <v>ر1</v>
          </cell>
          <cell r="BM278">
            <v>1</v>
          </cell>
          <cell r="BN278" t="str">
            <v>ج</v>
          </cell>
          <cell r="BO278">
            <v>1</v>
          </cell>
          <cell r="BP278" t="str">
            <v>ج</v>
          </cell>
          <cell r="BQ278">
            <v>1</v>
          </cell>
          <cell r="BR278" t="str">
            <v>ج</v>
          </cell>
          <cell r="BS278">
            <v>1</v>
          </cell>
          <cell r="BT278" t="str">
            <v>ج</v>
          </cell>
          <cell r="BU278">
            <v>1</v>
          </cell>
          <cell r="BV278" t="str">
            <v>ج</v>
          </cell>
          <cell r="BW278">
            <v>1</v>
          </cell>
          <cell r="BX278" t="str">
            <v>ج</v>
          </cell>
          <cell r="BY278"/>
          <cell r="BZ278" t="str">
            <v/>
          </cell>
          <cell r="CA278"/>
          <cell r="CB278" t="str">
            <v/>
          </cell>
          <cell r="CC278"/>
          <cell r="CD278" t="str">
            <v/>
          </cell>
          <cell r="CE278"/>
          <cell r="CF278" t="str">
            <v/>
          </cell>
          <cell r="CG278"/>
          <cell r="CH278" t="str">
            <v/>
          </cell>
          <cell r="CI278"/>
          <cell r="CJ278" t="str">
            <v/>
          </cell>
          <cell r="CK278"/>
          <cell r="CL278" t="str">
            <v/>
          </cell>
          <cell r="CM278"/>
          <cell r="CN278" t="str">
            <v/>
          </cell>
          <cell r="CO278"/>
          <cell r="CP278" t="str">
            <v/>
          </cell>
          <cell r="CQ278"/>
          <cell r="CR278" t="str">
            <v/>
          </cell>
          <cell r="CS278"/>
          <cell r="CT278" t="str">
            <v/>
          </cell>
          <cell r="CU278"/>
          <cell r="CV278" t="str">
            <v/>
          </cell>
          <cell r="CW278"/>
          <cell r="CX278" t="str">
            <v>ر1</v>
          </cell>
          <cell r="CY278" t="str">
            <v>ر1</v>
          </cell>
          <cell r="CZ278" t="str">
            <v>ر1</v>
          </cell>
          <cell r="DA278" t="str">
            <v>ر1</v>
          </cell>
          <cell r="DB278" t="str">
            <v>ر1</v>
          </cell>
          <cell r="DC278" t="str">
            <v>ر2</v>
          </cell>
          <cell r="DD278" t="str">
            <v>ر1</v>
          </cell>
          <cell r="DE278" t="str">
            <v>ر1</v>
          </cell>
          <cell r="DF278" t="str">
            <v>ر1</v>
          </cell>
          <cell r="DG278" t="str">
            <v>ر1</v>
          </cell>
          <cell r="DH278" t="str">
            <v>ر1</v>
          </cell>
          <cell r="DI278" t="str">
            <v>ر1</v>
          </cell>
          <cell r="DJ278" t="str">
            <v>ر1</v>
          </cell>
          <cell r="DK278" t="str">
            <v>ر1</v>
          </cell>
          <cell r="DL278" t="str">
            <v>ر1</v>
          </cell>
          <cell r="DM278" t="str">
            <v>ر1</v>
          </cell>
          <cell r="DN278" t="str">
            <v>ر1</v>
          </cell>
          <cell r="DO278" t="str">
            <v>ر1</v>
          </cell>
          <cell r="DP278" t="str">
            <v>ر1</v>
          </cell>
          <cell r="DQ278" t="str">
            <v>ر1</v>
          </cell>
          <cell r="DR278" t="str">
            <v>ر1</v>
          </cell>
          <cell r="DS278" t="str">
            <v>ر1</v>
          </cell>
          <cell r="DT278" t="str">
            <v>ر1</v>
          </cell>
          <cell r="DU278" t="str">
            <v>ر1</v>
          </cell>
          <cell r="DV278" t="str">
            <v>ر1</v>
          </cell>
          <cell r="DW278" t="str">
            <v>ر1</v>
          </cell>
          <cell r="DX278" t="str">
            <v>ر1</v>
          </cell>
          <cell r="DY278" t="str">
            <v>ر1</v>
          </cell>
          <cell r="DZ278" t="str">
            <v>ر1</v>
          </cell>
          <cell r="EA278" t="str">
            <v>ر1</v>
          </cell>
          <cell r="EB278" t="str">
            <v>ر1</v>
          </cell>
          <cell r="EC278" t="str">
            <v>ر1</v>
          </cell>
          <cell r="ED278" t="str">
            <v>ر1</v>
          </cell>
          <cell r="EE278" t="str">
            <v>ر1</v>
          </cell>
          <cell r="EF278" t="str">
            <v>ر1</v>
          </cell>
          <cell r="EG278" t="str">
            <v>ر1</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
          </cell>
          <cell r="ET278" t="str">
            <v/>
          </cell>
          <cell r="EU278" t="str">
            <v/>
          </cell>
          <cell r="EV278" t="str">
            <v/>
          </cell>
          <cell r="EW278" t="e">
            <v>#REF!</v>
          </cell>
        </row>
        <row r="279">
          <cell r="A279">
            <v>706887</v>
          </cell>
          <cell r="B279" t="str">
            <v>ريم زخور</v>
          </cell>
          <cell r="C279" t="str">
            <v>الثالثة حديث</v>
          </cell>
          <cell r="D279" t="str">
            <v>ترفع الى س3</v>
          </cell>
          <cell r="E279"/>
          <cell r="F279" t="str">
            <v>ر1</v>
          </cell>
          <cell r="G279"/>
          <cell r="H279" t="str">
            <v>ر1</v>
          </cell>
          <cell r="I279"/>
          <cell r="J279" t="str">
            <v>ر2</v>
          </cell>
          <cell r="K279"/>
          <cell r="L279" t="str">
            <v>ر1</v>
          </cell>
          <cell r="M279"/>
          <cell r="N279" t="str">
            <v>ر1</v>
          </cell>
          <cell r="O279"/>
          <cell r="P279" t="str">
            <v>ر1</v>
          </cell>
          <cell r="Q279"/>
          <cell r="R279" t="str">
            <v>ر2</v>
          </cell>
          <cell r="S279"/>
          <cell r="T279" t="str">
            <v>ر2</v>
          </cell>
          <cell r="U279"/>
          <cell r="V279" t="str">
            <v>ر2</v>
          </cell>
          <cell r="W279"/>
          <cell r="X279" t="str">
            <v>ر1</v>
          </cell>
          <cell r="Y279"/>
          <cell r="Z279" t="str">
            <v>ر1</v>
          </cell>
          <cell r="AA279">
            <v>1</v>
          </cell>
          <cell r="AB279" t="str">
            <v>ر1</v>
          </cell>
          <cell r="AC279">
            <v>1</v>
          </cell>
          <cell r="AD279" t="str">
            <v>ر1</v>
          </cell>
          <cell r="AE279"/>
          <cell r="AF279" t="str">
            <v>ر1</v>
          </cell>
          <cell r="AG279"/>
          <cell r="AH279" t="str">
            <v>ر1</v>
          </cell>
          <cell r="AI279">
            <v>1</v>
          </cell>
          <cell r="AJ279" t="str">
            <v>ر1</v>
          </cell>
          <cell r="AK279">
            <v>1</v>
          </cell>
          <cell r="AL279" t="str">
            <v>ر1</v>
          </cell>
          <cell r="AM279"/>
          <cell r="AN279" t="str">
            <v>ر1</v>
          </cell>
          <cell r="AO279"/>
          <cell r="AP279" t="str">
            <v>ر1</v>
          </cell>
          <cell r="AQ279"/>
          <cell r="AR279" t="str">
            <v>ر1</v>
          </cell>
          <cell r="AS279">
            <v>1</v>
          </cell>
          <cell r="AT279" t="str">
            <v>ر1</v>
          </cell>
          <cell r="AU279">
            <v>1</v>
          </cell>
          <cell r="AV279" t="str">
            <v>ر1</v>
          </cell>
          <cell r="AW279">
            <v>1</v>
          </cell>
          <cell r="AX279" t="str">
            <v>ج</v>
          </cell>
          <cell r="AY279">
            <v>1</v>
          </cell>
          <cell r="AZ279" t="str">
            <v>ج</v>
          </cell>
          <cell r="BA279"/>
          <cell r="BB279" t="str">
            <v/>
          </cell>
          <cell r="BC279"/>
          <cell r="BD279" t="str">
            <v/>
          </cell>
          <cell r="BE279"/>
          <cell r="BF279" t="str">
            <v/>
          </cell>
          <cell r="BG279"/>
          <cell r="BH279" t="str">
            <v/>
          </cell>
          <cell r="BI279"/>
          <cell r="BJ279" t="str">
            <v/>
          </cell>
          <cell r="BK279"/>
          <cell r="BL279" t="str">
            <v/>
          </cell>
          <cell r="BM279"/>
          <cell r="BN279" t="str">
            <v/>
          </cell>
          <cell r="BO279"/>
          <cell r="BP279" t="str">
            <v/>
          </cell>
          <cell r="BQ279"/>
          <cell r="BR279" t="str">
            <v/>
          </cell>
          <cell r="BS279"/>
          <cell r="BT279" t="str">
            <v/>
          </cell>
          <cell r="BU279"/>
          <cell r="BV279" t="str">
            <v/>
          </cell>
          <cell r="BW279"/>
          <cell r="BX279" t="str">
            <v/>
          </cell>
          <cell r="BY279"/>
          <cell r="BZ279" t="str">
            <v/>
          </cell>
          <cell r="CA279"/>
          <cell r="CB279" t="str">
            <v/>
          </cell>
          <cell r="CC279"/>
          <cell r="CD279" t="str">
            <v/>
          </cell>
          <cell r="CE279"/>
          <cell r="CF279" t="str">
            <v/>
          </cell>
          <cell r="CG279"/>
          <cell r="CH279" t="str">
            <v/>
          </cell>
          <cell r="CI279"/>
          <cell r="CJ279" t="str">
            <v/>
          </cell>
          <cell r="CK279"/>
          <cell r="CL279" t="str">
            <v/>
          </cell>
          <cell r="CM279"/>
          <cell r="CN279" t="str">
            <v/>
          </cell>
          <cell r="CO279"/>
          <cell r="CP279" t="str">
            <v/>
          </cell>
          <cell r="CQ279"/>
          <cell r="CR279" t="str">
            <v/>
          </cell>
          <cell r="CS279"/>
          <cell r="CT279" t="str">
            <v/>
          </cell>
          <cell r="CU279"/>
          <cell r="CV279" t="str">
            <v/>
          </cell>
          <cell r="CW279"/>
          <cell r="CX279" t="str">
            <v>ر1</v>
          </cell>
          <cell r="CY279" t="str">
            <v>ر1</v>
          </cell>
          <cell r="CZ279" t="str">
            <v>ر2</v>
          </cell>
          <cell r="DA279" t="str">
            <v>ر1</v>
          </cell>
          <cell r="DB279" t="str">
            <v>ر1</v>
          </cell>
          <cell r="DC279" t="str">
            <v>ر1</v>
          </cell>
          <cell r="DD279" t="str">
            <v>ر2</v>
          </cell>
          <cell r="DE279" t="str">
            <v>ر2</v>
          </cell>
          <cell r="DF279" t="str">
            <v>ر2</v>
          </cell>
          <cell r="DG279" t="str">
            <v>ر1</v>
          </cell>
          <cell r="DH279" t="str">
            <v>ر1</v>
          </cell>
          <cell r="DI279" t="str">
            <v>ر2</v>
          </cell>
          <cell r="DJ279" t="str">
            <v>ر2</v>
          </cell>
          <cell r="DK279" t="str">
            <v>ر1</v>
          </cell>
          <cell r="DL279" t="str">
            <v>ر1</v>
          </cell>
          <cell r="DM279" t="str">
            <v>ر2</v>
          </cell>
          <cell r="DN279" t="str">
            <v>ر2</v>
          </cell>
          <cell r="DO279" t="str">
            <v>ر1</v>
          </cell>
          <cell r="DP279" t="str">
            <v>ر1</v>
          </cell>
          <cell r="DQ279" t="str">
            <v>ر1</v>
          </cell>
          <cell r="DR279" t="str">
            <v>ر2</v>
          </cell>
          <cell r="DS279" t="str">
            <v>ر2</v>
          </cell>
          <cell r="DT279" t="str">
            <v>ر1</v>
          </cell>
          <cell r="DU279" t="str">
            <v>ر1</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O279" t="str">
            <v/>
          </cell>
          <cell r="EP279" t="str">
            <v/>
          </cell>
          <cell r="EQ279" t="str">
            <v/>
          </cell>
          <cell r="ER279" t="str">
            <v/>
          </cell>
          <cell r="ES279" t="str">
            <v/>
          </cell>
          <cell r="ET279" t="str">
            <v/>
          </cell>
          <cell r="EU279" t="str">
            <v/>
          </cell>
          <cell r="EV279" t="str">
            <v/>
          </cell>
          <cell r="EW279" t="e">
            <v>#REF!</v>
          </cell>
        </row>
        <row r="280">
          <cell r="A280">
            <v>706892</v>
          </cell>
          <cell r="B280" t="str">
            <v>زياد سكماني</v>
          </cell>
          <cell r="C280" t="str">
            <v>الرابعة حديث</v>
          </cell>
          <cell r="D280" t="str">
            <v>ترفع الى س4</v>
          </cell>
          <cell r="E280"/>
          <cell r="F280" t="str">
            <v>ر1</v>
          </cell>
          <cell r="G280"/>
          <cell r="H280" t="str">
            <v>ر1</v>
          </cell>
          <cell r="I280"/>
          <cell r="J280" t="str">
            <v>ر1</v>
          </cell>
          <cell r="K280"/>
          <cell r="L280" t="str">
            <v>ر1</v>
          </cell>
          <cell r="M280"/>
          <cell r="N280" t="str">
            <v>ر1</v>
          </cell>
          <cell r="O280"/>
          <cell r="P280" t="str">
            <v>ر1</v>
          </cell>
          <cell r="Q280"/>
          <cell r="R280" t="str">
            <v>ر1</v>
          </cell>
          <cell r="S280"/>
          <cell r="T280" t="str">
            <v>ر1</v>
          </cell>
          <cell r="U280"/>
          <cell r="V280" t="str">
            <v>ر1</v>
          </cell>
          <cell r="W280"/>
          <cell r="X280" t="str">
            <v>ر1</v>
          </cell>
          <cell r="Y280"/>
          <cell r="Z280" t="str">
            <v>ر1</v>
          </cell>
          <cell r="AA280"/>
          <cell r="AB280" t="str">
            <v>ر1</v>
          </cell>
          <cell r="AC280"/>
          <cell r="AD280" t="str">
            <v>ر1</v>
          </cell>
          <cell r="AE280"/>
          <cell r="AF280" t="str">
            <v>ر2</v>
          </cell>
          <cell r="AG280"/>
          <cell r="AH280" t="str">
            <v>ر1</v>
          </cell>
          <cell r="AI280"/>
          <cell r="AJ280" t="str">
            <v>ر2</v>
          </cell>
          <cell r="AK280"/>
          <cell r="AL280" t="str">
            <v>ر1</v>
          </cell>
          <cell r="AM280"/>
          <cell r="AN280" t="str">
            <v>ر1</v>
          </cell>
          <cell r="AO280"/>
          <cell r="AP280" t="str">
            <v>ر1</v>
          </cell>
          <cell r="AQ280"/>
          <cell r="AR280" t="str">
            <v>ر1</v>
          </cell>
          <cell r="AS280"/>
          <cell r="AT280" t="str">
            <v>ر1</v>
          </cell>
          <cell r="AU280"/>
          <cell r="AV280" t="str">
            <v>ر1</v>
          </cell>
          <cell r="AW280"/>
          <cell r="AX280" t="str">
            <v>ر1</v>
          </cell>
          <cell r="AY280"/>
          <cell r="AZ280" t="str">
            <v>ر1</v>
          </cell>
          <cell r="BA280"/>
          <cell r="BB280" t="str">
            <v>ر1</v>
          </cell>
          <cell r="BC280"/>
          <cell r="BD280" t="str">
            <v>ر1</v>
          </cell>
          <cell r="BE280"/>
          <cell r="BF280" t="str">
            <v>ر1</v>
          </cell>
          <cell r="BG280"/>
          <cell r="BH280" t="str">
            <v>ر1</v>
          </cell>
          <cell r="BI280"/>
          <cell r="BJ280" t="str">
            <v>ر1</v>
          </cell>
          <cell r="BK280"/>
          <cell r="BL280" t="str">
            <v>ر1</v>
          </cell>
          <cell r="BM280">
            <v>1</v>
          </cell>
          <cell r="BN280" t="str">
            <v>ج</v>
          </cell>
          <cell r="BO280">
            <v>1</v>
          </cell>
          <cell r="BP280" t="str">
            <v>ج</v>
          </cell>
          <cell r="BQ280">
            <v>1</v>
          </cell>
          <cell r="BR280" t="str">
            <v>ج</v>
          </cell>
          <cell r="BS280">
            <v>1</v>
          </cell>
          <cell r="BT280" t="str">
            <v>ج</v>
          </cell>
          <cell r="BU280">
            <v>1</v>
          </cell>
          <cell r="BV280" t="str">
            <v>ج</v>
          </cell>
          <cell r="BW280">
            <v>1</v>
          </cell>
          <cell r="BX280" t="str">
            <v>ج</v>
          </cell>
          <cell r="BY280"/>
          <cell r="BZ280" t="str">
            <v/>
          </cell>
          <cell r="CA280"/>
          <cell r="CB280" t="str">
            <v/>
          </cell>
          <cell r="CC280"/>
          <cell r="CD280" t="str">
            <v/>
          </cell>
          <cell r="CE280"/>
          <cell r="CF280" t="str">
            <v/>
          </cell>
          <cell r="CG280"/>
          <cell r="CH280" t="str">
            <v/>
          </cell>
          <cell r="CI280"/>
          <cell r="CJ280" t="str">
            <v/>
          </cell>
          <cell r="CK280"/>
          <cell r="CL280" t="str">
            <v/>
          </cell>
          <cell r="CM280"/>
          <cell r="CN280" t="str">
            <v/>
          </cell>
          <cell r="CO280"/>
          <cell r="CP280" t="str">
            <v/>
          </cell>
          <cell r="CQ280"/>
          <cell r="CR280" t="str">
            <v/>
          </cell>
          <cell r="CS280"/>
          <cell r="CT280" t="str">
            <v/>
          </cell>
          <cell r="CU280"/>
          <cell r="CV280" t="str">
            <v/>
          </cell>
          <cell r="CW280"/>
          <cell r="CX280" t="str">
            <v>ر1</v>
          </cell>
          <cell r="CY280" t="str">
            <v>ر1</v>
          </cell>
          <cell r="CZ280" t="str">
            <v>ر1</v>
          </cell>
          <cell r="DA280" t="str">
            <v>ر1</v>
          </cell>
          <cell r="DB280" t="str">
            <v>ر1</v>
          </cell>
          <cell r="DC280" t="str">
            <v>ر1</v>
          </cell>
          <cell r="DD280" t="str">
            <v>ر1</v>
          </cell>
          <cell r="DE280" t="str">
            <v>ر1</v>
          </cell>
          <cell r="DF280" t="str">
            <v>ر1</v>
          </cell>
          <cell r="DG280" t="str">
            <v>ر1</v>
          </cell>
          <cell r="DH280" t="str">
            <v>ر1</v>
          </cell>
          <cell r="DI280" t="str">
            <v>ر1</v>
          </cell>
          <cell r="DJ280" t="str">
            <v>ر1</v>
          </cell>
          <cell r="DK280" t="str">
            <v>ر2</v>
          </cell>
          <cell r="DL280" t="str">
            <v>ر1</v>
          </cell>
          <cell r="DM280" t="str">
            <v>ر2</v>
          </cell>
          <cell r="DN280" t="str">
            <v>ر1</v>
          </cell>
          <cell r="DO280" t="str">
            <v>ر1</v>
          </cell>
          <cell r="DP280" t="str">
            <v>ر1</v>
          </cell>
          <cell r="DQ280" t="str">
            <v>ر1</v>
          </cell>
          <cell r="DR280" t="str">
            <v>ر1</v>
          </cell>
          <cell r="DS280" t="str">
            <v>ر1</v>
          </cell>
          <cell r="DT280" t="str">
            <v>ر1</v>
          </cell>
          <cell r="DU280" t="str">
            <v>ر1</v>
          </cell>
          <cell r="DV280" t="str">
            <v>ر1</v>
          </cell>
          <cell r="DW280" t="str">
            <v>ر1</v>
          </cell>
          <cell r="DX280" t="str">
            <v>ر1</v>
          </cell>
          <cell r="DY280" t="str">
            <v>ر1</v>
          </cell>
          <cell r="DZ280" t="str">
            <v>ر1</v>
          </cell>
          <cell r="EA280" t="str">
            <v>ر1</v>
          </cell>
          <cell r="EB280" t="str">
            <v>ر1</v>
          </cell>
          <cell r="EC280" t="str">
            <v>ر1</v>
          </cell>
          <cell r="ED280" t="str">
            <v>ر1</v>
          </cell>
          <cell r="EE280" t="str">
            <v>ر1</v>
          </cell>
          <cell r="EF280" t="str">
            <v>ر1</v>
          </cell>
          <cell r="EG280" t="str">
            <v>ر1</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e">
            <v>#REF!</v>
          </cell>
        </row>
        <row r="281">
          <cell r="A281">
            <v>706893</v>
          </cell>
          <cell r="B281" t="str">
            <v>زياد محمدية</v>
          </cell>
          <cell r="C281" t="str">
            <v>الأولى</v>
          </cell>
          <cell r="D281" t="str">
            <v/>
          </cell>
          <cell r="E281"/>
          <cell r="F281" t="str">
            <v>ر1</v>
          </cell>
          <cell r="G281"/>
          <cell r="H281" t="str">
            <v>ر1</v>
          </cell>
          <cell r="I281">
            <v>1</v>
          </cell>
          <cell r="J281" t="str">
            <v>ر2</v>
          </cell>
          <cell r="K281"/>
          <cell r="L281" t="str">
            <v>ر1</v>
          </cell>
          <cell r="M281">
            <v>1</v>
          </cell>
          <cell r="N281" t="str">
            <v>ر2</v>
          </cell>
          <cell r="O281"/>
          <cell r="P281" t="str">
            <v>ر1</v>
          </cell>
          <cell r="Q281"/>
          <cell r="R281" t="str">
            <v>ر2</v>
          </cell>
          <cell r="S281">
            <v>1</v>
          </cell>
          <cell r="T281" t="str">
            <v>ر2</v>
          </cell>
          <cell r="U281">
            <v>1</v>
          </cell>
          <cell r="V281" t="str">
            <v>ر2</v>
          </cell>
          <cell r="W281">
            <v>1</v>
          </cell>
          <cell r="X281" t="str">
            <v>ر2</v>
          </cell>
          <cell r="Y281">
            <v>1</v>
          </cell>
          <cell r="Z281" t="str">
            <v>ر2</v>
          </cell>
          <cell r="AA281"/>
          <cell r="AB281" t="str">
            <v>ر2</v>
          </cell>
          <cell r="AC281"/>
          <cell r="AD281" t="str">
            <v/>
          </cell>
          <cell r="AE281"/>
          <cell r="AF281" t="str">
            <v/>
          </cell>
          <cell r="AG281"/>
          <cell r="AH281" t="str">
            <v/>
          </cell>
          <cell r="AI281"/>
          <cell r="AJ281" t="str">
            <v/>
          </cell>
          <cell r="AK281"/>
          <cell r="AL281" t="str">
            <v/>
          </cell>
          <cell r="AM281"/>
          <cell r="AN281" t="str">
            <v/>
          </cell>
          <cell r="AO281"/>
          <cell r="AP281" t="str">
            <v/>
          </cell>
          <cell r="AQ281"/>
          <cell r="AR281" t="str">
            <v/>
          </cell>
          <cell r="AS281"/>
          <cell r="AT281" t="str">
            <v/>
          </cell>
          <cell r="AU281"/>
          <cell r="AV281" t="str">
            <v/>
          </cell>
          <cell r="AW281"/>
          <cell r="AX281" t="str">
            <v/>
          </cell>
          <cell r="AY281"/>
          <cell r="AZ281" t="str">
            <v/>
          </cell>
          <cell r="BA281"/>
          <cell r="BB281" t="str">
            <v/>
          </cell>
          <cell r="BC281"/>
          <cell r="BD281" t="str">
            <v/>
          </cell>
          <cell r="BE281"/>
          <cell r="BF281" t="str">
            <v/>
          </cell>
          <cell r="BG281"/>
          <cell r="BH281" t="str">
            <v/>
          </cell>
          <cell r="BI281"/>
          <cell r="BJ281" t="str">
            <v/>
          </cell>
          <cell r="BK281"/>
          <cell r="BL281" t="str">
            <v/>
          </cell>
          <cell r="BM281"/>
          <cell r="BN281" t="str">
            <v/>
          </cell>
          <cell r="BO281"/>
          <cell r="BP281" t="str">
            <v/>
          </cell>
          <cell r="BQ281"/>
          <cell r="BR281" t="str">
            <v/>
          </cell>
          <cell r="BS281"/>
          <cell r="BT281" t="str">
            <v/>
          </cell>
          <cell r="BU281"/>
          <cell r="BV281" t="str">
            <v/>
          </cell>
          <cell r="BW281"/>
          <cell r="BX281" t="str">
            <v/>
          </cell>
          <cell r="BY281"/>
          <cell r="BZ281" t="str">
            <v/>
          </cell>
          <cell r="CA281"/>
          <cell r="CB281" t="str">
            <v/>
          </cell>
          <cell r="CC281"/>
          <cell r="CD281" t="str">
            <v/>
          </cell>
          <cell r="CE281"/>
          <cell r="CF281" t="str">
            <v/>
          </cell>
          <cell r="CG281"/>
          <cell r="CH281" t="str">
            <v/>
          </cell>
          <cell r="CI281"/>
          <cell r="CJ281" t="str">
            <v/>
          </cell>
          <cell r="CK281"/>
          <cell r="CL281" t="str">
            <v/>
          </cell>
          <cell r="CM281"/>
          <cell r="CN281" t="str">
            <v/>
          </cell>
          <cell r="CO281"/>
          <cell r="CP281" t="str">
            <v/>
          </cell>
          <cell r="CQ281"/>
          <cell r="CR281" t="str">
            <v/>
          </cell>
          <cell r="CS281"/>
          <cell r="CT281" t="str">
            <v/>
          </cell>
          <cell r="CU281"/>
          <cell r="CV281" t="str">
            <v/>
          </cell>
          <cell r="CW281"/>
          <cell r="CX281" t="str">
            <v>ر1</v>
          </cell>
          <cell r="CY281" t="str">
            <v>ر1</v>
          </cell>
          <cell r="CZ281" t="str">
            <v>ر2</v>
          </cell>
          <cell r="DA281" t="str">
            <v>ر1</v>
          </cell>
          <cell r="DB281" t="str">
            <v>ر2</v>
          </cell>
          <cell r="DC281" t="str">
            <v>ر1</v>
          </cell>
          <cell r="DD281" t="str">
            <v>ر2</v>
          </cell>
          <cell r="DE281" t="str">
            <v>ر2</v>
          </cell>
          <cell r="DF281" t="str">
            <v>ر2</v>
          </cell>
          <cell r="DG281" t="str">
            <v>ر2</v>
          </cell>
          <cell r="DH281" t="str">
            <v>ر2</v>
          </cell>
          <cell r="DI281" t="str">
            <v>ر2</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O281" t="str">
            <v/>
          </cell>
          <cell r="EP281" t="str">
            <v/>
          </cell>
          <cell r="EQ281" t="str">
            <v/>
          </cell>
          <cell r="ER281" t="str">
            <v/>
          </cell>
          <cell r="ES281" t="str">
            <v/>
          </cell>
          <cell r="ET281" t="str">
            <v/>
          </cell>
          <cell r="EU281" t="str">
            <v/>
          </cell>
          <cell r="EV281" t="str">
            <v/>
          </cell>
          <cell r="EW281" t="e">
            <v>#REF!</v>
          </cell>
        </row>
        <row r="282">
          <cell r="A282">
            <v>706899</v>
          </cell>
          <cell r="B282" t="str">
            <v>زينب علي جبري</v>
          </cell>
          <cell r="C282" t="str">
            <v>الأولى</v>
          </cell>
          <cell r="D282" t="str">
            <v>إيقاف</v>
          </cell>
          <cell r="E282"/>
          <cell r="F282" t="str">
            <v>ج</v>
          </cell>
          <cell r="G282"/>
          <cell r="H282" t="str">
            <v>ر1</v>
          </cell>
          <cell r="I282">
            <v>1</v>
          </cell>
          <cell r="J282" t="str">
            <v>ر2</v>
          </cell>
          <cell r="K282">
            <v>1</v>
          </cell>
          <cell r="L282" t="str">
            <v>ر2</v>
          </cell>
          <cell r="M282">
            <v>1</v>
          </cell>
          <cell r="N282" t="str">
            <v>ج</v>
          </cell>
          <cell r="O282"/>
          <cell r="P282" t="str">
            <v>ر1</v>
          </cell>
          <cell r="Q282">
            <v>1</v>
          </cell>
          <cell r="R282" t="str">
            <v>ج</v>
          </cell>
          <cell r="S282"/>
          <cell r="T282" t="str">
            <v>ج</v>
          </cell>
          <cell r="U282"/>
          <cell r="V282" t="str">
            <v>ج</v>
          </cell>
          <cell r="W282"/>
          <cell r="X282" t="str">
            <v>ج</v>
          </cell>
          <cell r="Y282">
            <v>1</v>
          </cell>
          <cell r="Z282" t="str">
            <v>ج</v>
          </cell>
          <cell r="AA282"/>
          <cell r="AB282" t="str">
            <v>ر1</v>
          </cell>
          <cell r="AC282"/>
          <cell r="AD282" t="str">
            <v/>
          </cell>
          <cell r="AE282"/>
          <cell r="AF282" t="str">
            <v/>
          </cell>
          <cell r="AG282"/>
          <cell r="AH282" t="str">
            <v/>
          </cell>
          <cell r="AI282"/>
          <cell r="AJ282" t="str">
            <v/>
          </cell>
          <cell r="AK282"/>
          <cell r="AL282" t="str">
            <v/>
          </cell>
          <cell r="AM282"/>
          <cell r="AN282" t="str">
            <v/>
          </cell>
          <cell r="AO282"/>
          <cell r="AP282" t="str">
            <v/>
          </cell>
          <cell r="AQ282"/>
          <cell r="AR282" t="str">
            <v/>
          </cell>
          <cell r="AS282"/>
          <cell r="AT282" t="str">
            <v/>
          </cell>
          <cell r="AU282"/>
          <cell r="AV282" t="str">
            <v/>
          </cell>
          <cell r="AW282"/>
          <cell r="AX282" t="str">
            <v/>
          </cell>
          <cell r="AY282"/>
          <cell r="AZ282" t="str">
            <v/>
          </cell>
          <cell r="BA282"/>
          <cell r="BB282" t="str">
            <v/>
          </cell>
          <cell r="BC282"/>
          <cell r="BD282" t="str">
            <v/>
          </cell>
          <cell r="BE282"/>
          <cell r="BF282" t="str">
            <v/>
          </cell>
          <cell r="BG282"/>
          <cell r="BH282" t="str">
            <v/>
          </cell>
          <cell r="BI282"/>
          <cell r="BJ282" t="str">
            <v/>
          </cell>
          <cell r="BK282"/>
          <cell r="BL282" t="str">
            <v/>
          </cell>
          <cell r="BM282"/>
          <cell r="BN282" t="str">
            <v/>
          </cell>
          <cell r="BO282"/>
          <cell r="BP282" t="str">
            <v/>
          </cell>
          <cell r="BQ282"/>
          <cell r="BR282" t="str">
            <v/>
          </cell>
          <cell r="BS282"/>
          <cell r="BT282" t="str">
            <v/>
          </cell>
          <cell r="BU282"/>
          <cell r="BV282" t="str">
            <v/>
          </cell>
          <cell r="BW282"/>
          <cell r="BX282" t="str">
            <v/>
          </cell>
          <cell r="BY282"/>
          <cell r="BZ282" t="str">
            <v/>
          </cell>
          <cell r="CA282"/>
          <cell r="CB282" t="str">
            <v/>
          </cell>
          <cell r="CC282"/>
          <cell r="CD282" t="str">
            <v/>
          </cell>
          <cell r="CE282"/>
          <cell r="CF282" t="str">
            <v/>
          </cell>
          <cell r="CG282"/>
          <cell r="CH282" t="str">
            <v/>
          </cell>
          <cell r="CI282"/>
          <cell r="CJ282" t="str">
            <v/>
          </cell>
          <cell r="CK282"/>
          <cell r="CL282" t="str">
            <v/>
          </cell>
          <cell r="CM282"/>
          <cell r="CN282" t="str">
            <v/>
          </cell>
          <cell r="CO282"/>
          <cell r="CP282" t="str">
            <v/>
          </cell>
          <cell r="CQ282"/>
          <cell r="CR282" t="str">
            <v/>
          </cell>
          <cell r="CS282"/>
          <cell r="CT282" t="str">
            <v/>
          </cell>
          <cell r="CU282"/>
          <cell r="CV282" t="str">
            <v/>
          </cell>
          <cell r="CW282" t="str">
            <v>إيقاف</v>
          </cell>
          <cell r="CX282" t="str">
            <v>ج</v>
          </cell>
          <cell r="CY282" t="str">
            <v>ر1</v>
          </cell>
          <cell r="CZ282" t="str">
            <v>ر2</v>
          </cell>
          <cell r="DA282" t="str">
            <v>ر2</v>
          </cell>
          <cell r="DB282" t="str">
            <v>ج</v>
          </cell>
          <cell r="DC282" t="str">
            <v>ر1</v>
          </cell>
          <cell r="DD282" t="str">
            <v>ج</v>
          </cell>
          <cell r="DE282" t="str">
            <v>ج</v>
          </cell>
          <cell r="DF282" t="str">
            <v>ج</v>
          </cell>
          <cell r="DG282" t="str">
            <v>ج</v>
          </cell>
          <cell r="DH282" t="str">
            <v>ج</v>
          </cell>
          <cell r="DI282" t="str">
            <v>ر1</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e">
            <v>#REF!</v>
          </cell>
        </row>
        <row r="283">
          <cell r="A283">
            <v>706901</v>
          </cell>
          <cell r="B283" t="str">
            <v>سابور العيطه</v>
          </cell>
          <cell r="C283" t="str">
            <v>الثالثة</v>
          </cell>
          <cell r="D283" t="str">
            <v/>
          </cell>
          <cell r="E283"/>
          <cell r="F283" t="str">
            <v>ر1</v>
          </cell>
          <cell r="G283"/>
          <cell r="H283" t="str">
            <v>ر1</v>
          </cell>
          <cell r="I283"/>
          <cell r="J283" t="str">
            <v>ر1</v>
          </cell>
          <cell r="K283"/>
          <cell r="L283" t="str">
            <v>ر2</v>
          </cell>
          <cell r="M283"/>
          <cell r="N283" t="str">
            <v>ر2</v>
          </cell>
          <cell r="O283"/>
          <cell r="P283" t="str">
            <v>ر1</v>
          </cell>
          <cell r="Q283"/>
          <cell r="R283" t="str">
            <v>ر2</v>
          </cell>
          <cell r="S283"/>
          <cell r="T283" t="str">
            <v>ر2</v>
          </cell>
          <cell r="U283"/>
          <cell r="V283" t="str">
            <v>ر2</v>
          </cell>
          <cell r="W283"/>
          <cell r="X283" t="str">
            <v>ر2</v>
          </cell>
          <cell r="Y283"/>
          <cell r="Z283" t="str">
            <v>ر1</v>
          </cell>
          <cell r="AA283"/>
          <cell r="AB283" t="str">
            <v>ر1</v>
          </cell>
          <cell r="AC283"/>
          <cell r="AD283" t="str">
            <v>ر2</v>
          </cell>
          <cell r="AE283"/>
          <cell r="AF283" t="str">
            <v>ر1</v>
          </cell>
          <cell r="AG283"/>
          <cell r="AH283" t="str">
            <v>ر1</v>
          </cell>
          <cell r="AI283"/>
          <cell r="AJ283" t="str">
            <v>ر2</v>
          </cell>
          <cell r="AK283"/>
          <cell r="AL283" t="str">
            <v>ر2</v>
          </cell>
          <cell r="AM283">
            <v>1</v>
          </cell>
          <cell r="AN283" t="str">
            <v>ر1</v>
          </cell>
          <cell r="AO283">
            <v>1</v>
          </cell>
          <cell r="AP283" t="str">
            <v>ج</v>
          </cell>
          <cell r="AQ283"/>
          <cell r="AR283" t="str">
            <v>ر1</v>
          </cell>
          <cell r="AS283"/>
          <cell r="AT283" t="str">
            <v>ر1</v>
          </cell>
          <cell r="AU283"/>
          <cell r="AV283" t="str">
            <v>ر1</v>
          </cell>
          <cell r="AW283"/>
          <cell r="AX283" t="str">
            <v>ر1</v>
          </cell>
          <cell r="AY283">
            <v>1</v>
          </cell>
          <cell r="AZ283" t="str">
            <v>ج</v>
          </cell>
          <cell r="BA283">
            <v>1</v>
          </cell>
          <cell r="BB283" t="str">
            <v>ج</v>
          </cell>
          <cell r="BC283">
            <v>1</v>
          </cell>
          <cell r="BD283" t="str">
            <v>ج</v>
          </cell>
          <cell r="BE283">
            <v>1</v>
          </cell>
          <cell r="BF283" t="str">
            <v>ج</v>
          </cell>
          <cell r="BG283">
            <v>1</v>
          </cell>
          <cell r="BH283" t="str">
            <v>ج</v>
          </cell>
          <cell r="BI283"/>
          <cell r="BJ283" t="str">
            <v>ج</v>
          </cell>
          <cell r="BK283">
            <v>1</v>
          </cell>
          <cell r="BL283" t="str">
            <v>ج</v>
          </cell>
          <cell r="BM283"/>
          <cell r="BN283" t="str">
            <v/>
          </cell>
          <cell r="BO283"/>
          <cell r="BP283" t="str">
            <v/>
          </cell>
          <cell r="BQ283"/>
          <cell r="BR283" t="str">
            <v/>
          </cell>
          <cell r="BS283"/>
          <cell r="BT283" t="str">
            <v/>
          </cell>
          <cell r="BU283"/>
          <cell r="BV283" t="str">
            <v/>
          </cell>
          <cell r="BW283"/>
          <cell r="BX283" t="str">
            <v/>
          </cell>
          <cell r="BY283"/>
          <cell r="BZ283" t="str">
            <v/>
          </cell>
          <cell r="CA283"/>
          <cell r="CB283" t="str">
            <v/>
          </cell>
          <cell r="CC283"/>
          <cell r="CD283" t="str">
            <v/>
          </cell>
          <cell r="CE283"/>
          <cell r="CF283" t="str">
            <v/>
          </cell>
          <cell r="CG283"/>
          <cell r="CH283" t="str">
            <v/>
          </cell>
          <cell r="CI283"/>
          <cell r="CJ283" t="str">
            <v/>
          </cell>
          <cell r="CK283"/>
          <cell r="CL283" t="str">
            <v/>
          </cell>
          <cell r="CM283"/>
          <cell r="CN283" t="str">
            <v/>
          </cell>
          <cell r="CO283"/>
          <cell r="CP283" t="str">
            <v/>
          </cell>
          <cell r="CQ283"/>
          <cell r="CR283" t="str">
            <v/>
          </cell>
          <cell r="CS283"/>
          <cell r="CT283" t="str">
            <v/>
          </cell>
          <cell r="CU283"/>
          <cell r="CV283" t="str">
            <v/>
          </cell>
          <cell r="CW283"/>
          <cell r="CX283" t="str">
            <v>ر1</v>
          </cell>
          <cell r="CY283" t="str">
            <v>ر1</v>
          </cell>
          <cell r="CZ283" t="str">
            <v>ر1</v>
          </cell>
          <cell r="DA283" t="str">
            <v>ر2</v>
          </cell>
          <cell r="DB283" t="str">
            <v>ر2</v>
          </cell>
          <cell r="DC283" t="str">
            <v>ر1</v>
          </cell>
          <cell r="DD283" t="str">
            <v>ر2</v>
          </cell>
          <cell r="DE283" t="str">
            <v>ر2</v>
          </cell>
          <cell r="DF283" t="str">
            <v>ر2</v>
          </cell>
          <cell r="DG283" t="str">
            <v>ر2</v>
          </cell>
          <cell r="DH283" t="str">
            <v>ر1</v>
          </cell>
          <cell r="DI283" t="str">
            <v>ر1</v>
          </cell>
          <cell r="DJ283" t="str">
            <v>ر2</v>
          </cell>
          <cell r="DK283" t="str">
            <v>ر1</v>
          </cell>
          <cell r="DL283" t="str">
            <v>ر1</v>
          </cell>
          <cell r="DM283" t="str">
            <v>ر2</v>
          </cell>
          <cell r="DN283" t="str">
            <v>ر2</v>
          </cell>
          <cell r="DO283" t="str">
            <v>ر2</v>
          </cell>
          <cell r="DP283" t="str">
            <v>ر1</v>
          </cell>
          <cell r="DQ283" t="str">
            <v>ر1</v>
          </cell>
          <cell r="DR283" t="str">
            <v>ر1</v>
          </cell>
          <cell r="DS283" t="str">
            <v>ر1</v>
          </cell>
          <cell r="DT283" t="str">
            <v>ر1</v>
          </cell>
          <cell r="DU283" t="str">
            <v>ر1</v>
          </cell>
          <cell r="DV283" t="str">
            <v>ر1</v>
          </cell>
          <cell r="DW283" t="str">
            <v>ر1</v>
          </cell>
          <cell r="DX283" t="str">
            <v>ر1</v>
          </cell>
          <cell r="DY283" t="str">
            <v>ر1</v>
          </cell>
          <cell r="DZ283" t="str">
            <v>ج</v>
          </cell>
          <cell r="EA283" t="str">
            <v>ر1</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e">
            <v>#REF!</v>
          </cell>
        </row>
        <row r="284">
          <cell r="A284">
            <v>706911</v>
          </cell>
          <cell r="B284" t="str">
            <v>سليمان حسون</v>
          </cell>
          <cell r="C284" t="str">
            <v>الرابعة حديث</v>
          </cell>
          <cell r="D284" t="str">
            <v>ترفع الى س4</v>
          </cell>
          <cell r="E284"/>
          <cell r="F284" t="str">
            <v>ر1</v>
          </cell>
          <cell r="G284"/>
          <cell r="H284" t="str">
            <v>ر1</v>
          </cell>
          <cell r="I284"/>
          <cell r="J284" t="str">
            <v>ر2</v>
          </cell>
          <cell r="K284"/>
          <cell r="L284" t="str">
            <v>ر1</v>
          </cell>
          <cell r="M284"/>
          <cell r="N284" t="str">
            <v>ر1</v>
          </cell>
          <cell r="O284"/>
          <cell r="P284" t="str">
            <v>ر1</v>
          </cell>
          <cell r="Q284"/>
          <cell r="R284" t="str">
            <v>ر1</v>
          </cell>
          <cell r="S284"/>
          <cell r="T284" t="str">
            <v>ر1</v>
          </cell>
          <cell r="U284"/>
          <cell r="V284" t="str">
            <v>ر1</v>
          </cell>
          <cell r="W284"/>
          <cell r="X284" t="str">
            <v>ر1</v>
          </cell>
          <cell r="Y284"/>
          <cell r="Z284" t="str">
            <v>ر1</v>
          </cell>
          <cell r="AA284"/>
          <cell r="AB284" t="str">
            <v>ر1</v>
          </cell>
          <cell r="AC284"/>
          <cell r="AD284" t="str">
            <v>ر1</v>
          </cell>
          <cell r="AE284"/>
          <cell r="AF284" t="str">
            <v>ر1</v>
          </cell>
          <cell r="AG284"/>
          <cell r="AH284" t="str">
            <v>ر1</v>
          </cell>
          <cell r="AI284"/>
          <cell r="AJ284" t="str">
            <v>ر1</v>
          </cell>
          <cell r="AK284"/>
          <cell r="AL284" t="str">
            <v>ر1</v>
          </cell>
          <cell r="AM284"/>
          <cell r="AN284" t="str">
            <v>ر1</v>
          </cell>
          <cell r="AO284"/>
          <cell r="AP284" t="str">
            <v>ر1</v>
          </cell>
          <cell r="AQ284"/>
          <cell r="AR284" t="str">
            <v>ر1</v>
          </cell>
          <cell r="AS284"/>
          <cell r="AT284" t="str">
            <v>ر1</v>
          </cell>
          <cell r="AU284"/>
          <cell r="AV284" t="str">
            <v>ر1</v>
          </cell>
          <cell r="AW284"/>
          <cell r="AX284" t="str">
            <v>ر1</v>
          </cell>
          <cell r="AY284"/>
          <cell r="AZ284" t="str">
            <v>ر1</v>
          </cell>
          <cell r="BA284"/>
          <cell r="BB284" t="str">
            <v>ر1</v>
          </cell>
          <cell r="BC284"/>
          <cell r="BD284" t="str">
            <v>ر1</v>
          </cell>
          <cell r="BE284">
            <v>1</v>
          </cell>
          <cell r="BF284" t="str">
            <v>ج</v>
          </cell>
          <cell r="BG284"/>
          <cell r="BH284" t="str">
            <v>ر1</v>
          </cell>
          <cell r="BI284">
            <v>1</v>
          </cell>
          <cell r="BJ284" t="str">
            <v>ج</v>
          </cell>
          <cell r="BK284">
            <v>1</v>
          </cell>
          <cell r="BL284" t="str">
            <v>ج</v>
          </cell>
          <cell r="BM284">
            <v>1</v>
          </cell>
          <cell r="BN284" t="str">
            <v>ج</v>
          </cell>
          <cell r="BO284">
            <v>1</v>
          </cell>
          <cell r="BP284" t="str">
            <v>ج</v>
          </cell>
          <cell r="BQ284">
            <v>1</v>
          </cell>
          <cell r="BR284" t="str">
            <v>ج</v>
          </cell>
          <cell r="BS284"/>
          <cell r="BT284" t="str">
            <v>ج</v>
          </cell>
          <cell r="BU284"/>
          <cell r="BV284" t="str">
            <v>ج</v>
          </cell>
          <cell r="BW284">
            <v>1</v>
          </cell>
          <cell r="BX284" t="str">
            <v>ج</v>
          </cell>
          <cell r="BY284"/>
          <cell r="BZ284" t="str">
            <v/>
          </cell>
          <cell r="CA284"/>
          <cell r="CB284" t="str">
            <v/>
          </cell>
          <cell r="CC284"/>
          <cell r="CD284" t="str">
            <v/>
          </cell>
          <cell r="CE284"/>
          <cell r="CF284" t="str">
            <v/>
          </cell>
          <cell r="CG284"/>
          <cell r="CH284" t="str">
            <v/>
          </cell>
          <cell r="CI284"/>
          <cell r="CJ284" t="str">
            <v/>
          </cell>
          <cell r="CK284"/>
          <cell r="CL284" t="str">
            <v/>
          </cell>
          <cell r="CM284"/>
          <cell r="CN284" t="str">
            <v/>
          </cell>
          <cell r="CO284"/>
          <cell r="CP284" t="str">
            <v/>
          </cell>
          <cell r="CQ284"/>
          <cell r="CR284" t="str">
            <v/>
          </cell>
          <cell r="CS284"/>
          <cell r="CT284" t="str">
            <v/>
          </cell>
          <cell r="CU284"/>
          <cell r="CV284" t="str">
            <v/>
          </cell>
          <cell r="CW284"/>
          <cell r="CX284" t="str">
            <v>ر1</v>
          </cell>
          <cell r="CY284" t="str">
            <v>ر1</v>
          </cell>
          <cell r="CZ284" t="str">
            <v>ر2</v>
          </cell>
          <cell r="DA284" t="str">
            <v>ر1</v>
          </cell>
          <cell r="DB284" t="str">
            <v>ر1</v>
          </cell>
          <cell r="DC284" t="str">
            <v>ر1</v>
          </cell>
          <cell r="DD284" t="str">
            <v>ر1</v>
          </cell>
          <cell r="DE284" t="str">
            <v>ر1</v>
          </cell>
          <cell r="DF284" t="str">
            <v>ر1</v>
          </cell>
          <cell r="DG284" t="str">
            <v>ر1</v>
          </cell>
          <cell r="DH284" t="str">
            <v>ر1</v>
          </cell>
          <cell r="DI284" t="str">
            <v>ر1</v>
          </cell>
          <cell r="DJ284" t="str">
            <v>ر1</v>
          </cell>
          <cell r="DK284" t="str">
            <v>ر1</v>
          </cell>
          <cell r="DL284" t="str">
            <v>ر1</v>
          </cell>
          <cell r="DM284" t="str">
            <v>ر1</v>
          </cell>
          <cell r="DN284" t="str">
            <v>ر1</v>
          </cell>
          <cell r="DO284" t="str">
            <v>ر1</v>
          </cell>
          <cell r="DP284" t="str">
            <v>ر1</v>
          </cell>
          <cell r="DQ284" t="str">
            <v>ر1</v>
          </cell>
          <cell r="DR284" t="str">
            <v>ر1</v>
          </cell>
          <cell r="DS284" t="str">
            <v>ر1</v>
          </cell>
          <cell r="DT284" t="str">
            <v>ر1</v>
          </cell>
          <cell r="DU284" t="str">
            <v>ر1</v>
          </cell>
          <cell r="DV284" t="str">
            <v>ر1</v>
          </cell>
          <cell r="DW284" t="str">
            <v>ر1</v>
          </cell>
          <cell r="DX284" t="str">
            <v>ر1</v>
          </cell>
          <cell r="DY284" t="str">
            <v>ر1</v>
          </cell>
          <cell r="DZ284" t="str">
            <v>ر1</v>
          </cell>
          <cell r="EA284" t="str">
            <v>ر1</v>
          </cell>
          <cell r="EB284" t="str">
            <v>ر1</v>
          </cell>
          <cell r="EC284" t="str">
            <v>ر1</v>
          </cell>
          <cell r="ED284" t="str">
            <v>ر1</v>
          </cell>
          <cell r="EE284" t="str">
            <v>ج</v>
          </cell>
          <cell r="EF284" t="str">
            <v>ج</v>
          </cell>
          <cell r="EG284" t="str">
            <v>ر1</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e">
            <v>#REF!</v>
          </cell>
        </row>
        <row r="285">
          <cell r="A285">
            <v>706921</v>
          </cell>
          <cell r="B285" t="str">
            <v>سهى بكر</v>
          </cell>
          <cell r="C285" t="str">
            <v>الثانية</v>
          </cell>
          <cell r="D285" t="str">
            <v/>
          </cell>
          <cell r="E285">
            <v>1</v>
          </cell>
          <cell r="F285" t="str">
            <v>ر2</v>
          </cell>
          <cell r="G285"/>
          <cell r="H285" t="str">
            <v>ر1</v>
          </cell>
          <cell r="I285"/>
          <cell r="J285" t="str">
            <v>ر2</v>
          </cell>
          <cell r="K285"/>
          <cell r="L285" t="str">
            <v>ر1</v>
          </cell>
          <cell r="M285"/>
          <cell r="N285" t="str">
            <v>ر2</v>
          </cell>
          <cell r="O285"/>
          <cell r="P285" t="str">
            <v>ر1</v>
          </cell>
          <cell r="Q285">
            <v>1</v>
          </cell>
          <cell r="R285" t="str">
            <v>ر2</v>
          </cell>
          <cell r="S285"/>
          <cell r="T285" t="str">
            <v>ر1</v>
          </cell>
          <cell r="U285"/>
          <cell r="V285" t="str">
            <v>ر1</v>
          </cell>
          <cell r="W285">
            <v>1</v>
          </cell>
          <cell r="X285" t="str">
            <v>ر2</v>
          </cell>
          <cell r="Y285"/>
          <cell r="Z285" t="str">
            <v>ر2</v>
          </cell>
          <cell r="AA285"/>
          <cell r="AB285" t="str">
            <v>ر1</v>
          </cell>
          <cell r="AC285">
            <v>1</v>
          </cell>
          <cell r="AD285" t="str">
            <v>ر1</v>
          </cell>
          <cell r="AE285">
            <v>1</v>
          </cell>
          <cell r="AF285" t="str">
            <v>ر1</v>
          </cell>
          <cell r="AG285"/>
          <cell r="AH285" t="str">
            <v>ر1</v>
          </cell>
          <cell r="AI285">
            <v>1</v>
          </cell>
          <cell r="AJ285" t="str">
            <v>ر1</v>
          </cell>
          <cell r="AK285">
            <v>1</v>
          </cell>
          <cell r="AL285" t="str">
            <v>ر1</v>
          </cell>
          <cell r="AM285"/>
          <cell r="AN285" t="str">
            <v>ر1</v>
          </cell>
          <cell r="AO285"/>
          <cell r="AP285" t="str">
            <v>ج</v>
          </cell>
          <cell r="AQ285">
            <v>1</v>
          </cell>
          <cell r="AR285" t="str">
            <v>ج</v>
          </cell>
          <cell r="AS285">
            <v>1</v>
          </cell>
          <cell r="AT285" t="str">
            <v>ج</v>
          </cell>
          <cell r="AU285"/>
          <cell r="AV285" t="str">
            <v>ج</v>
          </cell>
          <cell r="AW285">
            <v>1</v>
          </cell>
          <cell r="AX285" t="str">
            <v>ج</v>
          </cell>
          <cell r="AY285">
            <v>1</v>
          </cell>
          <cell r="AZ285" t="str">
            <v>ج</v>
          </cell>
          <cell r="BA285"/>
          <cell r="BB285" t="str">
            <v/>
          </cell>
          <cell r="BC285"/>
          <cell r="BD285" t="str">
            <v/>
          </cell>
          <cell r="BE285"/>
          <cell r="BF285" t="str">
            <v/>
          </cell>
          <cell r="BG285"/>
          <cell r="BH285" t="str">
            <v/>
          </cell>
          <cell r="BI285"/>
          <cell r="BJ285" t="str">
            <v/>
          </cell>
          <cell r="BK285"/>
          <cell r="BL285" t="str">
            <v/>
          </cell>
          <cell r="BM285"/>
          <cell r="BN285" t="str">
            <v/>
          </cell>
          <cell r="BO285"/>
          <cell r="BP285" t="str">
            <v/>
          </cell>
          <cell r="BQ285"/>
          <cell r="BR285" t="str">
            <v/>
          </cell>
          <cell r="BS285"/>
          <cell r="BT285" t="str">
            <v/>
          </cell>
          <cell r="BU285"/>
          <cell r="BV285" t="str">
            <v/>
          </cell>
          <cell r="BW285"/>
          <cell r="BX285" t="str">
            <v/>
          </cell>
          <cell r="BY285"/>
          <cell r="BZ285" t="str">
            <v/>
          </cell>
          <cell r="CA285"/>
          <cell r="CB285" t="str">
            <v/>
          </cell>
          <cell r="CC285"/>
          <cell r="CD285" t="str">
            <v/>
          </cell>
          <cell r="CE285"/>
          <cell r="CF285" t="str">
            <v/>
          </cell>
          <cell r="CG285"/>
          <cell r="CH285" t="str">
            <v/>
          </cell>
          <cell r="CI285"/>
          <cell r="CJ285" t="str">
            <v/>
          </cell>
          <cell r="CK285"/>
          <cell r="CL285" t="str">
            <v/>
          </cell>
          <cell r="CM285"/>
          <cell r="CN285" t="str">
            <v/>
          </cell>
          <cell r="CO285"/>
          <cell r="CP285" t="str">
            <v/>
          </cell>
          <cell r="CQ285"/>
          <cell r="CR285" t="str">
            <v/>
          </cell>
          <cell r="CS285"/>
          <cell r="CT285" t="str">
            <v/>
          </cell>
          <cell r="CU285"/>
          <cell r="CV285" t="str">
            <v/>
          </cell>
          <cell r="CW285"/>
          <cell r="CX285" t="str">
            <v>ر2</v>
          </cell>
          <cell r="CY285" t="str">
            <v>ر1</v>
          </cell>
          <cell r="CZ285" t="str">
            <v>ر2</v>
          </cell>
          <cell r="DA285" t="str">
            <v>ر1</v>
          </cell>
          <cell r="DB285" t="str">
            <v>ر2</v>
          </cell>
          <cell r="DC285" t="str">
            <v>ر1</v>
          </cell>
          <cell r="DD285" t="str">
            <v>ر2</v>
          </cell>
          <cell r="DE285" t="str">
            <v>ر1</v>
          </cell>
          <cell r="DF285" t="str">
            <v>ر1</v>
          </cell>
          <cell r="DG285" t="str">
            <v>ر2</v>
          </cell>
          <cell r="DH285" t="str">
            <v>ر2</v>
          </cell>
          <cell r="DI285" t="str">
            <v>ر1</v>
          </cell>
          <cell r="DJ285" t="str">
            <v>ر2</v>
          </cell>
          <cell r="DK285" t="str">
            <v>ر2</v>
          </cell>
          <cell r="DL285" t="str">
            <v>ر1</v>
          </cell>
          <cell r="DM285" t="str">
            <v>ر2</v>
          </cell>
          <cell r="DN285" t="str">
            <v>ر2</v>
          </cell>
          <cell r="DO285" t="str">
            <v>ر1</v>
          </cell>
          <cell r="DP285" t="str">
            <v>ج</v>
          </cell>
          <cell r="DQ285" t="str">
            <v>ر1</v>
          </cell>
          <cell r="DR285" t="str">
            <v>ر1</v>
          </cell>
          <cell r="DS285" t="str">
            <v>ج</v>
          </cell>
          <cell r="DT285" t="str">
            <v>ر1</v>
          </cell>
          <cell r="DU285" t="str">
            <v>ر1</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e">
            <v>#REF!</v>
          </cell>
        </row>
        <row r="286">
          <cell r="A286">
            <v>706935</v>
          </cell>
          <cell r="B286" t="str">
            <v>صفاء يوسف</v>
          </cell>
          <cell r="C286" t="str">
            <v>الثالثة حديث</v>
          </cell>
          <cell r="D286" t="str">
            <v>ترفع الى س3</v>
          </cell>
          <cell r="E286"/>
          <cell r="F286" t="str">
            <v>ر2</v>
          </cell>
          <cell r="G286"/>
          <cell r="H286" t="str">
            <v>ر1</v>
          </cell>
          <cell r="I286"/>
          <cell r="J286" t="str">
            <v>ر2</v>
          </cell>
          <cell r="K286"/>
          <cell r="L286" t="str">
            <v>ر1</v>
          </cell>
          <cell r="M286"/>
          <cell r="N286" t="str">
            <v>ر2</v>
          </cell>
          <cell r="O286">
            <v>1</v>
          </cell>
          <cell r="P286" t="str">
            <v>ر2</v>
          </cell>
          <cell r="Q286"/>
          <cell r="R286" t="str">
            <v>ر2</v>
          </cell>
          <cell r="S286"/>
          <cell r="T286" t="str">
            <v>ر2</v>
          </cell>
          <cell r="U286"/>
          <cell r="V286" t="str">
            <v>ر2</v>
          </cell>
          <cell r="W286"/>
          <cell r="X286" t="str">
            <v>ر2</v>
          </cell>
          <cell r="Y286"/>
          <cell r="Z286" t="str">
            <v>ر2</v>
          </cell>
          <cell r="AA286"/>
          <cell r="AB286" t="str">
            <v>ر1</v>
          </cell>
          <cell r="AC286">
            <v>1</v>
          </cell>
          <cell r="AD286" t="str">
            <v>ر1</v>
          </cell>
          <cell r="AE286"/>
          <cell r="AF286" t="str">
            <v>ر1</v>
          </cell>
          <cell r="AG286"/>
          <cell r="AH286" t="str">
            <v>ر1</v>
          </cell>
          <cell r="AI286"/>
          <cell r="AJ286" t="str">
            <v>ر1</v>
          </cell>
          <cell r="AK286">
            <v>1</v>
          </cell>
          <cell r="AL286" t="str">
            <v>ر1</v>
          </cell>
          <cell r="AM286"/>
          <cell r="AN286" t="str">
            <v>ر1</v>
          </cell>
          <cell r="AO286">
            <v>1</v>
          </cell>
          <cell r="AP286" t="str">
            <v>ج</v>
          </cell>
          <cell r="AQ286">
            <v>1</v>
          </cell>
          <cell r="AR286" t="str">
            <v>ج</v>
          </cell>
          <cell r="AS286">
            <v>1</v>
          </cell>
          <cell r="AT286" t="str">
            <v>ج</v>
          </cell>
          <cell r="AU286">
            <v>1</v>
          </cell>
          <cell r="AV286" t="str">
            <v>ج</v>
          </cell>
          <cell r="AW286">
            <v>1</v>
          </cell>
          <cell r="AX286" t="str">
            <v>ج</v>
          </cell>
          <cell r="AY286">
            <v>1</v>
          </cell>
          <cell r="AZ286" t="str">
            <v>ج</v>
          </cell>
          <cell r="BA286"/>
          <cell r="BB286" t="str">
            <v/>
          </cell>
          <cell r="BC286"/>
          <cell r="BD286" t="str">
            <v/>
          </cell>
          <cell r="BE286"/>
          <cell r="BF286" t="str">
            <v/>
          </cell>
          <cell r="BG286"/>
          <cell r="BH286" t="str">
            <v/>
          </cell>
          <cell r="BI286"/>
          <cell r="BJ286" t="str">
            <v/>
          </cell>
          <cell r="BK286"/>
          <cell r="BL286" t="str">
            <v/>
          </cell>
          <cell r="BM286"/>
          <cell r="BN286" t="str">
            <v/>
          </cell>
          <cell r="BO286"/>
          <cell r="BP286" t="str">
            <v/>
          </cell>
          <cell r="BQ286"/>
          <cell r="BR286" t="str">
            <v/>
          </cell>
          <cell r="BS286"/>
          <cell r="BT286" t="str">
            <v/>
          </cell>
          <cell r="BU286"/>
          <cell r="BV286" t="str">
            <v/>
          </cell>
          <cell r="BW286"/>
          <cell r="BX286" t="str">
            <v/>
          </cell>
          <cell r="BY286"/>
          <cell r="BZ286" t="str">
            <v/>
          </cell>
          <cell r="CA286"/>
          <cell r="CB286" t="str">
            <v/>
          </cell>
          <cell r="CC286"/>
          <cell r="CD286" t="str">
            <v/>
          </cell>
          <cell r="CE286"/>
          <cell r="CF286" t="str">
            <v/>
          </cell>
          <cell r="CG286"/>
          <cell r="CH286" t="str">
            <v/>
          </cell>
          <cell r="CI286"/>
          <cell r="CJ286" t="str">
            <v/>
          </cell>
          <cell r="CK286"/>
          <cell r="CL286" t="str">
            <v/>
          </cell>
          <cell r="CM286"/>
          <cell r="CN286" t="str">
            <v/>
          </cell>
          <cell r="CO286"/>
          <cell r="CP286" t="str">
            <v/>
          </cell>
          <cell r="CQ286"/>
          <cell r="CR286" t="str">
            <v/>
          </cell>
          <cell r="CS286"/>
          <cell r="CT286" t="str">
            <v/>
          </cell>
          <cell r="CU286"/>
          <cell r="CV286" t="str">
            <v/>
          </cell>
          <cell r="CW286"/>
          <cell r="CX286" t="str">
            <v>ر2</v>
          </cell>
          <cell r="CY286" t="str">
            <v>ر1</v>
          </cell>
          <cell r="CZ286" t="str">
            <v>ر2</v>
          </cell>
          <cell r="DA286" t="str">
            <v>ر1</v>
          </cell>
          <cell r="DB286" t="str">
            <v>ر2</v>
          </cell>
          <cell r="DC286" t="str">
            <v>ر2</v>
          </cell>
          <cell r="DD286" t="str">
            <v>ر2</v>
          </cell>
          <cell r="DE286" t="str">
            <v>ر2</v>
          </cell>
          <cell r="DF286" t="str">
            <v>ر2</v>
          </cell>
          <cell r="DG286" t="str">
            <v>ر2</v>
          </cell>
          <cell r="DH286" t="str">
            <v>ر2</v>
          </cell>
          <cell r="DI286" t="str">
            <v>ر1</v>
          </cell>
          <cell r="DJ286" t="str">
            <v>ر2</v>
          </cell>
          <cell r="DK286" t="str">
            <v>ر1</v>
          </cell>
          <cell r="DL286" t="str">
            <v>ر1</v>
          </cell>
          <cell r="DM286" t="str">
            <v>ر1</v>
          </cell>
          <cell r="DN286" t="str">
            <v>ر2</v>
          </cell>
          <cell r="DO286" t="str">
            <v>ر1</v>
          </cell>
          <cell r="DP286" t="str">
            <v>ر1</v>
          </cell>
          <cell r="DQ286" t="str">
            <v>ر1</v>
          </cell>
          <cell r="DR286" t="str">
            <v>ر1</v>
          </cell>
          <cell r="DS286" t="str">
            <v>ر1</v>
          </cell>
          <cell r="DT286" t="str">
            <v>ر1</v>
          </cell>
          <cell r="DU286" t="str">
            <v>ر1</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
          </cell>
          <cell r="ET286" t="str">
            <v/>
          </cell>
          <cell r="EU286" t="str">
            <v/>
          </cell>
          <cell r="EV286" t="str">
            <v/>
          </cell>
          <cell r="EW286" t="e">
            <v>#REF!</v>
          </cell>
        </row>
        <row r="287">
          <cell r="A287">
            <v>706936</v>
          </cell>
          <cell r="B287" t="str">
            <v>صفيه الحماده</v>
          </cell>
          <cell r="C287" t="str">
            <v>الثانية</v>
          </cell>
          <cell r="D287" t="str">
            <v/>
          </cell>
          <cell r="E287"/>
          <cell r="F287" t="str">
            <v>ر1</v>
          </cell>
          <cell r="G287"/>
          <cell r="H287" t="str">
            <v>ر1</v>
          </cell>
          <cell r="I287"/>
          <cell r="J287" t="str">
            <v>ر2</v>
          </cell>
          <cell r="K287"/>
          <cell r="L287" t="str">
            <v>ر1</v>
          </cell>
          <cell r="M287"/>
          <cell r="N287" t="str">
            <v>ر1</v>
          </cell>
          <cell r="O287"/>
          <cell r="P287" t="str">
            <v>ر2</v>
          </cell>
          <cell r="Q287"/>
          <cell r="R287" t="str">
            <v>ر2</v>
          </cell>
          <cell r="S287"/>
          <cell r="T287" t="str">
            <v>ر1</v>
          </cell>
          <cell r="U287"/>
          <cell r="V287" t="str">
            <v>ج</v>
          </cell>
          <cell r="W287"/>
          <cell r="X287" t="str">
            <v>ر2</v>
          </cell>
          <cell r="Y287"/>
          <cell r="Z287" t="str">
            <v>ر1</v>
          </cell>
          <cell r="AA287"/>
          <cell r="AB287" t="str">
            <v>ر1</v>
          </cell>
          <cell r="AC287">
            <v>1</v>
          </cell>
          <cell r="AD287" t="str">
            <v>ر1</v>
          </cell>
          <cell r="AE287"/>
          <cell r="AF287" t="str">
            <v>ج</v>
          </cell>
          <cell r="AG287">
            <v>1</v>
          </cell>
          <cell r="AH287" t="str">
            <v>ر1</v>
          </cell>
          <cell r="AI287"/>
          <cell r="AJ287" t="str">
            <v>ج</v>
          </cell>
          <cell r="AK287">
            <v>1</v>
          </cell>
          <cell r="AL287" t="str">
            <v>ر1</v>
          </cell>
          <cell r="AM287"/>
          <cell r="AN287" t="str">
            <v>ج</v>
          </cell>
          <cell r="AO287"/>
          <cell r="AP287" t="str">
            <v>ج</v>
          </cell>
          <cell r="AQ287"/>
          <cell r="AR287" t="str">
            <v>ج</v>
          </cell>
          <cell r="AS287">
            <v>1</v>
          </cell>
          <cell r="AT287" t="str">
            <v>ج</v>
          </cell>
          <cell r="AU287"/>
          <cell r="AV287" t="str">
            <v>ج</v>
          </cell>
          <cell r="AW287"/>
          <cell r="AX287" t="str">
            <v>ج</v>
          </cell>
          <cell r="AY287"/>
          <cell r="AZ287" t="str">
            <v>ج</v>
          </cell>
          <cell r="BA287"/>
          <cell r="BB287" t="str">
            <v/>
          </cell>
          <cell r="BC287"/>
          <cell r="BD287" t="str">
            <v/>
          </cell>
          <cell r="BE287"/>
          <cell r="BF287" t="str">
            <v/>
          </cell>
          <cell r="BG287"/>
          <cell r="BH287" t="str">
            <v/>
          </cell>
          <cell r="BI287"/>
          <cell r="BJ287" t="str">
            <v/>
          </cell>
          <cell r="BK287"/>
          <cell r="BL287" t="str">
            <v/>
          </cell>
          <cell r="BM287"/>
          <cell r="BN287" t="str">
            <v/>
          </cell>
          <cell r="BO287"/>
          <cell r="BP287" t="str">
            <v/>
          </cell>
          <cell r="BQ287"/>
          <cell r="BR287" t="str">
            <v/>
          </cell>
          <cell r="BS287"/>
          <cell r="BT287" t="str">
            <v/>
          </cell>
          <cell r="BU287"/>
          <cell r="BV287" t="str">
            <v/>
          </cell>
          <cell r="BW287"/>
          <cell r="BX287" t="str">
            <v/>
          </cell>
          <cell r="BY287"/>
          <cell r="BZ287" t="str">
            <v/>
          </cell>
          <cell r="CA287"/>
          <cell r="CB287" t="str">
            <v/>
          </cell>
          <cell r="CC287"/>
          <cell r="CD287" t="str">
            <v/>
          </cell>
          <cell r="CE287"/>
          <cell r="CF287" t="str">
            <v/>
          </cell>
          <cell r="CG287"/>
          <cell r="CH287" t="str">
            <v/>
          </cell>
          <cell r="CI287"/>
          <cell r="CJ287" t="str">
            <v/>
          </cell>
          <cell r="CK287"/>
          <cell r="CL287" t="str">
            <v/>
          </cell>
          <cell r="CM287"/>
          <cell r="CN287" t="str">
            <v/>
          </cell>
          <cell r="CO287"/>
          <cell r="CP287" t="str">
            <v/>
          </cell>
          <cell r="CQ287"/>
          <cell r="CR287" t="str">
            <v/>
          </cell>
          <cell r="CS287"/>
          <cell r="CT287" t="str">
            <v/>
          </cell>
          <cell r="CU287"/>
          <cell r="CV287" t="str">
            <v/>
          </cell>
          <cell r="CW287"/>
          <cell r="CX287" t="str">
            <v>ر1</v>
          </cell>
          <cell r="CY287" t="str">
            <v>ر1</v>
          </cell>
          <cell r="CZ287" t="str">
            <v>ر2</v>
          </cell>
          <cell r="DA287" t="str">
            <v>ر1</v>
          </cell>
          <cell r="DB287" t="str">
            <v>ر1</v>
          </cell>
          <cell r="DC287" t="str">
            <v>ر2</v>
          </cell>
          <cell r="DD287" t="str">
            <v>ر2</v>
          </cell>
          <cell r="DE287" t="str">
            <v>ر1</v>
          </cell>
          <cell r="DF287" t="str">
            <v>ج</v>
          </cell>
          <cell r="DG287" t="str">
            <v>ر2</v>
          </cell>
          <cell r="DH287" t="str">
            <v>ر1</v>
          </cell>
          <cell r="DI287" t="str">
            <v>ر1</v>
          </cell>
          <cell r="DJ287" t="str">
            <v>ر2</v>
          </cell>
          <cell r="DK287" t="str">
            <v>ج</v>
          </cell>
          <cell r="DL287" t="str">
            <v>ر2</v>
          </cell>
          <cell r="DM287" t="str">
            <v>ج</v>
          </cell>
          <cell r="DN287" t="str">
            <v>ر2</v>
          </cell>
          <cell r="DO287" t="str">
            <v>ج</v>
          </cell>
          <cell r="DP287" t="str">
            <v>ج</v>
          </cell>
          <cell r="DQ287" t="str">
            <v>ج</v>
          </cell>
          <cell r="DR287" t="str">
            <v>ر1</v>
          </cell>
          <cell r="DS287" t="str">
            <v>ج</v>
          </cell>
          <cell r="DT287" t="str">
            <v>ج</v>
          </cell>
          <cell r="DU287" t="str">
            <v>ج</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O287" t="str">
            <v/>
          </cell>
          <cell r="EP287" t="str">
            <v/>
          </cell>
          <cell r="EQ287" t="str">
            <v/>
          </cell>
          <cell r="ER287" t="str">
            <v/>
          </cell>
          <cell r="ES287" t="str">
            <v/>
          </cell>
          <cell r="ET287" t="str">
            <v/>
          </cell>
          <cell r="EU287" t="str">
            <v/>
          </cell>
          <cell r="EV287" t="str">
            <v/>
          </cell>
          <cell r="EW287" t="e">
            <v>#REF!</v>
          </cell>
        </row>
        <row r="288">
          <cell r="A288">
            <v>706942</v>
          </cell>
          <cell r="B288" t="str">
            <v>عامر عبيد</v>
          </cell>
          <cell r="C288" t="str">
            <v>الثالثة حديث</v>
          </cell>
          <cell r="D288" t="str">
            <v>ترفع الى س3</v>
          </cell>
          <cell r="E288"/>
          <cell r="F288" t="str">
            <v>ر2</v>
          </cell>
          <cell r="G288"/>
          <cell r="H288" t="str">
            <v>ر1</v>
          </cell>
          <cell r="I288"/>
          <cell r="J288" t="str">
            <v>ر1</v>
          </cell>
          <cell r="K288"/>
          <cell r="L288" t="str">
            <v>ر1</v>
          </cell>
          <cell r="M288"/>
          <cell r="N288" t="str">
            <v>ر2</v>
          </cell>
          <cell r="O288"/>
          <cell r="P288" t="str">
            <v>ر2</v>
          </cell>
          <cell r="Q288"/>
          <cell r="R288" t="str">
            <v>ر1</v>
          </cell>
          <cell r="S288"/>
          <cell r="T288" t="str">
            <v>ر1</v>
          </cell>
          <cell r="U288"/>
          <cell r="V288" t="str">
            <v>ر2</v>
          </cell>
          <cell r="W288"/>
          <cell r="X288" t="str">
            <v>ر1</v>
          </cell>
          <cell r="Y288"/>
          <cell r="Z288" t="str">
            <v>ر1</v>
          </cell>
          <cell r="AA288"/>
          <cell r="AB288" t="str">
            <v>ر1</v>
          </cell>
          <cell r="AC288"/>
          <cell r="AD288" t="str">
            <v>ر1</v>
          </cell>
          <cell r="AE288"/>
          <cell r="AF288" t="str">
            <v>ر1</v>
          </cell>
          <cell r="AG288"/>
          <cell r="AH288" t="str">
            <v>ر1</v>
          </cell>
          <cell r="AI288">
            <v>1</v>
          </cell>
          <cell r="AJ288" t="str">
            <v>ج</v>
          </cell>
          <cell r="AK288">
            <v>1</v>
          </cell>
          <cell r="AL288" t="str">
            <v>ج</v>
          </cell>
          <cell r="AM288">
            <v>1</v>
          </cell>
          <cell r="AN288" t="str">
            <v>ر1</v>
          </cell>
          <cell r="AO288">
            <v>1</v>
          </cell>
          <cell r="AP288" t="str">
            <v>ج</v>
          </cell>
          <cell r="AQ288">
            <v>1</v>
          </cell>
          <cell r="AR288" t="str">
            <v>ج</v>
          </cell>
          <cell r="AS288">
            <v>1</v>
          </cell>
          <cell r="AT288" t="str">
            <v>ج</v>
          </cell>
          <cell r="AU288">
            <v>1</v>
          </cell>
          <cell r="AV288" t="str">
            <v>ج</v>
          </cell>
          <cell r="AW288">
            <v>1</v>
          </cell>
          <cell r="AX288" t="str">
            <v>ج</v>
          </cell>
          <cell r="AY288">
            <v>1</v>
          </cell>
          <cell r="AZ288" t="str">
            <v>ج</v>
          </cell>
          <cell r="BA288"/>
          <cell r="BB288" t="str">
            <v/>
          </cell>
          <cell r="BC288"/>
          <cell r="BD288" t="str">
            <v/>
          </cell>
          <cell r="BE288"/>
          <cell r="BF288" t="str">
            <v/>
          </cell>
          <cell r="BG288"/>
          <cell r="BH288" t="str">
            <v/>
          </cell>
          <cell r="BI288"/>
          <cell r="BJ288" t="str">
            <v/>
          </cell>
          <cell r="BK288"/>
          <cell r="BL288" t="str">
            <v/>
          </cell>
          <cell r="BM288"/>
          <cell r="BN288" t="str">
            <v/>
          </cell>
          <cell r="BO288"/>
          <cell r="BP288" t="str">
            <v/>
          </cell>
          <cell r="BQ288"/>
          <cell r="BR288" t="str">
            <v/>
          </cell>
          <cell r="BS288"/>
          <cell r="BT288" t="str">
            <v/>
          </cell>
          <cell r="BU288"/>
          <cell r="BV288" t="str">
            <v/>
          </cell>
          <cell r="BW288"/>
          <cell r="BX288" t="str">
            <v/>
          </cell>
          <cell r="BY288"/>
          <cell r="BZ288" t="str">
            <v/>
          </cell>
          <cell r="CA288"/>
          <cell r="CB288" t="str">
            <v/>
          </cell>
          <cell r="CC288"/>
          <cell r="CD288" t="str">
            <v/>
          </cell>
          <cell r="CE288"/>
          <cell r="CF288" t="str">
            <v/>
          </cell>
          <cell r="CG288"/>
          <cell r="CH288" t="str">
            <v/>
          </cell>
          <cell r="CI288"/>
          <cell r="CJ288" t="str">
            <v/>
          </cell>
          <cell r="CK288"/>
          <cell r="CL288" t="str">
            <v/>
          </cell>
          <cell r="CM288"/>
          <cell r="CN288" t="str">
            <v/>
          </cell>
          <cell r="CO288"/>
          <cell r="CP288" t="str">
            <v/>
          </cell>
          <cell r="CQ288"/>
          <cell r="CR288" t="str">
            <v/>
          </cell>
          <cell r="CS288"/>
          <cell r="CT288" t="str">
            <v/>
          </cell>
          <cell r="CU288"/>
          <cell r="CV288" t="str">
            <v/>
          </cell>
          <cell r="CW288"/>
          <cell r="CX288" t="str">
            <v>ر2</v>
          </cell>
          <cell r="CY288" t="str">
            <v>ر1</v>
          </cell>
          <cell r="CZ288" t="str">
            <v>ر1</v>
          </cell>
          <cell r="DA288" t="str">
            <v>ر1</v>
          </cell>
          <cell r="DB288" t="str">
            <v>ر2</v>
          </cell>
          <cell r="DC288" t="str">
            <v>ر2</v>
          </cell>
          <cell r="DD288" t="str">
            <v>ر1</v>
          </cell>
          <cell r="DE288" t="str">
            <v>ر1</v>
          </cell>
          <cell r="DF288" t="str">
            <v>ر2</v>
          </cell>
          <cell r="DG288" t="str">
            <v>ر1</v>
          </cell>
          <cell r="DH288" t="str">
            <v>ر1</v>
          </cell>
          <cell r="DI288" t="str">
            <v>ر1</v>
          </cell>
          <cell r="DJ288" t="str">
            <v>ر1</v>
          </cell>
          <cell r="DK288" t="str">
            <v>ر1</v>
          </cell>
          <cell r="DL288" t="str">
            <v>ر1</v>
          </cell>
          <cell r="DM288" t="str">
            <v>ر1</v>
          </cell>
          <cell r="DN288" t="str">
            <v>ر1</v>
          </cell>
          <cell r="DO288" t="str">
            <v>ر2</v>
          </cell>
          <cell r="DP288" t="str">
            <v>ر1</v>
          </cell>
          <cell r="DQ288" t="str">
            <v>ر1</v>
          </cell>
          <cell r="DR288" t="str">
            <v>ر1</v>
          </cell>
          <cell r="DS288" t="str">
            <v>ر1</v>
          </cell>
          <cell r="DT288" t="str">
            <v>ر1</v>
          </cell>
          <cell r="DU288" t="str">
            <v>ر1</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
          </cell>
          <cell r="ET288" t="str">
            <v/>
          </cell>
          <cell r="EU288" t="str">
            <v/>
          </cell>
          <cell r="EV288" t="str">
            <v/>
          </cell>
          <cell r="EW288" t="e">
            <v>#REF!</v>
          </cell>
        </row>
        <row r="289">
          <cell r="A289">
            <v>706945</v>
          </cell>
          <cell r="B289" t="str">
            <v>عبد القادر الحكيم</v>
          </cell>
          <cell r="C289" t="str">
            <v>الثالثة حديث</v>
          </cell>
          <cell r="D289" t="str">
            <v>ترفع الى س3</v>
          </cell>
          <cell r="E289"/>
          <cell r="F289" t="str">
            <v>ر1</v>
          </cell>
          <cell r="G289"/>
          <cell r="H289" t="str">
            <v>ر2</v>
          </cell>
          <cell r="I289"/>
          <cell r="J289" t="str">
            <v>ر1</v>
          </cell>
          <cell r="K289"/>
          <cell r="L289" t="str">
            <v>ر1</v>
          </cell>
          <cell r="M289"/>
          <cell r="N289" t="str">
            <v>ر1</v>
          </cell>
          <cell r="O289"/>
          <cell r="P289" t="str">
            <v>ر1</v>
          </cell>
          <cell r="Q289"/>
          <cell r="R289" t="str">
            <v>ر2</v>
          </cell>
          <cell r="S289"/>
          <cell r="T289" t="str">
            <v>ر2</v>
          </cell>
          <cell r="U289"/>
          <cell r="V289" t="str">
            <v>ر2</v>
          </cell>
          <cell r="W289">
            <v>1</v>
          </cell>
          <cell r="X289" t="str">
            <v>ر2</v>
          </cell>
          <cell r="Y289"/>
          <cell r="Z289" t="str">
            <v>ر2</v>
          </cell>
          <cell r="AA289"/>
          <cell r="AB289" t="str">
            <v>ر2</v>
          </cell>
          <cell r="AC289"/>
          <cell r="AD289" t="str">
            <v>ر1</v>
          </cell>
          <cell r="AE289"/>
          <cell r="AF289" t="str">
            <v>ر1</v>
          </cell>
          <cell r="AG289"/>
          <cell r="AH289" t="str">
            <v>ر1</v>
          </cell>
          <cell r="AI289"/>
          <cell r="AJ289" t="str">
            <v>ر1</v>
          </cell>
          <cell r="AK289">
            <v>1</v>
          </cell>
          <cell r="AL289" t="str">
            <v>ر1</v>
          </cell>
          <cell r="AM289">
            <v>1</v>
          </cell>
          <cell r="AN289" t="str">
            <v>ر1</v>
          </cell>
          <cell r="AO289">
            <v>1</v>
          </cell>
          <cell r="AP289" t="str">
            <v>ج</v>
          </cell>
          <cell r="AQ289">
            <v>1</v>
          </cell>
          <cell r="AR289" t="str">
            <v>ج</v>
          </cell>
          <cell r="AS289">
            <v>1</v>
          </cell>
          <cell r="AT289" t="str">
            <v>ج</v>
          </cell>
          <cell r="AU289"/>
          <cell r="AV289" t="str">
            <v>ج</v>
          </cell>
          <cell r="AW289">
            <v>1</v>
          </cell>
          <cell r="AX289" t="str">
            <v>ج</v>
          </cell>
          <cell r="AY289">
            <v>1</v>
          </cell>
          <cell r="AZ289" t="str">
            <v>ج</v>
          </cell>
          <cell r="BA289"/>
          <cell r="BB289" t="str">
            <v/>
          </cell>
          <cell r="BC289"/>
          <cell r="BD289" t="str">
            <v/>
          </cell>
          <cell r="BE289"/>
          <cell r="BF289" t="str">
            <v/>
          </cell>
          <cell r="BG289"/>
          <cell r="BH289" t="str">
            <v/>
          </cell>
          <cell r="BI289"/>
          <cell r="BJ289" t="str">
            <v/>
          </cell>
          <cell r="BK289"/>
          <cell r="BL289" t="str">
            <v/>
          </cell>
          <cell r="BM289"/>
          <cell r="BN289" t="str">
            <v/>
          </cell>
          <cell r="BO289"/>
          <cell r="BP289" t="str">
            <v/>
          </cell>
          <cell r="BQ289"/>
          <cell r="BR289" t="str">
            <v/>
          </cell>
          <cell r="BS289"/>
          <cell r="BT289" t="str">
            <v/>
          </cell>
          <cell r="BU289"/>
          <cell r="BV289" t="str">
            <v/>
          </cell>
          <cell r="BW289"/>
          <cell r="BX289" t="str">
            <v/>
          </cell>
          <cell r="BY289"/>
          <cell r="BZ289" t="str">
            <v/>
          </cell>
          <cell r="CA289"/>
          <cell r="CB289" t="str">
            <v/>
          </cell>
          <cell r="CC289"/>
          <cell r="CD289" t="str">
            <v/>
          </cell>
          <cell r="CE289"/>
          <cell r="CF289" t="str">
            <v/>
          </cell>
          <cell r="CG289"/>
          <cell r="CH289" t="str">
            <v/>
          </cell>
          <cell r="CI289"/>
          <cell r="CJ289" t="str">
            <v/>
          </cell>
          <cell r="CK289"/>
          <cell r="CL289" t="str">
            <v/>
          </cell>
          <cell r="CM289"/>
          <cell r="CN289" t="str">
            <v/>
          </cell>
          <cell r="CO289"/>
          <cell r="CP289" t="str">
            <v/>
          </cell>
          <cell r="CQ289"/>
          <cell r="CR289" t="str">
            <v/>
          </cell>
          <cell r="CS289"/>
          <cell r="CT289" t="str">
            <v/>
          </cell>
          <cell r="CU289"/>
          <cell r="CV289" t="str">
            <v/>
          </cell>
          <cell r="CW289"/>
          <cell r="CX289" t="str">
            <v>ر1</v>
          </cell>
          <cell r="CY289" t="str">
            <v>ر2</v>
          </cell>
          <cell r="CZ289" t="str">
            <v>ر1</v>
          </cell>
          <cell r="DA289" t="str">
            <v>ر1</v>
          </cell>
          <cell r="DB289" t="str">
            <v>ر1</v>
          </cell>
          <cell r="DC289" t="str">
            <v>ر1</v>
          </cell>
          <cell r="DD289" t="str">
            <v>ر2</v>
          </cell>
          <cell r="DE289" t="str">
            <v>ر2</v>
          </cell>
          <cell r="DF289" t="str">
            <v>ر2</v>
          </cell>
          <cell r="DG289" t="str">
            <v>ر2</v>
          </cell>
          <cell r="DH289" t="str">
            <v>ر2</v>
          </cell>
          <cell r="DI289" t="str">
            <v>ر2</v>
          </cell>
          <cell r="DJ289" t="str">
            <v>ر1</v>
          </cell>
          <cell r="DK289" t="str">
            <v>ر1</v>
          </cell>
          <cell r="DL289" t="str">
            <v>ر1</v>
          </cell>
          <cell r="DM289" t="str">
            <v>ر1</v>
          </cell>
          <cell r="DN289" t="str">
            <v>ر2</v>
          </cell>
          <cell r="DO289" t="str">
            <v>ر2</v>
          </cell>
          <cell r="DP289" t="str">
            <v>ر1</v>
          </cell>
          <cell r="DQ289" t="str">
            <v>ر1</v>
          </cell>
          <cell r="DR289" t="str">
            <v>ر1</v>
          </cell>
          <cell r="DS289" t="str">
            <v>ج</v>
          </cell>
          <cell r="DT289" t="str">
            <v>ر1</v>
          </cell>
          <cell r="DU289" t="str">
            <v>ر1</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O289" t="str">
            <v/>
          </cell>
          <cell r="EP289" t="str">
            <v/>
          </cell>
          <cell r="EQ289" t="str">
            <v/>
          </cell>
          <cell r="ER289" t="str">
            <v/>
          </cell>
          <cell r="ES289" t="str">
            <v/>
          </cell>
          <cell r="ET289" t="str">
            <v/>
          </cell>
          <cell r="EU289" t="str">
            <v/>
          </cell>
          <cell r="EV289" t="str">
            <v/>
          </cell>
          <cell r="EW289" t="e">
            <v>#REF!</v>
          </cell>
        </row>
        <row r="290">
          <cell r="A290">
            <v>706950</v>
          </cell>
          <cell r="B290" t="str">
            <v>علا الحاج خليفه</v>
          </cell>
          <cell r="C290" t="str">
            <v>الثانية</v>
          </cell>
          <cell r="D290" t="str">
            <v/>
          </cell>
          <cell r="E290"/>
          <cell r="F290" t="str">
            <v/>
          </cell>
          <cell r="G290"/>
          <cell r="H290" t="str">
            <v/>
          </cell>
          <cell r="I290"/>
          <cell r="J290" t="str">
            <v/>
          </cell>
          <cell r="K290"/>
          <cell r="L290" t="str">
            <v/>
          </cell>
          <cell r="M290"/>
          <cell r="N290" t="str">
            <v/>
          </cell>
          <cell r="O290"/>
          <cell r="P290" t="str">
            <v/>
          </cell>
          <cell r="Q290"/>
          <cell r="R290" t="str">
            <v/>
          </cell>
          <cell r="S290"/>
          <cell r="T290" t="str">
            <v/>
          </cell>
          <cell r="U290"/>
          <cell r="V290" t="str">
            <v/>
          </cell>
          <cell r="W290"/>
          <cell r="X290" t="str">
            <v/>
          </cell>
          <cell r="Y290"/>
          <cell r="Z290" t="str">
            <v/>
          </cell>
          <cell r="AA290"/>
          <cell r="AB290" t="str">
            <v/>
          </cell>
          <cell r="AC290">
            <v>1</v>
          </cell>
          <cell r="AD290" t="str">
            <v>ج</v>
          </cell>
          <cell r="AE290">
            <v>1</v>
          </cell>
          <cell r="AF290" t="str">
            <v>ج</v>
          </cell>
          <cell r="AG290">
            <v>1</v>
          </cell>
          <cell r="AH290" t="str">
            <v>ج</v>
          </cell>
          <cell r="AI290"/>
          <cell r="AJ290" t="str">
            <v>ج</v>
          </cell>
          <cell r="AK290"/>
          <cell r="AL290" t="str">
            <v>ج</v>
          </cell>
          <cell r="AM290">
            <v>1</v>
          </cell>
          <cell r="AN290" t="str">
            <v>ج</v>
          </cell>
          <cell r="AO290"/>
          <cell r="AP290" t="str">
            <v/>
          </cell>
          <cell r="AQ290"/>
          <cell r="AR290" t="str">
            <v/>
          </cell>
          <cell r="AS290"/>
          <cell r="AT290" t="str">
            <v/>
          </cell>
          <cell r="AU290"/>
          <cell r="AV290" t="str">
            <v/>
          </cell>
          <cell r="AW290"/>
          <cell r="AX290" t="str">
            <v/>
          </cell>
          <cell r="AY290"/>
          <cell r="AZ290" t="str">
            <v/>
          </cell>
          <cell r="BA290"/>
          <cell r="BB290" t="str">
            <v/>
          </cell>
          <cell r="BC290"/>
          <cell r="BD290" t="str">
            <v/>
          </cell>
          <cell r="BE290"/>
          <cell r="BF290" t="str">
            <v/>
          </cell>
          <cell r="BG290"/>
          <cell r="BH290" t="str">
            <v/>
          </cell>
          <cell r="BI290"/>
          <cell r="BJ290" t="str">
            <v/>
          </cell>
          <cell r="BK290"/>
          <cell r="BL290" t="str">
            <v/>
          </cell>
          <cell r="BM290"/>
          <cell r="BN290" t="str">
            <v/>
          </cell>
          <cell r="BO290"/>
          <cell r="BP290" t="str">
            <v/>
          </cell>
          <cell r="BQ290"/>
          <cell r="BR290" t="str">
            <v/>
          </cell>
          <cell r="BS290"/>
          <cell r="BT290" t="str">
            <v/>
          </cell>
          <cell r="BU290"/>
          <cell r="BV290" t="str">
            <v/>
          </cell>
          <cell r="BW290"/>
          <cell r="BX290" t="str">
            <v/>
          </cell>
          <cell r="BY290"/>
          <cell r="BZ290" t="str">
            <v/>
          </cell>
          <cell r="CA290"/>
          <cell r="CB290" t="str">
            <v/>
          </cell>
          <cell r="CC290"/>
          <cell r="CD290" t="str">
            <v/>
          </cell>
          <cell r="CE290"/>
          <cell r="CF290" t="str">
            <v/>
          </cell>
          <cell r="CG290"/>
          <cell r="CH290" t="str">
            <v/>
          </cell>
          <cell r="CI290"/>
          <cell r="CJ290" t="str">
            <v/>
          </cell>
          <cell r="CK290"/>
          <cell r="CL290" t="str">
            <v/>
          </cell>
          <cell r="CM290"/>
          <cell r="CN290" t="str">
            <v/>
          </cell>
          <cell r="CO290"/>
          <cell r="CP290" t="str">
            <v/>
          </cell>
          <cell r="CQ290"/>
          <cell r="CR290" t="str">
            <v/>
          </cell>
          <cell r="CS290"/>
          <cell r="CT290" t="str">
            <v/>
          </cell>
          <cell r="CU290"/>
          <cell r="CV290" t="str">
            <v/>
          </cell>
          <cell r="CW290"/>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ر1</v>
          </cell>
          <cell r="DK290" t="str">
            <v>ر1</v>
          </cell>
          <cell r="DL290" t="str">
            <v>ر1</v>
          </cell>
          <cell r="DM290" t="str">
            <v>ج</v>
          </cell>
          <cell r="DN290" t="str">
            <v>ج</v>
          </cell>
          <cell r="DO290" t="str">
            <v>ر1</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e">
            <v>#REF!</v>
          </cell>
        </row>
        <row r="291">
          <cell r="A291">
            <v>706955</v>
          </cell>
          <cell r="B291" t="str">
            <v>علي سليمان</v>
          </cell>
          <cell r="C291" t="str">
            <v>الثالثة حديث</v>
          </cell>
          <cell r="D291" t="str">
            <v>ترفع الى س3</v>
          </cell>
          <cell r="E291"/>
          <cell r="F291" t="str">
            <v>ر1</v>
          </cell>
          <cell r="G291"/>
          <cell r="H291" t="str">
            <v>ر1</v>
          </cell>
          <cell r="I291"/>
          <cell r="J291" t="str">
            <v>ر1</v>
          </cell>
          <cell r="K291"/>
          <cell r="L291" t="str">
            <v>ر1</v>
          </cell>
          <cell r="M291"/>
          <cell r="N291" t="str">
            <v>ر1</v>
          </cell>
          <cell r="O291"/>
          <cell r="P291" t="str">
            <v>ر2</v>
          </cell>
          <cell r="Q291"/>
          <cell r="R291" t="str">
            <v>ر1</v>
          </cell>
          <cell r="S291"/>
          <cell r="T291" t="str">
            <v>ر2</v>
          </cell>
          <cell r="U291"/>
          <cell r="V291" t="str">
            <v>ر1</v>
          </cell>
          <cell r="W291"/>
          <cell r="X291" t="str">
            <v>ر1</v>
          </cell>
          <cell r="Y291"/>
          <cell r="Z291" t="str">
            <v>ر2</v>
          </cell>
          <cell r="AA291"/>
          <cell r="AB291" t="str">
            <v>ر1</v>
          </cell>
          <cell r="AC291"/>
          <cell r="AD291" t="str">
            <v>ر2</v>
          </cell>
          <cell r="AE291"/>
          <cell r="AF291" t="str">
            <v>ر2</v>
          </cell>
          <cell r="AG291"/>
          <cell r="AH291" t="str">
            <v>ر2</v>
          </cell>
          <cell r="AI291"/>
          <cell r="AJ291" t="str">
            <v>ر1</v>
          </cell>
          <cell r="AK291"/>
          <cell r="AL291" t="str">
            <v>ر2</v>
          </cell>
          <cell r="AM291"/>
          <cell r="AN291" t="str">
            <v>ر1</v>
          </cell>
          <cell r="AO291">
            <v>1</v>
          </cell>
          <cell r="AP291" t="str">
            <v>ج</v>
          </cell>
          <cell r="AQ291">
            <v>1</v>
          </cell>
          <cell r="AR291" t="str">
            <v>ج</v>
          </cell>
          <cell r="AS291">
            <v>1</v>
          </cell>
          <cell r="AT291" t="str">
            <v>ج</v>
          </cell>
          <cell r="AU291">
            <v>1</v>
          </cell>
          <cell r="AV291" t="str">
            <v>ج</v>
          </cell>
          <cell r="AW291">
            <v>1</v>
          </cell>
          <cell r="AX291" t="str">
            <v>ج</v>
          </cell>
          <cell r="AY291">
            <v>1</v>
          </cell>
          <cell r="AZ291" t="str">
            <v>ج</v>
          </cell>
          <cell r="BA291"/>
          <cell r="BB291" t="str">
            <v/>
          </cell>
          <cell r="BC291"/>
          <cell r="BD291" t="str">
            <v/>
          </cell>
          <cell r="BE291"/>
          <cell r="BF291" t="str">
            <v/>
          </cell>
          <cell r="BG291"/>
          <cell r="BH291" t="str">
            <v/>
          </cell>
          <cell r="BI291"/>
          <cell r="BJ291" t="str">
            <v/>
          </cell>
          <cell r="BK291"/>
          <cell r="BL291" t="str">
            <v/>
          </cell>
          <cell r="BM291"/>
          <cell r="BN291" t="str">
            <v/>
          </cell>
          <cell r="BO291"/>
          <cell r="BP291" t="str">
            <v/>
          </cell>
          <cell r="BQ291"/>
          <cell r="BR291" t="str">
            <v/>
          </cell>
          <cell r="BS291"/>
          <cell r="BT291" t="str">
            <v/>
          </cell>
          <cell r="BU291"/>
          <cell r="BV291" t="str">
            <v/>
          </cell>
          <cell r="BW291"/>
          <cell r="BX291" t="str">
            <v/>
          </cell>
          <cell r="BY291"/>
          <cell r="BZ291" t="str">
            <v/>
          </cell>
          <cell r="CA291"/>
          <cell r="CB291" t="str">
            <v/>
          </cell>
          <cell r="CC291"/>
          <cell r="CD291" t="str">
            <v/>
          </cell>
          <cell r="CE291"/>
          <cell r="CF291" t="str">
            <v/>
          </cell>
          <cell r="CG291"/>
          <cell r="CH291" t="str">
            <v/>
          </cell>
          <cell r="CI291"/>
          <cell r="CJ291" t="str">
            <v/>
          </cell>
          <cell r="CK291"/>
          <cell r="CL291" t="str">
            <v/>
          </cell>
          <cell r="CM291"/>
          <cell r="CN291" t="str">
            <v/>
          </cell>
          <cell r="CO291"/>
          <cell r="CP291" t="str">
            <v/>
          </cell>
          <cell r="CQ291"/>
          <cell r="CR291" t="str">
            <v/>
          </cell>
          <cell r="CS291"/>
          <cell r="CT291" t="str">
            <v/>
          </cell>
          <cell r="CU291"/>
          <cell r="CV291" t="str">
            <v/>
          </cell>
          <cell r="CW291"/>
          <cell r="CX291" t="str">
            <v>ر1</v>
          </cell>
          <cell r="CY291" t="str">
            <v>ر1</v>
          </cell>
          <cell r="CZ291" t="str">
            <v>ر1</v>
          </cell>
          <cell r="DA291" t="str">
            <v>ر1</v>
          </cell>
          <cell r="DB291" t="str">
            <v>ر1</v>
          </cell>
          <cell r="DC291" t="str">
            <v>ر2</v>
          </cell>
          <cell r="DD291" t="str">
            <v>ر1</v>
          </cell>
          <cell r="DE291" t="str">
            <v>ر2</v>
          </cell>
          <cell r="DF291" t="str">
            <v>ر1</v>
          </cell>
          <cell r="DG291" t="str">
            <v>ر1</v>
          </cell>
          <cell r="DH291" t="str">
            <v>ر2</v>
          </cell>
          <cell r="DI291" t="str">
            <v>ر1</v>
          </cell>
          <cell r="DJ291" t="str">
            <v>ر2</v>
          </cell>
          <cell r="DK291" t="str">
            <v>ر2</v>
          </cell>
          <cell r="DL291" t="str">
            <v>ر2</v>
          </cell>
          <cell r="DM291" t="str">
            <v>ر1</v>
          </cell>
          <cell r="DN291" t="str">
            <v>ر2</v>
          </cell>
          <cell r="DO291" t="str">
            <v>ر1</v>
          </cell>
          <cell r="DP291" t="str">
            <v>ر1</v>
          </cell>
          <cell r="DQ291" t="str">
            <v>ر1</v>
          </cell>
          <cell r="DR291" t="str">
            <v>ر1</v>
          </cell>
          <cell r="DS291" t="str">
            <v>ر1</v>
          </cell>
          <cell r="DT291" t="str">
            <v>ر1</v>
          </cell>
          <cell r="DU291" t="str">
            <v>ر1</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e">
            <v>#REF!</v>
          </cell>
        </row>
        <row r="292">
          <cell r="A292">
            <v>706979</v>
          </cell>
          <cell r="B292" t="str">
            <v>غفران الخليف</v>
          </cell>
          <cell r="C292" t="str">
            <v>الثالثة حديث</v>
          </cell>
          <cell r="D292" t="str">
            <v>ترفع الى س3</v>
          </cell>
          <cell r="E292"/>
          <cell r="F292" t="str">
            <v>ر2</v>
          </cell>
          <cell r="G292"/>
          <cell r="H292" t="str">
            <v>ر1</v>
          </cell>
          <cell r="I292"/>
          <cell r="J292" t="str">
            <v>ر1</v>
          </cell>
          <cell r="K292"/>
          <cell r="L292" t="str">
            <v>ر1</v>
          </cell>
          <cell r="M292"/>
          <cell r="N292" t="str">
            <v>ر2</v>
          </cell>
          <cell r="O292"/>
          <cell r="P292" t="str">
            <v>ر1</v>
          </cell>
          <cell r="Q292">
            <v>1</v>
          </cell>
          <cell r="R292" t="str">
            <v>ر2</v>
          </cell>
          <cell r="S292"/>
          <cell r="T292" t="str">
            <v>ر1</v>
          </cell>
          <cell r="U292"/>
          <cell r="V292" t="str">
            <v>ر1</v>
          </cell>
          <cell r="W292"/>
          <cell r="X292" t="str">
            <v>ر1</v>
          </cell>
          <cell r="Y292"/>
          <cell r="Z292" t="str">
            <v>ر1</v>
          </cell>
          <cell r="AA292"/>
          <cell r="AB292" t="str">
            <v>ر1</v>
          </cell>
          <cell r="AC292"/>
          <cell r="AD292" t="str">
            <v>ر2</v>
          </cell>
          <cell r="AE292"/>
          <cell r="AF292" t="str">
            <v>ر2</v>
          </cell>
          <cell r="AG292"/>
          <cell r="AH292" t="str">
            <v>ر2</v>
          </cell>
          <cell r="AI292">
            <v>1</v>
          </cell>
          <cell r="AJ292" t="str">
            <v>ر1</v>
          </cell>
          <cell r="AK292"/>
          <cell r="AL292" t="str">
            <v>ر1</v>
          </cell>
          <cell r="AM292"/>
          <cell r="AN292" t="str">
            <v>ر1</v>
          </cell>
          <cell r="AO292"/>
          <cell r="AP292" t="str">
            <v>ج</v>
          </cell>
          <cell r="AQ292"/>
          <cell r="AR292" t="str">
            <v>ر1</v>
          </cell>
          <cell r="AS292">
            <v>1</v>
          </cell>
          <cell r="AT292" t="str">
            <v>ر2</v>
          </cell>
          <cell r="AU292">
            <v>1</v>
          </cell>
          <cell r="AV292" t="str">
            <v>ر1</v>
          </cell>
          <cell r="AW292">
            <v>1</v>
          </cell>
          <cell r="AX292" t="str">
            <v>ر1</v>
          </cell>
          <cell r="AY292"/>
          <cell r="AZ292" t="str">
            <v>ر1</v>
          </cell>
          <cell r="BA292"/>
          <cell r="BB292" t="str">
            <v/>
          </cell>
          <cell r="BC292"/>
          <cell r="BD292" t="str">
            <v/>
          </cell>
          <cell r="BE292"/>
          <cell r="BF292" t="str">
            <v/>
          </cell>
          <cell r="BG292"/>
          <cell r="BH292" t="str">
            <v/>
          </cell>
          <cell r="BI292"/>
          <cell r="BJ292" t="str">
            <v/>
          </cell>
          <cell r="BK292"/>
          <cell r="BL292" t="str">
            <v/>
          </cell>
          <cell r="BM292"/>
          <cell r="BN292" t="str">
            <v/>
          </cell>
          <cell r="BO292"/>
          <cell r="BP292" t="str">
            <v/>
          </cell>
          <cell r="BQ292"/>
          <cell r="BR292" t="str">
            <v/>
          </cell>
          <cell r="BS292"/>
          <cell r="BT292" t="str">
            <v/>
          </cell>
          <cell r="BU292"/>
          <cell r="BV292" t="str">
            <v/>
          </cell>
          <cell r="BW292"/>
          <cell r="BX292" t="str">
            <v/>
          </cell>
          <cell r="BY292"/>
          <cell r="BZ292" t="str">
            <v/>
          </cell>
          <cell r="CA292"/>
          <cell r="CB292" t="str">
            <v/>
          </cell>
          <cell r="CC292"/>
          <cell r="CD292" t="str">
            <v/>
          </cell>
          <cell r="CE292"/>
          <cell r="CF292" t="str">
            <v/>
          </cell>
          <cell r="CG292"/>
          <cell r="CH292" t="str">
            <v/>
          </cell>
          <cell r="CI292"/>
          <cell r="CJ292" t="str">
            <v/>
          </cell>
          <cell r="CK292"/>
          <cell r="CL292" t="str">
            <v/>
          </cell>
          <cell r="CM292"/>
          <cell r="CN292" t="str">
            <v/>
          </cell>
          <cell r="CO292"/>
          <cell r="CP292" t="str">
            <v/>
          </cell>
          <cell r="CQ292"/>
          <cell r="CR292" t="str">
            <v/>
          </cell>
          <cell r="CS292"/>
          <cell r="CT292" t="str">
            <v/>
          </cell>
          <cell r="CU292"/>
          <cell r="CV292" t="str">
            <v/>
          </cell>
          <cell r="CW292"/>
          <cell r="CX292" t="str">
            <v>ر2</v>
          </cell>
          <cell r="CY292" t="str">
            <v>ر1</v>
          </cell>
          <cell r="CZ292" t="str">
            <v>ر1</v>
          </cell>
          <cell r="DA292" t="str">
            <v>ر1</v>
          </cell>
          <cell r="DB292" t="str">
            <v>ر2</v>
          </cell>
          <cell r="DC292" t="str">
            <v>ر1</v>
          </cell>
          <cell r="DD292" t="str">
            <v>ر2</v>
          </cell>
          <cell r="DE292" t="str">
            <v>ر1</v>
          </cell>
          <cell r="DF292" t="str">
            <v>ر1</v>
          </cell>
          <cell r="DG292" t="str">
            <v>ر1</v>
          </cell>
          <cell r="DH292" t="str">
            <v>ر1</v>
          </cell>
          <cell r="DI292" t="str">
            <v>ر1</v>
          </cell>
          <cell r="DJ292" t="str">
            <v>ر2</v>
          </cell>
          <cell r="DK292" t="str">
            <v>ر2</v>
          </cell>
          <cell r="DL292" t="str">
            <v>ر2</v>
          </cell>
          <cell r="DM292" t="str">
            <v>ر2</v>
          </cell>
          <cell r="DN292" t="str">
            <v>ر1</v>
          </cell>
          <cell r="DO292" t="str">
            <v>ر1</v>
          </cell>
          <cell r="DP292" t="str">
            <v>ج</v>
          </cell>
          <cell r="DQ292" t="str">
            <v>ر1</v>
          </cell>
          <cell r="DR292" t="str">
            <v>ر2</v>
          </cell>
          <cell r="DS292" t="str">
            <v>ر2</v>
          </cell>
          <cell r="DT292" t="str">
            <v>ر2</v>
          </cell>
          <cell r="DU292" t="str">
            <v>ر1</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e">
            <v>#REF!</v>
          </cell>
        </row>
        <row r="293">
          <cell r="A293">
            <v>706988</v>
          </cell>
          <cell r="B293" t="str">
            <v>فدوى سليمان</v>
          </cell>
          <cell r="C293" t="str">
            <v>الرابعة حديث</v>
          </cell>
          <cell r="D293" t="str">
            <v>ترفع الى س4</v>
          </cell>
          <cell r="E293"/>
          <cell r="F293" t="str">
            <v>ر1</v>
          </cell>
          <cell r="G293"/>
          <cell r="H293" t="str">
            <v>ر1</v>
          </cell>
          <cell r="I293"/>
          <cell r="J293" t="str">
            <v>ر2</v>
          </cell>
          <cell r="K293"/>
          <cell r="L293" t="str">
            <v>ر1</v>
          </cell>
          <cell r="M293"/>
          <cell r="N293" t="str">
            <v>ر1</v>
          </cell>
          <cell r="O293"/>
          <cell r="P293" t="str">
            <v>ر2</v>
          </cell>
          <cell r="Q293"/>
          <cell r="R293" t="str">
            <v>ر1</v>
          </cell>
          <cell r="S293"/>
          <cell r="T293" t="str">
            <v>ر1</v>
          </cell>
          <cell r="U293"/>
          <cell r="V293" t="str">
            <v>ر2</v>
          </cell>
          <cell r="W293"/>
          <cell r="X293" t="str">
            <v>ر1</v>
          </cell>
          <cell r="Y293"/>
          <cell r="Z293" t="str">
            <v>ر1</v>
          </cell>
          <cell r="AA293">
            <v>1</v>
          </cell>
          <cell r="AB293" t="str">
            <v>ر2</v>
          </cell>
          <cell r="AC293"/>
          <cell r="AD293" t="str">
            <v>ر1</v>
          </cell>
          <cell r="AE293"/>
          <cell r="AF293" t="str">
            <v>ر1</v>
          </cell>
          <cell r="AG293"/>
          <cell r="AH293" t="str">
            <v>ر1</v>
          </cell>
          <cell r="AI293"/>
          <cell r="AJ293" t="str">
            <v>ر2</v>
          </cell>
          <cell r="AK293"/>
          <cell r="AL293" t="str">
            <v>ر2</v>
          </cell>
          <cell r="AM293"/>
          <cell r="AN293" t="str">
            <v>ر1</v>
          </cell>
          <cell r="AO293"/>
          <cell r="AP293" t="str">
            <v>ر1</v>
          </cell>
          <cell r="AQ293"/>
          <cell r="AR293" t="str">
            <v>ر1</v>
          </cell>
          <cell r="AS293"/>
          <cell r="AT293" t="str">
            <v>ر2</v>
          </cell>
          <cell r="AU293"/>
          <cell r="AV293" t="str">
            <v>ر1</v>
          </cell>
          <cell r="AW293"/>
          <cell r="AX293" t="str">
            <v>ر1</v>
          </cell>
          <cell r="AY293">
            <v>1</v>
          </cell>
          <cell r="AZ293" t="str">
            <v>ر1</v>
          </cell>
          <cell r="BA293"/>
          <cell r="BB293" t="str">
            <v>ر1</v>
          </cell>
          <cell r="BC293"/>
          <cell r="BD293" t="str">
            <v>ر1</v>
          </cell>
          <cell r="BE293"/>
          <cell r="BF293" t="str">
            <v>ر1</v>
          </cell>
          <cell r="BG293"/>
          <cell r="BH293" t="str">
            <v>ر1</v>
          </cell>
          <cell r="BI293"/>
          <cell r="BJ293" t="str">
            <v>ر1</v>
          </cell>
          <cell r="BK293"/>
          <cell r="BL293" t="str">
            <v>ر1</v>
          </cell>
          <cell r="BM293">
            <v>1</v>
          </cell>
          <cell r="BN293" t="str">
            <v>ج</v>
          </cell>
          <cell r="BO293">
            <v>1</v>
          </cell>
          <cell r="BP293" t="str">
            <v>ج</v>
          </cell>
          <cell r="BQ293">
            <v>1</v>
          </cell>
          <cell r="BR293" t="str">
            <v>ج</v>
          </cell>
          <cell r="BS293">
            <v>1</v>
          </cell>
          <cell r="BT293" t="str">
            <v>ج</v>
          </cell>
          <cell r="BU293">
            <v>1</v>
          </cell>
          <cell r="BV293" t="str">
            <v>ج</v>
          </cell>
          <cell r="BW293">
            <v>1</v>
          </cell>
          <cell r="BX293" t="str">
            <v>ج</v>
          </cell>
          <cell r="BY293"/>
          <cell r="BZ293" t="str">
            <v/>
          </cell>
          <cell r="CA293"/>
          <cell r="CB293" t="str">
            <v/>
          </cell>
          <cell r="CC293"/>
          <cell r="CD293" t="str">
            <v/>
          </cell>
          <cell r="CE293"/>
          <cell r="CF293" t="str">
            <v/>
          </cell>
          <cell r="CG293"/>
          <cell r="CH293" t="str">
            <v/>
          </cell>
          <cell r="CI293"/>
          <cell r="CJ293" t="str">
            <v/>
          </cell>
          <cell r="CK293"/>
          <cell r="CL293" t="str">
            <v/>
          </cell>
          <cell r="CM293"/>
          <cell r="CN293" t="str">
            <v/>
          </cell>
          <cell r="CO293"/>
          <cell r="CP293" t="str">
            <v/>
          </cell>
          <cell r="CQ293"/>
          <cell r="CR293" t="str">
            <v/>
          </cell>
          <cell r="CS293"/>
          <cell r="CT293" t="str">
            <v/>
          </cell>
          <cell r="CU293"/>
          <cell r="CV293" t="str">
            <v/>
          </cell>
          <cell r="CW293"/>
          <cell r="CX293" t="str">
            <v>ر1</v>
          </cell>
          <cell r="CY293" t="str">
            <v>ر1</v>
          </cell>
          <cell r="CZ293" t="str">
            <v>ر2</v>
          </cell>
          <cell r="DA293" t="str">
            <v>ر1</v>
          </cell>
          <cell r="DB293" t="str">
            <v>ر1</v>
          </cell>
          <cell r="DC293" t="str">
            <v>ر2</v>
          </cell>
          <cell r="DD293" t="str">
            <v>ر1</v>
          </cell>
          <cell r="DE293" t="str">
            <v>ر1</v>
          </cell>
          <cell r="DF293" t="str">
            <v>ر2</v>
          </cell>
          <cell r="DG293" t="str">
            <v>ر1</v>
          </cell>
          <cell r="DH293" t="str">
            <v>ر1</v>
          </cell>
          <cell r="DI293" t="str">
            <v>ر2</v>
          </cell>
          <cell r="DJ293" t="str">
            <v>ر1</v>
          </cell>
          <cell r="DK293" t="str">
            <v>ر1</v>
          </cell>
          <cell r="DL293" t="str">
            <v>ر1</v>
          </cell>
          <cell r="DM293" t="str">
            <v>ر2</v>
          </cell>
          <cell r="DN293" t="str">
            <v>ر2</v>
          </cell>
          <cell r="DO293" t="str">
            <v>ر1</v>
          </cell>
          <cell r="DP293" t="str">
            <v>ر1</v>
          </cell>
          <cell r="DQ293" t="str">
            <v>ر1</v>
          </cell>
          <cell r="DR293" t="str">
            <v>ر2</v>
          </cell>
          <cell r="DS293" t="str">
            <v>ر1</v>
          </cell>
          <cell r="DT293" t="str">
            <v>ر1</v>
          </cell>
          <cell r="DU293" t="str">
            <v>ر1</v>
          </cell>
          <cell r="DV293" t="str">
            <v>ر1</v>
          </cell>
          <cell r="DW293" t="str">
            <v>ر1</v>
          </cell>
          <cell r="DX293" t="str">
            <v>ر1</v>
          </cell>
          <cell r="DY293" t="str">
            <v>ر1</v>
          </cell>
          <cell r="DZ293" t="str">
            <v>ر1</v>
          </cell>
          <cell r="EA293" t="str">
            <v>ر1</v>
          </cell>
          <cell r="EB293" t="str">
            <v>ر1</v>
          </cell>
          <cell r="EC293" t="str">
            <v>ر1</v>
          </cell>
          <cell r="ED293" t="str">
            <v>ر1</v>
          </cell>
          <cell r="EE293" t="str">
            <v>ر1</v>
          </cell>
          <cell r="EF293" t="str">
            <v>ر1</v>
          </cell>
          <cell r="EG293" t="str">
            <v>ر1</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e">
            <v>#REF!</v>
          </cell>
        </row>
        <row r="294">
          <cell r="A294">
            <v>706990</v>
          </cell>
          <cell r="B294" t="str">
            <v>فرح نتوف</v>
          </cell>
          <cell r="C294" t="str">
            <v>الأولى</v>
          </cell>
          <cell r="D294" t="str">
            <v/>
          </cell>
          <cell r="E294"/>
          <cell r="F294" t="str">
            <v/>
          </cell>
          <cell r="G294">
            <v>1</v>
          </cell>
          <cell r="H294" t="str">
            <v/>
          </cell>
          <cell r="I294"/>
          <cell r="J294" t="str">
            <v/>
          </cell>
          <cell r="K294">
            <v>1</v>
          </cell>
          <cell r="L294" t="str">
            <v/>
          </cell>
          <cell r="M294"/>
          <cell r="N294" t="str">
            <v/>
          </cell>
          <cell r="O294"/>
          <cell r="P294" t="str">
            <v/>
          </cell>
          <cell r="Q294"/>
          <cell r="R294" t="str">
            <v/>
          </cell>
          <cell r="S294"/>
          <cell r="T294" t="str">
            <v/>
          </cell>
          <cell r="U294"/>
          <cell r="V294" t="str">
            <v/>
          </cell>
          <cell r="W294"/>
          <cell r="X294" t="str">
            <v/>
          </cell>
          <cell r="Y294"/>
          <cell r="Z294" t="str">
            <v/>
          </cell>
          <cell r="AA294"/>
          <cell r="AB294" t="str">
            <v/>
          </cell>
          <cell r="AC294"/>
          <cell r="AD294" t="str">
            <v/>
          </cell>
          <cell r="AE294"/>
          <cell r="AF294" t="str">
            <v/>
          </cell>
          <cell r="AG294"/>
          <cell r="AH294" t="str">
            <v/>
          </cell>
          <cell r="AI294"/>
          <cell r="AJ294" t="str">
            <v/>
          </cell>
          <cell r="AK294"/>
          <cell r="AL294" t="str">
            <v/>
          </cell>
          <cell r="AM294"/>
          <cell r="AN294" t="str">
            <v/>
          </cell>
          <cell r="AO294"/>
          <cell r="AP294" t="str">
            <v/>
          </cell>
          <cell r="AQ294"/>
          <cell r="AR294" t="str">
            <v/>
          </cell>
          <cell r="AS294"/>
          <cell r="AT294" t="str">
            <v/>
          </cell>
          <cell r="AU294"/>
          <cell r="AV294" t="str">
            <v/>
          </cell>
          <cell r="AW294"/>
          <cell r="AX294" t="str">
            <v/>
          </cell>
          <cell r="AY294"/>
          <cell r="AZ294" t="str">
            <v/>
          </cell>
          <cell r="BA294"/>
          <cell r="BB294" t="str">
            <v/>
          </cell>
          <cell r="BC294"/>
          <cell r="BD294" t="str">
            <v/>
          </cell>
          <cell r="BE294"/>
          <cell r="BF294" t="str">
            <v/>
          </cell>
          <cell r="BG294"/>
          <cell r="BH294" t="str">
            <v/>
          </cell>
          <cell r="BI294"/>
          <cell r="BJ294" t="str">
            <v/>
          </cell>
          <cell r="BK294"/>
          <cell r="BL294" t="str">
            <v/>
          </cell>
          <cell r="BM294"/>
          <cell r="BN294" t="str">
            <v/>
          </cell>
          <cell r="BO294"/>
          <cell r="BP294" t="str">
            <v/>
          </cell>
          <cell r="BQ294"/>
          <cell r="BR294" t="str">
            <v/>
          </cell>
          <cell r="BS294"/>
          <cell r="BT294" t="str">
            <v/>
          </cell>
          <cell r="BU294"/>
          <cell r="BV294" t="str">
            <v/>
          </cell>
          <cell r="BW294"/>
          <cell r="BX294" t="str">
            <v/>
          </cell>
          <cell r="BY294"/>
          <cell r="BZ294" t="str">
            <v/>
          </cell>
          <cell r="CA294"/>
          <cell r="CB294" t="str">
            <v/>
          </cell>
          <cell r="CC294"/>
          <cell r="CD294" t="str">
            <v/>
          </cell>
          <cell r="CE294"/>
          <cell r="CF294" t="str">
            <v/>
          </cell>
          <cell r="CG294"/>
          <cell r="CH294" t="str">
            <v/>
          </cell>
          <cell r="CI294"/>
          <cell r="CJ294" t="str">
            <v/>
          </cell>
          <cell r="CK294"/>
          <cell r="CL294" t="str">
            <v/>
          </cell>
          <cell r="CM294"/>
          <cell r="CN294" t="str">
            <v/>
          </cell>
          <cell r="CO294"/>
          <cell r="CP294" t="str">
            <v/>
          </cell>
          <cell r="CQ294"/>
          <cell r="CR294" t="str">
            <v/>
          </cell>
          <cell r="CS294"/>
          <cell r="CT294" t="str">
            <v/>
          </cell>
          <cell r="CU294"/>
          <cell r="CV294" t="str">
            <v/>
          </cell>
          <cell r="CW294"/>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
          </cell>
          <cell r="ET294" t="str">
            <v/>
          </cell>
          <cell r="EU294" t="str">
            <v/>
          </cell>
          <cell r="EV294" t="str">
            <v/>
          </cell>
          <cell r="EW294" t="e">
            <v>#REF!</v>
          </cell>
        </row>
        <row r="295">
          <cell r="A295">
            <v>706991</v>
          </cell>
          <cell r="B295" t="str">
            <v>فرسان الاسماعيل</v>
          </cell>
          <cell r="C295" t="str">
            <v>الأولى</v>
          </cell>
          <cell r="D295" t="str">
            <v>إيقاف</v>
          </cell>
          <cell r="E295"/>
          <cell r="F295" t="str">
            <v>ر2</v>
          </cell>
          <cell r="G295"/>
          <cell r="H295" t="str">
            <v>ر2</v>
          </cell>
          <cell r="I295"/>
          <cell r="J295" t="str">
            <v>ر2</v>
          </cell>
          <cell r="K295"/>
          <cell r="L295" t="str">
            <v>ر2</v>
          </cell>
          <cell r="M295"/>
          <cell r="N295" t="str">
            <v>ر2</v>
          </cell>
          <cell r="O295">
            <v>1</v>
          </cell>
          <cell r="P295" t="str">
            <v>ر1</v>
          </cell>
          <cell r="Q295"/>
          <cell r="R295" t="str">
            <v>ر2</v>
          </cell>
          <cell r="S295"/>
          <cell r="T295" t="str">
            <v>ر2</v>
          </cell>
          <cell r="U295"/>
          <cell r="V295" t="str">
            <v>ر2</v>
          </cell>
          <cell r="W295">
            <v>1</v>
          </cell>
          <cell r="X295" t="str">
            <v>ر1</v>
          </cell>
          <cell r="Y295"/>
          <cell r="Z295" t="str">
            <v>ج</v>
          </cell>
          <cell r="AA295"/>
          <cell r="AB295" t="str">
            <v>ر1</v>
          </cell>
          <cell r="AC295"/>
          <cell r="AD295" t="str">
            <v/>
          </cell>
          <cell r="AE295"/>
          <cell r="AF295" t="str">
            <v/>
          </cell>
          <cell r="AG295"/>
          <cell r="AH295" t="str">
            <v/>
          </cell>
          <cell r="AI295"/>
          <cell r="AJ295" t="str">
            <v/>
          </cell>
          <cell r="AK295"/>
          <cell r="AL295" t="str">
            <v/>
          </cell>
          <cell r="AM295"/>
          <cell r="AN295" t="str">
            <v/>
          </cell>
          <cell r="AO295"/>
          <cell r="AP295" t="str">
            <v/>
          </cell>
          <cell r="AQ295"/>
          <cell r="AR295" t="str">
            <v/>
          </cell>
          <cell r="AS295"/>
          <cell r="AT295" t="str">
            <v/>
          </cell>
          <cell r="AU295"/>
          <cell r="AV295" t="str">
            <v/>
          </cell>
          <cell r="AW295"/>
          <cell r="AX295" t="str">
            <v/>
          </cell>
          <cell r="AY295"/>
          <cell r="AZ295" t="str">
            <v/>
          </cell>
          <cell r="BA295"/>
          <cell r="BB295" t="str">
            <v/>
          </cell>
          <cell r="BC295"/>
          <cell r="BD295" t="str">
            <v/>
          </cell>
          <cell r="BE295"/>
          <cell r="BF295" t="str">
            <v/>
          </cell>
          <cell r="BG295"/>
          <cell r="BH295" t="str">
            <v/>
          </cell>
          <cell r="BI295"/>
          <cell r="BJ295" t="str">
            <v/>
          </cell>
          <cell r="BK295"/>
          <cell r="BL295" t="str">
            <v/>
          </cell>
          <cell r="BM295"/>
          <cell r="BN295" t="str">
            <v/>
          </cell>
          <cell r="BO295"/>
          <cell r="BP295" t="str">
            <v/>
          </cell>
          <cell r="BQ295"/>
          <cell r="BR295" t="str">
            <v/>
          </cell>
          <cell r="BS295"/>
          <cell r="BT295" t="str">
            <v/>
          </cell>
          <cell r="BU295"/>
          <cell r="BV295" t="str">
            <v/>
          </cell>
          <cell r="BW295"/>
          <cell r="BX295" t="str">
            <v/>
          </cell>
          <cell r="BY295"/>
          <cell r="BZ295" t="str">
            <v/>
          </cell>
          <cell r="CA295"/>
          <cell r="CB295" t="str">
            <v/>
          </cell>
          <cell r="CC295"/>
          <cell r="CD295" t="str">
            <v/>
          </cell>
          <cell r="CE295"/>
          <cell r="CF295" t="str">
            <v/>
          </cell>
          <cell r="CG295"/>
          <cell r="CH295" t="str">
            <v/>
          </cell>
          <cell r="CI295"/>
          <cell r="CJ295" t="str">
            <v/>
          </cell>
          <cell r="CK295"/>
          <cell r="CL295" t="str">
            <v/>
          </cell>
          <cell r="CM295"/>
          <cell r="CN295" t="str">
            <v/>
          </cell>
          <cell r="CO295"/>
          <cell r="CP295" t="str">
            <v/>
          </cell>
          <cell r="CQ295"/>
          <cell r="CR295" t="str">
            <v/>
          </cell>
          <cell r="CS295"/>
          <cell r="CT295" t="str">
            <v/>
          </cell>
          <cell r="CU295"/>
          <cell r="CV295" t="str">
            <v/>
          </cell>
          <cell r="CW295" t="str">
            <v>إيقاف</v>
          </cell>
          <cell r="CX295" t="str">
            <v>ر2</v>
          </cell>
          <cell r="CY295" t="str">
            <v>ر2</v>
          </cell>
          <cell r="CZ295" t="str">
            <v>ر2</v>
          </cell>
          <cell r="DA295" t="str">
            <v>ر2</v>
          </cell>
          <cell r="DB295" t="str">
            <v>ر2</v>
          </cell>
          <cell r="DC295" t="str">
            <v>ر1</v>
          </cell>
          <cell r="DD295" t="str">
            <v>ر2</v>
          </cell>
          <cell r="DE295" t="str">
            <v>ر2</v>
          </cell>
          <cell r="DF295" t="str">
            <v>ر2</v>
          </cell>
          <cell r="DG295" t="str">
            <v>ر1</v>
          </cell>
          <cell r="DH295" t="str">
            <v>ج</v>
          </cell>
          <cell r="DI295" t="str">
            <v>ر1</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O295" t="str">
            <v/>
          </cell>
          <cell r="EP295" t="str">
            <v/>
          </cell>
          <cell r="EQ295" t="str">
            <v/>
          </cell>
          <cell r="ER295" t="str">
            <v/>
          </cell>
          <cell r="ES295" t="str">
            <v/>
          </cell>
          <cell r="ET295">
            <v>15000</v>
          </cell>
          <cell r="EU295" t="str">
            <v/>
          </cell>
          <cell r="EV295" t="str">
            <v/>
          </cell>
          <cell r="EW295" t="e">
            <v>#REF!</v>
          </cell>
        </row>
        <row r="296">
          <cell r="A296">
            <v>706992</v>
          </cell>
          <cell r="B296" t="str">
            <v>فريال ابو اسماعيل</v>
          </cell>
          <cell r="C296" t="str">
            <v>الثالثة حديث</v>
          </cell>
          <cell r="D296" t="str">
            <v>ترفع الى س3</v>
          </cell>
          <cell r="E296"/>
          <cell r="F296" t="str">
            <v>ر1</v>
          </cell>
          <cell r="G296"/>
          <cell r="H296" t="str">
            <v>ر2</v>
          </cell>
          <cell r="I296">
            <v>1</v>
          </cell>
          <cell r="J296" t="str">
            <v>ر2</v>
          </cell>
          <cell r="K296"/>
          <cell r="L296" t="str">
            <v>ر1</v>
          </cell>
          <cell r="M296"/>
          <cell r="N296" t="str">
            <v>ر1</v>
          </cell>
          <cell r="O296"/>
          <cell r="P296" t="str">
            <v>ر1</v>
          </cell>
          <cell r="Q296"/>
          <cell r="R296" t="str">
            <v>ر1</v>
          </cell>
          <cell r="S296"/>
          <cell r="T296" t="str">
            <v>ر2</v>
          </cell>
          <cell r="U296"/>
          <cell r="V296" t="str">
            <v>ر2</v>
          </cell>
          <cell r="W296"/>
          <cell r="X296" t="str">
            <v>ر1</v>
          </cell>
          <cell r="Y296"/>
          <cell r="Z296" t="str">
            <v>ر2</v>
          </cell>
          <cell r="AA296"/>
          <cell r="AB296" t="str">
            <v>ر2</v>
          </cell>
          <cell r="AC296"/>
          <cell r="AD296" t="str">
            <v>ر1</v>
          </cell>
          <cell r="AE296"/>
          <cell r="AF296" t="str">
            <v>ر1</v>
          </cell>
          <cell r="AG296"/>
          <cell r="AH296" t="str">
            <v>ر1</v>
          </cell>
          <cell r="AI296"/>
          <cell r="AJ296" t="str">
            <v>ج</v>
          </cell>
          <cell r="AK296"/>
          <cell r="AL296" t="str">
            <v>ر1</v>
          </cell>
          <cell r="AM296">
            <v>1</v>
          </cell>
          <cell r="AN296" t="str">
            <v>ج</v>
          </cell>
          <cell r="AO296">
            <v>1</v>
          </cell>
          <cell r="AP296" t="str">
            <v>ر1</v>
          </cell>
          <cell r="AQ296">
            <v>1</v>
          </cell>
          <cell r="AR296" t="str">
            <v>ر1</v>
          </cell>
          <cell r="AS296"/>
          <cell r="AT296" t="str">
            <v>ر1</v>
          </cell>
          <cell r="AU296"/>
          <cell r="AV296" t="str">
            <v>ر1</v>
          </cell>
          <cell r="AW296"/>
          <cell r="AX296" t="str">
            <v>ر1</v>
          </cell>
          <cell r="AY296">
            <v>1</v>
          </cell>
          <cell r="AZ296" t="str">
            <v>ج</v>
          </cell>
          <cell r="BA296"/>
          <cell r="BB296" t="str">
            <v/>
          </cell>
          <cell r="BC296"/>
          <cell r="BD296" t="str">
            <v/>
          </cell>
          <cell r="BE296"/>
          <cell r="BF296" t="str">
            <v/>
          </cell>
          <cell r="BG296"/>
          <cell r="BH296" t="str">
            <v/>
          </cell>
          <cell r="BI296"/>
          <cell r="BJ296" t="str">
            <v/>
          </cell>
          <cell r="BK296"/>
          <cell r="BL296" t="str">
            <v/>
          </cell>
          <cell r="BM296"/>
          <cell r="BN296" t="str">
            <v/>
          </cell>
          <cell r="BO296"/>
          <cell r="BP296" t="str">
            <v/>
          </cell>
          <cell r="BQ296"/>
          <cell r="BR296" t="str">
            <v/>
          </cell>
          <cell r="BS296"/>
          <cell r="BT296" t="str">
            <v/>
          </cell>
          <cell r="BU296"/>
          <cell r="BV296" t="str">
            <v/>
          </cell>
          <cell r="BW296"/>
          <cell r="BX296" t="str">
            <v/>
          </cell>
          <cell r="BY296"/>
          <cell r="BZ296" t="str">
            <v/>
          </cell>
          <cell r="CA296"/>
          <cell r="CB296" t="str">
            <v/>
          </cell>
          <cell r="CC296"/>
          <cell r="CD296" t="str">
            <v/>
          </cell>
          <cell r="CE296"/>
          <cell r="CF296" t="str">
            <v/>
          </cell>
          <cell r="CG296"/>
          <cell r="CH296" t="str">
            <v/>
          </cell>
          <cell r="CI296"/>
          <cell r="CJ296" t="str">
            <v/>
          </cell>
          <cell r="CK296"/>
          <cell r="CL296" t="str">
            <v/>
          </cell>
          <cell r="CM296"/>
          <cell r="CN296" t="str">
            <v/>
          </cell>
          <cell r="CO296"/>
          <cell r="CP296" t="str">
            <v/>
          </cell>
          <cell r="CQ296"/>
          <cell r="CR296" t="str">
            <v/>
          </cell>
          <cell r="CS296"/>
          <cell r="CT296" t="str">
            <v/>
          </cell>
          <cell r="CU296"/>
          <cell r="CV296" t="str">
            <v/>
          </cell>
          <cell r="CW296"/>
          <cell r="CX296" t="str">
            <v>ر1</v>
          </cell>
          <cell r="CY296" t="str">
            <v>ر2</v>
          </cell>
          <cell r="CZ296" t="str">
            <v>ر2</v>
          </cell>
          <cell r="DA296" t="str">
            <v>ر1</v>
          </cell>
          <cell r="DB296" t="str">
            <v>ر1</v>
          </cell>
          <cell r="DC296" t="str">
            <v>ر1</v>
          </cell>
          <cell r="DD296" t="str">
            <v>ر1</v>
          </cell>
          <cell r="DE296" t="str">
            <v>ر2</v>
          </cell>
          <cell r="DF296" t="str">
            <v>ر2</v>
          </cell>
          <cell r="DG296" t="str">
            <v>ر1</v>
          </cell>
          <cell r="DH296" t="str">
            <v>ر2</v>
          </cell>
          <cell r="DI296" t="str">
            <v>ر2</v>
          </cell>
          <cell r="DJ296" t="str">
            <v>ر1</v>
          </cell>
          <cell r="DK296" t="str">
            <v>ر1</v>
          </cell>
          <cell r="DL296" t="str">
            <v>ر1</v>
          </cell>
          <cell r="DM296" t="str">
            <v>ج</v>
          </cell>
          <cell r="DN296" t="str">
            <v>ر1</v>
          </cell>
          <cell r="DO296" t="str">
            <v>ر1</v>
          </cell>
          <cell r="DP296" t="str">
            <v>ر2</v>
          </cell>
          <cell r="DQ296" t="str">
            <v>ر2</v>
          </cell>
          <cell r="DR296" t="str">
            <v>ر1</v>
          </cell>
          <cell r="DS296" t="str">
            <v>ر1</v>
          </cell>
          <cell r="DT296" t="str">
            <v>ر1</v>
          </cell>
          <cell r="DU296" t="str">
            <v>ر1</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
          </cell>
          <cell r="ET296" t="str">
            <v/>
          </cell>
          <cell r="EU296" t="str">
            <v/>
          </cell>
          <cell r="EV296" t="str">
            <v/>
          </cell>
          <cell r="EW296" t="e">
            <v>#REF!</v>
          </cell>
        </row>
        <row r="297">
          <cell r="A297">
            <v>707000</v>
          </cell>
          <cell r="B297" t="str">
            <v>لبنى ياسمينة</v>
          </cell>
          <cell r="C297" t="str">
            <v>الثانية</v>
          </cell>
          <cell r="D297" t="str">
            <v>إيقاف</v>
          </cell>
          <cell r="E297"/>
          <cell r="F297" t="str">
            <v>ر1</v>
          </cell>
          <cell r="G297"/>
          <cell r="H297" t="str">
            <v>ر1</v>
          </cell>
          <cell r="I297"/>
          <cell r="J297" t="str">
            <v>ر1</v>
          </cell>
          <cell r="K297"/>
          <cell r="L297" t="str">
            <v>ر2</v>
          </cell>
          <cell r="M297"/>
          <cell r="N297" t="str">
            <v>ر2</v>
          </cell>
          <cell r="O297"/>
          <cell r="P297" t="str">
            <v>ر1</v>
          </cell>
          <cell r="Q297"/>
          <cell r="R297" t="str">
            <v>ر2</v>
          </cell>
          <cell r="S297"/>
          <cell r="T297" t="str">
            <v>ج</v>
          </cell>
          <cell r="U297"/>
          <cell r="V297" t="str">
            <v>ج</v>
          </cell>
          <cell r="W297">
            <v>1</v>
          </cell>
          <cell r="X297" t="str">
            <v>ر1</v>
          </cell>
          <cell r="Y297">
            <v>1</v>
          </cell>
          <cell r="Z297" t="str">
            <v>ج</v>
          </cell>
          <cell r="AA297"/>
          <cell r="AB297" t="str">
            <v>ر2</v>
          </cell>
          <cell r="AC297">
            <v>1</v>
          </cell>
          <cell r="AD297" t="str">
            <v>ج</v>
          </cell>
          <cell r="AE297"/>
          <cell r="AF297" t="str">
            <v>ج</v>
          </cell>
          <cell r="AG297">
            <v>1</v>
          </cell>
          <cell r="AH297" t="str">
            <v>ج</v>
          </cell>
          <cell r="AI297">
            <v>1</v>
          </cell>
          <cell r="AJ297" t="str">
            <v>ج</v>
          </cell>
          <cell r="AK297">
            <v>1</v>
          </cell>
          <cell r="AL297" t="str">
            <v>ج</v>
          </cell>
          <cell r="AM297">
            <v>1</v>
          </cell>
          <cell r="AN297" t="str">
            <v>ج</v>
          </cell>
          <cell r="AO297"/>
          <cell r="AP297" t="str">
            <v/>
          </cell>
          <cell r="AQ297"/>
          <cell r="AR297" t="str">
            <v/>
          </cell>
          <cell r="AS297"/>
          <cell r="AT297" t="str">
            <v/>
          </cell>
          <cell r="AU297"/>
          <cell r="AV297" t="str">
            <v/>
          </cell>
          <cell r="AW297"/>
          <cell r="AX297" t="str">
            <v/>
          </cell>
          <cell r="AY297"/>
          <cell r="AZ297" t="str">
            <v/>
          </cell>
          <cell r="BA297"/>
          <cell r="BB297" t="str">
            <v/>
          </cell>
          <cell r="BC297"/>
          <cell r="BD297" t="str">
            <v/>
          </cell>
          <cell r="BE297"/>
          <cell r="BF297" t="str">
            <v/>
          </cell>
          <cell r="BG297"/>
          <cell r="BH297" t="str">
            <v/>
          </cell>
          <cell r="BI297"/>
          <cell r="BJ297" t="str">
            <v/>
          </cell>
          <cell r="BK297"/>
          <cell r="BL297" t="str">
            <v/>
          </cell>
          <cell r="BM297"/>
          <cell r="BN297" t="str">
            <v/>
          </cell>
          <cell r="BO297"/>
          <cell r="BP297" t="str">
            <v/>
          </cell>
          <cell r="BQ297"/>
          <cell r="BR297" t="str">
            <v/>
          </cell>
          <cell r="BS297"/>
          <cell r="BT297" t="str">
            <v/>
          </cell>
          <cell r="BU297"/>
          <cell r="BV297" t="str">
            <v/>
          </cell>
          <cell r="BW297"/>
          <cell r="BX297" t="str">
            <v/>
          </cell>
          <cell r="BY297"/>
          <cell r="BZ297" t="str">
            <v/>
          </cell>
          <cell r="CA297"/>
          <cell r="CB297" t="str">
            <v/>
          </cell>
          <cell r="CC297"/>
          <cell r="CD297" t="str">
            <v/>
          </cell>
          <cell r="CE297"/>
          <cell r="CF297" t="str">
            <v/>
          </cell>
          <cell r="CG297"/>
          <cell r="CH297" t="str">
            <v/>
          </cell>
          <cell r="CI297"/>
          <cell r="CJ297" t="str">
            <v/>
          </cell>
          <cell r="CK297"/>
          <cell r="CL297" t="str">
            <v/>
          </cell>
          <cell r="CM297"/>
          <cell r="CN297" t="str">
            <v/>
          </cell>
          <cell r="CO297"/>
          <cell r="CP297" t="str">
            <v/>
          </cell>
          <cell r="CQ297"/>
          <cell r="CR297" t="str">
            <v/>
          </cell>
          <cell r="CS297"/>
          <cell r="CT297" t="str">
            <v/>
          </cell>
          <cell r="CU297"/>
          <cell r="CV297" t="str">
            <v/>
          </cell>
          <cell r="CW297" t="str">
            <v>إيقاف</v>
          </cell>
          <cell r="CX297" t="str">
            <v>ر1</v>
          </cell>
          <cell r="CY297" t="str">
            <v>ر1</v>
          </cell>
          <cell r="CZ297" t="str">
            <v>ر1</v>
          </cell>
          <cell r="DA297" t="str">
            <v>ر2</v>
          </cell>
          <cell r="DB297" t="str">
            <v>ر2</v>
          </cell>
          <cell r="DC297" t="str">
            <v>ر1</v>
          </cell>
          <cell r="DD297" t="str">
            <v>ر2</v>
          </cell>
          <cell r="DE297" t="str">
            <v>ج</v>
          </cell>
          <cell r="DF297" t="str">
            <v>ج</v>
          </cell>
          <cell r="DG297" t="str">
            <v>ر1</v>
          </cell>
          <cell r="DH297" t="str">
            <v>ج</v>
          </cell>
          <cell r="DI297" t="str">
            <v>ر2</v>
          </cell>
          <cell r="DJ297" t="str">
            <v>ج</v>
          </cell>
          <cell r="DK297" t="str">
            <v>ج</v>
          </cell>
          <cell r="DL297" t="str">
            <v>ج</v>
          </cell>
          <cell r="DM297" t="str">
            <v>ج</v>
          </cell>
          <cell r="DN297" t="str">
            <v>ج</v>
          </cell>
          <cell r="DO297" t="str">
            <v>ج</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O297" t="str">
            <v/>
          </cell>
          <cell r="EP297" t="str">
            <v/>
          </cell>
          <cell r="EQ297" t="str">
            <v/>
          </cell>
          <cell r="ER297" t="str">
            <v/>
          </cell>
          <cell r="ES297" t="str">
            <v/>
          </cell>
          <cell r="ET297">
            <v>75000</v>
          </cell>
          <cell r="EU297" t="str">
            <v/>
          </cell>
          <cell r="EV297" t="str">
            <v/>
          </cell>
          <cell r="EW297" t="e">
            <v>#REF!</v>
          </cell>
        </row>
        <row r="298">
          <cell r="A298">
            <v>707003</v>
          </cell>
          <cell r="B298" t="str">
            <v>لميس العثمان</v>
          </cell>
          <cell r="C298" t="str">
            <v>الثانية حديث</v>
          </cell>
          <cell r="D298" t="str">
            <v>ترفع الى س2</v>
          </cell>
          <cell r="E298"/>
          <cell r="F298" t="str">
            <v>ر1</v>
          </cell>
          <cell r="G298"/>
          <cell r="H298" t="str">
            <v>ر1</v>
          </cell>
          <cell r="I298"/>
          <cell r="J298" t="str">
            <v>ر2</v>
          </cell>
          <cell r="K298"/>
          <cell r="L298" t="str">
            <v>ر1</v>
          </cell>
          <cell r="M298"/>
          <cell r="N298" t="str">
            <v>ر1</v>
          </cell>
          <cell r="O298"/>
          <cell r="P298" t="str">
            <v>ر1</v>
          </cell>
          <cell r="Q298">
            <v>1</v>
          </cell>
          <cell r="R298" t="str">
            <v>ج</v>
          </cell>
          <cell r="S298"/>
          <cell r="T298" t="str">
            <v>ر2</v>
          </cell>
          <cell r="U298"/>
          <cell r="V298" t="str">
            <v>ج</v>
          </cell>
          <cell r="W298">
            <v>1</v>
          </cell>
          <cell r="X298" t="str">
            <v>ر1</v>
          </cell>
          <cell r="Y298"/>
          <cell r="Z298" t="str">
            <v>ج</v>
          </cell>
          <cell r="AA298">
            <v>1</v>
          </cell>
          <cell r="AB298" t="str">
            <v>ر1</v>
          </cell>
          <cell r="AC298"/>
          <cell r="AD298" t="str">
            <v/>
          </cell>
          <cell r="AE298"/>
          <cell r="AF298" t="str">
            <v/>
          </cell>
          <cell r="AG298"/>
          <cell r="AH298" t="str">
            <v/>
          </cell>
          <cell r="AI298"/>
          <cell r="AJ298" t="str">
            <v/>
          </cell>
          <cell r="AK298"/>
          <cell r="AL298" t="str">
            <v/>
          </cell>
          <cell r="AM298"/>
          <cell r="AN298" t="str">
            <v/>
          </cell>
          <cell r="AO298"/>
          <cell r="AP298" t="str">
            <v/>
          </cell>
          <cell r="AQ298"/>
          <cell r="AR298" t="str">
            <v/>
          </cell>
          <cell r="AS298"/>
          <cell r="AT298" t="str">
            <v/>
          </cell>
          <cell r="AU298"/>
          <cell r="AV298" t="str">
            <v/>
          </cell>
          <cell r="AW298"/>
          <cell r="AX298" t="str">
            <v/>
          </cell>
          <cell r="AY298"/>
          <cell r="AZ298" t="str">
            <v/>
          </cell>
          <cell r="BA298"/>
          <cell r="BB298" t="str">
            <v/>
          </cell>
          <cell r="BC298"/>
          <cell r="BD298" t="str">
            <v/>
          </cell>
          <cell r="BE298"/>
          <cell r="BF298" t="str">
            <v/>
          </cell>
          <cell r="BG298"/>
          <cell r="BH298" t="str">
            <v/>
          </cell>
          <cell r="BI298"/>
          <cell r="BJ298" t="str">
            <v/>
          </cell>
          <cell r="BK298"/>
          <cell r="BL298" t="str">
            <v/>
          </cell>
          <cell r="BM298"/>
          <cell r="BN298" t="str">
            <v/>
          </cell>
          <cell r="BO298"/>
          <cell r="BP298" t="str">
            <v/>
          </cell>
          <cell r="BQ298"/>
          <cell r="BR298" t="str">
            <v/>
          </cell>
          <cell r="BS298"/>
          <cell r="BT298" t="str">
            <v/>
          </cell>
          <cell r="BU298"/>
          <cell r="BV298" t="str">
            <v/>
          </cell>
          <cell r="BW298"/>
          <cell r="BX298" t="str">
            <v/>
          </cell>
          <cell r="BY298"/>
          <cell r="BZ298" t="str">
            <v/>
          </cell>
          <cell r="CA298"/>
          <cell r="CB298" t="str">
            <v/>
          </cell>
          <cell r="CC298"/>
          <cell r="CD298" t="str">
            <v/>
          </cell>
          <cell r="CE298"/>
          <cell r="CF298" t="str">
            <v/>
          </cell>
          <cell r="CG298"/>
          <cell r="CH298" t="str">
            <v/>
          </cell>
          <cell r="CI298"/>
          <cell r="CJ298" t="str">
            <v/>
          </cell>
          <cell r="CK298"/>
          <cell r="CL298" t="str">
            <v/>
          </cell>
          <cell r="CM298"/>
          <cell r="CN298" t="str">
            <v/>
          </cell>
          <cell r="CO298"/>
          <cell r="CP298" t="str">
            <v/>
          </cell>
          <cell r="CQ298"/>
          <cell r="CR298" t="str">
            <v/>
          </cell>
          <cell r="CS298"/>
          <cell r="CT298" t="str">
            <v/>
          </cell>
          <cell r="CU298"/>
          <cell r="CV298" t="str">
            <v/>
          </cell>
          <cell r="CW298"/>
          <cell r="CX298" t="str">
            <v>ر1</v>
          </cell>
          <cell r="CY298" t="str">
            <v>ر1</v>
          </cell>
          <cell r="CZ298" t="str">
            <v>ر2</v>
          </cell>
          <cell r="DA298" t="str">
            <v>ر1</v>
          </cell>
          <cell r="DB298" t="str">
            <v>ر1</v>
          </cell>
          <cell r="DC298" t="str">
            <v>ر1</v>
          </cell>
          <cell r="DD298" t="str">
            <v>ر1</v>
          </cell>
          <cell r="DE298" t="str">
            <v>ر2</v>
          </cell>
          <cell r="DF298" t="str">
            <v>ج</v>
          </cell>
          <cell r="DG298" t="str">
            <v>ر2</v>
          </cell>
          <cell r="DH298" t="str">
            <v>ج</v>
          </cell>
          <cell r="DI298" t="str">
            <v>ر2</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
          </cell>
          <cell r="ET298" t="str">
            <v/>
          </cell>
          <cell r="EU298" t="str">
            <v/>
          </cell>
          <cell r="EV298" t="str">
            <v/>
          </cell>
          <cell r="EW298" t="e">
            <v>#REF!</v>
          </cell>
        </row>
        <row r="299">
          <cell r="A299">
            <v>707010</v>
          </cell>
          <cell r="B299" t="str">
            <v>مادلين الدعبل</v>
          </cell>
          <cell r="C299" t="str">
            <v>الأولى</v>
          </cell>
          <cell r="D299" t="str">
            <v/>
          </cell>
          <cell r="E299">
            <v>1</v>
          </cell>
          <cell r="F299" t="str">
            <v>ر2</v>
          </cell>
          <cell r="G299">
            <v>1</v>
          </cell>
          <cell r="H299" t="str">
            <v>ر2</v>
          </cell>
          <cell r="I299">
            <v>1</v>
          </cell>
          <cell r="J299" t="str">
            <v>ر2</v>
          </cell>
          <cell r="K299">
            <v>1</v>
          </cell>
          <cell r="L299" t="str">
            <v>ر2</v>
          </cell>
          <cell r="M299">
            <v>1</v>
          </cell>
          <cell r="N299" t="str">
            <v>ر2</v>
          </cell>
          <cell r="O299">
            <v>1</v>
          </cell>
          <cell r="P299" t="str">
            <v>ر2</v>
          </cell>
          <cell r="Q299">
            <v>1</v>
          </cell>
          <cell r="R299" t="str">
            <v>ر2</v>
          </cell>
          <cell r="S299">
            <v>1</v>
          </cell>
          <cell r="T299" t="str">
            <v>ر2</v>
          </cell>
          <cell r="U299">
            <v>1</v>
          </cell>
          <cell r="V299" t="str">
            <v>ر2</v>
          </cell>
          <cell r="W299">
            <v>1</v>
          </cell>
          <cell r="X299" t="str">
            <v>ر2</v>
          </cell>
          <cell r="Y299">
            <v>1</v>
          </cell>
          <cell r="Z299" t="str">
            <v>ر2</v>
          </cell>
          <cell r="AA299">
            <v>1</v>
          </cell>
          <cell r="AB299" t="str">
            <v>ر2</v>
          </cell>
          <cell r="AC299"/>
          <cell r="AD299" t="str">
            <v/>
          </cell>
          <cell r="AE299"/>
          <cell r="AF299" t="str">
            <v/>
          </cell>
          <cell r="AG299"/>
          <cell r="AH299" t="str">
            <v/>
          </cell>
          <cell r="AI299"/>
          <cell r="AJ299" t="str">
            <v/>
          </cell>
          <cell r="AK299"/>
          <cell r="AL299" t="str">
            <v/>
          </cell>
          <cell r="AM299"/>
          <cell r="AN299" t="str">
            <v/>
          </cell>
          <cell r="AO299"/>
          <cell r="AP299" t="str">
            <v/>
          </cell>
          <cell r="AQ299"/>
          <cell r="AR299" t="str">
            <v/>
          </cell>
          <cell r="AS299"/>
          <cell r="AT299" t="str">
            <v/>
          </cell>
          <cell r="AU299"/>
          <cell r="AV299" t="str">
            <v/>
          </cell>
          <cell r="AW299"/>
          <cell r="AX299" t="str">
            <v/>
          </cell>
          <cell r="AY299"/>
          <cell r="AZ299" t="str">
            <v/>
          </cell>
          <cell r="BA299"/>
          <cell r="BB299" t="str">
            <v/>
          </cell>
          <cell r="BC299"/>
          <cell r="BD299" t="str">
            <v/>
          </cell>
          <cell r="BE299"/>
          <cell r="BF299" t="str">
            <v/>
          </cell>
          <cell r="BG299"/>
          <cell r="BH299" t="str">
            <v/>
          </cell>
          <cell r="BI299"/>
          <cell r="BJ299" t="str">
            <v/>
          </cell>
          <cell r="BK299"/>
          <cell r="BL299" t="str">
            <v/>
          </cell>
          <cell r="BM299"/>
          <cell r="BN299" t="str">
            <v/>
          </cell>
          <cell r="BO299"/>
          <cell r="BP299" t="str">
            <v/>
          </cell>
          <cell r="BQ299"/>
          <cell r="BR299" t="str">
            <v/>
          </cell>
          <cell r="BS299"/>
          <cell r="BT299" t="str">
            <v/>
          </cell>
          <cell r="BU299"/>
          <cell r="BV299" t="str">
            <v/>
          </cell>
          <cell r="BW299"/>
          <cell r="BX299" t="str">
            <v/>
          </cell>
          <cell r="BY299"/>
          <cell r="BZ299" t="str">
            <v/>
          </cell>
          <cell r="CA299"/>
          <cell r="CB299" t="str">
            <v/>
          </cell>
          <cell r="CC299"/>
          <cell r="CD299" t="str">
            <v/>
          </cell>
          <cell r="CE299"/>
          <cell r="CF299" t="str">
            <v/>
          </cell>
          <cell r="CG299"/>
          <cell r="CH299" t="str">
            <v/>
          </cell>
          <cell r="CI299"/>
          <cell r="CJ299" t="str">
            <v/>
          </cell>
          <cell r="CK299"/>
          <cell r="CL299" t="str">
            <v/>
          </cell>
          <cell r="CM299"/>
          <cell r="CN299" t="str">
            <v/>
          </cell>
          <cell r="CO299"/>
          <cell r="CP299" t="str">
            <v/>
          </cell>
          <cell r="CQ299"/>
          <cell r="CR299" t="str">
            <v/>
          </cell>
          <cell r="CS299"/>
          <cell r="CT299" t="str">
            <v/>
          </cell>
          <cell r="CU299"/>
          <cell r="CV299" t="str">
            <v/>
          </cell>
          <cell r="CW299"/>
          <cell r="CX299" t="str">
            <v>ر2</v>
          </cell>
          <cell r="CY299" t="str">
            <v>ر2</v>
          </cell>
          <cell r="CZ299" t="str">
            <v>ر2</v>
          </cell>
          <cell r="DA299" t="str">
            <v>ر2</v>
          </cell>
          <cell r="DB299" t="str">
            <v>ر2</v>
          </cell>
          <cell r="DC299" t="str">
            <v>ر2</v>
          </cell>
          <cell r="DD299" t="str">
            <v>ر2</v>
          </cell>
          <cell r="DE299" t="str">
            <v>ر2</v>
          </cell>
          <cell r="DF299" t="str">
            <v>ر2</v>
          </cell>
          <cell r="DG299" t="str">
            <v>ر2</v>
          </cell>
          <cell r="DH299" t="str">
            <v>ر2</v>
          </cell>
          <cell r="DI299" t="str">
            <v>ر2</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e">
            <v>#REF!</v>
          </cell>
        </row>
        <row r="300">
          <cell r="A300">
            <v>707027</v>
          </cell>
          <cell r="B300" t="str">
            <v>محمد جمال</v>
          </cell>
          <cell r="C300" t="str">
            <v>الرابعة حديث</v>
          </cell>
          <cell r="D300" t="str">
            <v>ترفع الى س4</v>
          </cell>
          <cell r="E300"/>
          <cell r="F300" t="str">
            <v>ر1</v>
          </cell>
          <cell r="G300"/>
          <cell r="H300" t="str">
            <v>ر1</v>
          </cell>
          <cell r="I300"/>
          <cell r="J300" t="str">
            <v>ر1</v>
          </cell>
          <cell r="K300"/>
          <cell r="L300" t="str">
            <v>ر1</v>
          </cell>
          <cell r="M300"/>
          <cell r="N300" t="str">
            <v>ر1</v>
          </cell>
          <cell r="O300"/>
          <cell r="P300" t="str">
            <v>ر2</v>
          </cell>
          <cell r="Q300"/>
          <cell r="R300" t="str">
            <v>ر1</v>
          </cell>
          <cell r="S300"/>
          <cell r="T300" t="str">
            <v>ر1</v>
          </cell>
          <cell r="U300"/>
          <cell r="V300" t="str">
            <v>ر1</v>
          </cell>
          <cell r="W300"/>
          <cell r="X300" t="str">
            <v>ر1</v>
          </cell>
          <cell r="Y300"/>
          <cell r="Z300" t="str">
            <v>ر1</v>
          </cell>
          <cell r="AA300"/>
          <cell r="AB300" t="str">
            <v>ر1</v>
          </cell>
          <cell r="AC300"/>
          <cell r="AD300" t="str">
            <v>ر1</v>
          </cell>
          <cell r="AE300"/>
          <cell r="AF300" t="str">
            <v>ر1</v>
          </cell>
          <cell r="AG300"/>
          <cell r="AH300" t="str">
            <v>ر1</v>
          </cell>
          <cell r="AI300"/>
          <cell r="AJ300" t="str">
            <v>ر2</v>
          </cell>
          <cell r="AK300"/>
          <cell r="AL300" t="str">
            <v>ر1</v>
          </cell>
          <cell r="AM300"/>
          <cell r="AN300" t="str">
            <v>ر1</v>
          </cell>
          <cell r="AO300"/>
          <cell r="AP300" t="str">
            <v>ر1</v>
          </cell>
          <cell r="AQ300"/>
          <cell r="AR300" t="str">
            <v>ر2</v>
          </cell>
          <cell r="AS300"/>
          <cell r="AT300" t="str">
            <v>ر1</v>
          </cell>
          <cell r="AU300"/>
          <cell r="AV300" t="str">
            <v>ر1</v>
          </cell>
          <cell r="AW300"/>
          <cell r="AX300" t="str">
            <v>ر1</v>
          </cell>
          <cell r="AY300"/>
          <cell r="AZ300" t="str">
            <v>ر1</v>
          </cell>
          <cell r="BA300"/>
          <cell r="BB300" t="str">
            <v>ر1</v>
          </cell>
          <cell r="BC300"/>
          <cell r="BD300" t="str">
            <v>ر1</v>
          </cell>
          <cell r="BE300"/>
          <cell r="BF300" t="str">
            <v>ر1</v>
          </cell>
          <cell r="BG300"/>
          <cell r="BH300" t="str">
            <v>ر1</v>
          </cell>
          <cell r="BI300"/>
          <cell r="BJ300" t="str">
            <v>ر1</v>
          </cell>
          <cell r="BK300">
            <v>1</v>
          </cell>
          <cell r="BL300" t="str">
            <v>ر1</v>
          </cell>
          <cell r="BM300">
            <v>1</v>
          </cell>
          <cell r="BN300" t="str">
            <v>ج</v>
          </cell>
          <cell r="BO300">
            <v>1</v>
          </cell>
          <cell r="BP300" t="str">
            <v>ج</v>
          </cell>
          <cell r="BQ300">
            <v>1</v>
          </cell>
          <cell r="BR300" t="str">
            <v>ج</v>
          </cell>
          <cell r="BS300">
            <v>1</v>
          </cell>
          <cell r="BT300" t="str">
            <v>ج</v>
          </cell>
          <cell r="BU300">
            <v>1</v>
          </cell>
          <cell r="BV300" t="str">
            <v>ج</v>
          </cell>
          <cell r="BW300">
            <v>1</v>
          </cell>
          <cell r="BX300" t="str">
            <v>ج</v>
          </cell>
          <cell r="BY300"/>
          <cell r="BZ300" t="str">
            <v/>
          </cell>
          <cell r="CA300"/>
          <cell r="CB300" t="str">
            <v/>
          </cell>
          <cell r="CC300"/>
          <cell r="CD300" t="str">
            <v/>
          </cell>
          <cell r="CE300"/>
          <cell r="CF300" t="str">
            <v/>
          </cell>
          <cell r="CG300"/>
          <cell r="CH300" t="str">
            <v/>
          </cell>
          <cell r="CI300"/>
          <cell r="CJ300" t="str">
            <v/>
          </cell>
          <cell r="CK300"/>
          <cell r="CL300" t="str">
            <v/>
          </cell>
          <cell r="CM300"/>
          <cell r="CN300" t="str">
            <v/>
          </cell>
          <cell r="CO300"/>
          <cell r="CP300" t="str">
            <v/>
          </cell>
          <cell r="CQ300"/>
          <cell r="CR300" t="str">
            <v/>
          </cell>
          <cell r="CS300"/>
          <cell r="CT300" t="str">
            <v/>
          </cell>
          <cell r="CU300"/>
          <cell r="CV300" t="str">
            <v/>
          </cell>
          <cell r="CW300"/>
          <cell r="CX300" t="str">
            <v>ر1</v>
          </cell>
          <cell r="CY300" t="str">
            <v>ر1</v>
          </cell>
          <cell r="CZ300" t="str">
            <v>ر1</v>
          </cell>
          <cell r="DA300" t="str">
            <v>ر1</v>
          </cell>
          <cell r="DB300" t="str">
            <v>ر1</v>
          </cell>
          <cell r="DC300" t="str">
            <v>ر2</v>
          </cell>
          <cell r="DD300" t="str">
            <v>ر1</v>
          </cell>
          <cell r="DE300" t="str">
            <v>ر1</v>
          </cell>
          <cell r="DF300" t="str">
            <v>ر1</v>
          </cell>
          <cell r="DG300" t="str">
            <v>ر1</v>
          </cell>
          <cell r="DH300" t="str">
            <v>ر1</v>
          </cell>
          <cell r="DI300" t="str">
            <v>ر1</v>
          </cell>
          <cell r="DJ300" t="str">
            <v>ر1</v>
          </cell>
          <cell r="DK300" t="str">
            <v>ر1</v>
          </cell>
          <cell r="DL300" t="str">
            <v>ر1</v>
          </cell>
          <cell r="DM300" t="str">
            <v>ر2</v>
          </cell>
          <cell r="DN300" t="str">
            <v>ر1</v>
          </cell>
          <cell r="DO300" t="str">
            <v>ر1</v>
          </cell>
          <cell r="DP300" t="str">
            <v>ر1</v>
          </cell>
          <cell r="DQ300" t="str">
            <v>ر2</v>
          </cell>
          <cell r="DR300" t="str">
            <v>ر1</v>
          </cell>
          <cell r="DS300" t="str">
            <v>ر1</v>
          </cell>
          <cell r="DT300" t="str">
            <v>ر1</v>
          </cell>
          <cell r="DU300" t="str">
            <v>ر1</v>
          </cell>
          <cell r="DV300" t="str">
            <v>ر1</v>
          </cell>
          <cell r="DW300" t="str">
            <v>ر1</v>
          </cell>
          <cell r="DX300" t="str">
            <v>ر1</v>
          </cell>
          <cell r="DY300" t="str">
            <v>ر1</v>
          </cell>
          <cell r="DZ300" t="str">
            <v>ر1</v>
          </cell>
          <cell r="EA300" t="str">
            <v>ر2</v>
          </cell>
          <cell r="EB300" t="str">
            <v>ر1</v>
          </cell>
          <cell r="EC300" t="str">
            <v>ر1</v>
          </cell>
          <cell r="ED300" t="str">
            <v>ر1</v>
          </cell>
          <cell r="EE300" t="str">
            <v>ر1</v>
          </cell>
          <cell r="EF300" t="str">
            <v>ر1</v>
          </cell>
          <cell r="EG300" t="str">
            <v>ر1</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cell>
          <cell r="ET300" t="str">
            <v/>
          </cell>
          <cell r="EU300" t="str">
            <v/>
          </cell>
          <cell r="EV300" t="str">
            <v/>
          </cell>
          <cell r="EW300" t="e">
            <v>#REF!</v>
          </cell>
        </row>
        <row r="301">
          <cell r="A301">
            <v>707032</v>
          </cell>
          <cell r="B301" t="str">
            <v>محمد ديوب</v>
          </cell>
          <cell r="C301" t="str">
            <v>الثالثة حديث</v>
          </cell>
          <cell r="D301" t="str">
            <v>ترفع الى س3</v>
          </cell>
          <cell r="E301"/>
          <cell r="F301" t="str">
            <v>ر2</v>
          </cell>
          <cell r="G301"/>
          <cell r="H301" t="str">
            <v>ر2</v>
          </cell>
          <cell r="I301"/>
          <cell r="J301" t="str">
            <v>ر2</v>
          </cell>
          <cell r="K301"/>
          <cell r="L301" t="str">
            <v>ر1</v>
          </cell>
          <cell r="M301"/>
          <cell r="N301" t="str">
            <v>ر1</v>
          </cell>
          <cell r="O301"/>
          <cell r="P301" t="str">
            <v>ر1</v>
          </cell>
          <cell r="Q301"/>
          <cell r="R301" t="str">
            <v>ر2</v>
          </cell>
          <cell r="S301"/>
          <cell r="T301" t="str">
            <v>ر2</v>
          </cell>
          <cell r="U301"/>
          <cell r="V301" t="str">
            <v>ر2</v>
          </cell>
          <cell r="W301"/>
          <cell r="X301" t="str">
            <v>ر2</v>
          </cell>
          <cell r="Y301"/>
          <cell r="Z301" t="str">
            <v>ر2</v>
          </cell>
          <cell r="AA301"/>
          <cell r="AB301" t="str">
            <v>ر1</v>
          </cell>
          <cell r="AC301">
            <v>1</v>
          </cell>
          <cell r="AD301" t="str">
            <v>ر1</v>
          </cell>
          <cell r="AE301"/>
          <cell r="AF301" t="str">
            <v>ر1</v>
          </cell>
          <cell r="AG301"/>
          <cell r="AH301" t="str">
            <v>ر1</v>
          </cell>
          <cell r="AI301">
            <v>1</v>
          </cell>
          <cell r="AJ301" t="str">
            <v>ر1</v>
          </cell>
          <cell r="AK301">
            <v>1</v>
          </cell>
          <cell r="AL301" t="str">
            <v>ر1</v>
          </cell>
          <cell r="AM301"/>
          <cell r="AN301" t="str">
            <v>ر1</v>
          </cell>
          <cell r="AO301">
            <v>1</v>
          </cell>
          <cell r="AP301" t="str">
            <v>ج</v>
          </cell>
          <cell r="AQ301">
            <v>1</v>
          </cell>
          <cell r="AR301" t="str">
            <v>ج</v>
          </cell>
          <cell r="AS301">
            <v>1</v>
          </cell>
          <cell r="AT301" t="str">
            <v>ج</v>
          </cell>
          <cell r="AU301">
            <v>1</v>
          </cell>
          <cell r="AV301" t="str">
            <v>ج</v>
          </cell>
          <cell r="AW301">
            <v>1</v>
          </cell>
          <cell r="AX301" t="str">
            <v>ج</v>
          </cell>
          <cell r="AY301">
            <v>1</v>
          </cell>
          <cell r="AZ301" t="str">
            <v>ج</v>
          </cell>
          <cell r="BA301"/>
          <cell r="BB301" t="str">
            <v/>
          </cell>
          <cell r="BC301"/>
          <cell r="BD301" t="str">
            <v/>
          </cell>
          <cell r="BE301"/>
          <cell r="BF301" t="str">
            <v/>
          </cell>
          <cell r="BG301"/>
          <cell r="BH301" t="str">
            <v/>
          </cell>
          <cell r="BI301"/>
          <cell r="BJ301" t="str">
            <v/>
          </cell>
          <cell r="BK301"/>
          <cell r="BL301" t="str">
            <v/>
          </cell>
          <cell r="BM301"/>
          <cell r="BN301" t="str">
            <v/>
          </cell>
          <cell r="BO301"/>
          <cell r="BP301" t="str">
            <v/>
          </cell>
          <cell r="BQ301"/>
          <cell r="BR301" t="str">
            <v/>
          </cell>
          <cell r="BS301"/>
          <cell r="BT301" t="str">
            <v/>
          </cell>
          <cell r="BU301"/>
          <cell r="BV301" t="str">
            <v/>
          </cell>
          <cell r="BW301"/>
          <cell r="BX301" t="str">
            <v/>
          </cell>
          <cell r="BY301"/>
          <cell r="BZ301" t="str">
            <v/>
          </cell>
          <cell r="CA301"/>
          <cell r="CB301" t="str">
            <v/>
          </cell>
          <cell r="CC301"/>
          <cell r="CD301" t="str">
            <v/>
          </cell>
          <cell r="CE301"/>
          <cell r="CF301" t="str">
            <v/>
          </cell>
          <cell r="CG301"/>
          <cell r="CH301" t="str">
            <v/>
          </cell>
          <cell r="CI301"/>
          <cell r="CJ301" t="str">
            <v/>
          </cell>
          <cell r="CK301"/>
          <cell r="CL301" t="str">
            <v/>
          </cell>
          <cell r="CM301"/>
          <cell r="CN301" t="str">
            <v/>
          </cell>
          <cell r="CO301"/>
          <cell r="CP301" t="str">
            <v/>
          </cell>
          <cell r="CQ301"/>
          <cell r="CR301" t="str">
            <v/>
          </cell>
          <cell r="CS301"/>
          <cell r="CT301" t="str">
            <v/>
          </cell>
          <cell r="CU301"/>
          <cell r="CV301" t="str">
            <v/>
          </cell>
          <cell r="CW301"/>
          <cell r="CX301" t="str">
            <v>ر2</v>
          </cell>
          <cell r="CY301" t="str">
            <v>ر2</v>
          </cell>
          <cell r="CZ301" t="str">
            <v>ر2</v>
          </cell>
          <cell r="DA301" t="str">
            <v>ر1</v>
          </cell>
          <cell r="DB301" t="str">
            <v>ر1</v>
          </cell>
          <cell r="DC301" t="str">
            <v>ر1</v>
          </cell>
          <cell r="DD301" t="str">
            <v>ر2</v>
          </cell>
          <cell r="DE301" t="str">
            <v>ر2</v>
          </cell>
          <cell r="DF301" t="str">
            <v>ر2</v>
          </cell>
          <cell r="DG301" t="str">
            <v>ر2</v>
          </cell>
          <cell r="DH301" t="str">
            <v>ر2</v>
          </cell>
          <cell r="DI301" t="str">
            <v>ر1</v>
          </cell>
          <cell r="DJ301" t="str">
            <v>ر2</v>
          </cell>
          <cell r="DK301" t="str">
            <v>ر1</v>
          </cell>
          <cell r="DL301" t="str">
            <v>ر1</v>
          </cell>
          <cell r="DM301" t="str">
            <v>ر2</v>
          </cell>
          <cell r="DN301" t="str">
            <v>ر2</v>
          </cell>
          <cell r="DO301" t="str">
            <v>ر1</v>
          </cell>
          <cell r="DP301" t="str">
            <v>ر1</v>
          </cell>
          <cell r="DQ301" t="str">
            <v>ر1</v>
          </cell>
          <cell r="DR301" t="str">
            <v>ر1</v>
          </cell>
          <cell r="DS301" t="str">
            <v>ر1</v>
          </cell>
          <cell r="DT301" t="str">
            <v>ر1</v>
          </cell>
          <cell r="DU301" t="str">
            <v>ر1</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e">
            <v>#REF!</v>
          </cell>
        </row>
        <row r="302">
          <cell r="A302">
            <v>707035</v>
          </cell>
          <cell r="B302" t="str">
            <v>محمد سمير الغزالي</v>
          </cell>
          <cell r="C302" t="str">
            <v>الثانية</v>
          </cell>
          <cell r="D302" t="str">
            <v/>
          </cell>
          <cell r="E302"/>
          <cell r="F302" t="str">
            <v>ر2</v>
          </cell>
          <cell r="G302"/>
          <cell r="H302" t="str">
            <v>ر2</v>
          </cell>
          <cell r="I302"/>
          <cell r="J302" t="str">
            <v>ر2</v>
          </cell>
          <cell r="K302"/>
          <cell r="L302" t="str">
            <v>ر2</v>
          </cell>
          <cell r="M302"/>
          <cell r="N302" t="str">
            <v>ر2</v>
          </cell>
          <cell r="O302"/>
          <cell r="P302" t="str">
            <v>ر2</v>
          </cell>
          <cell r="Q302"/>
          <cell r="R302" t="str">
            <v>ر2</v>
          </cell>
          <cell r="S302"/>
          <cell r="T302" t="str">
            <v>ر2</v>
          </cell>
          <cell r="U302"/>
          <cell r="V302" t="str">
            <v>ر2</v>
          </cell>
          <cell r="W302"/>
          <cell r="X302" t="str">
            <v>ر1</v>
          </cell>
          <cell r="Y302"/>
          <cell r="Z302" t="str">
            <v>ر2</v>
          </cell>
          <cell r="AA302"/>
          <cell r="AB302" t="str">
            <v>ر1</v>
          </cell>
          <cell r="AC302">
            <v>1</v>
          </cell>
          <cell r="AD302" t="str">
            <v>ر1</v>
          </cell>
          <cell r="AE302">
            <v>1</v>
          </cell>
          <cell r="AF302" t="str">
            <v>ر1</v>
          </cell>
          <cell r="AG302">
            <v>1</v>
          </cell>
          <cell r="AH302" t="str">
            <v>ر1</v>
          </cell>
          <cell r="AI302">
            <v>1</v>
          </cell>
          <cell r="AJ302" t="str">
            <v>ر1</v>
          </cell>
          <cell r="AK302">
            <v>1</v>
          </cell>
          <cell r="AL302" t="str">
            <v>ر1</v>
          </cell>
          <cell r="AM302"/>
          <cell r="AN302" t="str">
            <v>ر1</v>
          </cell>
          <cell r="AO302"/>
          <cell r="AP302" t="str">
            <v>ج</v>
          </cell>
          <cell r="AQ302">
            <v>1</v>
          </cell>
          <cell r="AR302" t="str">
            <v>ج</v>
          </cell>
          <cell r="AS302"/>
          <cell r="AT302" t="str">
            <v>ج</v>
          </cell>
          <cell r="AU302">
            <v>1</v>
          </cell>
          <cell r="AV302" t="str">
            <v>ج</v>
          </cell>
          <cell r="AW302">
            <v>1</v>
          </cell>
          <cell r="AX302" t="str">
            <v>ج</v>
          </cell>
          <cell r="AY302">
            <v>1</v>
          </cell>
          <cell r="AZ302" t="str">
            <v>ج</v>
          </cell>
          <cell r="BA302"/>
          <cell r="BB302" t="str">
            <v/>
          </cell>
          <cell r="BC302"/>
          <cell r="BD302" t="str">
            <v/>
          </cell>
          <cell r="BE302"/>
          <cell r="BF302" t="str">
            <v/>
          </cell>
          <cell r="BG302"/>
          <cell r="BH302" t="str">
            <v/>
          </cell>
          <cell r="BI302"/>
          <cell r="BJ302" t="str">
            <v/>
          </cell>
          <cell r="BK302"/>
          <cell r="BL302" t="str">
            <v/>
          </cell>
          <cell r="BM302"/>
          <cell r="BN302" t="str">
            <v/>
          </cell>
          <cell r="BO302"/>
          <cell r="BP302" t="str">
            <v/>
          </cell>
          <cell r="BQ302"/>
          <cell r="BR302" t="str">
            <v/>
          </cell>
          <cell r="BS302"/>
          <cell r="BT302" t="str">
            <v/>
          </cell>
          <cell r="BU302"/>
          <cell r="BV302" t="str">
            <v/>
          </cell>
          <cell r="BW302"/>
          <cell r="BX302" t="str">
            <v/>
          </cell>
          <cell r="BY302"/>
          <cell r="BZ302" t="str">
            <v/>
          </cell>
          <cell r="CA302"/>
          <cell r="CB302" t="str">
            <v/>
          </cell>
          <cell r="CC302"/>
          <cell r="CD302" t="str">
            <v/>
          </cell>
          <cell r="CE302"/>
          <cell r="CF302" t="str">
            <v/>
          </cell>
          <cell r="CG302"/>
          <cell r="CH302" t="str">
            <v/>
          </cell>
          <cell r="CI302"/>
          <cell r="CJ302" t="str">
            <v/>
          </cell>
          <cell r="CK302"/>
          <cell r="CL302" t="str">
            <v/>
          </cell>
          <cell r="CM302"/>
          <cell r="CN302" t="str">
            <v/>
          </cell>
          <cell r="CO302"/>
          <cell r="CP302" t="str">
            <v/>
          </cell>
          <cell r="CQ302"/>
          <cell r="CR302" t="str">
            <v/>
          </cell>
          <cell r="CS302"/>
          <cell r="CT302" t="str">
            <v/>
          </cell>
          <cell r="CU302"/>
          <cell r="CV302" t="str">
            <v/>
          </cell>
          <cell r="CW302"/>
          <cell r="CX302" t="str">
            <v>ر2</v>
          </cell>
          <cell r="CY302" t="str">
            <v>ر2</v>
          </cell>
          <cell r="CZ302" t="str">
            <v>ر2</v>
          </cell>
          <cell r="DA302" t="str">
            <v>ر2</v>
          </cell>
          <cell r="DB302" t="str">
            <v>ر2</v>
          </cell>
          <cell r="DC302" t="str">
            <v>ر2</v>
          </cell>
          <cell r="DD302" t="str">
            <v>ر2</v>
          </cell>
          <cell r="DE302" t="str">
            <v>ر2</v>
          </cell>
          <cell r="DF302" t="str">
            <v>ر2</v>
          </cell>
          <cell r="DG302" t="str">
            <v>ر1</v>
          </cell>
          <cell r="DH302" t="str">
            <v>ر2</v>
          </cell>
          <cell r="DI302" t="str">
            <v>ر1</v>
          </cell>
          <cell r="DJ302" t="str">
            <v>ر2</v>
          </cell>
          <cell r="DK302" t="str">
            <v>ر2</v>
          </cell>
          <cell r="DL302" t="str">
            <v>ر2</v>
          </cell>
          <cell r="DM302" t="str">
            <v>ر2</v>
          </cell>
          <cell r="DN302" t="str">
            <v>ر2</v>
          </cell>
          <cell r="DO302" t="str">
            <v>ر1</v>
          </cell>
          <cell r="DP302" t="str">
            <v>ج</v>
          </cell>
          <cell r="DQ302" t="str">
            <v>ر1</v>
          </cell>
          <cell r="DR302" t="str">
            <v>ج</v>
          </cell>
          <cell r="DS302" t="str">
            <v>ر1</v>
          </cell>
          <cell r="DT302" t="str">
            <v>ر1</v>
          </cell>
          <cell r="DU302" t="str">
            <v>ر1</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
          </cell>
          <cell r="ET302" t="str">
            <v/>
          </cell>
          <cell r="EU302" t="str">
            <v/>
          </cell>
          <cell r="EV302" t="str">
            <v/>
          </cell>
          <cell r="EW302" t="e">
            <v>#REF!</v>
          </cell>
        </row>
        <row r="303">
          <cell r="A303">
            <v>707041</v>
          </cell>
          <cell r="B303" t="str">
            <v>محمد ملحم</v>
          </cell>
          <cell r="C303" t="str">
            <v>الثانية</v>
          </cell>
          <cell r="D303" t="str">
            <v/>
          </cell>
          <cell r="E303"/>
          <cell r="F303" t="str">
            <v>ر2</v>
          </cell>
          <cell r="G303"/>
          <cell r="H303" t="str">
            <v>ر1</v>
          </cell>
          <cell r="I303"/>
          <cell r="J303" t="str">
            <v>ر2</v>
          </cell>
          <cell r="K303"/>
          <cell r="L303" t="str">
            <v>ر1</v>
          </cell>
          <cell r="M303"/>
          <cell r="N303" t="str">
            <v>ر1</v>
          </cell>
          <cell r="O303">
            <v>1</v>
          </cell>
          <cell r="P303" t="str">
            <v>ر2</v>
          </cell>
          <cell r="Q303"/>
          <cell r="R303" t="str">
            <v>ر2</v>
          </cell>
          <cell r="S303"/>
          <cell r="T303" t="str">
            <v>ر2</v>
          </cell>
          <cell r="U303"/>
          <cell r="V303" t="str">
            <v>ر1</v>
          </cell>
          <cell r="W303"/>
          <cell r="X303" t="str">
            <v>ر2</v>
          </cell>
          <cell r="Y303"/>
          <cell r="Z303" t="str">
            <v>ر1</v>
          </cell>
          <cell r="AA303">
            <v>1</v>
          </cell>
          <cell r="AB303" t="str">
            <v>ر1</v>
          </cell>
          <cell r="AC303"/>
          <cell r="AD303" t="str">
            <v>ر2</v>
          </cell>
          <cell r="AE303"/>
          <cell r="AF303" t="str">
            <v>ر1</v>
          </cell>
          <cell r="AG303"/>
          <cell r="AH303" t="str">
            <v>ر2</v>
          </cell>
          <cell r="AI303">
            <v>1</v>
          </cell>
          <cell r="AJ303" t="str">
            <v>ر1</v>
          </cell>
          <cell r="AK303"/>
          <cell r="AL303" t="str">
            <v>ر1</v>
          </cell>
          <cell r="AM303">
            <v>1</v>
          </cell>
          <cell r="AN303" t="str">
            <v>ج</v>
          </cell>
          <cell r="AO303">
            <v>1</v>
          </cell>
          <cell r="AP303" t="str">
            <v>ج</v>
          </cell>
          <cell r="AQ303"/>
          <cell r="AR303" t="str">
            <v>ر1</v>
          </cell>
          <cell r="AS303">
            <v>1</v>
          </cell>
          <cell r="AT303" t="str">
            <v>ج</v>
          </cell>
          <cell r="AU303">
            <v>1</v>
          </cell>
          <cell r="AV303" t="str">
            <v>ر1</v>
          </cell>
          <cell r="AW303">
            <v>1</v>
          </cell>
          <cell r="AX303" t="str">
            <v>ج</v>
          </cell>
          <cell r="AY303"/>
          <cell r="AZ303" t="str">
            <v>ج</v>
          </cell>
          <cell r="BA303"/>
          <cell r="BB303" t="str">
            <v/>
          </cell>
          <cell r="BC303"/>
          <cell r="BD303" t="str">
            <v/>
          </cell>
          <cell r="BE303"/>
          <cell r="BF303" t="str">
            <v/>
          </cell>
          <cell r="BG303"/>
          <cell r="BH303" t="str">
            <v/>
          </cell>
          <cell r="BI303"/>
          <cell r="BJ303" t="str">
            <v/>
          </cell>
          <cell r="BK303"/>
          <cell r="BL303" t="str">
            <v/>
          </cell>
          <cell r="BM303"/>
          <cell r="BN303" t="str">
            <v/>
          </cell>
          <cell r="BO303"/>
          <cell r="BP303" t="str">
            <v/>
          </cell>
          <cell r="BQ303"/>
          <cell r="BR303" t="str">
            <v/>
          </cell>
          <cell r="BS303"/>
          <cell r="BT303" t="str">
            <v/>
          </cell>
          <cell r="BU303"/>
          <cell r="BV303" t="str">
            <v/>
          </cell>
          <cell r="BW303"/>
          <cell r="BX303" t="str">
            <v/>
          </cell>
          <cell r="BY303"/>
          <cell r="BZ303" t="str">
            <v/>
          </cell>
          <cell r="CA303"/>
          <cell r="CB303" t="str">
            <v/>
          </cell>
          <cell r="CC303"/>
          <cell r="CD303" t="str">
            <v/>
          </cell>
          <cell r="CE303"/>
          <cell r="CF303" t="str">
            <v/>
          </cell>
          <cell r="CG303"/>
          <cell r="CH303" t="str">
            <v/>
          </cell>
          <cell r="CI303"/>
          <cell r="CJ303" t="str">
            <v/>
          </cell>
          <cell r="CK303"/>
          <cell r="CL303" t="str">
            <v/>
          </cell>
          <cell r="CM303"/>
          <cell r="CN303" t="str">
            <v/>
          </cell>
          <cell r="CO303"/>
          <cell r="CP303" t="str">
            <v/>
          </cell>
          <cell r="CQ303"/>
          <cell r="CR303" t="str">
            <v/>
          </cell>
          <cell r="CS303"/>
          <cell r="CT303" t="str">
            <v/>
          </cell>
          <cell r="CU303"/>
          <cell r="CV303" t="str">
            <v/>
          </cell>
          <cell r="CW303"/>
          <cell r="CX303" t="str">
            <v>ر2</v>
          </cell>
          <cell r="CY303" t="str">
            <v>ر1</v>
          </cell>
          <cell r="CZ303" t="str">
            <v>ر2</v>
          </cell>
          <cell r="DA303" t="str">
            <v>ر1</v>
          </cell>
          <cell r="DB303" t="str">
            <v>ر1</v>
          </cell>
          <cell r="DC303" t="str">
            <v>ر2</v>
          </cell>
          <cell r="DD303" t="str">
            <v>ر2</v>
          </cell>
          <cell r="DE303" t="str">
            <v>ر2</v>
          </cell>
          <cell r="DF303" t="str">
            <v>ر1</v>
          </cell>
          <cell r="DG303" t="str">
            <v>ر2</v>
          </cell>
          <cell r="DH303" t="str">
            <v>ر1</v>
          </cell>
          <cell r="DI303" t="str">
            <v>ر2</v>
          </cell>
          <cell r="DJ303" t="str">
            <v>ر2</v>
          </cell>
          <cell r="DK303" t="str">
            <v>ر1</v>
          </cell>
          <cell r="DL303" t="str">
            <v>ر2</v>
          </cell>
          <cell r="DM303" t="str">
            <v>ر2</v>
          </cell>
          <cell r="DN303" t="str">
            <v>ر1</v>
          </cell>
          <cell r="DO303" t="str">
            <v>ر1</v>
          </cell>
          <cell r="DP303" t="str">
            <v>ر1</v>
          </cell>
          <cell r="DQ303" t="str">
            <v>ر1</v>
          </cell>
          <cell r="DR303" t="str">
            <v>ر1</v>
          </cell>
          <cell r="DS303" t="str">
            <v>ر2</v>
          </cell>
          <cell r="DT303" t="str">
            <v>ر1</v>
          </cell>
          <cell r="DU303" t="str">
            <v>ج</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O303" t="str">
            <v/>
          </cell>
          <cell r="EP303" t="str">
            <v/>
          </cell>
          <cell r="EQ303" t="str">
            <v/>
          </cell>
          <cell r="ER303" t="str">
            <v/>
          </cell>
          <cell r="ES303" t="str">
            <v/>
          </cell>
          <cell r="ET303" t="str">
            <v/>
          </cell>
          <cell r="EU303" t="str">
            <v/>
          </cell>
          <cell r="EV303" t="str">
            <v/>
          </cell>
          <cell r="EW303" t="e">
            <v>#REF!</v>
          </cell>
        </row>
        <row r="304">
          <cell r="A304">
            <v>707042</v>
          </cell>
          <cell r="B304" t="str">
            <v>محمد منار حميجو</v>
          </cell>
          <cell r="C304" t="str">
            <v>الرابعة حديث</v>
          </cell>
          <cell r="D304" t="str">
            <v>ترفع الى س4</v>
          </cell>
          <cell r="E304"/>
          <cell r="F304" t="str">
            <v>ر1</v>
          </cell>
          <cell r="G304"/>
          <cell r="H304" t="str">
            <v>ر2</v>
          </cell>
          <cell r="I304"/>
          <cell r="J304" t="str">
            <v>ر1</v>
          </cell>
          <cell r="K304"/>
          <cell r="L304" t="str">
            <v>ر1</v>
          </cell>
          <cell r="M304"/>
          <cell r="N304" t="str">
            <v>ر1</v>
          </cell>
          <cell r="O304"/>
          <cell r="P304" t="str">
            <v>ر2</v>
          </cell>
          <cell r="Q304"/>
          <cell r="R304" t="str">
            <v>ر1</v>
          </cell>
          <cell r="S304"/>
          <cell r="T304" t="str">
            <v>ر1</v>
          </cell>
          <cell r="U304"/>
          <cell r="V304" t="str">
            <v>ر1</v>
          </cell>
          <cell r="W304"/>
          <cell r="X304" t="str">
            <v>ر1</v>
          </cell>
          <cell r="Y304"/>
          <cell r="Z304" t="str">
            <v>ر1</v>
          </cell>
          <cell r="AA304"/>
          <cell r="AB304" t="str">
            <v>ر1</v>
          </cell>
          <cell r="AC304"/>
          <cell r="AD304" t="str">
            <v>ر1</v>
          </cell>
          <cell r="AE304"/>
          <cell r="AF304" t="str">
            <v>ر1</v>
          </cell>
          <cell r="AG304"/>
          <cell r="AH304" t="str">
            <v>ر1</v>
          </cell>
          <cell r="AI304"/>
          <cell r="AJ304" t="str">
            <v>ر1</v>
          </cell>
          <cell r="AK304"/>
          <cell r="AL304" t="str">
            <v>ر1</v>
          </cell>
          <cell r="AM304"/>
          <cell r="AN304" t="str">
            <v>ر1</v>
          </cell>
          <cell r="AO304"/>
          <cell r="AP304" t="str">
            <v>ر1</v>
          </cell>
          <cell r="AQ304"/>
          <cell r="AR304" t="str">
            <v>ر1</v>
          </cell>
          <cell r="AS304"/>
          <cell r="AT304" t="str">
            <v>ر1</v>
          </cell>
          <cell r="AU304"/>
          <cell r="AV304" t="str">
            <v>ر1</v>
          </cell>
          <cell r="AW304"/>
          <cell r="AX304" t="str">
            <v>ر1</v>
          </cell>
          <cell r="AY304"/>
          <cell r="AZ304" t="str">
            <v>ر1</v>
          </cell>
          <cell r="BA304"/>
          <cell r="BB304" t="str">
            <v>ر1</v>
          </cell>
          <cell r="BC304"/>
          <cell r="BD304" t="str">
            <v>ر1</v>
          </cell>
          <cell r="BE304"/>
          <cell r="BF304" t="str">
            <v>ر1</v>
          </cell>
          <cell r="BG304"/>
          <cell r="BH304" t="str">
            <v>ر1</v>
          </cell>
          <cell r="BI304"/>
          <cell r="BJ304" t="str">
            <v>ر1</v>
          </cell>
          <cell r="BK304"/>
          <cell r="BL304" t="str">
            <v>ر1</v>
          </cell>
          <cell r="BM304">
            <v>1</v>
          </cell>
          <cell r="BN304" t="str">
            <v>ج</v>
          </cell>
          <cell r="BO304">
            <v>1</v>
          </cell>
          <cell r="BP304" t="str">
            <v>ج</v>
          </cell>
          <cell r="BQ304">
            <v>1</v>
          </cell>
          <cell r="BR304" t="str">
            <v>ج</v>
          </cell>
          <cell r="BS304">
            <v>1</v>
          </cell>
          <cell r="BT304" t="str">
            <v>ج</v>
          </cell>
          <cell r="BU304">
            <v>1</v>
          </cell>
          <cell r="BV304" t="str">
            <v>ج</v>
          </cell>
          <cell r="BW304">
            <v>1</v>
          </cell>
          <cell r="BX304" t="str">
            <v>ج</v>
          </cell>
          <cell r="BY304"/>
          <cell r="BZ304" t="str">
            <v/>
          </cell>
          <cell r="CA304"/>
          <cell r="CB304" t="str">
            <v/>
          </cell>
          <cell r="CC304"/>
          <cell r="CD304" t="str">
            <v/>
          </cell>
          <cell r="CE304"/>
          <cell r="CF304" t="str">
            <v/>
          </cell>
          <cell r="CG304"/>
          <cell r="CH304" t="str">
            <v/>
          </cell>
          <cell r="CI304"/>
          <cell r="CJ304" t="str">
            <v/>
          </cell>
          <cell r="CK304"/>
          <cell r="CL304" t="str">
            <v/>
          </cell>
          <cell r="CM304"/>
          <cell r="CN304" t="str">
            <v/>
          </cell>
          <cell r="CO304"/>
          <cell r="CP304" t="str">
            <v/>
          </cell>
          <cell r="CQ304"/>
          <cell r="CR304" t="str">
            <v/>
          </cell>
          <cell r="CS304"/>
          <cell r="CT304" t="str">
            <v/>
          </cell>
          <cell r="CU304"/>
          <cell r="CV304" t="str">
            <v/>
          </cell>
          <cell r="CW304"/>
          <cell r="CX304" t="str">
            <v>ر1</v>
          </cell>
          <cell r="CY304" t="str">
            <v>ر2</v>
          </cell>
          <cell r="CZ304" t="str">
            <v>ر1</v>
          </cell>
          <cell r="DA304" t="str">
            <v>ر1</v>
          </cell>
          <cell r="DB304" t="str">
            <v>ر1</v>
          </cell>
          <cell r="DC304" t="str">
            <v>ر2</v>
          </cell>
          <cell r="DD304" t="str">
            <v>ر1</v>
          </cell>
          <cell r="DE304" t="str">
            <v>ر1</v>
          </cell>
          <cell r="DF304" t="str">
            <v>ر1</v>
          </cell>
          <cell r="DG304" t="str">
            <v>ر1</v>
          </cell>
          <cell r="DH304" t="str">
            <v>ر1</v>
          </cell>
          <cell r="DI304" t="str">
            <v>ر1</v>
          </cell>
          <cell r="DJ304" t="str">
            <v>ر1</v>
          </cell>
          <cell r="DK304" t="str">
            <v>ر1</v>
          </cell>
          <cell r="DL304" t="str">
            <v>ر1</v>
          </cell>
          <cell r="DM304" t="str">
            <v>ر1</v>
          </cell>
          <cell r="DN304" t="str">
            <v>ر1</v>
          </cell>
          <cell r="DO304" t="str">
            <v>ر1</v>
          </cell>
          <cell r="DP304" t="str">
            <v>ر1</v>
          </cell>
          <cell r="DQ304" t="str">
            <v>ر1</v>
          </cell>
          <cell r="DR304" t="str">
            <v>ر1</v>
          </cell>
          <cell r="DS304" t="str">
            <v>ر1</v>
          </cell>
          <cell r="DT304" t="str">
            <v>ر1</v>
          </cell>
          <cell r="DU304" t="str">
            <v>ر1</v>
          </cell>
          <cell r="DV304" t="str">
            <v>ر1</v>
          </cell>
          <cell r="DW304" t="str">
            <v>ر1</v>
          </cell>
          <cell r="DX304" t="str">
            <v>ر1</v>
          </cell>
          <cell r="DY304" t="str">
            <v>ر1</v>
          </cell>
          <cell r="DZ304" t="str">
            <v>ر1</v>
          </cell>
          <cell r="EA304" t="str">
            <v>ر1</v>
          </cell>
          <cell r="EB304" t="str">
            <v>ر1</v>
          </cell>
          <cell r="EC304" t="str">
            <v>ر1</v>
          </cell>
          <cell r="ED304" t="str">
            <v>ر1</v>
          </cell>
          <cell r="EE304" t="str">
            <v>ر1</v>
          </cell>
          <cell r="EF304" t="str">
            <v>ر1</v>
          </cell>
          <cell r="EG304" t="str">
            <v>ر1</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e">
            <v>#REF!</v>
          </cell>
        </row>
        <row r="305">
          <cell r="A305">
            <v>707054</v>
          </cell>
          <cell r="B305" t="str">
            <v>مريم صافيه</v>
          </cell>
          <cell r="C305" t="str">
            <v>الثالثة حديث</v>
          </cell>
          <cell r="D305" t="str">
            <v>ترفع الى س3</v>
          </cell>
          <cell r="E305">
            <v>1</v>
          </cell>
          <cell r="F305" t="str">
            <v>ج</v>
          </cell>
          <cell r="G305"/>
          <cell r="H305" t="str">
            <v>ر1</v>
          </cell>
          <cell r="I305"/>
          <cell r="J305" t="str">
            <v>ر1</v>
          </cell>
          <cell r="K305"/>
          <cell r="L305" t="str">
            <v>ر1</v>
          </cell>
          <cell r="M305"/>
          <cell r="N305" t="str">
            <v>ر1</v>
          </cell>
          <cell r="O305"/>
          <cell r="P305" t="str">
            <v>ر1</v>
          </cell>
          <cell r="Q305"/>
          <cell r="R305" t="str">
            <v>ر1</v>
          </cell>
          <cell r="S305"/>
          <cell r="T305" t="str">
            <v>ر1</v>
          </cell>
          <cell r="U305"/>
          <cell r="V305" t="str">
            <v>ر1</v>
          </cell>
          <cell r="W305"/>
          <cell r="X305" t="str">
            <v>ر1</v>
          </cell>
          <cell r="Y305"/>
          <cell r="Z305" t="str">
            <v>ر1</v>
          </cell>
          <cell r="AA305"/>
          <cell r="AB305" t="str">
            <v>ر1</v>
          </cell>
          <cell r="AC305">
            <v>1</v>
          </cell>
          <cell r="AD305" t="str">
            <v>ر2</v>
          </cell>
          <cell r="AE305"/>
          <cell r="AF305" t="str">
            <v>ر1</v>
          </cell>
          <cell r="AG305">
            <v>1</v>
          </cell>
          <cell r="AH305" t="str">
            <v>ر2</v>
          </cell>
          <cell r="AI305"/>
          <cell r="AJ305" t="str">
            <v>ر2</v>
          </cell>
          <cell r="AK305"/>
          <cell r="AL305" t="str">
            <v>ر1</v>
          </cell>
          <cell r="AM305"/>
          <cell r="AN305" t="str">
            <v>ر1</v>
          </cell>
          <cell r="AO305"/>
          <cell r="AP305" t="str">
            <v>ر1</v>
          </cell>
          <cell r="AQ305"/>
          <cell r="AR305" t="str">
            <v>ر1</v>
          </cell>
          <cell r="AS305">
            <v>1</v>
          </cell>
          <cell r="AT305" t="str">
            <v>ر1</v>
          </cell>
          <cell r="AU305"/>
          <cell r="AV305" t="str">
            <v>ر1</v>
          </cell>
          <cell r="AW305"/>
          <cell r="AX305" t="str">
            <v>ر1</v>
          </cell>
          <cell r="AY305"/>
          <cell r="AZ305" t="str">
            <v>ر1</v>
          </cell>
          <cell r="BA305"/>
          <cell r="BB305" t="str">
            <v/>
          </cell>
          <cell r="BC305"/>
          <cell r="BD305" t="str">
            <v/>
          </cell>
          <cell r="BE305"/>
          <cell r="BF305" t="str">
            <v/>
          </cell>
          <cell r="BG305"/>
          <cell r="BH305" t="str">
            <v/>
          </cell>
          <cell r="BI305"/>
          <cell r="BJ305" t="str">
            <v/>
          </cell>
          <cell r="BK305"/>
          <cell r="BL305" t="str">
            <v/>
          </cell>
          <cell r="BM305"/>
          <cell r="BN305" t="str">
            <v/>
          </cell>
          <cell r="BO305"/>
          <cell r="BP305" t="str">
            <v/>
          </cell>
          <cell r="BQ305"/>
          <cell r="BR305" t="str">
            <v/>
          </cell>
          <cell r="BS305"/>
          <cell r="BT305" t="str">
            <v/>
          </cell>
          <cell r="BU305"/>
          <cell r="BV305" t="str">
            <v/>
          </cell>
          <cell r="BW305"/>
          <cell r="BX305" t="str">
            <v/>
          </cell>
          <cell r="BY305"/>
          <cell r="BZ305" t="str">
            <v/>
          </cell>
          <cell r="CA305"/>
          <cell r="CB305" t="str">
            <v/>
          </cell>
          <cell r="CC305"/>
          <cell r="CD305" t="str">
            <v/>
          </cell>
          <cell r="CE305"/>
          <cell r="CF305" t="str">
            <v/>
          </cell>
          <cell r="CG305"/>
          <cell r="CH305" t="str">
            <v/>
          </cell>
          <cell r="CI305"/>
          <cell r="CJ305" t="str">
            <v/>
          </cell>
          <cell r="CK305"/>
          <cell r="CL305" t="str">
            <v/>
          </cell>
          <cell r="CM305"/>
          <cell r="CN305" t="str">
            <v/>
          </cell>
          <cell r="CO305"/>
          <cell r="CP305" t="str">
            <v/>
          </cell>
          <cell r="CQ305"/>
          <cell r="CR305" t="str">
            <v/>
          </cell>
          <cell r="CS305"/>
          <cell r="CT305" t="str">
            <v/>
          </cell>
          <cell r="CU305"/>
          <cell r="CV305" t="str">
            <v/>
          </cell>
          <cell r="CW305"/>
          <cell r="CX305" t="str">
            <v>ر1</v>
          </cell>
          <cell r="CY305" t="str">
            <v>ر1</v>
          </cell>
          <cell r="CZ305" t="str">
            <v>ر1</v>
          </cell>
          <cell r="DA305" t="str">
            <v>ر1</v>
          </cell>
          <cell r="DB305" t="str">
            <v>ر1</v>
          </cell>
          <cell r="DC305" t="str">
            <v>ر1</v>
          </cell>
          <cell r="DD305" t="str">
            <v>ر1</v>
          </cell>
          <cell r="DE305" t="str">
            <v>ر1</v>
          </cell>
          <cell r="DF305" t="str">
            <v>ر1</v>
          </cell>
          <cell r="DG305" t="str">
            <v>ر1</v>
          </cell>
          <cell r="DH305" t="str">
            <v>ر1</v>
          </cell>
          <cell r="DI305" t="str">
            <v>ر1</v>
          </cell>
          <cell r="DJ305" t="str">
            <v>ر2</v>
          </cell>
          <cell r="DK305" t="str">
            <v>ر1</v>
          </cell>
          <cell r="DL305" t="str">
            <v>ر2</v>
          </cell>
          <cell r="DM305" t="str">
            <v>ر2</v>
          </cell>
          <cell r="DN305" t="str">
            <v>ر1</v>
          </cell>
          <cell r="DO305" t="str">
            <v>ر1</v>
          </cell>
          <cell r="DP305" t="str">
            <v>ر1</v>
          </cell>
          <cell r="DQ305" t="str">
            <v>ر1</v>
          </cell>
          <cell r="DR305" t="str">
            <v>ر2</v>
          </cell>
          <cell r="DS305" t="str">
            <v>ر1</v>
          </cell>
          <cell r="DT305" t="str">
            <v>ر1</v>
          </cell>
          <cell r="DU305" t="str">
            <v>ر1</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O305" t="str">
            <v/>
          </cell>
          <cell r="EP305" t="str">
            <v/>
          </cell>
          <cell r="EQ305" t="str">
            <v/>
          </cell>
          <cell r="ER305" t="str">
            <v/>
          </cell>
          <cell r="ES305" t="str">
            <v/>
          </cell>
          <cell r="ET305" t="str">
            <v/>
          </cell>
          <cell r="EU305" t="str">
            <v/>
          </cell>
          <cell r="EV305" t="str">
            <v/>
          </cell>
          <cell r="EW305" t="e">
            <v>#REF!</v>
          </cell>
        </row>
        <row r="306">
          <cell r="A306">
            <v>707055</v>
          </cell>
          <cell r="B306" t="str">
            <v>مريم غزال فتح الله</v>
          </cell>
          <cell r="C306" t="str">
            <v>الثانية حديث</v>
          </cell>
          <cell r="D306" t="str">
            <v>ترفع الى س2</v>
          </cell>
          <cell r="E306"/>
          <cell r="F306" t="str">
            <v>ر1</v>
          </cell>
          <cell r="G306">
            <v>1</v>
          </cell>
          <cell r="H306" t="str">
            <v>ر2</v>
          </cell>
          <cell r="I306"/>
          <cell r="J306" t="str">
            <v>ر2</v>
          </cell>
          <cell r="K306"/>
          <cell r="L306" t="str">
            <v>ر1</v>
          </cell>
          <cell r="M306"/>
          <cell r="N306" t="str">
            <v>ر2</v>
          </cell>
          <cell r="O306"/>
          <cell r="P306" t="str">
            <v>ر1</v>
          </cell>
          <cell r="Q306"/>
          <cell r="R306" t="str">
            <v>ر1</v>
          </cell>
          <cell r="S306"/>
          <cell r="T306" t="str">
            <v>ر1</v>
          </cell>
          <cell r="U306"/>
          <cell r="V306" t="str">
            <v>ر1</v>
          </cell>
          <cell r="W306"/>
          <cell r="X306" t="str">
            <v>ج</v>
          </cell>
          <cell r="Y306">
            <v>1</v>
          </cell>
          <cell r="Z306" t="str">
            <v>ر1</v>
          </cell>
          <cell r="AA306"/>
          <cell r="AB306" t="str">
            <v>ر1</v>
          </cell>
          <cell r="AC306"/>
          <cell r="AD306" t="str">
            <v/>
          </cell>
          <cell r="AE306"/>
          <cell r="AF306" t="str">
            <v/>
          </cell>
          <cell r="AG306"/>
          <cell r="AH306" t="str">
            <v/>
          </cell>
          <cell r="AI306"/>
          <cell r="AJ306" t="str">
            <v/>
          </cell>
          <cell r="AK306"/>
          <cell r="AL306" t="str">
            <v/>
          </cell>
          <cell r="AM306"/>
          <cell r="AN306" t="str">
            <v/>
          </cell>
          <cell r="AO306"/>
          <cell r="AP306" t="str">
            <v/>
          </cell>
          <cell r="AQ306"/>
          <cell r="AR306" t="str">
            <v/>
          </cell>
          <cell r="AS306"/>
          <cell r="AT306" t="str">
            <v/>
          </cell>
          <cell r="AU306"/>
          <cell r="AV306" t="str">
            <v/>
          </cell>
          <cell r="AW306"/>
          <cell r="AX306" t="str">
            <v/>
          </cell>
          <cell r="AY306"/>
          <cell r="AZ306" t="str">
            <v/>
          </cell>
          <cell r="BA306"/>
          <cell r="BB306" t="str">
            <v/>
          </cell>
          <cell r="BC306"/>
          <cell r="BD306" t="str">
            <v/>
          </cell>
          <cell r="BE306"/>
          <cell r="BF306" t="str">
            <v/>
          </cell>
          <cell r="BG306"/>
          <cell r="BH306" t="str">
            <v/>
          </cell>
          <cell r="BI306"/>
          <cell r="BJ306" t="str">
            <v/>
          </cell>
          <cell r="BK306"/>
          <cell r="BL306" t="str">
            <v/>
          </cell>
          <cell r="BM306"/>
          <cell r="BN306" t="str">
            <v/>
          </cell>
          <cell r="BO306"/>
          <cell r="BP306" t="str">
            <v/>
          </cell>
          <cell r="BQ306"/>
          <cell r="BR306" t="str">
            <v/>
          </cell>
          <cell r="BS306"/>
          <cell r="BT306" t="str">
            <v/>
          </cell>
          <cell r="BU306"/>
          <cell r="BV306" t="str">
            <v/>
          </cell>
          <cell r="BW306"/>
          <cell r="BX306" t="str">
            <v/>
          </cell>
          <cell r="BY306"/>
          <cell r="BZ306" t="str">
            <v/>
          </cell>
          <cell r="CA306"/>
          <cell r="CB306" t="str">
            <v/>
          </cell>
          <cell r="CC306"/>
          <cell r="CD306" t="str">
            <v/>
          </cell>
          <cell r="CE306"/>
          <cell r="CF306" t="str">
            <v/>
          </cell>
          <cell r="CG306"/>
          <cell r="CH306" t="str">
            <v/>
          </cell>
          <cell r="CI306"/>
          <cell r="CJ306" t="str">
            <v/>
          </cell>
          <cell r="CK306"/>
          <cell r="CL306" t="str">
            <v/>
          </cell>
          <cell r="CM306"/>
          <cell r="CN306" t="str">
            <v/>
          </cell>
          <cell r="CO306"/>
          <cell r="CP306" t="str">
            <v/>
          </cell>
          <cell r="CQ306"/>
          <cell r="CR306" t="str">
            <v/>
          </cell>
          <cell r="CS306"/>
          <cell r="CT306" t="str">
            <v/>
          </cell>
          <cell r="CU306"/>
          <cell r="CV306" t="str">
            <v/>
          </cell>
          <cell r="CW306"/>
          <cell r="CX306" t="str">
            <v>ر1</v>
          </cell>
          <cell r="CY306" t="str">
            <v>ر2</v>
          </cell>
          <cell r="CZ306" t="str">
            <v>ر2</v>
          </cell>
          <cell r="DA306" t="str">
            <v>ر1</v>
          </cell>
          <cell r="DB306" t="str">
            <v>ر2</v>
          </cell>
          <cell r="DC306" t="str">
            <v>ر1</v>
          </cell>
          <cell r="DD306" t="str">
            <v>ر1</v>
          </cell>
          <cell r="DE306" t="str">
            <v>ر1</v>
          </cell>
          <cell r="DF306" t="str">
            <v>ر1</v>
          </cell>
          <cell r="DG306" t="str">
            <v>ج</v>
          </cell>
          <cell r="DH306" t="str">
            <v>ر2</v>
          </cell>
          <cell r="DI306" t="str">
            <v>ر1</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e">
            <v>#REF!</v>
          </cell>
        </row>
        <row r="307">
          <cell r="A307">
            <v>707057</v>
          </cell>
          <cell r="B307" t="str">
            <v>مريم منصور</v>
          </cell>
          <cell r="C307" t="str">
            <v>الرابعة حديث</v>
          </cell>
          <cell r="D307" t="str">
            <v>ترفع الى س4</v>
          </cell>
          <cell r="E307"/>
          <cell r="F307" t="str">
            <v>ر1</v>
          </cell>
          <cell r="G307"/>
          <cell r="H307" t="str">
            <v>ر1</v>
          </cell>
          <cell r="I307"/>
          <cell r="J307" t="str">
            <v>ر2</v>
          </cell>
          <cell r="K307"/>
          <cell r="L307" t="str">
            <v>ر1</v>
          </cell>
          <cell r="M307"/>
          <cell r="N307" t="str">
            <v>ر1</v>
          </cell>
          <cell r="O307"/>
          <cell r="P307" t="str">
            <v>ر1</v>
          </cell>
          <cell r="Q307"/>
          <cell r="R307" t="str">
            <v>ر1</v>
          </cell>
          <cell r="S307"/>
          <cell r="T307" t="str">
            <v>ر2</v>
          </cell>
          <cell r="U307"/>
          <cell r="V307" t="str">
            <v>ر1</v>
          </cell>
          <cell r="W307"/>
          <cell r="X307" t="str">
            <v>ر1</v>
          </cell>
          <cell r="Y307"/>
          <cell r="Z307" t="str">
            <v>ر1</v>
          </cell>
          <cell r="AA307"/>
          <cell r="AB307" t="str">
            <v>ر1</v>
          </cell>
          <cell r="AC307"/>
          <cell r="AD307" t="str">
            <v>ر2</v>
          </cell>
          <cell r="AE307"/>
          <cell r="AF307" t="str">
            <v>ر1</v>
          </cell>
          <cell r="AG307"/>
          <cell r="AH307" t="str">
            <v>ر2</v>
          </cell>
          <cell r="AI307"/>
          <cell r="AJ307" t="str">
            <v>ر1</v>
          </cell>
          <cell r="AK307"/>
          <cell r="AL307" t="str">
            <v>ر1</v>
          </cell>
          <cell r="AM307"/>
          <cell r="AN307" t="str">
            <v>ر1</v>
          </cell>
          <cell r="AO307"/>
          <cell r="AP307" t="str">
            <v>ر1</v>
          </cell>
          <cell r="AQ307"/>
          <cell r="AR307" t="str">
            <v>ر1</v>
          </cell>
          <cell r="AS307"/>
          <cell r="AT307" t="str">
            <v>ر1</v>
          </cell>
          <cell r="AU307"/>
          <cell r="AV307" t="str">
            <v>ر1</v>
          </cell>
          <cell r="AW307"/>
          <cell r="AX307" t="str">
            <v>ر1</v>
          </cell>
          <cell r="AY307"/>
          <cell r="AZ307" t="str">
            <v>ر1</v>
          </cell>
          <cell r="BA307"/>
          <cell r="BB307" t="str">
            <v>ر1</v>
          </cell>
          <cell r="BC307"/>
          <cell r="BD307" t="str">
            <v>ر1</v>
          </cell>
          <cell r="BE307"/>
          <cell r="BF307" t="str">
            <v>ر1</v>
          </cell>
          <cell r="BG307"/>
          <cell r="BH307" t="str">
            <v>ر1</v>
          </cell>
          <cell r="BI307"/>
          <cell r="BJ307" t="str">
            <v>ر1</v>
          </cell>
          <cell r="BK307">
            <v>1</v>
          </cell>
          <cell r="BL307" t="str">
            <v>ر1</v>
          </cell>
          <cell r="BM307">
            <v>1</v>
          </cell>
          <cell r="BN307" t="str">
            <v>ج</v>
          </cell>
          <cell r="BO307">
            <v>1</v>
          </cell>
          <cell r="BP307" t="str">
            <v>ج</v>
          </cell>
          <cell r="BQ307">
            <v>1</v>
          </cell>
          <cell r="BR307" t="str">
            <v>ج</v>
          </cell>
          <cell r="BS307">
            <v>1</v>
          </cell>
          <cell r="BT307" t="str">
            <v>ج</v>
          </cell>
          <cell r="BU307">
            <v>1</v>
          </cell>
          <cell r="BV307" t="str">
            <v>ج</v>
          </cell>
          <cell r="BW307">
            <v>1</v>
          </cell>
          <cell r="BX307" t="str">
            <v>ج</v>
          </cell>
          <cell r="BY307"/>
          <cell r="BZ307" t="str">
            <v/>
          </cell>
          <cell r="CA307"/>
          <cell r="CB307" t="str">
            <v/>
          </cell>
          <cell r="CC307"/>
          <cell r="CD307" t="str">
            <v/>
          </cell>
          <cell r="CE307"/>
          <cell r="CF307" t="str">
            <v/>
          </cell>
          <cell r="CG307"/>
          <cell r="CH307" t="str">
            <v/>
          </cell>
          <cell r="CI307"/>
          <cell r="CJ307" t="str">
            <v/>
          </cell>
          <cell r="CK307"/>
          <cell r="CL307" t="str">
            <v/>
          </cell>
          <cell r="CM307"/>
          <cell r="CN307" t="str">
            <v/>
          </cell>
          <cell r="CO307"/>
          <cell r="CP307" t="str">
            <v/>
          </cell>
          <cell r="CQ307"/>
          <cell r="CR307" t="str">
            <v/>
          </cell>
          <cell r="CS307"/>
          <cell r="CT307" t="str">
            <v/>
          </cell>
          <cell r="CU307"/>
          <cell r="CV307" t="str">
            <v/>
          </cell>
          <cell r="CW307"/>
          <cell r="CX307" t="str">
            <v>ر1</v>
          </cell>
          <cell r="CY307" t="str">
            <v>ر1</v>
          </cell>
          <cell r="CZ307" t="str">
            <v>ر2</v>
          </cell>
          <cell r="DA307" t="str">
            <v>ر1</v>
          </cell>
          <cell r="DB307" t="str">
            <v>ر1</v>
          </cell>
          <cell r="DC307" t="str">
            <v>ر1</v>
          </cell>
          <cell r="DD307" t="str">
            <v>ر1</v>
          </cell>
          <cell r="DE307" t="str">
            <v>ر2</v>
          </cell>
          <cell r="DF307" t="str">
            <v>ر1</v>
          </cell>
          <cell r="DG307" t="str">
            <v>ر1</v>
          </cell>
          <cell r="DH307" t="str">
            <v>ر1</v>
          </cell>
          <cell r="DI307" t="str">
            <v>ر1</v>
          </cell>
          <cell r="DJ307" t="str">
            <v>ر2</v>
          </cell>
          <cell r="DK307" t="str">
            <v>ر1</v>
          </cell>
          <cell r="DL307" t="str">
            <v>ر2</v>
          </cell>
          <cell r="DM307" t="str">
            <v>ر1</v>
          </cell>
          <cell r="DN307" t="str">
            <v>ر1</v>
          </cell>
          <cell r="DO307" t="str">
            <v>ر1</v>
          </cell>
          <cell r="DP307" t="str">
            <v>ر1</v>
          </cell>
          <cell r="DQ307" t="str">
            <v>ر1</v>
          </cell>
          <cell r="DR307" t="str">
            <v>ر1</v>
          </cell>
          <cell r="DS307" t="str">
            <v>ر1</v>
          </cell>
          <cell r="DT307" t="str">
            <v>ر1</v>
          </cell>
          <cell r="DU307" t="str">
            <v>ر1</v>
          </cell>
          <cell r="DV307" t="str">
            <v>ر1</v>
          </cell>
          <cell r="DW307" t="str">
            <v>ر1</v>
          </cell>
          <cell r="DX307" t="str">
            <v>ر1</v>
          </cell>
          <cell r="DY307" t="str">
            <v>ر1</v>
          </cell>
          <cell r="DZ307" t="str">
            <v>ر1</v>
          </cell>
          <cell r="EA307" t="str">
            <v>ر2</v>
          </cell>
          <cell r="EB307" t="str">
            <v>ر1</v>
          </cell>
          <cell r="EC307" t="str">
            <v>ر1</v>
          </cell>
          <cell r="ED307" t="str">
            <v>ر1</v>
          </cell>
          <cell r="EE307" t="str">
            <v>ر1</v>
          </cell>
          <cell r="EF307" t="str">
            <v>ر1</v>
          </cell>
          <cell r="EG307" t="str">
            <v>ر1</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e">
            <v>#REF!</v>
          </cell>
        </row>
        <row r="308">
          <cell r="A308">
            <v>707061</v>
          </cell>
          <cell r="B308" t="str">
            <v>معاويه الحلبي</v>
          </cell>
          <cell r="C308" t="str">
            <v>الأولى</v>
          </cell>
          <cell r="D308" t="str">
            <v>إيقاف</v>
          </cell>
          <cell r="E308"/>
          <cell r="F308" t="str">
            <v>ر1</v>
          </cell>
          <cell r="G308"/>
          <cell r="H308" t="str">
            <v>ر2</v>
          </cell>
          <cell r="I308"/>
          <cell r="J308" t="str">
            <v>ر2</v>
          </cell>
          <cell r="K308"/>
          <cell r="L308" t="str">
            <v>ر1</v>
          </cell>
          <cell r="M308"/>
          <cell r="N308" t="str">
            <v>ر2</v>
          </cell>
          <cell r="O308"/>
          <cell r="P308" t="str">
            <v>ر1</v>
          </cell>
          <cell r="Q308">
            <v>1</v>
          </cell>
          <cell r="R308" t="str">
            <v>ج</v>
          </cell>
          <cell r="S308"/>
          <cell r="T308" t="str">
            <v>ر1</v>
          </cell>
          <cell r="U308">
            <v>1</v>
          </cell>
          <cell r="V308" t="str">
            <v>ج</v>
          </cell>
          <cell r="W308"/>
          <cell r="X308" t="str">
            <v>ج</v>
          </cell>
          <cell r="Y308"/>
          <cell r="Z308" t="str">
            <v>ج</v>
          </cell>
          <cell r="AA308"/>
          <cell r="AB308" t="str">
            <v>ر1</v>
          </cell>
          <cell r="AC308"/>
          <cell r="AD308" t="str">
            <v/>
          </cell>
          <cell r="AE308"/>
          <cell r="AF308" t="str">
            <v/>
          </cell>
          <cell r="AG308"/>
          <cell r="AH308" t="str">
            <v/>
          </cell>
          <cell r="AI308"/>
          <cell r="AJ308" t="str">
            <v/>
          </cell>
          <cell r="AK308"/>
          <cell r="AL308" t="str">
            <v/>
          </cell>
          <cell r="AM308"/>
          <cell r="AN308" t="str">
            <v/>
          </cell>
          <cell r="AO308"/>
          <cell r="AP308" t="str">
            <v/>
          </cell>
          <cell r="AQ308"/>
          <cell r="AR308" t="str">
            <v/>
          </cell>
          <cell r="AS308"/>
          <cell r="AT308" t="str">
            <v/>
          </cell>
          <cell r="AU308"/>
          <cell r="AV308" t="str">
            <v/>
          </cell>
          <cell r="AW308"/>
          <cell r="AX308" t="str">
            <v/>
          </cell>
          <cell r="AY308"/>
          <cell r="AZ308" t="str">
            <v/>
          </cell>
          <cell r="BA308"/>
          <cell r="BB308" t="str">
            <v/>
          </cell>
          <cell r="BC308"/>
          <cell r="BD308" t="str">
            <v/>
          </cell>
          <cell r="BE308"/>
          <cell r="BF308" t="str">
            <v/>
          </cell>
          <cell r="BG308"/>
          <cell r="BH308" t="str">
            <v/>
          </cell>
          <cell r="BI308"/>
          <cell r="BJ308" t="str">
            <v/>
          </cell>
          <cell r="BK308"/>
          <cell r="BL308" t="str">
            <v/>
          </cell>
          <cell r="BM308"/>
          <cell r="BN308" t="str">
            <v/>
          </cell>
          <cell r="BO308"/>
          <cell r="BP308" t="str">
            <v/>
          </cell>
          <cell r="BQ308"/>
          <cell r="BR308" t="str">
            <v/>
          </cell>
          <cell r="BS308"/>
          <cell r="BT308" t="str">
            <v/>
          </cell>
          <cell r="BU308"/>
          <cell r="BV308" t="str">
            <v/>
          </cell>
          <cell r="BW308"/>
          <cell r="BX308" t="str">
            <v/>
          </cell>
          <cell r="BY308"/>
          <cell r="BZ308" t="str">
            <v/>
          </cell>
          <cell r="CA308"/>
          <cell r="CB308" t="str">
            <v/>
          </cell>
          <cell r="CC308"/>
          <cell r="CD308" t="str">
            <v/>
          </cell>
          <cell r="CE308"/>
          <cell r="CF308" t="str">
            <v/>
          </cell>
          <cell r="CG308"/>
          <cell r="CH308" t="str">
            <v/>
          </cell>
          <cell r="CI308"/>
          <cell r="CJ308" t="str">
            <v/>
          </cell>
          <cell r="CK308"/>
          <cell r="CL308" t="str">
            <v/>
          </cell>
          <cell r="CM308"/>
          <cell r="CN308" t="str">
            <v/>
          </cell>
          <cell r="CO308"/>
          <cell r="CP308" t="str">
            <v/>
          </cell>
          <cell r="CQ308"/>
          <cell r="CR308" t="str">
            <v/>
          </cell>
          <cell r="CS308"/>
          <cell r="CT308" t="str">
            <v/>
          </cell>
          <cell r="CU308"/>
          <cell r="CV308" t="str">
            <v/>
          </cell>
          <cell r="CW308" t="str">
            <v>إيقاف</v>
          </cell>
          <cell r="CX308" t="str">
            <v>ر1</v>
          </cell>
          <cell r="CY308" t="str">
            <v>ر2</v>
          </cell>
          <cell r="CZ308" t="str">
            <v>ر2</v>
          </cell>
          <cell r="DA308" t="str">
            <v>ر1</v>
          </cell>
          <cell r="DB308" t="str">
            <v>ر2</v>
          </cell>
          <cell r="DC308" t="str">
            <v>ر1</v>
          </cell>
          <cell r="DD308" t="str">
            <v>ج</v>
          </cell>
          <cell r="DE308" t="str">
            <v>ر1</v>
          </cell>
          <cell r="DF308" t="str">
            <v>ج</v>
          </cell>
          <cell r="DG308" t="str">
            <v>ج</v>
          </cell>
          <cell r="DH308" t="str">
            <v>ج</v>
          </cell>
          <cell r="DI308" t="str">
            <v>ر1</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v>20000</v>
          </cell>
          <cell r="EU308" t="str">
            <v/>
          </cell>
          <cell r="EV308" t="str">
            <v/>
          </cell>
          <cell r="EW308" t="e">
            <v>#REF!</v>
          </cell>
        </row>
        <row r="309">
          <cell r="A309">
            <v>707069</v>
          </cell>
          <cell r="B309" t="str">
            <v>منال بيضون</v>
          </cell>
          <cell r="C309" t="str">
            <v>الثانية</v>
          </cell>
          <cell r="D309" t="str">
            <v/>
          </cell>
          <cell r="E309"/>
          <cell r="F309" t="str">
            <v>ر2</v>
          </cell>
          <cell r="G309"/>
          <cell r="H309" t="str">
            <v>ر2</v>
          </cell>
          <cell r="I309">
            <v>1</v>
          </cell>
          <cell r="J309" t="str">
            <v>ر2</v>
          </cell>
          <cell r="K309"/>
          <cell r="L309" t="str">
            <v>ر2</v>
          </cell>
          <cell r="M309">
            <v>1</v>
          </cell>
          <cell r="N309" t="str">
            <v>ر2</v>
          </cell>
          <cell r="O309"/>
          <cell r="P309" t="str">
            <v>ر1</v>
          </cell>
          <cell r="Q309">
            <v>1</v>
          </cell>
          <cell r="R309" t="str">
            <v>ر2</v>
          </cell>
          <cell r="S309"/>
          <cell r="T309" t="str">
            <v>ر2</v>
          </cell>
          <cell r="U309"/>
          <cell r="V309" t="str">
            <v>ر2</v>
          </cell>
          <cell r="W309"/>
          <cell r="X309" t="str">
            <v>ر1</v>
          </cell>
          <cell r="Y309"/>
          <cell r="Z309" t="str">
            <v>ر2</v>
          </cell>
          <cell r="AA309"/>
          <cell r="AB309" t="str">
            <v>ر1</v>
          </cell>
          <cell r="AC309"/>
          <cell r="AD309" t="str">
            <v>ج</v>
          </cell>
          <cell r="AE309"/>
          <cell r="AF309" t="str">
            <v>ج</v>
          </cell>
          <cell r="AG309"/>
          <cell r="AH309" t="str">
            <v>ج</v>
          </cell>
          <cell r="AI309">
            <v>1</v>
          </cell>
          <cell r="AJ309" t="str">
            <v>ج</v>
          </cell>
          <cell r="AK309"/>
          <cell r="AL309" t="str">
            <v>ج</v>
          </cell>
          <cell r="AM309">
            <v>1</v>
          </cell>
          <cell r="AN309" t="str">
            <v>ج</v>
          </cell>
          <cell r="AO309"/>
          <cell r="AP309" t="str">
            <v/>
          </cell>
          <cell r="AQ309"/>
          <cell r="AR309" t="str">
            <v/>
          </cell>
          <cell r="AS309"/>
          <cell r="AT309" t="str">
            <v/>
          </cell>
          <cell r="AU309"/>
          <cell r="AV309" t="str">
            <v/>
          </cell>
          <cell r="AW309"/>
          <cell r="AX309" t="str">
            <v/>
          </cell>
          <cell r="AY309"/>
          <cell r="AZ309" t="str">
            <v/>
          </cell>
          <cell r="BA309"/>
          <cell r="BB309" t="str">
            <v/>
          </cell>
          <cell r="BC309"/>
          <cell r="BD309" t="str">
            <v/>
          </cell>
          <cell r="BE309"/>
          <cell r="BF309" t="str">
            <v/>
          </cell>
          <cell r="BG309"/>
          <cell r="BH309" t="str">
            <v/>
          </cell>
          <cell r="BI309"/>
          <cell r="BJ309" t="str">
            <v/>
          </cell>
          <cell r="BK309"/>
          <cell r="BL309" t="str">
            <v/>
          </cell>
          <cell r="BM309"/>
          <cell r="BN309" t="str">
            <v/>
          </cell>
          <cell r="BO309"/>
          <cell r="BP309" t="str">
            <v/>
          </cell>
          <cell r="BQ309"/>
          <cell r="BR309" t="str">
            <v/>
          </cell>
          <cell r="BS309"/>
          <cell r="BT309" t="str">
            <v/>
          </cell>
          <cell r="BU309"/>
          <cell r="BV309" t="str">
            <v/>
          </cell>
          <cell r="BW309"/>
          <cell r="BX309" t="str">
            <v/>
          </cell>
          <cell r="BY309"/>
          <cell r="BZ309" t="str">
            <v/>
          </cell>
          <cell r="CA309"/>
          <cell r="CB309" t="str">
            <v/>
          </cell>
          <cell r="CC309"/>
          <cell r="CD309" t="str">
            <v/>
          </cell>
          <cell r="CE309"/>
          <cell r="CF309" t="str">
            <v/>
          </cell>
          <cell r="CG309"/>
          <cell r="CH309" t="str">
            <v/>
          </cell>
          <cell r="CI309"/>
          <cell r="CJ309" t="str">
            <v/>
          </cell>
          <cell r="CK309"/>
          <cell r="CL309" t="str">
            <v/>
          </cell>
          <cell r="CM309"/>
          <cell r="CN309" t="str">
            <v/>
          </cell>
          <cell r="CO309"/>
          <cell r="CP309" t="str">
            <v/>
          </cell>
          <cell r="CQ309"/>
          <cell r="CR309" t="str">
            <v/>
          </cell>
          <cell r="CS309"/>
          <cell r="CT309" t="str">
            <v/>
          </cell>
          <cell r="CU309"/>
          <cell r="CV309" t="str">
            <v/>
          </cell>
          <cell r="CW309"/>
          <cell r="CX309" t="str">
            <v>ر2</v>
          </cell>
          <cell r="CY309" t="str">
            <v>ر2</v>
          </cell>
          <cell r="CZ309" t="str">
            <v>ر2</v>
          </cell>
          <cell r="DA309" t="str">
            <v>ر2</v>
          </cell>
          <cell r="DB309" t="str">
            <v>ر2</v>
          </cell>
          <cell r="DC309" t="str">
            <v>ر1</v>
          </cell>
          <cell r="DD309" t="str">
            <v>ر2</v>
          </cell>
          <cell r="DE309" t="str">
            <v>ر2</v>
          </cell>
          <cell r="DF309" t="str">
            <v>ر2</v>
          </cell>
          <cell r="DG309" t="str">
            <v>ر1</v>
          </cell>
          <cell r="DH309" t="str">
            <v>ر2</v>
          </cell>
          <cell r="DI309" t="str">
            <v>ر1</v>
          </cell>
          <cell r="DJ309" t="str">
            <v>ج</v>
          </cell>
          <cell r="DK309" t="str">
            <v>ج</v>
          </cell>
          <cell r="DL309" t="str">
            <v>ج</v>
          </cell>
          <cell r="DM309" t="str">
            <v>ر1</v>
          </cell>
          <cell r="DN309" t="str">
            <v>ج</v>
          </cell>
          <cell r="DO309" t="str">
            <v>ر1</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e">
            <v>#REF!</v>
          </cell>
        </row>
        <row r="310">
          <cell r="A310">
            <v>707072</v>
          </cell>
          <cell r="B310" t="str">
            <v>مها خولاني</v>
          </cell>
          <cell r="C310" t="str">
            <v>الثانية</v>
          </cell>
          <cell r="D310" t="str">
            <v/>
          </cell>
          <cell r="E310"/>
          <cell r="F310" t="str">
            <v>ر2</v>
          </cell>
          <cell r="G310"/>
          <cell r="H310" t="str">
            <v>ر1</v>
          </cell>
          <cell r="I310"/>
          <cell r="J310" t="str">
            <v>ر2</v>
          </cell>
          <cell r="K310"/>
          <cell r="L310" t="str">
            <v>ر2</v>
          </cell>
          <cell r="M310"/>
          <cell r="N310" t="str">
            <v>ر1</v>
          </cell>
          <cell r="O310"/>
          <cell r="P310" t="str">
            <v>ر2</v>
          </cell>
          <cell r="Q310"/>
          <cell r="R310" t="str">
            <v>ر1</v>
          </cell>
          <cell r="S310"/>
          <cell r="T310" t="str">
            <v>ر1</v>
          </cell>
          <cell r="U310"/>
          <cell r="V310" t="str">
            <v>ج</v>
          </cell>
          <cell r="W310"/>
          <cell r="X310" t="str">
            <v>ر2</v>
          </cell>
          <cell r="Y310"/>
          <cell r="Z310" t="str">
            <v>ج</v>
          </cell>
          <cell r="AA310">
            <v>1</v>
          </cell>
          <cell r="AB310" t="str">
            <v>ج</v>
          </cell>
          <cell r="AC310"/>
          <cell r="AD310" t="str">
            <v>ج</v>
          </cell>
          <cell r="AE310"/>
          <cell r="AF310" t="str">
            <v>ر1</v>
          </cell>
          <cell r="AG310">
            <v>1</v>
          </cell>
          <cell r="AH310" t="str">
            <v>ر1</v>
          </cell>
          <cell r="AI310"/>
          <cell r="AJ310" t="str">
            <v>ج</v>
          </cell>
          <cell r="AK310"/>
          <cell r="AL310" t="str">
            <v>ج</v>
          </cell>
          <cell r="AM310"/>
          <cell r="AN310" t="str">
            <v>ج</v>
          </cell>
          <cell r="AO310"/>
          <cell r="AP310" t="str">
            <v>ج</v>
          </cell>
          <cell r="AQ310">
            <v>1</v>
          </cell>
          <cell r="AR310" t="str">
            <v>ج</v>
          </cell>
          <cell r="AS310"/>
          <cell r="AT310" t="str">
            <v>ج</v>
          </cell>
          <cell r="AU310"/>
          <cell r="AV310" t="str">
            <v>ج</v>
          </cell>
          <cell r="AW310"/>
          <cell r="AX310" t="str">
            <v>ج</v>
          </cell>
          <cell r="AY310"/>
          <cell r="AZ310" t="str">
            <v>ج</v>
          </cell>
          <cell r="BA310"/>
          <cell r="BB310" t="str">
            <v/>
          </cell>
          <cell r="BC310"/>
          <cell r="BD310" t="str">
            <v/>
          </cell>
          <cell r="BE310"/>
          <cell r="BF310" t="str">
            <v/>
          </cell>
          <cell r="BG310"/>
          <cell r="BH310" t="str">
            <v/>
          </cell>
          <cell r="BI310"/>
          <cell r="BJ310" t="str">
            <v/>
          </cell>
          <cell r="BK310"/>
          <cell r="BL310" t="str">
            <v/>
          </cell>
          <cell r="BM310"/>
          <cell r="BN310" t="str">
            <v/>
          </cell>
          <cell r="BO310"/>
          <cell r="BP310" t="str">
            <v/>
          </cell>
          <cell r="BQ310"/>
          <cell r="BR310" t="str">
            <v/>
          </cell>
          <cell r="BS310"/>
          <cell r="BT310" t="str">
            <v/>
          </cell>
          <cell r="BU310"/>
          <cell r="BV310" t="str">
            <v/>
          </cell>
          <cell r="BW310"/>
          <cell r="BX310" t="str">
            <v/>
          </cell>
          <cell r="BY310"/>
          <cell r="BZ310" t="str">
            <v/>
          </cell>
          <cell r="CA310"/>
          <cell r="CB310" t="str">
            <v/>
          </cell>
          <cell r="CC310"/>
          <cell r="CD310" t="str">
            <v/>
          </cell>
          <cell r="CE310"/>
          <cell r="CF310" t="str">
            <v/>
          </cell>
          <cell r="CG310"/>
          <cell r="CH310" t="str">
            <v/>
          </cell>
          <cell r="CI310"/>
          <cell r="CJ310" t="str">
            <v/>
          </cell>
          <cell r="CK310"/>
          <cell r="CL310" t="str">
            <v/>
          </cell>
          <cell r="CM310"/>
          <cell r="CN310" t="str">
            <v/>
          </cell>
          <cell r="CO310"/>
          <cell r="CP310" t="str">
            <v/>
          </cell>
          <cell r="CQ310"/>
          <cell r="CR310" t="str">
            <v/>
          </cell>
          <cell r="CS310"/>
          <cell r="CT310" t="str">
            <v/>
          </cell>
          <cell r="CU310"/>
          <cell r="CV310" t="str">
            <v/>
          </cell>
          <cell r="CW310"/>
          <cell r="CX310" t="str">
            <v>ر2</v>
          </cell>
          <cell r="CY310" t="str">
            <v>ر1</v>
          </cell>
          <cell r="CZ310" t="str">
            <v>ر2</v>
          </cell>
          <cell r="DA310" t="str">
            <v>ر2</v>
          </cell>
          <cell r="DB310" t="str">
            <v>ر1</v>
          </cell>
          <cell r="DC310" t="str">
            <v>ر2</v>
          </cell>
          <cell r="DD310" t="str">
            <v>ر1</v>
          </cell>
          <cell r="DE310" t="str">
            <v>ر1</v>
          </cell>
          <cell r="DF310" t="str">
            <v>ج</v>
          </cell>
          <cell r="DG310" t="str">
            <v>ر2</v>
          </cell>
          <cell r="DH310" t="str">
            <v>ج</v>
          </cell>
          <cell r="DI310" t="str">
            <v>ر1</v>
          </cell>
          <cell r="DJ310" t="str">
            <v>ج</v>
          </cell>
          <cell r="DK310" t="str">
            <v>ر1</v>
          </cell>
          <cell r="DL310" t="str">
            <v>ر2</v>
          </cell>
          <cell r="DM310" t="str">
            <v>ج</v>
          </cell>
          <cell r="DN310" t="str">
            <v>ج</v>
          </cell>
          <cell r="DO310" t="str">
            <v>ج</v>
          </cell>
          <cell r="DP310" t="str">
            <v>ج</v>
          </cell>
          <cell r="DQ310" t="str">
            <v>ر1</v>
          </cell>
          <cell r="DR310" t="str">
            <v>ج</v>
          </cell>
          <cell r="DS310" t="str">
            <v>ج</v>
          </cell>
          <cell r="DT310" t="str">
            <v>ج</v>
          </cell>
          <cell r="DU310" t="str">
            <v>ج</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
          </cell>
          <cell r="ET310" t="str">
            <v/>
          </cell>
          <cell r="EU310" t="str">
            <v/>
          </cell>
          <cell r="EV310" t="str">
            <v/>
          </cell>
          <cell r="EW310" t="e">
            <v>#REF!</v>
          </cell>
        </row>
        <row r="311">
          <cell r="A311">
            <v>707076</v>
          </cell>
          <cell r="B311" t="str">
            <v>مهند الخليف</v>
          </cell>
          <cell r="C311" t="str">
            <v>الأولى</v>
          </cell>
          <cell r="D311" t="str">
            <v/>
          </cell>
          <cell r="E311">
            <v>1</v>
          </cell>
          <cell r="F311" t="str">
            <v>ر2</v>
          </cell>
          <cell r="G311"/>
          <cell r="H311" t="str">
            <v>ر2</v>
          </cell>
          <cell r="I311"/>
          <cell r="J311" t="str">
            <v>ج</v>
          </cell>
          <cell r="K311"/>
          <cell r="L311" t="str">
            <v>ر2</v>
          </cell>
          <cell r="M311"/>
          <cell r="N311" t="str">
            <v>ر1</v>
          </cell>
          <cell r="O311"/>
          <cell r="P311" t="str">
            <v>ج</v>
          </cell>
          <cell r="Q311"/>
          <cell r="R311" t="str">
            <v>ر2</v>
          </cell>
          <cell r="S311">
            <v>1</v>
          </cell>
          <cell r="T311" t="str">
            <v>ج</v>
          </cell>
          <cell r="U311">
            <v>1</v>
          </cell>
          <cell r="V311" t="str">
            <v>ج</v>
          </cell>
          <cell r="W311"/>
          <cell r="X311" t="str">
            <v>ج</v>
          </cell>
          <cell r="Y311">
            <v>1</v>
          </cell>
          <cell r="Z311" t="str">
            <v>ر2</v>
          </cell>
          <cell r="AA311"/>
          <cell r="AB311" t="str">
            <v>ج</v>
          </cell>
          <cell r="AC311"/>
          <cell r="AD311" t="str">
            <v/>
          </cell>
          <cell r="AE311"/>
          <cell r="AF311" t="str">
            <v/>
          </cell>
          <cell r="AG311"/>
          <cell r="AH311" t="str">
            <v/>
          </cell>
          <cell r="AI311"/>
          <cell r="AJ311" t="str">
            <v/>
          </cell>
          <cell r="AK311"/>
          <cell r="AL311" t="str">
            <v/>
          </cell>
          <cell r="AM311"/>
          <cell r="AN311" t="str">
            <v/>
          </cell>
          <cell r="AO311"/>
          <cell r="AP311" t="str">
            <v/>
          </cell>
          <cell r="AQ311"/>
          <cell r="AR311" t="str">
            <v/>
          </cell>
          <cell r="AS311"/>
          <cell r="AT311" t="str">
            <v/>
          </cell>
          <cell r="AU311"/>
          <cell r="AV311" t="str">
            <v/>
          </cell>
          <cell r="AW311"/>
          <cell r="AX311" t="str">
            <v/>
          </cell>
          <cell r="AY311"/>
          <cell r="AZ311" t="str">
            <v/>
          </cell>
          <cell r="BA311"/>
          <cell r="BB311" t="str">
            <v/>
          </cell>
          <cell r="BC311"/>
          <cell r="BD311" t="str">
            <v/>
          </cell>
          <cell r="BE311"/>
          <cell r="BF311" t="str">
            <v/>
          </cell>
          <cell r="BG311"/>
          <cell r="BH311" t="str">
            <v/>
          </cell>
          <cell r="BI311"/>
          <cell r="BJ311" t="str">
            <v/>
          </cell>
          <cell r="BK311"/>
          <cell r="BL311" t="str">
            <v/>
          </cell>
          <cell r="BM311"/>
          <cell r="BN311" t="str">
            <v/>
          </cell>
          <cell r="BO311"/>
          <cell r="BP311" t="str">
            <v/>
          </cell>
          <cell r="BQ311"/>
          <cell r="BR311" t="str">
            <v/>
          </cell>
          <cell r="BS311"/>
          <cell r="BT311" t="str">
            <v/>
          </cell>
          <cell r="BU311"/>
          <cell r="BV311" t="str">
            <v/>
          </cell>
          <cell r="BW311"/>
          <cell r="BX311" t="str">
            <v/>
          </cell>
          <cell r="BY311"/>
          <cell r="BZ311" t="str">
            <v/>
          </cell>
          <cell r="CA311"/>
          <cell r="CB311" t="str">
            <v/>
          </cell>
          <cell r="CC311"/>
          <cell r="CD311" t="str">
            <v/>
          </cell>
          <cell r="CE311"/>
          <cell r="CF311" t="str">
            <v/>
          </cell>
          <cell r="CG311"/>
          <cell r="CH311" t="str">
            <v/>
          </cell>
          <cell r="CI311"/>
          <cell r="CJ311" t="str">
            <v/>
          </cell>
          <cell r="CK311"/>
          <cell r="CL311" t="str">
            <v/>
          </cell>
          <cell r="CM311"/>
          <cell r="CN311" t="str">
            <v/>
          </cell>
          <cell r="CO311"/>
          <cell r="CP311" t="str">
            <v/>
          </cell>
          <cell r="CQ311"/>
          <cell r="CR311" t="str">
            <v/>
          </cell>
          <cell r="CS311"/>
          <cell r="CT311" t="str">
            <v/>
          </cell>
          <cell r="CU311"/>
          <cell r="CV311" t="str">
            <v/>
          </cell>
          <cell r="CW311"/>
          <cell r="CX311" t="str">
            <v>ر2</v>
          </cell>
          <cell r="CY311" t="str">
            <v>ر2</v>
          </cell>
          <cell r="CZ311" t="str">
            <v>ج</v>
          </cell>
          <cell r="DA311" t="str">
            <v>ر2</v>
          </cell>
          <cell r="DB311" t="str">
            <v>ر1</v>
          </cell>
          <cell r="DC311" t="str">
            <v>ج</v>
          </cell>
          <cell r="DD311" t="str">
            <v>ر2</v>
          </cell>
          <cell r="DE311" t="str">
            <v>ر1</v>
          </cell>
          <cell r="DF311" t="str">
            <v>ر1</v>
          </cell>
          <cell r="DG311" t="str">
            <v>ج</v>
          </cell>
          <cell r="DH311" t="str">
            <v>ر2</v>
          </cell>
          <cell r="DI311" t="str">
            <v>ج</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O311" t="str">
            <v/>
          </cell>
          <cell r="EP311" t="str">
            <v/>
          </cell>
          <cell r="EQ311" t="str">
            <v/>
          </cell>
          <cell r="ER311" t="str">
            <v/>
          </cell>
          <cell r="ES311" t="str">
            <v/>
          </cell>
          <cell r="ET311" t="str">
            <v/>
          </cell>
          <cell r="EU311" t="str">
            <v/>
          </cell>
          <cell r="EV311" t="str">
            <v/>
          </cell>
          <cell r="EW311" t="e">
            <v>#REF!</v>
          </cell>
        </row>
        <row r="312">
          <cell r="A312">
            <v>707084</v>
          </cell>
          <cell r="B312" t="str">
            <v>ناديا صواف</v>
          </cell>
          <cell r="C312" t="str">
            <v>الثانية حديث</v>
          </cell>
          <cell r="D312" t="str">
            <v>ترفع الى س2</v>
          </cell>
          <cell r="E312"/>
          <cell r="F312" t="str">
            <v>ر1</v>
          </cell>
          <cell r="G312">
            <v>1</v>
          </cell>
          <cell r="H312" t="str">
            <v>ر2</v>
          </cell>
          <cell r="I312">
            <v>1</v>
          </cell>
          <cell r="J312" t="str">
            <v>ر1</v>
          </cell>
          <cell r="K312"/>
          <cell r="L312" t="str">
            <v>ر1</v>
          </cell>
          <cell r="M312"/>
          <cell r="N312" t="str">
            <v>ر1</v>
          </cell>
          <cell r="O312"/>
          <cell r="P312" t="str">
            <v>ر1</v>
          </cell>
          <cell r="Q312">
            <v>1</v>
          </cell>
          <cell r="R312" t="str">
            <v>ر2</v>
          </cell>
          <cell r="S312"/>
          <cell r="T312" t="str">
            <v>ر2</v>
          </cell>
          <cell r="U312">
            <v>1</v>
          </cell>
          <cell r="V312" t="str">
            <v>ر2</v>
          </cell>
          <cell r="W312"/>
          <cell r="X312" t="str">
            <v>ر2</v>
          </cell>
          <cell r="Y312"/>
          <cell r="Z312" t="str">
            <v>ر2</v>
          </cell>
          <cell r="AA312"/>
          <cell r="AB312" t="str">
            <v>ر1</v>
          </cell>
          <cell r="AC312"/>
          <cell r="AD312" t="str">
            <v/>
          </cell>
          <cell r="AE312"/>
          <cell r="AF312" t="str">
            <v/>
          </cell>
          <cell r="AG312"/>
          <cell r="AH312" t="str">
            <v/>
          </cell>
          <cell r="AI312"/>
          <cell r="AJ312" t="str">
            <v/>
          </cell>
          <cell r="AK312"/>
          <cell r="AL312" t="str">
            <v/>
          </cell>
          <cell r="AM312"/>
          <cell r="AN312" t="str">
            <v/>
          </cell>
          <cell r="AO312"/>
          <cell r="AP312" t="str">
            <v/>
          </cell>
          <cell r="AQ312"/>
          <cell r="AR312" t="str">
            <v/>
          </cell>
          <cell r="AS312"/>
          <cell r="AT312" t="str">
            <v/>
          </cell>
          <cell r="AU312"/>
          <cell r="AV312" t="str">
            <v/>
          </cell>
          <cell r="AW312"/>
          <cell r="AX312" t="str">
            <v/>
          </cell>
          <cell r="AY312"/>
          <cell r="AZ312" t="str">
            <v/>
          </cell>
          <cell r="BA312"/>
          <cell r="BB312" t="str">
            <v/>
          </cell>
          <cell r="BC312"/>
          <cell r="BD312" t="str">
            <v/>
          </cell>
          <cell r="BE312"/>
          <cell r="BF312" t="str">
            <v/>
          </cell>
          <cell r="BG312"/>
          <cell r="BH312" t="str">
            <v/>
          </cell>
          <cell r="BI312"/>
          <cell r="BJ312" t="str">
            <v/>
          </cell>
          <cell r="BK312"/>
          <cell r="BL312" t="str">
            <v/>
          </cell>
          <cell r="BM312"/>
          <cell r="BN312" t="str">
            <v/>
          </cell>
          <cell r="BO312"/>
          <cell r="BP312" t="str">
            <v/>
          </cell>
          <cell r="BQ312"/>
          <cell r="BR312" t="str">
            <v/>
          </cell>
          <cell r="BS312"/>
          <cell r="BT312" t="str">
            <v/>
          </cell>
          <cell r="BU312"/>
          <cell r="BV312" t="str">
            <v/>
          </cell>
          <cell r="BW312"/>
          <cell r="BX312" t="str">
            <v/>
          </cell>
          <cell r="BY312"/>
          <cell r="BZ312" t="str">
            <v/>
          </cell>
          <cell r="CA312"/>
          <cell r="CB312" t="str">
            <v/>
          </cell>
          <cell r="CC312"/>
          <cell r="CD312" t="str">
            <v/>
          </cell>
          <cell r="CE312"/>
          <cell r="CF312" t="str">
            <v/>
          </cell>
          <cell r="CG312"/>
          <cell r="CH312" t="str">
            <v/>
          </cell>
          <cell r="CI312"/>
          <cell r="CJ312" t="str">
            <v/>
          </cell>
          <cell r="CK312"/>
          <cell r="CL312" t="str">
            <v/>
          </cell>
          <cell r="CM312"/>
          <cell r="CN312" t="str">
            <v/>
          </cell>
          <cell r="CO312"/>
          <cell r="CP312" t="str">
            <v/>
          </cell>
          <cell r="CQ312"/>
          <cell r="CR312" t="str">
            <v/>
          </cell>
          <cell r="CS312"/>
          <cell r="CT312" t="str">
            <v/>
          </cell>
          <cell r="CU312"/>
          <cell r="CV312" t="str">
            <v/>
          </cell>
          <cell r="CW312"/>
          <cell r="CX312" t="str">
            <v>ر1</v>
          </cell>
          <cell r="CY312" t="str">
            <v>ر2</v>
          </cell>
          <cell r="CZ312" t="str">
            <v>ر2</v>
          </cell>
          <cell r="DA312" t="str">
            <v>ر1</v>
          </cell>
          <cell r="DB312" t="str">
            <v>ر1</v>
          </cell>
          <cell r="DC312" t="str">
            <v>ر1</v>
          </cell>
          <cell r="DD312" t="str">
            <v>ر2</v>
          </cell>
          <cell r="DE312" t="str">
            <v>ر2</v>
          </cell>
          <cell r="DF312" t="str">
            <v>ر2</v>
          </cell>
          <cell r="DG312" t="str">
            <v>ر2</v>
          </cell>
          <cell r="DH312" t="str">
            <v>ر2</v>
          </cell>
          <cell r="DI312" t="str">
            <v>ر1</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e">
            <v>#REF!</v>
          </cell>
        </row>
        <row r="313">
          <cell r="A313">
            <v>707089</v>
          </cell>
          <cell r="B313" t="str">
            <v>نجلاء خليل</v>
          </cell>
          <cell r="C313" t="str">
            <v>الأولى</v>
          </cell>
          <cell r="D313" t="str">
            <v/>
          </cell>
          <cell r="E313"/>
          <cell r="F313" t="str">
            <v>ر1</v>
          </cell>
          <cell r="G313">
            <v>1</v>
          </cell>
          <cell r="H313" t="str">
            <v>ر2</v>
          </cell>
          <cell r="I313">
            <v>1</v>
          </cell>
          <cell r="J313" t="str">
            <v>ر2</v>
          </cell>
          <cell r="K313"/>
          <cell r="L313" t="str">
            <v>ر2</v>
          </cell>
          <cell r="M313">
            <v>1</v>
          </cell>
          <cell r="N313" t="str">
            <v>ر2</v>
          </cell>
          <cell r="O313">
            <v>1</v>
          </cell>
          <cell r="P313" t="str">
            <v>ر2</v>
          </cell>
          <cell r="Q313"/>
          <cell r="R313" t="str">
            <v>ر1</v>
          </cell>
          <cell r="S313">
            <v>1</v>
          </cell>
          <cell r="T313" t="str">
            <v>ر2</v>
          </cell>
          <cell r="U313"/>
          <cell r="V313" t="str">
            <v>ر2</v>
          </cell>
          <cell r="W313">
            <v>1</v>
          </cell>
          <cell r="X313" t="str">
            <v>ر2</v>
          </cell>
          <cell r="Y313">
            <v>1</v>
          </cell>
          <cell r="Z313" t="str">
            <v>ر1</v>
          </cell>
          <cell r="AA313"/>
          <cell r="AB313" t="str">
            <v>ر2</v>
          </cell>
          <cell r="AC313"/>
          <cell r="AD313" t="str">
            <v/>
          </cell>
          <cell r="AE313"/>
          <cell r="AF313" t="str">
            <v/>
          </cell>
          <cell r="AG313"/>
          <cell r="AH313" t="str">
            <v/>
          </cell>
          <cell r="AI313"/>
          <cell r="AJ313" t="str">
            <v/>
          </cell>
          <cell r="AK313"/>
          <cell r="AL313" t="str">
            <v/>
          </cell>
          <cell r="AM313"/>
          <cell r="AN313" t="str">
            <v/>
          </cell>
          <cell r="AO313"/>
          <cell r="AP313" t="str">
            <v/>
          </cell>
          <cell r="AQ313"/>
          <cell r="AR313" t="str">
            <v/>
          </cell>
          <cell r="AS313"/>
          <cell r="AT313" t="str">
            <v/>
          </cell>
          <cell r="AU313"/>
          <cell r="AV313" t="str">
            <v/>
          </cell>
          <cell r="AW313"/>
          <cell r="AX313" t="str">
            <v/>
          </cell>
          <cell r="AY313"/>
          <cell r="AZ313" t="str">
            <v/>
          </cell>
          <cell r="BA313"/>
          <cell r="BB313" t="str">
            <v/>
          </cell>
          <cell r="BC313"/>
          <cell r="BD313" t="str">
            <v/>
          </cell>
          <cell r="BE313"/>
          <cell r="BF313" t="str">
            <v/>
          </cell>
          <cell r="BG313"/>
          <cell r="BH313" t="str">
            <v/>
          </cell>
          <cell r="BI313"/>
          <cell r="BJ313" t="str">
            <v/>
          </cell>
          <cell r="BK313"/>
          <cell r="BL313" t="str">
            <v/>
          </cell>
          <cell r="BM313"/>
          <cell r="BN313" t="str">
            <v/>
          </cell>
          <cell r="BO313"/>
          <cell r="BP313" t="str">
            <v/>
          </cell>
          <cell r="BQ313"/>
          <cell r="BR313" t="str">
            <v/>
          </cell>
          <cell r="BS313"/>
          <cell r="BT313" t="str">
            <v/>
          </cell>
          <cell r="BU313"/>
          <cell r="BV313" t="str">
            <v/>
          </cell>
          <cell r="BW313"/>
          <cell r="BX313" t="str">
            <v/>
          </cell>
          <cell r="BY313"/>
          <cell r="BZ313" t="str">
            <v/>
          </cell>
          <cell r="CA313"/>
          <cell r="CB313" t="str">
            <v/>
          </cell>
          <cell r="CC313"/>
          <cell r="CD313" t="str">
            <v/>
          </cell>
          <cell r="CE313"/>
          <cell r="CF313" t="str">
            <v/>
          </cell>
          <cell r="CG313"/>
          <cell r="CH313" t="str">
            <v/>
          </cell>
          <cell r="CI313"/>
          <cell r="CJ313" t="str">
            <v/>
          </cell>
          <cell r="CK313"/>
          <cell r="CL313" t="str">
            <v/>
          </cell>
          <cell r="CM313"/>
          <cell r="CN313" t="str">
            <v/>
          </cell>
          <cell r="CO313"/>
          <cell r="CP313" t="str">
            <v/>
          </cell>
          <cell r="CQ313"/>
          <cell r="CR313" t="str">
            <v/>
          </cell>
          <cell r="CS313"/>
          <cell r="CT313" t="str">
            <v/>
          </cell>
          <cell r="CU313"/>
          <cell r="CV313" t="str">
            <v/>
          </cell>
          <cell r="CW313"/>
          <cell r="CX313" t="str">
            <v>ر1</v>
          </cell>
          <cell r="CY313" t="str">
            <v>ر2</v>
          </cell>
          <cell r="CZ313" t="str">
            <v>ر2</v>
          </cell>
          <cell r="DA313" t="str">
            <v>ر2</v>
          </cell>
          <cell r="DB313" t="str">
            <v>ر2</v>
          </cell>
          <cell r="DC313" t="str">
            <v>ر2</v>
          </cell>
          <cell r="DD313" t="str">
            <v>ر1</v>
          </cell>
          <cell r="DE313" t="str">
            <v>ر2</v>
          </cell>
          <cell r="DF313" t="str">
            <v>ر2</v>
          </cell>
          <cell r="DG313" t="str">
            <v>ر2</v>
          </cell>
          <cell r="DH313" t="str">
            <v>ر2</v>
          </cell>
          <cell r="DI313" t="str">
            <v>ر2</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O313" t="str">
            <v/>
          </cell>
          <cell r="EP313" t="str">
            <v/>
          </cell>
          <cell r="EQ313" t="str">
            <v/>
          </cell>
          <cell r="ER313" t="str">
            <v/>
          </cell>
          <cell r="ES313" t="str">
            <v/>
          </cell>
          <cell r="ET313" t="str">
            <v/>
          </cell>
          <cell r="EU313" t="str">
            <v/>
          </cell>
          <cell r="EV313" t="str">
            <v/>
          </cell>
          <cell r="EW313" t="e">
            <v>#REF!</v>
          </cell>
        </row>
        <row r="314">
          <cell r="A314">
            <v>707095</v>
          </cell>
          <cell r="B314" t="str">
            <v>نسرين السلامه</v>
          </cell>
          <cell r="C314" t="str">
            <v>الرابعة حديث</v>
          </cell>
          <cell r="D314" t="str">
            <v>ترفع الى س4</v>
          </cell>
          <cell r="E314"/>
          <cell r="F314" t="str">
            <v>ر1</v>
          </cell>
          <cell r="G314"/>
          <cell r="H314" t="str">
            <v>ر1</v>
          </cell>
          <cell r="I314"/>
          <cell r="J314" t="str">
            <v>ر1</v>
          </cell>
          <cell r="K314"/>
          <cell r="L314" t="str">
            <v>ر1</v>
          </cell>
          <cell r="M314"/>
          <cell r="N314" t="str">
            <v>ر1</v>
          </cell>
          <cell r="O314"/>
          <cell r="P314" t="str">
            <v>ر1</v>
          </cell>
          <cell r="Q314"/>
          <cell r="R314" t="str">
            <v>ر1</v>
          </cell>
          <cell r="S314"/>
          <cell r="T314" t="str">
            <v>ر1</v>
          </cell>
          <cell r="U314"/>
          <cell r="V314" t="str">
            <v>ر1</v>
          </cell>
          <cell r="W314"/>
          <cell r="X314" t="str">
            <v>ر1</v>
          </cell>
          <cell r="Y314"/>
          <cell r="Z314" t="str">
            <v>ر2</v>
          </cell>
          <cell r="AA314"/>
          <cell r="AB314" t="str">
            <v>ر1</v>
          </cell>
          <cell r="AC314"/>
          <cell r="AD314" t="str">
            <v>ر2</v>
          </cell>
          <cell r="AE314"/>
          <cell r="AF314" t="str">
            <v>ر1</v>
          </cell>
          <cell r="AG314"/>
          <cell r="AH314" t="str">
            <v>ر1</v>
          </cell>
          <cell r="AI314"/>
          <cell r="AJ314" t="str">
            <v>ر1</v>
          </cell>
          <cell r="AK314"/>
          <cell r="AL314" t="str">
            <v>ر1</v>
          </cell>
          <cell r="AM314"/>
          <cell r="AN314" t="str">
            <v>ر1</v>
          </cell>
          <cell r="AO314">
            <v>1</v>
          </cell>
          <cell r="AP314" t="str">
            <v>ر2</v>
          </cell>
          <cell r="AQ314"/>
          <cell r="AR314" t="str">
            <v>ر1</v>
          </cell>
          <cell r="AS314"/>
          <cell r="AT314" t="str">
            <v>ر1</v>
          </cell>
          <cell r="AU314"/>
          <cell r="AV314" t="str">
            <v>ر1</v>
          </cell>
          <cell r="AW314"/>
          <cell r="AX314" t="str">
            <v>ر1</v>
          </cell>
          <cell r="AY314"/>
          <cell r="AZ314" t="str">
            <v>ر1</v>
          </cell>
          <cell r="BA314"/>
          <cell r="BB314" t="str">
            <v>ر1</v>
          </cell>
          <cell r="BC314"/>
          <cell r="BD314" t="str">
            <v>ر1</v>
          </cell>
          <cell r="BE314"/>
          <cell r="BF314" t="str">
            <v>ر1</v>
          </cell>
          <cell r="BG314"/>
          <cell r="BH314" t="str">
            <v>ر1</v>
          </cell>
          <cell r="BI314"/>
          <cell r="BJ314" t="str">
            <v>ر1</v>
          </cell>
          <cell r="BK314">
            <v>1</v>
          </cell>
          <cell r="BL314" t="str">
            <v>ر1</v>
          </cell>
          <cell r="BM314">
            <v>1</v>
          </cell>
          <cell r="BN314" t="str">
            <v>ج</v>
          </cell>
          <cell r="BO314">
            <v>1</v>
          </cell>
          <cell r="BP314" t="str">
            <v>ج</v>
          </cell>
          <cell r="BQ314">
            <v>1</v>
          </cell>
          <cell r="BR314" t="str">
            <v>ج</v>
          </cell>
          <cell r="BS314">
            <v>1</v>
          </cell>
          <cell r="BT314" t="str">
            <v>ج</v>
          </cell>
          <cell r="BU314">
            <v>1</v>
          </cell>
          <cell r="BV314" t="str">
            <v>ج</v>
          </cell>
          <cell r="BW314">
            <v>1</v>
          </cell>
          <cell r="BX314" t="str">
            <v>ج</v>
          </cell>
          <cell r="BY314"/>
          <cell r="BZ314" t="str">
            <v/>
          </cell>
          <cell r="CA314"/>
          <cell r="CB314" t="str">
            <v/>
          </cell>
          <cell r="CC314"/>
          <cell r="CD314" t="str">
            <v/>
          </cell>
          <cell r="CE314"/>
          <cell r="CF314" t="str">
            <v/>
          </cell>
          <cell r="CG314"/>
          <cell r="CH314" t="str">
            <v/>
          </cell>
          <cell r="CI314"/>
          <cell r="CJ314" t="str">
            <v/>
          </cell>
          <cell r="CK314"/>
          <cell r="CL314" t="str">
            <v/>
          </cell>
          <cell r="CM314"/>
          <cell r="CN314" t="str">
            <v/>
          </cell>
          <cell r="CO314"/>
          <cell r="CP314" t="str">
            <v/>
          </cell>
          <cell r="CQ314"/>
          <cell r="CR314" t="str">
            <v/>
          </cell>
          <cell r="CS314"/>
          <cell r="CT314" t="str">
            <v/>
          </cell>
          <cell r="CU314"/>
          <cell r="CV314" t="str">
            <v/>
          </cell>
          <cell r="CW314"/>
          <cell r="CX314" t="str">
            <v>ر1</v>
          </cell>
          <cell r="CY314" t="str">
            <v>ر1</v>
          </cell>
          <cell r="CZ314" t="str">
            <v>ر1</v>
          </cell>
          <cell r="DA314" t="str">
            <v>ر1</v>
          </cell>
          <cell r="DB314" t="str">
            <v>ر1</v>
          </cell>
          <cell r="DC314" t="str">
            <v>ر1</v>
          </cell>
          <cell r="DD314" t="str">
            <v>ر1</v>
          </cell>
          <cell r="DE314" t="str">
            <v>ر1</v>
          </cell>
          <cell r="DF314" t="str">
            <v>ر1</v>
          </cell>
          <cell r="DG314" t="str">
            <v>ر1</v>
          </cell>
          <cell r="DH314" t="str">
            <v>ر2</v>
          </cell>
          <cell r="DI314" t="str">
            <v>ر1</v>
          </cell>
          <cell r="DJ314" t="str">
            <v>ر2</v>
          </cell>
          <cell r="DK314" t="str">
            <v>ر1</v>
          </cell>
          <cell r="DL314" t="str">
            <v>ر1</v>
          </cell>
          <cell r="DM314" t="str">
            <v>ر1</v>
          </cell>
          <cell r="DN314" t="str">
            <v>ر1</v>
          </cell>
          <cell r="DO314" t="str">
            <v>ر1</v>
          </cell>
          <cell r="DP314" t="str">
            <v>ر2</v>
          </cell>
          <cell r="DQ314" t="str">
            <v>ر1</v>
          </cell>
          <cell r="DR314" t="str">
            <v>ر1</v>
          </cell>
          <cell r="DS314" t="str">
            <v>ر1</v>
          </cell>
          <cell r="DT314" t="str">
            <v>ر1</v>
          </cell>
          <cell r="DU314" t="str">
            <v>ر1</v>
          </cell>
          <cell r="DV314" t="str">
            <v>ر1</v>
          </cell>
          <cell r="DW314" t="str">
            <v>ر1</v>
          </cell>
          <cell r="DX314" t="str">
            <v>ر1</v>
          </cell>
          <cell r="DY314" t="str">
            <v>ر1</v>
          </cell>
          <cell r="DZ314" t="str">
            <v>ر1</v>
          </cell>
          <cell r="EA314" t="str">
            <v>ر2</v>
          </cell>
          <cell r="EB314" t="str">
            <v>ر1</v>
          </cell>
          <cell r="EC314" t="str">
            <v>ر1</v>
          </cell>
          <cell r="ED314" t="str">
            <v>ر1</v>
          </cell>
          <cell r="EE314" t="str">
            <v>ر1</v>
          </cell>
          <cell r="EF314" t="str">
            <v>ر1</v>
          </cell>
          <cell r="EG314" t="str">
            <v>ر1</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e">
            <v>#REF!</v>
          </cell>
        </row>
        <row r="315">
          <cell r="A315">
            <v>707096</v>
          </cell>
          <cell r="B315" t="str">
            <v>نسيبه الديري</v>
          </cell>
          <cell r="C315" t="str">
            <v>الثانية حديث</v>
          </cell>
          <cell r="D315" t="str">
            <v>ترفع الى س2</v>
          </cell>
          <cell r="E315">
            <v>1</v>
          </cell>
          <cell r="F315" t="str">
            <v>ر2</v>
          </cell>
          <cell r="G315">
            <v>1</v>
          </cell>
          <cell r="H315" t="str">
            <v>ر2</v>
          </cell>
          <cell r="I315">
            <v>1</v>
          </cell>
          <cell r="J315" t="str">
            <v>ر2</v>
          </cell>
          <cell r="K315"/>
          <cell r="L315" t="str">
            <v>ر2</v>
          </cell>
          <cell r="M315">
            <v>1</v>
          </cell>
          <cell r="N315" t="str">
            <v>ر2</v>
          </cell>
          <cell r="O315">
            <v>1</v>
          </cell>
          <cell r="P315" t="str">
            <v>ر2</v>
          </cell>
          <cell r="Q315"/>
          <cell r="R315" t="str">
            <v>ر2</v>
          </cell>
          <cell r="S315">
            <v>1</v>
          </cell>
          <cell r="T315" t="str">
            <v>ر2</v>
          </cell>
          <cell r="U315"/>
          <cell r="V315" t="str">
            <v>ر2</v>
          </cell>
          <cell r="W315"/>
          <cell r="X315" t="str">
            <v>ر1</v>
          </cell>
          <cell r="Y315">
            <v>1</v>
          </cell>
          <cell r="Z315" t="str">
            <v>ر2</v>
          </cell>
          <cell r="AA315">
            <v>1</v>
          </cell>
          <cell r="AB315" t="str">
            <v>ر2</v>
          </cell>
          <cell r="AC315"/>
          <cell r="AD315" t="str">
            <v/>
          </cell>
          <cell r="AE315"/>
          <cell r="AF315" t="str">
            <v/>
          </cell>
          <cell r="AG315"/>
          <cell r="AH315" t="str">
            <v/>
          </cell>
          <cell r="AI315"/>
          <cell r="AJ315" t="str">
            <v/>
          </cell>
          <cell r="AK315"/>
          <cell r="AL315" t="str">
            <v/>
          </cell>
          <cell r="AM315"/>
          <cell r="AN315" t="str">
            <v/>
          </cell>
          <cell r="AO315"/>
          <cell r="AP315" t="str">
            <v/>
          </cell>
          <cell r="AQ315"/>
          <cell r="AR315" t="str">
            <v/>
          </cell>
          <cell r="AS315"/>
          <cell r="AT315" t="str">
            <v/>
          </cell>
          <cell r="AU315"/>
          <cell r="AV315" t="str">
            <v/>
          </cell>
          <cell r="AW315"/>
          <cell r="AX315" t="str">
            <v/>
          </cell>
          <cell r="AY315"/>
          <cell r="AZ315" t="str">
            <v/>
          </cell>
          <cell r="BA315"/>
          <cell r="BB315" t="str">
            <v/>
          </cell>
          <cell r="BC315"/>
          <cell r="BD315" t="str">
            <v/>
          </cell>
          <cell r="BE315"/>
          <cell r="BF315" t="str">
            <v/>
          </cell>
          <cell r="BG315"/>
          <cell r="BH315" t="str">
            <v/>
          </cell>
          <cell r="BI315"/>
          <cell r="BJ315" t="str">
            <v/>
          </cell>
          <cell r="BK315"/>
          <cell r="BL315" t="str">
            <v/>
          </cell>
          <cell r="BM315"/>
          <cell r="BN315" t="str">
            <v/>
          </cell>
          <cell r="BO315"/>
          <cell r="BP315" t="str">
            <v/>
          </cell>
          <cell r="BQ315"/>
          <cell r="BR315" t="str">
            <v/>
          </cell>
          <cell r="BS315"/>
          <cell r="BT315" t="str">
            <v/>
          </cell>
          <cell r="BU315"/>
          <cell r="BV315" t="str">
            <v/>
          </cell>
          <cell r="BW315"/>
          <cell r="BX315" t="str">
            <v/>
          </cell>
          <cell r="BY315"/>
          <cell r="BZ315" t="str">
            <v/>
          </cell>
          <cell r="CA315"/>
          <cell r="CB315" t="str">
            <v/>
          </cell>
          <cell r="CC315"/>
          <cell r="CD315" t="str">
            <v/>
          </cell>
          <cell r="CE315"/>
          <cell r="CF315" t="str">
            <v/>
          </cell>
          <cell r="CG315"/>
          <cell r="CH315" t="str">
            <v/>
          </cell>
          <cell r="CI315"/>
          <cell r="CJ315" t="str">
            <v/>
          </cell>
          <cell r="CK315"/>
          <cell r="CL315" t="str">
            <v/>
          </cell>
          <cell r="CM315"/>
          <cell r="CN315" t="str">
            <v/>
          </cell>
          <cell r="CO315"/>
          <cell r="CP315" t="str">
            <v/>
          </cell>
          <cell r="CQ315"/>
          <cell r="CR315" t="str">
            <v/>
          </cell>
          <cell r="CS315"/>
          <cell r="CT315" t="str">
            <v/>
          </cell>
          <cell r="CU315"/>
          <cell r="CV315" t="str">
            <v/>
          </cell>
          <cell r="CW315"/>
          <cell r="CX315" t="str">
            <v>ر2</v>
          </cell>
          <cell r="CY315" t="str">
            <v>ر2</v>
          </cell>
          <cell r="CZ315" t="str">
            <v>ر2</v>
          </cell>
          <cell r="DA315" t="str">
            <v>ر2</v>
          </cell>
          <cell r="DB315" t="str">
            <v>ر2</v>
          </cell>
          <cell r="DC315" t="str">
            <v>ر2</v>
          </cell>
          <cell r="DD315" t="str">
            <v>ر2</v>
          </cell>
          <cell r="DE315" t="str">
            <v>ر2</v>
          </cell>
          <cell r="DF315" t="str">
            <v>ر2</v>
          </cell>
          <cell r="DG315" t="str">
            <v>ر1</v>
          </cell>
          <cell r="DH315" t="str">
            <v>ر2</v>
          </cell>
          <cell r="DI315" t="str">
            <v>ر2</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e">
            <v>#REF!</v>
          </cell>
        </row>
        <row r="316">
          <cell r="A316">
            <v>707098</v>
          </cell>
          <cell r="B316" t="str">
            <v>نور الرفاعي</v>
          </cell>
          <cell r="C316" t="str">
            <v>الثانية</v>
          </cell>
          <cell r="D316" t="str">
            <v/>
          </cell>
          <cell r="E316"/>
          <cell r="F316" t="str">
            <v>ر2</v>
          </cell>
          <cell r="G316">
            <v>1</v>
          </cell>
          <cell r="H316" t="str">
            <v>ر2</v>
          </cell>
          <cell r="I316"/>
          <cell r="J316" t="str">
            <v>ر2</v>
          </cell>
          <cell r="K316"/>
          <cell r="L316" t="str">
            <v>ر1</v>
          </cell>
          <cell r="M316"/>
          <cell r="N316" t="str">
            <v>ر1</v>
          </cell>
          <cell r="O316"/>
          <cell r="P316" t="str">
            <v>ر1</v>
          </cell>
          <cell r="Q316"/>
          <cell r="R316" t="str">
            <v>ر2</v>
          </cell>
          <cell r="S316">
            <v>1</v>
          </cell>
          <cell r="T316" t="str">
            <v>ر2</v>
          </cell>
          <cell r="U316"/>
          <cell r="V316" t="str">
            <v>ر1</v>
          </cell>
          <cell r="W316"/>
          <cell r="X316" t="str">
            <v>ر2</v>
          </cell>
          <cell r="Y316"/>
          <cell r="Z316" t="str">
            <v>ر2</v>
          </cell>
          <cell r="AA316"/>
          <cell r="AB316" t="str">
            <v>ر1</v>
          </cell>
          <cell r="AC316">
            <v>1</v>
          </cell>
          <cell r="AD316" t="str">
            <v>ر1</v>
          </cell>
          <cell r="AE316">
            <v>1</v>
          </cell>
          <cell r="AF316" t="str">
            <v>ر1</v>
          </cell>
          <cell r="AG316">
            <v>1</v>
          </cell>
          <cell r="AH316" t="str">
            <v>ر1</v>
          </cell>
          <cell r="AI316">
            <v>1</v>
          </cell>
          <cell r="AJ316" t="str">
            <v>ر1</v>
          </cell>
          <cell r="AK316">
            <v>1</v>
          </cell>
          <cell r="AL316" t="str">
            <v>ر1</v>
          </cell>
          <cell r="AM316">
            <v>1</v>
          </cell>
          <cell r="AN316" t="str">
            <v>ر1</v>
          </cell>
          <cell r="AO316"/>
          <cell r="AP316" t="str">
            <v>ج</v>
          </cell>
          <cell r="AQ316">
            <v>1</v>
          </cell>
          <cell r="AR316" t="str">
            <v>ج</v>
          </cell>
          <cell r="AS316">
            <v>1</v>
          </cell>
          <cell r="AT316" t="str">
            <v>ج</v>
          </cell>
          <cell r="AU316"/>
          <cell r="AV316" t="str">
            <v>ج</v>
          </cell>
          <cell r="AW316">
            <v>1</v>
          </cell>
          <cell r="AX316" t="str">
            <v>ج</v>
          </cell>
          <cell r="AY316">
            <v>1</v>
          </cell>
          <cell r="AZ316" t="str">
            <v>ج</v>
          </cell>
          <cell r="BA316"/>
          <cell r="BB316" t="str">
            <v/>
          </cell>
          <cell r="BC316"/>
          <cell r="BD316" t="str">
            <v/>
          </cell>
          <cell r="BE316"/>
          <cell r="BF316" t="str">
            <v/>
          </cell>
          <cell r="BG316"/>
          <cell r="BH316" t="str">
            <v/>
          </cell>
          <cell r="BI316"/>
          <cell r="BJ316" t="str">
            <v/>
          </cell>
          <cell r="BK316"/>
          <cell r="BL316" t="str">
            <v/>
          </cell>
          <cell r="BM316"/>
          <cell r="BN316" t="str">
            <v/>
          </cell>
          <cell r="BO316"/>
          <cell r="BP316" t="str">
            <v/>
          </cell>
          <cell r="BQ316"/>
          <cell r="BR316" t="str">
            <v/>
          </cell>
          <cell r="BS316"/>
          <cell r="BT316" t="str">
            <v/>
          </cell>
          <cell r="BU316"/>
          <cell r="BV316" t="str">
            <v/>
          </cell>
          <cell r="BW316"/>
          <cell r="BX316" t="str">
            <v/>
          </cell>
          <cell r="BY316"/>
          <cell r="BZ316" t="str">
            <v/>
          </cell>
          <cell r="CA316"/>
          <cell r="CB316" t="str">
            <v/>
          </cell>
          <cell r="CC316"/>
          <cell r="CD316" t="str">
            <v/>
          </cell>
          <cell r="CE316"/>
          <cell r="CF316" t="str">
            <v/>
          </cell>
          <cell r="CG316"/>
          <cell r="CH316" t="str">
            <v/>
          </cell>
          <cell r="CI316"/>
          <cell r="CJ316" t="str">
            <v/>
          </cell>
          <cell r="CK316"/>
          <cell r="CL316" t="str">
            <v/>
          </cell>
          <cell r="CM316"/>
          <cell r="CN316" t="str">
            <v/>
          </cell>
          <cell r="CO316"/>
          <cell r="CP316" t="str">
            <v/>
          </cell>
          <cell r="CQ316"/>
          <cell r="CR316" t="str">
            <v/>
          </cell>
          <cell r="CS316"/>
          <cell r="CT316" t="str">
            <v/>
          </cell>
          <cell r="CU316"/>
          <cell r="CV316" t="str">
            <v/>
          </cell>
          <cell r="CW316"/>
          <cell r="CX316" t="str">
            <v>ر2</v>
          </cell>
          <cell r="CY316" t="str">
            <v>ر2</v>
          </cell>
          <cell r="CZ316" t="str">
            <v>ر2</v>
          </cell>
          <cell r="DA316" t="str">
            <v>ر1</v>
          </cell>
          <cell r="DB316" t="str">
            <v>ر1</v>
          </cell>
          <cell r="DC316" t="str">
            <v>ر1</v>
          </cell>
          <cell r="DD316" t="str">
            <v>ر2</v>
          </cell>
          <cell r="DE316" t="str">
            <v>ر2</v>
          </cell>
          <cell r="DF316" t="str">
            <v>ر1</v>
          </cell>
          <cell r="DG316" t="str">
            <v>ر2</v>
          </cell>
          <cell r="DH316" t="str">
            <v>ر2</v>
          </cell>
          <cell r="DI316" t="str">
            <v>ر1</v>
          </cell>
          <cell r="DJ316" t="str">
            <v>ر2</v>
          </cell>
          <cell r="DK316" t="str">
            <v>ر2</v>
          </cell>
          <cell r="DL316" t="str">
            <v>ر2</v>
          </cell>
          <cell r="DM316" t="str">
            <v>ر2</v>
          </cell>
          <cell r="DN316" t="str">
            <v>ر2</v>
          </cell>
          <cell r="DO316" t="str">
            <v>ر2</v>
          </cell>
          <cell r="DP316" t="str">
            <v>ج</v>
          </cell>
          <cell r="DQ316" t="str">
            <v>ر1</v>
          </cell>
          <cell r="DR316" t="str">
            <v>ر1</v>
          </cell>
          <cell r="DS316" t="str">
            <v>ج</v>
          </cell>
          <cell r="DT316" t="str">
            <v>ر1</v>
          </cell>
          <cell r="DU316" t="str">
            <v>ر1</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e">
            <v>#REF!</v>
          </cell>
        </row>
        <row r="317">
          <cell r="A317">
            <v>707102</v>
          </cell>
          <cell r="B317" t="str">
            <v>نور شنانه</v>
          </cell>
          <cell r="C317" t="str">
            <v>الأولى</v>
          </cell>
          <cell r="D317" t="str">
            <v/>
          </cell>
          <cell r="E317">
            <v>1</v>
          </cell>
          <cell r="F317" t="str">
            <v>ر2</v>
          </cell>
          <cell r="G317">
            <v>1</v>
          </cell>
          <cell r="H317" t="str">
            <v>ر2</v>
          </cell>
          <cell r="I317"/>
          <cell r="J317" t="str">
            <v>ج</v>
          </cell>
          <cell r="K317">
            <v>1</v>
          </cell>
          <cell r="L317" t="str">
            <v>ر2</v>
          </cell>
          <cell r="M317">
            <v>1</v>
          </cell>
          <cell r="N317" t="str">
            <v>ر2</v>
          </cell>
          <cell r="O317"/>
          <cell r="P317" t="str">
            <v>ج</v>
          </cell>
          <cell r="Q317"/>
          <cell r="R317" t="str">
            <v>ج</v>
          </cell>
          <cell r="S317"/>
          <cell r="T317" t="str">
            <v>ج</v>
          </cell>
          <cell r="U317"/>
          <cell r="V317" t="str">
            <v>ج</v>
          </cell>
          <cell r="W317"/>
          <cell r="X317" t="str">
            <v>ج</v>
          </cell>
          <cell r="Y317"/>
          <cell r="Z317" t="str">
            <v>ج</v>
          </cell>
          <cell r="AA317"/>
          <cell r="AB317" t="str">
            <v>ج</v>
          </cell>
          <cell r="AC317"/>
          <cell r="AD317" t="str">
            <v/>
          </cell>
          <cell r="AE317"/>
          <cell r="AF317" t="str">
            <v/>
          </cell>
          <cell r="AG317"/>
          <cell r="AH317" t="str">
            <v/>
          </cell>
          <cell r="AI317"/>
          <cell r="AJ317" t="str">
            <v/>
          </cell>
          <cell r="AK317"/>
          <cell r="AL317" t="str">
            <v/>
          </cell>
          <cell r="AM317"/>
          <cell r="AN317" t="str">
            <v/>
          </cell>
          <cell r="AO317"/>
          <cell r="AP317" t="str">
            <v/>
          </cell>
          <cell r="AQ317"/>
          <cell r="AR317" t="str">
            <v/>
          </cell>
          <cell r="AS317"/>
          <cell r="AT317" t="str">
            <v/>
          </cell>
          <cell r="AU317"/>
          <cell r="AV317" t="str">
            <v/>
          </cell>
          <cell r="AW317"/>
          <cell r="AX317" t="str">
            <v/>
          </cell>
          <cell r="AY317"/>
          <cell r="AZ317" t="str">
            <v/>
          </cell>
          <cell r="BA317"/>
          <cell r="BB317" t="str">
            <v/>
          </cell>
          <cell r="BC317"/>
          <cell r="BD317" t="str">
            <v/>
          </cell>
          <cell r="BE317"/>
          <cell r="BF317" t="str">
            <v/>
          </cell>
          <cell r="BG317"/>
          <cell r="BH317" t="str">
            <v/>
          </cell>
          <cell r="BI317"/>
          <cell r="BJ317" t="str">
            <v/>
          </cell>
          <cell r="BK317"/>
          <cell r="BL317" t="str">
            <v/>
          </cell>
          <cell r="BM317"/>
          <cell r="BN317" t="str">
            <v/>
          </cell>
          <cell r="BO317"/>
          <cell r="BP317" t="str">
            <v/>
          </cell>
          <cell r="BQ317"/>
          <cell r="BR317" t="str">
            <v/>
          </cell>
          <cell r="BS317"/>
          <cell r="BT317" t="str">
            <v/>
          </cell>
          <cell r="BU317"/>
          <cell r="BV317" t="str">
            <v/>
          </cell>
          <cell r="BW317"/>
          <cell r="BX317" t="str">
            <v/>
          </cell>
          <cell r="BY317"/>
          <cell r="BZ317" t="str">
            <v/>
          </cell>
          <cell r="CA317"/>
          <cell r="CB317" t="str">
            <v/>
          </cell>
          <cell r="CC317"/>
          <cell r="CD317" t="str">
            <v/>
          </cell>
          <cell r="CE317"/>
          <cell r="CF317" t="str">
            <v/>
          </cell>
          <cell r="CG317"/>
          <cell r="CH317" t="str">
            <v/>
          </cell>
          <cell r="CI317"/>
          <cell r="CJ317" t="str">
            <v/>
          </cell>
          <cell r="CK317"/>
          <cell r="CL317" t="str">
            <v/>
          </cell>
          <cell r="CM317"/>
          <cell r="CN317" t="str">
            <v/>
          </cell>
          <cell r="CO317"/>
          <cell r="CP317" t="str">
            <v/>
          </cell>
          <cell r="CQ317"/>
          <cell r="CR317" t="str">
            <v/>
          </cell>
          <cell r="CS317"/>
          <cell r="CT317" t="str">
            <v/>
          </cell>
          <cell r="CU317"/>
          <cell r="CV317" t="str">
            <v/>
          </cell>
          <cell r="CW317"/>
          <cell r="CX317" t="str">
            <v>ر2</v>
          </cell>
          <cell r="CY317" t="str">
            <v>ر2</v>
          </cell>
          <cell r="CZ317" t="str">
            <v>ج</v>
          </cell>
          <cell r="DA317" t="str">
            <v>ر2</v>
          </cell>
          <cell r="DB317" t="str">
            <v>ر2</v>
          </cell>
          <cell r="DC317" t="str">
            <v>ج</v>
          </cell>
          <cell r="DD317" t="str">
            <v>ج</v>
          </cell>
          <cell r="DE317" t="str">
            <v>ج</v>
          </cell>
          <cell r="DF317" t="str">
            <v>ج</v>
          </cell>
          <cell r="DG317" t="str">
            <v>ج</v>
          </cell>
          <cell r="DH317" t="str">
            <v>ج</v>
          </cell>
          <cell r="DI317" t="str">
            <v>ج</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e">
            <v>#REF!</v>
          </cell>
        </row>
        <row r="318">
          <cell r="A318">
            <v>707104</v>
          </cell>
          <cell r="B318" t="str">
            <v>نيكول بلوظيه</v>
          </cell>
          <cell r="C318" t="str">
            <v>الأولى</v>
          </cell>
          <cell r="D318" t="str">
            <v/>
          </cell>
          <cell r="E318">
            <v>1</v>
          </cell>
          <cell r="F318" t="str">
            <v>ر2</v>
          </cell>
          <cell r="G318"/>
          <cell r="H318" t="str">
            <v>ر2</v>
          </cell>
          <cell r="I318"/>
          <cell r="J318" t="str">
            <v>ر2</v>
          </cell>
          <cell r="K318"/>
          <cell r="L318" t="str">
            <v>ر2</v>
          </cell>
          <cell r="M318"/>
          <cell r="N318" t="str">
            <v>ر2</v>
          </cell>
          <cell r="O318"/>
          <cell r="P318" t="str">
            <v>ر1</v>
          </cell>
          <cell r="Q318"/>
          <cell r="R318" t="str">
            <v>ر2</v>
          </cell>
          <cell r="S318"/>
          <cell r="T318" t="str">
            <v>ر2</v>
          </cell>
          <cell r="U318"/>
          <cell r="V318" t="str">
            <v>ج</v>
          </cell>
          <cell r="W318"/>
          <cell r="X318" t="str">
            <v>ج</v>
          </cell>
          <cell r="Y318">
            <v>1</v>
          </cell>
          <cell r="Z318" t="str">
            <v>ر2</v>
          </cell>
          <cell r="AA318"/>
          <cell r="AB318" t="str">
            <v>ر2</v>
          </cell>
          <cell r="AC318"/>
          <cell r="AD318" t="str">
            <v/>
          </cell>
          <cell r="AE318"/>
          <cell r="AF318" t="str">
            <v/>
          </cell>
          <cell r="AG318"/>
          <cell r="AH318" t="str">
            <v/>
          </cell>
          <cell r="AI318"/>
          <cell r="AJ318" t="str">
            <v/>
          </cell>
          <cell r="AK318"/>
          <cell r="AL318" t="str">
            <v/>
          </cell>
          <cell r="AM318"/>
          <cell r="AN318" t="str">
            <v/>
          </cell>
          <cell r="AO318"/>
          <cell r="AP318" t="str">
            <v/>
          </cell>
          <cell r="AQ318"/>
          <cell r="AR318" t="str">
            <v/>
          </cell>
          <cell r="AS318"/>
          <cell r="AT318" t="str">
            <v/>
          </cell>
          <cell r="AU318"/>
          <cell r="AV318" t="str">
            <v/>
          </cell>
          <cell r="AW318"/>
          <cell r="AX318" t="str">
            <v/>
          </cell>
          <cell r="AY318"/>
          <cell r="AZ318" t="str">
            <v/>
          </cell>
          <cell r="BA318"/>
          <cell r="BB318" t="str">
            <v/>
          </cell>
          <cell r="BC318"/>
          <cell r="BD318" t="str">
            <v/>
          </cell>
          <cell r="BE318"/>
          <cell r="BF318" t="str">
            <v/>
          </cell>
          <cell r="BG318"/>
          <cell r="BH318" t="str">
            <v/>
          </cell>
          <cell r="BI318"/>
          <cell r="BJ318" t="str">
            <v/>
          </cell>
          <cell r="BK318"/>
          <cell r="BL318" t="str">
            <v/>
          </cell>
          <cell r="BM318"/>
          <cell r="BN318" t="str">
            <v/>
          </cell>
          <cell r="BO318"/>
          <cell r="BP318" t="str">
            <v/>
          </cell>
          <cell r="BQ318"/>
          <cell r="BR318" t="str">
            <v/>
          </cell>
          <cell r="BS318"/>
          <cell r="BT318" t="str">
            <v/>
          </cell>
          <cell r="BU318"/>
          <cell r="BV318" t="str">
            <v/>
          </cell>
          <cell r="BW318"/>
          <cell r="BX318" t="str">
            <v/>
          </cell>
          <cell r="BY318"/>
          <cell r="BZ318" t="str">
            <v/>
          </cell>
          <cell r="CA318"/>
          <cell r="CB318" t="str">
            <v/>
          </cell>
          <cell r="CC318"/>
          <cell r="CD318" t="str">
            <v/>
          </cell>
          <cell r="CE318"/>
          <cell r="CF318" t="str">
            <v/>
          </cell>
          <cell r="CG318"/>
          <cell r="CH318" t="str">
            <v/>
          </cell>
          <cell r="CI318"/>
          <cell r="CJ318" t="str">
            <v/>
          </cell>
          <cell r="CK318"/>
          <cell r="CL318" t="str">
            <v/>
          </cell>
          <cell r="CM318"/>
          <cell r="CN318" t="str">
            <v/>
          </cell>
          <cell r="CO318"/>
          <cell r="CP318" t="str">
            <v/>
          </cell>
          <cell r="CQ318"/>
          <cell r="CR318" t="str">
            <v/>
          </cell>
          <cell r="CS318"/>
          <cell r="CT318" t="str">
            <v/>
          </cell>
          <cell r="CU318"/>
          <cell r="CV318" t="str">
            <v/>
          </cell>
          <cell r="CW318"/>
          <cell r="CX318" t="str">
            <v>ر2</v>
          </cell>
          <cell r="CY318" t="str">
            <v>ر2</v>
          </cell>
          <cell r="CZ318" t="str">
            <v>ر2</v>
          </cell>
          <cell r="DA318" t="str">
            <v>ر2</v>
          </cell>
          <cell r="DB318" t="str">
            <v>ر2</v>
          </cell>
          <cell r="DC318" t="str">
            <v>ر1</v>
          </cell>
          <cell r="DD318" t="str">
            <v>ر2</v>
          </cell>
          <cell r="DE318" t="str">
            <v>ر2</v>
          </cell>
          <cell r="DF318" t="str">
            <v>ج</v>
          </cell>
          <cell r="DG318" t="str">
            <v>ج</v>
          </cell>
          <cell r="DH318" t="str">
            <v>ر2</v>
          </cell>
          <cell r="DI318" t="str">
            <v>ر2</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e">
            <v>#REF!</v>
          </cell>
        </row>
        <row r="319">
          <cell r="A319">
            <v>707114</v>
          </cell>
          <cell r="B319" t="str">
            <v>هلا ملحم</v>
          </cell>
          <cell r="C319" t="str">
            <v>الرابعة حديث</v>
          </cell>
          <cell r="D319" t="str">
            <v>ترفع الى س4</v>
          </cell>
          <cell r="E319"/>
          <cell r="F319" t="str">
            <v>ر1</v>
          </cell>
          <cell r="G319"/>
          <cell r="H319" t="str">
            <v>ر1</v>
          </cell>
          <cell r="I319"/>
          <cell r="J319" t="str">
            <v>ر1</v>
          </cell>
          <cell r="K319"/>
          <cell r="L319" t="str">
            <v>ر1</v>
          </cell>
          <cell r="M319"/>
          <cell r="N319" t="str">
            <v>ر1</v>
          </cell>
          <cell r="O319"/>
          <cell r="P319" t="str">
            <v>ر2</v>
          </cell>
          <cell r="Q319"/>
          <cell r="R319" t="str">
            <v>ر1</v>
          </cell>
          <cell r="S319"/>
          <cell r="T319" t="str">
            <v>ر1</v>
          </cell>
          <cell r="U319"/>
          <cell r="V319" t="str">
            <v>ر1</v>
          </cell>
          <cell r="W319"/>
          <cell r="X319" t="str">
            <v>ر1</v>
          </cell>
          <cell r="Y319"/>
          <cell r="Z319" t="str">
            <v>ر1</v>
          </cell>
          <cell r="AA319"/>
          <cell r="AB319" t="str">
            <v>ر1</v>
          </cell>
          <cell r="AC319"/>
          <cell r="AD319" t="str">
            <v>ر1</v>
          </cell>
          <cell r="AE319"/>
          <cell r="AF319" t="str">
            <v>ر1</v>
          </cell>
          <cell r="AG319"/>
          <cell r="AH319" t="str">
            <v>ر1</v>
          </cell>
          <cell r="AI319"/>
          <cell r="AJ319" t="str">
            <v>ر1</v>
          </cell>
          <cell r="AK319"/>
          <cell r="AL319" t="str">
            <v>ر1</v>
          </cell>
          <cell r="AM319"/>
          <cell r="AN319" t="str">
            <v>ر1</v>
          </cell>
          <cell r="AO319"/>
          <cell r="AP319" t="str">
            <v>ر1</v>
          </cell>
          <cell r="AQ319"/>
          <cell r="AR319" t="str">
            <v>ر1</v>
          </cell>
          <cell r="AS319"/>
          <cell r="AT319" t="str">
            <v>ر1</v>
          </cell>
          <cell r="AU319"/>
          <cell r="AV319" t="str">
            <v>ر1</v>
          </cell>
          <cell r="AW319"/>
          <cell r="AX319" t="str">
            <v>ر1</v>
          </cell>
          <cell r="AY319"/>
          <cell r="AZ319" t="str">
            <v>ر1</v>
          </cell>
          <cell r="BA319"/>
          <cell r="BB319" t="str">
            <v>ر1</v>
          </cell>
          <cell r="BC319"/>
          <cell r="BD319" t="str">
            <v>ر1</v>
          </cell>
          <cell r="BE319"/>
          <cell r="BF319" t="str">
            <v>ر1</v>
          </cell>
          <cell r="BG319"/>
          <cell r="BH319" t="str">
            <v>ر1</v>
          </cell>
          <cell r="BI319"/>
          <cell r="BJ319" t="str">
            <v>ر1</v>
          </cell>
          <cell r="BK319"/>
          <cell r="BL319" t="str">
            <v>ر1</v>
          </cell>
          <cell r="BM319">
            <v>1</v>
          </cell>
          <cell r="BN319" t="str">
            <v>ج</v>
          </cell>
          <cell r="BO319">
            <v>1</v>
          </cell>
          <cell r="BP319" t="str">
            <v>ج</v>
          </cell>
          <cell r="BQ319">
            <v>1</v>
          </cell>
          <cell r="BR319" t="str">
            <v>ج</v>
          </cell>
          <cell r="BS319">
            <v>1</v>
          </cell>
          <cell r="BT319" t="str">
            <v>ج</v>
          </cell>
          <cell r="BU319">
            <v>1</v>
          </cell>
          <cell r="BV319" t="str">
            <v>ج</v>
          </cell>
          <cell r="BW319">
            <v>1</v>
          </cell>
          <cell r="BX319" t="str">
            <v>ج</v>
          </cell>
          <cell r="BY319"/>
          <cell r="BZ319" t="str">
            <v/>
          </cell>
          <cell r="CA319"/>
          <cell r="CB319" t="str">
            <v/>
          </cell>
          <cell r="CC319"/>
          <cell r="CD319" t="str">
            <v/>
          </cell>
          <cell r="CE319"/>
          <cell r="CF319" t="str">
            <v/>
          </cell>
          <cell r="CG319"/>
          <cell r="CH319" t="str">
            <v/>
          </cell>
          <cell r="CI319"/>
          <cell r="CJ319" t="str">
            <v/>
          </cell>
          <cell r="CK319"/>
          <cell r="CL319" t="str">
            <v/>
          </cell>
          <cell r="CM319"/>
          <cell r="CN319" t="str">
            <v/>
          </cell>
          <cell r="CO319"/>
          <cell r="CP319" t="str">
            <v/>
          </cell>
          <cell r="CQ319"/>
          <cell r="CR319" t="str">
            <v/>
          </cell>
          <cell r="CS319"/>
          <cell r="CT319" t="str">
            <v/>
          </cell>
          <cell r="CU319"/>
          <cell r="CV319" t="str">
            <v/>
          </cell>
          <cell r="CW319"/>
          <cell r="CX319" t="str">
            <v>ر1</v>
          </cell>
          <cell r="CY319" t="str">
            <v>ر1</v>
          </cell>
          <cell r="CZ319" t="str">
            <v>ر1</v>
          </cell>
          <cell r="DA319" t="str">
            <v>ر1</v>
          </cell>
          <cell r="DB319" t="str">
            <v>ر1</v>
          </cell>
          <cell r="DC319" t="str">
            <v>ر2</v>
          </cell>
          <cell r="DD319" t="str">
            <v>ر1</v>
          </cell>
          <cell r="DE319" t="str">
            <v>ر1</v>
          </cell>
          <cell r="DF319" t="str">
            <v>ر1</v>
          </cell>
          <cell r="DG319" t="str">
            <v>ر1</v>
          </cell>
          <cell r="DH319" t="str">
            <v>ر1</v>
          </cell>
          <cell r="DI319" t="str">
            <v>ر1</v>
          </cell>
          <cell r="DJ319" t="str">
            <v>ر1</v>
          </cell>
          <cell r="DK319" t="str">
            <v>ر1</v>
          </cell>
          <cell r="DL319" t="str">
            <v>ر1</v>
          </cell>
          <cell r="DM319" t="str">
            <v>ر1</v>
          </cell>
          <cell r="DN319" t="str">
            <v>ر1</v>
          </cell>
          <cell r="DO319" t="str">
            <v>ر1</v>
          </cell>
          <cell r="DP319" t="str">
            <v>ر1</v>
          </cell>
          <cell r="DQ319" t="str">
            <v>ر1</v>
          </cell>
          <cell r="DR319" t="str">
            <v>ر1</v>
          </cell>
          <cell r="DS319" t="str">
            <v>ر1</v>
          </cell>
          <cell r="DT319" t="str">
            <v>ر1</v>
          </cell>
          <cell r="DU319" t="str">
            <v>ر1</v>
          </cell>
          <cell r="DV319" t="str">
            <v>ر1</v>
          </cell>
          <cell r="DW319" t="str">
            <v>ر1</v>
          </cell>
          <cell r="DX319" t="str">
            <v>ر1</v>
          </cell>
          <cell r="DY319" t="str">
            <v>ر1</v>
          </cell>
          <cell r="DZ319" t="str">
            <v>ر1</v>
          </cell>
          <cell r="EA319" t="str">
            <v>ر1</v>
          </cell>
          <cell r="EB319" t="str">
            <v>ر1</v>
          </cell>
          <cell r="EC319" t="str">
            <v>ر1</v>
          </cell>
          <cell r="ED319" t="str">
            <v>ر1</v>
          </cell>
          <cell r="EE319" t="str">
            <v>ر1</v>
          </cell>
          <cell r="EF319" t="str">
            <v>ر1</v>
          </cell>
          <cell r="EG319" t="str">
            <v>ر1</v>
          </cell>
          <cell r="EH319" t="str">
            <v/>
          </cell>
          <cell r="EI319" t="str">
            <v/>
          </cell>
          <cell r="EJ319" t="str">
            <v/>
          </cell>
          <cell r="EK319" t="str">
            <v/>
          </cell>
          <cell r="EL319" t="str">
            <v/>
          </cell>
          <cell r="EM319" t="str">
            <v/>
          </cell>
          <cell r="EO319" t="str">
            <v/>
          </cell>
          <cell r="EP319" t="str">
            <v/>
          </cell>
          <cell r="EQ319" t="str">
            <v/>
          </cell>
          <cell r="ER319" t="str">
            <v/>
          </cell>
          <cell r="ES319" t="str">
            <v/>
          </cell>
          <cell r="ET319" t="str">
            <v/>
          </cell>
          <cell r="EU319" t="str">
            <v/>
          </cell>
          <cell r="EV319" t="str">
            <v/>
          </cell>
          <cell r="EW319" t="e">
            <v>#REF!</v>
          </cell>
        </row>
        <row r="320">
          <cell r="A320">
            <v>707116</v>
          </cell>
          <cell r="B320" t="str">
            <v>هناء السمان</v>
          </cell>
          <cell r="C320" t="str">
            <v>الثانية</v>
          </cell>
          <cell r="D320" t="str">
            <v>إيقاف</v>
          </cell>
          <cell r="E320"/>
          <cell r="F320" t="str">
            <v>ر1</v>
          </cell>
          <cell r="G320"/>
          <cell r="H320" t="str">
            <v>ر2</v>
          </cell>
          <cell r="I320">
            <v>1</v>
          </cell>
          <cell r="J320" t="str">
            <v>ج</v>
          </cell>
          <cell r="K320"/>
          <cell r="L320" t="str">
            <v>ر1</v>
          </cell>
          <cell r="M320">
            <v>1</v>
          </cell>
          <cell r="N320" t="str">
            <v>ر1</v>
          </cell>
          <cell r="O320"/>
          <cell r="P320" t="str">
            <v>ر1</v>
          </cell>
          <cell r="Q320"/>
          <cell r="R320" t="str">
            <v>ر2</v>
          </cell>
          <cell r="S320"/>
          <cell r="T320" t="str">
            <v>ر2</v>
          </cell>
          <cell r="U320"/>
          <cell r="V320" t="str">
            <v>ر2</v>
          </cell>
          <cell r="W320"/>
          <cell r="X320" t="str">
            <v>ر2</v>
          </cell>
          <cell r="Y320"/>
          <cell r="Z320" t="str">
            <v>ج</v>
          </cell>
          <cell r="AA320"/>
          <cell r="AB320" t="str">
            <v>ر1</v>
          </cell>
          <cell r="AC320"/>
          <cell r="AD320" t="str">
            <v>ج</v>
          </cell>
          <cell r="AE320"/>
          <cell r="AF320" t="str">
            <v>ج</v>
          </cell>
          <cell r="AG320"/>
          <cell r="AH320" t="str">
            <v>ج</v>
          </cell>
          <cell r="AI320"/>
          <cell r="AJ320" t="str">
            <v>ج</v>
          </cell>
          <cell r="AK320"/>
          <cell r="AL320" t="str">
            <v>ج</v>
          </cell>
          <cell r="AM320"/>
          <cell r="AN320" t="str">
            <v>ج</v>
          </cell>
          <cell r="AO320"/>
          <cell r="AP320" t="str">
            <v/>
          </cell>
          <cell r="AQ320"/>
          <cell r="AR320" t="str">
            <v/>
          </cell>
          <cell r="AS320"/>
          <cell r="AT320" t="str">
            <v/>
          </cell>
          <cell r="AU320"/>
          <cell r="AV320" t="str">
            <v/>
          </cell>
          <cell r="AW320"/>
          <cell r="AX320" t="str">
            <v/>
          </cell>
          <cell r="AY320"/>
          <cell r="AZ320" t="str">
            <v/>
          </cell>
          <cell r="BA320"/>
          <cell r="BB320" t="str">
            <v/>
          </cell>
          <cell r="BC320"/>
          <cell r="BD320" t="str">
            <v/>
          </cell>
          <cell r="BE320"/>
          <cell r="BF320" t="str">
            <v/>
          </cell>
          <cell r="BG320"/>
          <cell r="BH320" t="str">
            <v/>
          </cell>
          <cell r="BI320"/>
          <cell r="BJ320" t="str">
            <v/>
          </cell>
          <cell r="BK320"/>
          <cell r="BL320" t="str">
            <v/>
          </cell>
          <cell r="BM320"/>
          <cell r="BN320" t="str">
            <v/>
          </cell>
          <cell r="BO320"/>
          <cell r="BP320" t="str">
            <v/>
          </cell>
          <cell r="BQ320"/>
          <cell r="BR320" t="str">
            <v/>
          </cell>
          <cell r="BS320"/>
          <cell r="BT320" t="str">
            <v/>
          </cell>
          <cell r="BU320"/>
          <cell r="BV320" t="str">
            <v/>
          </cell>
          <cell r="BW320"/>
          <cell r="BX320" t="str">
            <v/>
          </cell>
          <cell r="BY320"/>
          <cell r="BZ320" t="str">
            <v/>
          </cell>
          <cell r="CA320"/>
          <cell r="CB320" t="str">
            <v/>
          </cell>
          <cell r="CC320"/>
          <cell r="CD320" t="str">
            <v/>
          </cell>
          <cell r="CE320"/>
          <cell r="CF320" t="str">
            <v/>
          </cell>
          <cell r="CG320"/>
          <cell r="CH320" t="str">
            <v/>
          </cell>
          <cell r="CI320"/>
          <cell r="CJ320" t="str">
            <v/>
          </cell>
          <cell r="CK320"/>
          <cell r="CL320" t="str">
            <v/>
          </cell>
          <cell r="CM320"/>
          <cell r="CN320" t="str">
            <v/>
          </cell>
          <cell r="CO320"/>
          <cell r="CP320" t="str">
            <v/>
          </cell>
          <cell r="CQ320"/>
          <cell r="CR320" t="str">
            <v/>
          </cell>
          <cell r="CS320"/>
          <cell r="CT320" t="str">
            <v/>
          </cell>
          <cell r="CU320"/>
          <cell r="CV320" t="str">
            <v/>
          </cell>
          <cell r="CW320" t="str">
            <v>إيقاف</v>
          </cell>
          <cell r="CX320" t="str">
            <v>ر1</v>
          </cell>
          <cell r="CY320" t="str">
            <v>ر2</v>
          </cell>
          <cell r="CZ320" t="str">
            <v>ج</v>
          </cell>
          <cell r="DA320" t="str">
            <v>ر1</v>
          </cell>
          <cell r="DB320" t="str">
            <v>ر1</v>
          </cell>
          <cell r="DC320" t="str">
            <v>ر1</v>
          </cell>
          <cell r="DD320" t="str">
            <v>ر2</v>
          </cell>
          <cell r="DE320" t="str">
            <v>ر2</v>
          </cell>
          <cell r="DF320" t="str">
            <v>ر2</v>
          </cell>
          <cell r="DG320" t="str">
            <v>ر2</v>
          </cell>
          <cell r="DH320" t="str">
            <v>ج</v>
          </cell>
          <cell r="DI320" t="str">
            <v>ر1</v>
          </cell>
          <cell r="DJ320" t="str">
            <v>ج</v>
          </cell>
          <cell r="DK320" t="str">
            <v>ج</v>
          </cell>
          <cell r="DL320" t="str">
            <v>ج</v>
          </cell>
          <cell r="DM320" t="str">
            <v>ج</v>
          </cell>
          <cell r="DN320" t="str">
            <v>ج</v>
          </cell>
          <cell r="DO320" t="str">
            <v>ج</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v>25000</v>
          </cell>
          <cell r="EU320" t="str">
            <v/>
          </cell>
          <cell r="EV320" t="str">
            <v/>
          </cell>
          <cell r="EW320" t="e">
            <v>#REF!</v>
          </cell>
        </row>
        <row r="321">
          <cell r="A321">
            <v>707119</v>
          </cell>
          <cell r="B321" t="str">
            <v>هود المهنه</v>
          </cell>
          <cell r="C321" t="str">
            <v>الأولى</v>
          </cell>
          <cell r="D321" t="str">
            <v/>
          </cell>
          <cell r="E321">
            <v>1</v>
          </cell>
          <cell r="F321" t="str">
            <v>ر2</v>
          </cell>
          <cell r="G321">
            <v>1</v>
          </cell>
          <cell r="H321" t="str">
            <v>ر2</v>
          </cell>
          <cell r="I321">
            <v>1</v>
          </cell>
          <cell r="J321" t="str">
            <v>ر2</v>
          </cell>
          <cell r="K321">
            <v>1</v>
          </cell>
          <cell r="L321" t="str">
            <v>ر2</v>
          </cell>
          <cell r="M321">
            <v>1</v>
          </cell>
          <cell r="N321" t="str">
            <v>ر2</v>
          </cell>
          <cell r="O321"/>
          <cell r="P321" t="str">
            <v>ر1</v>
          </cell>
          <cell r="Q321">
            <v>1</v>
          </cell>
          <cell r="R321" t="str">
            <v>ر1</v>
          </cell>
          <cell r="S321">
            <v>1</v>
          </cell>
          <cell r="T321" t="str">
            <v>ر1</v>
          </cell>
          <cell r="U321">
            <v>1</v>
          </cell>
          <cell r="V321" t="str">
            <v>ر1</v>
          </cell>
          <cell r="W321">
            <v>1</v>
          </cell>
          <cell r="X321" t="str">
            <v>ر1</v>
          </cell>
          <cell r="Y321">
            <v>1</v>
          </cell>
          <cell r="Z321" t="str">
            <v>ر1</v>
          </cell>
          <cell r="AA321"/>
          <cell r="AB321" t="str">
            <v>ج</v>
          </cell>
          <cell r="AC321"/>
          <cell r="AD321" t="str">
            <v/>
          </cell>
          <cell r="AE321"/>
          <cell r="AF321" t="str">
            <v/>
          </cell>
          <cell r="AG321"/>
          <cell r="AH321" t="str">
            <v/>
          </cell>
          <cell r="AI321"/>
          <cell r="AJ321" t="str">
            <v/>
          </cell>
          <cell r="AK321"/>
          <cell r="AL321" t="str">
            <v/>
          </cell>
          <cell r="AM321"/>
          <cell r="AN321" t="str">
            <v/>
          </cell>
          <cell r="AO321"/>
          <cell r="AP321" t="str">
            <v/>
          </cell>
          <cell r="AQ321"/>
          <cell r="AR321" t="str">
            <v/>
          </cell>
          <cell r="AS321"/>
          <cell r="AT321" t="str">
            <v/>
          </cell>
          <cell r="AU321"/>
          <cell r="AV321" t="str">
            <v/>
          </cell>
          <cell r="AW321"/>
          <cell r="AX321" t="str">
            <v/>
          </cell>
          <cell r="AY321"/>
          <cell r="AZ321" t="str">
            <v/>
          </cell>
          <cell r="BA321"/>
          <cell r="BB321" t="str">
            <v/>
          </cell>
          <cell r="BC321"/>
          <cell r="BD321" t="str">
            <v/>
          </cell>
          <cell r="BE321"/>
          <cell r="BF321" t="str">
            <v/>
          </cell>
          <cell r="BG321"/>
          <cell r="BH321" t="str">
            <v/>
          </cell>
          <cell r="BI321"/>
          <cell r="BJ321" t="str">
            <v/>
          </cell>
          <cell r="BK321"/>
          <cell r="BL321" t="str">
            <v/>
          </cell>
          <cell r="BM321"/>
          <cell r="BN321" t="str">
            <v/>
          </cell>
          <cell r="BO321"/>
          <cell r="BP321" t="str">
            <v/>
          </cell>
          <cell r="BQ321"/>
          <cell r="BR321" t="str">
            <v/>
          </cell>
          <cell r="BS321"/>
          <cell r="BT321" t="str">
            <v/>
          </cell>
          <cell r="BU321"/>
          <cell r="BV321" t="str">
            <v/>
          </cell>
          <cell r="BW321"/>
          <cell r="BX321" t="str">
            <v/>
          </cell>
          <cell r="BY321"/>
          <cell r="BZ321" t="str">
            <v/>
          </cell>
          <cell r="CA321"/>
          <cell r="CB321" t="str">
            <v/>
          </cell>
          <cell r="CC321"/>
          <cell r="CD321" t="str">
            <v/>
          </cell>
          <cell r="CE321"/>
          <cell r="CF321" t="str">
            <v/>
          </cell>
          <cell r="CG321"/>
          <cell r="CH321" t="str">
            <v/>
          </cell>
          <cell r="CI321"/>
          <cell r="CJ321" t="str">
            <v/>
          </cell>
          <cell r="CK321"/>
          <cell r="CL321" t="str">
            <v/>
          </cell>
          <cell r="CM321"/>
          <cell r="CN321" t="str">
            <v/>
          </cell>
          <cell r="CO321"/>
          <cell r="CP321" t="str">
            <v/>
          </cell>
          <cell r="CQ321"/>
          <cell r="CR321" t="str">
            <v/>
          </cell>
          <cell r="CS321"/>
          <cell r="CT321" t="str">
            <v/>
          </cell>
          <cell r="CU321"/>
          <cell r="CV321" t="str">
            <v/>
          </cell>
          <cell r="CW321"/>
          <cell r="CX321" t="str">
            <v>ر2</v>
          </cell>
          <cell r="CY321" t="str">
            <v>ر2</v>
          </cell>
          <cell r="CZ321" t="str">
            <v>ر2</v>
          </cell>
          <cell r="DA321" t="str">
            <v>ر2</v>
          </cell>
          <cell r="DB321" t="str">
            <v>ر2</v>
          </cell>
          <cell r="DC321" t="str">
            <v>ر1</v>
          </cell>
          <cell r="DD321" t="str">
            <v>ر2</v>
          </cell>
          <cell r="DE321" t="str">
            <v>ر2</v>
          </cell>
          <cell r="DF321" t="str">
            <v>ر2</v>
          </cell>
          <cell r="DG321" t="str">
            <v>ر2</v>
          </cell>
          <cell r="DH321" t="str">
            <v>ر2</v>
          </cell>
          <cell r="DI321" t="str">
            <v>ج</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O321" t="str">
            <v/>
          </cell>
          <cell r="EP321" t="str">
            <v/>
          </cell>
          <cell r="EQ321" t="str">
            <v/>
          </cell>
          <cell r="ER321" t="str">
            <v/>
          </cell>
          <cell r="ES321" t="str">
            <v/>
          </cell>
          <cell r="ET321" t="str">
            <v/>
          </cell>
          <cell r="EU321" t="str">
            <v/>
          </cell>
          <cell r="EV321" t="str">
            <v/>
          </cell>
          <cell r="EW321" t="e">
            <v>#REF!</v>
          </cell>
        </row>
        <row r="322">
          <cell r="A322">
            <v>707124</v>
          </cell>
          <cell r="B322" t="str">
            <v>هيثم الطحان الزعيم</v>
          </cell>
          <cell r="C322" t="str">
            <v>الثانية حديث</v>
          </cell>
          <cell r="D322" t="str">
            <v>ترفع الى س2</v>
          </cell>
          <cell r="E322"/>
          <cell r="F322" t="str">
            <v/>
          </cell>
          <cell r="G322"/>
          <cell r="H322" t="str">
            <v/>
          </cell>
          <cell r="I322"/>
          <cell r="J322" t="str">
            <v/>
          </cell>
          <cell r="K322"/>
          <cell r="L322" t="str">
            <v/>
          </cell>
          <cell r="M322"/>
          <cell r="N322" t="str">
            <v/>
          </cell>
          <cell r="O322"/>
          <cell r="P322" t="str">
            <v/>
          </cell>
          <cell r="Q322">
            <v>1</v>
          </cell>
          <cell r="R322" t="str">
            <v/>
          </cell>
          <cell r="S322">
            <v>1</v>
          </cell>
          <cell r="T322" t="str">
            <v/>
          </cell>
          <cell r="U322">
            <v>1</v>
          </cell>
          <cell r="V322" t="str">
            <v/>
          </cell>
          <cell r="W322">
            <v>1</v>
          </cell>
          <cell r="X322" t="str">
            <v/>
          </cell>
          <cell r="Y322">
            <v>1</v>
          </cell>
          <cell r="Z322" t="str">
            <v/>
          </cell>
          <cell r="AA322"/>
          <cell r="AB322" t="str">
            <v/>
          </cell>
          <cell r="AC322"/>
          <cell r="AD322" t="str">
            <v/>
          </cell>
          <cell r="AE322"/>
          <cell r="AF322" t="str">
            <v/>
          </cell>
          <cell r="AG322"/>
          <cell r="AH322" t="str">
            <v/>
          </cell>
          <cell r="AI322"/>
          <cell r="AJ322" t="str">
            <v/>
          </cell>
          <cell r="AK322"/>
          <cell r="AL322" t="str">
            <v/>
          </cell>
          <cell r="AM322"/>
          <cell r="AN322" t="str">
            <v/>
          </cell>
          <cell r="AO322"/>
          <cell r="AP322" t="str">
            <v/>
          </cell>
          <cell r="AQ322"/>
          <cell r="AR322" t="str">
            <v/>
          </cell>
          <cell r="AS322"/>
          <cell r="AT322" t="str">
            <v/>
          </cell>
          <cell r="AU322"/>
          <cell r="AV322" t="str">
            <v/>
          </cell>
          <cell r="AW322"/>
          <cell r="AX322" t="str">
            <v/>
          </cell>
          <cell r="AY322"/>
          <cell r="AZ322" t="str">
            <v/>
          </cell>
          <cell r="BA322"/>
          <cell r="BB322" t="str">
            <v/>
          </cell>
          <cell r="BC322"/>
          <cell r="BD322" t="str">
            <v/>
          </cell>
          <cell r="BE322"/>
          <cell r="BF322" t="str">
            <v/>
          </cell>
          <cell r="BG322"/>
          <cell r="BH322" t="str">
            <v/>
          </cell>
          <cell r="BI322"/>
          <cell r="BJ322" t="str">
            <v/>
          </cell>
          <cell r="BK322"/>
          <cell r="BL322" t="str">
            <v/>
          </cell>
          <cell r="BM322"/>
          <cell r="BN322" t="str">
            <v/>
          </cell>
          <cell r="BO322"/>
          <cell r="BP322" t="str">
            <v/>
          </cell>
          <cell r="BQ322"/>
          <cell r="BR322" t="str">
            <v/>
          </cell>
          <cell r="BS322"/>
          <cell r="BT322" t="str">
            <v/>
          </cell>
          <cell r="BU322"/>
          <cell r="BV322" t="str">
            <v/>
          </cell>
          <cell r="BW322"/>
          <cell r="BX322" t="str">
            <v/>
          </cell>
          <cell r="BY322"/>
          <cell r="BZ322" t="str">
            <v/>
          </cell>
          <cell r="CA322"/>
          <cell r="CB322" t="str">
            <v/>
          </cell>
          <cell r="CC322"/>
          <cell r="CD322" t="str">
            <v/>
          </cell>
          <cell r="CE322"/>
          <cell r="CF322" t="str">
            <v/>
          </cell>
          <cell r="CG322"/>
          <cell r="CH322" t="str">
            <v/>
          </cell>
          <cell r="CI322"/>
          <cell r="CJ322" t="str">
            <v/>
          </cell>
          <cell r="CK322"/>
          <cell r="CL322" t="str">
            <v/>
          </cell>
          <cell r="CM322"/>
          <cell r="CN322" t="str">
            <v/>
          </cell>
          <cell r="CO322"/>
          <cell r="CP322" t="str">
            <v/>
          </cell>
          <cell r="CQ322"/>
          <cell r="CR322" t="str">
            <v/>
          </cell>
          <cell r="CS322"/>
          <cell r="CT322" t="str">
            <v/>
          </cell>
          <cell r="CU322"/>
          <cell r="CV322" t="str">
            <v/>
          </cell>
          <cell r="CW322"/>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e">
            <v>#REF!</v>
          </cell>
        </row>
        <row r="323">
          <cell r="A323">
            <v>707127</v>
          </cell>
          <cell r="B323" t="str">
            <v>وافي المفلح</v>
          </cell>
          <cell r="C323" t="str">
            <v>الثانية حديث</v>
          </cell>
          <cell r="D323" t="str">
            <v>ترفع الى س2</v>
          </cell>
          <cell r="E323"/>
          <cell r="F323" t="str">
            <v>ر1</v>
          </cell>
          <cell r="G323"/>
          <cell r="H323" t="str">
            <v>ر2</v>
          </cell>
          <cell r="I323"/>
          <cell r="J323" t="str">
            <v>ر1</v>
          </cell>
          <cell r="K323"/>
          <cell r="L323" t="str">
            <v>ر2</v>
          </cell>
          <cell r="M323"/>
          <cell r="N323" t="str">
            <v>ر1</v>
          </cell>
          <cell r="O323">
            <v>1</v>
          </cell>
          <cell r="P323" t="str">
            <v>ر1</v>
          </cell>
          <cell r="Q323"/>
          <cell r="R323" t="str">
            <v>ر1</v>
          </cell>
          <cell r="S323">
            <v>1</v>
          </cell>
          <cell r="T323" t="str">
            <v>ر2</v>
          </cell>
          <cell r="U323">
            <v>1</v>
          </cell>
          <cell r="V323" t="str">
            <v>ر2</v>
          </cell>
          <cell r="W323"/>
          <cell r="X323" t="str">
            <v>ر1</v>
          </cell>
          <cell r="Y323">
            <v>1</v>
          </cell>
          <cell r="Z323" t="str">
            <v>ر2</v>
          </cell>
          <cell r="AA323">
            <v>1</v>
          </cell>
          <cell r="AB323" t="str">
            <v>ر1</v>
          </cell>
          <cell r="AC323"/>
          <cell r="AD323" t="str">
            <v/>
          </cell>
          <cell r="AE323"/>
          <cell r="AF323" t="str">
            <v/>
          </cell>
          <cell r="AG323"/>
          <cell r="AH323" t="str">
            <v/>
          </cell>
          <cell r="AI323"/>
          <cell r="AJ323" t="str">
            <v/>
          </cell>
          <cell r="AK323"/>
          <cell r="AL323" t="str">
            <v/>
          </cell>
          <cell r="AM323"/>
          <cell r="AN323" t="str">
            <v/>
          </cell>
          <cell r="AO323"/>
          <cell r="AP323" t="str">
            <v/>
          </cell>
          <cell r="AQ323"/>
          <cell r="AR323" t="str">
            <v/>
          </cell>
          <cell r="AS323"/>
          <cell r="AT323" t="str">
            <v/>
          </cell>
          <cell r="AU323"/>
          <cell r="AV323" t="str">
            <v/>
          </cell>
          <cell r="AW323"/>
          <cell r="AX323" t="str">
            <v/>
          </cell>
          <cell r="AY323"/>
          <cell r="AZ323" t="str">
            <v/>
          </cell>
          <cell r="BA323"/>
          <cell r="BB323" t="str">
            <v/>
          </cell>
          <cell r="BC323"/>
          <cell r="BD323" t="str">
            <v/>
          </cell>
          <cell r="BE323"/>
          <cell r="BF323" t="str">
            <v/>
          </cell>
          <cell r="BG323"/>
          <cell r="BH323" t="str">
            <v/>
          </cell>
          <cell r="BI323"/>
          <cell r="BJ323" t="str">
            <v/>
          </cell>
          <cell r="BK323"/>
          <cell r="BL323" t="str">
            <v/>
          </cell>
          <cell r="BM323"/>
          <cell r="BN323" t="str">
            <v/>
          </cell>
          <cell r="BO323"/>
          <cell r="BP323" t="str">
            <v/>
          </cell>
          <cell r="BQ323"/>
          <cell r="BR323" t="str">
            <v/>
          </cell>
          <cell r="BS323"/>
          <cell r="BT323" t="str">
            <v/>
          </cell>
          <cell r="BU323"/>
          <cell r="BV323" t="str">
            <v/>
          </cell>
          <cell r="BW323"/>
          <cell r="BX323" t="str">
            <v/>
          </cell>
          <cell r="BY323"/>
          <cell r="BZ323" t="str">
            <v/>
          </cell>
          <cell r="CA323"/>
          <cell r="CB323" t="str">
            <v/>
          </cell>
          <cell r="CC323"/>
          <cell r="CD323" t="str">
            <v/>
          </cell>
          <cell r="CE323"/>
          <cell r="CF323" t="str">
            <v/>
          </cell>
          <cell r="CG323"/>
          <cell r="CH323" t="str">
            <v/>
          </cell>
          <cell r="CI323"/>
          <cell r="CJ323" t="str">
            <v/>
          </cell>
          <cell r="CK323"/>
          <cell r="CL323" t="str">
            <v/>
          </cell>
          <cell r="CM323"/>
          <cell r="CN323" t="str">
            <v/>
          </cell>
          <cell r="CO323"/>
          <cell r="CP323" t="str">
            <v/>
          </cell>
          <cell r="CQ323"/>
          <cell r="CR323" t="str">
            <v/>
          </cell>
          <cell r="CS323"/>
          <cell r="CT323" t="str">
            <v/>
          </cell>
          <cell r="CU323"/>
          <cell r="CV323" t="str">
            <v/>
          </cell>
          <cell r="CW323"/>
          <cell r="CX323" t="str">
            <v>ر1</v>
          </cell>
          <cell r="CY323" t="str">
            <v>ر2</v>
          </cell>
          <cell r="CZ323" t="str">
            <v>ر1</v>
          </cell>
          <cell r="DA323" t="str">
            <v>ر2</v>
          </cell>
          <cell r="DB323" t="str">
            <v>ر1</v>
          </cell>
          <cell r="DC323" t="str">
            <v>ر2</v>
          </cell>
          <cell r="DD323" t="str">
            <v>ر1</v>
          </cell>
          <cell r="DE323" t="str">
            <v>ر2</v>
          </cell>
          <cell r="DF323" t="str">
            <v>ر2</v>
          </cell>
          <cell r="DG323" t="str">
            <v>ر1</v>
          </cell>
          <cell r="DH323" t="str">
            <v>ر2</v>
          </cell>
          <cell r="DI323" t="str">
            <v>ر2</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e">
            <v>#REF!</v>
          </cell>
        </row>
        <row r="324">
          <cell r="A324">
            <v>707130</v>
          </cell>
          <cell r="B324" t="str">
            <v>وديع فرح</v>
          </cell>
          <cell r="C324" t="str">
            <v>الثانية</v>
          </cell>
          <cell r="D324" t="str">
            <v/>
          </cell>
          <cell r="E324"/>
          <cell r="F324" t="str">
            <v>ر2</v>
          </cell>
          <cell r="G324"/>
          <cell r="H324" t="str">
            <v>ر1</v>
          </cell>
          <cell r="I324"/>
          <cell r="J324" t="str">
            <v>ر2</v>
          </cell>
          <cell r="K324"/>
          <cell r="L324" t="str">
            <v>ر1</v>
          </cell>
          <cell r="M324"/>
          <cell r="N324" t="str">
            <v>ر2</v>
          </cell>
          <cell r="O324"/>
          <cell r="P324" t="str">
            <v>ر1</v>
          </cell>
          <cell r="Q324"/>
          <cell r="R324" t="str">
            <v>ر1</v>
          </cell>
          <cell r="S324"/>
          <cell r="T324" t="str">
            <v>ر2</v>
          </cell>
          <cell r="U324"/>
          <cell r="V324" t="str">
            <v>ر1</v>
          </cell>
          <cell r="W324"/>
          <cell r="X324" t="str">
            <v>ر1</v>
          </cell>
          <cell r="Y324"/>
          <cell r="Z324" t="str">
            <v>ر1</v>
          </cell>
          <cell r="AA324"/>
          <cell r="AB324" t="str">
            <v>ر1</v>
          </cell>
          <cell r="AC324">
            <v>1</v>
          </cell>
          <cell r="AD324" t="str">
            <v>ر1</v>
          </cell>
          <cell r="AE324">
            <v>1</v>
          </cell>
          <cell r="AF324" t="str">
            <v>ر1</v>
          </cell>
          <cell r="AG324"/>
          <cell r="AH324" t="str">
            <v>ر1</v>
          </cell>
          <cell r="AI324"/>
          <cell r="AJ324" t="str">
            <v>ج</v>
          </cell>
          <cell r="AK324"/>
          <cell r="AL324" t="str">
            <v>ر1</v>
          </cell>
          <cell r="AM324"/>
          <cell r="AN324" t="str">
            <v>ر1</v>
          </cell>
          <cell r="AO324"/>
          <cell r="AP324" t="str">
            <v>ج</v>
          </cell>
          <cell r="AQ324">
            <v>1</v>
          </cell>
          <cell r="AR324" t="str">
            <v>ج</v>
          </cell>
          <cell r="AS324">
            <v>1</v>
          </cell>
          <cell r="AT324" t="str">
            <v>ج</v>
          </cell>
          <cell r="AU324"/>
          <cell r="AV324" t="str">
            <v>ج</v>
          </cell>
          <cell r="AW324">
            <v>1</v>
          </cell>
          <cell r="AX324" t="str">
            <v>ج</v>
          </cell>
          <cell r="AY324">
            <v>1</v>
          </cell>
          <cell r="AZ324" t="str">
            <v>ج</v>
          </cell>
          <cell r="BA324"/>
          <cell r="BB324" t="str">
            <v/>
          </cell>
          <cell r="BC324"/>
          <cell r="BD324" t="str">
            <v/>
          </cell>
          <cell r="BE324"/>
          <cell r="BF324" t="str">
            <v/>
          </cell>
          <cell r="BG324"/>
          <cell r="BH324" t="str">
            <v/>
          </cell>
          <cell r="BI324"/>
          <cell r="BJ324" t="str">
            <v/>
          </cell>
          <cell r="BK324"/>
          <cell r="BL324" t="str">
            <v/>
          </cell>
          <cell r="BM324"/>
          <cell r="BN324" t="str">
            <v/>
          </cell>
          <cell r="BO324"/>
          <cell r="BP324" t="str">
            <v/>
          </cell>
          <cell r="BQ324"/>
          <cell r="BR324" t="str">
            <v/>
          </cell>
          <cell r="BS324"/>
          <cell r="BT324" t="str">
            <v/>
          </cell>
          <cell r="BU324"/>
          <cell r="BV324" t="str">
            <v/>
          </cell>
          <cell r="BW324"/>
          <cell r="BX324" t="str">
            <v/>
          </cell>
          <cell r="BY324"/>
          <cell r="BZ324" t="str">
            <v/>
          </cell>
          <cell r="CA324"/>
          <cell r="CB324" t="str">
            <v/>
          </cell>
          <cell r="CC324"/>
          <cell r="CD324" t="str">
            <v/>
          </cell>
          <cell r="CE324"/>
          <cell r="CF324" t="str">
            <v/>
          </cell>
          <cell r="CG324"/>
          <cell r="CH324" t="str">
            <v/>
          </cell>
          <cell r="CI324"/>
          <cell r="CJ324" t="str">
            <v/>
          </cell>
          <cell r="CK324"/>
          <cell r="CL324" t="str">
            <v/>
          </cell>
          <cell r="CM324"/>
          <cell r="CN324" t="str">
            <v/>
          </cell>
          <cell r="CO324"/>
          <cell r="CP324" t="str">
            <v/>
          </cell>
          <cell r="CQ324"/>
          <cell r="CR324" t="str">
            <v/>
          </cell>
          <cell r="CS324"/>
          <cell r="CT324" t="str">
            <v/>
          </cell>
          <cell r="CU324"/>
          <cell r="CV324" t="str">
            <v/>
          </cell>
          <cell r="CW324"/>
          <cell r="CX324" t="str">
            <v>ر2</v>
          </cell>
          <cell r="CY324" t="str">
            <v>ر1</v>
          </cell>
          <cell r="CZ324" t="str">
            <v>ر2</v>
          </cell>
          <cell r="DA324" t="str">
            <v>ر1</v>
          </cell>
          <cell r="DB324" t="str">
            <v>ر2</v>
          </cell>
          <cell r="DC324" t="str">
            <v>ر1</v>
          </cell>
          <cell r="DD324" t="str">
            <v>ر1</v>
          </cell>
          <cell r="DE324" t="str">
            <v>ر2</v>
          </cell>
          <cell r="DF324" t="str">
            <v>ر1</v>
          </cell>
          <cell r="DG324" t="str">
            <v>ر1</v>
          </cell>
          <cell r="DH324" t="str">
            <v>ر1</v>
          </cell>
          <cell r="DI324" t="str">
            <v>ر1</v>
          </cell>
          <cell r="DJ324" t="str">
            <v>ر2</v>
          </cell>
          <cell r="DK324" t="str">
            <v>ر2</v>
          </cell>
          <cell r="DL324" t="str">
            <v>ر1</v>
          </cell>
          <cell r="DM324" t="str">
            <v>ج</v>
          </cell>
          <cell r="DN324" t="str">
            <v>ر1</v>
          </cell>
          <cell r="DO324" t="str">
            <v>ر1</v>
          </cell>
          <cell r="DP324" t="str">
            <v>ج</v>
          </cell>
          <cell r="DQ324" t="str">
            <v>ر1</v>
          </cell>
          <cell r="DR324" t="str">
            <v>ر1</v>
          </cell>
          <cell r="DS324" t="str">
            <v>ج</v>
          </cell>
          <cell r="DT324" t="str">
            <v>ر1</v>
          </cell>
          <cell r="DU324" t="str">
            <v>ر1</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e">
            <v>#REF!</v>
          </cell>
        </row>
        <row r="325">
          <cell r="A325">
            <v>707135</v>
          </cell>
          <cell r="B325" t="str">
            <v>وئام حمدان</v>
          </cell>
          <cell r="C325" t="str">
            <v>الثانية</v>
          </cell>
          <cell r="D325" t="str">
            <v/>
          </cell>
          <cell r="E325"/>
          <cell r="F325" t="str">
            <v>ر1</v>
          </cell>
          <cell r="G325">
            <v>1</v>
          </cell>
          <cell r="H325" t="str">
            <v>ر1</v>
          </cell>
          <cell r="I325"/>
          <cell r="J325" t="str">
            <v>ر2</v>
          </cell>
          <cell r="K325"/>
          <cell r="L325" t="str">
            <v>ر1</v>
          </cell>
          <cell r="M325"/>
          <cell r="N325" t="str">
            <v>ر2</v>
          </cell>
          <cell r="O325"/>
          <cell r="P325" t="str">
            <v>ر1</v>
          </cell>
          <cell r="Q325"/>
          <cell r="R325" t="str">
            <v>ر2</v>
          </cell>
          <cell r="S325"/>
          <cell r="T325" t="str">
            <v>ر2</v>
          </cell>
          <cell r="U325">
            <v>1</v>
          </cell>
          <cell r="V325" t="str">
            <v>ر2</v>
          </cell>
          <cell r="W325"/>
          <cell r="X325" t="str">
            <v>ر2</v>
          </cell>
          <cell r="Y325"/>
          <cell r="Z325" t="str">
            <v>ر2</v>
          </cell>
          <cell r="AA325"/>
          <cell r="AB325" t="str">
            <v>ر1</v>
          </cell>
          <cell r="AC325"/>
          <cell r="AD325" t="str">
            <v>ج</v>
          </cell>
          <cell r="AE325"/>
          <cell r="AF325" t="str">
            <v>ج</v>
          </cell>
          <cell r="AG325">
            <v>1</v>
          </cell>
          <cell r="AH325" t="str">
            <v>ج</v>
          </cell>
          <cell r="AI325"/>
          <cell r="AJ325" t="str">
            <v>ج</v>
          </cell>
          <cell r="AK325">
            <v>1</v>
          </cell>
          <cell r="AL325" t="str">
            <v>ج</v>
          </cell>
          <cell r="AM325">
            <v>1</v>
          </cell>
          <cell r="AN325" t="str">
            <v>ج</v>
          </cell>
          <cell r="AO325"/>
          <cell r="AP325" t="str">
            <v/>
          </cell>
          <cell r="AQ325"/>
          <cell r="AR325" t="str">
            <v/>
          </cell>
          <cell r="AS325"/>
          <cell r="AT325" t="str">
            <v/>
          </cell>
          <cell r="AU325"/>
          <cell r="AV325" t="str">
            <v/>
          </cell>
          <cell r="AW325"/>
          <cell r="AX325" t="str">
            <v/>
          </cell>
          <cell r="AY325"/>
          <cell r="AZ325" t="str">
            <v/>
          </cell>
          <cell r="BA325"/>
          <cell r="BB325" t="str">
            <v/>
          </cell>
          <cell r="BC325"/>
          <cell r="BD325" t="str">
            <v/>
          </cell>
          <cell r="BE325"/>
          <cell r="BF325" t="str">
            <v/>
          </cell>
          <cell r="BG325"/>
          <cell r="BH325" t="str">
            <v/>
          </cell>
          <cell r="BI325"/>
          <cell r="BJ325" t="str">
            <v/>
          </cell>
          <cell r="BK325"/>
          <cell r="BL325" t="str">
            <v/>
          </cell>
          <cell r="BM325"/>
          <cell r="BN325" t="str">
            <v/>
          </cell>
          <cell r="BO325"/>
          <cell r="BP325" t="str">
            <v/>
          </cell>
          <cell r="BQ325"/>
          <cell r="BR325" t="str">
            <v/>
          </cell>
          <cell r="BS325"/>
          <cell r="BT325" t="str">
            <v/>
          </cell>
          <cell r="BU325"/>
          <cell r="BV325" t="str">
            <v/>
          </cell>
          <cell r="BW325"/>
          <cell r="BX325" t="str">
            <v/>
          </cell>
          <cell r="BY325"/>
          <cell r="BZ325" t="str">
            <v/>
          </cell>
          <cell r="CA325"/>
          <cell r="CB325" t="str">
            <v/>
          </cell>
          <cell r="CC325"/>
          <cell r="CD325" t="str">
            <v/>
          </cell>
          <cell r="CE325"/>
          <cell r="CF325" t="str">
            <v/>
          </cell>
          <cell r="CG325"/>
          <cell r="CH325" t="str">
            <v/>
          </cell>
          <cell r="CI325"/>
          <cell r="CJ325" t="str">
            <v/>
          </cell>
          <cell r="CK325"/>
          <cell r="CL325" t="str">
            <v/>
          </cell>
          <cell r="CM325"/>
          <cell r="CN325" t="str">
            <v/>
          </cell>
          <cell r="CO325"/>
          <cell r="CP325" t="str">
            <v/>
          </cell>
          <cell r="CQ325"/>
          <cell r="CR325" t="str">
            <v/>
          </cell>
          <cell r="CS325"/>
          <cell r="CT325" t="str">
            <v/>
          </cell>
          <cell r="CU325"/>
          <cell r="CV325" t="str">
            <v/>
          </cell>
          <cell r="CW325"/>
          <cell r="CX325" t="str">
            <v>ر1</v>
          </cell>
          <cell r="CY325" t="str">
            <v>ر2</v>
          </cell>
          <cell r="CZ325" t="str">
            <v>ر2</v>
          </cell>
          <cell r="DA325" t="str">
            <v>ر1</v>
          </cell>
          <cell r="DB325" t="str">
            <v>ر2</v>
          </cell>
          <cell r="DC325" t="str">
            <v>ر1</v>
          </cell>
          <cell r="DD325" t="str">
            <v>ر2</v>
          </cell>
          <cell r="DE325" t="str">
            <v>ر2</v>
          </cell>
          <cell r="DF325" t="str">
            <v>ر2</v>
          </cell>
          <cell r="DG325" t="str">
            <v>ر2</v>
          </cell>
          <cell r="DH325" t="str">
            <v>ر2</v>
          </cell>
          <cell r="DI325" t="str">
            <v>ر1</v>
          </cell>
          <cell r="DJ325" t="str">
            <v>ج</v>
          </cell>
          <cell r="DK325" t="str">
            <v>ج</v>
          </cell>
          <cell r="DL325" t="str">
            <v>ر1</v>
          </cell>
          <cell r="DM325" t="str">
            <v>ج</v>
          </cell>
          <cell r="DN325" t="str">
            <v>ر1</v>
          </cell>
          <cell r="DO325" t="str">
            <v>ر1</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e">
            <v>#REF!</v>
          </cell>
        </row>
        <row r="326">
          <cell r="A326">
            <v>707150</v>
          </cell>
          <cell r="B326" t="str">
            <v>احمد المحمدالهلال</v>
          </cell>
          <cell r="C326" t="str">
            <v>الأولى</v>
          </cell>
          <cell r="D326" t="str">
            <v/>
          </cell>
          <cell r="E326"/>
          <cell r="F326" t="str">
            <v>ج</v>
          </cell>
          <cell r="G326">
            <v>1</v>
          </cell>
          <cell r="H326" t="str">
            <v>ر1</v>
          </cell>
          <cell r="I326"/>
          <cell r="J326" t="str">
            <v>ر1</v>
          </cell>
          <cell r="K326">
            <v>1</v>
          </cell>
          <cell r="L326" t="str">
            <v>ر1</v>
          </cell>
          <cell r="M326"/>
          <cell r="N326" t="str">
            <v>ر1</v>
          </cell>
          <cell r="O326">
            <v>1</v>
          </cell>
          <cell r="P326" t="str">
            <v>ج</v>
          </cell>
          <cell r="Q326">
            <v>1</v>
          </cell>
          <cell r="R326" t="str">
            <v>ج</v>
          </cell>
          <cell r="S326"/>
          <cell r="T326" t="str">
            <v>ج</v>
          </cell>
          <cell r="U326"/>
          <cell r="V326" t="str">
            <v>ج</v>
          </cell>
          <cell r="W326">
            <v>1</v>
          </cell>
          <cell r="X326" t="str">
            <v>ج</v>
          </cell>
          <cell r="Y326"/>
          <cell r="Z326" t="str">
            <v>ج</v>
          </cell>
          <cell r="AA326">
            <v>1</v>
          </cell>
          <cell r="AB326" t="str">
            <v>ج</v>
          </cell>
          <cell r="AC326"/>
          <cell r="AD326" t="str">
            <v/>
          </cell>
          <cell r="AE326"/>
          <cell r="AF326" t="str">
            <v/>
          </cell>
          <cell r="AG326"/>
          <cell r="AH326" t="str">
            <v/>
          </cell>
          <cell r="AI326"/>
          <cell r="AJ326" t="str">
            <v/>
          </cell>
          <cell r="AK326"/>
          <cell r="AL326" t="str">
            <v/>
          </cell>
          <cell r="AM326"/>
          <cell r="AN326" t="str">
            <v/>
          </cell>
          <cell r="AO326"/>
          <cell r="AP326" t="str">
            <v/>
          </cell>
          <cell r="AQ326"/>
          <cell r="AR326" t="str">
            <v/>
          </cell>
          <cell r="AS326"/>
          <cell r="AT326" t="str">
            <v/>
          </cell>
          <cell r="AU326"/>
          <cell r="AV326" t="str">
            <v/>
          </cell>
          <cell r="AW326"/>
          <cell r="AX326" t="str">
            <v/>
          </cell>
          <cell r="AY326"/>
          <cell r="AZ326" t="str">
            <v/>
          </cell>
          <cell r="BA326"/>
          <cell r="BB326" t="str">
            <v/>
          </cell>
          <cell r="BC326"/>
          <cell r="BD326" t="str">
            <v/>
          </cell>
          <cell r="BE326"/>
          <cell r="BF326" t="str">
            <v/>
          </cell>
          <cell r="BG326"/>
          <cell r="BH326" t="str">
            <v/>
          </cell>
          <cell r="BI326"/>
          <cell r="BJ326" t="str">
            <v/>
          </cell>
          <cell r="BK326"/>
          <cell r="BL326" t="str">
            <v/>
          </cell>
          <cell r="BM326"/>
          <cell r="BN326" t="str">
            <v/>
          </cell>
          <cell r="BO326"/>
          <cell r="BP326" t="str">
            <v/>
          </cell>
          <cell r="BQ326"/>
          <cell r="BR326" t="str">
            <v/>
          </cell>
          <cell r="BS326"/>
          <cell r="BT326" t="str">
            <v/>
          </cell>
          <cell r="BU326"/>
          <cell r="BV326" t="str">
            <v/>
          </cell>
          <cell r="BW326"/>
          <cell r="BX326" t="str">
            <v/>
          </cell>
          <cell r="BY326"/>
          <cell r="BZ326" t="str">
            <v/>
          </cell>
          <cell r="CA326"/>
          <cell r="CB326" t="str">
            <v/>
          </cell>
          <cell r="CC326"/>
          <cell r="CD326" t="str">
            <v/>
          </cell>
          <cell r="CE326"/>
          <cell r="CF326" t="str">
            <v/>
          </cell>
          <cell r="CG326"/>
          <cell r="CH326" t="str">
            <v/>
          </cell>
          <cell r="CI326"/>
          <cell r="CJ326" t="str">
            <v/>
          </cell>
          <cell r="CK326"/>
          <cell r="CL326" t="str">
            <v/>
          </cell>
          <cell r="CM326"/>
          <cell r="CN326" t="str">
            <v/>
          </cell>
          <cell r="CO326"/>
          <cell r="CP326" t="str">
            <v/>
          </cell>
          <cell r="CQ326"/>
          <cell r="CR326" t="str">
            <v/>
          </cell>
          <cell r="CS326"/>
          <cell r="CT326" t="str">
            <v/>
          </cell>
          <cell r="CU326"/>
          <cell r="CV326" t="str">
            <v/>
          </cell>
          <cell r="CW326"/>
          <cell r="CX326" t="str">
            <v>ج</v>
          </cell>
          <cell r="CY326" t="str">
            <v>ر2</v>
          </cell>
          <cell r="CZ326" t="str">
            <v>ر1</v>
          </cell>
          <cell r="DA326" t="str">
            <v>ر2</v>
          </cell>
          <cell r="DB326" t="str">
            <v>ر1</v>
          </cell>
          <cell r="DC326" t="str">
            <v>ر1</v>
          </cell>
          <cell r="DD326" t="str">
            <v>ر1</v>
          </cell>
          <cell r="DE326" t="str">
            <v>ج</v>
          </cell>
          <cell r="DF326" t="str">
            <v>ج</v>
          </cell>
          <cell r="DG326" t="str">
            <v>ر1</v>
          </cell>
          <cell r="DH326" t="str">
            <v>ج</v>
          </cell>
          <cell r="DI326" t="str">
            <v>ر1</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e">
            <v>#REF!</v>
          </cell>
        </row>
        <row r="327">
          <cell r="A327">
            <v>707151</v>
          </cell>
          <cell r="B327" t="str">
            <v>اروى الغزالي</v>
          </cell>
          <cell r="C327" t="str">
            <v>الثانية حديث</v>
          </cell>
          <cell r="D327" t="str">
            <v>ترفع الى س2</v>
          </cell>
          <cell r="E327"/>
          <cell r="F327" t="str">
            <v>ر1</v>
          </cell>
          <cell r="G327"/>
          <cell r="H327" t="str">
            <v>ر2</v>
          </cell>
          <cell r="I327"/>
          <cell r="J327" t="str">
            <v>ر2</v>
          </cell>
          <cell r="K327">
            <v>1</v>
          </cell>
          <cell r="L327" t="str">
            <v>ر2</v>
          </cell>
          <cell r="M327"/>
          <cell r="N327" t="str">
            <v>ر2</v>
          </cell>
          <cell r="O327"/>
          <cell r="P327" t="str">
            <v>ر1</v>
          </cell>
          <cell r="Q327"/>
          <cell r="R327" t="str">
            <v>ر2</v>
          </cell>
          <cell r="S327"/>
          <cell r="T327" t="str">
            <v>ر1</v>
          </cell>
          <cell r="U327">
            <v>1</v>
          </cell>
          <cell r="V327" t="str">
            <v>ر1</v>
          </cell>
          <cell r="W327">
            <v>1</v>
          </cell>
          <cell r="X327" t="str">
            <v>ج</v>
          </cell>
          <cell r="Y327">
            <v>1</v>
          </cell>
          <cell r="Z327" t="str">
            <v>ر1</v>
          </cell>
          <cell r="AA327">
            <v>1</v>
          </cell>
          <cell r="AB327" t="str">
            <v>ر2</v>
          </cell>
          <cell r="AC327"/>
          <cell r="AD327" t="str">
            <v/>
          </cell>
          <cell r="AE327"/>
          <cell r="AF327" t="str">
            <v/>
          </cell>
          <cell r="AG327"/>
          <cell r="AH327" t="str">
            <v/>
          </cell>
          <cell r="AI327"/>
          <cell r="AJ327" t="str">
            <v/>
          </cell>
          <cell r="AK327"/>
          <cell r="AL327" t="str">
            <v/>
          </cell>
          <cell r="AM327"/>
          <cell r="AN327" t="str">
            <v/>
          </cell>
          <cell r="AO327"/>
          <cell r="AP327" t="str">
            <v/>
          </cell>
          <cell r="AQ327"/>
          <cell r="AR327" t="str">
            <v/>
          </cell>
          <cell r="AS327"/>
          <cell r="AT327" t="str">
            <v/>
          </cell>
          <cell r="AU327"/>
          <cell r="AV327" t="str">
            <v/>
          </cell>
          <cell r="AW327"/>
          <cell r="AX327" t="str">
            <v/>
          </cell>
          <cell r="AY327"/>
          <cell r="AZ327" t="str">
            <v/>
          </cell>
          <cell r="BA327"/>
          <cell r="BB327" t="str">
            <v/>
          </cell>
          <cell r="BC327"/>
          <cell r="BD327" t="str">
            <v/>
          </cell>
          <cell r="BE327"/>
          <cell r="BF327" t="str">
            <v/>
          </cell>
          <cell r="BG327"/>
          <cell r="BH327" t="str">
            <v/>
          </cell>
          <cell r="BI327"/>
          <cell r="BJ327" t="str">
            <v/>
          </cell>
          <cell r="BK327"/>
          <cell r="BL327" t="str">
            <v/>
          </cell>
          <cell r="BM327"/>
          <cell r="BN327" t="str">
            <v/>
          </cell>
          <cell r="BO327"/>
          <cell r="BP327" t="str">
            <v/>
          </cell>
          <cell r="BQ327"/>
          <cell r="BR327" t="str">
            <v/>
          </cell>
          <cell r="BS327"/>
          <cell r="BT327" t="str">
            <v/>
          </cell>
          <cell r="BU327"/>
          <cell r="BV327" t="str">
            <v/>
          </cell>
          <cell r="BW327"/>
          <cell r="BX327" t="str">
            <v/>
          </cell>
          <cell r="BY327"/>
          <cell r="BZ327" t="str">
            <v/>
          </cell>
          <cell r="CA327"/>
          <cell r="CB327" t="str">
            <v/>
          </cell>
          <cell r="CC327"/>
          <cell r="CD327" t="str">
            <v/>
          </cell>
          <cell r="CE327"/>
          <cell r="CF327" t="str">
            <v/>
          </cell>
          <cell r="CG327"/>
          <cell r="CH327" t="str">
            <v/>
          </cell>
          <cell r="CI327"/>
          <cell r="CJ327" t="str">
            <v/>
          </cell>
          <cell r="CK327"/>
          <cell r="CL327" t="str">
            <v/>
          </cell>
          <cell r="CM327"/>
          <cell r="CN327" t="str">
            <v/>
          </cell>
          <cell r="CO327"/>
          <cell r="CP327" t="str">
            <v/>
          </cell>
          <cell r="CQ327"/>
          <cell r="CR327" t="str">
            <v/>
          </cell>
          <cell r="CS327"/>
          <cell r="CT327" t="str">
            <v/>
          </cell>
          <cell r="CU327"/>
          <cell r="CV327" t="str">
            <v/>
          </cell>
          <cell r="CW327"/>
          <cell r="CX327" t="str">
            <v>ر1</v>
          </cell>
          <cell r="CY327" t="str">
            <v>ر2</v>
          </cell>
          <cell r="CZ327" t="str">
            <v>ر2</v>
          </cell>
          <cell r="DA327" t="str">
            <v>ر2</v>
          </cell>
          <cell r="DB327" t="str">
            <v>ر2</v>
          </cell>
          <cell r="DC327" t="str">
            <v>ر1</v>
          </cell>
          <cell r="DD327" t="str">
            <v>ر2</v>
          </cell>
          <cell r="DE327" t="str">
            <v>ر1</v>
          </cell>
          <cell r="DF327" t="str">
            <v>ر2</v>
          </cell>
          <cell r="DG327" t="str">
            <v>ر1</v>
          </cell>
          <cell r="DH327" t="str">
            <v>ر2</v>
          </cell>
          <cell r="DI327" t="str">
            <v>ر2</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O327" t="str">
            <v/>
          </cell>
          <cell r="EP327" t="str">
            <v/>
          </cell>
          <cell r="EQ327" t="str">
            <v/>
          </cell>
          <cell r="ER327" t="str">
            <v/>
          </cell>
          <cell r="ES327" t="str">
            <v/>
          </cell>
          <cell r="ET327" t="str">
            <v/>
          </cell>
          <cell r="EU327" t="str">
            <v/>
          </cell>
          <cell r="EV327" t="str">
            <v/>
          </cell>
          <cell r="EW327" t="e">
            <v>#REF!</v>
          </cell>
        </row>
        <row r="328">
          <cell r="A328">
            <v>707154</v>
          </cell>
          <cell r="B328" t="str">
            <v>الاء نصرالله</v>
          </cell>
          <cell r="C328" t="str">
            <v>الثانية حديث</v>
          </cell>
          <cell r="D328" t="str">
            <v>ترفع الى س2</v>
          </cell>
          <cell r="E328">
            <v>1</v>
          </cell>
          <cell r="F328" t="str">
            <v>ر2</v>
          </cell>
          <cell r="G328"/>
          <cell r="H328" t="str">
            <v>ر2</v>
          </cell>
          <cell r="I328"/>
          <cell r="J328" t="str">
            <v>ر1</v>
          </cell>
          <cell r="K328"/>
          <cell r="L328" t="str">
            <v>ر1</v>
          </cell>
          <cell r="M328"/>
          <cell r="N328" t="str">
            <v>ر1</v>
          </cell>
          <cell r="O328"/>
          <cell r="P328" t="str">
            <v>ر1</v>
          </cell>
          <cell r="Q328">
            <v>1</v>
          </cell>
          <cell r="R328" t="str">
            <v>ج</v>
          </cell>
          <cell r="S328">
            <v>1</v>
          </cell>
          <cell r="T328" t="str">
            <v>ج</v>
          </cell>
          <cell r="U328"/>
          <cell r="V328" t="str">
            <v>ج</v>
          </cell>
          <cell r="W328">
            <v>1</v>
          </cell>
          <cell r="X328" t="str">
            <v>ج</v>
          </cell>
          <cell r="Y328">
            <v>1</v>
          </cell>
          <cell r="Z328" t="str">
            <v>ج</v>
          </cell>
          <cell r="AA328">
            <v>1</v>
          </cell>
          <cell r="AB328" t="str">
            <v>ج</v>
          </cell>
          <cell r="AC328"/>
          <cell r="AD328" t="str">
            <v/>
          </cell>
          <cell r="AE328"/>
          <cell r="AF328" t="str">
            <v/>
          </cell>
          <cell r="AG328"/>
          <cell r="AH328" t="str">
            <v/>
          </cell>
          <cell r="AI328"/>
          <cell r="AJ328" t="str">
            <v/>
          </cell>
          <cell r="AK328"/>
          <cell r="AL328" t="str">
            <v/>
          </cell>
          <cell r="AM328"/>
          <cell r="AN328" t="str">
            <v/>
          </cell>
          <cell r="AO328"/>
          <cell r="AP328" t="str">
            <v/>
          </cell>
          <cell r="AQ328"/>
          <cell r="AR328" t="str">
            <v/>
          </cell>
          <cell r="AS328"/>
          <cell r="AT328" t="str">
            <v/>
          </cell>
          <cell r="AU328"/>
          <cell r="AV328" t="str">
            <v/>
          </cell>
          <cell r="AW328"/>
          <cell r="AX328" t="str">
            <v/>
          </cell>
          <cell r="AY328"/>
          <cell r="AZ328" t="str">
            <v/>
          </cell>
          <cell r="BA328"/>
          <cell r="BB328" t="str">
            <v/>
          </cell>
          <cell r="BC328"/>
          <cell r="BD328" t="str">
            <v/>
          </cell>
          <cell r="BE328"/>
          <cell r="BF328" t="str">
            <v/>
          </cell>
          <cell r="BG328"/>
          <cell r="BH328" t="str">
            <v/>
          </cell>
          <cell r="BI328"/>
          <cell r="BJ328" t="str">
            <v/>
          </cell>
          <cell r="BK328"/>
          <cell r="BL328" t="str">
            <v/>
          </cell>
          <cell r="BM328"/>
          <cell r="BN328" t="str">
            <v/>
          </cell>
          <cell r="BO328"/>
          <cell r="BP328" t="str">
            <v/>
          </cell>
          <cell r="BQ328"/>
          <cell r="BR328" t="str">
            <v/>
          </cell>
          <cell r="BS328"/>
          <cell r="BT328" t="str">
            <v/>
          </cell>
          <cell r="BU328"/>
          <cell r="BV328" t="str">
            <v/>
          </cell>
          <cell r="BW328"/>
          <cell r="BX328" t="str">
            <v/>
          </cell>
          <cell r="BY328"/>
          <cell r="BZ328" t="str">
            <v/>
          </cell>
          <cell r="CA328"/>
          <cell r="CB328" t="str">
            <v/>
          </cell>
          <cell r="CC328"/>
          <cell r="CD328" t="str">
            <v/>
          </cell>
          <cell r="CE328"/>
          <cell r="CF328" t="str">
            <v/>
          </cell>
          <cell r="CG328"/>
          <cell r="CH328" t="str">
            <v/>
          </cell>
          <cell r="CI328"/>
          <cell r="CJ328" t="str">
            <v/>
          </cell>
          <cell r="CK328"/>
          <cell r="CL328" t="str">
            <v/>
          </cell>
          <cell r="CM328"/>
          <cell r="CN328" t="str">
            <v/>
          </cell>
          <cell r="CO328"/>
          <cell r="CP328" t="str">
            <v/>
          </cell>
          <cell r="CQ328"/>
          <cell r="CR328" t="str">
            <v/>
          </cell>
          <cell r="CS328"/>
          <cell r="CT328" t="str">
            <v/>
          </cell>
          <cell r="CU328"/>
          <cell r="CV328" t="str">
            <v/>
          </cell>
          <cell r="CW328"/>
          <cell r="CX328" t="str">
            <v>ر2</v>
          </cell>
          <cell r="CY328" t="str">
            <v>ر2</v>
          </cell>
          <cell r="CZ328" t="str">
            <v>ر1</v>
          </cell>
          <cell r="DA328" t="str">
            <v>ر1</v>
          </cell>
          <cell r="DB328" t="str">
            <v>ر1</v>
          </cell>
          <cell r="DC328" t="str">
            <v>ر1</v>
          </cell>
          <cell r="DD328" t="str">
            <v>ر1</v>
          </cell>
          <cell r="DE328" t="str">
            <v>ر1</v>
          </cell>
          <cell r="DF328" t="str">
            <v>ج</v>
          </cell>
          <cell r="DG328" t="str">
            <v>ر1</v>
          </cell>
          <cell r="DH328" t="str">
            <v>ر1</v>
          </cell>
          <cell r="DI328" t="str">
            <v>ر1</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e">
            <v>#REF!</v>
          </cell>
        </row>
        <row r="329">
          <cell r="A329">
            <v>707158</v>
          </cell>
          <cell r="B329" t="str">
            <v>انس الجنيد</v>
          </cell>
          <cell r="C329" t="str">
            <v>الثانية</v>
          </cell>
          <cell r="D329" t="str">
            <v/>
          </cell>
          <cell r="E329"/>
          <cell r="F329" t="str">
            <v>ر2</v>
          </cell>
          <cell r="G329"/>
          <cell r="H329" t="str">
            <v>ر2</v>
          </cell>
          <cell r="I329"/>
          <cell r="J329" t="str">
            <v>ر1</v>
          </cell>
          <cell r="K329"/>
          <cell r="L329" t="str">
            <v>ر2</v>
          </cell>
          <cell r="M329"/>
          <cell r="N329" t="str">
            <v>ر2</v>
          </cell>
          <cell r="O329"/>
          <cell r="P329" t="str">
            <v>ر2</v>
          </cell>
          <cell r="Q329"/>
          <cell r="R329" t="str">
            <v>ر1</v>
          </cell>
          <cell r="S329"/>
          <cell r="T329" t="str">
            <v>ر1</v>
          </cell>
          <cell r="U329"/>
          <cell r="V329" t="str">
            <v>ر1</v>
          </cell>
          <cell r="W329">
            <v>1</v>
          </cell>
          <cell r="X329" t="str">
            <v>ج</v>
          </cell>
          <cell r="Y329"/>
          <cell r="Z329" t="str">
            <v>ر2</v>
          </cell>
          <cell r="AA329"/>
          <cell r="AB329" t="str">
            <v>ر1</v>
          </cell>
          <cell r="AC329">
            <v>1</v>
          </cell>
          <cell r="AD329" t="str">
            <v>ج</v>
          </cell>
          <cell r="AE329"/>
          <cell r="AF329" t="str">
            <v>ج</v>
          </cell>
          <cell r="AG329">
            <v>1</v>
          </cell>
          <cell r="AH329" t="str">
            <v>ج</v>
          </cell>
          <cell r="AI329"/>
          <cell r="AJ329" t="str">
            <v>ج</v>
          </cell>
          <cell r="AK329">
            <v>1</v>
          </cell>
          <cell r="AL329" t="str">
            <v>ج</v>
          </cell>
          <cell r="AM329">
            <v>1</v>
          </cell>
          <cell r="AN329" t="str">
            <v>ج</v>
          </cell>
          <cell r="AO329"/>
          <cell r="AP329" t="str">
            <v/>
          </cell>
          <cell r="AQ329"/>
          <cell r="AR329" t="str">
            <v/>
          </cell>
          <cell r="AS329"/>
          <cell r="AT329" t="str">
            <v/>
          </cell>
          <cell r="AU329"/>
          <cell r="AV329" t="str">
            <v/>
          </cell>
          <cell r="AW329"/>
          <cell r="AX329" t="str">
            <v/>
          </cell>
          <cell r="AY329"/>
          <cell r="AZ329" t="str">
            <v/>
          </cell>
          <cell r="BA329"/>
          <cell r="BB329" t="str">
            <v/>
          </cell>
          <cell r="BC329"/>
          <cell r="BD329" t="str">
            <v/>
          </cell>
          <cell r="BE329"/>
          <cell r="BF329" t="str">
            <v/>
          </cell>
          <cell r="BG329"/>
          <cell r="BH329" t="str">
            <v/>
          </cell>
          <cell r="BI329"/>
          <cell r="BJ329" t="str">
            <v/>
          </cell>
          <cell r="BK329"/>
          <cell r="BL329" t="str">
            <v/>
          </cell>
          <cell r="BM329"/>
          <cell r="BN329" t="str">
            <v/>
          </cell>
          <cell r="BO329"/>
          <cell r="BP329" t="str">
            <v/>
          </cell>
          <cell r="BQ329"/>
          <cell r="BR329" t="str">
            <v/>
          </cell>
          <cell r="BS329"/>
          <cell r="BT329" t="str">
            <v/>
          </cell>
          <cell r="BU329"/>
          <cell r="BV329" t="str">
            <v/>
          </cell>
          <cell r="BW329"/>
          <cell r="BX329" t="str">
            <v/>
          </cell>
          <cell r="BY329"/>
          <cell r="BZ329" t="str">
            <v/>
          </cell>
          <cell r="CA329"/>
          <cell r="CB329" t="str">
            <v/>
          </cell>
          <cell r="CC329"/>
          <cell r="CD329" t="str">
            <v/>
          </cell>
          <cell r="CE329"/>
          <cell r="CF329" t="str">
            <v/>
          </cell>
          <cell r="CG329"/>
          <cell r="CH329" t="str">
            <v/>
          </cell>
          <cell r="CI329"/>
          <cell r="CJ329" t="str">
            <v/>
          </cell>
          <cell r="CK329"/>
          <cell r="CL329" t="str">
            <v/>
          </cell>
          <cell r="CM329"/>
          <cell r="CN329" t="str">
            <v/>
          </cell>
          <cell r="CO329"/>
          <cell r="CP329" t="str">
            <v/>
          </cell>
          <cell r="CQ329"/>
          <cell r="CR329" t="str">
            <v/>
          </cell>
          <cell r="CS329"/>
          <cell r="CT329" t="str">
            <v/>
          </cell>
          <cell r="CU329"/>
          <cell r="CV329" t="str">
            <v/>
          </cell>
          <cell r="CW329"/>
          <cell r="CX329" t="str">
            <v>ر2</v>
          </cell>
          <cell r="CY329" t="str">
            <v>ر2</v>
          </cell>
          <cell r="CZ329" t="str">
            <v>ر1</v>
          </cell>
          <cell r="DA329" t="str">
            <v>ر2</v>
          </cell>
          <cell r="DB329" t="str">
            <v>ر2</v>
          </cell>
          <cell r="DC329" t="str">
            <v>ر2</v>
          </cell>
          <cell r="DD329" t="str">
            <v>ر1</v>
          </cell>
          <cell r="DE329" t="str">
            <v>ر1</v>
          </cell>
          <cell r="DF329" t="str">
            <v>ر1</v>
          </cell>
          <cell r="DG329" t="str">
            <v>ر1</v>
          </cell>
          <cell r="DH329" t="str">
            <v>ر2</v>
          </cell>
          <cell r="DI329" t="str">
            <v>ر1</v>
          </cell>
          <cell r="DJ329" t="str">
            <v>ر1</v>
          </cell>
          <cell r="DK329" t="str">
            <v>ج</v>
          </cell>
          <cell r="DL329" t="str">
            <v>ر1</v>
          </cell>
          <cell r="DM329" t="str">
            <v>ج</v>
          </cell>
          <cell r="DN329" t="str">
            <v>ر1</v>
          </cell>
          <cell r="DO329" t="str">
            <v>ر1</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O329" t="str">
            <v/>
          </cell>
          <cell r="EP329" t="str">
            <v/>
          </cell>
          <cell r="EQ329" t="str">
            <v/>
          </cell>
          <cell r="ER329" t="str">
            <v/>
          </cell>
          <cell r="ES329" t="str">
            <v/>
          </cell>
          <cell r="ET329" t="str">
            <v/>
          </cell>
          <cell r="EU329" t="str">
            <v/>
          </cell>
          <cell r="EV329" t="str">
            <v/>
          </cell>
          <cell r="EW329" t="e">
            <v>#REF!</v>
          </cell>
        </row>
        <row r="330">
          <cell r="A330">
            <v>707159</v>
          </cell>
          <cell r="B330" t="str">
            <v>اياد عبود</v>
          </cell>
          <cell r="C330" t="str">
            <v>الثانية</v>
          </cell>
          <cell r="D330" t="str">
            <v/>
          </cell>
          <cell r="E330">
            <v>1</v>
          </cell>
          <cell r="F330" t="str">
            <v>ر1</v>
          </cell>
          <cell r="G330"/>
          <cell r="H330" t="str">
            <v>ر2</v>
          </cell>
          <cell r="I330"/>
          <cell r="J330" t="str">
            <v>ر2</v>
          </cell>
          <cell r="K330"/>
          <cell r="L330" t="str">
            <v>ر2</v>
          </cell>
          <cell r="M330"/>
          <cell r="N330" t="str">
            <v>ر2</v>
          </cell>
          <cell r="O330"/>
          <cell r="P330" t="str">
            <v>ر2</v>
          </cell>
          <cell r="Q330"/>
          <cell r="R330" t="str">
            <v>ر1</v>
          </cell>
          <cell r="S330"/>
          <cell r="T330" t="str">
            <v>ر1</v>
          </cell>
          <cell r="U330"/>
          <cell r="V330" t="str">
            <v>ر1</v>
          </cell>
          <cell r="W330">
            <v>1</v>
          </cell>
          <cell r="X330" t="str">
            <v>ج</v>
          </cell>
          <cell r="Y330">
            <v>1</v>
          </cell>
          <cell r="Z330" t="str">
            <v>ج</v>
          </cell>
          <cell r="AA330"/>
          <cell r="AB330" t="str">
            <v>ر1</v>
          </cell>
          <cell r="AC330">
            <v>1</v>
          </cell>
          <cell r="AD330" t="str">
            <v>ج</v>
          </cell>
          <cell r="AE330">
            <v>1</v>
          </cell>
          <cell r="AF330" t="str">
            <v>ج</v>
          </cell>
          <cell r="AG330">
            <v>1</v>
          </cell>
          <cell r="AH330" t="str">
            <v>ج</v>
          </cell>
          <cell r="AI330">
            <v>1</v>
          </cell>
          <cell r="AJ330" t="str">
            <v>ج</v>
          </cell>
          <cell r="AK330">
            <v>1</v>
          </cell>
          <cell r="AL330" t="str">
            <v>ج</v>
          </cell>
          <cell r="AM330">
            <v>1</v>
          </cell>
          <cell r="AN330" t="str">
            <v>ج</v>
          </cell>
          <cell r="AO330"/>
          <cell r="AP330" t="str">
            <v/>
          </cell>
          <cell r="AQ330"/>
          <cell r="AR330" t="str">
            <v/>
          </cell>
          <cell r="AS330"/>
          <cell r="AT330" t="str">
            <v/>
          </cell>
          <cell r="AU330"/>
          <cell r="AV330" t="str">
            <v/>
          </cell>
          <cell r="AW330"/>
          <cell r="AX330" t="str">
            <v/>
          </cell>
          <cell r="AY330"/>
          <cell r="AZ330" t="str">
            <v/>
          </cell>
          <cell r="BA330"/>
          <cell r="BB330" t="str">
            <v/>
          </cell>
          <cell r="BC330"/>
          <cell r="BD330" t="str">
            <v/>
          </cell>
          <cell r="BE330"/>
          <cell r="BF330" t="str">
            <v/>
          </cell>
          <cell r="BG330"/>
          <cell r="BH330" t="str">
            <v/>
          </cell>
          <cell r="BI330"/>
          <cell r="BJ330" t="str">
            <v/>
          </cell>
          <cell r="BK330"/>
          <cell r="BL330" t="str">
            <v/>
          </cell>
          <cell r="BM330"/>
          <cell r="BN330" t="str">
            <v/>
          </cell>
          <cell r="BO330"/>
          <cell r="BP330" t="str">
            <v/>
          </cell>
          <cell r="BQ330"/>
          <cell r="BR330" t="str">
            <v/>
          </cell>
          <cell r="BS330"/>
          <cell r="BT330" t="str">
            <v/>
          </cell>
          <cell r="BU330"/>
          <cell r="BV330" t="str">
            <v/>
          </cell>
          <cell r="BW330"/>
          <cell r="BX330" t="str">
            <v/>
          </cell>
          <cell r="BY330"/>
          <cell r="BZ330" t="str">
            <v/>
          </cell>
          <cell r="CA330"/>
          <cell r="CB330" t="str">
            <v/>
          </cell>
          <cell r="CC330"/>
          <cell r="CD330" t="str">
            <v/>
          </cell>
          <cell r="CE330"/>
          <cell r="CF330" t="str">
            <v/>
          </cell>
          <cell r="CG330"/>
          <cell r="CH330" t="str">
            <v/>
          </cell>
          <cell r="CI330"/>
          <cell r="CJ330" t="str">
            <v/>
          </cell>
          <cell r="CK330"/>
          <cell r="CL330" t="str">
            <v/>
          </cell>
          <cell r="CM330"/>
          <cell r="CN330" t="str">
            <v/>
          </cell>
          <cell r="CO330"/>
          <cell r="CP330" t="str">
            <v/>
          </cell>
          <cell r="CQ330"/>
          <cell r="CR330" t="str">
            <v/>
          </cell>
          <cell r="CS330"/>
          <cell r="CT330" t="str">
            <v/>
          </cell>
          <cell r="CU330"/>
          <cell r="CV330" t="str">
            <v/>
          </cell>
          <cell r="CW330"/>
          <cell r="CX330" t="str">
            <v>ر2</v>
          </cell>
          <cell r="CY330" t="str">
            <v>ر2</v>
          </cell>
          <cell r="CZ330" t="str">
            <v>ر2</v>
          </cell>
          <cell r="DA330" t="str">
            <v>ر2</v>
          </cell>
          <cell r="DB330" t="str">
            <v>ر2</v>
          </cell>
          <cell r="DC330" t="str">
            <v>ر2</v>
          </cell>
          <cell r="DD330" t="str">
            <v>ر1</v>
          </cell>
          <cell r="DE330" t="str">
            <v>ر1</v>
          </cell>
          <cell r="DF330" t="str">
            <v>ر1</v>
          </cell>
          <cell r="DG330" t="str">
            <v>ر1</v>
          </cell>
          <cell r="DH330" t="str">
            <v>ر1</v>
          </cell>
          <cell r="DI330" t="str">
            <v>ر1</v>
          </cell>
          <cell r="DJ330" t="str">
            <v>ر1</v>
          </cell>
          <cell r="DK330" t="str">
            <v>ر1</v>
          </cell>
          <cell r="DL330" t="str">
            <v>ر1</v>
          </cell>
          <cell r="DM330" t="str">
            <v>ر1</v>
          </cell>
          <cell r="DN330" t="str">
            <v>ر1</v>
          </cell>
          <cell r="DO330" t="str">
            <v>ر1</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e">
            <v>#REF!</v>
          </cell>
        </row>
        <row r="331">
          <cell r="A331">
            <v>707160</v>
          </cell>
          <cell r="B331" t="str">
            <v>ايفلين علي</v>
          </cell>
          <cell r="C331" t="str">
            <v>الثالثة حديث</v>
          </cell>
          <cell r="D331" t="str">
            <v>ترفع الى س3</v>
          </cell>
          <cell r="E331"/>
          <cell r="F331" t="str">
            <v>ر1</v>
          </cell>
          <cell r="G331"/>
          <cell r="H331" t="str">
            <v>ر1</v>
          </cell>
          <cell r="I331"/>
          <cell r="J331" t="str">
            <v>ر1</v>
          </cell>
          <cell r="K331"/>
          <cell r="L331" t="str">
            <v>ر1</v>
          </cell>
          <cell r="M331"/>
          <cell r="N331" t="str">
            <v>ر1</v>
          </cell>
          <cell r="O331"/>
          <cell r="P331" t="str">
            <v>ر1</v>
          </cell>
          <cell r="Q331"/>
          <cell r="R331" t="str">
            <v>ج</v>
          </cell>
          <cell r="S331"/>
          <cell r="T331" t="str">
            <v>ج</v>
          </cell>
          <cell r="U331"/>
          <cell r="V331" t="str">
            <v>ر1</v>
          </cell>
          <cell r="W331"/>
          <cell r="X331" t="str">
            <v>ر2</v>
          </cell>
          <cell r="Y331"/>
          <cell r="Z331" t="str">
            <v>ج</v>
          </cell>
          <cell r="AA331"/>
          <cell r="AB331" t="str">
            <v>ر1</v>
          </cell>
          <cell r="AC331"/>
          <cell r="AD331" t="str">
            <v>ر1</v>
          </cell>
          <cell r="AE331"/>
          <cell r="AF331" t="str">
            <v>ج</v>
          </cell>
          <cell r="AG331"/>
          <cell r="AH331" t="str">
            <v>ر1</v>
          </cell>
          <cell r="AI331"/>
          <cell r="AJ331" t="str">
            <v>ر1</v>
          </cell>
          <cell r="AK331">
            <v>1</v>
          </cell>
          <cell r="AL331" t="str">
            <v>ج</v>
          </cell>
          <cell r="AM331"/>
          <cell r="AN331" t="str">
            <v>ر1</v>
          </cell>
          <cell r="AO331">
            <v>1</v>
          </cell>
          <cell r="AP331" t="str">
            <v>ج</v>
          </cell>
          <cell r="AQ331"/>
          <cell r="AR331" t="str">
            <v>ج</v>
          </cell>
          <cell r="AS331">
            <v>1</v>
          </cell>
          <cell r="AT331" t="str">
            <v>ج</v>
          </cell>
          <cell r="AU331">
            <v>1</v>
          </cell>
          <cell r="AV331" t="str">
            <v>ج</v>
          </cell>
          <cell r="AW331"/>
          <cell r="AX331" t="str">
            <v>ج</v>
          </cell>
          <cell r="AY331">
            <v>1</v>
          </cell>
          <cell r="AZ331" t="str">
            <v>ج</v>
          </cell>
          <cell r="BA331"/>
          <cell r="BB331" t="str">
            <v/>
          </cell>
          <cell r="BC331"/>
          <cell r="BD331" t="str">
            <v/>
          </cell>
          <cell r="BE331"/>
          <cell r="BF331" t="str">
            <v/>
          </cell>
          <cell r="BG331"/>
          <cell r="BH331" t="str">
            <v/>
          </cell>
          <cell r="BI331"/>
          <cell r="BJ331" t="str">
            <v/>
          </cell>
          <cell r="BK331"/>
          <cell r="BL331" t="str">
            <v/>
          </cell>
          <cell r="BM331"/>
          <cell r="BN331" t="str">
            <v/>
          </cell>
          <cell r="BO331"/>
          <cell r="BP331" t="str">
            <v/>
          </cell>
          <cell r="BQ331"/>
          <cell r="BR331" t="str">
            <v/>
          </cell>
          <cell r="BS331"/>
          <cell r="BT331" t="str">
            <v/>
          </cell>
          <cell r="BU331"/>
          <cell r="BV331" t="str">
            <v/>
          </cell>
          <cell r="BW331"/>
          <cell r="BX331" t="str">
            <v/>
          </cell>
          <cell r="BY331"/>
          <cell r="BZ331" t="str">
            <v/>
          </cell>
          <cell r="CA331"/>
          <cell r="CB331" t="str">
            <v/>
          </cell>
          <cell r="CC331"/>
          <cell r="CD331" t="str">
            <v/>
          </cell>
          <cell r="CE331"/>
          <cell r="CF331" t="str">
            <v/>
          </cell>
          <cell r="CG331"/>
          <cell r="CH331" t="str">
            <v/>
          </cell>
          <cell r="CI331"/>
          <cell r="CJ331" t="str">
            <v/>
          </cell>
          <cell r="CK331"/>
          <cell r="CL331" t="str">
            <v/>
          </cell>
          <cell r="CM331"/>
          <cell r="CN331" t="str">
            <v/>
          </cell>
          <cell r="CO331"/>
          <cell r="CP331" t="str">
            <v/>
          </cell>
          <cell r="CQ331"/>
          <cell r="CR331" t="str">
            <v/>
          </cell>
          <cell r="CS331"/>
          <cell r="CT331" t="str">
            <v/>
          </cell>
          <cell r="CU331"/>
          <cell r="CV331" t="str">
            <v/>
          </cell>
          <cell r="CW331"/>
          <cell r="CX331" t="str">
            <v>ر1</v>
          </cell>
          <cell r="CY331" t="str">
            <v>ر1</v>
          </cell>
          <cell r="CZ331" t="str">
            <v>ر1</v>
          </cell>
          <cell r="DA331" t="str">
            <v>ر1</v>
          </cell>
          <cell r="DB331" t="str">
            <v>ر1</v>
          </cell>
          <cell r="DC331" t="str">
            <v>ر1</v>
          </cell>
          <cell r="DD331" t="str">
            <v>ج</v>
          </cell>
          <cell r="DE331" t="str">
            <v>ج</v>
          </cell>
          <cell r="DF331" t="str">
            <v>ر1</v>
          </cell>
          <cell r="DG331" t="str">
            <v>ر2</v>
          </cell>
          <cell r="DH331" t="str">
            <v>ج</v>
          </cell>
          <cell r="DI331" t="str">
            <v>ر1</v>
          </cell>
          <cell r="DJ331" t="str">
            <v>ر1</v>
          </cell>
          <cell r="DK331" t="str">
            <v>ج</v>
          </cell>
          <cell r="DL331" t="str">
            <v>ر1</v>
          </cell>
          <cell r="DM331" t="str">
            <v>ر1</v>
          </cell>
          <cell r="DN331" t="str">
            <v>ر1</v>
          </cell>
          <cell r="DO331" t="str">
            <v>ر1</v>
          </cell>
          <cell r="DP331" t="str">
            <v>ر1</v>
          </cell>
          <cell r="DQ331" t="str">
            <v>ج</v>
          </cell>
          <cell r="DR331" t="str">
            <v>ر1</v>
          </cell>
          <cell r="DS331" t="str">
            <v>ر1</v>
          </cell>
          <cell r="DT331" t="str">
            <v>ج</v>
          </cell>
          <cell r="DU331" t="str">
            <v>ر1</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e">
            <v>#REF!</v>
          </cell>
        </row>
        <row r="332">
          <cell r="A332">
            <v>707162</v>
          </cell>
          <cell r="B332" t="str">
            <v>ايلين حمدان</v>
          </cell>
          <cell r="C332" t="str">
            <v>الثالثة حديث</v>
          </cell>
          <cell r="D332" t="str">
            <v>ترفع الى س3</v>
          </cell>
          <cell r="E332"/>
          <cell r="F332" t="str">
            <v>ر1</v>
          </cell>
          <cell r="G332">
            <v>1</v>
          </cell>
          <cell r="H332" t="str">
            <v>ر2</v>
          </cell>
          <cell r="I332"/>
          <cell r="J332" t="str">
            <v>ر2</v>
          </cell>
          <cell r="K332"/>
          <cell r="L332" t="str">
            <v>ر2</v>
          </cell>
          <cell r="M332"/>
          <cell r="N332" t="str">
            <v>ر1</v>
          </cell>
          <cell r="O332"/>
          <cell r="P332" t="str">
            <v>ر1</v>
          </cell>
          <cell r="Q332">
            <v>1</v>
          </cell>
          <cell r="R332" t="str">
            <v>ر2</v>
          </cell>
          <cell r="S332"/>
          <cell r="T332" t="str">
            <v>ر1</v>
          </cell>
          <cell r="U332">
            <v>1</v>
          </cell>
          <cell r="V332" t="str">
            <v>ر2</v>
          </cell>
          <cell r="W332"/>
          <cell r="X332" t="str">
            <v>ر1</v>
          </cell>
          <cell r="Y332">
            <v>1</v>
          </cell>
          <cell r="Z332" t="str">
            <v>ر2</v>
          </cell>
          <cell r="AA332"/>
          <cell r="AB332" t="str">
            <v>ر1</v>
          </cell>
          <cell r="AC332"/>
          <cell r="AD332" t="str">
            <v>ر1</v>
          </cell>
          <cell r="AE332">
            <v>1</v>
          </cell>
          <cell r="AF332" t="str">
            <v>ر1</v>
          </cell>
          <cell r="AG332"/>
          <cell r="AH332" t="str">
            <v>ر1</v>
          </cell>
          <cell r="AI332">
            <v>1</v>
          </cell>
          <cell r="AJ332" t="str">
            <v>ر1</v>
          </cell>
          <cell r="AK332">
            <v>1</v>
          </cell>
          <cell r="AL332" t="str">
            <v>ر1</v>
          </cell>
          <cell r="AM332"/>
          <cell r="AN332" t="str">
            <v>ر1</v>
          </cell>
          <cell r="AO332">
            <v>1</v>
          </cell>
          <cell r="AP332" t="str">
            <v>ج</v>
          </cell>
          <cell r="AQ332">
            <v>1</v>
          </cell>
          <cell r="AR332" t="str">
            <v>ج</v>
          </cell>
          <cell r="AS332">
            <v>1</v>
          </cell>
          <cell r="AT332" t="str">
            <v>ج</v>
          </cell>
          <cell r="AU332">
            <v>1</v>
          </cell>
          <cell r="AV332" t="str">
            <v>ج</v>
          </cell>
          <cell r="AW332">
            <v>1</v>
          </cell>
          <cell r="AX332" t="str">
            <v>ج</v>
          </cell>
          <cell r="AY332">
            <v>1</v>
          </cell>
          <cell r="AZ332" t="str">
            <v>ج</v>
          </cell>
          <cell r="BA332"/>
          <cell r="BB332" t="str">
            <v/>
          </cell>
          <cell r="BC332"/>
          <cell r="BD332" t="str">
            <v/>
          </cell>
          <cell r="BE332"/>
          <cell r="BF332" t="str">
            <v/>
          </cell>
          <cell r="BG332"/>
          <cell r="BH332" t="str">
            <v/>
          </cell>
          <cell r="BI332"/>
          <cell r="BJ332" t="str">
            <v/>
          </cell>
          <cell r="BK332"/>
          <cell r="BL332" t="str">
            <v/>
          </cell>
          <cell r="BM332"/>
          <cell r="BN332" t="str">
            <v/>
          </cell>
          <cell r="BO332"/>
          <cell r="BP332" t="str">
            <v/>
          </cell>
          <cell r="BQ332"/>
          <cell r="BR332" t="str">
            <v/>
          </cell>
          <cell r="BS332"/>
          <cell r="BT332" t="str">
            <v/>
          </cell>
          <cell r="BU332"/>
          <cell r="BV332" t="str">
            <v/>
          </cell>
          <cell r="BW332"/>
          <cell r="BX332" t="str">
            <v/>
          </cell>
          <cell r="BY332"/>
          <cell r="BZ332" t="str">
            <v/>
          </cell>
          <cell r="CA332"/>
          <cell r="CB332" t="str">
            <v/>
          </cell>
          <cell r="CC332"/>
          <cell r="CD332" t="str">
            <v/>
          </cell>
          <cell r="CE332"/>
          <cell r="CF332" t="str">
            <v/>
          </cell>
          <cell r="CG332"/>
          <cell r="CH332" t="str">
            <v/>
          </cell>
          <cell r="CI332"/>
          <cell r="CJ332" t="str">
            <v/>
          </cell>
          <cell r="CK332"/>
          <cell r="CL332" t="str">
            <v/>
          </cell>
          <cell r="CM332"/>
          <cell r="CN332" t="str">
            <v/>
          </cell>
          <cell r="CO332"/>
          <cell r="CP332" t="str">
            <v/>
          </cell>
          <cell r="CQ332"/>
          <cell r="CR332" t="str">
            <v/>
          </cell>
          <cell r="CS332"/>
          <cell r="CT332" t="str">
            <v/>
          </cell>
          <cell r="CU332"/>
          <cell r="CV332" t="str">
            <v/>
          </cell>
          <cell r="CW332"/>
          <cell r="CX332" t="str">
            <v>ر1</v>
          </cell>
          <cell r="CY332" t="str">
            <v>ر2</v>
          </cell>
          <cell r="CZ332" t="str">
            <v>ر2</v>
          </cell>
          <cell r="DA332" t="str">
            <v>ر2</v>
          </cell>
          <cell r="DB332" t="str">
            <v>ر1</v>
          </cell>
          <cell r="DC332" t="str">
            <v>ر1</v>
          </cell>
          <cell r="DD332" t="str">
            <v>ر2</v>
          </cell>
          <cell r="DE332" t="str">
            <v>ر1</v>
          </cell>
          <cell r="DF332" t="str">
            <v>ر2</v>
          </cell>
          <cell r="DG332" t="str">
            <v>ر1</v>
          </cell>
          <cell r="DH332" t="str">
            <v>ر2</v>
          </cell>
          <cell r="DI332" t="str">
            <v>ر1</v>
          </cell>
          <cell r="DJ332" t="str">
            <v>ر1</v>
          </cell>
          <cell r="DK332" t="str">
            <v>ر2</v>
          </cell>
          <cell r="DL332" t="str">
            <v>ر1</v>
          </cell>
          <cell r="DM332" t="str">
            <v>ر2</v>
          </cell>
          <cell r="DN332" t="str">
            <v>ر2</v>
          </cell>
          <cell r="DO332" t="str">
            <v>ر1</v>
          </cell>
          <cell r="DP332" t="str">
            <v>ر1</v>
          </cell>
          <cell r="DQ332" t="str">
            <v>ر1</v>
          </cell>
          <cell r="DR332" t="str">
            <v>ر1</v>
          </cell>
          <cell r="DS332" t="str">
            <v>ر1</v>
          </cell>
          <cell r="DT332" t="str">
            <v>ر1</v>
          </cell>
          <cell r="DU332" t="str">
            <v>ر1</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e">
            <v>#REF!</v>
          </cell>
        </row>
        <row r="333">
          <cell r="A333">
            <v>707164</v>
          </cell>
          <cell r="B333" t="str">
            <v>أحمد سميد</v>
          </cell>
          <cell r="C333" t="str">
            <v>الثانية</v>
          </cell>
          <cell r="D333" t="str">
            <v/>
          </cell>
          <cell r="E333"/>
          <cell r="F333" t="str">
            <v>ر2</v>
          </cell>
          <cell r="G333"/>
          <cell r="H333" t="str">
            <v>ر1</v>
          </cell>
          <cell r="I333"/>
          <cell r="J333" t="str">
            <v>ر1</v>
          </cell>
          <cell r="K333"/>
          <cell r="L333" t="str">
            <v>ر1</v>
          </cell>
          <cell r="M333"/>
          <cell r="N333" t="str">
            <v>ر1</v>
          </cell>
          <cell r="O333"/>
          <cell r="P333" t="str">
            <v>ر1</v>
          </cell>
          <cell r="Q333"/>
          <cell r="R333" t="str">
            <v>ر2</v>
          </cell>
          <cell r="S333"/>
          <cell r="T333" t="str">
            <v>ر1</v>
          </cell>
          <cell r="U333"/>
          <cell r="V333" t="str">
            <v>ر2</v>
          </cell>
          <cell r="W333"/>
          <cell r="X333" t="str">
            <v>ر1</v>
          </cell>
          <cell r="Y333"/>
          <cell r="Z333" t="str">
            <v>ر2</v>
          </cell>
          <cell r="AA333"/>
          <cell r="AB333" t="str">
            <v>ر1</v>
          </cell>
          <cell r="AC333">
            <v>1</v>
          </cell>
          <cell r="AD333" t="str">
            <v>ج</v>
          </cell>
          <cell r="AE333">
            <v>1</v>
          </cell>
          <cell r="AF333" t="str">
            <v>ج</v>
          </cell>
          <cell r="AG333"/>
          <cell r="AH333" t="str">
            <v>ج</v>
          </cell>
          <cell r="AI333">
            <v>1</v>
          </cell>
          <cell r="AJ333" t="str">
            <v>ج</v>
          </cell>
          <cell r="AK333">
            <v>1</v>
          </cell>
          <cell r="AL333" t="str">
            <v>ج</v>
          </cell>
          <cell r="AM333">
            <v>1</v>
          </cell>
          <cell r="AN333" t="str">
            <v>ج</v>
          </cell>
          <cell r="AO333"/>
          <cell r="AP333" t="str">
            <v/>
          </cell>
          <cell r="AQ333"/>
          <cell r="AR333" t="str">
            <v/>
          </cell>
          <cell r="AS333"/>
          <cell r="AT333" t="str">
            <v/>
          </cell>
          <cell r="AU333"/>
          <cell r="AV333" t="str">
            <v/>
          </cell>
          <cell r="AW333"/>
          <cell r="AX333" t="str">
            <v/>
          </cell>
          <cell r="AY333"/>
          <cell r="AZ333" t="str">
            <v/>
          </cell>
          <cell r="BA333"/>
          <cell r="BB333" t="str">
            <v/>
          </cell>
          <cell r="BC333"/>
          <cell r="BD333" t="str">
            <v/>
          </cell>
          <cell r="BE333"/>
          <cell r="BF333" t="str">
            <v/>
          </cell>
          <cell r="BG333"/>
          <cell r="BH333" t="str">
            <v/>
          </cell>
          <cell r="BI333"/>
          <cell r="BJ333" t="str">
            <v/>
          </cell>
          <cell r="BK333"/>
          <cell r="BL333" t="str">
            <v/>
          </cell>
          <cell r="BM333"/>
          <cell r="BN333" t="str">
            <v/>
          </cell>
          <cell r="BO333"/>
          <cell r="BP333" t="str">
            <v/>
          </cell>
          <cell r="BQ333"/>
          <cell r="BR333" t="str">
            <v/>
          </cell>
          <cell r="BS333"/>
          <cell r="BT333" t="str">
            <v/>
          </cell>
          <cell r="BU333"/>
          <cell r="BV333" t="str">
            <v/>
          </cell>
          <cell r="BW333"/>
          <cell r="BX333" t="str">
            <v/>
          </cell>
          <cell r="BY333"/>
          <cell r="BZ333" t="str">
            <v/>
          </cell>
          <cell r="CA333"/>
          <cell r="CB333" t="str">
            <v/>
          </cell>
          <cell r="CC333"/>
          <cell r="CD333" t="str">
            <v/>
          </cell>
          <cell r="CE333"/>
          <cell r="CF333" t="str">
            <v/>
          </cell>
          <cell r="CG333"/>
          <cell r="CH333" t="str">
            <v/>
          </cell>
          <cell r="CI333"/>
          <cell r="CJ333" t="str">
            <v/>
          </cell>
          <cell r="CK333"/>
          <cell r="CL333" t="str">
            <v/>
          </cell>
          <cell r="CM333"/>
          <cell r="CN333" t="str">
            <v/>
          </cell>
          <cell r="CO333"/>
          <cell r="CP333" t="str">
            <v/>
          </cell>
          <cell r="CQ333"/>
          <cell r="CR333" t="str">
            <v/>
          </cell>
          <cell r="CS333"/>
          <cell r="CT333" t="str">
            <v/>
          </cell>
          <cell r="CU333"/>
          <cell r="CV333" t="str">
            <v/>
          </cell>
          <cell r="CW333"/>
          <cell r="CX333" t="str">
            <v>ر2</v>
          </cell>
          <cell r="CY333" t="str">
            <v>ر1</v>
          </cell>
          <cell r="CZ333" t="str">
            <v>ر1</v>
          </cell>
          <cell r="DA333" t="str">
            <v>ر1</v>
          </cell>
          <cell r="DB333" t="str">
            <v>ر1</v>
          </cell>
          <cell r="DC333" t="str">
            <v>ر1</v>
          </cell>
          <cell r="DD333" t="str">
            <v>ر2</v>
          </cell>
          <cell r="DE333" t="str">
            <v>ر1</v>
          </cell>
          <cell r="DF333" t="str">
            <v>ر2</v>
          </cell>
          <cell r="DG333" t="str">
            <v>ر1</v>
          </cell>
          <cell r="DH333" t="str">
            <v>ر2</v>
          </cell>
          <cell r="DI333" t="str">
            <v>ر1</v>
          </cell>
          <cell r="DJ333" t="str">
            <v>ر1</v>
          </cell>
          <cell r="DK333" t="str">
            <v>ر1</v>
          </cell>
          <cell r="DL333" t="str">
            <v>ج</v>
          </cell>
          <cell r="DM333" t="str">
            <v>ر1</v>
          </cell>
          <cell r="DN333" t="str">
            <v>ر1</v>
          </cell>
          <cell r="DO333" t="str">
            <v>ر1</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e">
            <v>#REF!</v>
          </cell>
        </row>
        <row r="334">
          <cell r="A334">
            <v>707168</v>
          </cell>
          <cell r="B334" t="str">
            <v>آلاء زاكياني</v>
          </cell>
          <cell r="C334" t="str">
            <v>الأولى</v>
          </cell>
          <cell r="D334" t="str">
            <v/>
          </cell>
          <cell r="E334">
            <v>1</v>
          </cell>
          <cell r="F334" t="str">
            <v/>
          </cell>
          <cell r="G334"/>
          <cell r="H334" t="str">
            <v/>
          </cell>
          <cell r="I334"/>
          <cell r="J334" t="str">
            <v/>
          </cell>
          <cell r="K334">
            <v>1</v>
          </cell>
          <cell r="L334" t="str">
            <v/>
          </cell>
          <cell r="M334"/>
          <cell r="N334" t="str">
            <v/>
          </cell>
          <cell r="O334"/>
          <cell r="P334" t="str">
            <v/>
          </cell>
          <cell r="Q334"/>
          <cell r="R334" t="str">
            <v/>
          </cell>
          <cell r="S334"/>
          <cell r="T334" t="str">
            <v/>
          </cell>
          <cell r="U334"/>
          <cell r="V334" t="str">
            <v/>
          </cell>
          <cell r="W334"/>
          <cell r="X334" t="str">
            <v/>
          </cell>
          <cell r="Y334"/>
          <cell r="Z334" t="str">
            <v/>
          </cell>
          <cell r="AA334"/>
          <cell r="AB334" t="str">
            <v/>
          </cell>
          <cell r="AC334"/>
          <cell r="AD334" t="str">
            <v/>
          </cell>
          <cell r="AE334"/>
          <cell r="AF334" t="str">
            <v/>
          </cell>
          <cell r="AG334"/>
          <cell r="AH334" t="str">
            <v/>
          </cell>
          <cell r="AI334"/>
          <cell r="AJ334" t="str">
            <v/>
          </cell>
          <cell r="AK334"/>
          <cell r="AL334" t="str">
            <v/>
          </cell>
          <cell r="AM334"/>
          <cell r="AN334" t="str">
            <v/>
          </cell>
          <cell r="AO334"/>
          <cell r="AP334" t="str">
            <v/>
          </cell>
          <cell r="AQ334"/>
          <cell r="AR334" t="str">
            <v/>
          </cell>
          <cell r="AS334"/>
          <cell r="AT334" t="str">
            <v/>
          </cell>
          <cell r="AU334"/>
          <cell r="AV334" t="str">
            <v/>
          </cell>
          <cell r="AW334"/>
          <cell r="AX334" t="str">
            <v/>
          </cell>
          <cell r="AY334"/>
          <cell r="AZ334" t="str">
            <v/>
          </cell>
          <cell r="BA334"/>
          <cell r="BB334" t="str">
            <v/>
          </cell>
          <cell r="BC334"/>
          <cell r="BD334" t="str">
            <v/>
          </cell>
          <cell r="BE334"/>
          <cell r="BF334" t="str">
            <v/>
          </cell>
          <cell r="BG334"/>
          <cell r="BH334" t="str">
            <v/>
          </cell>
          <cell r="BI334"/>
          <cell r="BJ334" t="str">
            <v/>
          </cell>
          <cell r="BK334"/>
          <cell r="BL334" t="str">
            <v/>
          </cell>
          <cell r="BM334"/>
          <cell r="BN334" t="str">
            <v/>
          </cell>
          <cell r="BO334"/>
          <cell r="BP334" t="str">
            <v/>
          </cell>
          <cell r="BQ334"/>
          <cell r="BR334" t="str">
            <v/>
          </cell>
          <cell r="BS334"/>
          <cell r="BT334" t="str">
            <v/>
          </cell>
          <cell r="BU334"/>
          <cell r="BV334" t="str">
            <v/>
          </cell>
          <cell r="BW334"/>
          <cell r="BX334" t="str">
            <v/>
          </cell>
          <cell r="BY334"/>
          <cell r="BZ334" t="str">
            <v/>
          </cell>
          <cell r="CA334"/>
          <cell r="CB334" t="str">
            <v/>
          </cell>
          <cell r="CC334"/>
          <cell r="CD334" t="str">
            <v/>
          </cell>
          <cell r="CE334"/>
          <cell r="CF334" t="str">
            <v/>
          </cell>
          <cell r="CG334"/>
          <cell r="CH334" t="str">
            <v/>
          </cell>
          <cell r="CI334"/>
          <cell r="CJ334" t="str">
            <v/>
          </cell>
          <cell r="CK334"/>
          <cell r="CL334" t="str">
            <v/>
          </cell>
          <cell r="CM334"/>
          <cell r="CN334" t="str">
            <v/>
          </cell>
          <cell r="CO334"/>
          <cell r="CP334" t="str">
            <v/>
          </cell>
          <cell r="CQ334"/>
          <cell r="CR334" t="str">
            <v/>
          </cell>
          <cell r="CS334"/>
          <cell r="CT334" t="str">
            <v/>
          </cell>
          <cell r="CU334"/>
          <cell r="CV334" t="str">
            <v/>
          </cell>
          <cell r="CW334"/>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
          </cell>
          <cell r="ET334" t="str">
            <v/>
          </cell>
          <cell r="EU334" t="str">
            <v/>
          </cell>
          <cell r="EV334" t="str">
            <v/>
          </cell>
          <cell r="EW334" t="e">
            <v>#REF!</v>
          </cell>
        </row>
        <row r="335">
          <cell r="A335">
            <v>707170</v>
          </cell>
          <cell r="B335" t="str">
            <v>باسل ابوالهيجاء</v>
          </cell>
          <cell r="C335" t="str">
            <v>الأولى</v>
          </cell>
          <cell r="D335" t="str">
            <v/>
          </cell>
          <cell r="E335"/>
          <cell r="F335" t="str">
            <v>ر1</v>
          </cell>
          <cell r="G335"/>
          <cell r="H335" t="str">
            <v>ر1</v>
          </cell>
          <cell r="I335">
            <v>1</v>
          </cell>
          <cell r="J335" t="str">
            <v>ر1</v>
          </cell>
          <cell r="K335">
            <v>1</v>
          </cell>
          <cell r="L335" t="str">
            <v>ر1</v>
          </cell>
          <cell r="M335"/>
          <cell r="N335" t="str">
            <v>ر1</v>
          </cell>
          <cell r="O335">
            <v>1</v>
          </cell>
          <cell r="P335" t="str">
            <v>ر1</v>
          </cell>
          <cell r="Q335">
            <v>1</v>
          </cell>
          <cell r="R335" t="str">
            <v>ج</v>
          </cell>
          <cell r="S335">
            <v>1</v>
          </cell>
          <cell r="T335" t="str">
            <v>ج</v>
          </cell>
          <cell r="U335">
            <v>1</v>
          </cell>
          <cell r="V335" t="str">
            <v>ج</v>
          </cell>
          <cell r="W335"/>
          <cell r="X335" t="str">
            <v>ج</v>
          </cell>
          <cell r="Y335">
            <v>1</v>
          </cell>
          <cell r="Z335" t="str">
            <v>ج</v>
          </cell>
          <cell r="AA335">
            <v>1</v>
          </cell>
          <cell r="AB335" t="str">
            <v>ج</v>
          </cell>
          <cell r="AC335"/>
          <cell r="AD335" t="str">
            <v/>
          </cell>
          <cell r="AE335"/>
          <cell r="AF335" t="str">
            <v/>
          </cell>
          <cell r="AG335"/>
          <cell r="AH335" t="str">
            <v/>
          </cell>
          <cell r="AI335"/>
          <cell r="AJ335" t="str">
            <v/>
          </cell>
          <cell r="AK335"/>
          <cell r="AL335" t="str">
            <v/>
          </cell>
          <cell r="AM335"/>
          <cell r="AN335" t="str">
            <v/>
          </cell>
          <cell r="AO335"/>
          <cell r="AP335" t="str">
            <v/>
          </cell>
          <cell r="AQ335"/>
          <cell r="AR335" t="str">
            <v/>
          </cell>
          <cell r="AS335"/>
          <cell r="AT335" t="str">
            <v/>
          </cell>
          <cell r="AU335"/>
          <cell r="AV335" t="str">
            <v/>
          </cell>
          <cell r="AW335"/>
          <cell r="AX335" t="str">
            <v/>
          </cell>
          <cell r="AY335"/>
          <cell r="AZ335" t="str">
            <v/>
          </cell>
          <cell r="BA335"/>
          <cell r="BB335" t="str">
            <v/>
          </cell>
          <cell r="BC335"/>
          <cell r="BD335" t="str">
            <v/>
          </cell>
          <cell r="BE335"/>
          <cell r="BF335" t="str">
            <v/>
          </cell>
          <cell r="BG335"/>
          <cell r="BH335" t="str">
            <v/>
          </cell>
          <cell r="BI335"/>
          <cell r="BJ335" t="str">
            <v/>
          </cell>
          <cell r="BK335"/>
          <cell r="BL335" t="str">
            <v/>
          </cell>
          <cell r="BM335"/>
          <cell r="BN335" t="str">
            <v/>
          </cell>
          <cell r="BO335"/>
          <cell r="BP335" t="str">
            <v/>
          </cell>
          <cell r="BQ335"/>
          <cell r="BR335" t="str">
            <v/>
          </cell>
          <cell r="BS335"/>
          <cell r="BT335" t="str">
            <v/>
          </cell>
          <cell r="BU335"/>
          <cell r="BV335" t="str">
            <v/>
          </cell>
          <cell r="BW335"/>
          <cell r="BX335" t="str">
            <v/>
          </cell>
          <cell r="BY335"/>
          <cell r="BZ335" t="str">
            <v/>
          </cell>
          <cell r="CA335"/>
          <cell r="CB335" t="str">
            <v/>
          </cell>
          <cell r="CC335"/>
          <cell r="CD335" t="str">
            <v/>
          </cell>
          <cell r="CE335"/>
          <cell r="CF335" t="str">
            <v/>
          </cell>
          <cell r="CG335"/>
          <cell r="CH335" t="str">
            <v/>
          </cell>
          <cell r="CI335"/>
          <cell r="CJ335" t="str">
            <v/>
          </cell>
          <cell r="CK335"/>
          <cell r="CL335" t="str">
            <v/>
          </cell>
          <cell r="CM335"/>
          <cell r="CN335" t="str">
            <v/>
          </cell>
          <cell r="CO335"/>
          <cell r="CP335" t="str">
            <v/>
          </cell>
          <cell r="CQ335"/>
          <cell r="CR335" t="str">
            <v/>
          </cell>
          <cell r="CS335"/>
          <cell r="CT335" t="str">
            <v/>
          </cell>
          <cell r="CU335"/>
          <cell r="CV335" t="str">
            <v/>
          </cell>
          <cell r="CW335"/>
          <cell r="CX335" t="str">
            <v>ر1</v>
          </cell>
          <cell r="CY335" t="str">
            <v>ر1</v>
          </cell>
          <cell r="CZ335" t="str">
            <v>ر2</v>
          </cell>
          <cell r="DA335" t="str">
            <v>ر2</v>
          </cell>
          <cell r="DB335" t="str">
            <v>ر1</v>
          </cell>
          <cell r="DC335" t="str">
            <v>ر2</v>
          </cell>
          <cell r="DD335" t="str">
            <v>ر1</v>
          </cell>
          <cell r="DE335" t="str">
            <v>ر1</v>
          </cell>
          <cell r="DF335" t="str">
            <v>ر1</v>
          </cell>
          <cell r="DG335" t="str">
            <v>ج</v>
          </cell>
          <cell r="DH335" t="str">
            <v>ر1</v>
          </cell>
          <cell r="DI335" t="str">
            <v>ر1</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O335" t="str">
            <v/>
          </cell>
          <cell r="EP335" t="str">
            <v/>
          </cell>
          <cell r="EQ335" t="str">
            <v/>
          </cell>
          <cell r="ER335" t="str">
            <v/>
          </cell>
          <cell r="ES335" t="str">
            <v/>
          </cell>
          <cell r="ET335" t="str">
            <v/>
          </cell>
          <cell r="EU335" t="str">
            <v/>
          </cell>
          <cell r="EV335" t="str">
            <v/>
          </cell>
          <cell r="EW335" t="e">
            <v>#REF!</v>
          </cell>
        </row>
        <row r="336">
          <cell r="A336">
            <v>707171</v>
          </cell>
          <cell r="B336" t="str">
            <v>باسل ظاظا</v>
          </cell>
          <cell r="C336" t="str">
            <v>الأولى</v>
          </cell>
          <cell r="D336" t="str">
            <v/>
          </cell>
          <cell r="E336"/>
          <cell r="F336" t="str">
            <v>ر2</v>
          </cell>
          <cell r="G336">
            <v>1</v>
          </cell>
          <cell r="H336" t="str">
            <v>ر1</v>
          </cell>
          <cell r="I336"/>
          <cell r="J336" t="str">
            <v>ر1</v>
          </cell>
          <cell r="K336"/>
          <cell r="L336" t="str">
            <v>ر1</v>
          </cell>
          <cell r="M336">
            <v>1</v>
          </cell>
          <cell r="N336" t="str">
            <v>ر2</v>
          </cell>
          <cell r="O336"/>
          <cell r="P336" t="str">
            <v>ر2</v>
          </cell>
          <cell r="Q336">
            <v>1</v>
          </cell>
          <cell r="R336" t="str">
            <v>ج</v>
          </cell>
          <cell r="S336">
            <v>1</v>
          </cell>
          <cell r="T336" t="str">
            <v>ج</v>
          </cell>
          <cell r="U336"/>
          <cell r="V336" t="str">
            <v>ر1</v>
          </cell>
          <cell r="W336"/>
          <cell r="X336" t="str">
            <v>ج</v>
          </cell>
          <cell r="Y336"/>
          <cell r="Z336" t="str">
            <v>ج</v>
          </cell>
          <cell r="AA336"/>
          <cell r="AB336" t="str">
            <v>ر1</v>
          </cell>
          <cell r="AC336"/>
          <cell r="AD336" t="str">
            <v/>
          </cell>
          <cell r="AE336"/>
          <cell r="AF336" t="str">
            <v/>
          </cell>
          <cell r="AG336"/>
          <cell r="AH336" t="str">
            <v/>
          </cell>
          <cell r="AI336"/>
          <cell r="AJ336" t="str">
            <v/>
          </cell>
          <cell r="AK336"/>
          <cell r="AL336" t="str">
            <v/>
          </cell>
          <cell r="AM336"/>
          <cell r="AN336" t="str">
            <v/>
          </cell>
          <cell r="AO336"/>
          <cell r="AP336" t="str">
            <v/>
          </cell>
          <cell r="AQ336"/>
          <cell r="AR336" t="str">
            <v/>
          </cell>
          <cell r="AS336"/>
          <cell r="AT336" t="str">
            <v/>
          </cell>
          <cell r="AU336"/>
          <cell r="AV336" t="str">
            <v/>
          </cell>
          <cell r="AW336"/>
          <cell r="AX336" t="str">
            <v/>
          </cell>
          <cell r="AY336"/>
          <cell r="AZ336" t="str">
            <v/>
          </cell>
          <cell r="BA336"/>
          <cell r="BB336" t="str">
            <v/>
          </cell>
          <cell r="BC336"/>
          <cell r="BD336" t="str">
            <v/>
          </cell>
          <cell r="BE336"/>
          <cell r="BF336" t="str">
            <v/>
          </cell>
          <cell r="BG336"/>
          <cell r="BH336" t="str">
            <v/>
          </cell>
          <cell r="BI336"/>
          <cell r="BJ336" t="str">
            <v/>
          </cell>
          <cell r="BK336"/>
          <cell r="BL336" t="str">
            <v/>
          </cell>
          <cell r="BM336"/>
          <cell r="BN336" t="str">
            <v/>
          </cell>
          <cell r="BO336"/>
          <cell r="BP336" t="str">
            <v/>
          </cell>
          <cell r="BQ336"/>
          <cell r="BR336" t="str">
            <v/>
          </cell>
          <cell r="BS336"/>
          <cell r="BT336" t="str">
            <v/>
          </cell>
          <cell r="BU336"/>
          <cell r="BV336" t="str">
            <v/>
          </cell>
          <cell r="BW336"/>
          <cell r="BX336" t="str">
            <v/>
          </cell>
          <cell r="BY336"/>
          <cell r="BZ336" t="str">
            <v/>
          </cell>
          <cell r="CA336"/>
          <cell r="CB336" t="str">
            <v/>
          </cell>
          <cell r="CC336"/>
          <cell r="CD336" t="str">
            <v/>
          </cell>
          <cell r="CE336"/>
          <cell r="CF336" t="str">
            <v/>
          </cell>
          <cell r="CG336"/>
          <cell r="CH336" t="str">
            <v/>
          </cell>
          <cell r="CI336"/>
          <cell r="CJ336" t="str">
            <v/>
          </cell>
          <cell r="CK336"/>
          <cell r="CL336" t="str">
            <v/>
          </cell>
          <cell r="CM336"/>
          <cell r="CN336" t="str">
            <v/>
          </cell>
          <cell r="CO336"/>
          <cell r="CP336" t="str">
            <v/>
          </cell>
          <cell r="CQ336"/>
          <cell r="CR336" t="str">
            <v/>
          </cell>
          <cell r="CS336"/>
          <cell r="CT336" t="str">
            <v/>
          </cell>
          <cell r="CU336"/>
          <cell r="CV336" t="str">
            <v/>
          </cell>
          <cell r="CW336"/>
          <cell r="CX336" t="str">
            <v>ر2</v>
          </cell>
          <cell r="CY336" t="str">
            <v>ر2</v>
          </cell>
          <cell r="CZ336" t="str">
            <v>ر1</v>
          </cell>
          <cell r="DA336" t="str">
            <v>ر1</v>
          </cell>
          <cell r="DB336" t="str">
            <v>ر2</v>
          </cell>
          <cell r="DC336" t="str">
            <v>ر2</v>
          </cell>
          <cell r="DD336" t="str">
            <v>ر1</v>
          </cell>
          <cell r="DE336" t="str">
            <v>ر1</v>
          </cell>
          <cell r="DF336" t="str">
            <v>ر1</v>
          </cell>
          <cell r="DG336" t="str">
            <v>ج</v>
          </cell>
          <cell r="DH336" t="str">
            <v>ج</v>
          </cell>
          <cell r="DI336" t="str">
            <v>ر1</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e">
            <v>#REF!</v>
          </cell>
        </row>
        <row r="337">
          <cell r="A337">
            <v>707176</v>
          </cell>
          <cell r="B337" t="str">
            <v>جورج كوركيس</v>
          </cell>
          <cell r="C337" t="str">
            <v>الثانية حديث</v>
          </cell>
          <cell r="D337" t="str">
            <v>ترفع الى س2</v>
          </cell>
          <cell r="E337">
            <v>1</v>
          </cell>
          <cell r="F337" t="str">
            <v>ر2</v>
          </cell>
          <cell r="G337"/>
          <cell r="H337" t="str">
            <v>ر1</v>
          </cell>
          <cell r="I337"/>
          <cell r="J337" t="str">
            <v>ر2</v>
          </cell>
          <cell r="K337"/>
          <cell r="L337" t="str">
            <v>ر1</v>
          </cell>
          <cell r="M337"/>
          <cell r="N337" t="str">
            <v>ر1</v>
          </cell>
          <cell r="O337"/>
          <cell r="P337" t="str">
            <v>ر1</v>
          </cell>
          <cell r="Q337"/>
          <cell r="R337" t="str">
            <v>ر1</v>
          </cell>
          <cell r="S337">
            <v>1</v>
          </cell>
          <cell r="T337" t="str">
            <v>ر1</v>
          </cell>
          <cell r="U337">
            <v>1</v>
          </cell>
          <cell r="V337" t="str">
            <v>ر1</v>
          </cell>
          <cell r="W337"/>
          <cell r="X337" t="str">
            <v>ر1</v>
          </cell>
          <cell r="Y337">
            <v>1</v>
          </cell>
          <cell r="Z337" t="str">
            <v>ر1</v>
          </cell>
          <cell r="AA337"/>
          <cell r="AB337" t="str">
            <v>ج</v>
          </cell>
          <cell r="AC337"/>
          <cell r="AD337" t="str">
            <v/>
          </cell>
          <cell r="AE337"/>
          <cell r="AF337" t="str">
            <v/>
          </cell>
          <cell r="AG337"/>
          <cell r="AH337" t="str">
            <v/>
          </cell>
          <cell r="AI337"/>
          <cell r="AJ337" t="str">
            <v/>
          </cell>
          <cell r="AK337"/>
          <cell r="AL337" t="str">
            <v/>
          </cell>
          <cell r="AM337"/>
          <cell r="AN337" t="str">
            <v/>
          </cell>
          <cell r="AO337"/>
          <cell r="AP337" t="str">
            <v/>
          </cell>
          <cell r="AQ337"/>
          <cell r="AR337" t="str">
            <v/>
          </cell>
          <cell r="AS337"/>
          <cell r="AT337" t="str">
            <v/>
          </cell>
          <cell r="AU337"/>
          <cell r="AV337" t="str">
            <v/>
          </cell>
          <cell r="AW337"/>
          <cell r="AX337" t="str">
            <v/>
          </cell>
          <cell r="AY337"/>
          <cell r="AZ337" t="str">
            <v/>
          </cell>
          <cell r="BA337"/>
          <cell r="BB337" t="str">
            <v/>
          </cell>
          <cell r="BC337"/>
          <cell r="BD337" t="str">
            <v/>
          </cell>
          <cell r="BE337"/>
          <cell r="BF337" t="str">
            <v/>
          </cell>
          <cell r="BG337"/>
          <cell r="BH337" t="str">
            <v/>
          </cell>
          <cell r="BI337"/>
          <cell r="BJ337" t="str">
            <v/>
          </cell>
          <cell r="BK337"/>
          <cell r="BL337" t="str">
            <v/>
          </cell>
          <cell r="BM337"/>
          <cell r="BN337" t="str">
            <v/>
          </cell>
          <cell r="BO337"/>
          <cell r="BP337" t="str">
            <v/>
          </cell>
          <cell r="BQ337"/>
          <cell r="BR337" t="str">
            <v/>
          </cell>
          <cell r="BS337"/>
          <cell r="BT337" t="str">
            <v/>
          </cell>
          <cell r="BU337"/>
          <cell r="BV337" t="str">
            <v/>
          </cell>
          <cell r="BW337"/>
          <cell r="BX337" t="str">
            <v/>
          </cell>
          <cell r="BY337"/>
          <cell r="BZ337" t="str">
            <v/>
          </cell>
          <cell r="CA337"/>
          <cell r="CB337" t="str">
            <v/>
          </cell>
          <cell r="CC337"/>
          <cell r="CD337" t="str">
            <v/>
          </cell>
          <cell r="CE337"/>
          <cell r="CF337" t="str">
            <v/>
          </cell>
          <cell r="CG337"/>
          <cell r="CH337" t="str">
            <v/>
          </cell>
          <cell r="CI337"/>
          <cell r="CJ337" t="str">
            <v/>
          </cell>
          <cell r="CK337"/>
          <cell r="CL337" t="str">
            <v/>
          </cell>
          <cell r="CM337"/>
          <cell r="CN337" t="str">
            <v/>
          </cell>
          <cell r="CO337"/>
          <cell r="CP337" t="str">
            <v/>
          </cell>
          <cell r="CQ337"/>
          <cell r="CR337" t="str">
            <v/>
          </cell>
          <cell r="CS337"/>
          <cell r="CT337" t="str">
            <v/>
          </cell>
          <cell r="CU337"/>
          <cell r="CV337" t="str">
            <v/>
          </cell>
          <cell r="CW337"/>
          <cell r="CX337" t="str">
            <v>ر2</v>
          </cell>
          <cell r="CY337" t="str">
            <v>ر1</v>
          </cell>
          <cell r="CZ337" t="str">
            <v>ر2</v>
          </cell>
          <cell r="DA337" t="str">
            <v>ر1</v>
          </cell>
          <cell r="DB337" t="str">
            <v>ر1</v>
          </cell>
          <cell r="DC337" t="str">
            <v>ر1</v>
          </cell>
          <cell r="DD337" t="str">
            <v>ر1</v>
          </cell>
          <cell r="DE337" t="str">
            <v>ر2</v>
          </cell>
          <cell r="DF337" t="str">
            <v>ر2</v>
          </cell>
          <cell r="DG337" t="str">
            <v>ر1</v>
          </cell>
          <cell r="DH337" t="str">
            <v>ر2</v>
          </cell>
          <cell r="DI337" t="str">
            <v>ج</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O337" t="str">
            <v/>
          </cell>
          <cell r="EP337" t="str">
            <v/>
          </cell>
          <cell r="EQ337" t="str">
            <v/>
          </cell>
          <cell r="ER337" t="str">
            <v/>
          </cell>
          <cell r="ES337" t="str">
            <v/>
          </cell>
          <cell r="ET337" t="str">
            <v/>
          </cell>
          <cell r="EU337" t="str">
            <v/>
          </cell>
          <cell r="EV337" t="str">
            <v/>
          </cell>
          <cell r="EW337" t="e">
            <v>#REF!</v>
          </cell>
        </row>
        <row r="338">
          <cell r="A338">
            <v>707193</v>
          </cell>
          <cell r="B338" t="str">
            <v>رانيا جديد</v>
          </cell>
          <cell r="C338" t="str">
            <v>الثانية</v>
          </cell>
          <cell r="D338" t="str">
            <v/>
          </cell>
          <cell r="E338"/>
          <cell r="F338" t="str">
            <v>ر1</v>
          </cell>
          <cell r="G338"/>
          <cell r="H338" t="str">
            <v>ر1</v>
          </cell>
          <cell r="I338"/>
          <cell r="J338" t="str">
            <v>ر1</v>
          </cell>
          <cell r="K338"/>
          <cell r="L338" t="str">
            <v>ر1</v>
          </cell>
          <cell r="M338"/>
          <cell r="N338" t="str">
            <v>ر1</v>
          </cell>
          <cell r="O338"/>
          <cell r="P338" t="str">
            <v>ر1</v>
          </cell>
          <cell r="Q338"/>
          <cell r="R338" t="str">
            <v>ر1</v>
          </cell>
          <cell r="S338"/>
          <cell r="T338" t="str">
            <v>ر1</v>
          </cell>
          <cell r="U338"/>
          <cell r="V338" t="str">
            <v>ر1</v>
          </cell>
          <cell r="W338"/>
          <cell r="X338" t="str">
            <v>ر1</v>
          </cell>
          <cell r="Y338">
            <v>1</v>
          </cell>
          <cell r="Z338" t="str">
            <v>ج</v>
          </cell>
          <cell r="AA338"/>
          <cell r="AB338" t="str">
            <v>ر1</v>
          </cell>
          <cell r="AC338">
            <v>1</v>
          </cell>
          <cell r="AD338" t="str">
            <v>ج</v>
          </cell>
          <cell r="AE338">
            <v>1</v>
          </cell>
          <cell r="AF338" t="str">
            <v>ج</v>
          </cell>
          <cell r="AG338"/>
          <cell r="AH338" t="str">
            <v>ج</v>
          </cell>
          <cell r="AI338"/>
          <cell r="AJ338" t="str">
            <v>ج</v>
          </cell>
          <cell r="AK338">
            <v>1</v>
          </cell>
          <cell r="AL338" t="str">
            <v>ج</v>
          </cell>
          <cell r="AM338">
            <v>1</v>
          </cell>
          <cell r="AN338" t="str">
            <v>ج</v>
          </cell>
          <cell r="AO338"/>
          <cell r="AP338" t="str">
            <v/>
          </cell>
          <cell r="AQ338"/>
          <cell r="AR338" t="str">
            <v/>
          </cell>
          <cell r="AS338"/>
          <cell r="AT338" t="str">
            <v/>
          </cell>
          <cell r="AU338"/>
          <cell r="AV338" t="str">
            <v/>
          </cell>
          <cell r="AW338"/>
          <cell r="AX338" t="str">
            <v/>
          </cell>
          <cell r="AY338"/>
          <cell r="AZ338" t="str">
            <v/>
          </cell>
          <cell r="BA338"/>
          <cell r="BB338" t="str">
            <v/>
          </cell>
          <cell r="BC338"/>
          <cell r="BD338" t="str">
            <v/>
          </cell>
          <cell r="BE338"/>
          <cell r="BF338" t="str">
            <v/>
          </cell>
          <cell r="BG338"/>
          <cell r="BH338" t="str">
            <v/>
          </cell>
          <cell r="BI338"/>
          <cell r="BJ338" t="str">
            <v/>
          </cell>
          <cell r="BK338"/>
          <cell r="BL338" t="str">
            <v/>
          </cell>
          <cell r="BM338"/>
          <cell r="BN338" t="str">
            <v/>
          </cell>
          <cell r="BO338"/>
          <cell r="BP338" t="str">
            <v/>
          </cell>
          <cell r="BQ338"/>
          <cell r="BR338" t="str">
            <v/>
          </cell>
          <cell r="BS338"/>
          <cell r="BT338" t="str">
            <v/>
          </cell>
          <cell r="BU338"/>
          <cell r="BV338" t="str">
            <v/>
          </cell>
          <cell r="BW338"/>
          <cell r="BX338" t="str">
            <v/>
          </cell>
          <cell r="BY338"/>
          <cell r="BZ338" t="str">
            <v/>
          </cell>
          <cell r="CA338"/>
          <cell r="CB338" t="str">
            <v/>
          </cell>
          <cell r="CC338"/>
          <cell r="CD338" t="str">
            <v/>
          </cell>
          <cell r="CE338"/>
          <cell r="CF338" t="str">
            <v/>
          </cell>
          <cell r="CG338"/>
          <cell r="CH338" t="str">
            <v/>
          </cell>
          <cell r="CI338"/>
          <cell r="CJ338" t="str">
            <v/>
          </cell>
          <cell r="CK338"/>
          <cell r="CL338" t="str">
            <v/>
          </cell>
          <cell r="CM338"/>
          <cell r="CN338" t="str">
            <v/>
          </cell>
          <cell r="CO338"/>
          <cell r="CP338" t="str">
            <v/>
          </cell>
          <cell r="CQ338"/>
          <cell r="CR338" t="str">
            <v/>
          </cell>
          <cell r="CS338"/>
          <cell r="CT338" t="str">
            <v/>
          </cell>
          <cell r="CU338"/>
          <cell r="CV338" t="str">
            <v/>
          </cell>
          <cell r="CW338"/>
          <cell r="CX338" t="str">
            <v>ر1</v>
          </cell>
          <cell r="CY338" t="str">
            <v>ر1</v>
          </cell>
          <cell r="CZ338" t="str">
            <v>ر1</v>
          </cell>
          <cell r="DA338" t="str">
            <v>ر1</v>
          </cell>
          <cell r="DB338" t="str">
            <v>ر1</v>
          </cell>
          <cell r="DC338" t="str">
            <v>ر1</v>
          </cell>
          <cell r="DD338" t="str">
            <v>ر1</v>
          </cell>
          <cell r="DE338" t="str">
            <v>ر1</v>
          </cell>
          <cell r="DF338" t="str">
            <v>ر1</v>
          </cell>
          <cell r="DG338" t="str">
            <v>ر1</v>
          </cell>
          <cell r="DH338" t="str">
            <v>ر1</v>
          </cell>
          <cell r="DI338" t="str">
            <v>ر1</v>
          </cell>
          <cell r="DJ338" t="str">
            <v>ر1</v>
          </cell>
          <cell r="DK338" t="str">
            <v>ر1</v>
          </cell>
          <cell r="DL338" t="str">
            <v>ج</v>
          </cell>
          <cell r="DM338" t="str">
            <v>ج</v>
          </cell>
          <cell r="DN338" t="str">
            <v>ر1</v>
          </cell>
          <cell r="DO338" t="str">
            <v>ر1</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
          </cell>
          <cell r="ET338" t="str">
            <v/>
          </cell>
          <cell r="EU338" t="str">
            <v/>
          </cell>
          <cell r="EV338" t="str">
            <v/>
          </cell>
          <cell r="EW338" t="e">
            <v>#REF!</v>
          </cell>
        </row>
        <row r="339">
          <cell r="A339">
            <v>707196</v>
          </cell>
          <cell r="B339" t="str">
            <v>ربيع خزام</v>
          </cell>
          <cell r="C339" t="str">
            <v>الأولى</v>
          </cell>
          <cell r="D339" t="str">
            <v/>
          </cell>
          <cell r="E339"/>
          <cell r="F339" t="str">
            <v>ر1</v>
          </cell>
          <cell r="G339">
            <v>1</v>
          </cell>
          <cell r="H339" t="str">
            <v>ر2</v>
          </cell>
          <cell r="I339"/>
          <cell r="J339" t="str">
            <v>ر1</v>
          </cell>
          <cell r="K339"/>
          <cell r="L339" t="str">
            <v>ر2</v>
          </cell>
          <cell r="M339"/>
          <cell r="N339" t="str">
            <v>ر2</v>
          </cell>
          <cell r="O339"/>
          <cell r="P339" t="str">
            <v>ر1</v>
          </cell>
          <cell r="Q339">
            <v>1</v>
          </cell>
          <cell r="R339" t="str">
            <v>ر1</v>
          </cell>
          <cell r="S339">
            <v>1</v>
          </cell>
          <cell r="T339" t="str">
            <v>ر2</v>
          </cell>
          <cell r="U339"/>
          <cell r="V339" t="str">
            <v>ر2</v>
          </cell>
          <cell r="W339"/>
          <cell r="X339" t="str">
            <v>ر1</v>
          </cell>
          <cell r="Y339">
            <v>1</v>
          </cell>
          <cell r="Z339" t="str">
            <v>ر2</v>
          </cell>
          <cell r="AA339"/>
          <cell r="AB339" t="str">
            <v>ر1</v>
          </cell>
          <cell r="AC339"/>
          <cell r="AD339" t="str">
            <v/>
          </cell>
          <cell r="AE339"/>
          <cell r="AF339" t="str">
            <v/>
          </cell>
          <cell r="AG339"/>
          <cell r="AH339" t="str">
            <v/>
          </cell>
          <cell r="AI339"/>
          <cell r="AJ339" t="str">
            <v/>
          </cell>
          <cell r="AK339"/>
          <cell r="AL339" t="str">
            <v/>
          </cell>
          <cell r="AM339"/>
          <cell r="AN339" t="str">
            <v/>
          </cell>
          <cell r="AO339"/>
          <cell r="AP339" t="str">
            <v/>
          </cell>
          <cell r="AQ339"/>
          <cell r="AR339" t="str">
            <v/>
          </cell>
          <cell r="AS339"/>
          <cell r="AT339" t="str">
            <v/>
          </cell>
          <cell r="AU339"/>
          <cell r="AV339" t="str">
            <v/>
          </cell>
          <cell r="AW339"/>
          <cell r="AX339" t="str">
            <v/>
          </cell>
          <cell r="AY339"/>
          <cell r="AZ339" t="str">
            <v/>
          </cell>
          <cell r="BA339"/>
          <cell r="BB339" t="str">
            <v/>
          </cell>
          <cell r="BC339"/>
          <cell r="BD339" t="str">
            <v/>
          </cell>
          <cell r="BE339"/>
          <cell r="BF339" t="str">
            <v/>
          </cell>
          <cell r="BG339"/>
          <cell r="BH339" t="str">
            <v/>
          </cell>
          <cell r="BI339"/>
          <cell r="BJ339" t="str">
            <v/>
          </cell>
          <cell r="BK339"/>
          <cell r="BL339" t="str">
            <v/>
          </cell>
          <cell r="BM339"/>
          <cell r="BN339" t="str">
            <v/>
          </cell>
          <cell r="BO339"/>
          <cell r="BP339" t="str">
            <v/>
          </cell>
          <cell r="BQ339"/>
          <cell r="BR339" t="str">
            <v/>
          </cell>
          <cell r="BS339"/>
          <cell r="BT339" t="str">
            <v/>
          </cell>
          <cell r="BU339"/>
          <cell r="BV339" t="str">
            <v/>
          </cell>
          <cell r="BW339"/>
          <cell r="BX339" t="str">
            <v/>
          </cell>
          <cell r="BY339"/>
          <cell r="BZ339" t="str">
            <v/>
          </cell>
          <cell r="CA339"/>
          <cell r="CB339" t="str">
            <v/>
          </cell>
          <cell r="CC339"/>
          <cell r="CD339" t="str">
            <v/>
          </cell>
          <cell r="CE339"/>
          <cell r="CF339" t="str">
            <v/>
          </cell>
          <cell r="CG339"/>
          <cell r="CH339" t="str">
            <v/>
          </cell>
          <cell r="CI339"/>
          <cell r="CJ339" t="str">
            <v/>
          </cell>
          <cell r="CK339"/>
          <cell r="CL339" t="str">
            <v/>
          </cell>
          <cell r="CM339"/>
          <cell r="CN339" t="str">
            <v/>
          </cell>
          <cell r="CO339"/>
          <cell r="CP339" t="str">
            <v/>
          </cell>
          <cell r="CQ339"/>
          <cell r="CR339" t="str">
            <v/>
          </cell>
          <cell r="CS339"/>
          <cell r="CT339" t="str">
            <v/>
          </cell>
          <cell r="CU339"/>
          <cell r="CV339" t="str">
            <v/>
          </cell>
          <cell r="CW339"/>
          <cell r="CX339" t="str">
            <v>ر1</v>
          </cell>
          <cell r="CY339" t="str">
            <v>ر2</v>
          </cell>
          <cell r="CZ339" t="str">
            <v>ر1</v>
          </cell>
          <cell r="DA339" t="str">
            <v>ر2</v>
          </cell>
          <cell r="DB339" t="str">
            <v>ر2</v>
          </cell>
          <cell r="DC339" t="str">
            <v>ر1</v>
          </cell>
          <cell r="DD339" t="str">
            <v>ر2</v>
          </cell>
          <cell r="DE339" t="str">
            <v>ر2</v>
          </cell>
          <cell r="DF339" t="str">
            <v>ر2</v>
          </cell>
          <cell r="DG339" t="str">
            <v>ر1</v>
          </cell>
          <cell r="DH339" t="str">
            <v>ر2</v>
          </cell>
          <cell r="DI339" t="str">
            <v>ر1</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e">
            <v>#REF!</v>
          </cell>
        </row>
        <row r="340">
          <cell r="A340">
            <v>707197</v>
          </cell>
          <cell r="B340" t="str">
            <v>رشا حيش</v>
          </cell>
          <cell r="C340" t="str">
            <v>الثانية</v>
          </cell>
          <cell r="D340" t="str">
            <v/>
          </cell>
          <cell r="E340"/>
          <cell r="F340" t="str">
            <v>ر2</v>
          </cell>
          <cell r="G340"/>
          <cell r="H340" t="str">
            <v>ر2</v>
          </cell>
          <cell r="I340"/>
          <cell r="J340" t="str">
            <v>ر1</v>
          </cell>
          <cell r="K340"/>
          <cell r="L340" t="str">
            <v>ر1</v>
          </cell>
          <cell r="M340"/>
          <cell r="N340" t="str">
            <v>ر2</v>
          </cell>
          <cell r="O340"/>
          <cell r="P340" t="str">
            <v>ر1</v>
          </cell>
          <cell r="Q340"/>
          <cell r="R340" t="str">
            <v>ر2</v>
          </cell>
          <cell r="S340"/>
          <cell r="T340" t="str">
            <v>ر1</v>
          </cell>
          <cell r="U340">
            <v>1</v>
          </cell>
          <cell r="V340" t="str">
            <v>ج</v>
          </cell>
          <cell r="W340"/>
          <cell r="X340" t="str">
            <v>ر2</v>
          </cell>
          <cell r="Y340"/>
          <cell r="Z340" t="str">
            <v>ج</v>
          </cell>
          <cell r="AA340"/>
          <cell r="AB340" t="str">
            <v>ر1</v>
          </cell>
          <cell r="AC340"/>
          <cell r="AD340" t="str">
            <v>ج</v>
          </cell>
          <cell r="AE340"/>
          <cell r="AF340" t="str">
            <v>ج</v>
          </cell>
          <cell r="AG340"/>
          <cell r="AH340" t="str">
            <v>ج</v>
          </cell>
          <cell r="AI340">
            <v>1</v>
          </cell>
          <cell r="AJ340" t="str">
            <v>ج</v>
          </cell>
          <cell r="AK340"/>
          <cell r="AL340" t="str">
            <v>ج</v>
          </cell>
          <cell r="AM340">
            <v>1</v>
          </cell>
          <cell r="AN340" t="str">
            <v>ج</v>
          </cell>
          <cell r="AO340"/>
          <cell r="AP340" t="str">
            <v/>
          </cell>
          <cell r="AQ340"/>
          <cell r="AR340" t="str">
            <v/>
          </cell>
          <cell r="AS340"/>
          <cell r="AT340" t="str">
            <v/>
          </cell>
          <cell r="AU340"/>
          <cell r="AV340" t="str">
            <v/>
          </cell>
          <cell r="AW340"/>
          <cell r="AX340" t="str">
            <v/>
          </cell>
          <cell r="AY340"/>
          <cell r="AZ340" t="str">
            <v/>
          </cell>
          <cell r="BA340"/>
          <cell r="BB340" t="str">
            <v/>
          </cell>
          <cell r="BC340"/>
          <cell r="BD340" t="str">
            <v/>
          </cell>
          <cell r="BE340"/>
          <cell r="BF340" t="str">
            <v/>
          </cell>
          <cell r="BG340"/>
          <cell r="BH340" t="str">
            <v/>
          </cell>
          <cell r="BI340"/>
          <cell r="BJ340" t="str">
            <v/>
          </cell>
          <cell r="BK340"/>
          <cell r="BL340" t="str">
            <v/>
          </cell>
          <cell r="BM340"/>
          <cell r="BN340" t="str">
            <v/>
          </cell>
          <cell r="BO340"/>
          <cell r="BP340" t="str">
            <v/>
          </cell>
          <cell r="BQ340"/>
          <cell r="BR340" t="str">
            <v/>
          </cell>
          <cell r="BS340"/>
          <cell r="BT340" t="str">
            <v/>
          </cell>
          <cell r="BU340"/>
          <cell r="BV340" t="str">
            <v/>
          </cell>
          <cell r="BW340"/>
          <cell r="BX340" t="str">
            <v/>
          </cell>
          <cell r="BY340"/>
          <cell r="BZ340" t="str">
            <v/>
          </cell>
          <cell r="CA340"/>
          <cell r="CB340" t="str">
            <v/>
          </cell>
          <cell r="CC340"/>
          <cell r="CD340" t="str">
            <v/>
          </cell>
          <cell r="CE340"/>
          <cell r="CF340" t="str">
            <v/>
          </cell>
          <cell r="CG340"/>
          <cell r="CH340" t="str">
            <v/>
          </cell>
          <cell r="CI340"/>
          <cell r="CJ340" t="str">
            <v/>
          </cell>
          <cell r="CK340"/>
          <cell r="CL340" t="str">
            <v/>
          </cell>
          <cell r="CM340"/>
          <cell r="CN340" t="str">
            <v/>
          </cell>
          <cell r="CO340"/>
          <cell r="CP340" t="str">
            <v/>
          </cell>
          <cell r="CQ340"/>
          <cell r="CR340" t="str">
            <v/>
          </cell>
          <cell r="CS340"/>
          <cell r="CT340" t="str">
            <v/>
          </cell>
          <cell r="CU340"/>
          <cell r="CV340" t="str">
            <v/>
          </cell>
          <cell r="CW340"/>
          <cell r="CX340" t="str">
            <v>ر2</v>
          </cell>
          <cell r="CY340" t="str">
            <v>ر2</v>
          </cell>
          <cell r="CZ340" t="str">
            <v>ر1</v>
          </cell>
          <cell r="DA340" t="str">
            <v>ر1</v>
          </cell>
          <cell r="DB340" t="str">
            <v>ر2</v>
          </cell>
          <cell r="DC340" t="str">
            <v>ر1</v>
          </cell>
          <cell r="DD340" t="str">
            <v>ر2</v>
          </cell>
          <cell r="DE340" t="str">
            <v>ر1</v>
          </cell>
          <cell r="DF340" t="str">
            <v>ر1</v>
          </cell>
          <cell r="DG340" t="str">
            <v>ر2</v>
          </cell>
          <cell r="DH340" t="str">
            <v>ج</v>
          </cell>
          <cell r="DI340" t="str">
            <v>ر1</v>
          </cell>
          <cell r="DJ340" t="str">
            <v>ج</v>
          </cell>
          <cell r="DK340" t="str">
            <v>ج</v>
          </cell>
          <cell r="DL340" t="str">
            <v>ج</v>
          </cell>
          <cell r="DM340" t="str">
            <v>ر1</v>
          </cell>
          <cell r="DN340" t="str">
            <v>ج</v>
          </cell>
          <cell r="DO340" t="str">
            <v>ر1</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e">
            <v>#REF!</v>
          </cell>
        </row>
        <row r="341">
          <cell r="A341">
            <v>707199</v>
          </cell>
          <cell r="B341" t="str">
            <v>رندى حسن</v>
          </cell>
          <cell r="C341" t="str">
            <v>الثانية</v>
          </cell>
          <cell r="D341" t="str">
            <v/>
          </cell>
          <cell r="E341"/>
          <cell r="F341" t="str">
            <v>ر2</v>
          </cell>
          <cell r="G341"/>
          <cell r="H341" t="str">
            <v>ر1</v>
          </cell>
          <cell r="I341"/>
          <cell r="J341" t="str">
            <v>ر1</v>
          </cell>
          <cell r="K341"/>
          <cell r="L341" t="str">
            <v>ج</v>
          </cell>
          <cell r="M341"/>
          <cell r="N341" t="str">
            <v>ر1</v>
          </cell>
          <cell r="O341"/>
          <cell r="P341" t="str">
            <v>ر1</v>
          </cell>
          <cell r="Q341"/>
          <cell r="R341" t="str">
            <v>ر1</v>
          </cell>
          <cell r="S341"/>
          <cell r="T341" t="str">
            <v>ج</v>
          </cell>
          <cell r="U341"/>
          <cell r="V341" t="str">
            <v>ر1</v>
          </cell>
          <cell r="W341"/>
          <cell r="X341" t="str">
            <v>ج</v>
          </cell>
          <cell r="Y341"/>
          <cell r="Z341" t="str">
            <v>ج</v>
          </cell>
          <cell r="AA341"/>
          <cell r="AB341" t="str">
            <v>ر1</v>
          </cell>
          <cell r="AC341"/>
          <cell r="AD341" t="str">
            <v>ج</v>
          </cell>
          <cell r="AE341">
            <v>1</v>
          </cell>
          <cell r="AF341" t="str">
            <v>ج</v>
          </cell>
          <cell r="AG341"/>
          <cell r="AH341" t="str">
            <v>ر1</v>
          </cell>
          <cell r="AI341"/>
          <cell r="AJ341" t="str">
            <v>ر1</v>
          </cell>
          <cell r="AK341">
            <v>1</v>
          </cell>
          <cell r="AL341" t="str">
            <v>ج</v>
          </cell>
          <cell r="AM341"/>
          <cell r="AN341" t="str">
            <v>ر1</v>
          </cell>
          <cell r="AO341"/>
          <cell r="AP341" t="str">
            <v>ج</v>
          </cell>
          <cell r="AQ341"/>
          <cell r="AR341" t="str">
            <v>ج</v>
          </cell>
          <cell r="AS341"/>
          <cell r="AT341" t="str">
            <v>ج</v>
          </cell>
          <cell r="AU341"/>
          <cell r="AV341" t="str">
            <v>ج</v>
          </cell>
          <cell r="AW341">
            <v>1</v>
          </cell>
          <cell r="AX341" t="str">
            <v>ج</v>
          </cell>
          <cell r="AY341">
            <v>1</v>
          </cell>
          <cell r="AZ341" t="str">
            <v>ج</v>
          </cell>
          <cell r="BA341"/>
          <cell r="BB341" t="str">
            <v/>
          </cell>
          <cell r="BC341"/>
          <cell r="BD341" t="str">
            <v/>
          </cell>
          <cell r="BE341"/>
          <cell r="BF341" t="str">
            <v/>
          </cell>
          <cell r="BG341"/>
          <cell r="BH341" t="str">
            <v/>
          </cell>
          <cell r="BI341"/>
          <cell r="BJ341" t="str">
            <v/>
          </cell>
          <cell r="BK341"/>
          <cell r="BL341" t="str">
            <v/>
          </cell>
          <cell r="BM341"/>
          <cell r="BN341" t="str">
            <v/>
          </cell>
          <cell r="BO341"/>
          <cell r="BP341" t="str">
            <v/>
          </cell>
          <cell r="BQ341"/>
          <cell r="BR341" t="str">
            <v/>
          </cell>
          <cell r="BS341"/>
          <cell r="BT341" t="str">
            <v/>
          </cell>
          <cell r="BU341"/>
          <cell r="BV341" t="str">
            <v/>
          </cell>
          <cell r="BW341"/>
          <cell r="BX341" t="str">
            <v/>
          </cell>
          <cell r="BY341"/>
          <cell r="BZ341" t="str">
            <v/>
          </cell>
          <cell r="CA341"/>
          <cell r="CB341" t="str">
            <v/>
          </cell>
          <cell r="CC341"/>
          <cell r="CD341" t="str">
            <v/>
          </cell>
          <cell r="CE341"/>
          <cell r="CF341" t="str">
            <v/>
          </cell>
          <cell r="CG341"/>
          <cell r="CH341" t="str">
            <v/>
          </cell>
          <cell r="CI341"/>
          <cell r="CJ341" t="str">
            <v/>
          </cell>
          <cell r="CK341"/>
          <cell r="CL341" t="str">
            <v/>
          </cell>
          <cell r="CM341"/>
          <cell r="CN341" t="str">
            <v/>
          </cell>
          <cell r="CO341"/>
          <cell r="CP341" t="str">
            <v/>
          </cell>
          <cell r="CQ341"/>
          <cell r="CR341" t="str">
            <v/>
          </cell>
          <cell r="CS341"/>
          <cell r="CT341" t="str">
            <v/>
          </cell>
          <cell r="CU341"/>
          <cell r="CV341" t="str">
            <v/>
          </cell>
          <cell r="CW341"/>
          <cell r="CX341" t="str">
            <v>ر2</v>
          </cell>
          <cell r="CY341" t="str">
            <v>ر1</v>
          </cell>
          <cell r="CZ341" t="str">
            <v>ر1</v>
          </cell>
          <cell r="DA341" t="str">
            <v>ج</v>
          </cell>
          <cell r="DB341" t="str">
            <v>ر1</v>
          </cell>
          <cell r="DC341" t="str">
            <v>ر1</v>
          </cell>
          <cell r="DD341" t="str">
            <v>ر1</v>
          </cell>
          <cell r="DE341" t="str">
            <v>ج</v>
          </cell>
          <cell r="DF341" t="str">
            <v>ر1</v>
          </cell>
          <cell r="DG341" t="str">
            <v>ج</v>
          </cell>
          <cell r="DH341" t="str">
            <v>ج</v>
          </cell>
          <cell r="DI341" t="str">
            <v>ر1</v>
          </cell>
          <cell r="DJ341" t="str">
            <v>ج</v>
          </cell>
          <cell r="DK341" t="str">
            <v>ر1</v>
          </cell>
          <cell r="DL341" t="str">
            <v>ر1</v>
          </cell>
          <cell r="DM341" t="str">
            <v>ر1</v>
          </cell>
          <cell r="DN341" t="str">
            <v>ر1</v>
          </cell>
          <cell r="DO341" t="str">
            <v>ر1</v>
          </cell>
          <cell r="DP341" t="str">
            <v>ج</v>
          </cell>
          <cell r="DQ341" t="str">
            <v>ج</v>
          </cell>
          <cell r="DR341" t="str">
            <v>ج</v>
          </cell>
          <cell r="DS341" t="str">
            <v>ج</v>
          </cell>
          <cell r="DT341" t="str">
            <v>ر1</v>
          </cell>
          <cell r="DU341" t="str">
            <v>ر1</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
          </cell>
          <cell r="ET341" t="str">
            <v/>
          </cell>
          <cell r="EU341" t="str">
            <v/>
          </cell>
          <cell r="EV341" t="str">
            <v/>
          </cell>
          <cell r="EW341" t="e">
            <v>#REF!</v>
          </cell>
        </row>
        <row r="342">
          <cell r="A342">
            <v>707200</v>
          </cell>
          <cell r="B342" t="str">
            <v>رنيم شجره</v>
          </cell>
          <cell r="C342" t="str">
            <v>الثانية</v>
          </cell>
          <cell r="D342" t="str">
            <v>إيقاف</v>
          </cell>
          <cell r="E342"/>
          <cell r="F342" t="str">
            <v>ر1</v>
          </cell>
          <cell r="G342"/>
          <cell r="H342" t="str">
            <v>ر1</v>
          </cell>
          <cell r="I342"/>
          <cell r="J342" t="str">
            <v>ر1</v>
          </cell>
          <cell r="K342"/>
          <cell r="L342" t="str">
            <v>ر1</v>
          </cell>
          <cell r="M342"/>
          <cell r="N342" t="str">
            <v>ر1</v>
          </cell>
          <cell r="O342"/>
          <cell r="P342" t="str">
            <v>ر1</v>
          </cell>
          <cell r="Q342"/>
          <cell r="R342" t="str">
            <v>ر1</v>
          </cell>
          <cell r="S342"/>
          <cell r="T342" t="str">
            <v>ر1</v>
          </cell>
          <cell r="U342">
            <v>1</v>
          </cell>
          <cell r="V342" t="str">
            <v>ج</v>
          </cell>
          <cell r="W342">
            <v>1</v>
          </cell>
          <cell r="X342" t="str">
            <v>ج</v>
          </cell>
          <cell r="Y342"/>
          <cell r="Z342" t="str">
            <v>ر1</v>
          </cell>
          <cell r="AA342"/>
          <cell r="AB342" t="str">
            <v>ر1</v>
          </cell>
          <cell r="AC342"/>
          <cell r="AD342" t="str">
            <v>ج</v>
          </cell>
          <cell r="AE342"/>
          <cell r="AF342" t="str">
            <v>ج</v>
          </cell>
          <cell r="AG342"/>
          <cell r="AH342" t="str">
            <v>ج</v>
          </cell>
          <cell r="AI342"/>
          <cell r="AJ342" t="str">
            <v>ر1</v>
          </cell>
          <cell r="AK342"/>
          <cell r="AL342" t="str">
            <v>ج</v>
          </cell>
          <cell r="AM342"/>
          <cell r="AN342" t="str">
            <v>ر1</v>
          </cell>
          <cell r="AO342"/>
          <cell r="AP342" t="str">
            <v>ج</v>
          </cell>
          <cell r="AQ342"/>
          <cell r="AR342" t="str">
            <v>ج</v>
          </cell>
          <cell r="AS342"/>
          <cell r="AT342" t="str">
            <v>ج</v>
          </cell>
          <cell r="AU342"/>
          <cell r="AV342" t="str">
            <v>ج</v>
          </cell>
          <cell r="AW342"/>
          <cell r="AX342" t="str">
            <v>ج</v>
          </cell>
          <cell r="AY342"/>
          <cell r="AZ342" t="str">
            <v>ج</v>
          </cell>
          <cell r="BA342"/>
          <cell r="BB342" t="str">
            <v/>
          </cell>
          <cell r="BC342"/>
          <cell r="BD342" t="str">
            <v/>
          </cell>
          <cell r="BE342"/>
          <cell r="BF342" t="str">
            <v/>
          </cell>
          <cell r="BG342"/>
          <cell r="BH342" t="str">
            <v/>
          </cell>
          <cell r="BI342"/>
          <cell r="BJ342" t="str">
            <v/>
          </cell>
          <cell r="BK342"/>
          <cell r="BL342" t="str">
            <v/>
          </cell>
          <cell r="BM342"/>
          <cell r="BN342" t="str">
            <v/>
          </cell>
          <cell r="BO342"/>
          <cell r="BP342" t="str">
            <v/>
          </cell>
          <cell r="BQ342"/>
          <cell r="BR342" t="str">
            <v/>
          </cell>
          <cell r="BS342"/>
          <cell r="BT342" t="str">
            <v/>
          </cell>
          <cell r="BU342"/>
          <cell r="BV342" t="str">
            <v/>
          </cell>
          <cell r="BW342"/>
          <cell r="BX342" t="str">
            <v/>
          </cell>
          <cell r="BY342"/>
          <cell r="BZ342" t="str">
            <v/>
          </cell>
          <cell r="CA342"/>
          <cell r="CB342" t="str">
            <v/>
          </cell>
          <cell r="CC342"/>
          <cell r="CD342" t="str">
            <v/>
          </cell>
          <cell r="CE342"/>
          <cell r="CF342" t="str">
            <v/>
          </cell>
          <cell r="CG342"/>
          <cell r="CH342" t="str">
            <v/>
          </cell>
          <cell r="CI342"/>
          <cell r="CJ342" t="str">
            <v/>
          </cell>
          <cell r="CK342"/>
          <cell r="CL342" t="str">
            <v/>
          </cell>
          <cell r="CM342"/>
          <cell r="CN342" t="str">
            <v/>
          </cell>
          <cell r="CO342"/>
          <cell r="CP342" t="str">
            <v/>
          </cell>
          <cell r="CQ342"/>
          <cell r="CR342" t="str">
            <v/>
          </cell>
          <cell r="CS342"/>
          <cell r="CT342" t="str">
            <v/>
          </cell>
          <cell r="CU342"/>
          <cell r="CV342" t="str">
            <v/>
          </cell>
          <cell r="CW342" t="str">
            <v>إيقاف</v>
          </cell>
          <cell r="CX342" t="str">
            <v>ر1</v>
          </cell>
          <cell r="CY342" t="str">
            <v>ر1</v>
          </cell>
          <cell r="CZ342" t="str">
            <v>ر1</v>
          </cell>
          <cell r="DA342" t="str">
            <v>ر1</v>
          </cell>
          <cell r="DB342" t="str">
            <v>ر1</v>
          </cell>
          <cell r="DC342" t="str">
            <v>ر1</v>
          </cell>
          <cell r="DD342" t="str">
            <v>ر1</v>
          </cell>
          <cell r="DE342" t="str">
            <v>ر1</v>
          </cell>
          <cell r="DF342" t="str">
            <v>ج</v>
          </cell>
          <cell r="DG342" t="str">
            <v>ج</v>
          </cell>
          <cell r="DH342" t="str">
            <v>ر1</v>
          </cell>
          <cell r="DI342" t="str">
            <v>ر1</v>
          </cell>
          <cell r="DJ342" t="str">
            <v>ج</v>
          </cell>
          <cell r="DK342" t="str">
            <v>ج</v>
          </cell>
          <cell r="DL342" t="str">
            <v>ج</v>
          </cell>
          <cell r="DM342" t="str">
            <v>ر1</v>
          </cell>
          <cell r="DN342" t="str">
            <v>ج</v>
          </cell>
          <cell r="DO342" t="str">
            <v>ر1</v>
          </cell>
          <cell r="DP342" t="str">
            <v>ج</v>
          </cell>
          <cell r="DQ342" t="str">
            <v>ج</v>
          </cell>
          <cell r="DR342" t="str">
            <v>ج</v>
          </cell>
          <cell r="DS342" t="str">
            <v>ج</v>
          </cell>
          <cell r="DT342" t="str">
            <v>ج</v>
          </cell>
          <cell r="DU342" t="str">
            <v>ج</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v>20000</v>
          </cell>
          <cell r="EU342" t="str">
            <v/>
          </cell>
          <cell r="EV342" t="str">
            <v/>
          </cell>
          <cell r="EW342" t="e">
            <v>#REF!</v>
          </cell>
        </row>
        <row r="343">
          <cell r="A343">
            <v>707202</v>
          </cell>
          <cell r="B343" t="str">
            <v>روشين نعسان</v>
          </cell>
          <cell r="C343" t="str">
            <v>الثانية حديث</v>
          </cell>
          <cell r="D343" t="str">
            <v>ترفع الى س2</v>
          </cell>
          <cell r="E343"/>
          <cell r="F343" t="str">
            <v>ر1</v>
          </cell>
          <cell r="G343"/>
          <cell r="H343" t="str">
            <v>ر2</v>
          </cell>
          <cell r="I343"/>
          <cell r="J343" t="str">
            <v>ر2</v>
          </cell>
          <cell r="K343">
            <v>1</v>
          </cell>
          <cell r="L343" t="str">
            <v>ر2</v>
          </cell>
          <cell r="M343">
            <v>1</v>
          </cell>
          <cell r="N343" t="str">
            <v>ر2</v>
          </cell>
          <cell r="O343"/>
          <cell r="P343" t="str">
            <v>ر1</v>
          </cell>
          <cell r="Q343">
            <v>1</v>
          </cell>
          <cell r="R343" t="str">
            <v>ر2</v>
          </cell>
          <cell r="S343">
            <v>1</v>
          </cell>
          <cell r="T343" t="str">
            <v>ر2</v>
          </cell>
          <cell r="U343">
            <v>1</v>
          </cell>
          <cell r="V343" t="str">
            <v>ر2</v>
          </cell>
          <cell r="W343"/>
          <cell r="X343" t="str">
            <v>ر2</v>
          </cell>
          <cell r="Y343"/>
          <cell r="Z343" t="str">
            <v>ر2</v>
          </cell>
          <cell r="AA343"/>
          <cell r="AB343" t="str">
            <v>ر1</v>
          </cell>
          <cell r="AC343"/>
          <cell r="AD343" t="str">
            <v/>
          </cell>
          <cell r="AE343"/>
          <cell r="AF343" t="str">
            <v/>
          </cell>
          <cell r="AG343"/>
          <cell r="AH343" t="str">
            <v/>
          </cell>
          <cell r="AI343"/>
          <cell r="AJ343" t="str">
            <v/>
          </cell>
          <cell r="AK343"/>
          <cell r="AL343" t="str">
            <v/>
          </cell>
          <cell r="AM343"/>
          <cell r="AN343" t="str">
            <v/>
          </cell>
          <cell r="AO343"/>
          <cell r="AP343" t="str">
            <v/>
          </cell>
          <cell r="AQ343"/>
          <cell r="AR343" t="str">
            <v/>
          </cell>
          <cell r="AS343"/>
          <cell r="AT343" t="str">
            <v/>
          </cell>
          <cell r="AU343"/>
          <cell r="AV343" t="str">
            <v/>
          </cell>
          <cell r="AW343"/>
          <cell r="AX343" t="str">
            <v/>
          </cell>
          <cell r="AY343"/>
          <cell r="AZ343" t="str">
            <v/>
          </cell>
          <cell r="BA343"/>
          <cell r="BB343" t="str">
            <v/>
          </cell>
          <cell r="BC343"/>
          <cell r="BD343" t="str">
            <v/>
          </cell>
          <cell r="BE343"/>
          <cell r="BF343" t="str">
            <v/>
          </cell>
          <cell r="BG343"/>
          <cell r="BH343" t="str">
            <v/>
          </cell>
          <cell r="BI343"/>
          <cell r="BJ343" t="str">
            <v/>
          </cell>
          <cell r="BK343"/>
          <cell r="BL343" t="str">
            <v/>
          </cell>
          <cell r="BM343"/>
          <cell r="BN343" t="str">
            <v/>
          </cell>
          <cell r="BO343"/>
          <cell r="BP343" t="str">
            <v/>
          </cell>
          <cell r="BQ343"/>
          <cell r="BR343" t="str">
            <v/>
          </cell>
          <cell r="BS343"/>
          <cell r="BT343" t="str">
            <v/>
          </cell>
          <cell r="BU343"/>
          <cell r="BV343" t="str">
            <v/>
          </cell>
          <cell r="BW343"/>
          <cell r="BX343" t="str">
            <v/>
          </cell>
          <cell r="BY343"/>
          <cell r="BZ343" t="str">
            <v/>
          </cell>
          <cell r="CA343"/>
          <cell r="CB343" t="str">
            <v/>
          </cell>
          <cell r="CC343"/>
          <cell r="CD343" t="str">
            <v/>
          </cell>
          <cell r="CE343"/>
          <cell r="CF343" t="str">
            <v/>
          </cell>
          <cell r="CG343"/>
          <cell r="CH343" t="str">
            <v/>
          </cell>
          <cell r="CI343"/>
          <cell r="CJ343" t="str">
            <v/>
          </cell>
          <cell r="CK343"/>
          <cell r="CL343" t="str">
            <v/>
          </cell>
          <cell r="CM343"/>
          <cell r="CN343" t="str">
            <v/>
          </cell>
          <cell r="CO343"/>
          <cell r="CP343" t="str">
            <v/>
          </cell>
          <cell r="CQ343"/>
          <cell r="CR343" t="str">
            <v/>
          </cell>
          <cell r="CS343"/>
          <cell r="CT343" t="str">
            <v/>
          </cell>
          <cell r="CU343"/>
          <cell r="CV343" t="str">
            <v/>
          </cell>
          <cell r="CW343"/>
          <cell r="CX343" t="str">
            <v>ر1</v>
          </cell>
          <cell r="CY343" t="str">
            <v>ر2</v>
          </cell>
          <cell r="CZ343" t="str">
            <v>ر2</v>
          </cell>
          <cell r="DA343" t="str">
            <v>ر2</v>
          </cell>
          <cell r="DB343" t="str">
            <v>ر2</v>
          </cell>
          <cell r="DC343" t="str">
            <v>ر1</v>
          </cell>
          <cell r="DD343" t="str">
            <v>ر2</v>
          </cell>
          <cell r="DE343" t="str">
            <v>ر2</v>
          </cell>
          <cell r="DF343" t="str">
            <v>ر2</v>
          </cell>
          <cell r="DG343" t="str">
            <v>ر2</v>
          </cell>
          <cell r="DH343" t="str">
            <v>ر2</v>
          </cell>
          <cell r="DI343" t="str">
            <v>ر1</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O343" t="str">
            <v/>
          </cell>
          <cell r="EP343" t="str">
            <v/>
          </cell>
          <cell r="EQ343" t="str">
            <v/>
          </cell>
          <cell r="ER343" t="str">
            <v/>
          </cell>
          <cell r="ES343" t="str">
            <v/>
          </cell>
          <cell r="ET343" t="str">
            <v/>
          </cell>
          <cell r="EU343" t="str">
            <v/>
          </cell>
          <cell r="EV343" t="str">
            <v/>
          </cell>
          <cell r="EW343" t="e">
            <v>#REF!</v>
          </cell>
        </row>
        <row r="344">
          <cell r="A344">
            <v>707206</v>
          </cell>
          <cell r="B344" t="str">
            <v>زينب حمود</v>
          </cell>
          <cell r="C344" t="str">
            <v>الأولى</v>
          </cell>
          <cell r="D344" t="str">
            <v/>
          </cell>
          <cell r="E344">
            <v>1</v>
          </cell>
          <cell r="F344" t="str">
            <v/>
          </cell>
          <cell r="G344"/>
          <cell r="H344" t="str">
            <v/>
          </cell>
          <cell r="I344"/>
          <cell r="J344" t="str">
            <v/>
          </cell>
          <cell r="K344"/>
          <cell r="L344" t="str">
            <v/>
          </cell>
          <cell r="M344">
            <v>1</v>
          </cell>
          <cell r="N344" t="str">
            <v/>
          </cell>
          <cell r="O344"/>
          <cell r="P344" t="str">
            <v/>
          </cell>
          <cell r="Q344"/>
          <cell r="R344" t="str">
            <v/>
          </cell>
          <cell r="S344"/>
          <cell r="T344" t="str">
            <v/>
          </cell>
          <cell r="U344"/>
          <cell r="V344" t="str">
            <v/>
          </cell>
          <cell r="W344"/>
          <cell r="X344" t="str">
            <v/>
          </cell>
          <cell r="Y344"/>
          <cell r="Z344" t="str">
            <v/>
          </cell>
          <cell r="AA344"/>
          <cell r="AB344" t="str">
            <v/>
          </cell>
          <cell r="AC344"/>
          <cell r="AD344" t="str">
            <v/>
          </cell>
          <cell r="AE344"/>
          <cell r="AF344" t="str">
            <v/>
          </cell>
          <cell r="AG344"/>
          <cell r="AH344" t="str">
            <v/>
          </cell>
          <cell r="AI344"/>
          <cell r="AJ344" t="str">
            <v/>
          </cell>
          <cell r="AK344"/>
          <cell r="AL344" t="str">
            <v/>
          </cell>
          <cell r="AM344"/>
          <cell r="AN344" t="str">
            <v/>
          </cell>
          <cell r="AO344"/>
          <cell r="AP344" t="str">
            <v/>
          </cell>
          <cell r="AQ344"/>
          <cell r="AR344" t="str">
            <v/>
          </cell>
          <cell r="AS344"/>
          <cell r="AT344" t="str">
            <v/>
          </cell>
          <cell r="AU344"/>
          <cell r="AV344" t="str">
            <v/>
          </cell>
          <cell r="AW344"/>
          <cell r="AX344" t="str">
            <v/>
          </cell>
          <cell r="AY344"/>
          <cell r="AZ344" t="str">
            <v/>
          </cell>
          <cell r="BA344"/>
          <cell r="BB344" t="str">
            <v/>
          </cell>
          <cell r="BC344"/>
          <cell r="BD344" t="str">
            <v/>
          </cell>
          <cell r="BE344"/>
          <cell r="BF344" t="str">
            <v/>
          </cell>
          <cell r="BG344"/>
          <cell r="BH344" t="str">
            <v/>
          </cell>
          <cell r="BI344"/>
          <cell r="BJ344" t="str">
            <v/>
          </cell>
          <cell r="BK344"/>
          <cell r="BL344" t="str">
            <v/>
          </cell>
          <cell r="BM344"/>
          <cell r="BN344" t="str">
            <v/>
          </cell>
          <cell r="BO344"/>
          <cell r="BP344" t="str">
            <v/>
          </cell>
          <cell r="BQ344"/>
          <cell r="BR344" t="str">
            <v/>
          </cell>
          <cell r="BS344"/>
          <cell r="BT344" t="str">
            <v/>
          </cell>
          <cell r="BU344"/>
          <cell r="BV344" t="str">
            <v/>
          </cell>
          <cell r="BW344"/>
          <cell r="BX344" t="str">
            <v/>
          </cell>
          <cell r="BY344"/>
          <cell r="BZ344" t="str">
            <v/>
          </cell>
          <cell r="CA344"/>
          <cell r="CB344" t="str">
            <v/>
          </cell>
          <cell r="CC344"/>
          <cell r="CD344" t="str">
            <v/>
          </cell>
          <cell r="CE344"/>
          <cell r="CF344" t="str">
            <v/>
          </cell>
          <cell r="CG344"/>
          <cell r="CH344" t="str">
            <v/>
          </cell>
          <cell r="CI344"/>
          <cell r="CJ344" t="str">
            <v/>
          </cell>
          <cell r="CK344"/>
          <cell r="CL344" t="str">
            <v/>
          </cell>
          <cell r="CM344"/>
          <cell r="CN344" t="str">
            <v/>
          </cell>
          <cell r="CO344"/>
          <cell r="CP344" t="str">
            <v/>
          </cell>
          <cell r="CQ344"/>
          <cell r="CR344" t="str">
            <v/>
          </cell>
          <cell r="CS344"/>
          <cell r="CT344" t="str">
            <v/>
          </cell>
          <cell r="CU344"/>
          <cell r="CV344" t="str">
            <v/>
          </cell>
          <cell r="CW344"/>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e">
            <v>#REF!</v>
          </cell>
        </row>
        <row r="345">
          <cell r="A345">
            <v>707207</v>
          </cell>
          <cell r="B345" t="str">
            <v>ساره ابراهيم</v>
          </cell>
          <cell r="C345" t="str">
            <v>الأولى</v>
          </cell>
          <cell r="D345" t="str">
            <v/>
          </cell>
          <cell r="E345">
            <v>1</v>
          </cell>
          <cell r="F345" t="str">
            <v>ر1</v>
          </cell>
          <cell r="G345">
            <v>1</v>
          </cell>
          <cell r="H345" t="str">
            <v>ر2</v>
          </cell>
          <cell r="I345">
            <v>1</v>
          </cell>
          <cell r="J345" t="str">
            <v>ر2</v>
          </cell>
          <cell r="K345">
            <v>1</v>
          </cell>
          <cell r="L345" t="str">
            <v>ر2</v>
          </cell>
          <cell r="M345">
            <v>1</v>
          </cell>
          <cell r="N345" t="str">
            <v>ر2</v>
          </cell>
          <cell r="O345"/>
          <cell r="P345" t="str">
            <v>ج</v>
          </cell>
          <cell r="Q345">
            <v>1</v>
          </cell>
          <cell r="R345" t="str">
            <v>ر1</v>
          </cell>
          <cell r="S345"/>
          <cell r="T345" t="str">
            <v>ر1</v>
          </cell>
          <cell r="U345">
            <v>1</v>
          </cell>
          <cell r="V345" t="str">
            <v>ر1</v>
          </cell>
          <cell r="W345"/>
          <cell r="X345" t="str">
            <v>ر1</v>
          </cell>
          <cell r="Y345">
            <v>1</v>
          </cell>
          <cell r="Z345" t="str">
            <v>ر2</v>
          </cell>
          <cell r="AA345"/>
          <cell r="AB345" t="str">
            <v>ج</v>
          </cell>
          <cell r="AC345"/>
          <cell r="AD345" t="str">
            <v/>
          </cell>
          <cell r="AE345"/>
          <cell r="AF345" t="str">
            <v/>
          </cell>
          <cell r="AG345"/>
          <cell r="AH345" t="str">
            <v/>
          </cell>
          <cell r="AI345"/>
          <cell r="AJ345" t="str">
            <v/>
          </cell>
          <cell r="AK345"/>
          <cell r="AL345" t="str">
            <v/>
          </cell>
          <cell r="AM345"/>
          <cell r="AN345" t="str">
            <v/>
          </cell>
          <cell r="AO345"/>
          <cell r="AP345" t="str">
            <v/>
          </cell>
          <cell r="AQ345"/>
          <cell r="AR345" t="str">
            <v/>
          </cell>
          <cell r="AS345"/>
          <cell r="AT345" t="str">
            <v/>
          </cell>
          <cell r="AU345"/>
          <cell r="AV345" t="str">
            <v/>
          </cell>
          <cell r="AW345"/>
          <cell r="AX345" t="str">
            <v/>
          </cell>
          <cell r="AY345"/>
          <cell r="AZ345" t="str">
            <v/>
          </cell>
          <cell r="BA345"/>
          <cell r="BB345" t="str">
            <v/>
          </cell>
          <cell r="BC345"/>
          <cell r="BD345" t="str">
            <v/>
          </cell>
          <cell r="BE345"/>
          <cell r="BF345" t="str">
            <v/>
          </cell>
          <cell r="BG345"/>
          <cell r="BH345" t="str">
            <v/>
          </cell>
          <cell r="BI345"/>
          <cell r="BJ345" t="str">
            <v/>
          </cell>
          <cell r="BK345"/>
          <cell r="BL345" t="str">
            <v/>
          </cell>
          <cell r="BM345"/>
          <cell r="BN345" t="str">
            <v/>
          </cell>
          <cell r="BO345"/>
          <cell r="BP345" t="str">
            <v/>
          </cell>
          <cell r="BQ345"/>
          <cell r="BR345" t="str">
            <v/>
          </cell>
          <cell r="BS345"/>
          <cell r="BT345" t="str">
            <v/>
          </cell>
          <cell r="BU345"/>
          <cell r="BV345" t="str">
            <v/>
          </cell>
          <cell r="BW345"/>
          <cell r="BX345" t="str">
            <v/>
          </cell>
          <cell r="BY345"/>
          <cell r="BZ345" t="str">
            <v/>
          </cell>
          <cell r="CA345"/>
          <cell r="CB345" t="str">
            <v/>
          </cell>
          <cell r="CC345"/>
          <cell r="CD345" t="str">
            <v/>
          </cell>
          <cell r="CE345"/>
          <cell r="CF345" t="str">
            <v/>
          </cell>
          <cell r="CG345"/>
          <cell r="CH345" t="str">
            <v/>
          </cell>
          <cell r="CI345"/>
          <cell r="CJ345" t="str">
            <v/>
          </cell>
          <cell r="CK345"/>
          <cell r="CL345" t="str">
            <v/>
          </cell>
          <cell r="CM345"/>
          <cell r="CN345" t="str">
            <v/>
          </cell>
          <cell r="CO345"/>
          <cell r="CP345" t="str">
            <v/>
          </cell>
          <cell r="CQ345"/>
          <cell r="CR345" t="str">
            <v/>
          </cell>
          <cell r="CS345"/>
          <cell r="CT345" t="str">
            <v/>
          </cell>
          <cell r="CU345"/>
          <cell r="CV345" t="str">
            <v/>
          </cell>
          <cell r="CW345"/>
          <cell r="CX345" t="str">
            <v>ر2</v>
          </cell>
          <cell r="CY345" t="str">
            <v>ر2</v>
          </cell>
          <cell r="CZ345" t="str">
            <v>ر2</v>
          </cell>
          <cell r="DA345" t="str">
            <v>ر2</v>
          </cell>
          <cell r="DB345" t="str">
            <v>ر2</v>
          </cell>
          <cell r="DC345" t="str">
            <v>ج</v>
          </cell>
          <cell r="DD345" t="str">
            <v>ر2</v>
          </cell>
          <cell r="DE345" t="str">
            <v>ر1</v>
          </cell>
          <cell r="DF345" t="str">
            <v>ر2</v>
          </cell>
          <cell r="DG345" t="str">
            <v>ر1</v>
          </cell>
          <cell r="DH345" t="str">
            <v>ر2</v>
          </cell>
          <cell r="DI345" t="str">
            <v>ج</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O345" t="str">
            <v/>
          </cell>
          <cell r="EP345" t="str">
            <v/>
          </cell>
          <cell r="EQ345" t="str">
            <v/>
          </cell>
          <cell r="ER345" t="str">
            <v/>
          </cell>
          <cell r="ES345" t="str">
            <v/>
          </cell>
          <cell r="ET345" t="str">
            <v/>
          </cell>
          <cell r="EU345" t="str">
            <v/>
          </cell>
          <cell r="EV345" t="str">
            <v/>
          </cell>
          <cell r="EW345" t="e">
            <v>#REF!</v>
          </cell>
        </row>
        <row r="346">
          <cell r="A346">
            <v>707209</v>
          </cell>
          <cell r="B346" t="str">
            <v>سحر العقباني</v>
          </cell>
          <cell r="C346" t="str">
            <v>الأولى</v>
          </cell>
          <cell r="D346" t="str">
            <v>إيقاف</v>
          </cell>
          <cell r="E346"/>
          <cell r="F346" t="str">
            <v>ر2</v>
          </cell>
          <cell r="G346"/>
          <cell r="H346" t="str">
            <v>ر2</v>
          </cell>
          <cell r="I346"/>
          <cell r="J346" t="str">
            <v>ر2</v>
          </cell>
          <cell r="K346"/>
          <cell r="L346" t="str">
            <v>ر2</v>
          </cell>
          <cell r="M346"/>
          <cell r="N346" t="str">
            <v>ر2</v>
          </cell>
          <cell r="O346"/>
          <cell r="P346" t="str">
            <v>ر2</v>
          </cell>
          <cell r="Q346">
            <v>1</v>
          </cell>
          <cell r="R346" t="str">
            <v>ج</v>
          </cell>
          <cell r="S346"/>
          <cell r="T346" t="str">
            <v>ج</v>
          </cell>
          <cell r="U346">
            <v>1</v>
          </cell>
          <cell r="V346" t="str">
            <v>ج</v>
          </cell>
          <cell r="W346"/>
          <cell r="X346" t="str">
            <v>ج</v>
          </cell>
          <cell r="Y346"/>
          <cell r="Z346" t="str">
            <v>ج</v>
          </cell>
          <cell r="AA346"/>
          <cell r="AB346" t="str">
            <v>ج</v>
          </cell>
          <cell r="AC346"/>
          <cell r="AD346" t="str">
            <v/>
          </cell>
          <cell r="AE346"/>
          <cell r="AF346" t="str">
            <v/>
          </cell>
          <cell r="AG346"/>
          <cell r="AH346" t="str">
            <v/>
          </cell>
          <cell r="AI346"/>
          <cell r="AJ346" t="str">
            <v/>
          </cell>
          <cell r="AK346"/>
          <cell r="AL346" t="str">
            <v/>
          </cell>
          <cell r="AM346"/>
          <cell r="AN346" t="str">
            <v/>
          </cell>
          <cell r="AO346"/>
          <cell r="AP346" t="str">
            <v/>
          </cell>
          <cell r="AQ346"/>
          <cell r="AR346" t="str">
            <v/>
          </cell>
          <cell r="AS346"/>
          <cell r="AT346" t="str">
            <v/>
          </cell>
          <cell r="AU346"/>
          <cell r="AV346" t="str">
            <v/>
          </cell>
          <cell r="AW346"/>
          <cell r="AX346" t="str">
            <v/>
          </cell>
          <cell r="AY346"/>
          <cell r="AZ346" t="str">
            <v/>
          </cell>
          <cell r="BA346"/>
          <cell r="BB346" t="str">
            <v/>
          </cell>
          <cell r="BC346"/>
          <cell r="BD346" t="str">
            <v/>
          </cell>
          <cell r="BE346"/>
          <cell r="BF346" t="str">
            <v/>
          </cell>
          <cell r="BG346"/>
          <cell r="BH346" t="str">
            <v/>
          </cell>
          <cell r="BI346"/>
          <cell r="BJ346" t="str">
            <v/>
          </cell>
          <cell r="BK346"/>
          <cell r="BL346" t="str">
            <v/>
          </cell>
          <cell r="BM346"/>
          <cell r="BN346" t="str">
            <v/>
          </cell>
          <cell r="BO346"/>
          <cell r="BP346" t="str">
            <v/>
          </cell>
          <cell r="BQ346"/>
          <cell r="BR346" t="str">
            <v/>
          </cell>
          <cell r="BS346"/>
          <cell r="BT346" t="str">
            <v/>
          </cell>
          <cell r="BU346"/>
          <cell r="BV346" t="str">
            <v/>
          </cell>
          <cell r="BW346"/>
          <cell r="BX346" t="str">
            <v/>
          </cell>
          <cell r="BY346"/>
          <cell r="BZ346" t="str">
            <v/>
          </cell>
          <cell r="CA346"/>
          <cell r="CB346" t="str">
            <v/>
          </cell>
          <cell r="CC346"/>
          <cell r="CD346" t="str">
            <v/>
          </cell>
          <cell r="CE346"/>
          <cell r="CF346" t="str">
            <v/>
          </cell>
          <cell r="CG346"/>
          <cell r="CH346" t="str">
            <v/>
          </cell>
          <cell r="CI346"/>
          <cell r="CJ346" t="str">
            <v/>
          </cell>
          <cell r="CK346"/>
          <cell r="CL346" t="str">
            <v/>
          </cell>
          <cell r="CM346"/>
          <cell r="CN346" t="str">
            <v/>
          </cell>
          <cell r="CO346"/>
          <cell r="CP346" t="str">
            <v/>
          </cell>
          <cell r="CQ346"/>
          <cell r="CR346" t="str">
            <v/>
          </cell>
          <cell r="CS346"/>
          <cell r="CT346" t="str">
            <v/>
          </cell>
          <cell r="CU346"/>
          <cell r="CV346" t="str">
            <v/>
          </cell>
          <cell r="CW346" t="str">
            <v>إيقاف</v>
          </cell>
          <cell r="CX346" t="str">
            <v>ر2</v>
          </cell>
          <cell r="CY346" t="str">
            <v>ر2</v>
          </cell>
          <cell r="CZ346" t="str">
            <v>ر2</v>
          </cell>
          <cell r="DA346" t="str">
            <v>ر2</v>
          </cell>
          <cell r="DB346" t="str">
            <v>ر2</v>
          </cell>
          <cell r="DC346" t="str">
            <v>ر2</v>
          </cell>
          <cell r="DD346" t="str">
            <v>ج</v>
          </cell>
          <cell r="DE346" t="str">
            <v>ج</v>
          </cell>
          <cell r="DF346" t="str">
            <v>ج</v>
          </cell>
          <cell r="DG346" t="str">
            <v>ج</v>
          </cell>
          <cell r="DH346" t="str">
            <v>ج</v>
          </cell>
          <cell r="DI346" t="str">
            <v>ج</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v>20000</v>
          </cell>
          <cell r="EU346" t="str">
            <v/>
          </cell>
          <cell r="EV346" t="str">
            <v/>
          </cell>
          <cell r="EW346" t="e">
            <v>#REF!</v>
          </cell>
        </row>
        <row r="347">
          <cell r="A347">
            <v>707210</v>
          </cell>
          <cell r="B347" t="str">
            <v>سلاف ابراهيم</v>
          </cell>
          <cell r="C347" t="str">
            <v>الأولى</v>
          </cell>
          <cell r="D347" t="str">
            <v/>
          </cell>
          <cell r="E347">
            <v>1</v>
          </cell>
          <cell r="F347" t="str">
            <v>ر2</v>
          </cell>
          <cell r="G347">
            <v>1</v>
          </cell>
          <cell r="H347" t="str">
            <v>ر2</v>
          </cell>
          <cell r="I347">
            <v>1</v>
          </cell>
          <cell r="J347" t="str">
            <v>ر2</v>
          </cell>
          <cell r="K347">
            <v>1</v>
          </cell>
          <cell r="L347" t="str">
            <v>ر2</v>
          </cell>
          <cell r="M347"/>
          <cell r="N347" t="str">
            <v>ر2</v>
          </cell>
          <cell r="O347">
            <v>1</v>
          </cell>
          <cell r="P347" t="str">
            <v>ر2</v>
          </cell>
          <cell r="Q347">
            <v>1</v>
          </cell>
          <cell r="R347" t="str">
            <v>ر1</v>
          </cell>
          <cell r="S347"/>
          <cell r="T347" t="str">
            <v>ر1</v>
          </cell>
          <cell r="U347"/>
          <cell r="V347" t="str">
            <v>ر1</v>
          </cell>
          <cell r="W347">
            <v>1</v>
          </cell>
          <cell r="X347" t="str">
            <v>ج</v>
          </cell>
          <cell r="Y347">
            <v>1</v>
          </cell>
          <cell r="Z347" t="str">
            <v>ر1</v>
          </cell>
          <cell r="AA347"/>
          <cell r="AB347" t="str">
            <v>ر1</v>
          </cell>
          <cell r="AC347"/>
          <cell r="AD347" t="str">
            <v/>
          </cell>
          <cell r="AE347"/>
          <cell r="AF347" t="str">
            <v/>
          </cell>
          <cell r="AG347"/>
          <cell r="AH347" t="str">
            <v/>
          </cell>
          <cell r="AI347"/>
          <cell r="AJ347" t="str">
            <v/>
          </cell>
          <cell r="AK347"/>
          <cell r="AL347" t="str">
            <v/>
          </cell>
          <cell r="AM347"/>
          <cell r="AN347" t="str">
            <v/>
          </cell>
          <cell r="AO347"/>
          <cell r="AP347" t="str">
            <v/>
          </cell>
          <cell r="AQ347"/>
          <cell r="AR347" t="str">
            <v/>
          </cell>
          <cell r="AS347"/>
          <cell r="AT347" t="str">
            <v/>
          </cell>
          <cell r="AU347"/>
          <cell r="AV347" t="str">
            <v/>
          </cell>
          <cell r="AW347"/>
          <cell r="AX347" t="str">
            <v/>
          </cell>
          <cell r="AY347"/>
          <cell r="AZ347" t="str">
            <v/>
          </cell>
          <cell r="BA347"/>
          <cell r="BB347" t="str">
            <v/>
          </cell>
          <cell r="BC347"/>
          <cell r="BD347" t="str">
            <v/>
          </cell>
          <cell r="BE347"/>
          <cell r="BF347" t="str">
            <v/>
          </cell>
          <cell r="BG347"/>
          <cell r="BH347" t="str">
            <v/>
          </cell>
          <cell r="BI347"/>
          <cell r="BJ347" t="str">
            <v/>
          </cell>
          <cell r="BK347"/>
          <cell r="BL347" t="str">
            <v/>
          </cell>
          <cell r="BM347"/>
          <cell r="BN347" t="str">
            <v/>
          </cell>
          <cell r="BO347"/>
          <cell r="BP347" t="str">
            <v/>
          </cell>
          <cell r="BQ347"/>
          <cell r="BR347" t="str">
            <v/>
          </cell>
          <cell r="BS347"/>
          <cell r="BT347" t="str">
            <v/>
          </cell>
          <cell r="BU347"/>
          <cell r="BV347" t="str">
            <v/>
          </cell>
          <cell r="BW347"/>
          <cell r="BX347" t="str">
            <v/>
          </cell>
          <cell r="BY347"/>
          <cell r="BZ347" t="str">
            <v/>
          </cell>
          <cell r="CA347"/>
          <cell r="CB347" t="str">
            <v/>
          </cell>
          <cell r="CC347"/>
          <cell r="CD347" t="str">
            <v/>
          </cell>
          <cell r="CE347"/>
          <cell r="CF347" t="str">
            <v/>
          </cell>
          <cell r="CG347"/>
          <cell r="CH347" t="str">
            <v/>
          </cell>
          <cell r="CI347"/>
          <cell r="CJ347" t="str">
            <v/>
          </cell>
          <cell r="CK347"/>
          <cell r="CL347" t="str">
            <v/>
          </cell>
          <cell r="CM347"/>
          <cell r="CN347" t="str">
            <v/>
          </cell>
          <cell r="CO347"/>
          <cell r="CP347" t="str">
            <v/>
          </cell>
          <cell r="CQ347"/>
          <cell r="CR347" t="str">
            <v/>
          </cell>
          <cell r="CS347"/>
          <cell r="CT347" t="str">
            <v/>
          </cell>
          <cell r="CU347"/>
          <cell r="CV347" t="str">
            <v/>
          </cell>
          <cell r="CW347"/>
          <cell r="CX347" t="str">
            <v>ر2</v>
          </cell>
          <cell r="CY347" t="str">
            <v>ر2</v>
          </cell>
          <cell r="CZ347" t="str">
            <v>ر2</v>
          </cell>
          <cell r="DA347" t="str">
            <v>ر2</v>
          </cell>
          <cell r="DB347" t="str">
            <v>ر2</v>
          </cell>
          <cell r="DC347" t="str">
            <v>ر2</v>
          </cell>
          <cell r="DD347" t="str">
            <v>ر2</v>
          </cell>
          <cell r="DE347" t="str">
            <v>ر1</v>
          </cell>
          <cell r="DF347" t="str">
            <v>ر1</v>
          </cell>
          <cell r="DG347" t="str">
            <v>ر1</v>
          </cell>
          <cell r="DH347" t="str">
            <v>ر2</v>
          </cell>
          <cell r="DI347" t="str">
            <v>ر1</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e">
            <v>#REF!</v>
          </cell>
        </row>
        <row r="348">
          <cell r="A348">
            <v>707211</v>
          </cell>
          <cell r="B348" t="str">
            <v>سلمى نادر</v>
          </cell>
          <cell r="C348" t="str">
            <v>الأولى</v>
          </cell>
          <cell r="D348" t="str">
            <v/>
          </cell>
          <cell r="E348">
            <v>1</v>
          </cell>
          <cell r="F348" t="str">
            <v>ر2</v>
          </cell>
          <cell r="G348"/>
          <cell r="H348" t="str">
            <v>ر2</v>
          </cell>
          <cell r="I348"/>
          <cell r="J348" t="str">
            <v>ر1</v>
          </cell>
          <cell r="K348"/>
          <cell r="L348" t="str">
            <v>ر1</v>
          </cell>
          <cell r="M348"/>
          <cell r="N348" t="str">
            <v>ر2</v>
          </cell>
          <cell r="O348"/>
          <cell r="P348" t="str">
            <v>ج</v>
          </cell>
          <cell r="Q348"/>
          <cell r="R348" t="str">
            <v>ر2</v>
          </cell>
          <cell r="S348"/>
          <cell r="T348" t="str">
            <v>ر2</v>
          </cell>
          <cell r="U348">
            <v>1</v>
          </cell>
          <cell r="V348" t="str">
            <v>ر1</v>
          </cell>
          <cell r="W348">
            <v>1</v>
          </cell>
          <cell r="X348" t="str">
            <v>ر1</v>
          </cell>
          <cell r="Y348"/>
          <cell r="Z348" t="str">
            <v>ر1</v>
          </cell>
          <cell r="AA348"/>
          <cell r="AB348" t="str">
            <v>ج</v>
          </cell>
          <cell r="AC348"/>
          <cell r="AD348" t="str">
            <v/>
          </cell>
          <cell r="AE348"/>
          <cell r="AF348" t="str">
            <v/>
          </cell>
          <cell r="AG348"/>
          <cell r="AH348" t="str">
            <v/>
          </cell>
          <cell r="AI348"/>
          <cell r="AJ348" t="str">
            <v/>
          </cell>
          <cell r="AK348"/>
          <cell r="AL348" t="str">
            <v/>
          </cell>
          <cell r="AM348"/>
          <cell r="AN348" t="str">
            <v/>
          </cell>
          <cell r="AO348"/>
          <cell r="AP348" t="str">
            <v/>
          </cell>
          <cell r="AQ348"/>
          <cell r="AR348" t="str">
            <v/>
          </cell>
          <cell r="AS348"/>
          <cell r="AT348" t="str">
            <v/>
          </cell>
          <cell r="AU348"/>
          <cell r="AV348" t="str">
            <v/>
          </cell>
          <cell r="AW348"/>
          <cell r="AX348" t="str">
            <v/>
          </cell>
          <cell r="AY348"/>
          <cell r="AZ348" t="str">
            <v/>
          </cell>
          <cell r="BA348"/>
          <cell r="BB348" t="str">
            <v/>
          </cell>
          <cell r="BC348"/>
          <cell r="BD348" t="str">
            <v/>
          </cell>
          <cell r="BE348"/>
          <cell r="BF348" t="str">
            <v/>
          </cell>
          <cell r="BG348"/>
          <cell r="BH348" t="str">
            <v/>
          </cell>
          <cell r="BI348"/>
          <cell r="BJ348" t="str">
            <v/>
          </cell>
          <cell r="BK348"/>
          <cell r="BL348" t="str">
            <v/>
          </cell>
          <cell r="BM348"/>
          <cell r="BN348" t="str">
            <v/>
          </cell>
          <cell r="BO348"/>
          <cell r="BP348" t="str">
            <v/>
          </cell>
          <cell r="BQ348"/>
          <cell r="BR348" t="str">
            <v/>
          </cell>
          <cell r="BS348"/>
          <cell r="BT348" t="str">
            <v/>
          </cell>
          <cell r="BU348"/>
          <cell r="BV348" t="str">
            <v/>
          </cell>
          <cell r="BW348"/>
          <cell r="BX348" t="str">
            <v/>
          </cell>
          <cell r="BY348"/>
          <cell r="BZ348" t="str">
            <v/>
          </cell>
          <cell r="CA348"/>
          <cell r="CB348" t="str">
            <v/>
          </cell>
          <cell r="CC348"/>
          <cell r="CD348" t="str">
            <v/>
          </cell>
          <cell r="CE348"/>
          <cell r="CF348" t="str">
            <v/>
          </cell>
          <cell r="CG348"/>
          <cell r="CH348" t="str">
            <v/>
          </cell>
          <cell r="CI348"/>
          <cell r="CJ348" t="str">
            <v/>
          </cell>
          <cell r="CK348"/>
          <cell r="CL348" t="str">
            <v/>
          </cell>
          <cell r="CM348"/>
          <cell r="CN348" t="str">
            <v/>
          </cell>
          <cell r="CO348"/>
          <cell r="CP348" t="str">
            <v/>
          </cell>
          <cell r="CQ348"/>
          <cell r="CR348" t="str">
            <v/>
          </cell>
          <cell r="CS348"/>
          <cell r="CT348" t="str">
            <v/>
          </cell>
          <cell r="CU348"/>
          <cell r="CV348" t="str">
            <v/>
          </cell>
          <cell r="CW348"/>
          <cell r="CX348" t="str">
            <v>ر2</v>
          </cell>
          <cell r="CY348" t="str">
            <v>ر2</v>
          </cell>
          <cell r="CZ348" t="str">
            <v>ر1</v>
          </cell>
          <cell r="DA348" t="str">
            <v>ر1</v>
          </cell>
          <cell r="DB348" t="str">
            <v>ر2</v>
          </cell>
          <cell r="DC348" t="str">
            <v>ج</v>
          </cell>
          <cell r="DD348" t="str">
            <v>ر2</v>
          </cell>
          <cell r="DE348" t="str">
            <v>ر2</v>
          </cell>
          <cell r="DF348" t="str">
            <v>ر2</v>
          </cell>
          <cell r="DG348" t="str">
            <v>ر2</v>
          </cell>
          <cell r="DH348" t="str">
            <v>ر1</v>
          </cell>
          <cell r="DI348" t="str">
            <v>ج</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e">
            <v>#REF!</v>
          </cell>
        </row>
        <row r="349">
          <cell r="A349">
            <v>707213</v>
          </cell>
          <cell r="B349" t="str">
            <v>سليمان التوت</v>
          </cell>
          <cell r="C349" t="str">
            <v>الثانية</v>
          </cell>
          <cell r="D349" t="str">
            <v/>
          </cell>
          <cell r="E349"/>
          <cell r="F349" t="str">
            <v>ر2</v>
          </cell>
          <cell r="G349"/>
          <cell r="H349" t="str">
            <v>ر2</v>
          </cell>
          <cell r="I349"/>
          <cell r="J349" t="str">
            <v>ر2</v>
          </cell>
          <cell r="K349"/>
          <cell r="L349" t="str">
            <v>ر1</v>
          </cell>
          <cell r="M349"/>
          <cell r="N349" t="str">
            <v>ر2</v>
          </cell>
          <cell r="O349"/>
          <cell r="P349" t="str">
            <v>ر1</v>
          </cell>
          <cell r="Q349"/>
          <cell r="R349" t="str">
            <v>ر2</v>
          </cell>
          <cell r="S349"/>
          <cell r="T349" t="str">
            <v>ر1</v>
          </cell>
          <cell r="U349">
            <v>1</v>
          </cell>
          <cell r="V349" t="str">
            <v>ج</v>
          </cell>
          <cell r="W349">
            <v>1</v>
          </cell>
          <cell r="X349" t="str">
            <v>ج</v>
          </cell>
          <cell r="Y349"/>
          <cell r="Z349" t="str">
            <v>ر1</v>
          </cell>
          <cell r="AA349"/>
          <cell r="AB349" t="str">
            <v>ر1</v>
          </cell>
          <cell r="AC349">
            <v>1</v>
          </cell>
          <cell r="AD349" t="str">
            <v>ج</v>
          </cell>
          <cell r="AE349">
            <v>1</v>
          </cell>
          <cell r="AF349" t="str">
            <v>ج</v>
          </cell>
          <cell r="AG349">
            <v>1</v>
          </cell>
          <cell r="AH349" t="str">
            <v>ج</v>
          </cell>
          <cell r="AI349">
            <v>1</v>
          </cell>
          <cell r="AJ349" t="str">
            <v>ج</v>
          </cell>
          <cell r="AK349">
            <v>1</v>
          </cell>
          <cell r="AL349" t="str">
            <v>ج</v>
          </cell>
          <cell r="AM349">
            <v>1</v>
          </cell>
          <cell r="AN349" t="str">
            <v>ج</v>
          </cell>
          <cell r="AO349"/>
          <cell r="AP349" t="str">
            <v/>
          </cell>
          <cell r="AQ349"/>
          <cell r="AR349" t="str">
            <v/>
          </cell>
          <cell r="AS349"/>
          <cell r="AT349" t="str">
            <v/>
          </cell>
          <cell r="AU349"/>
          <cell r="AV349" t="str">
            <v/>
          </cell>
          <cell r="AW349"/>
          <cell r="AX349" t="str">
            <v/>
          </cell>
          <cell r="AY349"/>
          <cell r="AZ349" t="str">
            <v/>
          </cell>
          <cell r="BA349"/>
          <cell r="BB349" t="str">
            <v/>
          </cell>
          <cell r="BC349"/>
          <cell r="BD349" t="str">
            <v/>
          </cell>
          <cell r="BE349"/>
          <cell r="BF349" t="str">
            <v/>
          </cell>
          <cell r="BG349"/>
          <cell r="BH349" t="str">
            <v/>
          </cell>
          <cell r="BI349"/>
          <cell r="BJ349" t="str">
            <v/>
          </cell>
          <cell r="BK349"/>
          <cell r="BL349" t="str">
            <v/>
          </cell>
          <cell r="BM349"/>
          <cell r="BN349" t="str">
            <v/>
          </cell>
          <cell r="BO349"/>
          <cell r="BP349" t="str">
            <v/>
          </cell>
          <cell r="BQ349"/>
          <cell r="BR349" t="str">
            <v/>
          </cell>
          <cell r="BS349"/>
          <cell r="BT349" t="str">
            <v/>
          </cell>
          <cell r="BU349"/>
          <cell r="BV349" t="str">
            <v/>
          </cell>
          <cell r="BW349"/>
          <cell r="BX349" t="str">
            <v/>
          </cell>
          <cell r="BY349"/>
          <cell r="BZ349" t="str">
            <v/>
          </cell>
          <cell r="CA349"/>
          <cell r="CB349" t="str">
            <v/>
          </cell>
          <cell r="CC349"/>
          <cell r="CD349" t="str">
            <v/>
          </cell>
          <cell r="CE349"/>
          <cell r="CF349" t="str">
            <v/>
          </cell>
          <cell r="CG349"/>
          <cell r="CH349" t="str">
            <v/>
          </cell>
          <cell r="CI349"/>
          <cell r="CJ349" t="str">
            <v/>
          </cell>
          <cell r="CK349"/>
          <cell r="CL349" t="str">
            <v/>
          </cell>
          <cell r="CM349"/>
          <cell r="CN349" t="str">
            <v/>
          </cell>
          <cell r="CO349"/>
          <cell r="CP349" t="str">
            <v/>
          </cell>
          <cell r="CQ349"/>
          <cell r="CR349" t="str">
            <v/>
          </cell>
          <cell r="CS349"/>
          <cell r="CT349" t="str">
            <v/>
          </cell>
          <cell r="CU349"/>
          <cell r="CV349" t="str">
            <v/>
          </cell>
          <cell r="CW349"/>
          <cell r="CX349" t="str">
            <v>ر2</v>
          </cell>
          <cell r="CY349" t="str">
            <v>ر2</v>
          </cell>
          <cell r="CZ349" t="str">
            <v>ر2</v>
          </cell>
          <cell r="DA349" t="str">
            <v>ر1</v>
          </cell>
          <cell r="DB349" t="str">
            <v>ر2</v>
          </cell>
          <cell r="DC349" t="str">
            <v>ر1</v>
          </cell>
          <cell r="DD349" t="str">
            <v>ر2</v>
          </cell>
          <cell r="DE349" t="str">
            <v>ر1</v>
          </cell>
          <cell r="DF349" t="str">
            <v>ر1</v>
          </cell>
          <cell r="DG349" t="str">
            <v>ر1</v>
          </cell>
          <cell r="DH349" t="str">
            <v>ر1</v>
          </cell>
          <cell r="DI349" t="str">
            <v>ر1</v>
          </cell>
          <cell r="DJ349" t="str">
            <v>ر1</v>
          </cell>
          <cell r="DK349" t="str">
            <v>ر1</v>
          </cell>
          <cell r="DL349" t="str">
            <v>ر1</v>
          </cell>
          <cell r="DM349" t="str">
            <v>ر1</v>
          </cell>
          <cell r="DN349" t="str">
            <v>ر1</v>
          </cell>
          <cell r="DO349" t="str">
            <v>ر1</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e">
            <v>#REF!</v>
          </cell>
        </row>
        <row r="350">
          <cell r="A350">
            <v>707215</v>
          </cell>
          <cell r="B350" t="str">
            <v>سمر خبيز</v>
          </cell>
          <cell r="C350" t="str">
            <v>الثانية حديث</v>
          </cell>
          <cell r="D350" t="str">
            <v>ترفع الى س2</v>
          </cell>
          <cell r="E350"/>
          <cell r="F350" t="str">
            <v>ر1</v>
          </cell>
          <cell r="G350">
            <v>1</v>
          </cell>
          <cell r="H350" t="str">
            <v>ر1</v>
          </cell>
          <cell r="I350"/>
          <cell r="J350" t="str">
            <v>ر2</v>
          </cell>
          <cell r="K350"/>
          <cell r="L350" t="str">
            <v>ر1</v>
          </cell>
          <cell r="M350">
            <v>1</v>
          </cell>
          <cell r="N350" t="str">
            <v>ر1</v>
          </cell>
          <cell r="O350"/>
          <cell r="P350" t="str">
            <v>ر1</v>
          </cell>
          <cell r="Q350">
            <v>1</v>
          </cell>
          <cell r="R350" t="str">
            <v>ج</v>
          </cell>
          <cell r="S350">
            <v>1</v>
          </cell>
          <cell r="T350" t="str">
            <v>ج</v>
          </cell>
          <cell r="U350"/>
          <cell r="V350" t="str">
            <v>ج</v>
          </cell>
          <cell r="W350">
            <v>1</v>
          </cell>
          <cell r="X350" t="str">
            <v>ج</v>
          </cell>
          <cell r="Y350"/>
          <cell r="Z350" t="str">
            <v>ج</v>
          </cell>
          <cell r="AA350"/>
          <cell r="AB350" t="str">
            <v>ر1</v>
          </cell>
          <cell r="AC350"/>
          <cell r="AD350" t="str">
            <v/>
          </cell>
          <cell r="AE350"/>
          <cell r="AF350" t="str">
            <v/>
          </cell>
          <cell r="AG350"/>
          <cell r="AH350" t="str">
            <v/>
          </cell>
          <cell r="AI350"/>
          <cell r="AJ350" t="str">
            <v/>
          </cell>
          <cell r="AK350"/>
          <cell r="AL350" t="str">
            <v/>
          </cell>
          <cell r="AM350"/>
          <cell r="AN350" t="str">
            <v/>
          </cell>
          <cell r="AO350"/>
          <cell r="AP350" t="str">
            <v/>
          </cell>
          <cell r="AQ350"/>
          <cell r="AR350" t="str">
            <v/>
          </cell>
          <cell r="AS350"/>
          <cell r="AT350" t="str">
            <v/>
          </cell>
          <cell r="AU350"/>
          <cell r="AV350" t="str">
            <v/>
          </cell>
          <cell r="AW350"/>
          <cell r="AX350" t="str">
            <v/>
          </cell>
          <cell r="AY350"/>
          <cell r="AZ350" t="str">
            <v/>
          </cell>
          <cell r="BA350"/>
          <cell r="BB350" t="str">
            <v/>
          </cell>
          <cell r="BC350"/>
          <cell r="BD350" t="str">
            <v/>
          </cell>
          <cell r="BE350"/>
          <cell r="BF350" t="str">
            <v/>
          </cell>
          <cell r="BG350"/>
          <cell r="BH350" t="str">
            <v/>
          </cell>
          <cell r="BI350"/>
          <cell r="BJ350" t="str">
            <v/>
          </cell>
          <cell r="BK350"/>
          <cell r="BL350" t="str">
            <v/>
          </cell>
          <cell r="BM350"/>
          <cell r="BN350" t="str">
            <v/>
          </cell>
          <cell r="BO350"/>
          <cell r="BP350" t="str">
            <v/>
          </cell>
          <cell r="BQ350"/>
          <cell r="BR350" t="str">
            <v/>
          </cell>
          <cell r="BS350"/>
          <cell r="BT350" t="str">
            <v/>
          </cell>
          <cell r="BU350"/>
          <cell r="BV350" t="str">
            <v/>
          </cell>
          <cell r="BW350"/>
          <cell r="BX350" t="str">
            <v/>
          </cell>
          <cell r="BY350"/>
          <cell r="BZ350" t="str">
            <v/>
          </cell>
          <cell r="CA350"/>
          <cell r="CB350" t="str">
            <v/>
          </cell>
          <cell r="CC350"/>
          <cell r="CD350" t="str">
            <v/>
          </cell>
          <cell r="CE350"/>
          <cell r="CF350" t="str">
            <v/>
          </cell>
          <cell r="CG350"/>
          <cell r="CH350" t="str">
            <v/>
          </cell>
          <cell r="CI350"/>
          <cell r="CJ350" t="str">
            <v/>
          </cell>
          <cell r="CK350"/>
          <cell r="CL350" t="str">
            <v/>
          </cell>
          <cell r="CM350"/>
          <cell r="CN350" t="str">
            <v/>
          </cell>
          <cell r="CO350"/>
          <cell r="CP350" t="str">
            <v/>
          </cell>
          <cell r="CQ350"/>
          <cell r="CR350" t="str">
            <v/>
          </cell>
          <cell r="CS350"/>
          <cell r="CT350" t="str">
            <v/>
          </cell>
          <cell r="CU350"/>
          <cell r="CV350" t="str">
            <v/>
          </cell>
          <cell r="CW350"/>
          <cell r="CX350" t="str">
            <v>ر1</v>
          </cell>
          <cell r="CY350" t="str">
            <v>ر2</v>
          </cell>
          <cell r="CZ350" t="str">
            <v>ر2</v>
          </cell>
          <cell r="DA350" t="str">
            <v>ر1</v>
          </cell>
          <cell r="DB350" t="str">
            <v>ر2</v>
          </cell>
          <cell r="DC350" t="str">
            <v>ر1</v>
          </cell>
          <cell r="DD350" t="str">
            <v>ر1</v>
          </cell>
          <cell r="DE350" t="str">
            <v>ر1</v>
          </cell>
          <cell r="DF350" t="str">
            <v>ج</v>
          </cell>
          <cell r="DG350" t="str">
            <v>ر1</v>
          </cell>
          <cell r="DH350" t="str">
            <v>ج</v>
          </cell>
          <cell r="DI350" t="str">
            <v>ر1</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e">
            <v>#REF!</v>
          </cell>
        </row>
        <row r="351">
          <cell r="A351">
            <v>707217</v>
          </cell>
          <cell r="B351" t="str">
            <v>سندس ابواللبن</v>
          </cell>
          <cell r="C351" t="str">
            <v>الثالثة حديث</v>
          </cell>
          <cell r="D351" t="str">
            <v>ترفع الى س3</v>
          </cell>
          <cell r="E351"/>
          <cell r="F351" t="str">
            <v>ج</v>
          </cell>
          <cell r="G351"/>
          <cell r="H351" t="str">
            <v>ر1</v>
          </cell>
          <cell r="I351"/>
          <cell r="J351" t="str">
            <v>ر1</v>
          </cell>
          <cell r="K351"/>
          <cell r="L351" t="str">
            <v>ر2</v>
          </cell>
          <cell r="M351"/>
          <cell r="N351" t="str">
            <v>ر1</v>
          </cell>
          <cell r="O351"/>
          <cell r="P351" t="str">
            <v>ر1</v>
          </cell>
          <cell r="Q351"/>
          <cell r="R351" t="str">
            <v>ر1</v>
          </cell>
          <cell r="S351"/>
          <cell r="T351" t="str">
            <v>ر1</v>
          </cell>
          <cell r="U351">
            <v>1</v>
          </cell>
          <cell r="V351" t="str">
            <v>ر1</v>
          </cell>
          <cell r="W351"/>
          <cell r="X351" t="str">
            <v>ر1</v>
          </cell>
          <cell r="Y351"/>
          <cell r="Z351" t="str">
            <v>ر1</v>
          </cell>
          <cell r="AA351"/>
          <cell r="AB351" t="str">
            <v>ر1</v>
          </cell>
          <cell r="AC351">
            <v>1</v>
          </cell>
          <cell r="AD351" t="str">
            <v>ر1</v>
          </cell>
          <cell r="AE351"/>
          <cell r="AF351" t="str">
            <v>ر1</v>
          </cell>
          <cell r="AG351"/>
          <cell r="AH351" t="str">
            <v>ر1</v>
          </cell>
          <cell r="AI351"/>
          <cell r="AJ351" t="str">
            <v>ر1</v>
          </cell>
          <cell r="AK351"/>
          <cell r="AL351" t="str">
            <v>ر1</v>
          </cell>
          <cell r="AM351"/>
          <cell r="AN351" t="str">
            <v>ر1</v>
          </cell>
          <cell r="AO351">
            <v>1</v>
          </cell>
          <cell r="AP351" t="str">
            <v>ج</v>
          </cell>
          <cell r="AQ351">
            <v>1</v>
          </cell>
          <cell r="AR351" t="str">
            <v>ج</v>
          </cell>
          <cell r="AS351">
            <v>1</v>
          </cell>
          <cell r="AT351" t="str">
            <v>ج</v>
          </cell>
          <cell r="AU351">
            <v>1</v>
          </cell>
          <cell r="AV351" t="str">
            <v>ج</v>
          </cell>
          <cell r="AW351">
            <v>1</v>
          </cell>
          <cell r="AX351" t="str">
            <v>ج</v>
          </cell>
          <cell r="AY351">
            <v>1</v>
          </cell>
          <cell r="AZ351" t="str">
            <v>ج</v>
          </cell>
          <cell r="BA351"/>
          <cell r="BB351" t="str">
            <v/>
          </cell>
          <cell r="BC351"/>
          <cell r="BD351" t="str">
            <v/>
          </cell>
          <cell r="BE351"/>
          <cell r="BF351" t="str">
            <v/>
          </cell>
          <cell r="BG351"/>
          <cell r="BH351" t="str">
            <v/>
          </cell>
          <cell r="BI351"/>
          <cell r="BJ351" t="str">
            <v/>
          </cell>
          <cell r="BK351"/>
          <cell r="BL351" t="str">
            <v/>
          </cell>
          <cell r="BM351"/>
          <cell r="BN351" t="str">
            <v/>
          </cell>
          <cell r="BO351"/>
          <cell r="BP351" t="str">
            <v/>
          </cell>
          <cell r="BQ351"/>
          <cell r="BR351" t="str">
            <v/>
          </cell>
          <cell r="BS351"/>
          <cell r="BT351" t="str">
            <v/>
          </cell>
          <cell r="BU351"/>
          <cell r="BV351" t="str">
            <v/>
          </cell>
          <cell r="BW351"/>
          <cell r="BX351" t="str">
            <v/>
          </cell>
          <cell r="BY351"/>
          <cell r="BZ351" t="str">
            <v/>
          </cell>
          <cell r="CA351"/>
          <cell r="CB351" t="str">
            <v/>
          </cell>
          <cell r="CC351"/>
          <cell r="CD351" t="str">
            <v/>
          </cell>
          <cell r="CE351"/>
          <cell r="CF351" t="str">
            <v/>
          </cell>
          <cell r="CG351"/>
          <cell r="CH351" t="str">
            <v/>
          </cell>
          <cell r="CI351"/>
          <cell r="CJ351" t="str">
            <v/>
          </cell>
          <cell r="CK351"/>
          <cell r="CL351" t="str">
            <v/>
          </cell>
          <cell r="CM351"/>
          <cell r="CN351" t="str">
            <v/>
          </cell>
          <cell r="CO351"/>
          <cell r="CP351" t="str">
            <v/>
          </cell>
          <cell r="CQ351"/>
          <cell r="CR351" t="str">
            <v/>
          </cell>
          <cell r="CS351"/>
          <cell r="CT351" t="str">
            <v/>
          </cell>
          <cell r="CU351"/>
          <cell r="CV351" t="str">
            <v/>
          </cell>
          <cell r="CW351"/>
          <cell r="CX351" t="str">
            <v>ج</v>
          </cell>
          <cell r="CY351" t="str">
            <v>ر1</v>
          </cell>
          <cell r="CZ351" t="str">
            <v>ر1</v>
          </cell>
          <cell r="DA351" t="str">
            <v>ر2</v>
          </cell>
          <cell r="DB351" t="str">
            <v>ر1</v>
          </cell>
          <cell r="DC351" t="str">
            <v>ر1</v>
          </cell>
          <cell r="DD351" t="str">
            <v>ر1</v>
          </cell>
          <cell r="DE351" t="str">
            <v>ر1</v>
          </cell>
          <cell r="DF351" t="str">
            <v>ر2</v>
          </cell>
          <cell r="DG351" t="str">
            <v>ر1</v>
          </cell>
          <cell r="DH351" t="str">
            <v>ر1</v>
          </cell>
          <cell r="DI351" t="str">
            <v>ر1</v>
          </cell>
          <cell r="DJ351" t="str">
            <v>ر2</v>
          </cell>
          <cell r="DK351" t="str">
            <v>ر1</v>
          </cell>
          <cell r="DL351" t="str">
            <v>ر1</v>
          </cell>
          <cell r="DM351" t="str">
            <v>ر1</v>
          </cell>
          <cell r="DN351" t="str">
            <v>ر1</v>
          </cell>
          <cell r="DO351" t="str">
            <v>ر1</v>
          </cell>
          <cell r="DP351" t="str">
            <v>ر1</v>
          </cell>
          <cell r="DQ351" t="str">
            <v>ر1</v>
          </cell>
          <cell r="DR351" t="str">
            <v>ر1</v>
          </cell>
          <cell r="DS351" t="str">
            <v>ر1</v>
          </cell>
          <cell r="DT351" t="str">
            <v>ر1</v>
          </cell>
          <cell r="DU351" t="str">
            <v>ر1</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O351" t="str">
            <v/>
          </cell>
          <cell r="EP351" t="str">
            <v/>
          </cell>
          <cell r="EQ351" t="str">
            <v/>
          </cell>
          <cell r="ER351" t="str">
            <v/>
          </cell>
          <cell r="ES351" t="str">
            <v/>
          </cell>
          <cell r="ET351" t="str">
            <v/>
          </cell>
          <cell r="EU351" t="str">
            <v/>
          </cell>
          <cell r="EV351" t="str">
            <v/>
          </cell>
          <cell r="EW351" t="e">
            <v>#REF!</v>
          </cell>
        </row>
        <row r="352">
          <cell r="A352">
            <v>707220</v>
          </cell>
          <cell r="B352" t="str">
            <v>سيرين العاقل</v>
          </cell>
          <cell r="C352" t="str">
            <v>الأولى</v>
          </cell>
          <cell r="D352" t="str">
            <v>إيقاف</v>
          </cell>
          <cell r="E352">
            <v>1</v>
          </cell>
          <cell r="F352" t="str">
            <v>ر2</v>
          </cell>
          <cell r="G352">
            <v>1</v>
          </cell>
          <cell r="H352" t="str">
            <v>ر2</v>
          </cell>
          <cell r="I352">
            <v>1</v>
          </cell>
          <cell r="J352" t="str">
            <v>ر2</v>
          </cell>
          <cell r="K352"/>
          <cell r="L352" t="str">
            <v>ج</v>
          </cell>
          <cell r="M352">
            <v>1</v>
          </cell>
          <cell r="N352" t="str">
            <v>ر2</v>
          </cell>
          <cell r="O352"/>
          <cell r="P352" t="str">
            <v>ر2</v>
          </cell>
          <cell r="Q352">
            <v>1</v>
          </cell>
          <cell r="R352" t="str">
            <v>ر1</v>
          </cell>
          <cell r="S352"/>
          <cell r="T352" t="str">
            <v>ج</v>
          </cell>
          <cell r="U352"/>
          <cell r="V352" t="str">
            <v>ج</v>
          </cell>
          <cell r="W352"/>
          <cell r="X352" t="str">
            <v>ج</v>
          </cell>
          <cell r="Y352">
            <v>1</v>
          </cell>
          <cell r="Z352" t="str">
            <v>ج</v>
          </cell>
          <cell r="AA352">
            <v>1</v>
          </cell>
          <cell r="AB352" t="str">
            <v>ر1</v>
          </cell>
          <cell r="AC352"/>
          <cell r="AD352" t="str">
            <v/>
          </cell>
          <cell r="AE352"/>
          <cell r="AF352" t="str">
            <v/>
          </cell>
          <cell r="AG352"/>
          <cell r="AH352" t="str">
            <v/>
          </cell>
          <cell r="AI352"/>
          <cell r="AJ352" t="str">
            <v/>
          </cell>
          <cell r="AK352"/>
          <cell r="AL352" t="str">
            <v/>
          </cell>
          <cell r="AM352"/>
          <cell r="AN352" t="str">
            <v/>
          </cell>
          <cell r="AO352"/>
          <cell r="AP352" t="str">
            <v/>
          </cell>
          <cell r="AQ352"/>
          <cell r="AR352" t="str">
            <v/>
          </cell>
          <cell r="AS352"/>
          <cell r="AT352" t="str">
            <v/>
          </cell>
          <cell r="AU352"/>
          <cell r="AV352" t="str">
            <v/>
          </cell>
          <cell r="AW352"/>
          <cell r="AX352" t="str">
            <v/>
          </cell>
          <cell r="AY352"/>
          <cell r="AZ352" t="str">
            <v/>
          </cell>
          <cell r="BA352"/>
          <cell r="BB352" t="str">
            <v/>
          </cell>
          <cell r="BC352"/>
          <cell r="BD352" t="str">
            <v/>
          </cell>
          <cell r="BE352"/>
          <cell r="BF352" t="str">
            <v/>
          </cell>
          <cell r="BG352"/>
          <cell r="BH352" t="str">
            <v/>
          </cell>
          <cell r="BI352"/>
          <cell r="BJ352" t="str">
            <v/>
          </cell>
          <cell r="BK352"/>
          <cell r="BL352" t="str">
            <v/>
          </cell>
          <cell r="BM352"/>
          <cell r="BN352" t="str">
            <v/>
          </cell>
          <cell r="BO352"/>
          <cell r="BP352" t="str">
            <v/>
          </cell>
          <cell r="BQ352"/>
          <cell r="BR352" t="str">
            <v/>
          </cell>
          <cell r="BS352"/>
          <cell r="BT352" t="str">
            <v/>
          </cell>
          <cell r="BU352"/>
          <cell r="BV352" t="str">
            <v/>
          </cell>
          <cell r="BW352"/>
          <cell r="BX352" t="str">
            <v/>
          </cell>
          <cell r="BY352"/>
          <cell r="BZ352" t="str">
            <v/>
          </cell>
          <cell r="CA352"/>
          <cell r="CB352" t="str">
            <v/>
          </cell>
          <cell r="CC352"/>
          <cell r="CD352" t="str">
            <v/>
          </cell>
          <cell r="CE352"/>
          <cell r="CF352" t="str">
            <v/>
          </cell>
          <cell r="CG352"/>
          <cell r="CH352" t="str">
            <v/>
          </cell>
          <cell r="CI352"/>
          <cell r="CJ352" t="str">
            <v/>
          </cell>
          <cell r="CK352"/>
          <cell r="CL352" t="str">
            <v/>
          </cell>
          <cell r="CM352"/>
          <cell r="CN352" t="str">
            <v/>
          </cell>
          <cell r="CO352"/>
          <cell r="CP352" t="str">
            <v/>
          </cell>
          <cell r="CQ352"/>
          <cell r="CR352" t="str">
            <v/>
          </cell>
          <cell r="CS352"/>
          <cell r="CT352" t="str">
            <v/>
          </cell>
          <cell r="CU352"/>
          <cell r="CV352" t="str">
            <v/>
          </cell>
          <cell r="CW352" t="str">
            <v>إيقاف</v>
          </cell>
          <cell r="CX352" t="str">
            <v>ر2</v>
          </cell>
          <cell r="CY352" t="str">
            <v>ر2</v>
          </cell>
          <cell r="CZ352" t="str">
            <v>ر2</v>
          </cell>
          <cell r="DA352" t="str">
            <v>ج</v>
          </cell>
          <cell r="DB352" t="str">
            <v>ر2</v>
          </cell>
          <cell r="DC352" t="str">
            <v>ر2</v>
          </cell>
          <cell r="DD352" t="str">
            <v>ر1</v>
          </cell>
          <cell r="DE352" t="str">
            <v>ج</v>
          </cell>
          <cell r="DF352" t="str">
            <v>ج</v>
          </cell>
          <cell r="DG352" t="str">
            <v>ج</v>
          </cell>
          <cell r="DH352" t="str">
            <v>ج</v>
          </cell>
          <cell r="DI352" t="str">
            <v>ر1</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
          </cell>
          <cell r="ET352">
            <v>120000</v>
          </cell>
          <cell r="EU352" t="str">
            <v/>
          </cell>
          <cell r="EV352" t="str">
            <v/>
          </cell>
          <cell r="EW352" t="e">
            <v>#REF!</v>
          </cell>
        </row>
        <row r="353">
          <cell r="A353">
            <v>707221</v>
          </cell>
          <cell r="B353" t="str">
            <v>شادي الحلبي</v>
          </cell>
          <cell r="C353" t="str">
            <v>الثالثة حديث</v>
          </cell>
          <cell r="D353" t="str">
            <v>ترفع الى س3</v>
          </cell>
          <cell r="E353"/>
          <cell r="F353" t="str">
            <v>ر1</v>
          </cell>
          <cell r="G353"/>
          <cell r="H353" t="str">
            <v>ر1</v>
          </cell>
          <cell r="I353"/>
          <cell r="J353" t="str">
            <v>ر1</v>
          </cell>
          <cell r="K353"/>
          <cell r="L353" t="str">
            <v>ر1</v>
          </cell>
          <cell r="M353"/>
          <cell r="N353" t="str">
            <v>ر1</v>
          </cell>
          <cell r="O353"/>
          <cell r="P353" t="str">
            <v>ر1</v>
          </cell>
          <cell r="Q353"/>
          <cell r="R353" t="str">
            <v>ر1</v>
          </cell>
          <cell r="S353"/>
          <cell r="T353" t="str">
            <v>ر1</v>
          </cell>
          <cell r="U353"/>
          <cell r="V353" t="str">
            <v>ر2</v>
          </cell>
          <cell r="W353"/>
          <cell r="X353" t="str">
            <v>ر1</v>
          </cell>
          <cell r="Y353"/>
          <cell r="Z353" t="str">
            <v>ر1</v>
          </cell>
          <cell r="AA353"/>
          <cell r="AB353" t="str">
            <v>ر1</v>
          </cell>
          <cell r="AC353"/>
          <cell r="AD353" t="str">
            <v>ر1</v>
          </cell>
          <cell r="AE353"/>
          <cell r="AF353" t="str">
            <v>ر1</v>
          </cell>
          <cell r="AG353"/>
          <cell r="AH353" t="str">
            <v>ر1</v>
          </cell>
          <cell r="AI353"/>
          <cell r="AJ353" t="str">
            <v>ر1</v>
          </cell>
          <cell r="AK353"/>
          <cell r="AL353" t="str">
            <v>ر1</v>
          </cell>
          <cell r="AM353"/>
          <cell r="AN353" t="str">
            <v>ر1</v>
          </cell>
          <cell r="AO353">
            <v>1</v>
          </cell>
          <cell r="AP353" t="str">
            <v>ج</v>
          </cell>
          <cell r="AQ353">
            <v>1</v>
          </cell>
          <cell r="AR353" t="str">
            <v>ج</v>
          </cell>
          <cell r="AS353">
            <v>1</v>
          </cell>
          <cell r="AT353" t="str">
            <v>ج</v>
          </cell>
          <cell r="AU353">
            <v>1</v>
          </cell>
          <cell r="AV353" t="str">
            <v>ج</v>
          </cell>
          <cell r="AW353">
            <v>1</v>
          </cell>
          <cell r="AX353" t="str">
            <v>ج</v>
          </cell>
          <cell r="AY353">
            <v>1</v>
          </cell>
          <cell r="AZ353" t="str">
            <v>ج</v>
          </cell>
          <cell r="BA353"/>
          <cell r="BB353" t="str">
            <v/>
          </cell>
          <cell r="BC353"/>
          <cell r="BD353" t="str">
            <v/>
          </cell>
          <cell r="BE353"/>
          <cell r="BF353" t="str">
            <v/>
          </cell>
          <cell r="BG353"/>
          <cell r="BH353" t="str">
            <v/>
          </cell>
          <cell r="BI353"/>
          <cell r="BJ353" t="str">
            <v/>
          </cell>
          <cell r="BK353"/>
          <cell r="BL353" t="str">
            <v/>
          </cell>
          <cell r="BM353"/>
          <cell r="BN353" t="str">
            <v/>
          </cell>
          <cell r="BO353"/>
          <cell r="BP353" t="str">
            <v/>
          </cell>
          <cell r="BQ353"/>
          <cell r="BR353" t="str">
            <v/>
          </cell>
          <cell r="BS353"/>
          <cell r="BT353" t="str">
            <v/>
          </cell>
          <cell r="BU353"/>
          <cell r="BV353" t="str">
            <v/>
          </cell>
          <cell r="BW353"/>
          <cell r="BX353" t="str">
            <v/>
          </cell>
          <cell r="BY353"/>
          <cell r="BZ353" t="str">
            <v/>
          </cell>
          <cell r="CA353"/>
          <cell r="CB353" t="str">
            <v/>
          </cell>
          <cell r="CC353"/>
          <cell r="CD353" t="str">
            <v/>
          </cell>
          <cell r="CE353"/>
          <cell r="CF353" t="str">
            <v/>
          </cell>
          <cell r="CG353"/>
          <cell r="CH353" t="str">
            <v/>
          </cell>
          <cell r="CI353"/>
          <cell r="CJ353" t="str">
            <v/>
          </cell>
          <cell r="CK353"/>
          <cell r="CL353" t="str">
            <v/>
          </cell>
          <cell r="CM353"/>
          <cell r="CN353" t="str">
            <v/>
          </cell>
          <cell r="CO353"/>
          <cell r="CP353" t="str">
            <v/>
          </cell>
          <cell r="CQ353"/>
          <cell r="CR353" t="str">
            <v/>
          </cell>
          <cell r="CS353"/>
          <cell r="CT353" t="str">
            <v/>
          </cell>
          <cell r="CU353"/>
          <cell r="CV353" t="str">
            <v/>
          </cell>
          <cell r="CW353"/>
          <cell r="CX353" t="str">
            <v>ر1</v>
          </cell>
          <cell r="CY353" t="str">
            <v>ر1</v>
          </cell>
          <cell r="CZ353" t="str">
            <v>ر1</v>
          </cell>
          <cell r="DA353" t="str">
            <v>ر1</v>
          </cell>
          <cell r="DB353" t="str">
            <v>ر1</v>
          </cell>
          <cell r="DC353" t="str">
            <v>ر1</v>
          </cell>
          <cell r="DD353" t="str">
            <v>ر1</v>
          </cell>
          <cell r="DE353" t="str">
            <v>ر1</v>
          </cell>
          <cell r="DF353" t="str">
            <v>ر2</v>
          </cell>
          <cell r="DG353" t="str">
            <v>ر1</v>
          </cell>
          <cell r="DH353" t="str">
            <v>ر1</v>
          </cell>
          <cell r="DI353" t="str">
            <v>ر1</v>
          </cell>
          <cell r="DJ353" t="str">
            <v>ر1</v>
          </cell>
          <cell r="DK353" t="str">
            <v>ر1</v>
          </cell>
          <cell r="DL353" t="str">
            <v>ر1</v>
          </cell>
          <cell r="DM353" t="str">
            <v>ر1</v>
          </cell>
          <cell r="DN353" t="str">
            <v>ر1</v>
          </cell>
          <cell r="DO353" t="str">
            <v>ر1</v>
          </cell>
          <cell r="DP353" t="str">
            <v>ر1</v>
          </cell>
          <cell r="DQ353" t="str">
            <v>ر1</v>
          </cell>
          <cell r="DR353" t="str">
            <v>ر1</v>
          </cell>
          <cell r="DS353" t="str">
            <v>ر1</v>
          </cell>
          <cell r="DT353" t="str">
            <v>ر1</v>
          </cell>
          <cell r="DU353" t="str">
            <v>ر1</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O353" t="str">
            <v/>
          </cell>
          <cell r="EP353" t="str">
            <v/>
          </cell>
          <cell r="EQ353" t="str">
            <v/>
          </cell>
          <cell r="ER353" t="str">
            <v/>
          </cell>
          <cell r="ES353" t="str">
            <v/>
          </cell>
          <cell r="ET353" t="str">
            <v/>
          </cell>
          <cell r="EU353" t="str">
            <v/>
          </cell>
          <cell r="EV353" t="str">
            <v/>
          </cell>
          <cell r="EW353" t="e">
            <v>#REF!</v>
          </cell>
        </row>
        <row r="354">
          <cell r="A354">
            <v>707228</v>
          </cell>
          <cell r="B354" t="str">
            <v>صبا صوان</v>
          </cell>
          <cell r="C354" t="str">
            <v>الثانية</v>
          </cell>
          <cell r="D354" t="str">
            <v/>
          </cell>
          <cell r="E354"/>
          <cell r="F354" t="str">
            <v>ر2</v>
          </cell>
          <cell r="G354">
            <v>1</v>
          </cell>
          <cell r="H354" t="str">
            <v>ر2</v>
          </cell>
          <cell r="I354"/>
          <cell r="J354" t="str">
            <v>ر1</v>
          </cell>
          <cell r="K354"/>
          <cell r="L354" t="str">
            <v>ر1</v>
          </cell>
          <cell r="M354">
            <v>1</v>
          </cell>
          <cell r="N354" t="str">
            <v>ر2</v>
          </cell>
          <cell r="O354"/>
          <cell r="P354" t="str">
            <v>ر1</v>
          </cell>
          <cell r="Q354"/>
          <cell r="R354" t="str">
            <v>ر1</v>
          </cell>
          <cell r="S354"/>
          <cell r="T354" t="str">
            <v>ر1</v>
          </cell>
          <cell r="U354">
            <v>1</v>
          </cell>
          <cell r="V354" t="str">
            <v>ر2</v>
          </cell>
          <cell r="W354"/>
          <cell r="X354" t="str">
            <v>ر1</v>
          </cell>
          <cell r="Y354"/>
          <cell r="Z354" t="str">
            <v>ر2</v>
          </cell>
          <cell r="AA354"/>
          <cell r="AB354" t="str">
            <v>ر1</v>
          </cell>
          <cell r="AC354"/>
          <cell r="AD354" t="str">
            <v>ج</v>
          </cell>
          <cell r="AE354"/>
          <cell r="AF354" t="str">
            <v>ج</v>
          </cell>
          <cell r="AG354"/>
          <cell r="AH354" t="str">
            <v>ج</v>
          </cell>
          <cell r="AI354"/>
          <cell r="AJ354" t="str">
            <v>ج</v>
          </cell>
          <cell r="AK354"/>
          <cell r="AL354" t="str">
            <v>ج</v>
          </cell>
          <cell r="AM354">
            <v>1</v>
          </cell>
          <cell r="AN354" t="str">
            <v>ج</v>
          </cell>
          <cell r="AO354"/>
          <cell r="AP354" t="str">
            <v/>
          </cell>
          <cell r="AQ354"/>
          <cell r="AR354" t="str">
            <v/>
          </cell>
          <cell r="AS354"/>
          <cell r="AT354" t="str">
            <v/>
          </cell>
          <cell r="AU354"/>
          <cell r="AV354" t="str">
            <v/>
          </cell>
          <cell r="AW354"/>
          <cell r="AX354" t="str">
            <v/>
          </cell>
          <cell r="AY354"/>
          <cell r="AZ354" t="str">
            <v/>
          </cell>
          <cell r="BA354"/>
          <cell r="BB354" t="str">
            <v/>
          </cell>
          <cell r="BC354"/>
          <cell r="BD354" t="str">
            <v/>
          </cell>
          <cell r="BE354"/>
          <cell r="BF354" t="str">
            <v/>
          </cell>
          <cell r="BG354"/>
          <cell r="BH354" t="str">
            <v/>
          </cell>
          <cell r="BI354"/>
          <cell r="BJ354" t="str">
            <v/>
          </cell>
          <cell r="BK354"/>
          <cell r="BL354" t="str">
            <v/>
          </cell>
          <cell r="BM354"/>
          <cell r="BN354" t="str">
            <v/>
          </cell>
          <cell r="BO354"/>
          <cell r="BP354" t="str">
            <v/>
          </cell>
          <cell r="BQ354"/>
          <cell r="BR354" t="str">
            <v/>
          </cell>
          <cell r="BS354"/>
          <cell r="BT354" t="str">
            <v/>
          </cell>
          <cell r="BU354"/>
          <cell r="BV354" t="str">
            <v/>
          </cell>
          <cell r="BW354"/>
          <cell r="BX354" t="str">
            <v/>
          </cell>
          <cell r="BY354"/>
          <cell r="BZ354" t="str">
            <v/>
          </cell>
          <cell r="CA354"/>
          <cell r="CB354" t="str">
            <v/>
          </cell>
          <cell r="CC354"/>
          <cell r="CD354" t="str">
            <v/>
          </cell>
          <cell r="CE354"/>
          <cell r="CF354" t="str">
            <v/>
          </cell>
          <cell r="CG354"/>
          <cell r="CH354" t="str">
            <v/>
          </cell>
          <cell r="CI354"/>
          <cell r="CJ354" t="str">
            <v/>
          </cell>
          <cell r="CK354"/>
          <cell r="CL354" t="str">
            <v/>
          </cell>
          <cell r="CM354"/>
          <cell r="CN354" t="str">
            <v/>
          </cell>
          <cell r="CO354"/>
          <cell r="CP354" t="str">
            <v/>
          </cell>
          <cell r="CQ354"/>
          <cell r="CR354" t="str">
            <v/>
          </cell>
          <cell r="CS354"/>
          <cell r="CT354" t="str">
            <v/>
          </cell>
          <cell r="CU354"/>
          <cell r="CV354" t="str">
            <v/>
          </cell>
          <cell r="CW354"/>
          <cell r="CX354" t="str">
            <v>ر2</v>
          </cell>
          <cell r="CY354" t="str">
            <v>ر2</v>
          </cell>
          <cell r="CZ354" t="str">
            <v>ر1</v>
          </cell>
          <cell r="DA354" t="str">
            <v>ر1</v>
          </cell>
          <cell r="DB354" t="str">
            <v>ر2</v>
          </cell>
          <cell r="DC354" t="str">
            <v>ر1</v>
          </cell>
          <cell r="DD354" t="str">
            <v>ر1</v>
          </cell>
          <cell r="DE354" t="str">
            <v>ر1</v>
          </cell>
          <cell r="DF354" t="str">
            <v>ر2</v>
          </cell>
          <cell r="DG354" t="str">
            <v>ر1</v>
          </cell>
          <cell r="DH354" t="str">
            <v>ر2</v>
          </cell>
          <cell r="DI354" t="str">
            <v>ر1</v>
          </cell>
          <cell r="DJ354" t="str">
            <v>ج</v>
          </cell>
          <cell r="DK354" t="str">
            <v>ج</v>
          </cell>
          <cell r="DL354" t="str">
            <v>ج</v>
          </cell>
          <cell r="DM354" t="str">
            <v>ج</v>
          </cell>
          <cell r="DN354" t="str">
            <v>ج</v>
          </cell>
          <cell r="DO354" t="str">
            <v>ر1</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
          </cell>
          <cell r="ET354" t="str">
            <v/>
          </cell>
          <cell r="EU354" t="str">
            <v/>
          </cell>
          <cell r="EV354" t="str">
            <v/>
          </cell>
          <cell r="EW354" t="e">
            <v>#REF!</v>
          </cell>
        </row>
        <row r="355">
          <cell r="A355">
            <v>707230</v>
          </cell>
          <cell r="B355" t="str">
            <v>صفيه خالد</v>
          </cell>
          <cell r="C355" t="str">
            <v>الأولى</v>
          </cell>
          <cell r="D355" t="str">
            <v/>
          </cell>
          <cell r="E355"/>
          <cell r="F355" t="str">
            <v>ر1</v>
          </cell>
          <cell r="G355"/>
          <cell r="H355" t="str">
            <v>ر1</v>
          </cell>
          <cell r="I355">
            <v>1</v>
          </cell>
          <cell r="J355" t="str">
            <v>ر1</v>
          </cell>
          <cell r="K355">
            <v>1</v>
          </cell>
          <cell r="L355" t="str">
            <v>ر1</v>
          </cell>
          <cell r="M355"/>
          <cell r="N355" t="str">
            <v>ر1</v>
          </cell>
          <cell r="O355"/>
          <cell r="P355" t="str">
            <v>ج</v>
          </cell>
          <cell r="Q355"/>
          <cell r="R355" t="str">
            <v>ج</v>
          </cell>
          <cell r="S355"/>
          <cell r="T355" t="str">
            <v>ج</v>
          </cell>
          <cell r="U355"/>
          <cell r="V355" t="str">
            <v>ج</v>
          </cell>
          <cell r="W355"/>
          <cell r="X355" t="str">
            <v>ج</v>
          </cell>
          <cell r="Y355"/>
          <cell r="Z355" t="str">
            <v>ج</v>
          </cell>
          <cell r="AA355"/>
          <cell r="AB355" t="str">
            <v>ج</v>
          </cell>
          <cell r="AC355"/>
          <cell r="AD355" t="str">
            <v/>
          </cell>
          <cell r="AE355"/>
          <cell r="AF355" t="str">
            <v/>
          </cell>
          <cell r="AG355"/>
          <cell r="AH355" t="str">
            <v/>
          </cell>
          <cell r="AI355"/>
          <cell r="AJ355" t="str">
            <v/>
          </cell>
          <cell r="AK355"/>
          <cell r="AL355" t="str">
            <v/>
          </cell>
          <cell r="AM355"/>
          <cell r="AN355" t="str">
            <v/>
          </cell>
          <cell r="AO355"/>
          <cell r="AP355" t="str">
            <v/>
          </cell>
          <cell r="AQ355"/>
          <cell r="AR355" t="str">
            <v/>
          </cell>
          <cell r="AS355"/>
          <cell r="AT355" t="str">
            <v/>
          </cell>
          <cell r="AU355"/>
          <cell r="AV355" t="str">
            <v/>
          </cell>
          <cell r="AW355"/>
          <cell r="AX355" t="str">
            <v/>
          </cell>
          <cell r="AY355"/>
          <cell r="AZ355" t="str">
            <v/>
          </cell>
          <cell r="BA355"/>
          <cell r="BB355" t="str">
            <v/>
          </cell>
          <cell r="BC355"/>
          <cell r="BD355" t="str">
            <v/>
          </cell>
          <cell r="BE355"/>
          <cell r="BF355" t="str">
            <v/>
          </cell>
          <cell r="BG355"/>
          <cell r="BH355" t="str">
            <v/>
          </cell>
          <cell r="BI355"/>
          <cell r="BJ355" t="str">
            <v/>
          </cell>
          <cell r="BK355"/>
          <cell r="BL355" t="str">
            <v/>
          </cell>
          <cell r="BM355"/>
          <cell r="BN355" t="str">
            <v/>
          </cell>
          <cell r="BO355"/>
          <cell r="BP355" t="str">
            <v/>
          </cell>
          <cell r="BQ355"/>
          <cell r="BR355" t="str">
            <v/>
          </cell>
          <cell r="BS355"/>
          <cell r="BT355" t="str">
            <v/>
          </cell>
          <cell r="BU355"/>
          <cell r="BV355" t="str">
            <v/>
          </cell>
          <cell r="BW355"/>
          <cell r="BX355" t="str">
            <v/>
          </cell>
          <cell r="BY355"/>
          <cell r="BZ355" t="str">
            <v/>
          </cell>
          <cell r="CA355"/>
          <cell r="CB355" t="str">
            <v/>
          </cell>
          <cell r="CC355"/>
          <cell r="CD355" t="str">
            <v/>
          </cell>
          <cell r="CE355"/>
          <cell r="CF355" t="str">
            <v/>
          </cell>
          <cell r="CG355"/>
          <cell r="CH355" t="str">
            <v/>
          </cell>
          <cell r="CI355"/>
          <cell r="CJ355" t="str">
            <v/>
          </cell>
          <cell r="CK355"/>
          <cell r="CL355" t="str">
            <v/>
          </cell>
          <cell r="CM355"/>
          <cell r="CN355" t="str">
            <v/>
          </cell>
          <cell r="CO355"/>
          <cell r="CP355" t="str">
            <v/>
          </cell>
          <cell r="CQ355"/>
          <cell r="CR355" t="str">
            <v/>
          </cell>
          <cell r="CS355"/>
          <cell r="CT355" t="str">
            <v/>
          </cell>
          <cell r="CU355"/>
          <cell r="CV355" t="str">
            <v/>
          </cell>
          <cell r="CW355"/>
          <cell r="CX355" t="str">
            <v>ر1</v>
          </cell>
          <cell r="CY355" t="str">
            <v>ر1</v>
          </cell>
          <cell r="CZ355" t="str">
            <v>ر2</v>
          </cell>
          <cell r="DA355" t="str">
            <v>ر2</v>
          </cell>
          <cell r="DB355" t="str">
            <v>ر1</v>
          </cell>
          <cell r="DC355" t="str">
            <v>ج</v>
          </cell>
          <cell r="DD355" t="str">
            <v>ج</v>
          </cell>
          <cell r="DE355" t="str">
            <v>ج</v>
          </cell>
          <cell r="DF355" t="str">
            <v>ج</v>
          </cell>
          <cell r="DG355" t="str">
            <v>ج</v>
          </cell>
          <cell r="DH355" t="str">
            <v>ج</v>
          </cell>
          <cell r="DI355" t="str">
            <v>ج</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e">
            <v>#REF!</v>
          </cell>
        </row>
        <row r="356">
          <cell r="A356">
            <v>707233</v>
          </cell>
          <cell r="B356" t="str">
            <v>طلال العلي</v>
          </cell>
          <cell r="C356" t="str">
            <v>الأولى</v>
          </cell>
          <cell r="D356" t="str">
            <v>إيقاف</v>
          </cell>
          <cell r="E356"/>
          <cell r="F356" t="str">
            <v>ر1</v>
          </cell>
          <cell r="G356"/>
          <cell r="H356" t="str">
            <v>ر1</v>
          </cell>
          <cell r="I356"/>
          <cell r="J356" t="str">
            <v>ر1</v>
          </cell>
          <cell r="K356"/>
          <cell r="L356" t="str">
            <v>ر1</v>
          </cell>
          <cell r="M356"/>
          <cell r="N356" t="str">
            <v>ر1</v>
          </cell>
          <cell r="O356"/>
          <cell r="P356" t="str">
            <v>ر1</v>
          </cell>
          <cell r="Q356"/>
          <cell r="R356" t="str">
            <v>ر1</v>
          </cell>
          <cell r="S356"/>
          <cell r="T356" t="str">
            <v>ر1</v>
          </cell>
          <cell r="U356"/>
          <cell r="V356" t="str">
            <v>ج</v>
          </cell>
          <cell r="W356">
            <v>1</v>
          </cell>
          <cell r="X356" t="str">
            <v>ج</v>
          </cell>
          <cell r="Y356"/>
          <cell r="Z356" t="str">
            <v>ج</v>
          </cell>
          <cell r="AA356">
            <v>1</v>
          </cell>
          <cell r="AB356" t="str">
            <v>ج</v>
          </cell>
          <cell r="AC356"/>
          <cell r="AD356" t="str">
            <v/>
          </cell>
          <cell r="AE356"/>
          <cell r="AF356" t="str">
            <v/>
          </cell>
          <cell r="AG356"/>
          <cell r="AH356" t="str">
            <v/>
          </cell>
          <cell r="AI356"/>
          <cell r="AJ356" t="str">
            <v/>
          </cell>
          <cell r="AK356"/>
          <cell r="AL356" t="str">
            <v/>
          </cell>
          <cell r="AM356"/>
          <cell r="AN356" t="str">
            <v/>
          </cell>
          <cell r="AO356"/>
          <cell r="AP356" t="str">
            <v/>
          </cell>
          <cell r="AQ356"/>
          <cell r="AR356" t="str">
            <v/>
          </cell>
          <cell r="AS356"/>
          <cell r="AT356" t="str">
            <v/>
          </cell>
          <cell r="AU356"/>
          <cell r="AV356" t="str">
            <v/>
          </cell>
          <cell r="AW356"/>
          <cell r="AX356" t="str">
            <v/>
          </cell>
          <cell r="AY356"/>
          <cell r="AZ356" t="str">
            <v/>
          </cell>
          <cell r="BA356"/>
          <cell r="BB356" t="str">
            <v/>
          </cell>
          <cell r="BC356"/>
          <cell r="BD356" t="str">
            <v/>
          </cell>
          <cell r="BE356"/>
          <cell r="BF356" t="str">
            <v/>
          </cell>
          <cell r="BG356"/>
          <cell r="BH356" t="str">
            <v/>
          </cell>
          <cell r="BI356"/>
          <cell r="BJ356" t="str">
            <v/>
          </cell>
          <cell r="BK356"/>
          <cell r="BL356" t="str">
            <v/>
          </cell>
          <cell r="BM356"/>
          <cell r="BN356" t="str">
            <v/>
          </cell>
          <cell r="BO356"/>
          <cell r="BP356" t="str">
            <v/>
          </cell>
          <cell r="BQ356"/>
          <cell r="BR356" t="str">
            <v/>
          </cell>
          <cell r="BS356"/>
          <cell r="BT356" t="str">
            <v/>
          </cell>
          <cell r="BU356"/>
          <cell r="BV356" t="str">
            <v/>
          </cell>
          <cell r="BW356"/>
          <cell r="BX356" t="str">
            <v/>
          </cell>
          <cell r="BY356"/>
          <cell r="BZ356" t="str">
            <v/>
          </cell>
          <cell r="CA356"/>
          <cell r="CB356" t="str">
            <v/>
          </cell>
          <cell r="CC356"/>
          <cell r="CD356" t="str">
            <v/>
          </cell>
          <cell r="CE356"/>
          <cell r="CF356" t="str">
            <v/>
          </cell>
          <cell r="CG356"/>
          <cell r="CH356" t="str">
            <v/>
          </cell>
          <cell r="CI356"/>
          <cell r="CJ356" t="str">
            <v/>
          </cell>
          <cell r="CK356"/>
          <cell r="CL356" t="str">
            <v/>
          </cell>
          <cell r="CM356"/>
          <cell r="CN356" t="str">
            <v/>
          </cell>
          <cell r="CO356"/>
          <cell r="CP356" t="str">
            <v/>
          </cell>
          <cell r="CQ356"/>
          <cell r="CR356" t="str">
            <v/>
          </cell>
          <cell r="CS356"/>
          <cell r="CT356" t="str">
            <v/>
          </cell>
          <cell r="CU356"/>
          <cell r="CV356" t="str">
            <v/>
          </cell>
          <cell r="CW356" t="str">
            <v>إيقاف</v>
          </cell>
          <cell r="CX356" t="str">
            <v>ر1</v>
          </cell>
          <cell r="CY356" t="str">
            <v>ر1</v>
          </cell>
          <cell r="CZ356" t="str">
            <v>ر1</v>
          </cell>
          <cell r="DA356" t="str">
            <v>ر1</v>
          </cell>
          <cell r="DB356" t="str">
            <v>ر1</v>
          </cell>
          <cell r="DC356" t="str">
            <v>ر1</v>
          </cell>
          <cell r="DD356" t="str">
            <v>ر1</v>
          </cell>
          <cell r="DE356" t="str">
            <v>ر1</v>
          </cell>
          <cell r="DF356" t="str">
            <v>ج</v>
          </cell>
          <cell r="DG356" t="str">
            <v>ج</v>
          </cell>
          <cell r="DH356" t="str">
            <v>ج</v>
          </cell>
          <cell r="DI356" t="str">
            <v>ج</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
          </cell>
          <cell r="ET356">
            <v>20000</v>
          </cell>
          <cell r="EU356" t="str">
            <v/>
          </cell>
          <cell r="EV356" t="str">
            <v/>
          </cell>
          <cell r="EW356" t="e">
            <v>#REF!</v>
          </cell>
        </row>
        <row r="357">
          <cell r="A357">
            <v>707234</v>
          </cell>
          <cell r="B357" t="str">
            <v>عادل الخوري</v>
          </cell>
          <cell r="C357" t="str">
            <v>الثالثة حديث</v>
          </cell>
          <cell r="D357" t="str">
            <v>ترفع الى س3</v>
          </cell>
          <cell r="E357"/>
          <cell r="F357" t="str">
            <v>ر1</v>
          </cell>
          <cell r="G357"/>
          <cell r="H357" t="str">
            <v>ر1</v>
          </cell>
          <cell r="I357"/>
          <cell r="J357" t="str">
            <v>ر2</v>
          </cell>
          <cell r="K357"/>
          <cell r="L357" t="str">
            <v>ر2</v>
          </cell>
          <cell r="M357"/>
          <cell r="N357" t="str">
            <v>ر1</v>
          </cell>
          <cell r="O357"/>
          <cell r="P357" t="str">
            <v>ر1</v>
          </cell>
          <cell r="Q357"/>
          <cell r="R357" t="str">
            <v>ر1</v>
          </cell>
          <cell r="S357"/>
          <cell r="T357" t="str">
            <v>ر1</v>
          </cell>
          <cell r="U357">
            <v>1</v>
          </cell>
          <cell r="V357" t="str">
            <v>ر2</v>
          </cell>
          <cell r="W357"/>
          <cell r="X357" t="str">
            <v>ر1</v>
          </cell>
          <cell r="Y357"/>
          <cell r="Z357" t="str">
            <v>ر1</v>
          </cell>
          <cell r="AA357"/>
          <cell r="AB357" t="str">
            <v>ر1</v>
          </cell>
          <cell r="AC357"/>
          <cell r="AD357" t="str">
            <v>ر1</v>
          </cell>
          <cell r="AE357"/>
          <cell r="AF357" t="str">
            <v>ر1</v>
          </cell>
          <cell r="AG357"/>
          <cell r="AH357" t="str">
            <v>ر1</v>
          </cell>
          <cell r="AI357"/>
          <cell r="AJ357" t="str">
            <v>ر1</v>
          </cell>
          <cell r="AK357">
            <v>1</v>
          </cell>
          <cell r="AL357" t="str">
            <v>ر1</v>
          </cell>
          <cell r="AM357"/>
          <cell r="AN357" t="str">
            <v>ر1</v>
          </cell>
          <cell r="AO357">
            <v>1</v>
          </cell>
          <cell r="AP357" t="str">
            <v>ج</v>
          </cell>
          <cell r="AQ357"/>
          <cell r="AR357" t="str">
            <v>ج</v>
          </cell>
          <cell r="AS357">
            <v>1</v>
          </cell>
          <cell r="AT357" t="str">
            <v>ج</v>
          </cell>
          <cell r="AU357">
            <v>1</v>
          </cell>
          <cell r="AV357" t="str">
            <v>ج</v>
          </cell>
          <cell r="AW357">
            <v>1</v>
          </cell>
          <cell r="AX357" t="str">
            <v>ج</v>
          </cell>
          <cell r="AY357">
            <v>1</v>
          </cell>
          <cell r="AZ357" t="str">
            <v>ج</v>
          </cell>
          <cell r="BA357"/>
          <cell r="BB357" t="str">
            <v/>
          </cell>
          <cell r="BC357"/>
          <cell r="BD357" t="str">
            <v/>
          </cell>
          <cell r="BE357"/>
          <cell r="BF357" t="str">
            <v/>
          </cell>
          <cell r="BG357"/>
          <cell r="BH357" t="str">
            <v/>
          </cell>
          <cell r="BI357"/>
          <cell r="BJ357" t="str">
            <v/>
          </cell>
          <cell r="BK357"/>
          <cell r="BL357" t="str">
            <v/>
          </cell>
          <cell r="BM357"/>
          <cell r="BN357" t="str">
            <v/>
          </cell>
          <cell r="BO357"/>
          <cell r="BP357" t="str">
            <v/>
          </cell>
          <cell r="BQ357"/>
          <cell r="BR357" t="str">
            <v/>
          </cell>
          <cell r="BS357"/>
          <cell r="BT357" t="str">
            <v/>
          </cell>
          <cell r="BU357"/>
          <cell r="BV357" t="str">
            <v/>
          </cell>
          <cell r="BW357"/>
          <cell r="BX357" t="str">
            <v/>
          </cell>
          <cell r="BY357"/>
          <cell r="BZ357" t="str">
            <v/>
          </cell>
          <cell r="CA357"/>
          <cell r="CB357" t="str">
            <v/>
          </cell>
          <cell r="CC357"/>
          <cell r="CD357" t="str">
            <v/>
          </cell>
          <cell r="CE357"/>
          <cell r="CF357" t="str">
            <v/>
          </cell>
          <cell r="CG357"/>
          <cell r="CH357" t="str">
            <v/>
          </cell>
          <cell r="CI357"/>
          <cell r="CJ357" t="str">
            <v/>
          </cell>
          <cell r="CK357"/>
          <cell r="CL357" t="str">
            <v/>
          </cell>
          <cell r="CM357"/>
          <cell r="CN357" t="str">
            <v/>
          </cell>
          <cell r="CO357"/>
          <cell r="CP357" t="str">
            <v/>
          </cell>
          <cell r="CQ357"/>
          <cell r="CR357" t="str">
            <v/>
          </cell>
          <cell r="CS357"/>
          <cell r="CT357" t="str">
            <v/>
          </cell>
          <cell r="CU357"/>
          <cell r="CV357" t="str">
            <v/>
          </cell>
          <cell r="CW357"/>
          <cell r="CX357" t="str">
            <v>ر1</v>
          </cell>
          <cell r="CY357" t="str">
            <v>ر1</v>
          </cell>
          <cell r="CZ357" t="str">
            <v>ر2</v>
          </cell>
          <cell r="DA357" t="str">
            <v>ر2</v>
          </cell>
          <cell r="DB357" t="str">
            <v>ر1</v>
          </cell>
          <cell r="DC357" t="str">
            <v>ر1</v>
          </cell>
          <cell r="DD357" t="str">
            <v>ر1</v>
          </cell>
          <cell r="DE357" t="str">
            <v>ر1</v>
          </cell>
          <cell r="DF357" t="str">
            <v>ر2</v>
          </cell>
          <cell r="DG357" t="str">
            <v>ر1</v>
          </cell>
          <cell r="DH357" t="str">
            <v>ر1</v>
          </cell>
          <cell r="DI357" t="str">
            <v>ر1</v>
          </cell>
          <cell r="DJ357" t="str">
            <v>ر1</v>
          </cell>
          <cell r="DK357" t="str">
            <v>ر1</v>
          </cell>
          <cell r="DL357" t="str">
            <v>ر1</v>
          </cell>
          <cell r="DM357" t="str">
            <v>ر1</v>
          </cell>
          <cell r="DN357" t="str">
            <v>ر2</v>
          </cell>
          <cell r="DO357" t="str">
            <v>ر1</v>
          </cell>
          <cell r="DP357" t="str">
            <v>ر1</v>
          </cell>
          <cell r="DQ357" t="str">
            <v>ج</v>
          </cell>
          <cell r="DR357" t="str">
            <v>ر1</v>
          </cell>
          <cell r="DS357" t="str">
            <v>ر1</v>
          </cell>
          <cell r="DT357" t="str">
            <v>ر1</v>
          </cell>
          <cell r="DU357" t="str">
            <v>ر1</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e">
            <v>#REF!</v>
          </cell>
        </row>
        <row r="358">
          <cell r="A358">
            <v>707237</v>
          </cell>
          <cell r="B358" t="str">
            <v>عبد الله اسماعيل</v>
          </cell>
          <cell r="C358" t="str">
            <v>الأولى</v>
          </cell>
          <cell r="D358" t="str">
            <v/>
          </cell>
          <cell r="E358">
            <v>1</v>
          </cell>
          <cell r="F358" t="str">
            <v/>
          </cell>
          <cell r="G358">
            <v>1</v>
          </cell>
          <cell r="H358" t="str">
            <v/>
          </cell>
          <cell r="I358"/>
          <cell r="J358" t="str">
            <v/>
          </cell>
          <cell r="K358"/>
          <cell r="L358" t="str">
            <v/>
          </cell>
          <cell r="M358"/>
          <cell r="N358" t="str">
            <v/>
          </cell>
          <cell r="O358"/>
          <cell r="P358" t="str">
            <v/>
          </cell>
          <cell r="Q358"/>
          <cell r="R358" t="str">
            <v/>
          </cell>
          <cell r="S358"/>
          <cell r="T358" t="str">
            <v/>
          </cell>
          <cell r="U358"/>
          <cell r="V358" t="str">
            <v/>
          </cell>
          <cell r="W358"/>
          <cell r="X358" t="str">
            <v/>
          </cell>
          <cell r="Y358"/>
          <cell r="Z358" t="str">
            <v/>
          </cell>
          <cell r="AA358"/>
          <cell r="AB358" t="str">
            <v/>
          </cell>
          <cell r="AC358"/>
          <cell r="AD358" t="str">
            <v/>
          </cell>
          <cell r="AE358"/>
          <cell r="AF358" t="str">
            <v/>
          </cell>
          <cell r="AG358"/>
          <cell r="AH358" t="str">
            <v/>
          </cell>
          <cell r="AI358"/>
          <cell r="AJ358" t="str">
            <v/>
          </cell>
          <cell r="AK358"/>
          <cell r="AL358" t="str">
            <v/>
          </cell>
          <cell r="AM358"/>
          <cell r="AN358" t="str">
            <v/>
          </cell>
          <cell r="AO358"/>
          <cell r="AP358" t="str">
            <v/>
          </cell>
          <cell r="AQ358"/>
          <cell r="AR358" t="str">
            <v/>
          </cell>
          <cell r="AS358"/>
          <cell r="AT358" t="str">
            <v/>
          </cell>
          <cell r="AU358"/>
          <cell r="AV358" t="str">
            <v/>
          </cell>
          <cell r="AW358"/>
          <cell r="AX358" t="str">
            <v/>
          </cell>
          <cell r="AY358"/>
          <cell r="AZ358" t="str">
            <v/>
          </cell>
          <cell r="BA358"/>
          <cell r="BB358" t="str">
            <v/>
          </cell>
          <cell r="BC358"/>
          <cell r="BD358" t="str">
            <v/>
          </cell>
          <cell r="BE358"/>
          <cell r="BF358" t="str">
            <v/>
          </cell>
          <cell r="BG358"/>
          <cell r="BH358" t="str">
            <v/>
          </cell>
          <cell r="BI358"/>
          <cell r="BJ358" t="str">
            <v/>
          </cell>
          <cell r="BK358"/>
          <cell r="BL358" t="str">
            <v/>
          </cell>
          <cell r="BM358"/>
          <cell r="BN358" t="str">
            <v/>
          </cell>
          <cell r="BO358"/>
          <cell r="BP358" t="str">
            <v/>
          </cell>
          <cell r="BQ358"/>
          <cell r="BR358" t="str">
            <v/>
          </cell>
          <cell r="BS358"/>
          <cell r="BT358" t="str">
            <v/>
          </cell>
          <cell r="BU358"/>
          <cell r="BV358" t="str">
            <v/>
          </cell>
          <cell r="BW358"/>
          <cell r="BX358" t="str">
            <v/>
          </cell>
          <cell r="BY358"/>
          <cell r="BZ358" t="str">
            <v/>
          </cell>
          <cell r="CA358"/>
          <cell r="CB358" t="str">
            <v/>
          </cell>
          <cell r="CC358"/>
          <cell r="CD358" t="str">
            <v/>
          </cell>
          <cell r="CE358"/>
          <cell r="CF358" t="str">
            <v/>
          </cell>
          <cell r="CG358"/>
          <cell r="CH358" t="str">
            <v/>
          </cell>
          <cell r="CI358"/>
          <cell r="CJ358" t="str">
            <v/>
          </cell>
          <cell r="CK358"/>
          <cell r="CL358" t="str">
            <v/>
          </cell>
          <cell r="CM358"/>
          <cell r="CN358" t="str">
            <v/>
          </cell>
          <cell r="CO358"/>
          <cell r="CP358" t="str">
            <v/>
          </cell>
          <cell r="CQ358"/>
          <cell r="CR358" t="str">
            <v/>
          </cell>
          <cell r="CS358"/>
          <cell r="CT358" t="str">
            <v/>
          </cell>
          <cell r="CU358"/>
          <cell r="CV358" t="str">
            <v/>
          </cell>
          <cell r="CW358"/>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
          </cell>
          <cell r="ET358" t="str">
            <v/>
          </cell>
          <cell r="EU358" t="str">
            <v/>
          </cell>
          <cell r="EV358" t="str">
            <v/>
          </cell>
          <cell r="EW358" t="e">
            <v>#REF!</v>
          </cell>
        </row>
        <row r="359">
          <cell r="A359">
            <v>707238</v>
          </cell>
          <cell r="B359" t="str">
            <v>عبدالله المحيميد</v>
          </cell>
          <cell r="C359" t="str">
            <v>الثالثة حديث</v>
          </cell>
          <cell r="D359" t="str">
            <v>ترفع الى س3</v>
          </cell>
          <cell r="E359"/>
          <cell r="F359" t="str">
            <v>ج</v>
          </cell>
          <cell r="G359"/>
          <cell r="H359" t="str">
            <v>ر1</v>
          </cell>
          <cell r="I359"/>
          <cell r="J359" t="str">
            <v>ر1</v>
          </cell>
          <cell r="K359"/>
          <cell r="L359" t="str">
            <v>ر1</v>
          </cell>
          <cell r="M359"/>
          <cell r="N359" t="str">
            <v>ر1</v>
          </cell>
          <cell r="O359"/>
          <cell r="P359" t="str">
            <v>ر2</v>
          </cell>
          <cell r="Q359"/>
          <cell r="R359" t="str">
            <v>ر1</v>
          </cell>
          <cell r="S359"/>
          <cell r="T359" t="str">
            <v>ر1</v>
          </cell>
          <cell r="U359">
            <v>1</v>
          </cell>
          <cell r="V359" t="str">
            <v>ر1</v>
          </cell>
          <cell r="W359"/>
          <cell r="X359" t="str">
            <v>ر1</v>
          </cell>
          <cell r="Y359"/>
          <cell r="Z359" t="str">
            <v>ر1</v>
          </cell>
          <cell r="AA359"/>
          <cell r="AB359" t="str">
            <v>ر1</v>
          </cell>
          <cell r="AC359"/>
          <cell r="AD359" t="str">
            <v>ر1</v>
          </cell>
          <cell r="AE359"/>
          <cell r="AF359" t="str">
            <v>ر1</v>
          </cell>
          <cell r="AG359">
            <v>1</v>
          </cell>
          <cell r="AH359" t="str">
            <v>ر1</v>
          </cell>
          <cell r="AI359"/>
          <cell r="AJ359" t="str">
            <v>ر1</v>
          </cell>
          <cell r="AK359">
            <v>1</v>
          </cell>
          <cell r="AL359" t="str">
            <v>ر1</v>
          </cell>
          <cell r="AM359"/>
          <cell r="AN359" t="str">
            <v>ر1</v>
          </cell>
          <cell r="AO359"/>
          <cell r="AP359" t="str">
            <v>ج</v>
          </cell>
          <cell r="AQ359"/>
          <cell r="AR359" t="str">
            <v>ج</v>
          </cell>
          <cell r="AS359">
            <v>1</v>
          </cell>
          <cell r="AT359" t="str">
            <v>ج</v>
          </cell>
          <cell r="AU359">
            <v>1</v>
          </cell>
          <cell r="AV359" t="str">
            <v>ج</v>
          </cell>
          <cell r="AW359">
            <v>1</v>
          </cell>
          <cell r="AX359" t="str">
            <v>ج</v>
          </cell>
          <cell r="AY359">
            <v>1</v>
          </cell>
          <cell r="AZ359" t="str">
            <v>ج</v>
          </cell>
          <cell r="BA359"/>
          <cell r="BB359" t="str">
            <v/>
          </cell>
          <cell r="BC359"/>
          <cell r="BD359" t="str">
            <v/>
          </cell>
          <cell r="BE359"/>
          <cell r="BF359" t="str">
            <v/>
          </cell>
          <cell r="BG359"/>
          <cell r="BH359" t="str">
            <v/>
          </cell>
          <cell r="BI359"/>
          <cell r="BJ359" t="str">
            <v/>
          </cell>
          <cell r="BK359"/>
          <cell r="BL359" t="str">
            <v/>
          </cell>
          <cell r="BM359"/>
          <cell r="BN359" t="str">
            <v/>
          </cell>
          <cell r="BO359"/>
          <cell r="BP359" t="str">
            <v/>
          </cell>
          <cell r="BQ359"/>
          <cell r="BR359" t="str">
            <v/>
          </cell>
          <cell r="BS359"/>
          <cell r="BT359" t="str">
            <v/>
          </cell>
          <cell r="BU359"/>
          <cell r="BV359" t="str">
            <v/>
          </cell>
          <cell r="BW359"/>
          <cell r="BX359" t="str">
            <v/>
          </cell>
          <cell r="BY359"/>
          <cell r="BZ359" t="str">
            <v/>
          </cell>
          <cell r="CA359"/>
          <cell r="CB359" t="str">
            <v/>
          </cell>
          <cell r="CC359"/>
          <cell r="CD359" t="str">
            <v/>
          </cell>
          <cell r="CE359"/>
          <cell r="CF359" t="str">
            <v/>
          </cell>
          <cell r="CG359"/>
          <cell r="CH359" t="str">
            <v/>
          </cell>
          <cell r="CI359"/>
          <cell r="CJ359" t="str">
            <v/>
          </cell>
          <cell r="CK359"/>
          <cell r="CL359" t="str">
            <v/>
          </cell>
          <cell r="CM359"/>
          <cell r="CN359" t="str">
            <v/>
          </cell>
          <cell r="CO359"/>
          <cell r="CP359" t="str">
            <v/>
          </cell>
          <cell r="CQ359"/>
          <cell r="CR359" t="str">
            <v/>
          </cell>
          <cell r="CS359"/>
          <cell r="CT359" t="str">
            <v/>
          </cell>
          <cell r="CU359"/>
          <cell r="CV359" t="str">
            <v/>
          </cell>
          <cell r="CW359"/>
          <cell r="CX359" t="str">
            <v>ج</v>
          </cell>
          <cell r="CY359" t="str">
            <v>ر1</v>
          </cell>
          <cell r="CZ359" t="str">
            <v>ر1</v>
          </cell>
          <cell r="DA359" t="str">
            <v>ر1</v>
          </cell>
          <cell r="DB359" t="str">
            <v>ر1</v>
          </cell>
          <cell r="DC359" t="str">
            <v>ر2</v>
          </cell>
          <cell r="DD359" t="str">
            <v>ر1</v>
          </cell>
          <cell r="DE359" t="str">
            <v>ر1</v>
          </cell>
          <cell r="DF359" t="str">
            <v>ر2</v>
          </cell>
          <cell r="DG359" t="str">
            <v>ر1</v>
          </cell>
          <cell r="DH359" t="str">
            <v>ر1</v>
          </cell>
          <cell r="DI359" t="str">
            <v>ر1</v>
          </cell>
          <cell r="DJ359" t="str">
            <v>ر1</v>
          </cell>
          <cell r="DK359" t="str">
            <v>ر1</v>
          </cell>
          <cell r="DL359" t="str">
            <v>ر2</v>
          </cell>
          <cell r="DM359" t="str">
            <v>ر1</v>
          </cell>
          <cell r="DN359" t="str">
            <v>ر2</v>
          </cell>
          <cell r="DO359" t="str">
            <v>ر1</v>
          </cell>
          <cell r="DP359" t="str">
            <v>ج</v>
          </cell>
          <cell r="DQ359" t="str">
            <v>ج</v>
          </cell>
          <cell r="DR359" t="str">
            <v>ر1</v>
          </cell>
          <cell r="DS359" t="str">
            <v>ر1</v>
          </cell>
          <cell r="DT359" t="str">
            <v>ر1</v>
          </cell>
          <cell r="DU359" t="str">
            <v>ر1</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O359" t="str">
            <v/>
          </cell>
          <cell r="EP359" t="str">
            <v/>
          </cell>
          <cell r="EQ359" t="str">
            <v/>
          </cell>
          <cell r="ER359" t="str">
            <v/>
          </cell>
          <cell r="ES359" t="str">
            <v/>
          </cell>
          <cell r="ET359" t="str">
            <v/>
          </cell>
          <cell r="EU359" t="str">
            <v/>
          </cell>
          <cell r="EV359" t="str">
            <v/>
          </cell>
          <cell r="EW359" t="e">
            <v>#REF!</v>
          </cell>
        </row>
        <row r="360">
          <cell r="A360">
            <v>707246</v>
          </cell>
          <cell r="B360" t="str">
            <v>علا نقار</v>
          </cell>
          <cell r="C360" t="str">
            <v>الثانية</v>
          </cell>
          <cell r="D360" t="str">
            <v/>
          </cell>
          <cell r="E360"/>
          <cell r="F360" t="str">
            <v>ر1</v>
          </cell>
          <cell r="G360">
            <v>1</v>
          </cell>
          <cell r="H360" t="str">
            <v>ج</v>
          </cell>
          <cell r="I360"/>
          <cell r="J360" t="str">
            <v>ر1</v>
          </cell>
          <cell r="K360"/>
          <cell r="L360" t="str">
            <v>ر1</v>
          </cell>
          <cell r="M360"/>
          <cell r="N360" t="str">
            <v>ر1</v>
          </cell>
          <cell r="O360"/>
          <cell r="P360" t="str">
            <v>ر1</v>
          </cell>
          <cell r="Q360"/>
          <cell r="R360" t="str">
            <v>ر1</v>
          </cell>
          <cell r="S360"/>
          <cell r="T360" t="str">
            <v>ر1</v>
          </cell>
          <cell r="U360"/>
          <cell r="V360" t="str">
            <v>ر1</v>
          </cell>
          <cell r="W360"/>
          <cell r="X360" t="str">
            <v>ر1</v>
          </cell>
          <cell r="Y360"/>
          <cell r="Z360" t="str">
            <v>ج</v>
          </cell>
          <cell r="AA360"/>
          <cell r="AB360" t="str">
            <v>ر1</v>
          </cell>
          <cell r="AC360"/>
          <cell r="AD360" t="str">
            <v>ج</v>
          </cell>
          <cell r="AE360"/>
          <cell r="AF360" t="str">
            <v>ج</v>
          </cell>
          <cell r="AG360">
            <v>1</v>
          </cell>
          <cell r="AH360" t="str">
            <v>ج</v>
          </cell>
          <cell r="AI360">
            <v>1</v>
          </cell>
          <cell r="AJ360" t="str">
            <v>ر1</v>
          </cell>
          <cell r="AK360">
            <v>1</v>
          </cell>
          <cell r="AL360" t="str">
            <v>ر1</v>
          </cell>
          <cell r="AM360"/>
          <cell r="AN360" t="str">
            <v>ر1</v>
          </cell>
          <cell r="AO360"/>
          <cell r="AP360" t="str">
            <v>ج</v>
          </cell>
          <cell r="AQ360"/>
          <cell r="AR360" t="str">
            <v>ج</v>
          </cell>
          <cell r="AS360"/>
          <cell r="AT360" t="str">
            <v>ج</v>
          </cell>
          <cell r="AU360">
            <v>1</v>
          </cell>
          <cell r="AV360" t="str">
            <v>ج</v>
          </cell>
          <cell r="AW360"/>
          <cell r="AX360" t="str">
            <v>ج</v>
          </cell>
          <cell r="AY360">
            <v>1</v>
          </cell>
          <cell r="AZ360" t="str">
            <v>ج</v>
          </cell>
          <cell r="BA360"/>
          <cell r="BB360" t="str">
            <v/>
          </cell>
          <cell r="BC360"/>
          <cell r="BD360" t="str">
            <v/>
          </cell>
          <cell r="BE360"/>
          <cell r="BF360" t="str">
            <v/>
          </cell>
          <cell r="BG360"/>
          <cell r="BH360" t="str">
            <v/>
          </cell>
          <cell r="BI360"/>
          <cell r="BJ360" t="str">
            <v/>
          </cell>
          <cell r="BK360"/>
          <cell r="BL360" t="str">
            <v/>
          </cell>
          <cell r="BM360"/>
          <cell r="BN360" t="str">
            <v/>
          </cell>
          <cell r="BO360"/>
          <cell r="BP360" t="str">
            <v/>
          </cell>
          <cell r="BQ360"/>
          <cell r="BR360" t="str">
            <v/>
          </cell>
          <cell r="BS360"/>
          <cell r="BT360" t="str">
            <v/>
          </cell>
          <cell r="BU360"/>
          <cell r="BV360" t="str">
            <v/>
          </cell>
          <cell r="BW360"/>
          <cell r="BX360" t="str">
            <v/>
          </cell>
          <cell r="BY360"/>
          <cell r="BZ360" t="str">
            <v/>
          </cell>
          <cell r="CA360"/>
          <cell r="CB360" t="str">
            <v/>
          </cell>
          <cell r="CC360"/>
          <cell r="CD360" t="str">
            <v/>
          </cell>
          <cell r="CE360"/>
          <cell r="CF360" t="str">
            <v/>
          </cell>
          <cell r="CG360"/>
          <cell r="CH360" t="str">
            <v/>
          </cell>
          <cell r="CI360"/>
          <cell r="CJ360" t="str">
            <v/>
          </cell>
          <cell r="CK360"/>
          <cell r="CL360" t="str">
            <v/>
          </cell>
          <cell r="CM360"/>
          <cell r="CN360" t="str">
            <v/>
          </cell>
          <cell r="CO360"/>
          <cell r="CP360" t="str">
            <v/>
          </cell>
          <cell r="CQ360"/>
          <cell r="CR360" t="str">
            <v/>
          </cell>
          <cell r="CS360"/>
          <cell r="CT360" t="str">
            <v/>
          </cell>
          <cell r="CU360"/>
          <cell r="CV360" t="str">
            <v/>
          </cell>
          <cell r="CW360"/>
          <cell r="CX360" t="str">
            <v>ر1</v>
          </cell>
          <cell r="CY360" t="str">
            <v>ر1</v>
          </cell>
          <cell r="CZ360" t="str">
            <v>ر1</v>
          </cell>
          <cell r="DA360" t="str">
            <v>ر1</v>
          </cell>
          <cell r="DB360" t="str">
            <v>ر1</v>
          </cell>
          <cell r="DC360" t="str">
            <v>ر1</v>
          </cell>
          <cell r="DD360" t="str">
            <v>ر1</v>
          </cell>
          <cell r="DE360" t="str">
            <v>ر1</v>
          </cell>
          <cell r="DF360" t="str">
            <v>ر1</v>
          </cell>
          <cell r="DG360" t="str">
            <v>ر1</v>
          </cell>
          <cell r="DH360" t="str">
            <v>ج</v>
          </cell>
          <cell r="DI360" t="str">
            <v>ر1</v>
          </cell>
          <cell r="DJ360" t="str">
            <v>ج</v>
          </cell>
          <cell r="DK360" t="str">
            <v>ج</v>
          </cell>
          <cell r="DL360" t="str">
            <v>ر1</v>
          </cell>
          <cell r="DM360" t="str">
            <v>ر2</v>
          </cell>
          <cell r="DN360" t="str">
            <v>ر2</v>
          </cell>
          <cell r="DO360" t="str">
            <v>ر1</v>
          </cell>
          <cell r="DP360" t="str">
            <v>ج</v>
          </cell>
          <cell r="DQ360" t="str">
            <v>ج</v>
          </cell>
          <cell r="DR360" t="str">
            <v>ج</v>
          </cell>
          <cell r="DS360" t="str">
            <v>ر1</v>
          </cell>
          <cell r="DT360" t="str">
            <v>ج</v>
          </cell>
          <cell r="DU360" t="str">
            <v>ر1</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
          </cell>
          <cell r="ET360" t="str">
            <v/>
          </cell>
          <cell r="EU360" t="str">
            <v/>
          </cell>
          <cell r="EV360" t="str">
            <v/>
          </cell>
          <cell r="EW360" t="e">
            <v>#REF!</v>
          </cell>
        </row>
        <row r="361">
          <cell r="A361">
            <v>707247</v>
          </cell>
          <cell r="B361" t="str">
            <v>علاء عيسى</v>
          </cell>
          <cell r="C361" t="str">
            <v>الثانية</v>
          </cell>
          <cell r="D361" t="str">
            <v/>
          </cell>
          <cell r="E361"/>
          <cell r="F361" t="str">
            <v>ر1</v>
          </cell>
          <cell r="G361"/>
          <cell r="H361" t="str">
            <v>ر1</v>
          </cell>
          <cell r="I361"/>
          <cell r="J361" t="str">
            <v>ر2</v>
          </cell>
          <cell r="K361"/>
          <cell r="L361" t="str">
            <v>ر1</v>
          </cell>
          <cell r="M361"/>
          <cell r="N361" t="str">
            <v>ر1</v>
          </cell>
          <cell r="O361"/>
          <cell r="P361" t="str">
            <v>ر1</v>
          </cell>
          <cell r="Q361"/>
          <cell r="R361" t="str">
            <v>ر1</v>
          </cell>
          <cell r="S361"/>
          <cell r="T361" t="str">
            <v>ر1</v>
          </cell>
          <cell r="U361"/>
          <cell r="V361" t="str">
            <v>ج</v>
          </cell>
          <cell r="W361"/>
          <cell r="X361" t="str">
            <v>ر1</v>
          </cell>
          <cell r="Y361"/>
          <cell r="Z361" t="str">
            <v>ر1</v>
          </cell>
          <cell r="AA361"/>
          <cell r="AB361" t="str">
            <v>ر1</v>
          </cell>
          <cell r="AC361"/>
          <cell r="AD361" t="str">
            <v>ج</v>
          </cell>
          <cell r="AE361"/>
          <cell r="AF361" t="str">
            <v>ج</v>
          </cell>
          <cell r="AG361"/>
          <cell r="AH361" t="str">
            <v>ج</v>
          </cell>
          <cell r="AI361"/>
          <cell r="AJ361" t="str">
            <v>ج</v>
          </cell>
          <cell r="AK361"/>
          <cell r="AL361" t="str">
            <v>ج</v>
          </cell>
          <cell r="AM361"/>
          <cell r="AN361" t="str">
            <v>ج</v>
          </cell>
          <cell r="AO361">
            <v>1</v>
          </cell>
          <cell r="AP361" t="str">
            <v>ج</v>
          </cell>
          <cell r="AQ361"/>
          <cell r="AR361" t="str">
            <v>ج</v>
          </cell>
          <cell r="AS361">
            <v>1</v>
          </cell>
          <cell r="AT361" t="str">
            <v>ج</v>
          </cell>
          <cell r="AU361">
            <v>1</v>
          </cell>
          <cell r="AV361" t="str">
            <v>ج</v>
          </cell>
          <cell r="AW361">
            <v>1</v>
          </cell>
          <cell r="AX361" t="str">
            <v>ج</v>
          </cell>
          <cell r="AY361">
            <v>1</v>
          </cell>
          <cell r="AZ361" t="str">
            <v>ج</v>
          </cell>
          <cell r="BA361"/>
          <cell r="BB361" t="str">
            <v/>
          </cell>
          <cell r="BC361"/>
          <cell r="BD361" t="str">
            <v/>
          </cell>
          <cell r="BE361"/>
          <cell r="BF361" t="str">
            <v/>
          </cell>
          <cell r="BG361"/>
          <cell r="BH361" t="str">
            <v/>
          </cell>
          <cell r="BI361"/>
          <cell r="BJ361" t="str">
            <v/>
          </cell>
          <cell r="BK361"/>
          <cell r="BL361" t="str">
            <v/>
          </cell>
          <cell r="BM361"/>
          <cell r="BN361" t="str">
            <v/>
          </cell>
          <cell r="BO361"/>
          <cell r="BP361" t="str">
            <v/>
          </cell>
          <cell r="BQ361"/>
          <cell r="BR361" t="str">
            <v/>
          </cell>
          <cell r="BS361"/>
          <cell r="BT361" t="str">
            <v/>
          </cell>
          <cell r="BU361"/>
          <cell r="BV361" t="str">
            <v/>
          </cell>
          <cell r="BW361"/>
          <cell r="BX361" t="str">
            <v/>
          </cell>
          <cell r="BY361"/>
          <cell r="BZ361" t="str">
            <v/>
          </cell>
          <cell r="CA361"/>
          <cell r="CB361" t="str">
            <v/>
          </cell>
          <cell r="CC361"/>
          <cell r="CD361" t="str">
            <v/>
          </cell>
          <cell r="CE361"/>
          <cell r="CF361" t="str">
            <v/>
          </cell>
          <cell r="CG361"/>
          <cell r="CH361" t="str">
            <v/>
          </cell>
          <cell r="CI361"/>
          <cell r="CJ361" t="str">
            <v/>
          </cell>
          <cell r="CK361"/>
          <cell r="CL361" t="str">
            <v/>
          </cell>
          <cell r="CM361"/>
          <cell r="CN361" t="str">
            <v/>
          </cell>
          <cell r="CO361"/>
          <cell r="CP361" t="str">
            <v/>
          </cell>
          <cell r="CQ361"/>
          <cell r="CR361" t="str">
            <v/>
          </cell>
          <cell r="CS361"/>
          <cell r="CT361" t="str">
            <v/>
          </cell>
          <cell r="CU361"/>
          <cell r="CV361" t="str">
            <v/>
          </cell>
          <cell r="CW361"/>
          <cell r="CX361" t="str">
            <v>ر1</v>
          </cell>
          <cell r="CY361" t="str">
            <v>ر1</v>
          </cell>
          <cell r="CZ361" t="str">
            <v>ر2</v>
          </cell>
          <cell r="DA361" t="str">
            <v>ر1</v>
          </cell>
          <cell r="DB361" t="str">
            <v>ر1</v>
          </cell>
          <cell r="DC361" t="str">
            <v>ر1</v>
          </cell>
          <cell r="DD361" t="str">
            <v>ر1</v>
          </cell>
          <cell r="DE361" t="str">
            <v>ر1</v>
          </cell>
          <cell r="DF361" t="str">
            <v>ج</v>
          </cell>
          <cell r="DG361" t="str">
            <v>ر1</v>
          </cell>
          <cell r="DH361" t="str">
            <v>ر1</v>
          </cell>
          <cell r="DI361" t="str">
            <v>ر1</v>
          </cell>
          <cell r="DJ361" t="str">
            <v>ج</v>
          </cell>
          <cell r="DK361" t="str">
            <v>ج</v>
          </cell>
          <cell r="DL361" t="str">
            <v>ج</v>
          </cell>
          <cell r="DM361" t="str">
            <v>ج</v>
          </cell>
          <cell r="DN361" t="str">
            <v>ج</v>
          </cell>
          <cell r="DO361" t="str">
            <v>ج</v>
          </cell>
          <cell r="DP361" t="str">
            <v>ر1</v>
          </cell>
          <cell r="DQ361" t="str">
            <v>ج</v>
          </cell>
          <cell r="DR361" t="str">
            <v>ر1</v>
          </cell>
          <cell r="DS361" t="str">
            <v>ر1</v>
          </cell>
          <cell r="DT361" t="str">
            <v>ر1</v>
          </cell>
          <cell r="DU361" t="str">
            <v>ر1</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O361" t="str">
            <v/>
          </cell>
          <cell r="EP361" t="str">
            <v/>
          </cell>
          <cell r="EQ361" t="str">
            <v/>
          </cell>
          <cell r="ER361" t="str">
            <v/>
          </cell>
          <cell r="ES361" t="str">
            <v/>
          </cell>
          <cell r="ET361" t="str">
            <v/>
          </cell>
          <cell r="EU361" t="str">
            <v/>
          </cell>
          <cell r="EV361" t="str">
            <v/>
          </cell>
          <cell r="EW361" t="e">
            <v>#REF!</v>
          </cell>
        </row>
        <row r="362">
          <cell r="A362">
            <v>707249</v>
          </cell>
          <cell r="B362" t="str">
            <v>علي الجمال</v>
          </cell>
          <cell r="C362" t="str">
            <v>الأولى</v>
          </cell>
          <cell r="D362" t="str">
            <v/>
          </cell>
          <cell r="E362"/>
          <cell r="F362" t="str">
            <v/>
          </cell>
          <cell r="G362">
            <v>1</v>
          </cell>
          <cell r="H362" t="str">
            <v/>
          </cell>
          <cell r="I362">
            <v>1</v>
          </cell>
          <cell r="J362" t="str">
            <v/>
          </cell>
          <cell r="K362"/>
          <cell r="L362" t="str">
            <v/>
          </cell>
          <cell r="M362"/>
          <cell r="N362" t="str">
            <v/>
          </cell>
          <cell r="O362"/>
          <cell r="P362" t="str">
            <v/>
          </cell>
          <cell r="Q362"/>
          <cell r="R362" t="str">
            <v/>
          </cell>
          <cell r="S362"/>
          <cell r="T362" t="str">
            <v/>
          </cell>
          <cell r="U362"/>
          <cell r="V362" t="str">
            <v/>
          </cell>
          <cell r="W362"/>
          <cell r="X362" t="str">
            <v/>
          </cell>
          <cell r="Y362"/>
          <cell r="Z362" t="str">
            <v/>
          </cell>
          <cell r="AA362"/>
          <cell r="AB362" t="str">
            <v/>
          </cell>
          <cell r="AC362"/>
          <cell r="AD362" t="str">
            <v/>
          </cell>
          <cell r="AE362"/>
          <cell r="AF362" t="str">
            <v/>
          </cell>
          <cell r="AG362"/>
          <cell r="AH362" t="str">
            <v/>
          </cell>
          <cell r="AI362"/>
          <cell r="AJ362" t="str">
            <v/>
          </cell>
          <cell r="AK362"/>
          <cell r="AL362" t="str">
            <v/>
          </cell>
          <cell r="AM362"/>
          <cell r="AN362" t="str">
            <v/>
          </cell>
          <cell r="AO362"/>
          <cell r="AP362" t="str">
            <v/>
          </cell>
          <cell r="AQ362"/>
          <cell r="AR362" t="str">
            <v/>
          </cell>
          <cell r="AS362"/>
          <cell r="AT362" t="str">
            <v/>
          </cell>
          <cell r="AU362"/>
          <cell r="AV362" t="str">
            <v/>
          </cell>
          <cell r="AW362"/>
          <cell r="AX362" t="str">
            <v/>
          </cell>
          <cell r="AY362"/>
          <cell r="AZ362" t="str">
            <v/>
          </cell>
          <cell r="BA362"/>
          <cell r="BB362" t="str">
            <v/>
          </cell>
          <cell r="BC362"/>
          <cell r="BD362" t="str">
            <v/>
          </cell>
          <cell r="BE362"/>
          <cell r="BF362" t="str">
            <v/>
          </cell>
          <cell r="BG362"/>
          <cell r="BH362" t="str">
            <v/>
          </cell>
          <cell r="BI362"/>
          <cell r="BJ362" t="str">
            <v/>
          </cell>
          <cell r="BK362"/>
          <cell r="BL362" t="str">
            <v/>
          </cell>
          <cell r="BM362"/>
          <cell r="BN362" t="str">
            <v/>
          </cell>
          <cell r="BO362"/>
          <cell r="BP362" t="str">
            <v/>
          </cell>
          <cell r="BQ362"/>
          <cell r="BR362" t="str">
            <v/>
          </cell>
          <cell r="BS362"/>
          <cell r="BT362" t="str">
            <v/>
          </cell>
          <cell r="BU362"/>
          <cell r="BV362" t="str">
            <v/>
          </cell>
          <cell r="BW362"/>
          <cell r="BX362" t="str">
            <v/>
          </cell>
          <cell r="BY362"/>
          <cell r="BZ362" t="str">
            <v/>
          </cell>
          <cell r="CA362"/>
          <cell r="CB362" t="str">
            <v/>
          </cell>
          <cell r="CC362"/>
          <cell r="CD362" t="str">
            <v/>
          </cell>
          <cell r="CE362"/>
          <cell r="CF362" t="str">
            <v/>
          </cell>
          <cell r="CG362"/>
          <cell r="CH362" t="str">
            <v/>
          </cell>
          <cell r="CI362"/>
          <cell r="CJ362" t="str">
            <v/>
          </cell>
          <cell r="CK362"/>
          <cell r="CL362" t="str">
            <v/>
          </cell>
          <cell r="CM362"/>
          <cell r="CN362" t="str">
            <v/>
          </cell>
          <cell r="CO362"/>
          <cell r="CP362" t="str">
            <v/>
          </cell>
          <cell r="CQ362"/>
          <cell r="CR362" t="str">
            <v/>
          </cell>
          <cell r="CS362"/>
          <cell r="CT362" t="str">
            <v/>
          </cell>
          <cell r="CU362"/>
          <cell r="CV362" t="str">
            <v/>
          </cell>
          <cell r="CW362"/>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e">
            <v>#REF!</v>
          </cell>
        </row>
        <row r="363">
          <cell r="A363">
            <v>707251</v>
          </cell>
          <cell r="B363" t="str">
            <v>علي سليمان</v>
          </cell>
          <cell r="C363" t="str">
            <v>الثانية</v>
          </cell>
          <cell r="D363" t="str">
            <v/>
          </cell>
          <cell r="E363"/>
          <cell r="F363" t="str">
            <v>ر1</v>
          </cell>
          <cell r="G363"/>
          <cell r="H363" t="str">
            <v>ر1</v>
          </cell>
          <cell r="I363"/>
          <cell r="J363" t="str">
            <v>ر1</v>
          </cell>
          <cell r="K363"/>
          <cell r="L363" t="str">
            <v>ر1</v>
          </cell>
          <cell r="M363"/>
          <cell r="N363" t="str">
            <v>ر1</v>
          </cell>
          <cell r="O363"/>
          <cell r="P363" t="str">
            <v>ر1</v>
          </cell>
          <cell r="Q363"/>
          <cell r="R363" t="str">
            <v>ر1</v>
          </cell>
          <cell r="S363"/>
          <cell r="T363" t="str">
            <v>ر1</v>
          </cell>
          <cell r="U363"/>
          <cell r="V363" t="str">
            <v>ر1</v>
          </cell>
          <cell r="W363"/>
          <cell r="X363" t="str">
            <v>ر1</v>
          </cell>
          <cell r="Y363"/>
          <cell r="Z363" t="str">
            <v>ر1</v>
          </cell>
          <cell r="AA363"/>
          <cell r="AB363" t="str">
            <v>ر1</v>
          </cell>
          <cell r="AC363"/>
          <cell r="AD363" t="str">
            <v>ر1</v>
          </cell>
          <cell r="AE363"/>
          <cell r="AF363" t="str">
            <v>ر1</v>
          </cell>
          <cell r="AG363">
            <v>1</v>
          </cell>
          <cell r="AH363" t="str">
            <v>ر1</v>
          </cell>
          <cell r="AI363"/>
          <cell r="AJ363" t="str">
            <v>ر1</v>
          </cell>
          <cell r="AK363"/>
          <cell r="AL363" t="str">
            <v>ر1</v>
          </cell>
          <cell r="AM363"/>
          <cell r="AN363" t="str">
            <v>ر1</v>
          </cell>
          <cell r="AO363">
            <v>1</v>
          </cell>
          <cell r="AP363" t="str">
            <v>ج</v>
          </cell>
          <cell r="AQ363">
            <v>1</v>
          </cell>
          <cell r="AR363" t="str">
            <v>ج</v>
          </cell>
          <cell r="AS363">
            <v>1</v>
          </cell>
          <cell r="AT363" t="str">
            <v>ج</v>
          </cell>
          <cell r="AU363">
            <v>1</v>
          </cell>
          <cell r="AV363" t="str">
            <v>ج</v>
          </cell>
          <cell r="AW363"/>
          <cell r="AX363" t="str">
            <v>ج</v>
          </cell>
          <cell r="AY363">
            <v>1</v>
          </cell>
          <cell r="AZ363" t="str">
            <v>ج</v>
          </cell>
          <cell r="BA363"/>
          <cell r="BB363" t="str">
            <v/>
          </cell>
          <cell r="BC363"/>
          <cell r="BD363" t="str">
            <v/>
          </cell>
          <cell r="BE363"/>
          <cell r="BF363" t="str">
            <v/>
          </cell>
          <cell r="BG363"/>
          <cell r="BH363" t="str">
            <v/>
          </cell>
          <cell r="BI363"/>
          <cell r="BJ363" t="str">
            <v/>
          </cell>
          <cell r="BK363"/>
          <cell r="BL363" t="str">
            <v/>
          </cell>
          <cell r="BM363"/>
          <cell r="BN363" t="str">
            <v/>
          </cell>
          <cell r="BO363"/>
          <cell r="BP363" t="str">
            <v/>
          </cell>
          <cell r="BQ363"/>
          <cell r="BR363" t="str">
            <v/>
          </cell>
          <cell r="BS363"/>
          <cell r="BT363" t="str">
            <v/>
          </cell>
          <cell r="BU363"/>
          <cell r="BV363" t="str">
            <v/>
          </cell>
          <cell r="BW363"/>
          <cell r="BX363" t="str">
            <v/>
          </cell>
          <cell r="BY363"/>
          <cell r="BZ363" t="str">
            <v/>
          </cell>
          <cell r="CA363"/>
          <cell r="CB363" t="str">
            <v/>
          </cell>
          <cell r="CC363"/>
          <cell r="CD363" t="str">
            <v/>
          </cell>
          <cell r="CE363"/>
          <cell r="CF363" t="str">
            <v/>
          </cell>
          <cell r="CG363"/>
          <cell r="CH363" t="str">
            <v/>
          </cell>
          <cell r="CI363"/>
          <cell r="CJ363" t="str">
            <v/>
          </cell>
          <cell r="CK363"/>
          <cell r="CL363" t="str">
            <v/>
          </cell>
          <cell r="CM363"/>
          <cell r="CN363" t="str">
            <v/>
          </cell>
          <cell r="CO363"/>
          <cell r="CP363" t="str">
            <v/>
          </cell>
          <cell r="CQ363"/>
          <cell r="CR363" t="str">
            <v/>
          </cell>
          <cell r="CS363"/>
          <cell r="CT363" t="str">
            <v/>
          </cell>
          <cell r="CU363"/>
          <cell r="CV363" t="str">
            <v/>
          </cell>
          <cell r="CW363"/>
          <cell r="CX363" t="str">
            <v>ر1</v>
          </cell>
          <cell r="CY363" t="str">
            <v>ر1</v>
          </cell>
          <cell r="CZ363" t="str">
            <v>ر1</v>
          </cell>
          <cell r="DA363" t="str">
            <v>ر1</v>
          </cell>
          <cell r="DB363" t="str">
            <v>ر1</v>
          </cell>
          <cell r="DC363" t="str">
            <v>ر1</v>
          </cell>
          <cell r="DD363" t="str">
            <v>ر1</v>
          </cell>
          <cell r="DE363" t="str">
            <v>ر1</v>
          </cell>
          <cell r="DF363" t="str">
            <v>ر1</v>
          </cell>
          <cell r="DG363" t="str">
            <v>ر1</v>
          </cell>
          <cell r="DH363" t="str">
            <v>ر1</v>
          </cell>
          <cell r="DI363" t="str">
            <v>ر1</v>
          </cell>
          <cell r="DJ363" t="str">
            <v>ر1</v>
          </cell>
          <cell r="DK363" t="str">
            <v>ر1</v>
          </cell>
          <cell r="DL363" t="str">
            <v>ر2</v>
          </cell>
          <cell r="DM363" t="str">
            <v>ر1</v>
          </cell>
          <cell r="DN363" t="str">
            <v>ر1</v>
          </cell>
          <cell r="DO363" t="str">
            <v>ر1</v>
          </cell>
          <cell r="DP363" t="str">
            <v>ر1</v>
          </cell>
          <cell r="DQ363" t="str">
            <v>ر1</v>
          </cell>
          <cell r="DR363" t="str">
            <v>ر1</v>
          </cell>
          <cell r="DS363" t="str">
            <v>ر1</v>
          </cell>
          <cell r="DT363" t="str">
            <v>ج</v>
          </cell>
          <cell r="DU363" t="str">
            <v>ر1</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
          </cell>
          <cell r="ET363" t="str">
            <v/>
          </cell>
          <cell r="EU363" t="str">
            <v/>
          </cell>
          <cell r="EV363" t="str">
            <v/>
          </cell>
          <cell r="EW363" t="e">
            <v>#REF!</v>
          </cell>
        </row>
        <row r="364">
          <cell r="A364">
            <v>707258</v>
          </cell>
          <cell r="B364" t="str">
            <v>فادي العقلة</v>
          </cell>
          <cell r="C364" t="str">
            <v>الأولى</v>
          </cell>
          <cell r="D364" t="str">
            <v/>
          </cell>
          <cell r="E364">
            <v>1</v>
          </cell>
          <cell r="F364" t="str">
            <v>ر2</v>
          </cell>
          <cell r="G364">
            <v>1</v>
          </cell>
          <cell r="H364" t="str">
            <v>ر2</v>
          </cell>
          <cell r="I364">
            <v>1</v>
          </cell>
          <cell r="J364" t="str">
            <v>ر2</v>
          </cell>
          <cell r="K364">
            <v>1</v>
          </cell>
          <cell r="L364" t="str">
            <v>ر2</v>
          </cell>
          <cell r="M364">
            <v>1</v>
          </cell>
          <cell r="N364" t="str">
            <v>ر2</v>
          </cell>
          <cell r="O364"/>
          <cell r="P364" t="str">
            <v>ر2</v>
          </cell>
          <cell r="Q364">
            <v>1</v>
          </cell>
          <cell r="R364" t="str">
            <v>ر1</v>
          </cell>
          <cell r="S364">
            <v>1</v>
          </cell>
          <cell r="T364" t="str">
            <v>ر1</v>
          </cell>
          <cell r="U364">
            <v>1</v>
          </cell>
          <cell r="V364" t="str">
            <v>ر1</v>
          </cell>
          <cell r="W364">
            <v>1</v>
          </cell>
          <cell r="X364" t="str">
            <v>ر1</v>
          </cell>
          <cell r="Y364">
            <v>1</v>
          </cell>
          <cell r="Z364" t="str">
            <v>ر1</v>
          </cell>
          <cell r="AA364">
            <v>1</v>
          </cell>
          <cell r="AB364" t="str">
            <v>ر1</v>
          </cell>
          <cell r="AC364"/>
          <cell r="AD364" t="str">
            <v/>
          </cell>
          <cell r="AE364"/>
          <cell r="AF364" t="str">
            <v/>
          </cell>
          <cell r="AG364"/>
          <cell r="AH364" t="str">
            <v/>
          </cell>
          <cell r="AI364"/>
          <cell r="AJ364" t="str">
            <v/>
          </cell>
          <cell r="AK364"/>
          <cell r="AL364" t="str">
            <v/>
          </cell>
          <cell r="AM364"/>
          <cell r="AN364" t="str">
            <v/>
          </cell>
          <cell r="AO364"/>
          <cell r="AP364" t="str">
            <v/>
          </cell>
          <cell r="AQ364"/>
          <cell r="AR364" t="str">
            <v/>
          </cell>
          <cell r="AS364"/>
          <cell r="AT364" t="str">
            <v/>
          </cell>
          <cell r="AU364"/>
          <cell r="AV364" t="str">
            <v/>
          </cell>
          <cell r="AW364"/>
          <cell r="AX364" t="str">
            <v/>
          </cell>
          <cell r="AY364"/>
          <cell r="AZ364" t="str">
            <v/>
          </cell>
          <cell r="BA364"/>
          <cell r="BB364" t="str">
            <v/>
          </cell>
          <cell r="BC364"/>
          <cell r="BD364" t="str">
            <v/>
          </cell>
          <cell r="BE364"/>
          <cell r="BF364" t="str">
            <v/>
          </cell>
          <cell r="BG364"/>
          <cell r="BH364" t="str">
            <v/>
          </cell>
          <cell r="BI364"/>
          <cell r="BJ364" t="str">
            <v/>
          </cell>
          <cell r="BK364"/>
          <cell r="BL364" t="str">
            <v/>
          </cell>
          <cell r="BM364"/>
          <cell r="BN364" t="str">
            <v/>
          </cell>
          <cell r="BO364"/>
          <cell r="BP364" t="str">
            <v/>
          </cell>
          <cell r="BQ364"/>
          <cell r="BR364" t="str">
            <v/>
          </cell>
          <cell r="BS364"/>
          <cell r="BT364" t="str">
            <v/>
          </cell>
          <cell r="BU364"/>
          <cell r="BV364" t="str">
            <v/>
          </cell>
          <cell r="BW364"/>
          <cell r="BX364" t="str">
            <v/>
          </cell>
          <cell r="BY364"/>
          <cell r="BZ364" t="str">
            <v/>
          </cell>
          <cell r="CA364"/>
          <cell r="CB364" t="str">
            <v/>
          </cell>
          <cell r="CC364"/>
          <cell r="CD364" t="str">
            <v/>
          </cell>
          <cell r="CE364"/>
          <cell r="CF364" t="str">
            <v/>
          </cell>
          <cell r="CG364"/>
          <cell r="CH364" t="str">
            <v/>
          </cell>
          <cell r="CI364"/>
          <cell r="CJ364" t="str">
            <v/>
          </cell>
          <cell r="CK364"/>
          <cell r="CL364" t="str">
            <v/>
          </cell>
          <cell r="CM364"/>
          <cell r="CN364" t="str">
            <v/>
          </cell>
          <cell r="CO364"/>
          <cell r="CP364" t="str">
            <v/>
          </cell>
          <cell r="CQ364"/>
          <cell r="CR364" t="str">
            <v/>
          </cell>
          <cell r="CS364"/>
          <cell r="CT364" t="str">
            <v/>
          </cell>
          <cell r="CU364"/>
          <cell r="CV364" t="str">
            <v/>
          </cell>
          <cell r="CW364"/>
          <cell r="CX364" t="str">
            <v>ر2</v>
          </cell>
          <cell r="CY364" t="str">
            <v>ر2</v>
          </cell>
          <cell r="CZ364" t="str">
            <v>ر2</v>
          </cell>
          <cell r="DA364" t="str">
            <v>ر2</v>
          </cell>
          <cell r="DB364" t="str">
            <v>ر2</v>
          </cell>
          <cell r="DC364" t="str">
            <v>ر2</v>
          </cell>
          <cell r="DD364" t="str">
            <v>ر2</v>
          </cell>
          <cell r="DE364" t="str">
            <v>ر2</v>
          </cell>
          <cell r="DF364" t="str">
            <v>ر2</v>
          </cell>
          <cell r="DG364" t="str">
            <v>ر2</v>
          </cell>
          <cell r="DH364" t="str">
            <v>ر2</v>
          </cell>
          <cell r="DI364" t="str">
            <v>ر2</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e">
            <v>#REF!</v>
          </cell>
        </row>
        <row r="365">
          <cell r="A365">
            <v>707259</v>
          </cell>
          <cell r="B365" t="str">
            <v>فاديا الجوجو</v>
          </cell>
          <cell r="C365" t="str">
            <v>الأولى</v>
          </cell>
          <cell r="D365" t="str">
            <v/>
          </cell>
          <cell r="E365"/>
          <cell r="F365" t="str">
            <v/>
          </cell>
          <cell r="G365"/>
          <cell r="H365" t="str">
            <v/>
          </cell>
          <cell r="I365"/>
          <cell r="J365" t="str">
            <v/>
          </cell>
          <cell r="K365">
            <v>1</v>
          </cell>
          <cell r="L365" t="str">
            <v/>
          </cell>
          <cell r="M365"/>
          <cell r="N365" t="str">
            <v/>
          </cell>
          <cell r="O365"/>
          <cell r="P365" t="str">
            <v/>
          </cell>
          <cell r="Q365"/>
          <cell r="R365" t="str">
            <v/>
          </cell>
          <cell r="S365"/>
          <cell r="T365" t="str">
            <v/>
          </cell>
          <cell r="U365"/>
          <cell r="V365" t="str">
            <v/>
          </cell>
          <cell r="W365">
            <v>1</v>
          </cell>
          <cell r="X365" t="str">
            <v/>
          </cell>
          <cell r="Y365"/>
          <cell r="Z365" t="str">
            <v/>
          </cell>
          <cell r="AA365"/>
          <cell r="AB365" t="str">
            <v/>
          </cell>
          <cell r="AC365"/>
          <cell r="AD365" t="str">
            <v/>
          </cell>
          <cell r="AE365"/>
          <cell r="AF365" t="str">
            <v/>
          </cell>
          <cell r="AG365"/>
          <cell r="AH365" t="str">
            <v/>
          </cell>
          <cell r="AI365"/>
          <cell r="AJ365" t="str">
            <v/>
          </cell>
          <cell r="AK365"/>
          <cell r="AL365" t="str">
            <v/>
          </cell>
          <cell r="AM365"/>
          <cell r="AN365" t="str">
            <v/>
          </cell>
          <cell r="AO365"/>
          <cell r="AP365" t="str">
            <v/>
          </cell>
          <cell r="AQ365"/>
          <cell r="AR365" t="str">
            <v/>
          </cell>
          <cell r="AS365"/>
          <cell r="AT365" t="str">
            <v/>
          </cell>
          <cell r="AU365"/>
          <cell r="AV365" t="str">
            <v/>
          </cell>
          <cell r="AW365"/>
          <cell r="AX365" t="str">
            <v/>
          </cell>
          <cell r="AY365"/>
          <cell r="AZ365" t="str">
            <v/>
          </cell>
          <cell r="BA365"/>
          <cell r="BB365" t="str">
            <v/>
          </cell>
          <cell r="BC365"/>
          <cell r="BD365" t="str">
            <v/>
          </cell>
          <cell r="BE365"/>
          <cell r="BF365" t="str">
            <v/>
          </cell>
          <cell r="BG365"/>
          <cell r="BH365" t="str">
            <v/>
          </cell>
          <cell r="BI365"/>
          <cell r="BJ365" t="str">
            <v/>
          </cell>
          <cell r="BK365"/>
          <cell r="BL365" t="str">
            <v/>
          </cell>
          <cell r="BM365"/>
          <cell r="BN365" t="str">
            <v/>
          </cell>
          <cell r="BO365"/>
          <cell r="BP365" t="str">
            <v/>
          </cell>
          <cell r="BQ365"/>
          <cell r="BR365" t="str">
            <v/>
          </cell>
          <cell r="BS365"/>
          <cell r="BT365" t="str">
            <v/>
          </cell>
          <cell r="BU365"/>
          <cell r="BV365" t="str">
            <v/>
          </cell>
          <cell r="BW365"/>
          <cell r="BX365" t="str">
            <v/>
          </cell>
          <cell r="BY365"/>
          <cell r="BZ365" t="str">
            <v/>
          </cell>
          <cell r="CA365"/>
          <cell r="CB365" t="str">
            <v/>
          </cell>
          <cell r="CC365"/>
          <cell r="CD365" t="str">
            <v/>
          </cell>
          <cell r="CE365"/>
          <cell r="CF365" t="str">
            <v/>
          </cell>
          <cell r="CG365"/>
          <cell r="CH365" t="str">
            <v/>
          </cell>
          <cell r="CI365"/>
          <cell r="CJ365" t="str">
            <v/>
          </cell>
          <cell r="CK365"/>
          <cell r="CL365" t="str">
            <v/>
          </cell>
          <cell r="CM365"/>
          <cell r="CN365" t="str">
            <v/>
          </cell>
          <cell r="CO365"/>
          <cell r="CP365" t="str">
            <v/>
          </cell>
          <cell r="CQ365"/>
          <cell r="CR365" t="str">
            <v/>
          </cell>
          <cell r="CS365"/>
          <cell r="CT365" t="str">
            <v/>
          </cell>
          <cell r="CU365"/>
          <cell r="CV365" t="str">
            <v/>
          </cell>
          <cell r="CW365"/>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
          </cell>
          <cell r="ET365" t="str">
            <v/>
          </cell>
          <cell r="EU365" t="str">
            <v/>
          </cell>
          <cell r="EV365" t="str">
            <v/>
          </cell>
          <cell r="EW365" t="e">
            <v>#REF!</v>
          </cell>
        </row>
        <row r="366">
          <cell r="A366">
            <v>707261</v>
          </cell>
          <cell r="B366" t="str">
            <v xml:space="preserve">فراس بلال </v>
          </cell>
          <cell r="C366" t="str">
            <v>الثانية</v>
          </cell>
          <cell r="D366" t="str">
            <v/>
          </cell>
          <cell r="E366"/>
          <cell r="F366" t="str">
            <v>ر1</v>
          </cell>
          <cell r="G366"/>
          <cell r="H366" t="str">
            <v>ر1</v>
          </cell>
          <cell r="I366"/>
          <cell r="J366" t="str">
            <v>ر1</v>
          </cell>
          <cell r="K366"/>
          <cell r="L366" t="str">
            <v>ر1</v>
          </cell>
          <cell r="M366"/>
          <cell r="N366" t="str">
            <v>ر1</v>
          </cell>
          <cell r="O366"/>
          <cell r="P366" t="str">
            <v>ر1</v>
          </cell>
          <cell r="Q366"/>
          <cell r="R366" t="str">
            <v>ر1</v>
          </cell>
          <cell r="S366"/>
          <cell r="T366" t="str">
            <v>ر1</v>
          </cell>
          <cell r="U366"/>
          <cell r="V366" t="str">
            <v>ر1</v>
          </cell>
          <cell r="W366"/>
          <cell r="X366" t="str">
            <v>ر1</v>
          </cell>
          <cell r="Y366"/>
          <cell r="Z366" t="str">
            <v>ر1</v>
          </cell>
          <cell r="AA366"/>
          <cell r="AB366" t="str">
            <v>ر1</v>
          </cell>
          <cell r="AC366"/>
          <cell r="AD366" t="str">
            <v>ر1</v>
          </cell>
          <cell r="AE366"/>
          <cell r="AF366" t="str">
            <v>ر1</v>
          </cell>
          <cell r="AG366"/>
          <cell r="AH366" t="str">
            <v>ر1</v>
          </cell>
          <cell r="AI366"/>
          <cell r="AJ366" t="str">
            <v>ر1</v>
          </cell>
          <cell r="AK366">
            <v>1</v>
          </cell>
          <cell r="AL366" t="str">
            <v>ر1</v>
          </cell>
          <cell r="AM366"/>
          <cell r="AN366" t="str">
            <v>ر1</v>
          </cell>
          <cell r="AO366">
            <v>1</v>
          </cell>
          <cell r="AP366" t="str">
            <v>ج</v>
          </cell>
          <cell r="AQ366"/>
          <cell r="AR366" t="str">
            <v>ج</v>
          </cell>
          <cell r="AS366"/>
          <cell r="AT366" t="str">
            <v>ج</v>
          </cell>
          <cell r="AU366">
            <v>1</v>
          </cell>
          <cell r="AV366" t="str">
            <v>ج</v>
          </cell>
          <cell r="AW366"/>
          <cell r="AX366" t="str">
            <v>ج</v>
          </cell>
          <cell r="AY366">
            <v>1</v>
          </cell>
          <cell r="AZ366" t="str">
            <v>ج</v>
          </cell>
          <cell r="BA366"/>
          <cell r="BB366" t="str">
            <v/>
          </cell>
          <cell r="BC366"/>
          <cell r="BD366" t="str">
            <v/>
          </cell>
          <cell r="BE366"/>
          <cell r="BF366" t="str">
            <v/>
          </cell>
          <cell r="BG366"/>
          <cell r="BH366" t="str">
            <v/>
          </cell>
          <cell r="BI366"/>
          <cell r="BJ366" t="str">
            <v/>
          </cell>
          <cell r="BK366"/>
          <cell r="BL366" t="str">
            <v/>
          </cell>
          <cell r="BM366"/>
          <cell r="BN366" t="str">
            <v/>
          </cell>
          <cell r="BO366"/>
          <cell r="BP366" t="str">
            <v/>
          </cell>
          <cell r="BQ366"/>
          <cell r="BR366" t="str">
            <v/>
          </cell>
          <cell r="BS366"/>
          <cell r="BT366" t="str">
            <v/>
          </cell>
          <cell r="BU366"/>
          <cell r="BV366" t="str">
            <v/>
          </cell>
          <cell r="BW366"/>
          <cell r="BX366" t="str">
            <v/>
          </cell>
          <cell r="BY366"/>
          <cell r="BZ366" t="str">
            <v/>
          </cell>
          <cell r="CA366"/>
          <cell r="CB366" t="str">
            <v/>
          </cell>
          <cell r="CC366"/>
          <cell r="CD366" t="str">
            <v/>
          </cell>
          <cell r="CE366"/>
          <cell r="CF366" t="str">
            <v/>
          </cell>
          <cell r="CG366"/>
          <cell r="CH366" t="str">
            <v/>
          </cell>
          <cell r="CI366"/>
          <cell r="CJ366" t="str">
            <v/>
          </cell>
          <cell r="CK366"/>
          <cell r="CL366" t="str">
            <v/>
          </cell>
          <cell r="CM366"/>
          <cell r="CN366" t="str">
            <v/>
          </cell>
          <cell r="CO366"/>
          <cell r="CP366" t="str">
            <v/>
          </cell>
          <cell r="CQ366"/>
          <cell r="CR366" t="str">
            <v/>
          </cell>
          <cell r="CS366"/>
          <cell r="CT366" t="str">
            <v/>
          </cell>
          <cell r="CU366"/>
          <cell r="CV366" t="str">
            <v/>
          </cell>
          <cell r="CW366"/>
          <cell r="CX366" t="str">
            <v>ر1</v>
          </cell>
          <cell r="CY366" t="str">
            <v>ر1</v>
          </cell>
          <cell r="CZ366" t="str">
            <v>ر1</v>
          </cell>
          <cell r="DA366" t="str">
            <v>ر1</v>
          </cell>
          <cell r="DB366" t="str">
            <v>ر1</v>
          </cell>
          <cell r="DC366" t="str">
            <v>ر1</v>
          </cell>
          <cell r="DD366" t="str">
            <v>ر1</v>
          </cell>
          <cell r="DE366" t="str">
            <v>ر1</v>
          </cell>
          <cell r="DF366" t="str">
            <v>ر1</v>
          </cell>
          <cell r="DG366" t="str">
            <v>ر1</v>
          </cell>
          <cell r="DH366" t="str">
            <v>ر1</v>
          </cell>
          <cell r="DI366" t="str">
            <v>ر1</v>
          </cell>
          <cell r="DJ366" t="str">
            <v>ر1</v>
          </cell>
          <cell r="DK366" t="str">
            <v>ر1</v>
          </cell>
          <cell r="DL366" t="str">
            <v>ر1</v>
          </cell>
          <cell r="DM366" t="str">
            <v>ر1</v>
          </cell>
          <cell r="DN366" t="str">
            <v>ر2</v>
          </cell>
          <cell r="DO366" t="str">
            <v>ر1</v>
          </cell>
          <cell r="DP366" t="str">
            <v>ر1</v>
          </cell>
          <cell r="DQ366" t="str">
            <v>ج</v>
          </cell>
          <cell r="DR366" t="str">
            <v>ج</v>
          </cell>
          <cell r="DS366" t="str">
            <v>ر1</v>
          </cell>
          <cell r="DT366" t="str">
            <v>ج</v>
          </cell>
          <cell r="DU366" t="str">
            <v>ر1</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
          </cell>
          <cell r="ET366" t="str">
            <v/>
          </cell>
          <cell r="EU366" t="str">
            <v/>
          </cell>
          <cell r="EV366" t="str">
            <v/>
          </cell>
          <cell r="EW366" t="e">
            <v>#REF!</v>
          </cell>
        </row>
        <row r="367">
          <cell r="A367">
            <v>707271</v>
          </cell>
          <cell r="B367" t="str">
            <v>لؤي اليماني</v>
          </cell>
          <cell r="C367" t="str">
            <v>الأولى</v>
          </cell>
          <cell r="D367" t="str">
            <v/>
          </cell>
          <cell r="E367"/>
          <cell r="F367" t="str">
            <v/>
          </cell>
          <cell r="G367">
            <v>1</v>
          </cell>
          <cell r="H367" t="str">
            <v/>
          </cell>
          <cell r="I367"/>
          <cell r="J367" t="str">
            <v/>
          </cell>
          <cell r="K367"/>
          <cell r="L367" t="str">
            <v/>
          </cell>
          <cell r="M367">
            <v>1</v>
          </cell>
          <cell r="N367" t="str">
            <v/>
          </cell>
          <cell r="O367"/>
          <cell r="P367" t="str">
            <v/>
          </cell>
          <cell r="Q367"/>
          <cell r="R367" t="str">
            <v/>
          </cell>
          <cell r="S367"/>
          <cell r="T367" t="str">
            <v/>
          </cell>
          <cell r="U367"/>
          <cell r="V367" t="str">
            <v/>
          </cell>
          <cell r="W367"/>
          <cell r="X367" t="str">
            <v/>
          </cell>
          <cell r="Y367"/>
          <cell r="Z367" t="str">
            <v/>
          </cell>
          <cell r="AA367"/>
          <cell r="AB367" t="str">
            <v/>
          </cell>
          <cell r="AC367"/>
          <cell r="AD367" t="str">
            <v/>
          </cell>
          <cell r="AE367"/>
          <cell r="AF367" t="str">
            <v/>
          </cell>
          <cell r="AG367"/>
          <cell r="AH367" t="str">
            <v/>
          </cell>
          <cell r="AI367"/>
          <cell r="AJ367" t="str">
            <v/>
          </cell>
          <cell r="AK367"/>
          <cell r="AL367" t="str">
            <v/>
          </cell>
          <cell r="AM367"/>
          <cell r="AN367" t="str">
            <v/>
          </cell>
          <cell r="AO367"/>
          <cell r="AP367" t="str">
            <v/>
          </cell>
          <cell r="AQ367"/>
          <cell r="AR367" t="str">
            <v/>
          </cell>
          <cell r="AS367"/>
          <cell r="AT367" t="str">
            <v/>
          </cell>
          <cell r="AU367"/>
          <cell r="AV367" t="str">
            <v/>
          </cell>
          <cell r="AW367"/>
          <cell r="AX367" t="str">
            <v/>
          </cell>
          <cell r="AY367"/>
          <cell r="AZ367" t="str">
            <v/>
          </cell>
          <cell r="BA367"/>
          <cell r="BB367" t="str">
            <v/>
          </cell>
          <cell r="BC367"/>
          <cell r="BD367" t="str">
            <v/>
          </cell>
          <cell r="BE367"/>
          <cell r="BF367" t="str">
            <v/>
          </cell>
          <cell r="BG367"/>
          <cell r="BH367" t="str">
            <v/>
          </cell>
          <cell r="BI367"/>
          <cell r="BJ367" t="str">
            <v/>
          </cell>
          <cell r="BK367"/>
          <cell r="BL367" t="str">
            <v/>
          </cell>
          <cell r="BM367"/>
          <cell r="BN367" t="str">
            <v/>
          </cell>
          <cell r="BO367"/>
          <cell r="BP367" t="str">
            <v/>
          </cell>
          <cell r="BQ367"/>
          <cell r="BR367" t="str">
            <v/>
          </cell>
          <cell r="BS367"/>
          <cell r="BT367" t="str">
            <v/>
          </cell>
          <cell r="BU367"/>
          <cell r="BV367" t="str">
            <v/>
          </cell>
          <cell r="BW367"/>
          <cell r="BX367" t="str">
            <v/>
          </cell>
          <cell r="BY367"/>
          <cell r="BZ367" t="str">
            <v/>
          </cell>
          <cell r="CA367"/>
          <cell r="CB367" t="str">
            <v/>
          </cell>
          <cell r="CC367"/>
          <cell r="CD367" t="str">
            <v/>
          </cell>
          <cell r="CE367"/>
          <cell r="CF367" t="str">
            <v/>
          </cell>
          <cell r="CG367"/>
          <cell r="CH367" t="str">
            <v/>
          </cell>
          <cell r="CI367"/>
          <cell r="CJ367" t="str">
            <v/>
          </cell>
          <cell r="CK367"/>
          <cell r="CL367" t="str">
            <v/>
          </cell>
          <cell r="CM367"/>
          <cell r="CN367" t="str">
            <v/>
          </cell>
          <cell r="CO367"/>
          <cell r="CP367" t="str">
            <v/>
          </cell>
          <cell r="CQ367"/>
          <cell r="CR367" t="str">
            <v/>
          </cell>
          <cell r="CS367"/>
          <cell r="CT367" t="str">
            <v/>
          </cell>
          <cell r="CU367"/>
          <cell r="CV367" t="str">
            <v/>
          </cell>
          <cell r="CW367"/>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O367" t="str">
            <v/>
          </cell>
          <cell r="EP367" t="str">
            <v/>
          </cell>
          <cell r="EQ367" t="str">
            <v/>
          </cell>
          <cell r="ER367" t="str">
            <v/>
          </cell>
          <cell r="ES367" t="str">
            <v/>
          </cell>
          <cell r="ET367" t="str">
            <v/>
          </cell>
          <cell r="EU367" t="str">
            <v/>
          </cell>
          <cell r="EV367" t="str">
            <v/>
          </cell>
          <cell r="EW367" t="e">
            <v>#REF!</v>
          </cell>
        </row>
        <row r="368">
          <cell r="A368">
            <v>707272</v>
          </cell>
          <cell r="B368" t="str">
            <v>ليزا عرابي</v>
          </cell>
          <cell r="C368" t="str">
            <v>الأولى</v>
          </cell>
          <cell r="D368" t="str">
            <v/>
          </cell>
          <cell r="E368"/>
          <cell r="F368" t="str">
            <v>ر1</v>
          </cell>
          <cell r="G368">
            <v>1</v>
          </cell>
          <cell r="H368" t="str">
            <v>ر1</v>
          </cell>
          <cell r="I368">
            <v>1</v>
          </cell>
          <cell r="J368" t="str">
            <v>ر1</v>
          </cell>
          <cell r="K368">
            <v>1</v>
          </cell>
          <cell r="L368" t="str">
            <v>ج</v>
          </cell>
          <cell r="M368">
            <v>1</v>
          </cell>
          <cell r="N368" t="str">
            <v>ج</v>
          </cell>
          <cell r="O368"/>
          <cell r="P368" t="str">
            <v>ر1</v>
          </cell>
          <cell r="Q368">
            <v>1</v>
          </cell>
          <cell r="R368" t="str">
            <v>ج</v>
          </cell>
          <cell r="S368">
            <v>1</v>
          </cell>
          <cell r="T368" t="str">
            <v>ج</v>
          </cell>
          <cell r="U368">
            <v>1</v>
          </cell>
          <cell r="V368" t="str">
            <v>ر1</v>
          </cell>
          <cell r="W368">
            <v>1</v>
          </cell>
          <cell r="X368" t="str">
            <v>ر1</v>
          </cell>
          <cell r="Y368">
            <v>1</v>
          </cell>
          <cell r="Z368" t="str">
            <v>ج</v>
          </cell>
          <cell r="AA368"/>
          <cell r="AB368" t="str">
            <v>ج</v>
          </cell>
          <cell r="AC368"/>
          <cell r="AD368" t="str">
            <v/>
          </cell>
          <cell r="AE368"/>
          <cell r="AF368" t="str">
            <v/>
          </cell>
          <cell r="AG368"/>
          <cell r="AH368" t="str">
            <v/>
          </cell>
          <cell r="AI368"/>
          <cell r="AJ368" t="str">
            <v/>
          </cell>
          <cell r="AK368"/>
          <cell r="AL368" t="str">
            <v/>
          </cell>
          <cell r="AM368"/>
          <cell r="AN368" t="str">
            <v/>
          </cell>
          <cell r="AO368"/>
          <cell r="AP368" t="str">
            <v/>
          </cell>
          <cell r="AQ368"/>
          <cell r="AR368" t="str">
            <v/>
          </cell>
          <cell r="AS368"/>
          <cell r="AT368" t="str">
            <v/>
          </cell>
          <cell r="AU368"/>
          <cell r="AV368" t="str">
            <v/>
          </cell>
          <cell r="AW368"/>
          <cell r="AX368" t="str">
            <v/>
          </cell>
          <cell r="AY368"/>
          <cell r="AZ368" t="str">
            <v/>
          </cell>
          <cell r="BA368"/>
          <cell r="BB368" t="str">
            <v/>
          </cell>
          <cell r="BC368"/>
          <cell r="BD368" t="str">
            <v/>
          </cell>
          <cell r="BE368"/>
          <cell r="BF368" t="str">
            <v/>
          </cell>
          <cell r="BG368"/>
          <cell r="BH368" t="str">
            <v/>
          </cell>
          <cell r="BI368"/>
          <cell r="BJ368" t="str">
            <v/>
          </cell>
          <cell r="BK368"/>
          <cell r="BL368" t="str">
            <v/>
          </cell>
          <cell r="BM368"/>
          <cell r="BN368" t="str">
            <v/>
          </cell>
          <cell r="BO368"/>
          <cell r="BP368" t="str">
            <v/>
          </cell>
          <cell r="BQ368"/>
          <cell r="BR368" t="str">
            <v/>
          </cell>
          <cell r="BS368"/>
          <cell r="BT368" t="str">
            <v/>
          </cell>
          <cell r="BU368"/>
          <cell r="BV368" t="str">
            <v/>
          </cell>
          <cell r="BW368"/>
          <cell r="BX368" t="str">
            <v/>
          </cell>
          <cell r="BY368"/>
          <cell r="BZ368" t="str">
            <v/>
          </cell>
          <cell r="CA368"/>
          <cell r="CB368" t="str">
            <v/>
          </cell>
          <cell r="CC368"/>
          <cell r="CD368" t="str">
            <v/>
          </cell>
          <cell r="CE368"/>
          <cell r="CF368" t="str">
            <v/>
          </cell>
          <cell r="CG368"/>
          <cell r="CH368" t="str">
            <v/>
          </cell>
          <cell r="CI368"/>
          <cell r="CJ368" t="str">
            <v/>
          </cell>
          <cell r="CK368"/>
          <cell r="CL368" t="str">
            <v/>
          </cell>
          <cell r="CM368"/>
          <cell r="CN368" t="str">
            <v/>
          </cell>
          <cell r="CO368"/>
          <cell r="CP368" t="str">
            <v/>
          </cell>
          <cell r="CQ368"/>
          <cell r="CR368" t="str">
            <v/>
          </cell>
          <cell r="CS368"/>
          <cell r="CT368" t="str">
            <v/>
          </cell>
          <cell r="CU368"/>
          <cell r="CV368" t="str">
            <v/>
          </cell>
          <cell r="CW368"/>
          <cell r="CX368" t="str">
            <v>ر1</v>
          </cell>
          <cell r="CY368" t="str">
            <v>ر2</v>
          </cell>
          <cell r="CZ368" t="str">
            <v>ر2</v>
          </cell>
          <cell r="DA368" t="str">
            <v>ر1</v>
          </cell>
          <cell r="DB368" t="str">
            <v>ر1</v>
          </cell>
          <cell r="DC368" t="str">
            <v>ر1</v>
          </cell>
          <cell r="DD368" t="str">
            <v>ر1</v>
          </cell>
          <cell r="DE368" t="str">
            <v>ر1</v>
          </cell>
          <cell r="DF368" t="str">
            <v>ر2</v>
          </cell>
          <cell r="DG368" t="str">
            <v>ر2</v>
          </cell>
          <cell r="DH368" t="str">
            <v>ر1</v>
          </cell>
          <cell r="DI368" t="str">
            <v>ج</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
          </cell>
          <cell r="ET368" t="str">
            <v/>
          </cell>
          <cell r="EU368" t="str">
            <v/>
          </cell>
          <cell r="EV368" t="str">
            <v/>
          </cell>
          <cell r="EW368" t="e">
            <v>#REF!</v>
          </cell>
        </row>
        <row r="369">
          <cell r="A369">
            <v>707279</v>
          </cell>
          <cell r="B369" t="str">
            <v>مجد احمد</v>
          </cell>
          <cell r="C369" t="str">
            <v>الثانية</v>
          </cell>
          <cell r="D369" t="str">
            <v/>
          </cell>
          <cell r="E369"/>
          <cell r="F369" t="str">
            <v>ر1</v>
          </cell>
          <cell r="G369"/>
          <cell r="H369" t="str">
            <v>ر1</v>
          </cell>
          <cell r="I369"/>
          <cell r="J369" t="str">
            <v>ر1</v>
          </cell>
          <cell r="K369"/>
          <cell r="L369" t="str">
            <v>ر1</v>
          </cell>
          <cell r="M369"/>
          <cell r="N369" t="str">
            <v>ر2</v>
          </cell>
          <cell r="O369"/>
          <cell r="P369" t="str">
            <v>ر1</v>
          </cell>
          <cell r="Q369"/>
          <cell r="R369" t="str">
            <v>ر1</v>
          </cell>
          <cell r="S369"/>
          <cell r="T369" t="str">
            <v>ج</v>
          </cell>
          <cell r="U369"/>
          <cell r="V369" t="str">
            <v>ج</v>
          </cell>
          <cell r="W369"/>
          <cell r="X369" t="str">
            <v>ر1</v>
          </cell>
          <cell r="Y369"/>
          <cell r="Z369" t="str">
            <v>ج</v>
          </cell>
          <cell r="AA369"/>
          <cell r="AB369" t="str">
            <v>ر1</v>
          </cell>
          <cell r="AC369"/>
          <cell r="AD369" t="str">
            <v>ج</v>
          </cell>
          <cell r="AE369"/>
          <cell r="AF369" t="str">
            <v>ج</v>
          </cell>
          <cell r="AG369">
            <v>1</v>
          </cell>
          <cell r="AH369" t="str">
            <v>ج</v>
          </cell>
          <cell r="AI369">
            <v>1</v>
          </cell>
          <cell r="AJ369" t="str">
            <v>ر1</v>
          </cell>
          <cell r="AK369"/>
          <cell r="AL369" t="str">
            <v>ج</v>
          </cell>
          <cell r="AM369"/>
          <cell r="AN369" t="str">
            <v>ج</v>
          </cell>
          <cell r="AO369"/>
          <cell r="AP369" t="str">
            <v>ج</v>
          </cell>
          <cell r="AQ369"/>
          <cell r="AR369" t="str">
            <v>ج</v>
          </cell>
          <cell r="AS369"/>
          <cell r="AT369" t="str">
            <v>ج</v>
          </cell>
          <cell r="AU369">
            <v>1</v>
          </cell>
          <cell r="AV369" t="str">
            <v>ج</v>
          </cell>
          <cell r="AW369"/>
          <cell r="AX369" t="str">
            <v>ج</v>
          </cell>
          <cell r="AY369">
            <v>1</v>
          </cell>
          <cell r="AZ369" t="str">
            <v>ج</v>
          </cell>
          <cell r="BA369"/>
          <cell r="BB369" t="str">
            <v/>
          </cell>
          <cell r="BC369"/>
          <cell r="BD369" t="str">
            <v/>
          </cell>
          <cell r="BE369"/>
          <cell r="BF369" t="str">
            <v/>
          </cell>
          <cell r="BG369"/>
          <cell r="BH369" t="str">
            <v/>
          </cell>
          <cell r="BI369"/>
          <cell r="BJ369" t="str">
            <v/>
          </cell>
          <cell r="BK369"/>
          <cell r="BL369" t="str">
            <v/>
          </cell>
          <cell r="BM369"/>
          <cell r="BN369" t="str">
            <v/>
          </cell>
          <cell r="BO369"/>
          <cell r="BP369" t="str">
            <v/>
          </cell>
          <cell r="BQ369"/>
          <cell r="BR369" t="str">
            <v/>
          </cell>
          <cell r="BS369"/>
          <cell r="BT369" t="str">
            <v/>
          </cell>
          <cell r="BU369"/>
          <cell r="BV369" t="str">
            <v/>
          </cell>
          <cell r="BW369"/>
          <cell r="BX369" t="str">
            <v/>
          </cell>
          <cell r="BY369"/>
          <cell r="BZ369" t="str">
            <v/>
          </cell>
          <cell r="CA369"/>
          <cell r="CB369" t="str">
            <v/>
          </cell>
          <cell r="CC369"/>
          <cell r="CD369" t="str">
            <v/>
          </cell>
          <cell r="CE369"/>
          <cell r="CF369" t="str">
            <v/>
          </cell>
          <cell r="CG369"/>
          <cell r="CH369" t="str">
            <v/>
          </cell>
          <cell r="CI369"/>
          <cell r="CJ369" t="str">
            <v/>
          </cell>
          <cell r="CK369"/>
          <cell r="CL369" t="str">
            <v/>
          </cell>
          <cell r="CM369"/>
          <cell r="CN369" t="str">
            <v/>
          </cell>
          <cell r="CO369"/>
          <cell r="CP369" t="str">
            <v/>
          </cell>
          <cell r="CQ369"/>
          <cell r="CR369" t="str">
            <v/>
          </cell>
          <cell r="CS369"/>
          <cell r="CT369" t="str">
            <v/>
          </cell>
          <cell r="CU369"/>
          <cell r="CV369" t="str">
            <v/>
          </cell>
          <cell r="CW369"/>
          <cell r="CX369" t="str">
            <v>ر1</v>
          </cell>
          <cell r="CY369" t="str">
            <v>ر1</v>
          </cell>
          <cell r="CZ369" t="str">
            <v>ر1</v>
          </cell>
          <cell r="DA369" t="str">
            <v>ر1</v>
          </cell>
          <cell r="DB369" t="str">
            <v>ر2</v>
          </cell>
          <cell r="DC369" t="str">
            <v>ر1</v>
          </cell>
          <cell r="DD369" t="str">
            <v>ر1</v>
          </cell>
          <cell r="DE369" t="str">
            <v>ج</v>
          </cell>
          <cell r="DF369" t="str">
            <v>ج</v>
          </cell>
          <cell r="DG369" t="str">
            <v>ر1</v>
          </cell>
          <cell r="DH369" t="str">
            <v>ج</v>
          </cell>
          <cell r="DI369" t="str">
            <v>ر1</v>
          </cell>
          <cell r="DJ369" t="str">
            <v>ج</v>
          </cell>
          <cell r="DK369" t="str">
            <v>ج</v>
          </cell>
          <cell r="DL369" t="str">
            <v>ر1</v>
          </cell>
          <cell r="DM369" t="str">
            <v>ر2</v>
          </cell>
          <cell r="DN369" t="str">
            <v>ج</v>
          </cell>
          <cell r="DO369" t="str">
            <v>ج</v>
          </cell>
          <cell r="DP369" t="str">
            <v>ج</v>
          </cell>
          <cell r="DQ369" t="str">
            <v>ج</v>
          </cell>
          <cell r="DR369" t="str">
            <v>ج</v>
          </cell>
          <cell r="DS369" t="str">
            <v>ر1</v>
          </cell>
          <cell r="DT369" t="str">
            <v>ج</v>
          </cell>
          <cell r="DU369" t="str">
            <v>ر1</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O369" t="str">
            <v/>
          </cell>
          <cell r="EP369" t="str">
            <v/>
          </cell>
          <cell r="EQ369" t="str">
            <v/>
          </cell>
          <cell r="ER369" t="str">
            <v/>
          </cell>
          <cell r="ES369" t="str">
            <v/>
          </cell>
          <cell r="ET369" t="str">
            <v/>
          </cell>
          <cell r="EU369" t="str">
            <v/>
          </cell>
          <cell r="EV369" t="str">
            <v/>
          </cell>
          <cell r="EW369" t="e">
            <v>#REF!</v>
          </cell>
        </row>
        <row r="370">
          <cell r="A370">
            <v>707283</v>
          </cell>
          <cell r="B370" t="str">
            <v>محمد اسماعيل</v>
          </cell>
          <cell r="C370" t="str">
            <v>الأولى</v>
          </cell>
          <cell r="D370" t="str">
            <v/>
          </cell>
          <cell r="E370">
            <v>1</v>
          </cell>
          <cell r="F370" t="str">
            <v/>
          </cell>
          <cell r="G370">
            <v>1</v>
          </cell>
          <cell r="H370" t="str">
            <v/>
          </cell>
          <cell r="I370"/>
          <cell r="J370" t="str">
            <v/>
          </cell>
          <cell r="K370"/>
          <cell r="L370" t="str">
            <v/>
          </cell>
          <cell r="M370"/>
          <cell r="N370" t="str">
            <v/>
          </cell>
          <cell r="O370"/>
          <cell r="P370" t="str">
            <v/>
          </cell>
          <cell r="Q370"/>
          <cell r="R370" t="str">
            <v/>
          </cell>
          <cell r="S370"/>
          <cell r="T370" t="str">
            <v/>
          </cell>
          <cell r="U370"/>
          <cell r="V370" t="str">
            <v/>
          </cell>
          <cell r="W370"/>
          <cell r="X370" t="str">
            <v/>
          </cell>
          <cell r="Y370"/>
          <cell r="Z370" t="str">
            <v/>
          </cell>
          <cell r="AA370"/>
          <cell r="AB370" t="str">
            <v/>
          </cell>
          <cell r="AC370"/>
          <cell r="AD370" t="str">
            <v/>
          </cell>
          <cell r="AE370"/>
          <cell r="AF370" t="str">
            <v/>
          </cell>
          <cell r="AG370"/>
          <cell r="AH370" t="str">
            <v/>
          </cell>
          <cell r="AI370"/>
          <cell r="AJ370" t="str">
            <v/>
          </cell>
          <cell r="AK370"/>
          <cell r="AL370" t="str">
            <v/>
          </cell>
          <cell r="AM370"/>
          <cell r="AN370" t="str">
            <v/>
          </cell>
          <cell r="AO370"/>
          <cell r="AP370" t="str">
            <v/>
          </cell>
          <cell r="AQ370"/>
          <cell r="AR370" t="str">
            <v/>
          </cell>
          <cell r="AS370"/>
          <cell r="AT370" t="str">
            <v/>
          </cell>
          <cell r="AU370"/>
          <cell r="AV370" t="str">
            <v/>
          </cell>
          <cell r="AW370"/>
          <cell r="AX370" t="str">
            <v/>
          </cell>
          <cell r="AY370"/>
          <cell r="AZ370" t="str">
            <v/>
          </cell>
          <cell r="BA370"/>
          <cell r="BB370" t="str">
            <v/>
          </cell>
          <cell r="BC370"/>
          <cell r="BD370" t="str">
            <v/>
          </cell>
          <cell r="BE370"/>
          <cell r="BF370" t="str">
            <v/>
          </cell>
          <cell r="BG370"/>
          <cell r="BH370" t="str">
            <v/>
          </cell>
          <cell r="BI370"/>
          <cell r="BJ370" t="str">
            <v/>
          </cell>
          <cell r="BK370"/>
          <cell r="BL370" t="str">
            <v/>
          </cell>
          <cell r="BM370"/>
          <cell r="BN370" t="str">
            <v/>
          </cell>
          <cell r="BO370"/>
          <cell r="BP370" t="str">
            <v/>
          </cell>
          <cell r="BQ370"/>
          <cell r="BR370" t="str">
            <v/>
          </cell>
          <cell r="BS370"/>
          <cell r="BT370" t="str">
            <v/>
          </cell>
          <cell r="BU370"/>
          <cell r="BV370" t="str">
            <v/>
          </cell>
          <cell r="BW370"/>
          <cell r="BX370" t="str">
            <v/>
          </cell>
          <cell r="BY370"/>
          <cell r="BZ370" t="str">
            <v/>
          </cell>
          <cell r="CA370"/>
          <cell r="CB370" t="str">
            <v/>
          </cell>
          <cell r="CC370"/>
          <cell r="CD370" t="str">
            <v/>
          </cell>
          <cell r="CE370"/>
          <cell r="CF370" t="str">
            <v/>
          </cell>
          <cell r="CG370"/>
          <cell r="CH370" t="str">
            <v/>
          </cell>
          <cell r="CI370"/>
          <cell r="CJ370" t="str">
            <v/>
          </cell>
          <cell r="CK370"/>
          <cell r="CL370" t="str">
            <v/>
          </cell>
          <cell r="CM370"/>
          <cell r="CN370" t="str">
            <v/>
          </cell>
          <cell r="CO370"/>
          <cell r="CP370" t="str">
            <v/>
          </cell>
          <cell r="CQ370"/>
          <cell r="CR370" t="str">
            <v/>
          </cell>
          <cell r="CS370"/>
          <cell r="CT370" t="str">
            <v/>
          </cell>
          <cell r="CU370"/>
          <cell r="CV370" t="str">
            <v/>
          </cell>
          <cell r="CW370"/>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
          </cell>
          <cell r="ET370" t="str">
            <v/>
          </cell>
          <cell r="EU370" t="str">
            <v/>
          </cell>
          <cell r="EV370" t="str">
            <v/>
          </cell>
          <cell r="EW370" t="e">
            <v>#REF!</v>
          </cell>
        </row>
        <row r="371">
          <cell r="A371">
            <v>707284</v>
          </cell>
          <cell r="B371" t="str">
            <v>محمد الحمدان</v>
          </cell>
          <cell r="C371" t="str">
            <v>الأولى</v>
          </cell>
          <cell r="D371" t="str">
            <v>إيقاف</v>
          </cell>
          <cell r="E371"/>
          <cell r="F371" t="str">
            <v>ر2</v>
          </cell>
          <cell r="G371"/>
          <cell r="H371" t="str">
            <v>ر2</v>
          </cell>
          <cell r="I371">
            <v>1</v>
          </cell>
          <cell r="J371" t="str">
            <v>ر2</v>
          </cell>
          <cell r="K371">
            <v>1</v>
          </cell>
          <cell r="L371" t="str">
            <v>ر2</v>
          </cell>
          <cell r="M371"/>
          <cell r="N371" t="str">
            <v>ر2</v>
          </cell>
          <cell r="O371"/>
          <cell r="P371" t="str">
            <v>ر2</v>
          </cell>
          <cell r="Q371"/>
          <cell r="R371" t="str">
            <v>ر2</v>
          </cell>
          <cell r="S371"/>
          <cell r="T371" t="str">
            <v>ر2</v>
          </cell>
          <cell r="U371"/>
          <cell r="V371" t="str">
            <v>ر2</v>
          </cell>
          <cell r="W371"/>
          <cell r="X371" t="str">
            <v>ر2</v>
          </cell>
          <cell r="Y371"/>
          <cell r="Z371" t="str">
            <v>ر2</v>
          </cell>
          <cell r="AA371"/>
          <cell r="AB371" t="str">
            <v>ر2</v>
          </cell>
          <cell r="AC371"/>
          <cell r="AD371" t="str">
            <v/>
          </cell>
          <cell r="AE371"/>
          <cell r="AF371" t="str">
            <v/>
          </cell>
          <cell r="AG371"/>
          <cell r="AH371" t="str">
            <v/>
          </cell>
          <cell r="AI371"/>
          <cell r="AJ371" t="str">
            <v/>
          </cell>
          <cell r="AK371"/>
          <cell r="AL371" t="str">
            <v/>
          </cell>
          <cell r="AM371"/>
          <cell r="AN371" t="str">
            <v/>
          </cell>
          <cell r="AO371"/>
          <cell r="AP371" t="str">
            <v/>
          </cell>
          <cell r="AQ371"/>
          <cell r="AR371" t="str">
            <v/>
          </cell>
          <cell r="AS371"/>
          <cell r="AT371" t="str">
            <v/>
          </cell>
          <cell r="AU371"/>
          <cell r="AV371" t="str">
            <v/>
          </cell>
          <cell r="AW371"/>
          <cell r="AX371" t="str">
            <v/>
          </cell>
          <cell r="AY371"/>
          <cell r="AZ371" t="str">
            <v/>
          </cell>
          <cell r="BA371"/>
          <cell r="BB371" t="str">
            <v/>
          </cell>
          <cell r="BC371"/>
          <cell r="BD371" t="str">
            <v/>
          </cell>
          <cell r="BE371"/>
          <cell r="BF371" t="str">
            <v/>
          </cell>
          <cell r="BG371"/>
          <cell r="BH371" t="str">
            <v/>
          </cell>
          <cell r="BI371"/>
          <cell r="BJ371" t="str">
            <v/>
          </cell>
          <cell r="BK371"/>
          <cell r="BL371" t="str">
            <v/>
          </cell>
          <cell r="BM371"/>
          <cell r="BN371" t="str">
            <v/>
          </cell>
          <cell r="BO371"/>
          <cell r="BP371" t="str">
            <v/>
          </cell>
          <cell r="BQ371"/>
          <cell r="BR371" t="str">
            <v/>
          </cell>
          <cell r="BS371"/>
          <cell r="BT371" t="str">
            <v/>
          </cell>
          <cell r="BU371"/>
          <cell r="BV371" t="str">
            <v/>
          </cell>
          <cell r="BW371"/>
          <cell r="BX371" t="str">
            <v/>
          </cell>
          <cell r="BY371"/>
          <cell r="BZ371" t="str">
            <v/>
          </cell>
          <cell r="CA371"/>
          <cell r="CB371" t="str">
            <v/>
          </cell>
          <cell r="CC371"/>
          <cell r="CD371" t="str">
            <v/>
          </cell>
          <cell r="CE371"/>
          <cell r="CF371" t="str">
            <v/>
          </cell>
          <cell r="CG371"/>
          <cell r="CH371" t="str">
            <v/>
          </cell>
          <cell r="CI371"/>
          <cell r="CJ371" t="str">
            <v/>
          </cell>
          <cell r="CK371"/>
          <cell r="CL371" t="str">
            <v/>
          </cell>
          <cell r="CM371"/>
          <cell r="CN371" t="str">
            <v/>
          </cell>
          <cell r="CO371"/>
          <cell r="CP371" t="str">
            <v/>
          </cell>
          <cell r="CQ371"/>
          <cell r="CR371" t="str">
            <v/>
          </cell>
          <cell r="CS371"/>
          <cell r="CT371" t="str">
            <v/>
          </cell>
          <cell r="CU371"/>
          <cell r="CV371" t="str">
            <v/>
          </cell>
          <cell r="CW371" t="str">
            <v>إيقاف</v>
          </cell>
          <cell r="CX371" t="str">
            <v>ر2</v>
          </cell>
          <cell r="CY371" t="str">
            <v>ر2</v>
          </cell>
          <cell r="CZ371" t="str">
            <v>ر2</v>
          </cell>
          <cell r="DA371" t="str">
            <v>ر2</v>
          </cell>
          <cell r="DB371" t="str">
            <v>ر2</v>
          </cell>
          <cell r="DC371" t="str">
            <v>ر2</v>
          </cell>
          <cell r="DD371" t="str">
            <v>ر2</v>
          </cell>
          <cell r="DE371" t="str">
            <v>ر2</v>
          </cell>
          <cell r="DF371" t="str">
            <v>ر2</v>
          </cell>
          <cell r="DG371" t="str">
            <v>ر2</v>
          </cell>
          <cell r="DH371" t="str">
            <v>ر2</v>
          </cell>
          <cell r="DI371" t="str">
            <v>ر2</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v>1000</v>
          </cell>
          <cell r="EU371" t="str">
            <v/>
          </cell>
          <cell r="EV371" t="str">
            <v/>
          </cell>
          <cell r="EW371" t="e">
            <v>#REF!</v>
          </cell>
        </row>
        <row r="372">
          <cell r="A372">
            <v>707286</v>
          </cell>
          <cell r="B372" t="str">
            <v>محمد حسين</v>
          </cell>
          <cell r="C372" t="str">
            <v>الثانية</v>
          </cell>
          <cell r="D372" t="str">
            <v/>
          </cell>
          <cell r="E372">
            <v>1</v>
          </cell>
          <cell r="F372" t="str">
            <v>ج</v>
          </cell>
          <cell r="G372"/>
          <cell r="H372" t="str">
            <v>ر1</v>
          </cell>
          <cell r="I372"/>
          <cell r="J372" t="str">
            <v>ر2</v>
          </cell>
          <cell r="K372"/>
          <cell r="L372" t="str">
            <v>ج</v>
          </cell>
          <cell r="M372"/>
          <cell r="N372" t="str">
            <v>ر1</v>
          </cell>
          <cell r="O372"/>
          <cell r="P372" t="str">
            <v>ر1</v>
          </cell>
          <cell r="Q372">
            <v>1</v>
          </cell>
          <cell r="R372" t="str">
            <v>ج</v>
          </cell>
          <cell r="S372"/>
          <cell r="T372" t="str">
            <v>ر1</v>
          </cell>
          <cell r="U372">
            <v>1</v>
          </cell>
          <cell r="V372" t="str">
            <v>ج</v>
          </cell>
          <cell r="W372"/>
          <cell r="X372" t="str">
            <v>ج</v>
          </cell>
          <cell r="Y372"/>
          <cell r="Z372" t="str">
            <v>ر1</v>
          </cell>
          <cell r="AA372"/>
          <cell r="AB372" t="str">
            <v>ر1</v>
          </cell>
          <cell r="AC372"/>
          <cell r="AD372" t="str">
            <v>ج</v>
          </cell>
          <cell r="AE372"/>
          <cell r="AF372" t="str">
            <v>ج</v>
          </cell>
          <cell r="AG372">
            <v>1</v>
          </cell>
          <cell r="AH372" t="str">
            <v>ج</v>
          </cell>
          <cell r="AI372"/>
          <cell r="AJ372" t="str">
            <v>ج</v>
          </cell>
          <cell r="AK372"/>
          <cell r="AL372" t="str">
            <v>ج</v>
          </cell>
          <cell r="AM372">
            <v>1</v>
          </cell>
          <cell r="AN372" t="str">
            <v>ج</v>
          </cell>
          <cell r="AO372"/>
          <cell r="AP372" t="str">
            <v/>
          </cell>
          <cell r="AQ372"/>
          <cell r="AR372" t="str">
            <v/>
          </cell>
          <cell r="AS372"/>
          <cell r="AT372" t="str">
            <v/>
          </cell>
          <cell r="AU372"/>
          <cell r="AV372" t="str">
            <v/>
          </cell>
          <cell r="AW372"/>
          <cell r="AX372" t="str">
            <v/>
          </cell>
          <cell r="AY372"/>
          <cell r="AZ372" t="str">
            <v/>
          </cell>
          <cell r="BA372"/>
          <cell r="BB372" t="str">
            <v/>
          </cell>
          <cell r="BC372"/>
          <cell r="BD372" t="str">
            <v/>
          </cell>
          <cell r="BE372"/>
          <cell r="BF372" t="str">
            <v/>
          </cell>
          <cell r="BG372"/>
          <cell r="BH372" t="str">
            <v/>
          </cell>
          <cell r="BI372"/>
          <cell r="BJ372" t="str">
            <v/>
          </cell>
          <cell r="BK372"/>
          <cell r="BL372" t="str">
            <v/>
          </cell>
          <cell r="BM372"/>
          <cell r="BN372" t="str">
            <v/>
          </cell>
          <cell r="BO372"/>
          <cell r="BP372" t="str">
            <v/>
          </cell>
          <cell r="BQ372"/>
          <cell r="BR372" t="str">
            <v/>
          </cell>
          <cell r="BS372"/>
          <cell r="BT372" t="str">
            <v/>
          </cell>
          <cell r="BU372"/>
          <cell r="BV372" t="str">
            <v/>
          </cell>
          <cell r="BW372"/>
          <cell r="BX372" t="str">
            <v/>
          </cell>
          <cell r="BY372"/>
          <cell r="BZ372" t="str">
            <v/>
          </cell>
          <cell r="CA372"/>
          <cell r="CB372" t="str">
            <v/>
          </cell>
          <cell r="CC372"/>
          <cell r="CD372" t="str">
            <v/>
          </cell>
          <cell r="CE372"/>
          <cell r="CF372" t="str">
            <v/>
          </cell>
          <cell r="CG372"/>
          <cell r="CH372" t="str">
            <v/>
          </cell>
          <cell r="CI372"/>
          <cell r="CJ372" t="str">
            <v/>
          </cell>
          <cell r="CK372"/>
          <cell r="CL372" t="str">
            <v/>
          </cell>
          <cell r="CM372"/>
          <cell r="CN372" t="str">
            <v/>
          </cell>
          <cell r="CO372"/>
          <cell r="CP372" t="str">
            <v/>
          </cell>
          <cell r="CQ372"/>
          <cell r="CR372" t="str">
            <v/>
          </cell>
          <cell r="CS372"/>
          <cell r="CT372" t="str">
            <v/>
          </cell>
          <cell r="CU372"/>
          <cell r="CV372" t="str">
            <v/>
          </cell>
          <cell r="CW372"/>
          <cell r="CX372" t="str">
            <v>ر1</v>
          </cell>
          <cell r="CY372" t="str">
            <v>ر1</v>
          </cell>
          <cell r="CZ372" t="str">
            <v>ر2</v>
          </cell>
          <cell r="DA372" t="str">
            <v>ج</v>
          </cell>
          <cell r="DB372" t="str">
            <v>ر1</v>
          </cell>
          <cell r="DC372" t="str">
            <v>ر1</v>
          </cell>
          <cell r="DD372" t="str">
            <v>ر1</v>
          </cell>
          <cell r="DE372" t="str">
            <v>ر1</v>
          </cell>
          <cell r="DF372" t="str">
            <v>ر1</v>
          </cell>
          <cell r="DG372" t="str">
            <v>ج</v>
          </cell>
          <cell r="DH372" t="str">
            <v>ر1</v>
          </cell>
          <cell r="DI372" t="str">
            <v>ر1</v>
          </cell>
          <cell r="DJ372" t="str">
            <v>ج</v>
          </cell>
          <cell r="DK372" t="str">
            <v>ج</v>
          </cell>
          <cell r="DL372" t="str">
            <v>ر1</v>
          </cell>
          <cell r="DM372" t="str">
            <v>ج</v>
          </cell>
          <cell r="DN372" t="str">
            <v>ج</v>
          </cell>
          <cell r="DO372" t="str">
            <v>ر1</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e">
            <v>#REF!</v>
          </cell>
        </row>
        <row r="373">
          <cell r="A373">
            <v>707291</v>
          </cell>
          <cell r="B373" t="str">
            <v>محمد نور الشراره</v>
          </cell>
          <cell r="C373" t="str">
            <v>الأولى</v>
          </cell>
          <cell r="D373" t="str">
            <v/>
          </cell>
          <cell r="E373">
            <v>1</v>
          </cell>
          <cell r="F373" t="str">
            <v/>
          </cell>
          <cell r="G373"/>
          <cell r="H373" t="str">
            <v/>
          </cell>
          <cell r="I373"/>
          <cell r="J373" t="str">
            <v/>
          </cell>
          <cell r="K373"/>
          <cell r="L373" t="str">
            <v/>
          </cell>
          <cell r="M373"/>
          <cell r="N373" t="str">
            <v/>
          </cell>
          <cell r="O373">
            <v>1</v>
          </cell>
          <cell r="P373" t="str">
            <v/>
          </cell>
          <cell r="Q373"/>
          <cell r="R373" t="str">
            <v/>
          </cell>
          <cell r="S373"/>
          <cell r="T373" t="str">
            <v/>
          </cell>
          <cell r="U373"/>
          <cell r="V373" t="str">
            <v/>
          </cell>
          <cell r="W373"/>
          <cell r="X373" t="str">
            <v/>
          </cell>
          <cell r="Y373"/>
          <cell r="Z373" t="str">
            <v/>
          </cell>
          <cell r="AA373"/>
          <cell r="AB373" t="str">
            <v/>
          </cell>
          <cell r="AC373"/>
          <cell r="AD373" t="str">
            <v/>
          </cell>
          <cell r="AE373"/>
          <cell r="AF373" t="str">
            <v/>
          </cell>
          <cell r="AG373"/>
          <cell r="AH373" t="str">
            <v/>
          </cell>
          <cell r="AI373"/>
          <cell r="AJ373" t="str">
            <v/>
          </cell>
          <cell r="AK373"/>
          <cell r="AL373" t="str">
            <v/>
          </cell>
          <cell r="AM373"/>
          <cell r="AN373" t="str">
            <v/>
          </cell>
          <cell r="AO373"/>
          <cell r="AP373" t="str">
            <v/>
          </cell>
          <cell r="AQ373"/>
          <cell r="AR373" t="str">
            <v/>
          </cell>
          <cell r="AS373"/>
          <cell r="AT373" t="str">
            <v/>
          </cell>
          <cell r="AU373"/>
          <cell r="AV373" t="str">
            <v/>
          </cell>
          <cell r="AW373"/>
          <cell r="AX373" t="str">
            <v/>
          </cell>
          <cell r="AY373"/>
          <cell r="AZ373" t="str">
            <v/>
          </cell>
          <cell r="BA373"/>
          <cell r="BB373" t="str">
            <v/>
          </cell>
          <cell r="BC373"/>
          <cell r="BD373" t="str">
            <v/>
          </cell>
          <cell r="BE373"/>
          <cell r="BF373" t="str">
            <v/>
          </cell>
          <cell r="BG373"/>
          <cell r="BH373" t="str">
            <v/>
          </cell>
          <cell r="BI373"/>
          <cell r="BJ373" t="str">
            <v/>
          </cell>
          <cell r="BK373"/>
          <cell r="BL373" t="str">
            <v/>
          </cell>
          <cell r="BM373"/>
          <cell r="BN373" t="str">
            <v/>
          </cell>
          <cell r="BO373"/>
          <cell r="BP373" t="str">
            <v/>
          </cell>
          <cell r="BQ373"/>
          <cell r="BR373" t="str">
            <v/>
          </cell>
          <cell r="BS373"/>
          <cell r="BT373" t="str">
            <v/>
          </cell>
          <cell r="BU373"/>
          <cell r="BV373" t="str">
            <v/>
          </cell>
          <cell r="BW373"/>
          <cell r="BX373" t="str">
            <v/>
          </cell>
          <cell r="BY373"/>
          <cell r="BZ373" t="str">
            <v/>
          </cell>
          <cell r="CA373"/>
          <cell r="CB373" t="str">
            <v/>
          </cell>
          <cell r="CC373"/>
          <cell r="CD373" t="str">
            <v/>
          </cell>
          <cell r="CE373"/>
          <cell r="CF373" t="str">
            <v/>
          </cell>
          <cell r="CG373"/>
          <cell r="CH373" t="str">
            <v/>
          </cell>
          <cell r="CI373"/>
          <cell r="CJ373" t="str">
            <v/>
          </cell>
          <cell r="CK373"/>
          <cell r="CL373" t="str">
            <v/>
          </cell>
          <cell r="CM373"/>
          <cell r="CN373" t="str">
            <v/>
          </cell>
          <cell r="CO373"/>
          <cell r="CP373" t="str">
            <v/>
          </cell>
          <cell r="CQ373"/>
          <cell r="CR373" t="str">
            <v/>
          </cell>
          <cell r="CS373"/>
          <cell r="CT373" t="str">
            <v/>
          </cell>
          <cell r="CU373"/>
          <cell r="CV373" t="str">
            <v/>
          </cell>
          <cell r="CW373"/>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e">
            <v>#REF!</v>
          </cell>
        </row>
        <row r="374">
          <cell r="A374">
            <v>707300</v>
          </cell>
          <cell r="B374" t="str">
            <v>محمود درويش</v>
          </cell>
          <cell r="C374" t="str">
            <v>الثالثة حديث</v>
          </cell>
          <cell r="D374" t="str">
            <v>ترفع الى س3</v>
          </cell>
          <cell r="E374"/>
          <cell r="F374" t="str">
            <v>ر1</v>
          </cell>
          <cell r="G374"/>
          <cell r="H374" t="str">
            <v>ر1</v>
          </cell>
          <cell r="I374"/>
          <cell r="J374" t="str">
            <v>ر1</v>
          </cell>
          <cell r="K374"/>
          <cell r="L374" t="str">
            <v>ر2</v>
          </cell>
          <cell r="M374"/>
          <cell r="N374" t="str">
            <v>ر1</v>
          </cell>
          <cell r="O374"/>
          <cell r="P374" t="str">
            <v>ر1</v>
          </cell>
          <cell r="Q374"/>
          <cell r="R374" t="str">
            <v>ر1</v>
          </cell>
          <cell r="S374"/>
          <cell r="T374" t="str">
            <v>ر1</v>
          </cell>
          <cell r="U374">
            <v>1</v>
          </cell>
          <cell r="V374" t="str">
            <v>ج</v>
          </cell>
          <cell r="W374"/>
          <cell r="X374" t="str">
            <v>ر1</v>
          </cell>
          <cell r="Y374"/>
          <cell r="Z374" t="str">
            <v>ر1</v>
          </cell>
          <cell r="AA374"/>
          <cell r="AB374" t="str">
            <v>ر1</v>
          </cell>
          <cell r="AC374"/>
          <cell r="AD374" t="str">
            <v>ر1</v>
          </cell>
          <cell r="AE374"/>
          <cell r="AF374" t="str">
            <v>ر1</v>
          </cell>
          <cell r="AG374"/>
          <cell r="AH374" t="str">
            <v>ر1</v>
          </cell>
          <cell r="AI374">
            <v>1</v>
          </cell>
          <cell r="AJ374" t="str">
            <v>ج</v>
          </cell>
          <cell r="AK374"/>
          <cell r="AL374" t="str">
            <v>ر1</v>
          </cell>
          <cell r="AM374"/>
          <cell r="AN374" t="str">
            <v>ر1</v>
          </cell>
          <cell r="AO374"/>
          <cell r="AP374" t="str">
            <v>ج</v>
          </cell>
          <cell r="AQ374"/>
          <cell r="AR374" t="str">
            <v>ج</v>
          </cell>
          <cell r="AS374"/>
          <cell r="AT374" t="str">
            <v>ج</v>
          </cell>
          <cell r="AU374"/>
          <cell r="AV374" t="str">
            <v>ج</v>
          </cell>
          <cell r="AW374">
            <v>1</v>
          </cell>
          <cell r="AX374" t="str">
            <v>ج</v>
          </cell>
          <cell r="AY374">
            <v>1</v>
          </cell>
          <cell r="AZ374" t="str">
            <v>ج</v>
          </cell>
          <cell r="BA374"/>
          <cell r="BB374" t="str">
            <v/>
          </cell>
          <cell r="BC374"/>
          <cell r="BD374" t="str">
            <v/>
          </cell>
          <cell r="BE374"/>
          <cell r="BF374" t="str">
            <v/>
          </cell>
          <cell r="BG374"/>
          <cell r="BH374" t="str">
            <v/>
          </cell>
          <cell r="BI374"/>
          <cell r="BJ374" t="str">
            <v/>
          </cell>
          <cell r="BK374"/>
          <cell r="BL374" t="str">
            <v/>
          </cell>
          <cell r="BM374"/>
          <cell r="BN374" t="str">
            <v/>
          </cell>
          <cell r="BO374"/>
          <cell r="BP374" t="str">
            <v/>
          </cell>
          <cell r="BQ374"/>
          <cell r="BR374" t="str">
            <v/>
          </cell>
          <cell r="BS374"/>
          <cell r="BT374" t="str">
            <v/>
          </cell>
          <cell r="BU374"/>
          <cell r="BV374" t="str">
            <v/>
          </cell>
          <cell r="BW374"/>
          <cell r="BX374" t="str">
            <v/>
          </cell>
          <cell r="BY374"/>
          <cell r="BZ374" t="str">
            <v/>
          </cell>
          <cell r="CA374"/>
          <cell r="CB374" t="str">
            <v/>
          </cell>
          <cell r="CC374"/>
          <cell r="CD374" t="str">
            <v/>
          </cell>
          <cell r="CE374"/>
          <cell r="CF374" t="str">
            <v/>
          </cell>
          <cell r="CG374"/>
          <cell r="CH374" t="str">
            <v/>
          </cell>
          <cell r="CI374"/>
          <cell r="CJ374" t="str">
            <v/>
          </cell>
          <cell r="CK374"/>
          <cell r="CL374" t="str">
            <v/>
          </cell>
          <cell r="CM374"/>
          <cell r="CN374" t="str">
            <v/>
          </cell>
          <cell r="CO374"/>
          <cell r="CP374" t="str">
            <v/>
          </cell>
          <cell r="CQ374"/>
          <cell r="CR374" t="str">
            <v/>
          </cell>
          <cell r="CS374"/>
          <cell r="CT374" t="str">
            <v/>
          </cell>
          <cell r="CU374"/>
          <cell r="CV374" t="str">
            <v/>
          </cell>
          <cell r="CW374"/>
          <cell r="CX374" t="str">
            <v>ر1</v>
          </cell>
          <cell r="CY374" t="str">
            <v>ر1</v>
          </cell>
          <cell r="CZ374" t="str">
            <v>ر1</v>
          </cell>
          <cell r="DA374" t="str">
            <v>ر2</v>
          </cell>
          <cell r="DB374" t="str">
            <v>ر1</v>
          </cell>
          <cell r="DC374" t="str">
            <v>ر1</v>
          </cell>
          <cell r="DD374" t="str">
            <v>ر1</v>
          </cell>
          <cell r="DE374" t="str">
            <v>ر1</v>
          </cell>
          <cell r="DF374" t="str">
            <v>ر1</v>
          </cell>
          <cell r="DG374" t="str">
            <v>ر1</v>
          </cell>
          <cell r="DH374" t="str">
            <v>ر1</v>
          </cell>
          <cell r="DI374" t="str">
            <v>ر1</v>
          </cell>
          <cell r="DJ374" t="str">
            <v>ر1</v>
          </cell>
          <cell r="DK374" t="str">
            <v>ر1</v>
          </cell>
          <cell r="DL374" t="str">
            <v>ر1</v>
          </cell>
          <cell r="DM374" t="str">
            <v>ر1</v>
          </cell>
          <cell r="DN374" t="str">
            <v>ر1</v>
          </cell>
          <cell r="DO374" t="str">
            <v>ر1</v>
          </cell>
          <cell r="DP374" t="str">
            <v>ج</v>
          </cell>
          <cell r="DQ374" t="str">
            <v>ج</v>
          </cell>
          <cell r="DR374" t="str">
            <v>ج</v>
          </cell>
          <cell r="DS374" t="str">
            <v>ج</v>
          </cell>
          <cell r="DT374" t="str">
            <v>ر1</v>
          </cell>
          <cell r="DU374" t="str">
            <v>ر1</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e">
            <v>#REF!</v>
          </cell>
        </row>
        <row r="375">
          <cell r="A375">
            <v>707303</v>
          </cell>
          <cell r="B375" t="str">
            <v>مروه الحسن سيف</v>
          </cell>
          <cell r="C375" t="str">
            <v>الثانية</v>
          </cell>
          <cell r="D375" t="str">
            <v/>
          </cell>
          <cell r="E375"/>
          <cell r="F375" t="str">
            <v>ر1</v>
          </cell>
          <cell r="G375"/>
          <cell r="H375" t="str">
            <v>ر2</v>
          </cell>
          <cell r="I375"/>
          <cell r="J375" t="str">
            <v>ر1</v>
          </cell>
          <cell r="K375"/>
          <cell r="L375" t="str">
            <v>ر1</v>
          </cell>
          <cell r="M375"/>
          <cell r="N375" t="str">
            <v>ر2</v>
          </cell>
          <cell r="O375"/>
          <cell r="P375" t="str">
            <v>ر1</v>
          </cell>
          <cell r="Q375"/>
          <cell r="R375" t="str">
            <v>ر1</v>
          </cell>
          <cell r="S375"/>
          <cell r="T375" t="str">
            <v>ر1</v>
          </cell>
          <cell r="U375"/>
          <cell r="V375" t="str">
            <v>ر1</v>
          </cell>
          <cell r="W375"/>
          <cell r="X375" t="str">
            <v>ر1</v>
          </cell>
          <cell r="Y375"/>
          <cell r="Z375" t="str">
            <v>ر1</v>
          </cell>
          <cell r="AA375"/>
          <cell r="AB375" t="str">
            <v>ر1</v>
          </cell>
          <cell r="AC375">
            <v>1</v>
          </cell>
          <cell r="AD375" t="str">
            <v>ج</v>
          </cell>
          <cell r="AE375">
            <v>1</v>
          </cell>
          <cell r="AF375" t="str">
            <v>ج</v>
          </cell>
          <cell r="AG375">
            <v>1</v>
          </cell>
          <cell r="AH375" t="str">
            <v>ر1</v>
          </cell>
          <cell r="AI375"/>
          <cell r="AJ375" t="str">
            <v>ج</v>
          </cell>
          <cell r="AK375">
            <v>1</v>
          </cell>
          <cell r="AL375" t="str">
            <v>ج</v>
          </cell>
          <cell r="AM375"/>
          <cell r="AN375" t="str">
            <v>ج</v>
          </cell>
          <cell r="AO375">
            <v>1</v>
          </cell>
          <cell r="AP375" t="str">
            <v>ج</v>
          </cell>
          <cell r="AQ375">
            <v>1</v>
          </cell>
          <cell r="AR375" t="str">
            <v>ج</v>
          </cell>
          <cell r="AS375">
            <v>1</v>
          </cell>
          <cell r="AT375" t="str">
            <v>ج</v>
          </cell>
          <cell r="AU375">
            <v>1</v>
          </cell>
          <cell r="AV375" t="str">
            <v>ج</v>
          </cell>
          <cell r="AW375">
            <v>1</v>
          </cell>
          <cell r="AX375" t="str">
            <v>ج</v>
          </cell>
          <cell r="AY375">
            <v>1</v>
          </cell>
          <cell r="AZ375" t="str">
            <v>ج</v>
          </cell>
          <cell r="BA375"/>
          <cell r="BB375" t="str">
            <v/>
          </cell>
          <cell r="BC375"/>
          <cell r="BD375" t="str">
            <v/>
          </cell>
          <cell r="BE375"/>
          <cell r="BF375" t="str">
            <v/>
          </cell>
          <cell r="BG375"/>
          <cell r="BH375" t="str">
            <v/>
          </cell>
          <cell r="BI375"/>
          <cell r="BJ375" t="str">
            <v/>
          </cell>
          <cell r="BK375"/>
          <cell r="BL375" t="str">
            <v/>
          </cell>
          <cell r="BM375"/>
          <cell r="BN375" t="str">
            <v/>
          </cell>
          <cell r="BO375"/>
          <cell r="BP375" t="str">
            <v/>
          </cell>
          <cell r="BQ375"/>
          <cell r="BR375" t="str">
            <v/>
          </cell>
          <cell r="BS375"/>
          <cell r="BT375" t="str">
            <v/>
          </cell>
          <cell r="BU375"/>
          <cell r="BV375" t="str">
            <v/>
          </cell>
          <cell r="BW375"/>
          <cell r="BX375" t="str">
            <v/>
          </cell>
          <cell r="BY375"/>
          <cell r="BZ375" t="str">
            <v/>
          </cell>
          <cell r="CA375"/>
          <cell r="CB375" t="str">
            <v/>
          </cell>
          <cell r="CC375"/>
          <cell r="CD375" t="str">
            <v/>
          </cell>
          <cell r="CE375"/>
          <cell r="CF375" t="str">
            <v/>
          </cell>
          <cell r="CG375"/>
          <cell r="CH375" t="str">
            <v/>
          </cell>
          <cell r="CI375"/>
          <cell r="CJ375" t="str">
            <v/>
          </cell>
          <cell r="CK375"/>
          <cell r="CL375" t="str">
            <v/>
          </cell>
          <cell r="CM375"/>
          <cell r="CN375" t="str">
            <v/>
          </cell>
          <cell r="CO375"/>
          <cell r="CP375" t="str">
            <v/>
          </cell>
          <cell r="CQ375"/>
          <cell r="CR375" t="str">
            <v/>
          </cell>
          <cell r="CS375"/>
          <cell r="CT375" t="str">
            <v/>
          </cell>
          <cell r="CU375"/>
          <cell r="CV375" t="str">
            <v/>
          </cell>
          <cell r="CW375"/>
          <cell r="CX375" t="str">
            <v>ر1</v>
          </cell>
          <cell r="CY375" t="str">
            <v>ر2</v>
          </cell>
          <cell r="CZ375" t="str">
            <v>ر1</v>
          </cell>
          <cell r="DA375" t="str">
            <v>ر1</v>
          </cell>
          <cell r="DB375" t="str">
            <v>ر2</v>
          </cell>
          <cell r="DC375" t="str">
            <v>ر1</v>
          </cell>
          <cell r="DD375" t="str">
            <v>ر1</v>
          </cell>
          <cell r="DE375" t="str">
            <v>ر1</v>
          </cell>
          <cell r="DF375" t="str">
            <v>ر1</v>
          </cell>
          <cell r="DG375" t="str">
            <v>ر1</v>
          </cell>
          <cell r="DH375" t="str">
            <v>ر1</v>
          </cell>
          <cell r="DI375" t="str">
            <v>ر1</v>
          </cell>
          <cell r="DJ375" t="str">
            <v>ر1</v>
          </cell>
          <cell r="DK375" t="str">
            <v>ر1</v>
          </cell>
          <cell r="DL375" t="str">
            <v>ر2</v>
          </cell>
          <cell r="DM375" t="str">
            <v>ج</v>
          </cell>
          <cell r="DN375" t="str">
            <v>ر1</v>
          </cell>
          <cell r="DO375" t="str">
            <v>ج</v>
          </cell>
          <cell r="DP375" t="str">
            <v>ر1</v>
          </cell>
          <cell r="DQ375" t="str">
            <v>ر1</v>
          </cell>
          <cell r="DR375" t="str">
            <v>ر1</v>
          </cell>
          <cell r="DS375" t="str">
            <v>ر1</v>
          </cell>
          <cell r="DT375" t="str">
            <v>ر1</v>
          </cell>
          <cell r="DU375" t="str">
            <v>ر1</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O375" t="str">
            <v/>
          </cell>
          <cell r="EP375" t="str">
            <v/>
          </cell>
          <cell r="EQ375" t="str">
            <v/>
          </cell>
          <cell r="ER375" t="str">
            <v/>
          </cell>
          <cell r="ES375" t="str">
            <v/>
          </cell>
          <cell r="ET375" t="str">
            <v/>
          </cell>
          <cell r="EU375" t="str">
            <v/>
          </cell>
          <cell r="EV375" t="str">
            <v/>
          </cell>
          <cell r="EW375" t="e">
            <v>#REF!</v>
          </cell>
        </row>
        <row r="376">
          <cell r="A376">
            <v>707305</v>
          </cell>
          <cell r="B376" t="str">
            <v>مريم الدرج</v>
          </cell>
          <cell r="C376" t="str">
            <v>الأولى</v>
          </cell>
          <cell r="D376" t="str">
            <v>إيقاف</v>
          </cell>
          <cell r="E376"/>
          <cell r="F376" t="str">
            <v>ر1</v>
          </cell>
          <cell r="G376"/>
          <cell r="H376" t="str">
            <v>ر2</v>
          </cell>
          <cell r="I376"/>
          <cell r="J376" t="str">
            <v>ج</v>
          </cell>
          <cell r="K376"/>
          <cell r="L376" t="str">
            <v>ر1</v>
          </cell>
          <cell r="M376"/>
          <cell r="N376" t="str">
            <v>ر1</v>
          </cell>
          <cell r="O376"/>
          <cell r="P376" t="str">
            <v>ر2</v>
          </cell>
          <cell r="Q376"/>
          <cell r="R376" t="str">
            <v>ج</v>
          </cell>
          <cell r="S376"/>
          <cell r="T376" t="str">
            <v>ج</v>
          </cell>
          <cell r="U376"/>
          <cell r="V376" t="str">
            <v>ج</v>
          </cell>
          <cell r="W376">
            <v>1</v>
          </cell>
          <cell r="X376" t="str">
            <v>ج</v>
          </cell>
          <cell r="Y376">
            <v>1</v>
          </cell>
          <cell r="Z376" t="str">
            <v>ج</v>
          </cell>
          <cell r="AA376"/>
          <cell r="AB376" t="str">
            <v>ج</v>
          </cell>
          <cell r="AC376"/>
          <cell r="AD376" t="str">
            <v/>
          </cell>
          <cell r="AE376"/>
          <cell r="AF376" t="str">
            <v/>
          </cell>
          <cell r="AG376"/>
          <cell r="AH376" t="str">
            <v/>
          </cell>
          <cell r="AI376"/>
          <cell r="AJ376" t="str">
            <v/>
          </cell>
          <cell r="AK376"/>
          <cell r="AL376" t="str">
            <v/>
          </cell>
          <cell r="AM376"/>
          <cell r="AN376" t="str">
            <v/>
          </cell>
          <cell r="AO376"/>
          <cell r="AP376" t="str">
            <v/>
          </cell>
          <cell r="AQ376"/>
          <cell r="AR376" t="str">
            <v/>
          </cell>
          <cell r="AS376"/>
          <cell r="AT376" t="str">
            <v/>
          </cell>
          <cell r="AU376"/>
          <cell r="AV376" t="str">
            <v/>
          </cell>
          <cell r="AW376"/>
          <cell r="AX376" t="str">
            <v/>
          </cell>
          <cell r="AY376"/>
          <cell r="AZ376" t="str">
            <v/>
          </cell>
          <cell r="BA376"/>
          <cell r="BB376" t="str">
            <v/>
          </cell>
          <cell r="BC376"/>
          <cell r="BD376" t="str">
            <v/>
          </cell>
          <cell r="BE376"/>
          <cell r="BF376" t="str">
            <v/>
          </cell>
          <cell r="BG376"/>
          <cell r="BH376" t="str">
            <v/>
          </cell>
          <cell r="BI376"/>
          <cell r="BJ376" t="str">
            <v/>
          </cell>
          <cell r="BK376"/>
          <cell r="BL376" t="str">
            <v/>
          </cell>
          <cell r="BM376"/>
          <cell r="BN376" t="str">
            <v/>
          </cell>
          <cell r="BO376"/>
          <cell r="BP376" t="str">
            <v/>
          </cell>
          <cell r="BQ376"/>
          <cell r="BR376" t="str">
            <v/>
          </cell>
          <cell r="BS376"/>
          <cell r="BT376" t="str">
            <v/>
          </cell>
          <cell r="BU376"/>
          <cell r="BV376" t="str">
            <v/>
          </cell>
          <cell r="BW376"/>
          <cell r="BX376" t="str">
            <v/>
          </cell>
          <cell r="BY376"/>
          <cell r="BZ376" t="str">
            <v/>
          </cell>
          <cell r="CA376"/>
          <cell r="CB376" t="str">
            <v/>
          </cell>
          <cell r="CC376"/>
          <cell r="CD376" t="str">
            <v/>
          </cell>
          <cell r="CE376"/>
          <cell r="CF376" t="str">
            <v/>
          </cell>
          <cell r="CG376"/>
          <cell r="CH376" t="str">
            <v/>
          </cell>
          <cell r="CI376"/>
          <cell r="CJ376" t="str">
            <v/>
          </cell>
          <cell r="CK376"/>
          <cell r="CL376" t="str">
            <v/>
          </cell>
          <cell r="CM376"/>
          <cell r="CN376" t="str">
            <v/>
          </cell>
          <cell r="CO376"/>
          <cell r="CP376" t="str">
            <v/>
          </cell>
          <cell r="CQ376"/>
          <cell r="CR376" t="str">
            <v/>
          </cell>
          <cell r="CS376"/>
          <cell r="CT376" t="str">
            <v/>
          </cell>
          <cell r="CU376"/>
          <cell r="CV376" t="str">
            <v/>
          </cell>
          <cell r="CW376" t="str">
            <v>إيقاف</v>
          </cell>
          <cell r="CX376" t="str">
            <v>ر1</v>
          </cell>
          <cell r="CY376" t="str">
            <v>ر2</v>
          </cell>
          <cell r="CZ376" t="str">
            <v>ج</v>
          </cell>
          <cell r="DA376" t="str">
            <v>ر1</v>
          </cell>
          <cell r="DB376" t="str">
            <v>ر1</v>
          </cell>
          <cell r="DC376" t="str">
            <v>ر2</v>
          </cell>
          <cell r="DD376" t="str">
            <v>ج</v>
          </cell>
          <cell r="DE376" t="str">
            <v>ج</v>
          </cell>
          <cell r="DF376" t="str">
            <v>ج</v>
          </cell>
          <cell r="DG376" t="str">
            <v>ج</v>
          </cell>
          <cell r="DH376" t="str">
            <v>ج</v>
          </cell>
          <cell r="DI376" t="str">
            <v>ج</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v>10000</v>
          </cell>
          <cell r="EU376" t="str">
            <v/>
          </cell>
          <cell r="EV376" t="str">
            <v/>
          </cell>
          <cell r="EW376" t="e">
            <v>#REF!</v>
          </cell>
        </row>
        <row r="377">
          <cell r="A377">
            <v>707307</v>
          </cell>
          <cell r="B377" t="str">
            <v>معضاد ابو عمار</v>
          </cell>
          <cell r="C377" t="str">
            <v>الأولى</v>
          </cell>
          <cell r="D377" t="str">
            <v/>
          </cell>
          <cell r="E377">
            <v>1</v>
          </cell>
          <cell r="F377" t="str">
            <v>ر2</v>
          </cell>
          <cell r="G377">
            <v>1</v>
          </cell>
          <cell r="H377" t="str">
            <v>ر2</v>
          </cell>
          <cell r="I377">
            <v>1</v>
          </cell>
          <cell r="J377" t="str">
            <v>ر2</v>
          </cell>
          <cell r="K377">
            <v>1</v>
          </cell>
          <cell r="L377" t="str">
            <v>ر2</v>
          </cell>
          <cell r="M377">
            <v>1</v>
          </cell>
          <cell r="N377" t="str">
            <v>ر2</v>
          </cell>
          <cell r="O377">
            <v>1</v>
          </cell>
          <cell r="P377" t="str">
            <v>ر2</v>
          </cell>
          <cell r="Q377">
            <v>1</v>
          </cell>
          <cell r="R377" t="str">
            <v>ج</v>
          </cell>
          <cell r="S377">
            <v>1</v>
          </cell>
          <cell r="T377" t="str">
            <v>ج</v>
          </cell>
          <cell r="U377">
            <v>1</v>
          </cell>
          <cell r="V377" t="str">
            <v>ج</v>
          </cell>
          <cell r="W377">
            <v>1</v>
          </cell>
          <cell r="X377" t="str">
            <v>ج</v>
          </cell>
          <cell r="Y377">
            <v>1</v>
          </cell>
          <cell r="Z377" t="str">
            <v>ج</v>
          </cell>
          <cell r="AA377">
            <v>1</v>
          </cell>
          <cell r="AB377" t="str">
            <v>ج</v>
          </cell>
          <cell r="AC377"/>
          <cell r="AD377" t="str">
            <v/>
          </cell>
          <cell r="AE377"/>
          <cell r="AF377" t="str">
            <v/>
          </cell>
          <cell r="AG377"/>
          <cell r="AH377" t="str">
            <v/>
          </cell>
          <cell r="AI377"/>
          <cell r="AJ377" t="str">
            <v/>
          </cell>
          <cell r="AK377"/>
          <cell r="AL377" t="str">
            <v/>
          </cell>
          <cell r="AM377"/>
          <cell r="AN377" t="str">
            <v/>
          </cell>
          <cell r="AO377"/>
          <cell r="AP377" t="str">
            <v/>
          </cell>
          <cell r="AQ377"/>
          <cell r="AR377" t="str">
            <v/>
          </cell>
          <cell r="AS377"/>
          <cell r="AT377" t="str">
            <v/>
          </cell>
          <cell r="AU377"/>
          <cell r="AV377" t="str">
            <v/>
          </cell>
          <cell r="AW377"/>
          <cell r="AX377" t="str">
            <v/>
          </cell>
          <cell r="AY377"/>
          <cell r="AZ377" t="str">
            <v/>
          </cell>
          <cell r="BA377"/>
          <cell r="BB377" t="str">
            <v/>
          </cell>
          <cell r="BC377"/>
          <cell r="BD377" t="str">
            <v/>
          </cell>
          <cell r="BE377"/>
          <cell r="BF377" t="str">
            <v/>
          </cell>
          <cell r="BG377"/>
          <cell r="BH377" t="str">
            <v/>
          </cell>
          <cell r="BI377"/>
          <cell r="BJ377" t="str">
            <v/>
          </cell>
          <cell r="BK377"/>
          <cell r="BL377" t="str">
            <v/>
          </cell>
          <cell r="BM377"/>
          <cell r="BN377" t="str">
            <v/>
          </cell>
          <cell r="BO377"/>
          <cell r="BP377" t="str">
            <v/>
          </cell>
          <cell r="BQ377"/>
          <cell r="BR377" t="str">
            <v/>
          </cell>
          <cell r="BS377"/>
          <cell r="BT377" t="str">
            <v/>
          </cell>
          <cell r="BU377"/>
          <cell r="BV377" t="str">
            <v/>
          </cell>
          <cell r="BW377"/>
          <cell r="BX377" t="str">
            <v/>
          </cell>
          <cell r="BY377"/>
          <cell r="BZ377" t="str">
            <v/>
          </cell>
          <cell r="CA377"/>
          <cell r="CB377" t="str">
            <v/>
          </cell>
          <cell r="CC377"/>
          <cell r="CD377" t="str">
            <v/>
          </cell>
          <cell r="CE377"/>
          <cell r="CF377" t="str">
            <v/>
          </cell>
          <cell r="CG377"/>
          <cell r="CH377" t="str">
            <v/>
          </cell>
          <cell r="CI377"/>
          <cell r="CJ377" t="str">
            <v/>
          </cell>
          <cell r="CK377"/>
          <cell r="CL377" t="str">
            <v/>
          </cell>
          <cell r="CM377"/>
          <cell r="CN377" t="str">
            <v/>
          </cell>
          <cell r="CO377"/>
          <cell r="CP377" t="str">
            <v/>
          </cell>
          <cell r="CQ377"/>
          <cell r="CR377" t="str">
            <v/>
          </cell>
          <cell r="CS377"/>
          <cell r="CT377" t="str">
            <v/>
          </cell>
          <cell r="CU377"/>
          <cell r="CV377" t="str">
            <v/>
          </cell>
          <cell r="CW377"/>
          <cell r="CX377" t="str">
            <v>ر2</v>
          </cell>
          <cell r="CY377" t="str">
            <v>ر2</v>
          </cell>
          <cell r="CZ377" t="str">
            <v>ر2</v>
          </cell>
          <cell r="DA377" t="str">
            <v>ر2</v>
          </cell>
          <cell r="DB377" t="str">
            <v>ر2</v>
          </cell>
          <cell r="DC377" t="str">
            <v>ر2</v>
          </cell>
          <cell r="DD377" t="str">
            <v>ر1</v>
          </cell>
          <cell r="DE377" t="str">
            <v>ر1</v>
          </cell>
          <cell r="DF377" t="str">
            <v>ر1</v>
          </cell>
          <cell r="DG377" t="str">
            <v>ر1</v>
          </cell>
          <cell r="DH377" t="str">
            <v>ر1</v>
          </cell>
          <cell r="DI377" t="str">
            <v>ر1</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O377" t="str">
            <v/>
          </cell>
          <cell r="EP377" t="str">
            <v/>
          </cell>
          <cell r="EQ377" t="str">
            <v/>
          </cell>
          <cell r="ER377" t="str">
            <v/>
          </cell>
          <cell r="ES377" t="str">
            <v/>
          </cell>
          <cell r="ET377" t="str">
            <v/>
          </cell>
          <cell r="EU377" t="str">
            <v/>
          </cell>
          <cell r="EV377" t="str">
            <v/>
          </cell>
          <cell r="EW377" t="e">
            <v>#REF!</v>
          </cell>
        </row>
        <row r="378">
          <cell r="A378">
            <v>707309</v>
          </cell>
          <cell r="B378" t="str">
            <v>منار اسماعيل</v>
          </cell>
          <cell r="C378" t="str">
            <v>الثانية حديث</v>
          </cell>
          <cell r="D378" t="str">
            <v>ترفع الى س2</v>
          </cell>
          <cell r="E378"/>
          <cell r="F378" t="str">
            <v>ر2</v>
          </cell>
          <cell r="G378">
            <v>1</v>
          </cell>
          <cell r="H378" t="str">
            <v>ج</v>
          </cell>
          <cell r="I378"/>
          <cell r="J378" t="str">
            <v>ر2</v>
          </cell>
          <cell r="K378"/>
          <cell r="L378" t="str">
            <v>ر1</v>
          </cell>
          <cell r="M378"/>
          <cell r="N378" t="str">
            <v>ر2</v>
          </cell>
          <cell r="O378">
            <v>1</v>
          </cell>
          <cell r="P378" t="str">
            <v>ج</v>
          </cell>
          <cell r="Q378">
            <v>1</v>
          </cell>
          <cell r="R378" t="str">
            <v>ج</v>
          </cell>
          <cell r="S378"/>
          <cell r="T378" t="str">
            <v>ر1</v>
          </cell>
          <cell r="U378"/>
          <cell r="V378" t="str">
            <v>ر1</v>
          </cell>
          <cell r="W378"/>
          <cell r="X378" t="str">
            <v>ر1</v>
          </cell>
          <cell r="Y378">
            <v>1</v>
          </cell>
          <cell r="Z378" t="str">
            <v>ج</v>
          </cell>
          <cell r="AA378">
            <v>1</v>
          </cell>
          <cell r="AB378" t="str">
            <v>ج</v>
          </cell>
          <cell r="AC378"/>
          <cell r="AD378" t="str">
            <v/>
          </cell>
          <cell r="AE378"/>
          <cell r="AF378" t="str">
            <v/>
          </cell>
          <cell r="AG378"/>
          <cell r="AH378" t="str">
            <v/>
          </cell>
          <cell r="AI378"/>
          <cell r="AJ378" t="str">
            <v/>
          </cell>
          <cell r="AK378"/>
          <cell r="AL378" t="str">
            <v/>
          </cell>
          <cell r="AM378"/>
          <cell r="AN378" t="str">
            <v/>
          </cell>
          <cell r="AO378"/>
          <cell r="AP378" t="str">
            <v/>
          </cell>
          <cell r="AQ378"/>
          <cell r="AR378" t="str">
            <v/>
          </cell>
          <cell r="AS378"/>
          <cell r="AT378" t="str">
            <v/>
          </cell>
          <cell r="AU378"/>
          <cell r="AV378" t="str">
            <v/>
          </cell>
          <cell r="AW378"/>
          <cell r="AX378" t="str">
            <v/>
          </cell>
          <cell r="AY378"/>
          <cell r="AZ378" t="str">
            <v/>
          </cell>
          <cell r="BA378"/>
          <cell r="BB378" t="str">
            <v/>
          </cell>
          <cell r="BC378"/>
          <cell r="BD378" t="str">
            <v/>
          </cell>
          <cell r="BE378"/>
          <cell r="BF378" t="str">
            <v/>
          </cell>
          <cell r="BG378"/>
          <cell r="BH378" t="str">
            <v/>
          </cell>
          <cell r="BI378"/>
          <cell r="BJ378" t="str">
            <v/>
          </cell>
          <cell r="BK378"/>
          <cell r="BL378" t="str">
            <v/>
          </cell>
          <cell r="BM378"/>
          <cell r="BN378" t="str">
            <v/>
          </cell>
          <cell r="BO378"/>
          <cell r="BP378" t="str">
            <v/>
          </cell>
          <cell r="BQ378"/>
          <cell r="BR378" t="str">
            <v/>
          </cell>
          <cell r="BS378"/>
          <cell r="BT378" t="str">
            <v/>
          </cell>
          <cell r="BU378"/>
          <cell r="BV378" t="str">
            <v/>
          </cell>
          <cell r="BW378"/>
          <cell r="BX378" t="str">
            <v/>
          </cell>
          <cell r="BY378"/>
          <cell r="BZ378" t="str">
            <v/>
          </cell>
          <cell r="CA378"/>
          <cell r="CB378" t="str">
            <v/>
          </cell>
          <cell r="CC378"/>
          <cell r="CD378" t="str">
            <v/>
          </cell>
          <cell r="CE378"/>
          <cell r="CF378" t="str">
            <v/>
          </cell>
          <cell r="CG378"/>
          <cell r="CH378" t="str">
            <v/>
          </cell>
          <cell r="CI378"/>
          <cell r="CJ378" t="str">
            <v/>
          </cell>
          <cell r="CK378"/>
          <cell r="CL378" t="str">
            <v/>
          </cell>
          <cell r="CM378"/>
          <cell r="CN378" t="str">
            <v/>
          </cell>
          <cell r="CO378"/>
          <cell r="CP378" t="str">
            <v/>
          </cell>
          <cell r="CQ378"/>
          <cell r="CR378" t="str">
            <v/>
          </cell>
          <cell r="CS378"/>
          <cell r="CT378" t="str">
            <v/>
          </cell>
          <cell r="CU378"/>
          <cell r="CV378" t="str">
            <v/>
          </cell>
          <cell r="CW378"/>
          <cell r="CX378" t="str">
            <v>ر2</v>
          </cell>
          <cell r="CY378" t="str">
            <v>ر1</v>
          </cell>
          <cell r="CZ378" t="str">
            <v>ر2</v>
          </cell>
          <cell r="DA378" t="str">
            <v>ر1</v>
          </cell>
          <cell r="DB378" t="str">
            <v>ر2</v>
          </cell>
          <cell r="DC378" t="str">
            <v>ر1</v>
          </cell>
          <cell r="DD378" t="str">
            <v>ر1</v>
          </cell>
          <cell r="DE378" t="str">
            <v>ر1</v>
          </cell>
          <cell r="DF378" t="str">
            <v>ر1</v>
          </cell>
          <cell r="DG378" t="str">
            <v>ر1</v>
          </cell>
          <cell r="DH378" t="str">
            <v>ر1</v>
          </cell>
          <cell r="DI378" t="str">
            <v>ر1</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
          </cell>
          <cell r="ET378" t="str">
            <v/>
          </cell>
          <cell r="EU378" t="str">
            <v/>
          </cell>
          <cell r="EV378" t="str">
            <v/>
          </cell>
          <cell r="EW378" t="e">
            <v>#REF!</v>
          </cell>
        </row>
        <row r="379">
          <cell r="A379">
            <v>707313</v>
          </cell>
          <cell r="B379" t="str">
            <v>ميساء العلي</v>
          </cell>
          <cell r="C379" t="str">
            <v>الأولى</v>
          </cell>
          <cell r="D379" t="str">
            <v>إيقاف</v>
          </cell>
          <cell r="E379">
            <v>1</v>
          </cell>
          <cell r="F379" t="str">
            <v/>
          </cell>
          <cell r="G379">
            <v>1</v>
          </cell>
          <cell r="H379" t="str">
            <v/>
          </cell>
          <cell r="I379">
            <v>1</v>
          </cell>
          <cell r="J379" t="str">
            <v/>
          </cell>
          <cell r="K379">
            <v>1</v>
          </cell>
          <cell r="L379" t="str">
            <v/>
          </cell>
          <cell r="M379">
            <v>1</v>
          </cell>
          <cell r="N379" t="str">
            <v/>
          </cell>
          <cell r="O379">
            <v>1</v>
          </cell>
          <cell r="P379" t="str">
            <v/>
          </cell>
          <cell r="Q379"/>
          <cell r="R379" t="str">
            <v/>
          </cell>
          <cell r="S379"/>
          <cell r="T379" t="str">
            <v/>
          </cell>
          <cell r="U379"/>
          <cell r="V379" t="str">
            <v/>
          </cell>
          <cell r="W379"/>
          <cell r="X379" t="str">
            <v/>
          </cell>
          <cell r="Y379"/>
          <cell r="Z379" t="str">
            <v/>
          </cell>
          <cell r="AA379"/>
          <cell r="AB379" t="str">
            <v/>
          </cell>
          <cell r="AC379"/>
          <cell r="AD379" t="str">
            <v/>
          </cell>
          <cell r="AE379"/>
          <cell r="AF379" t="str">
            <v/>
          </cell>
          <cell r="AG379"/>
          <cell r="AH379" t="str">
            <v/>
          </cell>
          <cell r="AI379"/>
          <cell r="AJ379" t="str">
            <v/>
          </cell>
          <cell r="AK379"/>
          <cell r="AL379" t="str">
            <v/>
          </cell>
          <cell r="AM379"/>
          <cell r="AN379" t="str">
            <v/>
          </cell>
          <cell r="AO379"/>
          <cell r="AP379" t="str">
            <v/>
          </cell>
          <cell r="AQ379"/>
          <cell r="AR379" t="str">
            <v/>
          </cell>
          <cell r="AS379"/>
          <cell r="AT379" t="str">
            <v/>
          </cell>
          <cell r="AU379"/>
          <cell r="AV379" t="str">
            <v/>
          </cell>
          <cell r="AW379"/>
          <cell r="AX379" t="str">
            <v/>
          </cell>
          <cell r="AY379"/>
          <cell r="AZ379" t="str">
            <v/>
          </cell>
          <cell r="BA379"/>
          <cell r="BB379" t="str">
            <v/>
          </cell>
          <cell r="BC379"/>
          <cell r="BD379" t="str">
            <v/>
          </cell>
          <cell r="BE379"/>
          <cell r="BF379" t="str">
            <v/>
          </cell>
          <cell r="BG379"/>
          <cell r="BH379" t="str">
            <v/>
          </cell>
          <cell r="BI379"/>
          <cell r="BJ379" t="str">
            <v/>
          </cell>
          <cell r="BK379"/>
          <cell r="BL379" t="str">
            <v/>
          </cell>
          <cell r="BM379"/>
          <cell r="BN379" t="str">
            <v/>
          </cell>
          <cell r="BO379"/>
          <cell r="BP379" t="str">
            <v/>
          </cell>
          <cell r="BQ379"/>
          <cell r="BR379" t="str">
            <v/>
          </cell>
          <cell r="BS379"/>
          <cell r="BT379" t="str">
            <v/>
          </cell>
          <cell r="BU379"/>
          <cell r="BV379" t="str">
            <v/>
          </cell>
          <cell r="BW379"/>
          <cell r="BX379" t="str">
            <v/>
          </cell>
          <cell r="BY379"/>
          <cell r="BZ379" t="str">
            <v/>
          </cell>
          <cell r="CA379"/>
          <cell r="CB379" t="str">
            <v/>
          </cell>
          <cell r="CC379"/>
          <cell r="CD379" t="str">
            <v/>
          </cell>
          <cell r="CE379"/>
          <cell r="CF379" t="str">
            <v/>
          </cell>
          <cell r="CG379"/>
          <cell r="CH379" t="str">
            <v/>
          </cell>
          <cell r="CI379"/>
          <cell r="CJ379" t="str">
            <v/>
          </cell>
          <cell r="CK379"/>
          <cell r="CL379" t="str">
            <v/>
          </cell>
          <cell r="CM379"/>
          <cell r="CN379" t="str">
            <v/>
          </cell>
          <cell r="CO379"/>
          <cell r="CP379" t="str">
            <v/>
          </cell>
          <cell r="CQ379"/>
          <cell r="CR379" t="str">
            <v/>
          </cell>
          <cell r="CS379"/>
          <cell r="CT379" t="str">
            <v/>
          </cell>
          <cell r="CU379"/>
          <cell r="CV379" t="str">
            <v/>
          </cell>
          <cell r="CW379" t="str">
            <v>إيقاف</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v>0</v>
          </cell>
          <cell r="EU379" t="str">
            <v/>
          </cell>
          <cell r="EV379" t="str">
            <v/>
          </cell>
          <cell r="EW379" t="e">
            <v>#REF!</v>
          </cell>
        </row>
        <row r="380">
          <cell r="A380">
            <v>707314</v>
          </cell>
          <cell r="B380" t="str">
            <v>ميساء حبقه</v>
          </cell>
          <cell r="C380" t="str">
            <v>الثالثة حديث</v>
          </cell>
          <cell r="D380" t="str">
            <v>ترفع الى س3</v>
          </cell>
          <cell r="E380"/>
          <cell r="F380" t="str">
            <v>ر1</v>
          </cell>
          <cell r="G380"/>
          <cell r="H380" t="str">
            <v>ر1</v>
          </cell>
          <cell r="I380"/>
          <cell r="J380" t="str">
            <v>ر1</v>
          </cell>
          <cell r="K380"/>
          <cell r="L380" t="str">
            <v>ر1</v>
          </cell>
          <cell r="M380"/>
          <cell r="N380" t="str">
            <v>ر1</v>
          </cell>
          <cell r="O380"/>
          <cell r="P380" t="str">
            <v>ر1</v>
          </cell>
          <cell r="Q380"/>
          <cell r="R380" t="str">
            <v>ر1</v>
          </cell>
          <cell r="S380"/>
          <cell r="T380" t="str">
            <v>ر1</v>
          </cell>
          <cell r="U380"/>
          <cell r="V380" t="str">
            <v>ر2</v>
          </cell>
          <cell r="W380"/>
          <cell r="X380" t="str">
            <v>ر1</v>
          </cell>
          <cell r="Y380"/>
          <cell r="Z380" t="str">
            <v>ر1</v>
          </cell>
          <cell r="AA380"/>
          <cell r="AB380" t="str">
            <v>ر1</v>
          </cell>
          <cell r="AC380"/>
          <cell r="AD380" t="str">
            <v>ر1</v>
          </cell>
          <cell r="AE380"/>
          <cell r="AF380" t="str">
            <v>ر1</v>
          </cell>
          <cell r="AG380"/>
          <cell r="AH380" t="str">
            <v>ر1</v>
          </cell>
          <cell r="AI380"/>
          <cell r="AJ380" t="str">
            <v>ر1</v>
          </cell>
          <cell r="AK380"/>
          <cell r="AL380" t="str">
            <v>ر1</v>
          </cell>
          <cell r="AM380"/>
          <cell r="AN380" t="str">
            <v>ر1</v>
          </cell>
          <cell r="AO380">
            <v>1</v>
          </cell>
          <cell r="AP380" t="str">
            <v>ج</v>
          </cell>
          <cell r="AQ380">
            <v>1</v>
          </cell>
          <cell r="AR380" t="str">
            <v>ج</v>
          </cell>
          <cell r="AS380">
            <v>1</v>
          </cell>
          <cell r="AT380" t="str">
            <v>ج</v>
          </cell>
          <cell r="AU380">
            <v>1</v>
          </cell>
          <cell r="AV380" t="str">
            <v>ج</v>
          </cell>
          <cell r="AW380">
            <v>1</v>
          </cell>
          <cell r="AX380" t="str">
            <v>ج</v>
          </cell>
          <cell r="AY380">
            <v>1</v>
          </cell>
          <cell r="AZ380" t="str">
            <v>ج</v>
          </cell>
          <cell r="BA380"/>
          <cell r="BB380" t="str">
            <v/>
          </cell>
          <cell r="BC380"/>
          <cell r="BD380" t="str">
            <v/>
          </cell>
          <cell r="BE380"/>
          <cell r="BF380" t="str">
            <v/>
          </cell>
          <cell r="BG380"/>
          <cell r="BH380" t="str">
            <v/>
          </cell>
          <cell r="BI380"/>
          <cell r="BJ380" t="str">
            <v/>
          </cell>
          <cell r="BK380"/>
          <cell r="BL380" t="str">
            <v/>
          </cell>
          <cell r="BM380"/>
          <cell r="BN380" t="str">
            <v/>
          </cell>
          <cell r="BO380"/>
          <cell r="BP380" t="str">
            <v/>
          </cell>
          <cell r="BQ380"/>
          <cell r="BR380" t="str">
            <v/>
          </cell>
          <cell r="BS380"/>
          <cell r="BT380" t="str">
            <v/>
          </cell>
          <cell r="BU380"/>
          <cell r="BV380" t="str">
            <v/>
          </cell>
          <cell r="BW380"/>
          <cell r="BX380" t="str">
            <v/>
          </cell>
          <cell r="BY380"/>
          <cell r="BZ380" t="str">
            <v/>
          </cell>
          <cell r="CA380"/>
          <cell r="CB380" t="str">
            <v/>
          </cell>
          <cell r="CC380"/>
          <cell r="CD380" t="str">
            <v/>
          </cell>
          <cell r="CE380"/>
          <cell r="CF380" t="str">
            <v/>
          </cell>
          <cell r="CG380"/>
          <cell r="CH380" t="str">
            <v/>
          </cell>
          <cell r="CI380"/>
          <cell r="CJ380" t="str">
            <v/>
          </cell>
          <cell r="CK380"/>
          <cell r="CL380" t="str">
            <v/>
          </cell>
          <cell r="CM380"/>
          <cell r="CN380" t="str">
            <v/>
          </cell>
          <cell r="CO380"/>
          <cell r="CP380" t="str">
            <v/>
          </cell>
          <cell r="CQ380"/>
          <cell r="CR380" t="str">
            <v/>
          </cell>
          <cell r="CS380"/>
          <cell r="CT380" t="str">
            <v/>
          </cell>
          <cell r="CU380"/>
          <cell r="CV380" t="str">
            <v/>
          </cell>
          <cell r="CW380"/>
          <cell r="CX380" t="str">
            <v>ر1</v>
          </cell>
          <cell r="CY380" t="str">
            <v>ر1</v>
          </cell>
          <cell r="CZ380" t="str">
            <v>ر1</v>
          </cell>
          <cell r="DA380" t="str">
            <v>ر1</v>
          </cell>
          <cell r="DB380" t="str">
            <v>ر1</v>
          </cell>
          <cell r="DC380" t="str">
            <v>ر1</v>
          </cell>
          <cell r="DD380" t="str">
            <v>ر1</v>
          </cell>
          <cell r="DE380" t="str">
            <v>ر1</v>
          </cell>
          <cell r="DF380" t="str">
            <v>ر2</v>
          </cell>
          <cell r="DG380" t="str">
            <v>ر1</v>
          </cell>
          <cell r="DH380" t="str">
            <v>ر1</v>
          </cell>
          <cell r="DI380" t="str">
            <v>ر1</v>
          </cell>
          <cell r="DJ380" t="str">
            <v>ر1</v>
          </cell>
          <cell r="DK380" t="str">
            <v>ر1</v>
          </cell>
          <cell r="DL380" t="str">
            <v>ر1</v>
          </cell>
          <cell r="DM380" t="str">
            <v>ر1</v>
          </cell>
          <cell r="DN380" t="str">
            <v>ر1</v>
          </cell>
          <cell r="DO380" t="str">
            <v>ر1</v>
          </cell>
          <cell r="DP380" t="str">
            <v>ر1</v>
          </cell>
          <cell r="DQ380" t="str">
            <v>ر1</v>
          </cell>
          <cell r="DR380" t="str">
            <v>ر1</v>
          </cell>
          <cell r="DS380" t="str">
            <v>ر1</v>
          </cell>
          <cell r="DT380" t="str">
            <v>ر1</v>
          </cell>
          <cell r="DU380" t="str">
            <v>ر1</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e">
            <v>#REF!</v>
          </cell>
        </row>
        <row r="381">
          <cell r="A381">
            <v>707316</v>
          </cell>
          <cell r="B381" t="str">
            <v>ناصر العقيد</v>
          </cell>
          <cell r="C381" t="str">
            <v>الثانية حديث</v>
          </cell>
          <cell r="D381" t="str">
            <v>ترفع الى س2</v>
          </cell>
          <cell r="E381"/>
          <cell r="F381" t="str">
            <v>ر1</v>
          </cell>
          <cell r="G381"/>
          <cell r="H381" t="str">
            <v>ر1</v>
          </cell>
          <cell r="I381"/>
          <cell r="J381" t="str">
            <v>ر1</v>
          </cell>
          <cell r="K381"/>
          <cell r="L381" t="str">
            <v>ر1</v>
          </cell>
          <cell r="M381"/>
          <cell r="N381" t="str">
            <v>ر1</v>
          </cell>
          <cell r="O381"/>
          <cell r="P381" t="str">
            <v>ر2</v>
          </cell>
          <cell r="Q381">
            <v>1</v>
          </cell>
          <cell r="R381" t="str">
            <v>ر2</v>
          </cell>
          <cell r="S381">
            <v>1</v>
          </cell>
          <cell r="T381" t="str">
            <v>ر2</v>
          </cell>
          <cell r="U381">
            <v>1</v>
          </cell>
          <cell r="V381" t="str">
            <v>ر2</v>
          </cell>
          <cell r="W381"/>
          <cell r="X381" t="str">
            <v>ر1</v>
          </cell>
          <cell r="Y381"/>
          <cell r="Z381" t="str">
            <v>ر1</v>
          </cell>
          <cell r="AA381"/>
          <cell r="AB381" t="str">
            <v>ر1</v>
          </cell>
          <cell r="AC381"/>
          <cell r="AD381" t="str">
            <v/>
          </cell>
          <cell r="AE381"/>
          <cell r="AF381" t="str">
            <v/>
          </cell>
          <cell r="AG381"/>
          <cell r="AH381" t="str">
            <v/>
          </cell>
          <cell r="AI381"/>
          <cell r="AJ381" t="str">
            <v/>
          </cell>
          <cell r="AK381"/>
          <cell r="AL381" t="str">
            <v/>
          </cell>
          <cell r="AM381"/>
          <cell r="AN381" t="str">
            <v/>
          </cell>
          <cell r="AO381"/>
          <cell r="AP381" t="str">
            <v/>
          </cell>
          <cell r="AQ381"/>
          <cell r="AR381" t="str">
            <v/>
          </cell>
          <cell r="AS381"/>
          <cell r="AT381" t="str">
            <v/>
          </cell>
          <cell r="AU381"/>
          <cell r="AV381" t="str">
            <v/>
          </cell>
          <cell r="AW381"/>
          <cell r="AX381" t="str">
            <v/>
          </cell>
          <cell r="AY381"/>
          <cell r="AZ381" t="str">
            <v/>
          </cell>
          <cell r="BA381"/>
          <cell r="BB381" t="str">
            <v/>
          </cell>
          <cell r="BC381"/>
          <cell r="BD381" t="str">
            <v/>
          </cell>
          <cell r="BE381"/>
          <cell r="BF381" t="str">
            <v/>
          </cell>
          <cell r="BG381"/>
          <cell r="BH381" t="str">
            <v/>
          </cell>
          <cell r="BI381"/>
          <cell r="BJ381" t="str">
            <v/>
          </cell>
          <cell r="BK381"/>
          <cell r="BL381" t="str">
            <v/>
          </cell>
          <cell r="BM381"/>
          <cell r="BN381" t="str">
            <v/>
          </cell>
          <cell r="BO381"/>
          <cell r="BP381" t="str">
            <v/>
          </cell>
          <cell r="BQ381"/>
          <cell r="BR381" t="str">
            <v/>
          </cell>
          <cell r="BS381"/>
          <cell r="BT381" t="str">
            <v/>
          </cell>
          <cell r="BU381"/>
          <cell r="BV381" t="str">
            <v/>
          </cell>
          <cell r="BW381"/>
          <cell r="BX381" t="str">
            <v/>
          </cell>
          <cell r="BY381"/>
          <cell r="BZ381" t="str">
            <v/>
          </cell>
          <cell r="CA381"/>
          <cell r="CB381" t="str">
            <v/>
          </cell>
          <cell r="CC381"/>
          <cell r="CD381" t="str">
            <v/>
          </cell>
          <cell r="CE381"/>
          <cell r="CF381" t="str">
            <v/>
          </cell>
          <cell r="CG381"/>
          <cell r="CH381" t="str">
            <v/>
          </cell>
          <cell r="CI381"/>
          <cell r="CJ381" t="str">
            <v/>
          </cell>
          <cell r="CK381"/>
          <cell r="CL381" t="str">
            <v/>
          </cell>
          <cell r="CM381"/>
          <cell r="CN381" t="str">
            <v/>
          </cell>
          <cell r="CO381"/>
          <cell r="CP381" t="str">
            <v/>
          </cell>
          <cell r="CQ381"/>
          <cell r="CR381" t="str">
            <v/>
          </cell>
          <cell r="CS381"/>
          <cell r="CT381" t="str">
            <v/>
          </cell>
          <cell r="CU381"/>
          <cell r="CV381" t="str">
            <v/>
          </cell>
          <cell r="CW381"/>
          <cell r="CX381" t="str">
            <v>ر1</v>
          </cell>
          <cell r="CY381" t="str">
            <v>ر1</v>
          </cell>
          <cell r="CZ381" t="str">
            <v>ر1</v>
          </cell>
          <cell r="DA381" t="str">
            <v>ر1</v>
          </cell>
          <cell r="DB381" t="str">
            <v>ر1</v>
          </cell>
          <cell r="DC381" t="str">
            <v>ر2</v>
          </cell>
          <cell r="DD381" t="str">
            <v>ر2</v>
          </cell>
          <cell r="DE381" t="str">
            <v>ر2</v>
          </cell>
          <cell r="DF381" t="str">
            <v>ر2</v>
          </cell>
          <cell r="DG381" t="str">
            <v>ر1</v>
          </cell>
          <cell r="DH381" t="str">
            <v>ر1</v>
          </cell>
          <cell r="DI381" t="str">
            <v>ر1</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
          </cell>
          <cell r="ET381" t="str">
            <v/>
          </cell>
          <cell r="EU381" t="str">
            <v/>
          </cell>
          <cell r="EV381" t="str">
            <v/>
          </cell>
          <cell r="EW381" t="e">
            <v>#REF!</v>
          </cell>
        </row>
        <row r="382">
          <cell r="A382">
            <v>707319</v>
          </cell>
          <cell r="B382" t="str">
            <v>نسرين الرافع</v>
          </cell>
          <cell r="C382" t="str">
            <v>الثانية حديث</v>
          </cell>
          <cell r="D382" t="str">
            <v>ترفع الى س2</v>
          </cell>
          <cell r="E382"/>
          <cell r="F382" t="str">
            <v>ج</v>
          </cell>
          <cell r="G382"/>
          <cell r="H382" t="str">
            <v>ر2</v>
          </cell>
          <cell r="I382"/>
          <cell r="J382" t="str">
            <v>ر1</v>
          </cell>
          <cell r="K382"/>
          <cell r="L382" t="str">
            <v>ر2</v>
          </cell>
          <cell r="M382">
            <v>1</v>
          </cell>
          <cell r="N382" t="str">
            <v>ج</v>
          </cell>
          <cell r="O382"/>
          <cell r="P382" t="str">
            <v>ر1</v>
          </cell>
          <cell r="Q382"/>
          <cell r="R382" t="str">
            <v>ر1</v>
          </cell>
          <cell r="S382"/>
          <cell r="T382" t="str">
            <v>ر1</v>
          </cell>
          <cell r="U382">
            <v>1</v>
          </cell>
          <cell r="V382" t="str">
            <v>ج</v>
          </cell>
          <cell r="W382"/>
          <cell r="X382" t="str">
            <v>ر1</v>
          </cell>
          <cell r="Y382"/>
          <cell r="Z382" t="str">
            <v>ر2</v>
          </cell>
          <cell r="AA382">
            <v>1</v>
          </cell>
          <cell r="AB382" t="str">
            <v>ر1</v>
          </cell>
          <cell r="AC382"/>
          <cell r="AD382" t="str">
            <v/>
          </cell>
          <cell r="AE382"/>
          <cell r="AF382" t="str">
            <v/>
          </cell>
          <cell r="AG382"/>
          <cell r="AH382" t="str">
            <v/>
          </cell>
          <cell r="AI382"/>
          <cell r="AJ382" t="str">
            <v/>
          </cell>
          <cell r="AK382"/>
          <cell r="AL382" t="str">
            <v/>
          </cell>
          <cell r="AM382"/>
          <cell r="AN382" t="str">
            <v/>
          </cell>
          <cell r="AO382"/>
          <cell r="AP382" t="str">
            <v/>
          </cell>
          <cell r="AQ382"/>
          <cell r="AR382" t="str">
            <v/>
          </cell>
          <cell r="AS382"/>
          <cell r="AT382" t="str">
            <v/>
          </cell>
          <cell r="AU382"/>
          <cell r="AV382" t="str">
            <v/>
          </cell>
          <cell r="AW382"/>
          <cell r="AX382" t="str">
            <v/>
          </cell>
          <cell r="AY382"/>
          <cell r="AZ382" t="str">
            <v/>
          </cell>
          <cell r="BA382"/>
          <cell r="BB382" t="str">
            <v/>
          </cell>
          <cell r="BC382"/>
          <cell r="BD382" t="str">
            <v/>
          </cell>
          <cell r="BE382"/>
          <cell r="BF382" t="str">
            <v/>
          </cell>
          <cell r="BG382"/>
          <cell r="BH382" t="str">
            <v/>
          </cell>
          <cell r="BI382"/>
          <cell r="BJ382" t="str">
            <v/>
          </cell>
          <cell r="BK382"/>
          <cell r="BL382" t="str">
            <v/>
          </cell>
          <cell r="BM382"/>
          <cell r="BN382" t="str">
            <v/>
          </cell>
          <cell r="BO382"/>
          <cell r="BP382" t="str">
            <v/>
          </cell>
          <cell r="BQ382"/>
          <cell r="BR382" t="str">
            <v/>
          </cell>
          <cell r="BS382"/>
          <cell r="BT382" t="str">
            <v/>
          </cell>
          <cell r="BU382"/>
          <cell r="BV382" t="str">
            <v/>
          </cell>
          <cell r="BW382"/>
          <cell r="BX382" t="str">
            <v/>
          </cell>
          <cell r="BY382"/>
          <cell r="BZ382" t="str">
            <v/>
          </cell>
          <cell r="CA382"/>
          <cell r="CB382" t="str">
            <v/>
          </cell>
          <cell r="CC382"/>
          <cell r="CD382" t="str">
            <v/>
          </cell>
          <cell r="CE382"/>
          <cell r="CF382" t="str">
            <v/>
          </cell>
          <cell r="CG382"/>
          <cell r="CH382" t="str">
            <v/>
          </cell>
          <cell r="CI382"/>
          <cell r="CJ382" t="str">
            <v/>
          </cell>
          <cell r="CK382"/>
          <cell r="CL382" t="str">
            <v/>
          </cell>
          <cell r="CM382"/>
          <cell r="CN382" t="str">
            <v/>
          </cell>
          <cell r="CO382"/>
          <cell r="CP382" t="str">
            <v/>
          </cell>
          <cell r="CQ382"/>
          <cell r="CR382" t="str">
            <v/>
          </cell>
          <cell r="CS382"/>
          <cell r="CT382" t="str">
            <v/>
          </cell>
          <cell r="CU382"/>
          <cell r="CV382" t="str">
            <v/>
          </cell>
          <cell r="CW382"/>
          <cell r="CX382" t="str">
            <v>ج</v>
          </cell>
          <cell r="CY382" t="str">
            <v>ر2</v>
          </cell>
          <cell r="CZ382" t="str">
            <v>ر1</v>
          </cell>
          <cell r="DA382" t="str">
            <v>ر2</v>
          </cell>
          <cell r="DB382" t="str">
            <v>ر1</v>
          </cell>
          <cell r="DC382" t="str">
            <v>ر1</v>
          </cell>
          <cell r="DD382" t="str">
            <v>ر1</v>
          </cell>
          <cell r="DE382" t="str">
            <v>ر1</v>
          </cell>
          <cell r="DF382" t="str">
            <v>ر1</v>
          </cell>
          <cell r="DG382" t="str">
            <v>ر1</v>
          </cell>
          <cell r="DH382" t="str">
            <v>ر2</v>
          </cell>
          <cell r="DI382" t="str">
            <v>ر2</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
          </cell>
          <cell r="ET382" t="str">
            <v/>
          </cell>
          <cell r="EU382" t="str">
            <v/>
          </cell>
          <cell r="EV382" t="str">
            <v/>
          </cell>
          <cell r="EW382" t="e">
            <v>#REF!</v>
          </cell>
        </row>
        <row r="383">
          <cell r="A383">
            <v>707322</v>
          </cell>
          <cell r="B383" t="str">
            <v>نوار اسماعيل</v>
          </cell>
          <cell r="C383" t="str">
            <v>الثانية</v>
          </cell>
          <cell r="D383" t="str">
            <v/>
          </cell>
          <cell r="E383"/>
          <cell r="F383" t="str">
            <v>ر1</v>
          </cell>
          <cell r="G383"/>
          <cell r="H383" t="str">
            <v>ر1</v>
          </cell>
          <cell r="I383"/>
          <cell r="J383" t="str">
            <v>ر2</v>
          </cell>
          <cell r="K383"/>
          <cell r="L383" t="str">
            <v>ر1</v>
          </cell>
          <cell r="M383"/>
          <cell r="N383" t="str">
            <v>ر1</v>
          </cell>
          <cell r="O383"/>
          <cell r="P383" t="str">
            <v>ر2</v>
          </cell>
          <cell r="Q383"/>
          <cell r="R383" t="str">
            <v>ر1</v>
          </cell>
          <cell r="S383"/>
          <cell r="T383" t="str">
            <v>ر1</v>
          </cell>
          <cell r="U383"/>
          <cell r="V383" t="str">
            <v>ر1</v>
          </cell>
          <cell r="W383"/>
          <cell r="X383" t="str">
            <v>ر1</v>
          </cell>
          <cell r="Y383">
            <v>1</v>
          </cell>
          <cell r="Z383" t="str">
            <v>ر1</v>
          </cell>
          <cell r="AA383">
            <v>1</v>
          </cell>
          <cell r="AB383" t="str">
            <v>ر1</v>
          </cell>
          <cell r="AC383">
            <v>1</v>
          </cell>
          <cell r="AD383" t="str">
            <v>ج</v>
          </cell>
          <cell r="AE383">
            <v>1</v>
          </cell>
          <cell r="AF383" t="str">
            <v>ر1</v>
          </cell>
          <cell r="AG383">
            <v>1</v>
          </cell>
          <cell r="AH383" t="str">
            <v>ج</v>
          </cell>
          <cell r="AI383"/>
          <cell r="AJ383" t="str">
            <v>ج</v>
          </cell>
          <cell r="AK383">
            <v>1</v>
          </cell>
          <cell r="AL383" t="str">
            <v>ج</v>
          </cell>
          <cell r="AM383"/>
          <cell r="AN383" t="str">
            <v>ج</v>
          </cell>
          <cell r="AO383">
            <v>1</v>
          </cell>
          <cell r="AP383" t="str">
            <v>ج</v>
          </cell>
          <cell r="AQ383">
            <v>1</v>
          </cell>
          <cell r="AR383" t="str">
            <v>ج</v>
          </cell>
          <cell r="AS383"/>
          <cell r="AT383" t="str">
            <v>ج</v>
          </cell>
          <cell r="AU383">
            <v>1</v>
          </cell>
          <cell r="AV383" t="str">
            <v>ج</v>
          </cell>
          <cell r="AW383">
            <v>1</v>
          </cell>
          <cell r="AX383" t="str">
            <v>ج</v>
          </cell>
          <cell r="AY383"/>
          <cell r="AZ383" t="str">
            <v>ج</v>
          </cell>
          <cell r="BA383"/>
          <cell r="BB383" t="str">
            <v/>
          </cell>
          <cell r="BC383"/>
          <cell r="BD383" t="str">
            <v/>
          </cell>
          <cell r="BE383"/>
          <cell r="BF383" t="str">
            <v/>
          </cell>
          <cell r="BG383"/>
          <cell r="BH383" t="str">
            <v/>
          </cell>
          <cell r="BI383"/>
          <cell r="BJ383" t="str">
            <v/>
          </cell>
          <cell r="BK383"/>
          <cell r="BL383" t="str">
            <v/>
          </cell>
          <cell r="BM383"/>
          <cell r="BN383" t="str">
            <v/>
          </cell>
          <cell r="BO383"/>
          <cell r="BP383" t="str">
            <v/>
          </cell>
          <cell r="BQ383"/>
          <cell r="BR383" t="str">
            <v/>
          </cell>
          <cell r="BS383"/>
          <cell r="BT383" t="str">
            <v/>
          </cell>
          <cell r="BU383"/>
          <cell r="BV383" t="str">
            <v/>
          </cell>
          <cell r="BW383"/>
          <cell r="BX383" t="str">
            <v/>
          </cell>
          <cell r="BY383"/>
          <cell r="BZ383" t="str">
            <v/>
          </cell>
          <cell r="CA383"/>
          <cell r="CB383" t="str">
            <v/>
          </cell>
          <cell r="CC383"/>
          <cell r="CD383" t="str">
            <v/>
          </cell>
          <cell r="CE383"/>
          <cell r="CF383" t="str">
            <v/>
          </cell>
          <cell r="CG383"/>
          <cell r="CH383" t="str">
            <v/>
          </cell>
          <cell r="CI383"/>
          <cell r="CJ383" t="str">
            <v/>
          </cell>
          <cell r="CK383"/>
          <cell r="CL383" t="str">
            <v/>
          </cell>
          <cell r="CM383"/>
          <cell r="CN383" t="str">
            <v/>
          </cell>
          <cell r="CO383"/>
          <cell r="CP383" t="str">
            <v/>
          </cell>
          <cell r="CQ383"/>
          <cell r="CR383" t="str">
            <v/>
          </cell>
          <cell r="CS383"/>
          <cell r="CT383" t="str">
            <v/>
          </cell>
          <cell r="CU383"/>
          <cell r="CV383" t="str">
            <v/>
          </cell>
          <cell r="CW383"/>
          <cell r="CX383" t="str">
            <v>ر1</v>
          </cell>
          <cell r="CY383" t="str">
            <v>ر1</v>
          </cell>
          <cell r="CZ383" t="str">
            <v>ر2</v>
          </cell>
          <cell r="DA383" t="str">
            <v>ر1</v>
          </cell>
          <cell r="DB383" t="str">
            <v>ر1</v>
          </cell>
          <cell r="DC383" t="str">
            <v>ر2</v>
          </cell>
          <cell r="DD383" t="str">
            <v>ر1</v>
          </cell>
          <cell r="DE383" t="str">
            <v>ر1</v>
          </cell>
          <cell r="DF383" t="str">
            <v>ر1</v>
          </cell>
          <cell r="DG383" t="str">
            <v>ر1</v>
          </cell>
          <cell r="DH383" t="str">
            <v>ر2</v>
          </cell>
          <cell r="DI383" t="str">
            <v>ر2</v>
          </cell>
          <cell r="DJ383" t="str">
            <v>ر1</v>
          </cell>
          <cell r="DK383" t="str">
            <v>ر2</v>
          </cell>
          <cell r="DL383" t="str">
            <v>ر1</v>
          </cell>
          <cell r="DM383" t="str">
            <v>ج</v>
          </cell>
          <cell r="DN383" t="str">
            <v>ر1</v>
          </cell>
          <cell r="DO383" t="str">
            <v>ج</v>
          </cell>
          <cell r="DP383" t="str">
            <v>ر1</v>
          </cell>
          <cell r="DQ383" t="str">
            <v>ر1</v>
          </cell>
          <cell r="DR383" t="str">
            <v>ج</v>
          </cell>
          <cell r="DS383" t="str">
            <v>ر1</v>
          </cell>
          <cell r="DT383" t="str">
            <v>ر1</v>
          </cell>
          <cell r="DU383" t="str">
            <v>ج</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O383" t="str">
            <v/>
          </cell>
          <cell r="EP383" t="str">
            <v/>
          </cell>
          <cell r="EQ383" t="str">
            <v/>
          </cell>
          <cell r="ER383" t="str">
            <v/>
          </cell>
          <cell r="ES383" t="str">
            <v/>
          </cell>
          <cell r="ET383" t="str">
            <v/>
          </cell>
          <cell r="EU383" t="str">
            <v/>
          </cell>
          <cell r="EV383" t="str">
            <v/>
          </cell>
          <cell r="EW383" t="e">
            <v>#REF!</v>
          </cell>
        </row>
        <row r="384">
          <cell r="A384">
            <v>707327</v>
          </cell>
          <cell r="B384" t="str">
            <v>نور عقيل</v>
          </cell>
          <cell r="C384" t="str">
            <v>الأولى</v>
          </cell>
          <cell r="D384" t="str">
            <v/>
          </cell>
          <cell r="E384">
            <v>1</v>
          </cell>
          <cell r="F384" t="str">
            <v>ر2</v>
          </cell>
          <cell r="G384"/>
          <cell r="H384" t="str">
            <v>ر1</v>
          </cell>
          <cell r="I384">
            <v>1</v>
          </cell>
          <cell r="J384" t="str">
            <v>ر2</v>
          </cell>
          <cell r="K384"/>
          <cell r="L384" t="str">
            <v>ر2</v>
          </cell>
          <cell r="M384">
            <v>1</v>
          </cell>
          <cell r="N384" t="str">
            <v>ر2</v>
          </cell>
          <cell r="O384"/>
          <cell r="P384" t="str">
            <v>ر1</v>
          </cell>
          <cell r="Q384"/>
          <cell r="R384" t="str">
            <v>ج</v>
          </cell>
          <cell r="S384"/>
          <cell r="T384" t="str">
            <v>ج</v>
          </cell>
          <cell r="U384"/>
          <cell r="V384" t="str">
            <v>ج</v>
          </cell>
          <cell r="W384"/>
          <cell r="X384" t="str">
            <v>ج</v>
          </cell>
          <cell r="Y384"/>
          <cell r="Z384" t="str">
            <v>ج</v>
          </cell>
          <cell r="AA384"/>
          <cell r="AB384" t="str">
            <v>ج</v>
          </cell>
          <cell r="AC384"/>
          <cell r="AD384" t="str">
            <v/>
          </cell>
          <cell r="AE384"/>
          <cell r="AF384" t="str">
            <v/>
          </cell>
          <cell r="AG384"/>
          <cell r="AH384" t="str">
            <v/>
          </cell>
          <cell r="AI384"/>
          <cell r="AJ384" t="str">
            <v/>
          </cell>
          <cell r="AK384"/>
          <cell r="AL384" t="str">
            <v/>
          </cell>
          <cell r="AM384"/>
          <cell r="AN384" t="str">
            <v/>
          </cell>
          <cell r="AO384"/>
          <cell r="AP384" t="str">
            <v/>
          </cell>
          <cell r="AQ384"/>
          <cell r="AR384" t="str">
            <v/>
          </cell>
          <cell r="AS384"/>
          <cell r="AT384" t="str">
            <v/>
          </cell>
          <cell r="AU384"/>
          <cell r="AV384" t="str">
            <v/>
          </cell>
          <cell r="AW384"/>
          <cell r="AX384" t="str">
            <v/>
          </cell>
          <cell r="AY384"/>
          <cell r="AZ384" t="str">
            <v/>
          </cell>
          <cell r="BA384"/>
          <cell r="BB384" t="str">
            <v/>
          </cell>
          <cell r="BC384"/>
          <cell r="BD384" t="str">
            <v/>
          </cell>
          <cell r="BE384"/>
          <cell r="BF384" t="str">
            <v/>
          </cell>
          <cell r="BG384"/>
          <cell r="BH384" t="str">
            <v/>
          </cell>
          <cell r="BI384"/>
          <cell r="BJ384" t="str">
            <v/>
          </cell>
          <cell r="BK384"/>
          <cell r="BL384" t="str">
            <v/>
          </cell>
          <cell r="BM384"/>
          <cell r="BN384" t="str">
            <v/>
          </cell>
          <cell r="BO384"/>
          <cell r="BP384" t="str">
            <v/>
          </cell>
          <cell r="BQ384"/>
          <cell r="BR384" t="str">
            <v/>
          </cell>
          <cell r="BS384"/>
          <cell r="BT384" t="str">
            <v/>
          </cell>
          <cell r="BU384"/>
          <cell r="BV384" t="str">
            <v/>
          </cell>
          <cell r="BW384"/>
          <cell r="BX384" t="str">
            <v/>
          </cell>
          <cell r="BY384"/>
          <cell r="BZ384" t="str">
            <v/>
          </cell>
          <cell r="CA384"/>
          <cell r="CB384" t="str">
            <v/>
          </cell>
          <cell r="CC384"/>
          <cell r="CD384" t="str">
            <v/>
          </cell>
          <cell r="CE384"/>
          <cell r="CF384" t="str">
            <v/>
          </cell>
          <cell r="CG384"/>
          <cell r="CH384" t="str">
            <v/>
          </cell>
          <cell r="CI384"/>
          <cell r="CJ384" t="str">
            <v/>
          </cell>
          <cell r="CK384"/>
          <cell r="CL384" t="str">
            <v/>
          </cell>
          <cell r="CM384"/>
          <cell r="CN384" t="str">
            <v/>
          </cell>
          <cell r="CO384"/>
          <cell r="CP384" t="str">
            <v/>
          </cell>
          <cell r="CQ384"/>
          <cell r="CR384" t="str">
            <v/>
          </cell>
          <cell r="CS384"/>
          <cell r="CT384" t="str">
            <v/>
          </cell>
          <cell r="CU384"/>
          <cell r="CV384" t="str">
            <v/>
          </cell>
          <cell r="CW384"/>
          <cell r="CX384" t="str">
            <v>ر2</v>
          </cell>
          <cell r="CY384" t="str">
            <v>ر1</v>
          </cell>
          <cell r="CZ384" t="str">
            <v>ر2</v>
          </cell>
          <cell r="DA384" t="str">
            <v>ر2</v>
          </cell>
          <cell r="DB384" t="str">
            <v>ر2</v>
          </cell>
          <cell r="DC384" t="str">
            <v>ر1</v>
          </cell>
          <cell r="DD384" t="str">
            <v>ج</v>
          </cell>
          <cell r="DE384" t="str">
            <v>ج</v>
          </cell>
          <cell r="DF384" t="str">
            <v>ج</v>
          </cell>
          <cell r="DG384" t="str">
            <v>ج</v>
          </cell>
          <cell r="DH384" t="str">
            <v>ج</v>
          </cell>
          <cell r="DI384" t="str">
            <v>ج</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e">
            <v>#REF!</v>
          </cell>
        </row>
        <row r="385">
          <cell r="A385">
            <v>707332</v>
          </cell>
          <cell r="B385" t="str">
            <v>هاني فرجاني</v>
          </cell>
          <cell r="C385" t="str">
            <v>الثانية حديث</v>
          </cell>
          <cell r="D385" t="str">
            <v>ترفع الى س2</v>
          </cell>
          <cell r="E385"/>
          <cell r="F385" t="str">
            <v>ر1</v>
          </cell>
          <cell r="G385">
            <v>1</v>
          </cell>
          <cell r="H385" t="str">
            <v>ر1</v>
          </cell>
          <cell r="I385"/>
          <cell r="J385" t="str">
            <v>ر1</v>
          </cell>
          <cell r="K385"/>
          <cell r="L385" t="str">
            <v>ر2</v>
          </cell>
          <cell r="M385">
            <v>1</v>
          </cell>
          <cell r="N385" t="str">
            <v>ج</v>
          </cell>
          <cell r="O385"/>
          <cell r="P385" t="str">
            <v>ر1</v>
          </cell>
          <cell r="Q385">
            <v>1</v>
          </cell>
          <cell r="R385" t="str">
            <v>ج</v>
          </cell>
          <cell r="S385">
            <v>1</v>
          </cell>
          <cell r="T385" t="str">
            <v>ج</v>
          </cell>
          <cell r="U385"/>
          <cell r="V385" t="str">
            <v>ج</v>
          </cell>
          <cell r="W385">
            <v>1</v>
          </cell>
          <cell r="X385" t="str">
            <v>ج</v>
          </cell>
          <cell r="Y385"/>
          <cell r="Z385" t="str">
            <v>ج</v>
          </cell>
          <cell r="AA385">
            <v>1</v>
          </cell>
          <cell r="AB385" t="str">
            <v>ج</v>
          </cell>
          <cell r="AC385"/>
          <cell r="AD385" t="str">
            <v/>
          </cell>
          <cell r="AE385"/>
          <cell r="AF385" t="str">
            <v/>
          </cell>
          <cell r="AG385"/>
          <cell r="AH385" t="str">
            <v/>
          </cell>
          <cell r="AI385"/>
          <cell r="AJ385" t="str">
            <v/>
          </cell>
          <cell r="AK385"/>
          <cell r="AL385" t="str">
            <v/>
          </cell>
          <cell r="AM385"/>
          <cell r="AN385" t="str">
            <v/>
          </cell>
          <cell r="AO385"/>
          <cell r="AP385" t="str">
            <v/>
          </cell>
          <cell r="AQ385"/>
          <cell r="AR385" t="str">
            <v/>
          </cell>
          <cell r="AS385"/>
          <cell r="AT385" t="str">
            <v/>
          </cell>
          <cell r="AU385"/>
          <cell r="AV385" t="str">
            <v/>
          </cell>
          <cell r="AW385"/>
          <cell r="AX385" t="str">
            <v/>
          </cell>
          <cell r="AY385"/>
          <cell r="AZ385" t="str">
            <v/>
          </cell>
          <cell r="BA385"/>
          <cell r="BB385" t="str">
            <v/>
          </cell>
          <cell r="BC385"/>
          <cell r="BD385" t="str">
            <v/>
          </cell>
          <cell r="BE385"/>
          <cell r="BF385" t="str">
            <v/>
          </cell>
          <cell r="BG385"/>
          <cell r="BH385" t="str">
            <v/>
          </cell>
          <cell r="BI385"/>
          <cell r="BJ385" t="str">
            <v/>
          </cell>
          <cell r="BK385"/>
          <cell r="BL385" t="str">
            <v/>
          </cell>
          <cell r="BM385"/>
          <cell r="BN385" t="str">
            <v/>
          </cell>
          <cell r="BO385"/>
          <cell r="BP385" t="str">
            <v/>
          </cell>
          <cell r="BQ385"/>
          <cell r="BR385" t="str">
            <v/>
          </cell>
          <cell r="BS385"/>
          <cell r="BT385" t="str">
            <v/>
          </cell>
          <cell r="BU385"/>
          <cell r="BV385" t="str">
            <v/>
          </cell>
          <cell r="BW385"/>
          <cell r="BX385" t="str">
            <v/>
          </cell>
          <cell r="BY385"/>
          <cell r="BZ385" t="str">
            <v/>
          </cell>
          <cell r="CA385"/>
          <cell r="CB385" t="str">
            <v/>
          </cell>
          <cell r="CC385"/>
          <cell r="CD385" t="str">
            <v/>
          </cell>
          <cell r="CE385"/>
          <cell r="CF385" t="str">
            <v/>
          </cell>
          <cell r="CG385"/>
          <cell r="CH385" t="str">
            <v/>
          </cell>
          <cell r="CI385"/>
          <cell r="CJ385" t="str">
            <v/>
          </cell>
          <cell r="CK385"/>
          <cell r="CL385" t="str">
            <v/>
          </cell>
          <cell r="CM385"/>
          <cell r="CN385" t="str">
            <v/>
          </cell>
          <cell r="CO385"/>
          <cell r="CP385" t="str">
            <v/>
          </cell>
          <cell r="CQ385"/>
          <cell r="CR385" t="str">
            <v/>
          </cell>
          <cell r="CS385"/>
          <cell r="CT385" t="str">
            <v/>
          </cell>
          <cell r="CU385"/>
          <cell r="CV385" t="str">
            <v/>
          </cell>
          <cell r="CW385"/>
          <cell r="CX385" t="str">
            <v>ر1</v>
          </cell>
          <cell r="CY385" t="str">
            <v>ر2</v>
          </cell>
          <cell r="CZ385" t="str">
            <v>ر1</v>
          </cell>
          <cell r="DA385" t="str">
            <v>ر2</v>
          </cell>
          <cell r="DB385" t="str">
            <v>ر1</v>
          </cell>
          <cell r="DC385" t="str">
            <v>ر1</v>
          </cell>
          <cell r="DD385" t="str">
            <v>ر1</v>
          </cell>
          <cell r="DE385" t="str">
            <v>ر1</v>
          </cell>
          <cell r="DF385" t="str">
            <v>ج</v>
          </cell>
          <cell r="DG385" t="str">
            <v>ر1</v>
          </cell>
          <cell r="DH385" t="str">
            <v>ج</v>
          </cell>
          <cell r="DI385" t="str">
            <v>ر1</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O385" t="str">
            <v/>
          </cell>
          <cell r="EP385" t="str">
            <v/>
          </cell>
          <cell r="EQ385" t="str">
            <v/>
          </cell>
          <cell r="ER385" t="str">
            <v/>
          </cell>
          <cell r="ES385" t="str">
            <v/>
          </cell>
          <cell r="ET385" t="str">
            <v/>
          </cell>
          <cell r="EU385" t="str">
            <v/>
          </cell>
          <cell r="EV385" t="str">
            <v/>
          </cell>
          <cell r="EW385" t="e">
            <v>#REF!</v>
          </cell>
        </row>
        <row r="386">
          <cell r="A386">
            <v>707333</v>
          </cell>
          <cell r="B386" t="str">
            <v>هبا عربي</v>
          </cell>
          <cell r="C386" t="str">
            <v>الأولى</v>
          </cell>
          <cell r="D386" t="str">
            <v>إيقاف</v>
          </cell>
          <cell r="E386"/>
          <cell r="F386" t="str">
            <v>ر1</v>
          </cell>
          <cell r="G386"/>
          <cell r="H386" t="str">
            <v>ر2</v>
          </cell>
          <cell r="I386"/>
          <cell r="J386" t="str">
            <v>ر2</v>
          </cell>
          <cell r="K386"/>
          <cell r="L386" t="str">
            <v>ج</v>
          </cell>
          <cell r="M386">
            <v>1</v>
          </cell>
          <cell r="N386" t="str">
            <v>ج</v>
          </cell>
          <cell r="O386"/>
          <cell r="P386" t="str">
            <v>ر1</v>
          </cell>
          <cell r="Q386">
            <v>1</v>
          </cell>
          <cell r="R386" t="str">
            <v>ج</v>
          </cell>
          <cell r="S386"/>
          <cell r="T386" t="str">
            <v>ر1</v>
          </cell>
          <cell r="U386"/>
          <cell r="V386" t="str">
            <v>ر2</v>
          </cell>
          <cell r="W386"/>
          <cell r="X386" t="str">
            <v>ج</v>
          </cell>
          <cell r="Y386"/>
          <cell r="Z386" t="str">
            <v>ر2</v>
          </cell>
          <cell r="AA386"/>
          <cell r="AB386" t="str">
            <v>ر2</v>
          </cell>
          <cell r="AC386"/>
          <cell r="AD386" t="str">
            <v/>
          </cell>
          <cell r="AE386"/>
          <cell r="AF386" t="str">
            <v/>
          </cell>
          <cell r="AG386"/>
          <cell r="AH386" t="str">
            <v/>
          </cell>
          <cell r="AI386"/>
          <cell r="AJ386" t="str">
            <v/>
          </cell>
          <cell r="AK386"/>
          <cell r="AL386" t="str">
            <v/>
          </cell>
          <cell r="AM386"/>
          <cell r="AN386" t="str">
            <v/>
          </cell>
          <cell r="AO386"/>
          <cell r="AP386" t="str">
            <v/>
          </cell>
          <cell r="AQ386"/>
          <cell r="AR386" t="str">
            <v/>
          </cell>
          <cell r="AS386"/>
          <cell r="AT386" t="str">
            <v/>
          </cell>
          <cell r="AU386"/>
          <cell r="AV386" t="str">
            <v/>
          </cell>
          <cell r="AW386"/>
          <cell r="AX386" t="str">
            <v/>
          </cell>
          <cell r="AY386"/>
          <cell r="AZ386" t="str">
            <v/>
          </cell>
          <cell r="BA386"/>
          <cell r="BB386" t="str">
            <v/>
          </cell>
          <cell r="BC386"/>
          <cell r="BD386" t="str">
            <v/>
          </cell>
          <cell r="BE386"/>
          <cell r="BF386" t="str">
            <v/>
          </cell>
          <cell r="BG386"/>
          <cell r="BH386" t="str">
            <v/>
          </cell>
          <cell r="BI386"/>
          <cell r="BJ386" t="str">
            <v/>
          </cell>
          <cell r="BK386"/>
          <cell r="BL386" t="str">
            <v/>
          </cell>
          <cell r="BM386"/>
          <cell r="BN386" t="str">
            <v/>
          </cell>
          <cell r="BO386"/>
          <cell r="BP386" t="str">
            <v/>
          </cell>
          <cell r="BQ386"/>
          <cell r="BR386" t="str">
            <v/>
          </cell>
          <cell r="BS386"/>
          <cell r="BT386" t="str">
            <v/>
          </cell>
          <cell r="BU386"/>
          <cell r="BV386" t="str">
            <v/>
          </cell>
          <cell r="BW386"/>
          <cell r="BX386" t="str">
            <v/>
          </cell>
          <cell r="BY386"/>
          <cell r="BZ386" t="str">
            <v/>
          </cell>
          <cell r="CA386"/>
          <cell r="CB386" t="str">
            <v/>
          </cell>
          <cell r="CC386"/>
          <cell r="CD386" t="str">
            <v/>
          </cell>
          <cell r="CE386"/>
          <cell r="CF386" t="str">
            <v/>
          </cell>
          <cell r="CG386"/>
          <cell r="CH386" t="str">
            <v/>
          </cell>
          <cell r="CI386"/>
          <cell r="CJ386" t="str">
            <v/>
          </cell>
          <cell r="CK386"/>
          <cell r="CL386" t="str">
            <v/>
          </cell>
          <cell r="CM386"/>
          <cell r="CN386" t="str">
            <v/>
          </cell>
          <cell r="CO386"/>
          <cell r="CP386" t="str">
            <v/>
          </cell>
          <cell r="CQ386"/>
          <cell r="CR386" t="str">
            <v/>
          </cell>
          <cell r="CS386"/>
          <cell r="CT386" t="str">
            <v/>
          </cell>
          <cell r="CU386"/>
          <cell r="CV386" t="str">
            <v/>
          </cell>
          <cell r="CW386" t="str">
            <v>إيقاف</v>
          </cell>
          <cell r="CX386" t="str">
            <v>ر1</v>
          </cell>
          <cell r="CY386" t="str">
            <v>ر2</v>
          </cell>
          <cell r="CZ386" t="str">
            <v>ر2</v>
          </cell>
          <cell r="DA386" t="str">
            <v>ج</v>
          </cell>
          <cell r="DB386" t="str">
            <v>ج</v>
          </cell>
          <cell r="DC386" t="str">
            <v>ر1</v>
          </cell>
          <cell r="DD386" t="str">
            <v>ج</v>
          </cell>
          <cell r="DE386" t="str">
            <v>ر1</v>
          </cell>
          <cell r="DF386" t="str">
            <v>ر2</v>
          </cell>
          <cell r="DG386" t="str">
            <v>ج</v>
          </cell>
          <cell r="DH386" t="str">
            <v>ر2</v>
          </cell>
          <cell r="DI386" t="str">
            <v>ر2</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
          </cell>
          <cell r="ET386">
            <v>20000</v>
          </cell>
          <cell r="EU386" t="str">
            <v/>
          </cell>
          <cell r="EV386" t="str">
            <v/>
          </cell>
          <cell r="EW386" t="e">
            <v>#REF!</v>
          </cell>
        </row>
        <row r="387">
          <cell r="A387">
            <v>707334</v>
          </cell>
          <cell r="B387" t="str">
            <v>هبه خضره</v>
          </cell>
          <cell r="C387" t="str">
            <v>الثانية</v>
          </cell>
          <cell r="D387" t="str">
            <v/>
          </cell>
          <cell r="E387"/>
          <cell r="F387" t="str">
            <v>ر2</v>
          </cell>
          <cell r="G387"/>
          <cell r="H387" t="str">
            <v>ر1</v>
          </cell>
          <cell r="I387"/>
          <cell r="J387" t="str">
            <v>ر1</v>
          </cell>
          <cell r="K387"/>
          <cell r="L387" t="str">
            <v>ر2</v>
          </cell>
          <cell r="M387"/>
          <cell r="N387" t="str">
            <v>ر2</v>
          </cell>
          <cell r="O387"/>
          <cell r="P387" t="str">
            <v>ر1</v>
          </cell>
          <cell r="Q387">
            <v>1</v>
          </cell>
          <cell r="R387" t="str">
            <v>ر2</v>
          </cell>
          <cell r="S387"/>
          <cell r="T387" t="str">
            <v>ر1</v>
          </cell>
          <cell r="U387">
            <v>1</v>
          </cell>
          <cell r="V387" t="str">
            <v>ر2</v>
          </cell>
          <cell r="W387"/>
          <cell r="X387" t="str">
            <v>ر1</v>
          </cell>
          <cell r="Y387"/>
          <cell r="Z387" t="str">
            <v>ر2</v>
          </cell>
          <cell r="AA387"/>
          <cell r="AB387" t="str">
            <v>ر1</v>
          </cell>
          <cell r="AC387">
            <v>1</v>
          </cell>
          <cell r="AD387" t="str">
            <v>ر1</v>
          </cell>
          <cell r="AE387"/>
          <cell r="AF387" t="str">
            <v>ر1</v>
          </cell>
          <cell r="AG387"/>
          <cell r="AH387" t="str">
            <v>ر1</v>
          </cell>
          <cell r="AI387">
            <v>1</v>
          </cell>
          <cell r="AJ387" t="str">
            <v>ر1</v>
          </cell>
          <cell r="AK387">
            <v>1</v>
          </cell>
          <cell r="AL387" t="str">
            <v>ر1</v>
          </cell>
          <cell r="AM387"/>
          <cell r="AN387" t="str">
            <v>ر1</v>
          </cell>
          <cell r="AO387">
            <v>1</v>
          </cell>
          <cell r="AP387" t="str">
            <v>ج</v>
          </cell>
          <cell r="AQ387">
            <v>1</v>
          </cell>
          <cell r="AR387" t="str">
            <v>ج</v>
          </cell>
          <cell r="AS387"/>
          <cell r="AT387" t="str">
            <v>ج</v>
          </cell>
          <cell r="AU387">
            <v>1</v>
          </cell>
          <cell r="AV387" t="str">
            <v>ج</v>
          </cell>
          <cell r="AW387">
            <v>1</v>
          </cell>
          <cell r="AX387" t="str">
            <v>ج</v>
          </cell>
          <cell r="AY387">
            <v>1</v>
          </cell>
          <cell r="AZ387" t="str">
            <v>ج</v>
          </cell>
          <cell r="BA387"/>
          <cell r="BB387" t="str">
            <v/>
          </cell>
          <cell r="BC387"/>
          <cell r="BD387" t="str">
            <v/>
          </cell>
          <cell r="BE387"/>
          <cell r="BF387" t="str">
            <v/>
          </cell>
          <cell r="BG387"/>
          <cell r="BH387" t="str">
            <v/>
          </cell>
          <cell r="BI387"/>
          <cell r="BJ387" t="str">
            <v/>
          </cell>
          <cell r="BK387"/>
          <cell r="BL387" t="str">
            <v/>
          </cell>
          <cell r="BM387"/>
          <cell r="BN387" t="str">
            <v/>
          </cell>
          <cell r="BO387"/>
          <cell r="BP387" t="str">
            <v/>
          </cell>
          <cell r="BQ387"/>
          <cell r="BR387" t="str">
            <v/>
          </cell>
          <cell r="BS387"/>
          <cell r="BT387" t="str">
            <v/>
          </cell>
          <cell r="BU387"/>
          <cell r="BV387" t="str">
            <v/>
          </cell>
          <cell r="BW387"/>
          <cell r="BX387" t="str">
            <v/>
          </cell>
          <cell r="BY387"/>
          <cell r="BZ387" t="str">
            <v/>
          </cell>
          <cell r="CA387"/>
          <cell r="CB387" t="str">
            <v/>
          </cell>
          <cell r="CC387"/>
          <cell r="CD387" t="str">
            <v/>
          </cell>
          <cell r="CE387"/>
          <cell r="CF387" t="str">
            <v/>
          </cell>
          <cell r="CG387"/>
          <cell r="CH387" t="str">
            <v/>
          </cell>
          <cell r="CI387"/>
          <cell r="CJ387" t="str">
            <v/>
          </cell>
          <cell r="CK387"/>
          <cell r="CL387" t="str">
            <v/>
          </cell>
          <cell r="CM387"/>
          <cell r="CN387" t="str">
            <v/>
          </cell>
          <cell r="CO387"/>
          <cell r="CP387" t="str">
            <v/>
          </cell>
          <cell r="CQ387"/>
          <cell r="CR387" t="str">
            <v/>
          </cell>
          <cell r="CS387"/>
          <cell r="CT387" t="str">
            <v/>
          </cell>
          <cell r="CU387"/>
          <cell r="CV387" t="str">
            <v/>
          </cell>
          <cell r="CW387"/>
          <cell r="CX387" t="str">
            <v>ر2</v>
          </cell>
          <cell r="CY387" t="str">
            <v>ر1</v>
          </cell>
          <cell r="CZ387" t="str">
            <v>ر1</v>
          </cell>
          <cell r="DA387" t="str">
            <v>ر2</v>
          </cell>
          <cell r="DB387" t="str">
            <v>ر2</v>
          </cell>
          <cell r="DC387" t="str">
            <v>ر1</v>
          </cell>
          <cell r="DD387" t="str">
            <v>ر2</v>
          </cell>
          <cell r="DE387" t="str">
            <v>ر1</v>
          </cell>
          <cell r="DF387" t="str">
            <v>ر2</v>
          </cell>
          <cell r="DG387" t="str">
            <v>ر1</v>
          </cell>
          <cell r="DH387" t="str">
            <v>ر2</v>
          </cell>
          <cell r="DI387" t="str">
            <v>ر1</v>
          </cell>
          <cell r="DJ387" t="str">
            <v>ر2</v>
          </cell>
          <cell r="DK387" t="str">
            <v>ر1</v>
          </cell>
          <cell r="DL387" t="str">
            <v>ر1</v>
          </cell>
          <cell r="DM387" t="str">
            <v>ر2</v>
          </cell>
          <cell r="DN387" t="str">
            <v>ر2</v>
          </cell>
          <cell r="DO387" t="str">
            <v>ر1</v>
          </cell>
          <cell r="DP387" t="str">
            <v>ر1</v>
          </cell>
          <cell r="DQ387" t="str">
            <v>ر1</v>
          </cell>
          <cell r="DR387" t="str">
            <v>ج</v>
          </cell>
          <cell r="DS387" t="str">
            <v>ر1</v>
          </cell>
          <cell r="DT387" t="str">
            <v>ر1</v>
          </cell>
          <cell r="DU387" t="str">
            <v>ر1</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
          </cell>
          <cell r="ET387" t="str">
            <v/>
          </cell>
          <cell r="EU387" t="str">
            <v/>
          </cell>
          <cell r="EV387" t="str">
            <v/>
          </cell>
          <cell r="EW387" t="e">
            <v>#REF!</v>
          </cell>
        </row>
        <row r="388">
          <cell r="A388">
            <v>707339</v>
          </cell>
          <cell r="B388" t="str">
            <v>هشام العاسمي</v>
          </cell>
          <cell r="C388" t="str">
            <v>الأولى</v>
          </cell>
          <cell r="D388" t="str">
            <v>إيقاف</v>
          </cell>
          <cell r="E388">
            <v>1</v>
          </cell>
          <cell r="F388" t="str">
            <v>ر2</v>
          </cell>
          <cell r="G388">
            <v>1</v>
          </cell>
          <cell r="H388" t="str">
            <v>ر2</v>
          </cell>
          <cell r="I388"/>
          <cell r="J388" t="str">
            <v>ر2</v>
          </cell>
          <cell r="K388"/>
          <cell r="L388" t="str">
            <v>ر2</v>
          </cell>
          <cell r="M388"/>
          <cell r="N388" t="str">
            <v>ر2</v>
          </cell>
          <cell r="O388"/>
          <cell r="P388" t="str">
            <v>ر2</v>
          </cell>
          <cell r="Q388"/>
          <cell r="R388" t="str">
            <v>ر1</v>
          </cell>
          <cell r="S388"/>
          <cell r="T388" t="str">
            <v>ر1</v>
          </cell>
          <cell r="U388"/>
          <cell r="V388" t="str">
            <v>ر1</v>
          </cell>
          <cell r="W388"/>
          <cell r="X388" t="str">
            <v>ج</v>
          </cell>
          <cell r="Y388"/>
          <cell r="Z388" t="str">
            <v>ر1</v>
          </cell>
          <cell r="AA388"/>
          <cell r="AB388" t="str">
            <v>ر1</v>
          </cell>
          <cell r="AC388"/>
          <cell r="AD388" t="str">
            <v/>
          </cell>
          <cell r="AE388"/>
          <cell r="AF388" t="str">
            <v/>
          </cell>
          <cell r="AG388"/>
          <cell r="AH388" t="str">
            <v/>
          </cell>
          <cell r="AI388"/>
          <cell r="AJ388" t="str">
            <v/>
          </cell>
          <cell r="AK388"/>
          <cell r="AL388" t="str">
            <v/>
          </cell>
          <cell r="AM388"/>
          <cell r="AN388" t="str">
            <v/>
          </cell>
          <cell r="AO388"/>
          <cell r="AP388" t="str">
            <v/>
          </cell>
          <cell r="AQ388"/>
          <cell r="AR388" t="str">
            <v/>
          </cell>
          <cell r="AS388"/>
          <cell r="AT388" t="str">
            <v/>
          </cell>
          <cell r="AU388"/>
          <cell r="AV388" t="str">
            <v/>
          </cell>
          <cell r="AW388"/>
          <cell r="AX388" t="str">
            <v/>
          </cell>
          <cell r="AY388"/>
          <cell r="AZ388" t="str">
            <v/>
          </cell>
          <cell r="BA388"/>
          <cell r="BB388" t="str">
            <v/>
          </cell>
          <cell r="BC388"/>
          <cell r="BD388" t="str">
            <v/>
          </cell>
          <cell r="BE388"/>
          <cell r="BF388" t="str">
            <v/>
          </cell>
          <cell r="BG388"/>
          <cell r="BH388" t="str">
            <v/>
          </cell>
          <cell r="BI388"/>
          <cell r="BJ388" t="str">
            <v/>
          </cell>
          <cell r="BK388"/>
          <cell r="BL388" t="str">
            <v/>
          </cell>
          <cell r="BM388"/>
          <cell r="BN388" t="str">
            <v/>
          </cell>
          <cell r="BO388"/>
          <cell r="BP388" t="str">
            <v/>
          </cell>
          <cell r="BQ388"/>
          <cell r="BR388" t="str">
            <v/>
          </cell>
          <cell r="BS388"/>
          <cell r="BT388" t="str">
            <v/>
          </cell>
          <cell r="BU388"/>
          <cell r="BV388" t="str">
            <v/>
          </cell>
          <cell r="BW388"/>
          <cell r="BX388" t="str">
            <v/>
          </cell>
          <cell r="BY388"/>
          <cell r="BZ388" t="str">
            <v/>
          </cell>
          <cell r="CA388"/>
          <cell r="CB388" t="str">
            <v/>
          </cell>
          <cell r="CC388"/>
          <cell r="CD388" t="str">
            <v/>
          </cell>
          <cell r="CE388"/>
          <cell r="CF388" t="str">
            <v/>
          </cell>
          <cell r="CG388"/>
          <cell r="CH388" t="str">
            <v/>
          </cell>
          <cell r="CI388"/>
          <cell r="CJ388" t="str">
            <v/>
          </cell>
          <cell r="CK388"/>
          <cell r="CL388" t="str">
            <v/>
          </cell>
          <cell r="CM388"/>
          <cell r="CN388" t="str">
            <v/>
          </cell>
          <cell r="CO388"/>
          <cell r="CP388" t="str">
            <v/>
          </cell>
          <cell r="CQ388"/>
          <cell r="CR388" t="str">
            <v/>
          </cell>
          <cell r="CS388"/>
          <cell r="CT388" t="str">
            <v/>
          </cell>
          <cell r="CU388"/>
          <cell r="CV388" t="str">
            <v/>
          </cell>
          <cell r="CW388" t="str">
            <v>إيقاف</v>
          </cell>
          <cell r="CX388" t="str">
            <v>ر2</v>
          </cell>
          <cell r="CY388" t="str">
            <v>ر2</v>
          </cell>
          <cell r="CZ388" t="str">
            <v>ر2</v>
          </cell>
          <cell r="DA388" t="str">
            <v>ر2</v>
          </cell>
          <cell r="DB388" t="str">
            <v>ر2</v>
          </cell>
          <cell r="DC388" t="str">
            <v>ر2</v>
          </cell>
          <cell r="DD388" t="str">
            <v>ر1</v>
          </cell>
          <cell r="DE388" t="str">
            <v>ر1</v>
          </cell>
          <cell r="DF388" t="str">
            <v>ر1</v>
          </cell>
          <cell r="DG388" t="str">
            <v>ج</v>
          </cell>
          <cell r="DH388" t="str">
            <v>ر1</v>
          </cell>
          <cell r="DI388" t="str">
            <v>ر1</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
          </cell>
          <cell r="ET388">
            <v>32000</v>
          </cell>
          <cell r="EU388" t="str">
            <v/>
          </cell>
          <cell r="EV388" t="str">
            <v/>
          </cell>
          <cell r="EW388" t="e">
            <v>#REF!</v>
          </cell>
        </row>
        <row r="389">
          <cell r="A389">
            <v>707341</v>
          </cell>
          <cell r="B389" t="str">
            <v>هنادي عزام</v>
          </cell>
          <cell r="C389" t="str">
            <v>الأولى</v>
          </cell>
          <cell r="D389" t="str">
            <v/>
          </cell>
          <cell r="E389"/>
          <cell r="F389" t="str">
            <v>ر2</v>
          </cell>
          <cell r="G389"/>
          <cell r="H389" t="str">
            <v>ر1</v>
          </cell>
          <cell r="I389"/>
          <cell r="J389" t="str">
            <v>ر2</v>
          </cell>
          <cell r="K389"/>
          <cell r="L389" t="str">
            <v>ر1</v>
          </cell>
          <cell r="M389"/>
          <cell r="N389" t="str">
            <v>ر2</v>
          </cell>
          <cell r="O389"/>
          <cell r="P389" t="str">
            <v>ر1</v>
          </cell>
          <cell r="Q389">
            <v>1</v>
          </cell>
          <cell r="R389" t="str">
            <v>ج</v>
          </cell>
          <cell r="S389"/>
          <cell r="T389" t="str">
            <v>ر1</v>
          </cell>
          <cell r="U389">
            <v>1</v>
          </cell>
          <cell r="V389" t="str">
            <v>ج</v>
          </cell>
          <cell r="W389">
            <v>1</v>
          </cell>
          <cell r="X389" t="str">
            <v>ر1</v>
          </cell>
          <cell r="Y389">
            <v>1</v>
          </cell>
          <cell r="Z389" t="str">
            <v>ر1</v>
          </cell>
          <cell r="AA389">
            <v>1</v>
          </cell>
          <cell r="AB389" t="str">
            <v>ر1</v>
          </cell>
          <cell r="AC389"/>
          <cell r="AD389" t="str">
            <v/>
          </cell>
          <cell r="AE389"/>
          <cell r="AF389" t="str">
            <v/>
          </cell>
          <cell r="AG389"/>
          <cell r="AH389" t="str">
            <v/>
          </cell>
          <cell r="AI389"/>
          <cell r="AJ389" t="str">
            <v/>
          </cell>
          <cell r="AK389"/>
          <cell r="AL389" t="str">
            <v/>
          </cell>
          <cell r="AM389"/>
          <cell r="AN389" t="str">
            <v/>
          </cell>
          <cell r="AO389"/>
          <cell r="AP389" t="str">
            <v/>
          </cell>
          <cell r="AQ389"/>
          <cell r="AR389" t="str">
            <v/>
          </cell>
          <cell r="AS389"/>
          <cell r="AT389" t="str">
            <v/>
          </cell>
          <cell r="AU389"/>
          <cell r="AV389" t="str">
            <v/>
          </cell>
          <cell r="AW389"/>
          <cell r="AX389" t="str">
            <v/>
          </cell>
          <cell r="AY389"/>
          <cell r="AZ389" t="str">
            <v/>
          </cell>
          <cell r="BA389"/>
          <cell r="BB389" t="str">
            <v/>
          </cell>
          <cell r="BC389"/>
          <cell r="BD389" t="str">
            <v/>
          </cell>
          <cell r="BE389"/>
          <cell r="BF389" t="str">
            <v/>
          </cell>
          <cell r="BG389"/>
          <cell r="BH389" t="str">
            <v/>
          </cell>
          <cell r="BI389"/>
          <cell r="BJ389" t="str">
            <v/>
          </cell>
          <cell r="BK389"/>
          <cell r="BL389" t="str">
            <v/>
          </cell>
          <cell r="BM389"/>
          <cell r="BN389" t="str">
            <v/>
          </cell>
          <cell r="BO389"/>
          <cell r="BP389" t="str">
            <v/>
          </cell>
          <cell r="BQ389"/>
          <cell r="BR389" t="str">
            <v/>
          </cell>
          <cell r="BS389"/>
          <cell r="BT389" t="str">
            <v/>
          </cell>
          <cell r="BU389"/>
          <cell r="BV389" t="str">
            <v/>
          </cell>
          <cell r="BW389"/>
          <cell r="BX389" t="str">
            <v/>
          </cell>
          <cell r="BY389"/>
          <cell r="BZ389" t="str">
            <v/>
          </cell>
          <cell r="CA389"/>
          <cell r="CB389" t="str">
            <v/>
          </cell>
          <cell r="CC389"/>
          <cell r="CD389" t="str">
            <v/>
          </cell>
          <cell r="CE389"/>
          <cell r="CF389" t="str">
            <v/>
          </cell>
          <cell r="CG389"/>
          <cell r="CH389" t="str">
            <v/>
          </cell>
          <cell r="CI389"/>
          <cell r="CJ389" t="str">
            <v/>
          </cell>
          <cell r="CK389"/>
          <cell r="CL389" t="str">
            <v/>
          </cell>
          <cell r="CM389"/>
          <cell r="CN389" t="str">
            <v/>
          </cell>
          <cell r="CO389"/>
          <cell r="CP389" t="str">
            <v/>
          </cell>
          <cell r="CQ389"/>
          <cell r="CR389" t="str">
            <v/>
          </cell>
          <cell r="CS389"/>
          <cell r="CT389" t="str">
            <v/>
          </cell>
          <cell r="CU389"/>
          <cell r="CV389" t="str">
            <v/>
          </cell>
          <cell r="CW389"/>
          <cell r="CX389" t="str">
            <v>ر2</v>
          </cell>
          <cell r="CY389" t="str">
            <v>ر1</v>
          </cell>
          <cell r="CZ389" t="str">
            <v>ر2</v>
          </cell>
          <cell r="DA389" t="str">
            <v>ر1</v>
          </cell>
          <cell r="DB389" t="str">
            <v>ر2</v>
          </cell>
          <cell r="DC389" t="str">
            <v>ر1</v>
          </cell>
          <cell r="DD389" t="str">
            <v>ر1</v>
          </cell>
          <cell r="DE389" t="str">
            <v>ر1</v>
          </cell>
          <cell r="DF389" t="str">
            <v>ر1</v>
          </cell>
          <cell r="DG389" t="str">
            <v>ر2</v>
          </cell>
          <cell r="DH389" t="str">
            <v>ر2</v>
          </cell>
          <cell r="DI389" t="str">
            <v>ر2</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
          </cell>
          <cell r="ET389" t="str">
            <v/>
          </cell>
          <cell r="EU389" t="str">
            <v/>
          </cell>
          <cell r="EV389" t="str">
            <v/>
          </cell>
          <cell r="EW389" t="e">
            <v>#REF!</v>
          </cell>
        </row>
        <row r="390">
          <cell r="A390">
            <v>707344</v>
          </cell>
          <cell r="B390" t="str">
            <v>وسيم ابراهيم</v>
          </cell>
          <cell r="C390" t="str">
            <v>الثانية</v>
          </cell>
          <cell r="D390" t="str">
            <v>إيقاف</v>
          </cell>
          <cell r="E390"/>
          <cell r="F390" t="str">
            <v>ر1</v>
          </cell>
          <cell r="G390"/>
          <cell r="H390" t="str">
            <v>ر1</v>
          </cell>
          <cell r="I390"/>
          <cell r="J390" t="str">
            <v>ر1</v>
          </cell>
          <cell r="K390"/>
          <cell r="L390" t="str">
            <v>ر1</v>
          </cell>
          <cell r="M390"/>
          <cell r="N390" t="str">
            <v>ر1</v>
          </cell>
          <cell r="O390"/>
          <cell r="P390" t="str">
            <v>ر1</v>
          </cell>
          <cell r="Q390"/>
          <cell r="R390" t="str">
            <v>ر1</v>
          </cell>
          <cell r="S390"/>
          <cell r="T390" t="str">
            <v>ر1</v>
          </cell>
          <cell r="U390"/>
          <cell r="V390" t="str">
            <v>ر1</v>
          </cell>
          <cell r="W390"/>
          <cell r="X390" t="str">
            <v>ر1</v>
          </cell>
          <cell r="Y390">
            <v>1</v>
          </cell>
          <cell r="Z390" t="str">
            <v>ج</v>
          </cell>
          <cell r="AA390"/>
          <cell r="AB390" t="str">
            <v>ر1</v>
          </cell>
          <cell r="AC390"/>
          <cell r="AD390" t="str">
            <v>ج</v>
          </cell>
          <cell r="AE390"/>
          <cell r="AF390" t="str">
            <v>ج</v>
          </cell>
          <cell r="AG390"/>
          <cell r="AH390" t="str">
            <v>ر1</v>
          </cell>
          <cell r="AI390"/>
          <cell r="AJ390" t="str">
            <v>ج</v>
          </cell>
          <cell r="AK390"/>
          <cell r="AL390" t="str">
            <v>ج</v>
          </cell>
          <cell r="AM390"/>
          <cell r="AN390" t="str">
            <v>ر1</v>
          </cell>
          <cell r="AO390"/>
          <cell r="AP390" t="str">
            <v>ج</v>
          </cell>
          <cell r="AQ390"/>
          <cell r="AR390" t="str">
            <v>ج</v>
          </cell>
          <cell r="AS390"/>
          <cell r="AT390" t="str">
            <v>ج</v>
          </cell>
          <cell r="AU390"/>
          <cell r="AV390" t="str">
            <v>ج</v>
          </cell>
          <cell r="AW390"/>
          <cell r="AX390" t="str">
            <v>ج</v>
          </cell>
          <cell r="AY390">
            <v>1</v>
          </cell>
          <cell r="AZ390" t="str">
            <v>ج</v>
          </cell>
          <cell r="BA390"/>
          <cell r="BB390" t="str">
            <v/>
          </cell>
          <cell r="BC390"/>
          <cell r="BD390" t="str">
            <v/>
          </cell>
          <cell r="BE390"/>
          <cell r="BF390" t="str">
            <v/>
          </cell>
          <cell r="BG390"/>
          <cell r="BH390" t="str">
            <v/>
          </cell>
          <cell r="BI390"/>
          <cell r="BJ390" t="str">
            <v/>
          </cell>
          <cell r="BK390"/>
          <cell r="BL390" t="str">
            <v/>
          </cell>
          <cell r="BM390"/>
          <cell r="BN390" t="str">
            <v/>
          </cell>
          <cell r="BO390"/>
          <cell r="BP390" t="str">
            <v/>
          </cell>
          <cell r="BQ390"/>
          <cell r="BR390" t="str">
            <v/>
          </cell>
          <cell r="BS390"/>
          <cell r="BT390" t="str">
            <v/>
          </cell>
          <cell r="BU390"/>
          <cell r="BV390" t="str">
            <v/>
          </cell>
          <cell r="BW390"/>
          <cell r="BX390" t="str">
            <v/>
          </cell>
          <cell r="BY390"/>
          <cell r="BZ390" t="str">
            <v/>
          </cell>
          <cell r="CA390"/>
          <cell r="CB390" t="str">
            <v/>
          </cell>
          <cell r="CC390"/>
          <cell r="CD390" t="str">
            <v/>
          </cell>
          <cell r="CE390"/>
          <cell r="CF390" t="str">
            <v/>
          </cell>
          <cell r="CG390"/>
          <cell r="CH390" t="str">
            <v/>
          </cell>
          <cell r="CI390"/>
          <cell r="CJ390" t="str">
            <v/>
          </cell>
          <cell r="CK390"/>
          <cell r="CL390" t="str">
            <v/>
          </cell>
          <cell r="CM390"/>
          <cell r="CN390" t="str">
            <v/>
          </cell>
          <cell r="CO390"/>
          <cell r="CP390" t="str">
            <v/>
          </cell>
          <cell r="CQ390"/>
          <cell r="CR390" t="str">
            <v/>
          </cell>
          <cell r="CS390"/>
          <cell r="CT390" t="str">
            <v/>
          </cell>
          <cell r="CU390"/>
          <cell r="CV390" t="str">
            <v/>
          </cell>
          <cell r="CW390" t="str">
            <v>إيقاف</v>
          </cell>
          <cell r="CX390" t="str">
            <v>ر1</v>
          </cell>
          <cell r="CY390" t="str">
            <v>ر1</v>
          </cell>
          <cell r="CZ390" t="str">
            <v>ر1</v>
          </cell>
          <cell r="DA390" t="str">
            <v>ر1</v>
          </cell>
          <cell r="DB390" t="str">
            <v>ر1</v>
          </cell>
          <cell r="DC390" t="str">
            <v>ر1</v>
          </cell>
          <cell r="DD390" t="str">
            <v>ر1</v>
          </cell>
          <cell r="DE390" t="str">
            <v>ر1</v>
          </cell>
          <cell r="DF390" t="str">
            <v>ر1</v>
          </cell>
          <cell r="DG390" t="str">
            <v>ر1</v>
          </cell>
          <cell r="DH390" t="str">
            <v>ج</v>
          </cell>
          <cell r="DI390" t="str">
            <v>ر1</v>
          </cell>
          <cell r="DJ390" t="str">
            <v>ج</v>
          </cell>
          <cell r="DK390" t="str">
            <v>ج</v>
          </cell>
          <cell r="DL390" t="str">
            <v>ر1</v>
          </cell>
          <cell r="DM390" t="str">
            <v>ج</v>
          </cell>
          <cell r="DN390" t="str">
            <v>ج</v>
          </cell>
          <cell r="DO390" t="str">
            <v>ر1</v>
          </cell>
          <cell r="DP390" t="str">
            <v>ج</v>
          </cell>
          <cell r="DQ390" t="str">
            <v>ج</v>
          </cell>
          <cell r="DR390" t="str">
            <v>ج</v>
          </cell>
          <cell r="DS390" t="str">
            <v>ج</v>
          </cell>
          <cell r="DT390" t="str">
            <v>ج</v>
          </cell>
          <cell r="DU390" t="str">
            <v>ج</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
          </cell>
          <cell r="ET390">
            <v>20000</v>
          </cell>
          <cell r="EU390" t="str">
            <v/>
          </cell>
          <cell r="EV390" t="str">
            <v/>
          </cell>
          <cell r="EW390" t="e">
            <v>#REF!</v>
          </cell>
        </row>
        <row r="391">
          <cell r="A391">
            <v>707349</v>
          </cell>
          <cell r="B391" t="str">
            <v>يارا علان</v>
          </cell>
          <cell r="C391" t="str">
            <v>الثانية حديث</v>
          </cell>
          <cell r="D391" t="str">
            <v>ترفع الى س2</v>
          </cell>
          <cell r="E391"/>
          <cell r="F391" t="str">
            <v>ر2</v>
          </cell>
          <cell r="G391"/>
          <cell r="H391" t="str">
            <v>ر1</v>
          </cell>
          <cell r="I391">
            <v>1</v>
          </cell>
          <cell r="J391" t="str">
            <v>ر1</v>
          </cell>
          <cell r="K391">
            <v>1</v>
          </cell>
          <cell r="L391" t="str">
            <v>ر2</v>
          </cell>
          <cell r="M391">
            <v>1</v>
          </cell>
          <cell r="N391" t="str">
            <v>ر2</v>
          </cell>
          <cell r="O391">
            <v>1</v>
          </cell>
          <cell r="P391" t="str">
            <v>ج</v>
          </cell>
          <cell r="Q391"/>
          <cell r="R391" t="str">
            <v>ر1</v>
          </cell>
          <cell r="S391"/>
          <cell r="T391" t="str">
            <v>ج</v>
          </cell>
          <cell r="U391"/>
          <cell r="V391" t="str">
            <v>ج</v>
          </cell>
          <cell r="W391">
            <v>1</v>
          </cell>
          <cell r="X391" t="str">
            <v>ج</v>
          </cell>
          <cell r="Y391"/>
          <cell r="Z391" t="str">
            <v>ج</v>
          </cell>
          <cell r="AA391">
            <v>1</v>
          </cell>
          <cell r="AB391" t="str">
            <v>ج</v>
          </cell>
          <cell r="AC391"/>
          <cell r="AD391" t="str">
            <v/>
          </cell>
          <cell r="AE391"/>
          <cell r="AF391" t="str">
            <v/>
          </cell>
          <cell r="AG391"/>
          <cell r="AH391" t="str">
            <v/>
          </cell>
          <cell r="AI391"/>
          <cell r="AJ391" t="str">
            <v/>
          </cell>
          <cell r="AK391"/>
          <cell r="AL391" t="str">
            <v/>
          </cell>
          <cell r="AM391"/>
          <cell r="AN391" t="str">
            <v/>
          </cell>
          <cell r="AO391"/>
          <cell r="AP391" t="str">
            <v/>
          </cell>
          <cell r="AQ391"/>
          <cell r="AR391" t="str">
            <v/>
          </cell>
          <cell r="AS391"/>
          <cell r="AT391" t="str">
            <v/>
          </cell>
          <cell r="AU391"/>
          <cell r="AV391" t="str">
            <v/>
          </cell>
          <cell r="AW391"/>
          <cell r="AX391" t="str">
            <v/>
          </cell>
          <cell r="AY391"/>
          <cell r="AZ391" t="str">
            <v/>
          </cell>
          <cell r="BA391"/>
          <cell r="BB391" t="str">
            <v/>
          </cell>
          <cell r="BC391"/>
          <cell r="BD391" t="str">
            <v/>
          </cell>
          <cell r="BE391"/>
          <cell r="BF391" t="str">
            <v/>
          </cell>
          <cell r="BG391"/>
          <cell r="BH391" t="str">
            <v/>
          </cell>
          <cell r="BI391"/>
          <cell r="BJ391" t="str">
            <v/>
          </cell>
          <cell r="BK391"/>
          <cell r="BL391" t="str">
            <v/>
          </cell>
          <cell r="BM391"/>
          <cell r="BN391" t="str">
            <v/>
          </cell>
          <cell r="BO391"/>
          <cell r="BP391" t="str">
            <v/>
          </cell>
          <cell r="BQ391"/>
          <cell r="BR391" t="str">
            <v/>
          </cell>
          <cell r="BS391"/>
          <cell r="BT391" t="str">
            <v/>
          </cell>
          <cell r="BU391"/>
          <cell r="BV391" t="str">
            <v/>
          </cell>
          <cell r="BW391"/>
          <cell r="BX391" t="str">
            <v/>
          </cell>
          <cell r="BY391"/>
          <cell r="BZ391" t="str">
            <v/>
          </cell>
          <cell r="CA391"/>
          <cell r="CB391" t="str">
            <v/>
          </cell>
          <cell r="CC391"/>
          <cell r="CD391" t="str">
            <v/>
          </cell>
          <cell r="CE391"/>
          <cell r="CF391" t="str">
            <v/>
          </cell>
          <cell r="CG391"/>
          <cell r="CH391" t="str">
            <v/>
          </cell>
          <cell r="CI391"/>
          <cell r="CJ391" t="str">
            <v/>
          </cell>
          <cell r="CK391"/>
          <cell r="CL391" t="str">
            <v/>
          </cell>
          <cell r="CM391"/>
          <cell r="CN391" t="str">
            <v/>
          </cell>
          <cell r="CO391"/>
          <cell r="CP391" t="str">
            <v/>
          </cell>
          <cell r="CQ391"/>
          <cell r="CR391" t="str">
            <v/>
          </cell>
          <cell r="CS391"/>
          <cell r="CT391" t="str">
            <v/>
          </cell>
          <cell r="CU391"/>
          <cell r="CV391" t="str">
            <v/>
          </cell>
          <cell r="CW391"/>
          <cell r="CX391" t="str">
            <v>ر2</v>
          </cell>
          <cell r="CY391" t="str">
            <v>ر1</v>
          </cell>
          <cell r="CZ391" t="str">
            <v>ر2</v>
          </cell>
          <cell r="DA391" t="str">
            <v>ر2</v>
          </cell>
          <cell r="DB391" t="str">
            <v>ر2</v>
          </cell>
          <cell r="DC391" t="str">
            <v>ر1</v>
          </cell>
          <cell r="DD391" t="str">
            <v>ر1</v>
          </cell>
          <cell r="DE391" t="str">
            <v>ج</v>
          </cell>
          <cell r="DF391" t="str">
            <v>ج</v>
          </cell>
          <cell r="DG391" t="str">
            <v>ر1</v>
          </cell>
          <cell r="DH391" t="str">
            <v>ج</v>
          </cell>
          <cell r="DI391" t="str">
            <v>ر1</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O391" t="str">
            <v/>
          </cell>
          <cell r="EP391" t="str">
            <v/>
          </cell>
          <cell r="EQ391" t="str">
            <v/>
          </cell>
          <cell r="ER391" t="str">
            <v/>
          </cell>
          <cell r="ES391" t="str">
            <v/>
          </cell>
          <cell r="ET391" t="str">
            <v/>
          </cell>
          <cell r="EU391" t="str">
            <v/>
          </cell>
          <cell r="EV391" t="str">
            <v/>
          </cell>
          <cell r="EW391" t="e">
            <v>#REF!</v>
          </cell>
        </row>
        <row r="392">
          <cell r="A392">
            <v>707351</v>
          </cell>
          <cell r="B392" t="str">
            <v>يسره كيوان</v>
          </cell>
          <cell r="C392" t="str">
            <v>الثانية حديث</v>
          </cell>
          <cell r="D392" t="str">
            <v>ترفع الى س2</v>
          </cell>
          <cell r="E392"/>
          <cell r="F392" t="str">
            <v>ر1</v>
          </cell>
          <cell r="G392"/>
          <cell r="H392" t="str">
            <v>ر2</v>
          </cell>
          <cell r="I392"/>
          <cell r="J392" t="str">
            <v>ر2</v>
          </cell>
          <cell r="K392">
            <v>1</v>
          </cell>
          <cell r="L392" t="str">
            <v>ج</v>
          </cell>
          <cell r="M392">
            <v>1</v>
          </cell>
          <cell r="N392" t="str">
            <v>ر2</v>
          </cell>
          <cell r="O392"/>
          <cell r="P392" t="str">
            <v>ر1</v>
          </cell>
          <cell r="Q392"/>
          <cell r="R392" t="str">
            <v>ج</v>
          </cell>
          <cell r="S392"/>
          <cell r="T392" t="str">
            <v>ر1</v>
          </cell>
          <cell r="U392"/>
          <cell r="V392" t="str">
            <v>ر2</v>
          </cell>
          <cell r="W392">
            <v>1</v>
          </cell>
          <cell r="X392" t="str">
            <v>ج</v>
          </cell>
          <cell r="Y392">
            <v>1</v>
          </cell>
          <cell r="Z392" t="str">
            <v>ج</v>
          </cell>
          <cell r="AA392">
            <v>1</v>
          </cell>
          <cell r="AB392" t="str">
            <v>ر1</v>
          </cell>
          <cell r="AC392"/>
          <cell r="AD392" t="str">
            <v/>
          </cell>
          <cell r="AE392"/>
          <cell r="AF392" t="str">
            <v/>
          </cell>
          <cell r="AG392"/>
          <cell r="AH392" t="str">
            <v/>
          </cell>
          <cell r="AI392"/>
          <cell r="AJ392" t="str">
            <v/>
          </cell>
          <cell r="AK392"/>
          <cell r="AL392" t="str">
            <v/>
          </cell>
          <cell r="AM392"/>
          <cell r="AN392" t="str">
            <v/>
          </cell>
          <cell r="AO392"/>
          <cell r="AP392" t="str">
            <v/>
          </cell>
          <cell r="AQ392"/>
          <cell r="AR392" t="str">
            <v/>
          </cell>
          <cell r="AS392"/>
          <cell r="AT392" t="str">
            <v/>
          </cell>
          <cell r="AU392"/>
          <cell r="AV392" t="str">
            <v/>
          </cell>
          <cell r="AW392"/>
          <cell r="AX392" t="str">
            <v/>
          </cell>
          <cell r="AY392"/>
          <cell r="AZ392" t="str">
            <v/>
          </cell>
          <cell r="BA392"/>
          <cell r="BB392" t="str">
            <v/>
          </cell>
          <cell r="BC392"/>
          <cell r="BD392" t="str">
            <v/>
          </cell>
          <cell r="BE392"/>
          <cell r="BF392" t="str">
            <v/>
          </cell>
          <cell r="BG392"/>
          <cell r="BH392" t="str">
            <v/>
          </cell>
          <cell r="BI392"/>
          <cell r="BJ392" t="str">
            <v/>
          </cell>
          <cell r="BK392"/>
          <cell r="BL392" t="str">
            <v/>
          </cell>
          <cell r="BM392"/>
          <cell r="BN392" t="str">
            <v/>
          </cell>
          <cell r="BO392"/>
          <cell r="BP392" t="str">
            <v/>
          </cell>
          <cell r="BQ392"/>
          <cell r="BR392" t="str">
            <v/>
          </cell>
          <cell r="BS392"/>
          <cell r="BT392" t="str">
            <v/>
          </cell>
          <cell r="BU392"/>
          <cell r="BV392" t="str">
            <v/>
          </cell>
          <cell r="BW392"/>
          <cell r="BX392" t="str">
            <v/>
          </cell>
          <cell r="BY392"/>
          <cell r="BZ392" t="str">
            <v/>
          </cell>
          <cell r="CA392"/>
          <cell r="CB392" t="str">
            <v/>
          </cell>
          <cell r="CC392"/>
          <cell r="CD392" t="str">
            <v/>
          </cell>
          <cell r="CE392"/>
          <cell r="CF392" t="str">
            <v/>
          </cell>
          <cell r="CG392"/>
          <cell r="CH392" t="str">
            <v/>
          </cell>
          <cell r="CI392"/>
          <cell r="CJ392" t="str">
            <v/>
          </cell>
          <cell r="CK392"/>
          <cell r="CL392" t="str">
            <v/>
          </cell>
          <cell r="CM392"/>
          <cell r="CN392" t="str">
            <v/>
          </cell>
          <cell r="CO392"/>
          <cell r="CP392" t="str">
            <v/>
          </cell>
          <cell r="CQ392"/>
          <cell r="CR392" t="str">
            <v/>
          </cell>
          <cell r="CS392"/>
          <cell r="CT392" t="str">
            <v/>
          </cell>
          <cell r="CU392"/>
          <cell r="CV392" t="str">
            <v/>
          </cell>
          <cell r="CW392"/>
          <cell r="CX392" t="str">
            <v>ر1</v>
          </cell>
          <cell r="CY392" t="str">
            <v>ر2</v>
          </cell>
          <cell r="CZ392" t="str">
            <v>ر2</v>
          </cell>
          <cell r="DA392" t="str">
            <v>ر1</v>
          </cell>
          <cell r="DB392" t="str">
            <v>ر2</v>
          </cell>
          <cell r="DC392" t="str">
            <v>ر1</v>
          </cell>
          <cell r="DD392" t="str">
            <v>ج</v>
          </cell>
          <cell r="DE392" t="str">
            <v>ر1</v>
          </cell>
          <cell r="DF392" t="str">
            <v>ر2</v>
          </cell>
          <cell r="DG392" t="str">
            <v>ر1</v>
          </cell>
          <cell r="DH392" t="str">
            <v>ر1</v>
          </cell>
          <cell r="DI392" t="str">
            <v>ر2</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e">
            <v>#REF!</v>
          </cell>
        </row>
        <row r="393">
          <cell r="A393">
            <v>707359</v>
          </cell>
          <cell r="B393" t="str">
            <v>احمد المحمد</v>
          </cell>
          <cell r="C393" t="str">
            <v>الأولى</v>
          </cell>
          <cell r="D393" t="str">
            <v/>
          </cell>
          <cell r="E393"/>
          <cell r="F393" t="str">
            <v>ر1</v>
          </cell>
          <cell r="G393"/>
          <cell r="H393" t="str">
            <v>ر1</v>
          </cell>
          <cell r="I393">
            <v>1</v>
          </cell>
          <cell r="J393" t="str">
            <v>ج</v>
          </cell>
          <cell r="K393"/>
          <cell r="L393" t="str">
            <v>ر1</v>
          </cell>
          <cell r="M393">
            <v>1</v>
          </cell>
          <cell r="N393" t="str">
            <v>ج</v>
          </cell>
          <cell r="O393">
            <v>1</v>
          </cell>
          <cell r="P393" t="str">
            <v>ج</v>
          </cell>
          <cell r="Q393">
            <v>1</v>
          </cell>
          <cell r="R393" t="str">
            <v>ج</v>
          </cell>
          <cell r="S393">
            <v>1</v>
          </cell>
          <cell r="T393" t="str">
            <v>ج</v>
          </cell>
          <cell r="U393">
            <v>1</v>
          </cell>
          <cell r="V393" t="str">
            <v>ج</v>
          </cell>
          <cell r="W393">
            <v>1</v>
          </cell>
          <cell r="X393" t="str">
            <v>ج</v>
          </cell>
          <cell r="Y393"/>
          <cell r="Z393" t="str">
            <v>ج</v>
          </cell>
          <cell r="AA393"/>
          <cell r="AB393" t="str">
            <v>ج</v>
          </cell>
          <cell r="AC393"/>
          <cell r="AD393" t="str">
            <v/>
          </cell>
          <cell r="AE393"/>
          <cell r="AF393" t="str">
            <v/>
          </cell>
          <cell r="AG393"/>
          <cell r="AH393" t="str">
            <v/>
          </cell>
          <cell r="AI393"/>
          <cell r="AJ393" t="str">
            <v/>
          </cell>
          <cell r="AK393"/>
          <cell r="AL393" t="str">
            <v/>
          </cell>
          <cell r="AM393"/>
          <cell r="AN393" t="str">
            <v/>
          </cell>
          <cell r="AO393"/>
          <cell r="AP393" t="str">
            <v/>
          </cell>
          <cell r="AQ393"/>
          <cell r="AR393" t="str">
            <v/>
          </cell>
          <cell r="AS393"/>
          <cell r="AT393" t="str">
            <v/>
          </cell>
          <cell r="AU393"/>
          <cell r="AV393" t="str">
            <v/>
          </cell>
          <cell r="AW393"/>
          <cell r="AX393" t="str">
            <v/>
          </cell>
          <cell r="AY393"/>
          <cell r="AZ393" t="str">
            <v/>
          </cell>
          <cell r="BA393"/>
          <cell r="BB393" t="str">
            <v/>
          </cell>
          <cell r="BC393"/>
          <cell r="BD393" t="str">
            <v/>
          </cell>
          <cell r="BE393"/>
          <cell r="BF393" t="str">
            <v/>
          </cell>
          <cell r="BG393"/>
          <cell r="BH393" t="str">
            <v/>
          </cell>
          <cell r="BI393"/>
          <cell r="BJ393" t="str">
            <v/>
          </cell>
          <cell r="BK393"/>
          <cell r="BL393" t="str">
            <v/>
          </cell>
          <cell r="BM393"/>
          <cell r="BN393" t="str">
            <v/>
          </cell>
          <cell r="BO393"/>
          <cell r="BP393" t="str">
            <v/>
          </cell>
          <cell r="BQ393"/>
          <cell r="BR393" t="str">
            <v/>
          </cell>
          <cell r="BS393"/>
          <cell r="BT393" t="str">
            <v/>
          </cell>
          <cell r="BU393"/>
          <cell r="BV393" t="str">
            <v/>
          </cell>
          <cell r="BW393"/>
          <cell r="BX393" t="str">
            <v/>
          </cell>
          <cell r="BY393"/>
          <cell r="BZ393" t="str">
            <v/>
          </cell>
          <cell r="CA393"/>
          <cell r="CB393" t="str">
            <v/>
          </cell>
          <cell r="CC393"/>
          <cell r="CD393" t="str">
            <v/>
          </cell>
          <cell r="CE393"/>
          <cell r="CF393" t="str">
            <v/>
          </cell>
          <cell r="CG393"/>
          <cell r="CH393" t="str">
            <v/>
          </cell>
          <cell r="CI393"/>
          <cell r="CJ393" t="str">
            <v/>
          </cell>
          <cell r="CK393"/>
          <cell r="CL393" t="str">
            <v/>
          </cell>
          <cell r="CM393"/>
          <cell r="CN393" t="str">
            <v/>
          </cell>
          <cell r="CO393"/>
          <cell r="CP393" t="str">
            <v/>
          </cell>
          <cell r="CQ393"/>
          <cell r="CR393" t="str">
            <v/>
          </cell>
          <cell r="CS393"/>
          <cell r="CT393" t="str">
            <v/>
          </cell>
          <cell r="CU393"/>
          <cell r="CV393" t="str">
            <v/>
          </cell>
          <cell r="CW393"/>
          <cell r="CX393" t="str">
            <v>ر1</v>
          </cell>
          <cell r="CY393" t="str">
            <v>ر1</v>
          </cell>
          <cell r="CZ393" t="str">
            <v>ر1</v>
          </cell>
          <cell r="DA393" t="str">
            <v>ر1</v>
          </cell>
          <cell r="DB393" t="str">
            <v>ر1</v>
          </cell>
          <cell r="DC393" t="str">
            <v>ر1</v>
          </cell>
          <cell r="DD393" t="str">
            <v>ر1</v>
          </cell>
          <cell r="DE393" t="str">
            <v>ر1</v>
          </cell>
          <cell r="DF393" t="str">
            <v>ر1</v>
          </cell>
          <cell r="DG393" t="str">
            <v>ر1</v>
          </cell>
          <cell r="DH393" t="str">
            <v>ج</v>
          </cell>
          <cell r="DI393" t="str">
            <v>ج</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O393" t="str">
            <v/>
          </cell>
          <cell r="EP393" t="str">
            <v/>
          </cell>
          <cell r="EQ393" t="str">
            <v/>
          </cell>
          <cell r="ER393" t="str">
            <v/>
          </cell>
          <cell r="ES393" t="str">
            <v/>
          </cell>
          <cell r="ET393" t="str">
            <v/>
          </cell>
          <cell r="EU393" t="str">
            <v/>
          </cell>
          <cell r="EV393" t="str">
            <v/>
          </cell>
          <cell r="EW393" t="e">
            <v>#REF!</v>
          </cell>
        </row>
        <row r="394">
          <cell r="A394">
            <v>707360</v>
          </cell>
          <cell r="B394" t="str">
            <v>احمد حمزه</v>
          </cell>
          <cell r="C394" t="str">
            <v>الأولى</v>
          </cell>
          <cell r="D394" t="str">
            <v/>
          </cell>
          <cell r="E394">
            <v>1</v>
          </cell>
          <cell r="F394" t="str">
            <v>ر1</v>
          </cell>
          <cell r="G394">
            <v>1</v>
          </cell>
          <cell r="H394" t="str">
            <v>ر1</v>
          </cell>
          <cell r="I394"/>
          <cell r="J394" t="str">
            <v>ر1</v>
          </cell>
          <cell r="K394"/>
          <cell r="L394" t="str">
            <v>ر1</v>
          </cell>
          <cell r="M394"/>
          <cell r="N394" t="str">
            <v>ر1</v>
          </cell>
          <cell r="O394"/>
          <cell r="P394" t="str">
            <v>ر1</v>
          </cell>
          <cell r="Q394"/>
          <cell r="R394" t="str">
            <v>ج</v>
          </cell>
          <cell r="S394"/>
          <cell r="T394" t="str">
            <v>ج</v>
          </cell>
          <cell r="U394"/>
          <cell r="V394" t="str">
            <v>ج</v>
          </cell>
          <cell r="W394"/>
          <cell r="X394" t="str">
            <v>ج</v>
          </cell>
          <cell r="Y394"/>
          <cell r="Z394" t="str">
            <v>ج</v>
          </cell>
          <cell r="AA394"/>
          <cell r="AB394" t="str">
            <v>ج</v>
          </cell>
          <cell r="AC394"/>
          <cell r="AD394" t="str">
            <v/>
          </cell>
          <cell r="AE394"/>
          <cell r="AF394" t="str">
            <v/>
          </cell>
          <cell r="AG394"/>
          <cell r="AH394" t="str">
            <v/>
          </cell>
          <cell r="AI394"/>
          <cell r="AJ394" t="str">
            <v/>
          </cell>
          <cell r="AK394"/>
          <cell r="AL394" t="str">
            <v/>
          </cell>
          <cell r="AM394"/>
          <cell r="AN394" t="str">
            <v/>
          </cell>
          <cell r="AO394"/>
          <cell r="AP394" t="str">
            <v/>
          </cell>
          <cell r="AQ394"/>
          <cell r="AR394" t="str">
            <v/>
          </cell>
          <cell r="AS394"/>
          <cell r="AT394" t="str">
            <v/>
          </cell>
          <cell r="AU394"/>
          <cell r="AV394" t="str">
            <v/>
          </cell>
          <cell r="AW394"/>
          <cell r="AX394" t="str">
            <v/>
          </cell>
          <cell r="AY394"/>
          <cell r="AZ394" t="str">
            <v/>
          </cell>
          <cell r="BA394"/>
          <cell r="BB394" t="str">
            <v/>
          </cell>
          <cell r="BC394"/>
          <cell r="BD394" t="str">
            <v/>
          </cell>
          <cell r="BE394"/>
          <cell r="BF394" t="str">
            <v/>
          </cell>
          <cell r="BG394"/>
          <cell r="BH394" t="str">
            <v/>
          </cell>
          <cell r="BI394"/>
          <cell r="BJ394" t="str">
            <v/>
          </cell>
          <cell r="BK394"/>
          <cell r="BL394" t="str">
            <v/>
          </cell>
          <cell r="BM394"/>
          <cell r="BN394" t="str">
            <v/>
          </cell>
          <cell r="BO394"/>
          <cell r="BP394" t="str">
            <v/>
          </cell>
          <cell r="BQ394"/>
          <cell r="BR394" t="str">
            <v/>
          </cell>
          <cell r="BS394"/>
          <cell r="BT394" t="str">
            <v/>
          </cell>
          <cell r="BU394"/>
          <cell r="BV394" t="str">
            <v/>
          </cell>
          <cell r="BW394"/>
          <cell r="BX394" t="str">
            <v/>
          </cell>
          <cell r="BY394"/>
          <cell r="BZ394" t="str">
            <v/>
          </cell>
          <cell r="CA394"/>
          <cell r="CB394" t="str">
            <v/>
          </cell>
          <cell r="CC394"/>
          <cell r="CD394" t="str">
            <v/>
          </cell>
          <cell r="CE394"/>
          <cell r="CF394" t="str">
            <v/>
          </cell>
          <cell r="CG394"/>
          <cell r="CH394" t="str">
            <v/>
          </cell>
          <cell r="CI394"/>
          <cell r="CJ394" t="str">
            <v/>
          </cell>
          <cell r="CK394"/>
          <cell r="CL394" t="str">
            <v/>
          </cell>
          <cell r="CM394"/>
          <cell r="CN394" t="str">
            <v/>
          </cell>
          <cell r="CO394"/>
          <cell r="CP394" t="str">
            <v/>
          </cell>
          <cell r="CQ394"/>
          <cell r="CR394" t="str">
            <v/>
          </cell>
          <cell r="CS394"/>
          <cell r="CT394" t="str">
            <v/>
          </cell>
          <cell r="CU394"/>
          <cell r="CV394" t="str">
            <v/>
          </cell>
          <cell r="CW394"/>
          <cell r="CX394" t="str">
            <v>ر2</v>
          </cell>
          <cell r="CY394" t="str">
            <v>ر2</v>
          </cell>
          <cell r="CZ394" t="str">
            <v>ر1</v>
          </cell>
          <cell r="DA394" t="str">
            <v>ر1</v>
          </cell>
          <cell r="DB394" t="str">
            <v>ر1</v>
          </cell>
          <cell r="DC394" t="str">
            <v>ر1</v>
          </cell>
          <cell r="DD394" t="str">
            <v>ج</v>
          </cell>
          <cell r="DE394" t="str">
            <v>ج</v>
          </cell>
          <cell r="DF394" t="str">
            <v>ج</v>
          </cell>
          <cell r="DG394" t="str">
            <v>ج</v>
          </cell>
          <cell r="DH394" t="str">
            <v>ج</v>
          </cell>
          <cell r="DI394" t="str">
            <v>ج</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
          </cell>
          <cell r="ET394" t="str">
            <v/>
          </cell>
          <cell r="EU394" t="str">
            <v/>
          </cell>
          <cell r="EV394" t="str">
            <v/>
          </cell>
          <cell r="EW394" t="e">
            <v>#REF!</v>
          </cell>
        </row>
        <row r="395">
          <cell r="A395">
            <v>707361</v>
          </cell>
          <cell r="B395" t="str">
            <v>احمد ديبو</v>
          </cell>
          <cell r="C395" t="str">
            <v>الأولى</v>
          </cell>
          <cell r="D395" t="str">
            <v/>
          </cell>
          <cell r="E395">
            <v>1</v>
          </cell>
          <cell r="F395" t="str">
            <v>ر1</v>
          </cell>
          <cell r="G395">
            <v>1</v>
          </cell>
          <cell r="H395" t="str">
            <v>ر1</v>
          </cell>
          <cell r="I395">
            <v>1</v>
          </cell>
          <cell r="J395" t="str">
            <v>ر1</v>
          </cell>
          <cell r="K395">
            <v>1</v>
          </cell>
          <cell r="L395" t="str">
            <v>ج</v>
          </cell>
          <cell r="M395">
            <v>1</v>
          </cell>
          <cell r="N395" t="str">
            <v>ر1</v>
          </cell>
          <cell r="O395"/>
          <cell r="P395" t="str">
            <v>ج</v>
          </cell>
          <cell r="Q395">
            <v>1</v>
          </cell>
          <cell r="R395" t="str">
            <v>ج</v>
          </cell>
          <cell r="S395">
            <v>1</v>
          </cell>
          <cell r="T395" t="str">
            <v>ج</v>
          </cell>
          <cell r="U395">
            <v>1</v>
          </cell>
          <cell r="V395" t="str">
            <v>ج</v>
          </cell>
          <cell r="W395">
            <v>1</v>
          </cell>
          <cell r="X395" t="str">
            <v>ج</v>
          </cell>
          <cell r="Y395">
            <v>1</v>
          </cell>
          <cell r="Z395" t="str">
            <v>ج</v>
          </cell>
          <cell r="AA395"/>
          <cell r="AB395" t="str">
            <v>ج</v>
          </cell>
          <cell r="AC395"/>
          <cell r="AD395" t="str">
            <v/>
          </cell>
          <cell r="AE395"/>
          <cell r="AF395" t="str">
            <v/>
          </cell>
          <cell r="AG395"/>
          <cell r="AH395" t="str">
            <v/>
          </cell>
          <cell r="AI395"/>
          <cell r="AJ395" t="str">
            <v/>
          </cell>
          <cell r="AK395"/>
          <cell r="AL395" t="str">
            <v/>
          </cell>
          <cell r="AM395"/>
          <cell r="AN395" t="str">
            <v/>
          </cell>
          <cell r="AO395"/>
          <cell r="AP395" t="str">
            <v/>
          </cell>
          <cell r="AQ395"/>
          <cell r="AR395" t="str">
            <v/>
          </cell>
          <cell r="AS395"/>
          <cell r="AT395" t="str">
            <v/>
          </cell>
          <cell r="AU395"/>
          <cell r="AV395" t="str">
            <v/>
          </cell>
          <cell r="AW395"/>
          <cell r="AX395" t="str">
            <v/>
          </cell>
          <cell r="AY395"/>
          <cell r="AZ395" t="str">
            <v/>
          </cell>
          <cell r="BA395"/>
          <cell r="BB395" t="str">
            <v/>
          </cell>
          <cell r="BC395"/>
          <cell r="BD395" t="str">
            <v/>
          </cell>
          <cell r="BE395"/>
          <cell r="BF395" t="str">
            <v/>
          </cell>
          <cell r="BG395"/>
          <cell r="BH395" t="str">
            <v/>
          </cell>
          <cell r="BI395"/>
          <cell r="BJ395" t="str">
            <v/>
          </cell>
          <cell r="BK395"/>
          <cell r="BL395" t="str">
            <v/>
          </cell>
          <cell r="BM395"/>
          <cell r="BN395" t="str">
            <v/>
          </cell>
          <cell r="BO395"/>
          <cell r="BP395" t="str">
            <v/>
          </cell>
          <cell r="BQ395"/>
          <cell r="BR395" t="str">
            <v/>
          </cell>
          <cell r="BS395"/>
          <cell r="BT395" t="str">
            <v/>
          </cell>
          <cell r="BU395"/>
          <cell r="BV395" t="str">
            <v/>
          </cell>
          <cell r="BW395"/>
          <cell r="BX395" t="str">
            <v/>
          </cell>
          <cell r="BY395"/>
          <cell r="BZ395" t="str">
            <v/>
          </cell>
          <cell r="CA395"/>
          <cell r="CB395" t="str">
            <v/>
          </cell>
          <cell r="CC395"/>
          <cell r="CD395" t="str">
            <v/>
          </cell>
          <cell r="CE395"/>
          <cell r="CF395" t="str">
            <v/>
          </cell>
          <cell r="CG395"/>
          <cell r="CH395" t="str">
            <v/>
          </cell>
          <cell r="CI395"/>
          <cell r="CJ395" t="str">
            <v/>
          </cell>
          <cell r="CK395"/>
          <cell r="CL395" t="str">
            <v/>
          </cell>
          <cell r="CM395"/>
          <cell r="CN395" t="str">
            <v/>
          </cell>
          <cell r="CO395"/>
          <cell r="CP395" t="str">
            <v/>
          </cell>
          <cell r="CQ395"/>
          <cell r="CR395" t="str">
            <v/>
          </cell>
          <cell r="CS395"/>
          <cell r="CT395" t="str">
            <v/>
          </cell>
          <cell r="CU395"/>
          <cell r="CV395" t="str">
            <v/>
          </cell>
          <cell r="CW395"/>
          <cell r="CX395" t="str">
            <v>ر2</v>
          </cell>
          <cell r="CY395" t="str">
            <v>ر2</v>
          </cell>
          <cell r="CZ395" t="str">
            <v>ر2</v>
          </cell>
          <cell r="DA395" t="str">
            <v>ر1</v>
          </cell>
          <cell r="DB395" t="str">
            <v>ر2</v>
          </cell>
          <cell r="DC395" t="str">
            <v>ج</v>
          </cell>
          <cell r="DD395" t="str">
            <v>ر1</v>
          </cell>
          <cell r="DE395" t="str">
            <v>ر1</v>
          </cell>
          <cell r="DF395" t="str">
            <v>ر1</v>
          </cell>
          <cell r="DG395" t="str">
            <v>ر1</v>
          </cell>
          <cell r="DH395" t="str">
            <v>ر1</v>
          </cell>
          <cell r="DI395" t="str">
            <v>ج</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e">
            <v>#REF!</v>
          </cell>
        </row>
        <row r="396">
          <cell r="A396">
            <v>707365</v>
          </cell>
          <cell r="B396" t="str">
            <v>اسماعيل البرهو</v>
          </cell>
          <cell r="C396" t="str">
            <v>الأولى</v>
          </cell>
          <cell r="D396" t="str">
            <v/>
          </cell>
          <cell r="E396"/>
          <cell r="F396" t="str">
            <v>ر1</v>
          </cell>
          <cell r="G396">
            <v>1</v>
          </cell>
          <cell r="H396" t="str">
            <v>ر1</v>
          </cell>
          <cell r="I396"/>
          <cell r="J396" t="str">
            <v>ج</v>
          </cell>
          <cell r="K396"/>
          <cell r="L396" t="str">
            <v>ج</v>
          </cell>
          <cell r="M396"/>
          <cell r="N396" t="str">
            <v>ج</v>
          </cell>
          <cell r="O396">
            <v>1</v>
          </cell>
          <cell r="P396" t="str">
            <v>ر1</v>
          </cell>
          <cell r="Q396">
            <v>1</v>
          </cell>
          <cell r="R396" t="str">
            <v>ج</v>
          </cell>
          <cell r="S396"/>
          <cell r="T396" t="str">
            <v>ج</v>
          </cell>
          <cell r="U396"/>
          <cell r="V396" t="str">
            <v>ج</v>
          </cell>
          <cell r="W396"/>
          <cell r="X396" t="str">
            <v>ج</v>
          </cell>
          <cell r="Y396"/>
          <cell r="Z396" t="str">
            <v>ج</v>
          </cell>
          <cell r="AA396"/>
          <cell r="AB396" t="str">
            <v>ج</v>
          </cell>
          <cell r="AC396"/>
          <cell r="AD396" t="str">
            <v/>
          </cell>
          <cell r="AE396"/>
          <cell r="AF396" t="str">
            <v/>
          </cell>
          <cell r="AG396"/>
          <cell r="AH396" t="str">
            <v/>
          </cell>
          <cell r="AI396"/>
          <cell r="AJ396" t="str">
            <v/>
          </cell>
          <cell r="AK396"/>
          <cell r="AL396" t="str">
            <v/>
          </cell>
          <cell r="AM396"/>
          <cell r="AN396" t="str">
            <v/>
          </cell>
          <cell r="AO396"/>
          <cell r="AP396" t="str">
            <v/>
          </cell>
          <cell r="AQ396"/>
          <cell r="AR396" t="str">
            <v/>
          </cell>
          <cell r="AS396"/>
          <cell r="AT396" t="str">
            <v/>
          </cell>
          <cell r="AU396"/>
          <cell r="AV396" t="str">
            <v/>
          </cell>
          <cell r="AW396"/>
          <cell r="AX396" t="str">
            <v/>
          </cell>
          <cell r="AY396"/>
          <cell r="AZ396" t="str">
            <v/>
          </cell>
          <cell r="BA396"/>
          <cell r="BB396" t="str">
            <v/>
          </cell>
          <cell r="BC396"/>
          <cell r="BD396" t="str">
            <v/>
          </cell>
          <cell r="BE396"/>
          <cell r="BF396" t="str">
            <v/>
          </cell>
          <cell r="BG396"/>
          <cell r="BH396" t="str">
            <v/>
          </cell>
          <cell r="BI396"/>
          <cell r="BJ396" t="str">
            <v/>
          </cell>
          <cell r="BK396"/>
          <cell r="BL396" t="str">
            <v/>
          </cell>
          <cell r="BM396"/>
          <cell r="BN396" t="str">
            <v/>
          </cell>
          <cell r="BO396"/>
          <cell r="BP396" t="str">
            <v/>
          </cell>
          <cell r="BQ396"/>
          <cell r="BR396" t="str">
            <v/>
          </cell>
          <cell r="BS396"/>
          <cell r="BT396" t="str">
            <v/>
          </cell>
          <cell r="BU396"/>
          <cell r="BV396" t="str">
            <v/>
          </cell>
          <cell r="BW396"/>
          <cell r="BX396" t="str">
            <v/>
          </cell>
          <cell r="BY396"/>
          <cell r="BZ396" t="str">
            <v/>
          </cell>
          <cell r="CA396"/>
          <cell r="CB396" t="str">
            <v/>
          </cell>
          <cell r="CC396"/>
          <cell r="CD396" t="str">
            <v/>
          </cell>
          <cell r="CE396"/>
          <cell r="CF396" t="str">
            <v/>
          </cell>
          <cell r="CG396"/>
          <cell r="CH396" t="str">
            <v/>
          </cell>
          <cell r="CI396"/>
          <cell r="CJ396" t="str">
            <v/>
          </cell>
          <cell r="CK396"/>
          <cell r="CL396" t="str">
            <v/>
          </cell>
          <cell r="CM396"/>
          <cell r="CN396" t="str">
            <v/>
          </cell>
          <cell r="CO396"/>
          <cell r="CP396" t="str">
            <v/>
          </cell>
          <cell r="CQ396"/>
          <cell r="CR396" t="str">
            <v/>
          </cell>
          <cell r="CS396"/>
          <cell r="CT396" t="str">
            <v/>
          </cell>
          <cell r="CU396"/>
          <cell r="CV396" t="str">
            <v/>
          </cell>
          <cell r="CW396"/>
          <cell r="CX396" t="str">
            <v>ر1</v>
          </cell>
          <cell r="CY396" t="str">
            <v>ر2</v>
          </cell>
          <cell r="CZ396" t="str">
            <v>ج</v>
          </cell>
          <cell r="DA396" t="str">
            <v>ج</v>
          </cell>
          <cell r="DB396" t="str">
            <v>ج</v>
          </cell>
          <cell r="DC396" t="str">
            <v>ر2</v>
          </cell>
          <cell r="DD396" t="str">
            <v>ر1</v>
          </cell>
          <cell r="DE396" t="str">
            <v>ج</v>
          </cell>
          <cell r="DF396" t="str">
            <v>ج</v>
          </cell>
          <cell r="DG396" t="str">
            <v>ج</v>
          </cell>
          <cell r="DH396" t="str">
            <v>ج</v>
          </cell>
          <cell r="DI396" t="str">
            <v>ج</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e">
            <v>#REF!</v>
          </cell>
        </row>
        <row r="397">
          <cell r="A397">
            <v>707366</v>
          </cell>
          <cell r="B397" t="str">
            <v>اغيد السوسي</v>
          </cell>
          <cell r="C397" t="str">
            <v>الثانية حديث</v>
          </cell>
          <cell r="D397" t="str">
            <v>ترفع الى س2</v>
          </cell>
          <cell r="E397"/>
          <cell r="F397" t="str">
            <v>ر1</v>
          </cell>
          <cell r="G397">
            <v>1</v>
          </cell>
          <cell r="H397" t="str">
            <v>ج</v>
          </cell>
          <cell r="I397">
            <v>1</v>
          </cell>
          <cell r="J397" t="str">
            <v>ر1</v>
          </cell>
          <cell r="K397"/>
          <cell r="L397" t="str">
            <v>ج</v>
          </cell>
          <cell r="M397"/>
          <cell r="N397" t="str">
            <v>ر1</v>
          </cell>
          <cell r="O397"/>
          <cell r="P397" t="str">
            <v>ر1</v>
          </cell>
          <cell r="Q397">
            <v>1</v>
          </cell>
          <cell r="R397" t="str">
            <v>ج</v>
          </cell>
          <cell r="S397"/>
          <cell r="T397" t="str">
            <v>ج</v>
          </cell>
          <cell r="U397"/>
          <cell r="V397" t="str">
            <v>ج</v>
          </cell>
          <cell r="W397">
            <v>1</v>
          </cell>
          <cell r="X397" t="str">
            <v>ج</v>
          </cell>
          <cell r="Y397">
            <v>1</v>
          </cell>
          <cell r="Z397" t="str">
            <v>ج</v>
          </cell>
          <cell r="AA397"/>
          <cell r="AB397" t="str">
            <v>ج</v>
          </cell>
          <cell r="AC397"/>
          <cell r="AD397" t="str">
            <v/>
          </cell>
          <cell r="AE397"/>
          <cell r="AF397" t="str">
            <v/>
          </cell>
          <cell r="AG397"/>
          <cell r="AH397" t="str">
            <v/>
          </cell>
          <cell r="AI397"/>
          <cell r="AJ397" t="str">
            <v/>
          </cell>
          <cell r="AK397"/>
          <cell r="AL397" t="str">
            <v/>
          </cell>
          <cell r="AM397"/>
          <cell r="AN397" t="str">
            <v/>
          </cell>
          <cell r="AO397"/>
          <cell r="AP397" t="str">
            <v/>
          </cell>
          <cell r="AQ397"/>
          <cell r="AR397" t="str">
            <v/>
          </cell>
          <cell r="AS397"/>
          <cell r="AT397" t="str">
            <v/>
          </cell>
          <cell r="AU397"/>
          <cell r="AV397" t="str">
            <v/>
          </cell>
          <cell r="AW397"/>
          <cell r="AX397" t="str">
            <v/>
          </cell>
          <cell r="AY397"/>
          <cell r="AZ397" t="str">
            <v/>
          </cell>
          <cell r="BA397"/>
          <cell r="BB397" t="str">
            <v/>
          </cell>
          <cell r="BC397"/>
          <cell r="BD397" t="str">
            <v/>
          </cell>
          <cell r="BE397"/>
          <cell r="BF397" t="str">
            <v/>
          </cell>
          <cell r="BG397"/>
          <cell r="BH397" t="str">
            <v/>
          </cell>
          <cell r="BI397"/>
          <cell r="BJ397" t="str">
            <v/>
          </cell>
          <cell r="BK397"/>
          <cell r="BL397" t="str">
            <v/>
          </cell>
          <cell r="BM397"/>
          <cell r="BN397" t="str">
            <v/>
          </cell>
          <cell r="BO397"/>
          <cell r="BP397" t="str">
            <v/>
          </cell>
          <cell r="BQ397"/>
          <cell r="BR397" t="str">
            <v/>
          </cell>
          <cell r="BS397"/>
          <cell r="BT397" t="str">
            <v/>
          </cell>
          <cell r="BU397"/>
          <cell r="BV397" t="str">
            <v/>
          </cell>
          <cell r="BW397"/>
          <cell r="BX397" t="str">
            <v/>
          </cell>
          <cell r="BY397"/>
          <cell r="BZ397" t="str">
            <v/>
          </cell>
          <cell r="CA397"/>
          <cell r="CB397" t="str">
            <v/>
          </cell>
          <cell r="CC397"/>
          <cell r="CD397" t="str">
            <v/>
          </cell>
          <cell r="CE397"/>
          <cell r="CF397" t="str">
            <v/>
          </cell>
          <cell r="CG397"/>
          <cell r="CH397" t="str">
            <v/>
          </cell>
          <cell r="CI397"/>
          <cell r="CJ397" t="str">
            <v/>
          </cell>
          <cell r="CK397"/>
          <cell r="CL397" t="str">
            <v/>
          </cell>
          <cell r="CM397"/>
          <cell r="CN397" t="str">
            <v/>
          </cell>
          <cell r="CO397"/>
          <cell r="CP397" t="str">
            <v/>
          </cell>
          <cell r="CQ397"/>
          <cell r="CR397" t="str">
            <v/>
          </cell>
          <cell r="CS397"/>
          <cell r="CT397" t="str">
            <v/>
          </cell>
          <cell r="CU397"/>
          <cell r="CV397" t="str">
            <v/>
          </cell>
          <cell r="CW397"/>
          <cell r="CX397" t="str">
            <v>ر1</v>
          </cell>
          <cell r="CY397" t="str">
            <v>ر1</v>
          </cell>
          <cell r="CZ397" t="str">
            <v>ر2</v>
          </cell>
          <cell r="DA397" t="str">
            <v>ج</v>
          </cell>
          <cell r="DB397" t="str">
            <v>ر1</v>
          </cell>
          <cell r="DC397" t="str">
            <v>ر1</v>
          </cell>
          <cell r="DD397" t="str">
            <v>ر1</v>
          </cell>
          <cell r="DE397" t="str">
            <v>ج</v>
          </cell>
          <cell r="DF397" t="str">
            <v>ج</v>
          </cell>
          <cell r="DG397" t="str">
            <v>ر1</v>
          </cell>
          <cell r="DH397" t="str">
            <v>ر1</v>
          </cell>
          <cell r="DI397" t="str">
            <v>ج</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e">
            <v>#REF!</v>
          </cell>
        </row>
        <row r="398">
          <cell r="A398">
            <v>707368</v>
          </cell>
          <cell r="B398" t="str">
            <v>انصاف احمد</v>
          </cell>
          <cell r="C398" t="str">
            <v>الثانية حديث</v>
          </cell>
          <cell r="D398" t="str">
            <v>ترفع الى س2</v>
          </cell>
          <cell r="E398"/>
          <cell r="F398" t="str">
            <v>ر1</v>
          </cell>
          <cell r="G398"/>
          <cell r="H398" t="str">
            <v>ر1</v>
          </cell>
          <cell r="I398"/>
          <cell r="J398" t="str">
            <v>ر1</v>
          </cell>
          <cell r="K398"/>
          <cell r="L398" t="str">
            <v>ر1</v>
          </cell>
          <cell r="M398"/>
          <cell r="N398" t="str">
            <v>ر1</v>
          </cell>
          <cell r="O398"/>
          <cell r="P398" t="str">
            <v>ر1</v>
          </cell>
          <cell r="Q398">
            <v>1</v>
          </cell>
          <cell r="R398" t="str">
            <v>ج</v>
          </cell>
          <cell r="S398">
            <v>1</v>
          </cell>
          <cell r="T398" t="str">
            <v>ج</v>
          </cell>
          <cell r="U398">
            <v>1</v>
          </cell>
          <cell r="V398" t="str">
            <v>ج</v>
          </cell>
          <cell r="W398">
            <v>1</v>
          </cell>
          <cell r="X398" t="str">
            <v>ج</v>
          </cell>
          <cell r="Y398">
            <v>1</v>
          </cell>
          <cell r="Z398" t="str">
            <v>ج</v>
          </cell>
          <cell r="AA398">
            <v>1</v>
          </cell>
          <cell r="AB398" t="str">
            <v>ج</v>
          </cell>
          <cell r="AC398"/>
          <cell r="AD398" t="str">
            <v/>
          </cell>
          <cell r="AE398"/>
          <cell r="AF398" t="str">
            <v/>
          </cell>
          <cell r="AG398"/>
          <cell r="AH398" t="str">
            <v/>
          </cell>
          <cell r="AI398"/>
          <cell r="AJ398" t="str">
            <v/>
          </cell>
          <cell r="AK398"/>
          <cell r="AL398" t="str">
            <v/>
          </cell>
          <cell r="AM398"/>
          <cell r="AN398" t="str">
            <v/>
          </cell>
          <cell r="AO398"/>
          <cell r="AP398" t="str">
            <v/>
          </cell>
          <cell r="AQ398"/>
          <cell r="AR398" t="str">
            <v/>
          </cell>
          <cell r="AS398"/>
          <cell r="AT398" t="str">
            <v/>
          </cell>
          <cell r="AU398"/>
          <cell r="AV398" t="str">
            <v/>
          </cell>
          <cell r="AW398"/>
          <cell r="AX398" t="str">
            <v/>
          </cell>
          <cell r="AY398"/>
          <cell r="AZ398" t="str">
            <v/>
          </cell>
          <cell r="BA398"/>
          <cell r="BB398" t="str">
            <v/>
          </cell>
          <cell r="BC398"/>
          <cell r="BD398" t="str">
            <v/>
          </cell>
          <cell r="BE398"/>
          <cell r="BF398" t="str">
            <v/>
          </cell>
          <cell r="BG398"/>
          <cell r="BH398" t="str">
            <v/>
          </cell>
          <cell r="BI398"/>
          <cell r="BJ398" t="str">
            <v/>
          </cell>
          <cell r="BK398"/>
          <cell r="BL398" t="str">
            <v/>
          </cell>
          <cell r="BM398"/>
          <cell r="BN398" t="str">
            <v/>
          </cell>
          <cell r="BO398"/>
          <cell r="BP398" t="str">
            <v/>
          </cell>
          <cell r="BQ398"/>
          <cell r="BR398" t="str">
            <v/>
          </cell>
          <cell r="BS398"/>
          <cell r="BT398" t="str">
            <v/>
          </cell>
          <cell r="BU398"/>
          <cell r="BV398" t="str">
            <v/>
          </cell>
          <cell r="BW398"/>
          <cell r="BX398" t="str">
            <v/>
          </cell>
          <cell r="BY398"/>
          <cell r="BZ398" t="str">
            <v/>
          </cell>
          <cell r="CA398"/>
          <cell r="CB398" t="str">
            <v/>
          </cell>
          <cell r="CC398"/>
          <cell r="CD398" t="str">
            <v/>
          </cell>
          <cell r="CE398"/>
          <cell r="CF398" t="str">
            <v/>
          </cell>
          <cell r="CG398"/>
          <cell r="CH398" t="str">
            <v/>
          </cell>
          <cell r="CI398"/>
          <cell r="CJ398" t="str">
            <v/>
          </cell>
          <cell r="CK398"/>
          <cell r="CL398" t="str">
            <v/>
          </cell>
          <cell r="CM398"/>
          <cell r="CN398" t="str">
            <v/>
          </cell>
          <cell r="CO398"/>
          <cell r="CP398" t="str">
            <v/>
          </cell>
          <cell r="CQ398"/>
          <cell r="CR398" t="str">
            <v/>
          </cell>
          <cell r="CS398"/>
          <cell r="CT398" t="str">
            <v/>
          </cell>
          <cell r="CU398"/>
          <cell r="CV398" t="str">
            <v/>
          </cell>
          <cell r="CW398"/>
          <cell r="CX398" t="str">
            <v>ر1</v>
          </cell>
          <cell r="CY398" t="str">
            <v>ر1</v>
          </cell>
          <cell r="CZ398" t="str">
            <v>ر1</v>
          </cell>
          <cell r="DA398" t="str">
            <v>ر1</v>
          </cell>
          <cell r="DB398" t="str">
            <v>ر1</v>
          </cell>
          <cell r="DC398" t="str">
            <v>ر1</v>
          </cell>
          <cell r="DD398" t="str">
            <v>ر1</v>
          </cell>
          <cell r="DE398" t="str">
            <v>ر1</v>
          </cell>
          <cell r="DF398" t="str">
            <v>ر1</v>
          </cell>
          <cell r="DG398" t="str">
            <v>ر1</v>
          </cell>
          <cell r="DH398" t="str">
            <v>ر1</v>
          </cell>
          <cell r="DI398" t="str">
            <v>ر1</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e">
            <v>#REF!</v>
          </cell>
        </row>
        <row r="399">
          <cell r="A399">
            <v>707370</v>
          </cell>
          <cell r="B399" t="str">
            <v>ايمان اليوسف</v>
          </cell>
          <cell r="C399" t="str">
            <v>الأولى</v>
          </cell>
          <cell r="D399" t="str">
            <v/>
          </cell>
          <cell r="E399">
            <v>1</v>
          </cell>
          <cell r="F399" t="str">
            <v>ر1</v>
          </cell>
          <cell r="G399"/>
          <cell r="H399" t="str">
            <v>ر1</v>
          </cell>
          <cell r="I399">
            <v>1</v>
          </cell>
          <cell r="J399" t="str">
            <v>ر1</v>
          </cell>
          <cell r="K399">
            <v>1</v>
          </cell>
          <cell r="L399" t="str">
            <v>ر1</v>
          </cell>
          <cell r="M399"/>
          <cell r="N399" t="str">
            <v>ج</v>
          </cell>
          <cell r="O399">
            <v>1</v>
          </cell>
          <cell r="P399" t="str">
            <v>ج</v>
          </cell>
          <cell r="Q399"/>
          <cell r="R399" t="str">
            <v>ج</v>
          </cell>
          <cell r="S399"/>
          <cell r="T399" t="str">
            <v>ج</v>
          </cell>
          <cell r="U399"/>
          <cell r="V399" t="str">
            <v>ج</v>
          </cell>
          <cell r="W399"/>
          <cell r="X399" t="str">
            <v>ج</v>
          </cell>
          <cell r="Y399"/>
          <cell r="Z399" t="str">
            <v>ج</v>
          </cell>
          <cell r="AA399"/>
          <cell r="AB399" t="str">
            <v>ج</v>
          </cell>
          <cell r="AC399"/>
          <cell r="AD399" t="str">
            <v/>
          </cell>
          <cell r="AE399"/>
          <cell r="AF399" t="str">
            <v/>
          </cell>
          <cell r="AG399"/>
          <cell r="AH399" t="str">
            <v/>
          </cell>
          <cell r="AI399"/>
          <cell r="AJ399" t="str">
            <v/>
          </cell>
          <cell r="AK399"/>
          <cell r="AL399" t="str">
            <v/>
          </cell>
          <cell r="AM399"/>
          <cell r="AN399" t="str">
            <v/>
          </cell>
          <cell r="AO399"/>
          <cell r="AP399" t="str">
            <v/>
          </cell>
          <cell r="AQ399"/>
          <cell r="AR399" t="str">
            <v/>
          </cell>
          <cell r="AS399"/>
          <cell r="AT399" t="str">
            <v/>
          </cell>
          <cell r="AU399"/>
          <cell r="AV399" t="str">
            <v/>
          </cell>
          <cell r="AW399"/>
          <cell r="AX399" t="str">
            <v/>
          </cell>
          <cell r="AY399"/>
          <cell r="AZ399" t="str">
            <v/>
          </cell>
          <cell r="BA399"/>
          <cell r="BB399" t="str">
            <v/>
          </cell>
          <cell r="BC399"/>
          <cell r="BD399" t="str">
            <v/>
          </cell>
          <cell r="BE399"/>
          <cell r="BF399" t="str">
            <v/>
          </cell>
          <cell r="BG399"/>
          <cell r="BH399" t="str">
            <v/>
          </cell>
          <cell r="BI399"/>
          <cell r="BJ399" t="str">
            <v/>
          </cell>
          <cell r="BK399"/>
          <cell r="BL399" t="str">
            <v/>
          </cell>
          <cell r="BM399"/>
          <cell r="BN399" t="str">
            <v/>
          </cell>
          <cell r="BO399"/>
          <cell r="BP399" t="str">
            <v/>
          </cell>
          <cell r="BQ399"/>
          <cell r="BR399" t="str">
            <v/>
          </cell>
          <cell r="BS399"/>
          <cell r="BT399" t="str">
            <v/>
          </cell>
          <cell r="BU399"/>
          <cell r="BV399" t="str">
            <v/>
          </cell>
          <cell r="BW399"/>
          <cell r="BX399" t="str">
            <v/>
          </cell>
          <cell r="BY399"/>
          <cell r="BZ399" t="str">
            <v/>
          </cell>
          <cell r="CA399"/>
          <cell r="CB399" t="str">
            <v/>
          </cell>
          <cell r="CC399"/>
          <cell r="CD399" t="str">
            <v/>
          </cell>
          <cell r="CE399"/>
          <cell r="CF399" t="str">
            <v/>
          </cell>
          <cell r="CG399"/>
          <cell r="CH399" t="str">
            <v/>
          </cell>
          <cell r="CI399"/>
          <cell r="CJ399" t="str">
            <v/>
          </cell>
          <cell r="CK399"/>
          <cell r="CL399" t="str">
            <v/>
          </cell>
          <cell r="CM399"/>
          <cell r="CN399" t="str">
            <v/>
          </cell>
          <cell r="CO399"/>
          <cell r="CP399" t="str">
            <v/>
          </cell>
          <cell r="CQ399"/>
          <cell r="CR399" t="str">
            <v/>
          </cell>
          <cell r="CS399"/>
          <cell r="CT399" t="str">
            <v/>
          </cell>
          <cell r="CU399"/>
          <cell r="CV399" t="str">
            <v/>
          </cell>
          <cell r="CW399"/>
          <cell r="CX399" t="str">
            <v>ر2</v>
          </cell>
          <cell r="CY399" t="str">
            <v>ر1</v>
          </cell>
          <cell r="CZ399" t="str">
            <v>ر2</v>
          </cell>
          <cell r="DA399" t="str">
            <v>ر2</v>
          </cell>
          <cell r="DB399" t="str">
            <v>ج</v>
          </cell>
          <cell r="DC399" t="str">
            <v>ر1</v>
          </cell>
          <cell r="DD399" t="str">
            <v>ج</v>
          </cell>
          <cell r="DE399" t="str">
            <v>ج</v>
          </cell>
          <cell r="DF399" t="str">
            <v>ج</v>
          </cell>
          <cell r="DG399" t="str">
            <v>ج</v>
          </cell>
          <cell r="DH399" t="str">
            <v>ج</v>
          </cell>
          <cell r="DI399" t="str">
            <v>ج</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O399" t="str">
            <v/>
          </cell>
          <cell r="EP399" t="str">
            <v/>
          </cell>
          <cell r="EQ399" t="str">
            <v/>
          </cell>
          <cell r="ER399" t="str">
            <v/>
          </cell>
          <cell r="ES399" t="str">
            <v/>
          </cell>
          <cell r="ET399" t="str">
            <v/>
          </cell>
          <cell r="EU399" t="str">
            <v/>
          </cell>
          <cell r="EV399" t="str">
            <v/>
          </cell>
          <cell r="EW399" t="e">
            <v>#REF!</v>
          </cell>
        </row>
        <row r="400">
          <cell r="A400">
            <v>707371</v>
          </cell>
          <cell r="B400" t="str">
            <v>ايناس علي</v>
          </cell>
          <cell r="C400" t="str">
            <v>الثانية حديث</v>
          </cell>
          <cell r="D400" t="str">
            <v>ترفع الى س2</v>
          </cell>
          <cell r="E400">
            <v>1</v>
          </cell>
          <cell r="F400" t="str">
            <v>ر1</v>
          </cell>
          <cell r="G400">
            <v>1</v>
          </cell>
          <cell r="H400" t="str">
            <v>ر1</v>
          </cell>
          <cell r="I400">
            <v>1</v>
          </cell>
          <cell r="J400" t="str">
            <v>ر1</v>
          </cell>
          <cell r="K400"/>
          <cell r="L400" t="str">
            <v>ر1</v>
          </cell>
          <cell r="M400">
            <v>1</v>
          </cell>
          <cell r="N400" t="str">
            <v>ر1</v>
          </cell>
          <cell r="O400"/>
          <cell r="P400" t="str">
            <v>ر1</v>
          </cell>
          <cell r="Q400">
            <v>1</v>
          </cell>
          <cell r="R400" t="str">
            <v>ج</v>
          </cell>
          <cell r="S400"/>
          <cell r="T400" t="str">
            <v>ج</v>
          </cell>
          <cell r="U400"/>
          <cell r="V400" t="str">
            <v>ج</v>
          </cell>
          <cell r="W400"/>
          <cell r="X400" t="str">
            <v>ج</v>
          </cell>
          <cell r="Y400">
            <v>1</v>
          </cell>
          <cell r="Z400" t="str">
            <v>ج</v>
          </cell>
          <cell r="AA400">
            <v>1</v>
          </cell>
          <cell r="AB400" t="str">
            <v>ج</v>
          </cell>
          <cell r="AC400"/>
          <cell r="AD400" t="str">
            <v/>
          </cell>
          <cell r="AE400"/>
          <cell r="AF400" t="str">
            <v/>
          </cell>
          <cell r="AG400"/>
          <cell r="AH400" t="str">
            <v/>
          </cell>
          <cell r="AI400"/>
          <cell r="AJ400" t="str">
            <v/>
          </cell>
          <cell r="AK400"/>
          <cell r="AL400" t="str">
            <v/>
          </cell>
          <cell r="AM400"/>
          <cell r="AN400" t="str">
            <v/>
          </cell>
          <cell r="AO400"/>
          <cell r="AP400" t="str">
            <v/>
          </cell>
          <cell r="AQ400"/>
          <cell r="AR400" t="str">
            <v/>
          </cell>
          <cell r="AS400"/>
          <cell r="AT400" t="str">
            <v/>
          </cell>
          <cell r="AU400"/>
          <cell r="AV400" t="str">
            <v/>
          </cell>
          <cell r="AW400"/>
          <cell r="AX400" t="str">
            <v/>
          </cell>
          <cell r="AY400"/>
          <cell r="AZ400" t="str">
            <v/>
          </cell>
          <cell r="BA400"/>
          <cell r="BB400" t="str">
            <v/>
          </cell>
          <cell r="BC400"/>
          <cell r="BD400" t="str">
            <v/>
          </cell>
          <cell r="BE400"/>
          <cell r="BF400" t="str">
            <v/>
          </cell>
          <cell r="BG400"/>
          <cell r="BH400" t="str">
            <v/>
          </cell>
          <cell r="BI400"/>
          <cell r="BJ400" t="str">
            <v/>
          </cell>
          <cell r="BK400"/>
          <cell r="BL400" t="str">
            <v/>
          </cell>
          <cell r="BM400"/>
          <cell r="BN400" t="str">
            <v/>
          </cell>
          <cell r="BO400"/>
          <cell r="BP400" t="str">
            <v/>
          </cell>
          <cell r="BQ400"/>
          <cell r="BR400" t="str">
            <v/>
          </cell>
          <cell r="BS400"/>
          <cell r="BT400" t="str">
            <v/>
          </cell>
          <cell r="BU400"/>
          <cell r="BV400" t="str">
            <v/>
          </cell>
          <cell r="BW400"/>
          <cell r="BX400" t="str">
            <v/>
          </cell>
          <cell r="BY400"/>
          <cell r="BZ400" t="str">
            <v/>
          </cell>
          <cell r="CA400"/>
          <cell r="CB400" t="str">
            <v/>
          </cell>
          <cell r="CC400"/>
          <cell r="CD400" t="str">
            <v/>
          </cell>
          <cell r="CE400"/>
          <cell r="CF400" t="str">
            <v/>
          </cell>
          <cell r="CG400"/>
          <cell r="CH400" t="str">
            <v/>
          </cell>
          <cell r="CI400"/>
          <cell r="CJ400" t="str">
            <v/>
          </cell>
          <cell r="CK400"/>
          <cell r="CL400" t="str">
            <v/>
          </cell>
          <cell r="CM400"/>
          <cell r="CN400" t="str">
            <v/>
          </cell>
          <cell r="CO400"/>
          <cell r="CP400" t="str">
            <v/>
          </cell>
          <cell r="CQ400"/>
          <cell r="CR400" t="str">
            <v/>
          </cell>
          <cell r="CS400"/>
          <cell r="CT400" t="str">
            <v/>
          </cell>
          <cell r="CU400"/>
          <cell r="CV400" t="str">
            <v/>
          </cell>
          <cell r="CW400"/>
          <cell r="CX400" t="str">
            <v>ر2</v>
          </cell>
          <cell r="CY400" t="str">
            <v>ر2</v>
          </cell>
          <cell r="CZ400" t="str">
            <v>ر2</v>
          </cell>
          <cell r="DA400" t="str">
            <v>ر1</v>
          </cell>
          <cell r="DB400" t="str">
            <v>ر2</v>
          </cell>
          <cell r="DC400" t="str">
            <v>ر1</v>
          </cell>
          <cell r="DD400" t="str">
            <v>ر1</v>
          </cell>
          <cell r="DE400" t="str">
            <v>ج</v>
          </cell>
          <cell r="DF400" t="str">
            <v>ج</v>
          </cell>
          <cell r="DG400" t="str">
            <v>ج</v>
          </cell>
          <cell r="DH400" t="str">
            <v>ر1</v>
          </cell>
          <cell r="DI400" t="str">
            <v>ر1</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e">
            <v>#REF!</v>
          </cell>
        </row>
        <row r="401">
          <cell r="A401">
            <v>707373</v>
          </cell>
          <cell r="B401" t="str">
            <v>أريج محمد</v>
          </cell>
          <cell r="C401" t="str">
            <v>الأولى</v>
          </cell>
          <cell r="D401" t="str">
            <v/>
          </cell>
          <cell r="E401">
            <v>1</v>
          </cell>
          <cell r="F401" t="str">
            <v>ر1</v>
          </cell>
          <cell r="G401">
            <v>1</v>
          </cell>
          <cell r="H401" t="str">
            <v>ر1</v>
          </cell>
          <cell r="I401">
            <v>1</v>
          </cell>
          <cell r="J401" t="str">
            <v>ر1</v>
          </cell>
          <cell r="K401">
            <v>1</v>
          </cell>
          <cell r="L401" t="str">
            <v>ر1</v>
          </cell>
          <cell r="M401">
            <v>1</v>
          </cell>
          <cell r="N401" t="str">
            <v>ر1</v>
          </cell>
          <cell r="O401">
            <v>1</v>
          </cell>
          <cell r="P401" t="str">
            <v>ر1</v>
          </cell>
          <cell r="Q401">
            <v>1</v>
          </cell>
          <cell r="R401" t="str">
            <v>ج</v>
          </cell>
          <cell r="S401">
            <v>1</v>
          </cell>
          <cell r="T401" t="str">
            <v>ج</v>
          </cell>
          <cell r="U401">
            <v>1</v>
          </cell>
          <cell r="V401" t="str">
            <v>ج</v>
          </cell>
          <cell r="W401">
            <v>1</v>
          </cell>
          <cell r="X401" t="str">
            <v>ج</v>
          </cell>
          <cell r="Y401">
            <v>1</v>
          </cell>
          <cell r="Z401" t="str">
            <v>ج</v>
          </cell>
          <cell r="AA401">
            <v>1</v>
          </cell>
          <cell r="AB401" t="str">
            <v>ج</v>
          </cell>
          <cell r="AC401"/>
          <cell r="AD401" t="str">
            <v/>
          </cell>
          <cell r="AE401"/>
          <cell r="AF401" t="str">
            <v/>
          </cell>
          <cell r="AG401"/>
          <cell r="AH401" t="str">
            <v/>
          </cell>
          <cell r="AI401"/>
          <cell r="AJ401" t="str">
            <v/>
          </cell>
          <cell r="AK401"/>
          <cell r="AL401" t="str">
            <v/>
          </cell>
          <cell r="AM401"/>
          <cell r="AN401" t="str">
            <v/>
          </cell>
          <cell r="AO401"/>
          <cell r="AP401" t="str">
            <v/>
          </cell>
          <cell r="AQ401"/>
          <cell r="AR401" t="str">
            <v/>
          </cell>
          <cell r="AS401"/>
          <cell r="AT401" t="str">
            <v/>
          </cell>
          <cell r="AU401"/>
          <cell r="AV401" t="str">
            <v/>
          </cell>
          <cell r="AW401"/>
          <cell r="AX401" t="str">
            <v/>
          </cell>
          <cell r="AY401"/>
          <cell r="AZ401" t="str">
            <v/>
          </cell>
          <cell r="BA401"/>
          <cell r="BB401" t="str">
            <v/>
          </cell>
          <cell r="BC401"/>
          <cell r="BD401" t="str">
            <v/>
          </cell>
          <cell r="BE401"/>
          <cell r="BF401" t="str">
            <v/>
          </cell>
          <cell r="BG401"/>
          <cell r="BH401" t="str">
            <v/>
          </cell>
          <cell r="BI401"/>
          <cell r="BJ401" t="str">
            <v/>
          </cell>
          <cell r="BK401"/>
          <cell r="BL401" t="str">
            <v/>
          </cell>
          <cell r="BM401"/>
          <cell r="BN401" t="str">
            <v/>
          </cell>
          <cell r="BO401"/>
          <cell r="BP401" t="str">
            <v/>
          </cell>
          <cell r="BQ401"/>
          <cell r="BR401" t="str">
            <v/>
          </cell>
          <cell r="BS401"/>
          <cell r="BT401" t="str">
            <v/>
          </cell>
          <cell r="BU401"/>
          <cell r="BV401" t="str">
            <v/>
          </cell>
          <cell r="BW401"/>
          <cell r="BX401" t="str">
            <v/>
          </cell>
          <cell r="BY401"/>
          <cell r="BZ401" t="str">
            <v/>
          </cell>
          <cell r="CA401"/>
          <cell r="CB401" t="str">
            <v/>
          </cell>
          <cell r="CC401"/>
          <cell r="CD401" t="str">
            <v/>
          </cell>
          <cell r="CE401"/>
          <cell r="CF401" t="str">
            <v/>
          </cell>
          <cell r="CG401"/>
          <cell r="CH401" t="str">
            <v/>
          </cell>
          <cell r="CI401"/>
          <cell r="CJ401" t="str">
            <v/>
          </cell>
          <cell r="CK401"/>
          <cell r="CL401" t="str">
            <v/>
          </cell>
          <cell r="CM401"/>
          <cell r="CN401" t="str">
            <v/>
          </cell>
          <cell r="CO401"/>
          <cell r="CP401" t="str">
            <v/>
          </cell>
          <cell r="CQ401"/>
          <cell r="CR401" t="str">
            <v/>
          </cell>
          <cell r="CS401"/>
          <cell r="CT401" t="str">
            <v/>
          </cell>
          <cell r="CU401"/>
          <cell r="CV401" t="str">
            <v/>
          </cell>
          <cell r="CW401"/>
          <cell r="CX401" t="str">
            <v>ر2</v>
          </cell>
          <cell r="CY401" t="str">
            <v>ر2</v>
          </cell>
          <cell r="CZ401" t="str">
            <v>ر2</v>
          </cell>
          <cell r="DA401" t="str">
            <v>ر2</v>
          </cell>
          <cell r="DB401" t="str">
            <v>ر2</v>
          </cell>
          <cell r="DC401" t="str">
            <v>ر2</v>
          </cell>
          <cell r="DD401" t="str">
            <v>ر1</v>
          </cell>
          <cell r="DE401" t="str">
            <v>ر1</v>
          </cell>
          <cell r="DF401" t="str">
            <v>ر1</v>
          </cell>
          <cell r="DG401" t="str">
            <v>ر1</v>
          </cell>
          <cell r="DH401" t="str">
            <v>ر1</v>
          </cell>
          <cell r="DI401" t="str">
            <v>ر1</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O401" t="str">
            <v/>
          </cell>
          <cell r="EP401" t="str">
            <v/>
          </cell>
          <cell r="EQ401" t="str">
            <v/>
          </cell>
          <cell r="ER401" t="str">
            <v/>
          </cell>
          <cell r="ES401" t="str">
            <v/>
          </cell>
          <cell r="ET401" t="str">
            <v/>
          </cell>
          <cell r="EU401" t="str">
            <v/>
          </cell>
          <cell r="EV401" t="str">
            <v/>
          </cell>
          <cell r="EW401" t="e">
            <v>#REF!</v>
          </cell>
        </row>
        <row r="402">
          <cell r="A402">
            <v>707375</v>
          </cell>
          <cell r="B402" t="str">
            <v>أسعد الاطرش</v>
          </cell>
          <cell r="C402" t="str">
            <v>الأولى</v>
          </cell>
          <cell r="D402" t="str">
            <v/>
          </cell>
          <cell r="E402"/>
          <cell r="F402" t="str">
            <v>ج</v>
          </cell>
          <cell r="G402"/>
          <cell r="H402" t="str">
            <v>ج</v>
          </cell>
          <cell r="I402"/>
          <cell r="J402" t="str">
            <v>ج</v>
          </cell>
          <cell r="K402"/>
          <cell r="L402" t="str">
            <v>ج</v>
          </cell>
          <cell r="M402"/>
          <cell r="N402" t="str">
            <v>ج</v>
          </cell>
          <cell r="O402"/>
          <cell r="P402" t="str">
            <v>ج</v>
          </cell>
          <cell r="Q402"/>
          <cell r="R402" t="str">
            <v>ج</v>
          </cell>
          <cell r="S402"/>
          <cell r="T402" t="str">
            <v>ج</v>
          </cell>
          <cell r="U402"/>
          <cell r="V402" t="str">
            <v>ج</v>
          </cell>
          <cell r="W402">
            <v>1</v>
          </cell>
          <cell r="X402" t="str">
            <v>ج</v>
          </cell>
          <cell r="Y402"/>
          <cell r="Z402" t="str">
            <v>ج</v>
          </cell>
          <cell r="AA402">
            <v>1</v>
          </cell>
          <cell r="AB402" t="str">
            <v>ج</v>
          </cell>
          <cell r="AC402"/>
          <cell r="AD402" t="str">
            <v/>
          </cell>
          <cell r="AE402"/>
          <cell r="AF402" t="str">
            <v/>
          </cell>
          <cell r="AG402"/>
          <cell r="AH402" t="str">
            <v/>
          </cell>
          <cell r="AI402"/>
          <cell r="AJ402" t="str">
            <v/>
          </cell>
          <cell r="AK402"/>
          <cell r="AL402" t="str">
            <v/>
          </cell>
          <cell r="AM402"/>
          <cell r="AN402" t="str">
            <v/>
          </cell>
          <cell r="AO402"/>
          <cell r="AP402" t="str">
            <v/>
          </cell>
          <cell r="AQ402"/>
          <cell r="AR402" t="str">
            <v/>
          </cell>
          <cell r="AS402"/>
          <cell r="AT402" t="str">
            <v/>
          </cell>
          <cell r="AU402"/>
          <cell r="AV402" t="str">
            <v/>
          </cell>
          <cell r="AW402"/>
          <cell r="AX402" t="str">
            <v/>
          </cell>
          <cell r="AY402"/>
          <cell r="AZ402" t="str">
            <v/>
          </cell>
          <cell r="BA402"/>
          <cell r="BB402" t="str">
            <v/>
          </cell>
          <cell r="BC402"/>
          <cell r="BD402" t="str">
            <v/>
          </cell>
          <cell r="BE402"/>
          <cell r="BF402" t="str">
            <v/>
          </cell>
          <cell r="BG402"/>
          <cell r="BH402" t="str">
            <v/>
          </cell>
          <cell r="BI402"/>
          <cell r="BJ402" t="str">
            <v/>
          </cell>
          <cell r="BK402"/>
          <cell r="BL402" t="str">
            <v/>
          </cell>
          <cell r="BM402"/>
          <cell r="BN402" t="str">
            <v/>
          </cell>
          <cell r="BO402"/>
          <cell r="BP402" t="str">
            <v/>
          </cell>
          <cell r="BQ402"/>
          <cell r="BR402" t="str">
            <v/>
          </cell>
          <cell r="BS402"/>
          <cell r="BT402" t="str">
            <v/>
          </cell>
          <cell r="BU402"/>
          <cell r="BV402" t="str">
            <v/>
          </cell>
          <cell r="BW402"/>
          <cell r="BX402" t="str">
            <v/>
          </cell>
          <cell r="BY402"/>
          <cell r="BZ402" t="str">
            <v/>
          </cell>
          <cell r="CA402"/>
          <cell r="CB402" t="str">
            <v/>
          </cell>
          <cell r="CC402"/>
          <cell r="CD402" t="str">
            <v/>
          </cell>
          <cell r="CE402"/>
          <cell r="CF402" t="str">
            <v/>
          </cell>
          <cell r="CG402"/>
          <cell r="CH402" t="str">
            <v/>
          </cell>
          <cell r="CI402"/>
          <cell r="CJ402" t="str">
            <v/>
          </cell>
          <cell r="CK402"/>
          <cell r="CL402" t="str">
            <v/>
          </cell>
          <cell r="CM402"/>
          <cell r="CN402" t="str">
            <v/>
          </cell>
          <cell r="CO402"/>
          <cell r="CP402" t="str">
            <v/>
          </cell>
          <cell r="CQ402"/>
          <cell r="CR402" t="str">
            <v/>
          </cell>
          <cell r="CS402"/>
          <cell r="CT402" t="str">
            <v/>
          </cell>
          <cell r="CU402"/>
          <cell r="CV402" t="str">
            <v/>
          </cell>
          <cell r="CW402"/>
          <cell r="CX402" t="str">
            <v>ج</v>
          </cell>
          <cell r="CY402" t="str">
            <v>ج</v>
          </cell>
          <cell r="CZ402" t="str">
            <v>ج</v>
          </cell>
          <cell r="DA402" t="str">
            <v>ج</v>
          </cell>
          <cell r="DB402" t="str">
            <v>ج</v>
          </cell>
          <cell r="DC402" t="str">
            <v>ج</v>
          </cell>
          <cell r="DD402" t="str">
            <v>ج</v>
          </cell>
          <cell r="DE402" t="str">
            <v>ج</v>
          </cell>
          <cell r="DF402" t="str">
            <v>ج</v>
          </cell>
          <cell r="DG402" t="str">
            <v>ر1</v>
          </cell>
          <cell r="DH402" t="str">
            <v>ج</v>
          </cell>
          <cell r="DI402" t="str">
            <v>ر1</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e">
            <v>#REF!</v>
          </cell>
        </row>
        <row r="403">
          <cell r="A403">
            <v>707378</v>
          </cell>
          <cell r="B403" t="str">
            <v>آلاء أرناؤط</v>
          </cell>
          <cell r="C403" t="str">
            <v>الأولى</v>
          </cell>
          <cell r="D403" t="str">
            <v>إيقاف</v>
          </cell>
          <cell r="E403"/>
          <cell r="F403" t="str">
            <v>ر1</v>
          </cell>
          <cell r="G403"/>
          <cell r="H403" t="str">
            <v>ر1</v>
          </cell>
          <cell r="I403"/>
          <cell r="J403" t="str">
            <v>ر1</v>
          </cell>
          <cell r="K403"/>
          <cell r="L403" t="str">
            <v>ج</v>
          </cell>
          <cell r="M403"/>
          <cell r="N403" t="str">
            <v>ر1</v>
          </cell>
          <cell r="O403"/>
          <cell r="P403" t="str">
            <v>ر1</v>
          </cell>
          <cell r="Q403">
            <v>1</v>
          </cell>
          <cell r="R403" t="str">
            <v>ج</v>
          </cell>
          <cell r="S403">
            <v>1</v>
          </cell>
          <cell r="T403" t="str">
            <v>ج</v>
          </cell>
          <cell r="U403"/>
          <cell r="V403" t="str">
            <v>ج</v>
          </cell>
          <cell r="W403"/>
          <cell r="X403" t="str">
            <v>ج</v>
          </cell>
          <cell r="Y403"/>
          <cell r="Z403" t="str">
            <v>ج</v>
          </cell>
          <cell r="AA403"/>
          <cell r="AB403" t="str">
            <v>ج</v>
          </cell>
          <cell r="AC403"/>
          <cell r="AD403" t="str">
            <v/>
          </cell>
          <cell r="AE403"/>
          <cell r="AF403" t="str">
            <v/>
          </cell>
          <cell r="AG403"/>
          <cell r="AH403" t="str">
            <v/>
          </cell>
          <cell r="AI403"/>
          <cell r="AJ403" t="str">
            <v/>
          </cell>
          <cell r="AK403"/>
          <cell r="AL403" t="str">
            <v/>
          </cell>
          <cell r="AM403"/>
          <cell r="AN403" t="str">
            <v/>
          </cell>
          <cell r="AO403"/>
          <cell r="AP403" t="str">
            <v/>
          </cell>
          <cell r="AQ403"/>
          <cell r="AR403" t="str">
            <v/>
          </cell>
          <cell r="AS403"/>
          <cell r="AT403" t="str">
            <v/>
          </cell>
          <cell r="AU403"/>
          <cell r="AV403" t="str">
            <v/>
          </cell>
          <cell r="AW403"/>
          <cell r="AX403" t="str">
            <v/>
          </cell>
          <cell r="AY403"/>
          <cell r="AZ403" t="str">
            <v/>
          </cell>
          <cell r="BA403"/>
          <cell r="BB403" t="str">
            <v/>
          </cell>
          <cell r="BC403"/>
          <cell r="BD403" t="str">
            <v/>
          </cell>
          <cell r="BE403"/>
          <cell r="BF403" t="str">
            <v/>
          </cell>
          <cell r="BG403"/>
          <cell r="BH403" t="str">
            <v/>
          </cell>
          <cell r="BI403"/>
          <cell r="BJ403" t="str">
            <v/>
          </cell>
          <cell r="BK403"/>
          <cell r="BL403" t="str">
            <v/>
          </cell>
          <cell r="BM403"/>
          <cell r="BN403" t="str">
            <v/>
          </cell>
          <cell r="BO403"/>
          <cell r="BP403" t="str">
            <v/>
          </cell>
          <cell r="BQ403"/>
          <cell r="BR403" t="str">
            <v/>
          </cell>
          <cell r="BS403"/>
          <cell r="BT403" t="str">
            <v/>
          </cell>
          <cell r="BU403"/>
          <cell r="BV403" t="str">
            <v/>
          </cell>
          <cell r="BW403"/>
          <cell r="BX403" t="str">
            <v/>
          </cell>
          <cell r="BY403"/>
          <cell r="BZ403" t="str">
            <v/>
          </cell>
          <cell r="CA403"/>
          <cell r="CB403" t="str">
            <v/>
          </cell>
          <cell r="CC403"/>
          <cell r="CD403" t="str">
            <v/>
          </cell>
          <cell r="CE403"/>
          <cell r="CF403" t="str">
            <v/>
          </cell>
          <cell r="CG403"/>
          <cell r="CH403" t="str">
            <v/>
          </cell>
          <cell r="CI403"/>
          <cell r="CJ403" t="str">
            <v/>
          </cell>
          <cell r="CK403"/>
          <cell r="CL403" t="str">
            <v/>
          </cell>
          <cell r="CM403"/>
          <cell r="CN403" t="str">
            <v/>
          </cell>
          <cell r="CO403"/>
          <cell r="CP403" t="str">
            <v/>
          </cell>
          <cell r="CQ403"/>
          <cell r="CR403" t="str">
            <v/>
          </cell>
          <cell r="CS403"/>
          <cell r="CT403" t="str">
            <v/>
          </cell>
          <cell r="CU403"/>
          <cell r="CV403" t="str">
            <v/>
          </cell>
          <cell r="CW403" t="str">
            <v>إيقاف</v>
          </cell>
          <cell r="CX403" t="str">
            <v>ر1</v>
          </cell>
          <cell r="CY403" t="str">
            <v>ر1</v>
          </cell>
          <cell r="CZ403" t="str">
            <v>ر1</v>
          </cell>
          <cell r="DA403" t="str">
            <v>ج</v>
          </cell>
          <cell r="DB403" t="str">
            <v>ر1</v>
          </cell>
          <cell r="DC403" t="str">
            <v>ر1</v>
          </cell>
          <cell r="DD403" t="str">
            <v>ج</v>
          </cell>
          <cell r="DE403" t="str">
            <v>ج</v>
          </cell>
          <cell r="DF403" t="str">
            <v>ج</v>
          </cell>
          <cell r="DG403" t="str">
            <v>ج</v>
          </cell>
          <cell r="DH403" t="str">
            <v>ج</v>
          </cell>
          <cell r="DI403" t="str">
            <v>ج</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
          </cell>
          <cell r="ET403">
            <v>20000</v>
          </cell>
          <cell r="EU403" t="str">
            <v/>
          </cell>
          <cell r="EV403" t="str">
            <v/>
          </cell>
          <cell r="EW403" t="e">
            <v>#REF!</v>
          </cell>
        </row>
        <row r="404">
          <cell r="A404">
            <v>707379</v>
          </cell>
          <cell r="B404" t="str">
            <v>بكري القصيباتي</v>
          </cell>
          <cell r="C404" t="str">
            <v>الأولى</v>
          </cell>
          <cell r="D404" t="str">
            <v/>
          </cell>
          <cell r="E404"/>
          <cell r="F404" t="str">
            <v>ج</v>
          </cell>
          <cell r="G404"/>
          <cell r="H404" t="str">
            <v>ج</v>
          </cell>
          <cell r="I404"/>
          <cell r="J404" t="str">
            <v>ر1</v>
          </cell>
          <cell r="K404">
            <v>1</v>
          </cell>
          <cell r="L404" t="str">
            <v>ج</v>
          </cell>
          <cell r="M404"/>
          <cell r="N404" t="str">
            <v>ج</v>
          </cell>
          <cell r="O404"/>
          <cell r="P404" t="str">
            <v>ر1</v>
          </cell>
          <cell r="Q404"/>
          <cell r="R404" t="str">
            <v>ج</v>
          </cell>
          <cell r="S404"/>
          <cell r="T404" t="str">
            <v>ج</v>
          </cell>
          <cell r="U404"/>
          <cell r="V404" t="str">
            <v>ج</v>
          </cell>
          <cell r="W404"/>
          <cell r="X404" t="str">
            <v>ج</v>
          </cell>
          <cell r="Y404">
            <v>1</v>
          </cell>
          <cell r="Z404" t="str">
            <v>ج</v>
          </cell>
          <cell r="AA404">
            <v>1</v>
          </cell>
          <cell r="AB404" t="str">
            <v>ج</v>
          </cell>
          <cell r="AC404"/>
          <cell r="AD404" t="str">
            <v/>
          </cell>
          <cell r="AE404"/>
          <cell r="AF404" t="str">
            <v/>
          </cell>
          <cell r="AG404"/>
          <cell r="AH404" t="str">
            <v/>
          </cell>
          <cell r="AI404"/>
          <cell r="AJ404" t="str">
            <v/>
          </cell>
          <cell r="AK404"/>
          <cell r="AL404" t="str">
            <v/>
          </cell>
          <cell r="AM404"/>
          <cell r="AN404" t="str">
            <v/>
          </cell>
          <cell r="AO404"/>
          <cell r="AP404" t="str">
            <v/>
          </cell>
          <cell r="AQ404"/>
          <cell r="AR404" t="str">
            <v/>
          </cell>
          <cell r="AS404"/>
          <cell r="AT404" t="str">
            <v/>
          </cell>
          <cell r="AU404"/>
          <cell r="AV404" t="str">
            <v/>
          </cell>
          <cell r="AW404"/>
          <cell r="AX404" t="str">
            <v/>
          </cell>
          <cell r="AY404"/>
          <cell r="AZ404" t="str">
            <v/>
          </cell>
          <cell r="BA404"/>
          <cell r="BB404" t="str">
            <v/>
          </cell>
          <cell r="BC404"/>
          <cell r="BD404" t="str">
            <v/>
          </cell>
          <cell r="BE404"/>
          <cell r="BF404" t="str">
            <v/>
          </cell>
          <cell r="BG404"/>
          <cell r="BH404" t="str">
            <v/>
          </cell>
          <cell r="BI404"/>
          <cell r="BJ404" t="str">
            <v/>
          </cell>
          <cell r="BK404"/>
          <cell r="BL404" t="str">
            <v/>
          </cell>
          <cell r="BM404"/>
          <cell r="BN404" t="str">
            <v/>
          </cell>
          <cell r="BO404"/>
          <cell r="BP404" t="str">
            <v/>
          </cell>
          <cell r="BQ404"/>
          <cell r="BR404" t="str">
            <v/>
          </cell>
          <cell r="BS404"/>
          <cell r="BT404" t="str">
            <v/>
          </cell>
          <cell r="BU404"/>
          <cell r="BV404" t="str">
            <v/>
          </cell>
          <cell r="BW404"/>
          <cell r="BX404" t="str">
            <v/>
          </cell>
          <cell r="BY404"/>
          <cell r="BZ404" t="str">
            <v/>
          </cell>
          <cell r="CA404"/>
          <cell r="CB404" t="str">
            <v/>
          </cell>
          <cell r="CC404"/>
          <cell r="CD404" t="str">
            <v/>
          </cell>
          <cell r="CE404"/>
          <cell r="CF404" t="str">
            <v/>
          </cell>
          <cell r="CG404"/>
          <cell r="CH404" t="str">
            <v/>
          </cell>
          <cell r="CI404"/>
          <cell r="CJ404" t="str">
            <v/>
          </cell>
          <cell r="CK404"/>
          <cell r="CL404" t="str">
            <v/>
          </cell>
          <cell r="CM404"/>
          <cell r="CN404" t="str">
            <v/>
          </cell>
          <cell r="CO404"/>
          <cell r="CP404" t="str">
            <v/>
          </cell>
          <cell r="CQ404"/>
          <cell r="CR404" t="str">
            <v/>
          </cell>
          <cell r="CS404"/>
          <cell r="CT404" t="str">
            <v/>
          </cell>
          <cell r="CU404"/>
          <cell r="CV404" t="str">
            <v/>
          </cell>
          <cell r="CW404"/>
          <cell r="CX404" t="str">
            <v>ج</v>
          </cell>
          <cell r="CY404" t="str">
            <v>ج</v>
          </cell>
          <cell r="CZ404" t="str">
            <v>ر1</v>
          </cell>
          <cell r="DA404" t="str">
            <v>ر1</v>
          </cell>
          <cell r="DB404" t="str">
            <v>ج</v>
          </cell>
          <cell r="DC404" t="str">
            <v>ر1</v>
          </cell>
          <cell r="DD404" t="str">
            <v>ج</v>
          </cell>
          <cell r="DE404" t="str">
            <v>ج</v>
          </cell>
          <cell r="DF404" t="str">
            <v>ج</v>
          </cell>
          <cell r="DG404" t="str">
            <v>ج</v>
          </cell>
          <cell r="DH404" t="str">
            <v>ر1</v>
          </cell>
          <cell r="DI404" t="str">
            <v>ر1</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e">
            <v>#REF!</v>
          </cell>
        </row>
        <row r="405">
          <cell r="A405">
            <v>707380</v>
          </cell>
          <cell r="B405" t="str">
            <v>بيان الأحمد</v>
          </cell>
          <cell r="C405" t="str">
            <v>الأولى</v>
          </cell>
          <cell r="D405" t="str">
            <v/>
          </cell>
          <cell r="E405">
            <v>1</v>
          </cell>
          <cell r="F405" t="str">
            <v>ر1</v>
          </cell>
          <cell r="G405">
            <v>1</v>
          </cell>
          <cell r="H405" t="str">
            <v>ر1</v>
          </cell>
          <cell r="I405"/>
          <cell r="J405" t="str">
            <v>ر1</v>
          </cell>
          <cell r="K405">
            <v>1</v>
          </cell>
          <cell r="L405" t="str">
            <v>ر1</v>
          </cell>
          <cell r="M405">
            <v>1</v>
          </cell>
          <cell r="N405" t="str">
            <v>ر1</v>
          </cell>
          <cell r="O405">
            <v>1</v>
          </cell>
          <cell r="P405" t="str">
            <v>ر1</v>
          </cell>
          <cell r="Q405">
            <v>1</v>
          </cell>
          <cell r="R405" t="str">
            <v>ج</v>
          </cell>
          <cell r="S405">
            <v>1</v>
          </cell>
          <cell r="T405" t="str">
            <v>ج</v>
          </cell>
          <cell r="U405">
            <v>1</v>
          </cell>
          <cell r="V405" t="str">
            <v>ج</v>
          </cell>
          <cell r="W405">
            <v>1</v>
          </cell>
          <cell r="X405" t="str">
            <v>ج</v>
          </cell>
          <cell r="Y405">
            <v>1</v>
          </cell>
          <cell r="Z405" t="str">
            <v>ج</v>
          </cell>
          <cell r="AA405">
            <v>1</v>
          </cell>
          <cell r="AB405" t="str">
            <v>ج</v>
          </cell>
          <cell r="AC405"/>
          <cell r="AD405" t="str">
            <v/>
          </cell>
          <cell r="AE405"/>
          <cell r="AF405" t="str">
            <v/>
          </cell>
          <cell r="AG405"/>
          <cell r="AH405" t="str">
            <v/>
          </cell>
          <cell r="AI405"/>
          <cell r="AJ405" t="str">
            <v/>
          </cell>
          <cell r="AK405"/>
          <cell r="AL405" t="str">
            <v/>
          </cell>
          <cell r="AM405"/>
          <cell r="AN405" t="str">
            <v/>
          </cell>
          <cell r="AO405"/>
          <cell r="AP405" t="str">
            <v/>
          </cell>
          <cell r="AQ405"/>
          <cell r="AR405" t="str">
            <v/>
          </cell>
          <cell r="AS405"/>
          <cell r="AT405" t="str">
            <v/>
          </cell>
          <cell r="AU405"/>
          <cell r="AV405" t="str">
            <v/>
          </cell>
          <cell r="AW405"/>
          <cell r="AX405" t="str">
            <v/>
          </cell>
          <cell r="AY405"/>
          <cell r="AZ405" t="str">
            <v/>
          </cell>
          <cell r="BA405"/>
          <cell r="BB405" t="str">
            <v/>
          </cell>
          <cell r="BC405"/>
          <cell r="BD405" t="str">
            <v/>
          </cell>
          <cell r="BE405"/>
          <cell r="BF405" t="str">
            <v/>
          </cell>
          <cell r="BG405"/>
          <cell r="BH405" t="str">
            <v/>
          </cell>
          <cell r="BI405"/>
          <cell r="BJ405" t="str">
            <v/>
          </cell>
          <cell r="BK405"/>
          <cell r="BL405" t="str">
            <v/>
          </cell>
          <cell r="BM405"/>
          <cell r="BN405" t="str">
            <v/>
          </cell>
          <cell r="BO405"/>
          <cell r="BP405" t="str">
            <v/>
          </cell>
          <cell r="BQ405"/>
          <cell r="BR405" t="str">
            <v/>
          </cell>
          <cell r="BS405"/>
          <cell r="BT405" t="str">
            <v/>
          </cell>
          <cell r="BU405"/>
          <cell r="BV405" t="str">
            <v/>
          </cell>
          <cell r="BW405"/>
          <cell r="BX405" t="str">
            <v/>
          </cell>
          <cell r="BY405"/>
          <cell r="BZ405" t="str">
            <v/>
          </cell>
          <cell r="CA405"/>
          <cell r="CB405" t="str">
            <v/>
          </cell>
          <cell r="CC405"/>
          <cell r="CD405" t="str">
            <v/>
          </cell>
          <cell r="CE405"/>
          <cell r="CF405" t="str">
            <v/>
          </cell>
          <cell r="CG405"/>
          <cell r="CH405" t="str">
            <v/>
          </cell>
          <cell r="CI405"/>
          <cell r="CJ405" t="str">
            <v/>
          </cell>
          <cell r="CK405"/>
          <cell r="CL405" t="str">
            <v/>
          </cell>
          <cell r="CM405"/>
          <cell r="CN405" t="str">
            <v/>
          </cell>
          <cell r="CO405"/>
          <cell r="CP405" t="str">
            <v/>
          </cell>
          <cell r="CQ405"/>
          <cell r="CR405" t="str">
            <v/>
          </cell>
          <cell r="CS405"/>
          <cell r="CT405" t="str">
            <v/>
          </cell>
          <cell r="CU405"/>
          <cell r="CV405" t="str">
            <v/>
          </cell>
          <cell r="CW405"/>
          <cell r="CX405" t="str">
            <v>ر2</v>
          </cell>
          <cell r="CY405" t="str">
            <v>ر2</v>
          </cell>
          <cell r="CZ405" t="str">
            <v>ر1</v>
          </cell>
          <cell r="DA405" t="str">
            <v>ر2</v>
          </cell>
          <cell r="DB405" t="str">
            <v>ر2</v>
          </cell>
          <cell r="DC405" t="str">
            <v>ر2</v>
          </cell>
          <cell r="DD405" t="str">
            <v>ر1</v>
          </cell>
          <cell r="DE405" t="str">
            <v>ر1</v>
          </cell>
          <cell r="DF405" t="str">
            <v>ر1</v>
          </cell>
          <cell r="DG405" t="str">
            <v>ر1</v>
          </cell>
          <cell r="DH405" t="str">
            <v>ر1</v>
          </cell>
          <cell r="DI405" t="str">
            <v>ر1</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e">
            <v>#REF!</v>
          </cell>
        </row>
        <row r="406">
          <cell r="A406">
            <v>707381</v>
          </cell>
          <cell r="B406" t="str">
            <v>تبارك استانبولي</v>
          </cell>
          <cell r="C406" t="str">
            <v>الأولى</v>
          </cell>
          <cell r="D406" t="str">
            <v/>
          </cell>
          <cell r="E406"/>
          <cell r="F406" t="str">
            <v>ر1</v>
          </cell>
          <cell r="G406"/>
          <cell r="H406" t="str">
            <v>ج</v>
          </cell>
          <cell r="I406"/>
          <cell r="J406" t="str">
            <v>ر1</v>
          </cell>
          <cell r="K406"/>
          <cell r="L406" t="str">
            <v>ر1</v>
          </cell>
          <cell r="M406"/>
          <cell r="N406" t="str">
            <v>ج</v>
          </cell>
          <cell r="O406"/>
          <cell r="P406" t="str">
            <v>ر1</v>
          </cell>
          <cell r="Q406"/>
          <cell r="R406" t="str">
            <v>ج</v>
          </cell>
          <cell r="S406"/>
          <cell r="T406" t="str">
            <v>ج</v>
          </cell>
          <cell r="U406"/>
          <cell r="V406" t="str">
            <v>ج</v>
          </cell>
          <cell r="W406">
            <v>1</v>
          </cell>
          <cell r="X406" t="str">
            <v>ج</v>
          </cell>
          <cell r="Y406"/>
          <cell r="Z406" t="str">
            <v>ج</v>
          </cell>
          <cell r="AA406">
            <v>1</v>
          </cell>
          <cell r="AB406" t="str">
            <v>ج</v>
          </cell>
          <cell r="AC406"/>
          <cell r="AD406" t="str">
            <v/>
          </cell>
          <cell r="AE406"/>
          <cell r="AF406" t="str">
            <v/>
          </cell>
          <cell r="AG406"/>
          <cell r="AH406" t="str">
            <v/>
          </cell>
          <cell r="AI406"/>
          <cell r="AJ406" t="str">
            <v/>
          </cell>
          <cell r="AK406"/>
          <cell r="AL406" t="str">
            <v/>
          </cell>
          <cell r="AM406"/>
          <cell r="AN406" t="str">
            <v/>
          </cell>
          <cell r="AO406"/>
          <cell r="AP406" t="str">
            <v/>
          </cell>
          <cell r="AQ406"/>
          <cell r="AR406" t="str">
            <v/>
          </cell>
          <cell r="AS406"/>
          <cell r="AT406" t="str">
            <v/>
          </cell>
          <cell r="AU406"/>
          <cell r="AV406" t="str">
            <v/>
          </cell>
          <cell r="AW406"/>
          <cell r="AX406" t="str">
            <v/>
          </cell>
          <cell r="AY406"/>
          <cell r="AZ406" t="str">
            <v/>
          </cell>
          <cell r="BA406"/>
          <cell r="BB406" t="str">
            <v/>
          </cell>
          <cell r="BC406"/>
          <cell r="BD406" t="str">
            <v/>
          </cell>
          <cell r="BE406"/>
          <cell r="BF406" t="str">
            <v/>
          </cell>
          <cell r="BG406"/>
          <cell r="BH406" t="str">
            <v/>
          </cell>
          <cell r="BI406"/>
          <cell r="BJ406" t="str">
            <v/>
          </cell>
          <cell r="BK406"/>
          <cell r="BL406" t="str">
            <v/>
          </cell>
          <cell r="BM406"/>
          <cell r="BN406" t="str">
            <v/>
          </cell>
          <cell r="BO406"/>
          <cell r="BP406" t="str">
            <v/>
          </cell>
          <cell r="BQ406"/>
          <cell r="BR406" t="str">
            <v/>
          </cell>
          <cell r="BS406"/>
          <cell r="BT406" t="str">
            <v/>
          </cell>
          <cell r="BU406"/>
          <cell r="BV406" t="str">
            <v/>
          </cell>
          <cell r="BW406"/>
          <cell r="BX406" t="str">
            <v/>
          </cell>
          <cell r="BY406"/>
          <cell r="BZ406" t="str">
            <v/>
          </cell>
          <cell r="CA406"/>
          <cell r="CB406" t="str">
            <v/>
          </cell>
          <cell r="CC406"/>
          <cell r="CD406" t="str">
            <v/>
          </cell>
          <cell r="CE406"/>
          <cell r="CF406" t="str">
            <v/>
          </cell>
          <cell r="CG406"/>
          <cell r="CH406" t="str">
            <v/>
          </cell>
          <cell r="CI406"/>
          <cell r="CJ406" t="str">
            <v/>
          </cell>
          <cell r="CK406"/>
          <cell r="CL406" t="str">
            <v/>
          </cell>
          <cell r="CM406"/>
          <cell r="CN406" t="str">
            <v/>
          </cell>
          <cell r="CO406"/>
          <cell r="CP406" t="str">
            <v/>
          </cell>
          <cell r="CQ406"/>
          <cell r="CR406" t="str">
            <v/>
          </cell>
          <cell r="CS406"/>
          <cell r="CT406" t="str">
            <v/>
          </cell>
          <cell r="CU406"/>
          <cell r="CV406" t="str">
            <v/>
          </cell>
          <cell r="CW406"/>
          <cell r="CX406" t="str">
            <v>ر1</v>
          </cell>
          <cell r="CY406" t="str">
            <v>ج</v>
          </cell>
          <cell r="CZ406" t="str">
            <v>ر1</v>
          </cell>
          <cell r="DA406" t="str">
            <v>ر1</v>
          </cell>
          <cell r="DB406" t="str">
            <v>ج</v>
          </cell>
          <cell r="DC406" t="str">
            <v>ر1</v>
          </cell>
          <cell r="DD406" t="str">
            <v>ج</v>
          </cell>
          <cell r="DE406" t="str">
            <v>ج</v>
          </cell>
          <cell r="DF406" t="str">
            <v>ج</v>
          </cell>
          <cell r="DG406" t="str">
            <v>ر1</v>
          </cell>
          <cell r="DH406" t="str">
            <v>ج</v>
          </cell>
          <cell r="DI406" t="str">
            <v>ر1</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e">
            <v>#REF!</v>
          </cell>
        </row>
        <row r="407">
          <cell r="A407">
            <v>707382</v>
          </cell>
          <cell r="B407" t="str">
            <v>تقى عثمان</v>
          </cell>
          <cell r="C407" t="str">
            <v>الأولى</v>
          </cell>
          <cell r="D407" t="str">
            <v>إيقاف</v>
          </cell>
          <cell r="E407"/>
          <cell r="F407" t="str">
            <v>ر1</v>
          </cell>
          <cell r="G407"/>
          <cell r="H407" t="str">
            <v>ر1</v>
          </cell>
          <cell r="I407"/>
          <cell r="J407" t="str">
            <v>ج</v>
          </cell>
          <cell r="K407"/>
          <cell r="L407" t="str">
            <v>ر1</v>
          </cell>
          <cell r="M407"/>
          <cell r="N407" t="str">
            <v>ج</v>
          </cell>
          <cell r="O407"/>
          <cell r="P407" t="str">
            <v>ر1</v>
          </cell>
          <cell r="Q407">
            <v>1</v>
          </cell>
          <cell r="R407" t="str">
            <v>ج</v>
          </cell>
          <cell r="S407"/>
          <cell r="T407" t="str">
            <v>ج</v>
          </cell>
          <cell r="U407"/>
          <cell r="V407" t="str">
            <v>ج</v>
          </cell>
          <cell r="W407"/>
          <cell r="X407" t="str">
            <v>ج</v>
          </cell>
          <cell r="Y407"/>
          <cell r="Z407" t="str">
            <v>ج</v>
          </cell>
          <cell r="AA407">
            <v>1</v>
          </cell>
          <cell r="AB407" t="str">
            <v>ج</v>
          </cell>
          <cell r="AC407"/>
          <cell r="AD407" t="str">
            <v/>
          </cell>
          <cell r="AE407"/>
          <cell r="AF407" t="str">
            <v/>
          </cell>
          <cell r="AG407"/>
          <cell r="AH407" t="str">
            <v/>
          </cell>
          <cell r="AI407"/>
          <cell r="AJ407" t="str">
            <v/>
          </cell>
          <cell r="AK407"/>
          <cell r="AL407" t="str">
            <v/>
          </cell>
          <cell r="AM407"/>
          <cell r="AN407" t="str">
            <v/>
          </cell>
          <cell r="AO407"/>
          <cell r="AP407" t="str">
            <v/>
          </cell>
          <cell r="AQ407"/>
          <cell r="AR407" t="str">
            <v/>
          </cell>
          <cell r="AS407"/>
          <cell r="AT407" t="str">
            <v/>
          </cell>
          <cell r="AU407"/>
          <cell r="AV407" t="str">
            <v/>
          </cell>
          <cell r="AW407"/>
          <cell r="AX407" t="str">
            <v/>
          </cell>
          <cell r="AY407"/>
          <cell r="AZ407" t="str">
            <v/>
          </cell>
          <cell r="BA407"/>
          <cell r="BB407" t="str">
            <v/>
          </cell>
          <cell r="BC407"/>
          <cell r="BD407" t="str">
            <v/>
          </cell>
          <cell r="BE407"/>
          <cell r="BF407" t="str">
            <v/>
          </cell>
          <cell r="BG407"/>
          <cell r="BH407" t="str">
            <v/>
          </cell>
          <cell r="BI407"/>
          <cell r="BJ407" t="str">
            <v/>
          </cell>
          <cell r="BK407"/>
          <cell r="BL407" t="str">
            <v/>
          </cell>
          <cell r="BM407"/>
          <cell r="BN407" t="str">
            <v/>
          </cell>
          <cell r="BO407"/>
          <cell r="BP407" t="str">
            <v/>
          </cell>
          <cell r="BQ407"/>
          <cell r="BR407" t="str">
            <v/>
          </cell>
          <cell r="BS407"/>
          <cell r="BT407" t="str">
            <v/>
          </cell>
          <cell r="BU407"/>
          <cell r="BV407" t="str">
            <v/>
          </cell>
          <cell r="BW407"/>
          <cell r="BX407" t="str">
            <v/>
          </cell>
          <cell r="BY407"/>
          <cell r="BZ407" t="str">
            <v/>
          </cell>
          <cell r="CA407"/>
          <cell r="CB407" t="str">
            <v/>
          </cell>
          <cell r="CC407"/>
          <cell r="CD407" t="str">
            <v/>
          </cell>
          <cell r="CE407"/>
          <cell r="CF407" t="str">
            <v/>
          </cell>
          <cell r="CG407"/>
          <cell r="CH407" t="str">
            <v/>
          </cell>
          <cell r="CI407"/>
          <cell r="CJ407" t="str">
            <v/>
          </cell>
          <cell r="CK407"/>
          <cell r="CL407" t="str">
            <v/>
          </cell>
          <cell r="CM407"/>
          <cell r="CN407" t="str">
            <v/>
          </cell>
          <cell r="CO407"/>
          <cell r="CP407" t="str">
            <v/>
          </cell>
          <cell r="CQ407"/>
          <cell r="CR407" t="str">
            <v/>
          </cell>
          <cell r="CS407"/>
          <cell r="CT407" t="str">
            <v/>
          </cell>
          <cell r="CU407"/>
          <cell r="CV407" t="str">
            <v/>
          </cell>
          <cell r="CW407" t="str">
            <v>إيقاف</v>
          </cell>
          <cell r="CX407" t="str">
            <v>ر1</v>
          </cell>
          <cell r="CY407" t="str">
            <v>ر1</v>
          </cell>
          <cell r="CZ407" t="str">
            <v>ج</v>
          </cell>
          <cell r="DA407" t="str">
            <v>ر1</v>
          </cell>
          <cell r="DB407" t="str">
            <v>ج</v>
          </cell>
          <cell r="DC407" t="str">
            <v>ر1</v>
          </cell>
          <cell r="DD407" t="str">
            <v>ج</v>
          </cell>
          <cell r="DE407" t="str">
            <v>ج</v>
          </cell>
          <cell r="DF407" t="str">
            <v>ج</v>
          </cell>
          <cell r="DG407" t="str">
            <v>ج</v>
          </cell>
          <cell r="DH407" t="str">
            <v>ج</v>
          </cell>
          <cell r="DI407" t="str">
            <v>ج</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O407" t="str">
            <v/>
          </cell>
          <cell r="EP407" t="str">
            <v/>
          </cell>
          <cell r="EQ407" t="str">
            <v/>
          </cell>
          <cell r="ER407" t="str">
            <v/>
          </cell>
          <cell r="ES407" t="str">
            <v/>
          </cell>
          <cell r="ET407">
            <v>20000</v>
          </cell>
          <cell r="EU407" t="str">
            <v/>
          </cell>
          <cell r="EV407" t="str">
            <v/>
          </cell>
          <cell r="EW407" t="e">
            <v>#REF!</v>
          </cell>
        </row>
        <row r="408">
          <cell r="A408">
            <v>707386</v>
          </cell>
          <cell r="B408" t="str">
            <v>جنان العبد</v>
          </cell>
          <cell r="C408" t="str">
            <v>الأولى</v>
          </cell>
          <cell r="D408" t="str">
            <v/>
          </cell>
          <cell r="E408"/>
          <cell r="F408" t="str">
            <v>ر1</v>
          </cell>
          <cell r="G408"/>
          <cell r="H408" t="str">
            <v>ر1</v>
          </cell>
          <cell r="I408">
            <v>1</v>
          </cell>
          <cell r="J408" t="str">
            <v>ر1</v>
          </cell>
          <cell r="K408">
            <v>1</v>
          </cell>
          <cell r="L408" t="str">
            <v>ج</v>
          </cell>
          <cell r="M408">
            <v>1</v>
          </cell>
          <cell r="N408" t="str">
            <v>ج</v>
          </cell>
          <cell r="O408"/>
          <cell r="P408" t="str">
            <v>ج</v>
          </cell>
          <cell r="Q408"/>
          <cell r="R408" t="str">
            <v>ج</v>
          </cell>
          <cell r="S408"/>
          <cell r="T408" t="str">
            <v>ج</v>
          </cell>
          <cell r="U408"/>
          <cell r="V408" t="str">
            <v>ج</v>
          </cell>
          <cell r="W408"/>
          <cell r="X408" t="str">
            <v>ج</v>
          </cell>
          <cell r="Y408"/>
          <cell r="Z408" t="str">
            <v>ج</v>
          </cell>
          <cell r="AA408"/>
          <cell r="AB408" t="str">
            <v>ج</v>
          </cell>
          <cell r="AC408"/>
          <cell r="AD408" t="str">
            <v/>
          </cell>
          <cell r="AE408"/>
          <cell r="AF408" t="str">
            <v/>
          </cell>
          <cell r="AG408"/>
          <cell r="AH408" t="str">
            <v/>
          </cell>
          <cell r="AI408"/>
          <cell r="AJ408" t="str">
            <v/>
          </cell>
          <cell r="AK408"/>
          <cell r="AL408" t="str">
            <v/>
          </cell>
          <cell r="AM408"/>
          <cell r="AN408" t="str">
            <v/>
          </cell>
          <cell r="AO408"/>
          <cell r="AP408" t="str">
            <v/>
          </cell>
          <cell r="AQ408"/>
          <cell r="AR408" t="str">
            <v/>
          </cell>
          <cell r="AS408"/>
          <cell r="AT408" t="str">
            <v/>
          </cell>
          <cell r="AU408"/>
          <cell r="AV408" t="str">
            <v/>
          </cell>
          <cell r="AW408"/>
          <cell r="AX408" t="str">
            <v/>
          </cell>
          <cell r="AY408"/>
          <cell r="AZ408" t="str">
            <v/>
          </cell>
          <cell r="BA408"/>
          <cell r="BB408" t="str">
            <v/>
          </cell>
          <cell r="BC408"/>
          <cell r="BD408" t="str">
            <v/>
          </cell>
          <cell r="BE408"/>
          <cell r="BF408" t="str">
            <v/>
          </cell>
          <cell r="BG408"/>
          <cell r="BH408" t="str">
            <v/>
          </cell>
          <cell r="BI408"/>
          <cell r="BJ408" t="str">
            <v/>
          </cell>
          <cell r="BK408"/>
          <cell r="BL408" t="str">
            <v/>
          </cell>
          <cell r="BM408"/>
          <cell r="BN408" t="str">
            <v/>
          </cell>
          <cell r="BO408"/>
          <cell r="BP408" t="str">
            <v/>
          </cell>
          <cell r="BQ408"/>
          <cell r="BR408" t="str">
            <v/>
          </cell>
          <cell r="BS408"/>
          <cell r="BT408" t="str">
            <v/>
          </cell>
          <cell r="BU408"/>
          <cell r="BV408" t="str">
            <v/>
          </cell>
          <cell r="BW408"/>
          <cell r="BX408" t="str">
            <v/>
          </cell>
          <cell r="BY408"/>
          <cell r="BZ408" t="str">
            <v/>
          </cell>
          <cell r="CA408"/>
          <cell r="CB408" t="str">
            <v/>
          </cell>
          <cell r="CC408"/>
          <cell r="CD408" t="str">
            <v/>
          </cell>
          <cell r="CE408"/>
          <cell r="CF408" t="str">
            <v/>
          </cell>
          <cell r="CG408"/>
          <cell r="CH408" t="str">
            <v/>
          </cell>
          <cell r="CI408"/>
          <cell r="CJ408" t="str">
            <v/>
          </cell>
          <cell r="CK408"/>
          <cell r="CL408" t="str">
            <v/>
          </cell>
          <cell r="CM408"/>
          <cell r="CN408" t="str">
            <v/>
          </cell>
          <cell r="CO408"/>
          <cell r="CP408" t="str">
            <v/>
          </cell>
          <cell r="CQ408"/>
          <cell r="CR408" t="str">
            <v/>
          </cell>
          <cell r="CS408"/>
          <cell r="CT408" t="str">
            <v/>
          </cell>
          <cell r="CU408"/>
          <cell r="CV408" t="str">
            <v/>
          </cell>
          <cell r="CW408"/>
          <cell r="CX408" t="str">
            <v>ر1</v>
          </cell>
          <cell r="CY408" t="str">
            <v>ر1</v>
          </cell>
          <cell r="CZ408" t="str">
            <v>ر2</v>
          </cell>
          <cell r="DA408" t="str">
            <v>ر1</v>
          </cell>
          <cell r="DB408" t="str">
            <v>ر1</v>
          </cell>
          <cell r="DC408" t="str">
            <v>ج</v>
          </cell>
          <cell r="DD408" t="str">
            <v>ج</v>
          </cell>
          <cell r="DE408" t="str">
            <v>ج</v>
          </cell>
          <cell r="DF408" t="str">
            <v>ج</v>
          </cell>
          <cell r="DG408" t="str">
            <v>ج</v>
          </cell>
          <cell r="DH408" t="str">
            <v>ج</v>
          </cell>
          <cell r="DI408" t="str">
            <v>ج</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
          </cell>
          <cell r="ET408" t="str">
            <v/>
          </cell>
          <cell r="EU408" t="str">
            <v/>
          </cell>
          <cell r="EV408" t="str">
            <v/>
          </cell>
          <cell r="EW408" t="e">
            <v>#REF!</v>
          </cell>
        </row>
        <row r="409">
          <cell r="A409">
            <v>707388</v>
          </cell>
          <cell r="B409" t="str">
            <v>حسام سليمان</v>
          </cell>
          <cell r="C409" t="str">
            <v>الأولى</v>
          </cell>
          <cell r="D409" t="str">
            <v/>
          </cell>
          <cell r="E409">
            <v>1</v>
          </cell>
          <cell r="F409" t="str">
            <v>ر1</v>
          </cell>
          <cell r="G409"/>
          <cell r="H409" t="str">
            <v>ر1</v>
          </cell>
          <cell r="I409">
            <v>1</v>
          </cell>
          <cell r="J409" t="str">
            <v>ر1</v>
          </cell>
          <cell r="K409"/>
          <cell r="L409" t="str">
            <v>ر1</v>
          </cell>
          <cell r="M409"/>
          <cell r="N409" t="str">
            <v>ج</v>
          </cell>
          <cell r="O409"/>
          <cell r="P409" t="str">
            <v>ر1</v>
          </cell>
          <cell r="Q409">
            <v>1</v>
          </cell>
          <cell r="R409" t="str">
            <v>ج</v>
          </cell>
          <cell r="S409">
            <v>1</v>
          </cell>
          <cell r="T409" t="str">
            <v>ج</v>
          </cell>
          <cell r="U409">
            <v>1</v>
          </cell>
          <cell r="V409" t="str">
            <v>ج</v>
          </cell>
          <cell r="W409">
            <v>1</v>
          </cell>
          <cell r="X409" t="str">
            <v>ج</v>
          </cell>
          <cell r="Y409">
            <v>1</v>
          </cell>
          <cell r="Z409" t="str">
            <v>ج</v>
          </cell>
          <cell r="AA409">
            <v>1</v>
          </cell>
          <cell r="AB409" t="str">
            <v>ج</v>
          </cell>
          <cell r="AC409"/>
          <cell r="AD409" t="str">
            <v/>
          </cell>
          <cell r="AE409"/>
          <cell r="AF409" t="str">
            <v/>
          </cell>
          <cell r="AG409"/>
          <cell r="AH409" t="str">
            <v/>
          </cell>
          <cell r="AI409"/>
          <cell r="AJ409" t="str">
            <v/>
          </cell>
          <cell r="AK409"/>
          <cell r="AL409" t="str">
            <v/>
          </cell>
          <cell r="AM409"/>
          <cell r="AN409" t="str">
            <v/>
          </cell>
          <cell r="AO409"/>
          <cell r="AP409" t="str">
            <v/>
          </cell>
          <cell r="AQ409"/>
          <cell r="AR409" t="str">
            <v/>
          </cell>
          <cell r="AS409"/>
          <cell r="AT409" t="str">
            <v/>
          </cell>
          <cell r="AU409"/>
          <cell r="AV409" t="str">
            <v/>
          </cell>
          <cell r="AW409"/>
          <cell r="AX409" t="str">
            <v/>
          </cell>
          <cell r="AY409"/>
          <cell r="AZ409" t="str">
            <v/>
          </cell>
          <cell r="BA409"/>
          <cell r="BB409" t="str">
            <v/>
          </cell>
          <cell r="BC409"/>
          <cell r="BD409" t="str">
            <v/>
          </cell>
          <cell r="BE409"/>
          <cell r="BF409" t="str">
            <v/>
          </cell>
          <cell r="BG409"/>
          <cell r="BH409" t="str">
            <v/>
          </cell>
          <cell r="BI409"/>
          <cell r="BJ409" t="str">
            <v/>
          </cell>
          <cell r="BK409"/>
          <cell r="BL409" t="str">
            <v/>
          </cell>
          <cell r="BM409"/>
          <cell r="BN409" t="str">
            <v/>
          </cell>
          <cell r="BO409"/>
          <cell r="BP409" t="str">
            <v/>
          </cell>
          <cell r="BQ409"/>
          <cell r="BR409" t="str">
            <v/>
          </cell>
          <cell r="BS409"/>
          <cell r="BT409" t="str">
            <v/>
          </cell>
          <cell r="BU409"/>
          <cell r="BV409" t="str">
            <v/>
          </cell>
          <cell r="BW409"/>
          <cell r="BX409" t="str">
            <v/>
          </cell>
          <cell r="BY409"/>
          <cell r="BZ409" t="str">
            <v/>
          </cell>
          <cell r="CA409"/>
          <cell r="CB409" t="str">
            <v/>
          </cell>
          <cell r="CC409"/>
          <cell r="CD409" t="str">
            <v/>
          </cell>
          <cell r="CE409"/>
          <cell r="CF409" t="str">
            <v/>
          </cell>
          <cell r="CG409"/>
          <cell r="CH409" t="str">
            <v/>
          </cell>
          <cell r="CI409"/>
          <cell r="CJ409" t="str">
            <v/>
          </cell>
          <cell r="CK409"/>
          <cell r="CL409" t="str">
            <v/>
          </cell>
          <cell r="CM409"/>
          <cell r="CN409" t="str">
            <v/>
          </cell>
          <cell r="CO409"/>
          <cell r="CP409" t="str">
            <v/>
          </cell>
          <cell r="CQ409"/>
          <cell r="CR409" t="str">
            <v/>
          </cell>
          <cell r="CS409"/>
          <cell r="CT409" t="str">
            <v/>
          </cell>
          <cell r="CU409"/>
          <cell r="CV409" t="str">
            <v/>
          </cell>
          <cell r="CW409"/>
          <cell r="CX409" t="str">
            <v>ر2</v>
          </cell>
          <cell r="CY409" t="str">
            <v>ر1</v>
          </cell>
          <cell r="CZ409" t="str">
            <v>ر2</v>
          </cell>
          <cell r="DA409" t="str">
            <v>ر1</v>
          </cell>
          <cell r="DB409" t="str">
            <v>ج</v>
          </cell>
          <cell r="DC409" t="str">
            <v>ر1</v>
          </cell>
          <cell r="DD409" t="str">
            <v>ر1</v>
          </cell>
          <cell r="DE409" t="str">
            <v>ر1</v>
          </cell>
          <cell r="DF409" t="str">
            <v>ر1</v>
          </cell>
          <cell r="DG409" t="str">
            <v>ر1</v>
          </cell>
          <cell r="DH409" t="str">
            <v>ر1</v>
          </cell>
          <cell r="DI409" t="str">
            <v>ر1</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O409" t="str">
            <v/>
          </cell>
          <cell r="EP409" t="str">
            <v/>
          </cell>
          <cell r="EQ409" t="str">
            <v/>
          </cell>
          <cell r="ER409" t="str">
            <v/>
          </cell>
          <cell r="ES409" t="str">
            <v/>
          </cell>
          <cell r="ET409" t="str">
            <v/>
          </cell>
          <cell r="EU409" t="str">
            <v/>
          </cell>
          <cell r="EV409" t="str">
            <v/>
          </cell>
          <cell r="EW409" t="e">
            <v>#REF!</v>
          </cell>
        </row>
        <row r="410">
          <cell r="A410">
            <v>707389</v>
          </cell>
          <cell r="B410" t="str">
            <v>حسام عازر</v>
          </cell>
          <cell r="C410" t="str">
            <v>الأولى</v>
          </cell>
          <cell r="D410" t="str">
            <v/>
          </cell>
          <cell r="E410">
            <v>1</v>
          </cell>
          <cell r="F410" t="str">
            <v>ر1</v>
          </cell>
          <cell r="G410"/>
          <cell r="H410" t="str">
            <v>ج</v>
          </cell>
          <cell r="I410"/>
          <cell r="J410" t="str">
            <v>ر1</v>
          </cell>
          <cell r="K410"/>
          <cell r="L410" t="str">
            <v>ج</v>
          </cell>
          <cell r="M410"/>
          <cell r="N410" t="str">
            <v>ر1</v>
          </cell>
          <cell r="O410">
            <v>1</v>
          </cell>
          <cell r="P410" t="str">
            <v>ر1</v>
          </cell>
          <cell r="Q410"/>
          <cell r="R410" t="str">
            <v>ج</v>
          </cell>
          <cell r="S410"/>
          <cell r="T410" t="str">
            <v>ج</v>
          </cell>
          <cell r="U410"/>
          <cell r="V410" t="str">
            <v>ج</v>
          </cell>
          <cell r="W410"/>
          <cell r="X410" t="str">
            <v>ج</v>
          </cell>
          <cell r="Y410"/>
          <cell r="Z410" t="str">
            <v>ج</v>
          </cell>
          <cell r="AA410"/>
          <cell r="AB410" t="str">
            <v>ج</v>
          </cell>
          <cell r="AC410"/>
          <cell r="AD410" t="str">
            <v/>
          </cell>
          <cell r="AE410"/>
          <cell r="AF410" t="str">
            <v/>
          </cell>
          <cell r="AG410"/>
          <cell r="AH410" t="str">
            <v/>
          </cell>
          <cell r="AI410"/>
          <cell r="AJ410" t="str">
            <v/>
          </cell>
          <cell r="AK410"/>
          <cell r="AL410" t="str">
            <v/>
          </cell>
          <cell r="AM410"/>
          <cell r="AN410" t="str">
            <v/>
          </cell>
          <cell r="AO410"/>
          <cell r="AP410" t="str">
            <v/>
          </cell>
          <cell r="AQ410"/>
          <cell r="AR410" t="str">
            <v/>
          </cell>
          <cell r="AS410"/>
          <cell r="AT410" t="str">
            <v/>
          </cell>
          <cell r="AU410"/>
          <cell r="AV410" t="str">
            <v/>
          </cell>
          <cell r="AW410"/>
          <cell r="AX410" t="str">
            <v/>
          </cell>
          <cell r="AY410"/>
          <cell r="AZ410" t="str">
            <v/>
          </cell>
          <cell r="BA410"/>
          <cell r="BB410" t="str">
            <v/>
          </cell>
          <cell r="BC410"/>
          <cell r="BD410" t="str">
            <v/>
          </cell>
          <cell r="BE410"/>
          <cell r="BF410" t="str">
            <v/>
          </cell>
          <cell r="BG410"/>
          <cell r="BH410" t="str">
            <v/>
          </cell>
          <cell r="BI410"/>
          <cell r="BJ410" t="str">
            <v/>
          </cell>
          <cell r="BK410"/>
          <cell r="BL410" t="str">
            <v/>
          </cell>
          <cell r="BM410"/>
          <cell r="BN410" t="str">
            <v/>
          </cell>
          <cell r="BO410"/>
          <cell r="BP410" t="str">
            <v/>
          </cell>
          <cell r="BQ410"/>
          <cell r="BR410" t="str">
            <v/>
          </cell>
          <cell r="BS410"/>
          <cell r="BT410" t="str">
            <v/>
          </cell>
          <cell r="BU410"/>
          <cell r="BV410" t="str">
            <v/>
          </cell>
          <cell r="BW410"/>
          <cell r="BX410" t="str">
            <v/>
          </cell>
          <cell r="BY410"/>
          <cell r="BZ410" t="str">
            <v/>
          </cell>
          <cell r="CA410"/>
          <cell r="CB410" t="str">
            <v/>
          </cell>
          <cell r="CC410"/>
          <cell r="CD410" t="str">
            <v/>
          </cell>
          <cell r="CE410"/>
          <cell r="CF410" t="str">
            <v/>
          </cell>
          <cell r="CG410"/>
          <cell r="CH410" t="str">
            <v/>
          </cell>
          <cell r="CI410"/>
          <cell r="CJ410" t="str">
            <v/>
          </cell>
          <cell r="CK410"/>
          <cell r="CL410" t="str">
            <v/>
          </cell>
          <cell r="CM410"/>
          <cell r="CN410" t="str">
            <v/>
          </cell>
          <cell r="CO410"/>
          <cell r="CP410" t="str">
            <v/>
          </cell>
          <cell r="CQ410"/>
          <cell r="CR410" t="str">
            <v/>
          </cell>
          <cell r="CS410"/>
          <cell r="CT410" t="str">
            <v/>
          </cell>
          <cell r="CU410"/>
          <cell r="CV410" t="str">
            <v/>
          </cell>
          <cell r="CW410"/>
          <cell r="CX410" t="str">
            <v>ر2</v>
          </cell>
          <cell r="CY410" t="str">
            <v>ج</v>
          </cell>
          <cell r="CZ410" t="str">
            <v>ر1</v>
          </cell>
          <cell r="DA410" t="str">
            <v>ج</v>
          </cell>
          <cell r="DB410" t="str">
            <v>ر1</v>
          </cell>
          <cell r="DC410" t="str">
            <v>ر2</v>
          </cell>
          <cell r="DD410" t="str">
            <v>ج</v>
          </cell>
          <cell r="DE410" t="str">
            <v>ج</v>
          </cell>
          <cell r="DF410" t="str">
            <v>ج</v>
          </cell>
          <cell r="DG410" t="str">
            <v>ج</v>
          </cell>
          <cell r="DH410" t="str">
            <v>ج</v>
          </cell>
          <cell r="DI410" t="str">
            <v>ج</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e">
            <v>#REF!</v>
          </cell>
        </row>
        <row r="411">
          <cell r="A411">
            <v>707390</v>
          </cell>
          <cell r="B411" t="str">
            <v>حسن ابراهيم</v>
          </cell>
          <cell r="C411" t="str">
            <v>الثانية حديث</v>
          </cell>
          <cell r="D411" t="str">
            <v>ترفع الى س2</v>
          </cell>
          <cell r="E411"/>
          <cell r="F411" t="str">
            <v>ر1</v>
          </cell>
          <cell r="G411">
            <v>1</v>
          </cell>
          <cell r="H411" t="str">
            <v>ر1</v>
          </cell>
          <cell r="I411"/>
          <cell r="J411" t="str">
            <v>ر1</v>
          </cell>
          <cell r="K411"/>
          <cell r="L411" t="str">
            <v>ر1</v>
          </cell>
          <cell r="M411"/>
          <cell r="N411" t="str">
            <v>ر1</v>
          </cell>
          <cell r="O411"/>
          <cell r="P411" t="str">
            <v>ر1</v>
          </cell>
          <cell r="Q411">
            <v>1</v>
          </cell>
          <cell r="R411" t="str">
            <v>ج</v>
          </cell>
          <cell r="S411">
            <v>1</v>
          </cell>
          <cell r="T411" t="str">
            <v>ج</v>
          </cell>
          <cell r="U411"/>
          <cell r="V411" t="str">
            <v>ج</v>
          </cell>
          <cell r="W411"/>
          <cell r="X411" t="str">
            <v>ج</v>
          </cell>
          <cell r="Y411">
            <v>1</v>
          </cell>
          <cell r="Z411" t="str">
            <v>ج</v>
          </cell>
          <cell r="AA411">
            <v>1</v>
          </cell>
          <cell r="AB411" t="str">
            <v>ج</v>
          </cell>
          <cell r="AC411"/>
          <cell r="AD411" t="str">
            <v/>
          </cell>
          <cell r="AE411"/>
          <cell r="AF411" t="str">
            <v/>
          </cell>
          <cell r="AG411"/>
          <cell r="AH411" t="str">
            <v/>
          </cell>
          <cell r="AI411"/>
          <cell r="AJ411" t="str">
            <v/>
          </cell>
          <cell r="AK411"/>
          <cell r="AL411" t="str">
            <v/>
          </cell>
          <cell r="AM411"/>
          <cell r="AN411" t="str">
            <v/>
          </cell>
          <cell r="AO411"/>
          <cell r="AP411" t="str">
            <v/>
          </cell>
          <cell r="AQ411"/>
          <cell r="AR411" t="str">
            <v/>
          </cell>
          <cell r="AS411"/>
          <cell r="AT411" t="str">
            <v/>
          </cell>
          <cell r="AU411"/>
          <cell r="AV411" t="str">
            <v/>
          </cell>
          <cell r="AW411"/>
          <cell r="AX411" t="str">
            <v/>
          </cell>
          <cell r="AY411"/>
          <cell r="AZ411" t="str">
            <v/>
          </cell>
          <cell r="BA411"/>
          <cell r="BB411" t="str">
            <v/>
          </cell>
          <cell r="BC411"/>
          <cell r="BD411" t="str">
            <v/>
          </cell>
          <cell r="BE411"/>
          <cell r="BF411" t="str">
            <v/>
          </cell>
          <cell r="BG411"/>
          <cell r="BH411" t="str">
            <v/>
          </cell>
          <cell r="BI411"/>
          <cell r="BJ411" t="str">
            <v/>
          </cell>
          <cell r="BK411"/>
          <cell r="BL411" t="str">
            <v/>
          </cell>
          <cell r="BM411"/>
          <cell r="BN411" t="str">
            <v/>
          </cell>
          <cell r="BO411"/>
          <cell r="BP411" t="str">
            <v/>
          </cell>
          <cell r="BQ411"/>
          <cell r="BR411" t="str">
            <v/>
          </cell>
          <cell r="BS411"/>
          <cell r="BT411" t="str">
            <v/>
          </cell>
          <cell r="BU411"/>
          <cell r="BV411" t="str">
            <v/>
          </cell>
          <cell r="BW411"/>
          <cell r="BX411" t="str">
            <v/>
          </cell>
          <cell r="BY411"/>
          <cell r="BZ411" t="str">
            <v/>
          </cell>
          <cell r="CA411"/>
          <cell r="CB411" t="str">
            <v/>
          </cell>
          <cell r="CC411"/>
          <cell r="CD411" t="str">
            <v/>
          </cell>
          <cell r="CE411"/>
          <cell r="CF411" t="str">
            <v/>
          </cell>
          <cell r="CG411"/>
          <cell r="CH411" t="str">
            <v/>
          </cell>
          <cell r="CI411"/>
          <cell r="CJ411" t="str">
            <v/>
          </cell>
          <cell r="CK411"/>
          <cell r="CL411" t="str">
            <v/>
          </cell>
          <cell r="CM411"/>
          <cell r="CN411" t="str">
            <v/>
          </cell>
          <cell r="CO411"/>
          <cell r="CP411" t="str">
            <v/>
          </cell>
          <cell r="CQ411"/>
          <cell r="CR411" t="str">
            <v/>
          </cell>
          <cell r="CS411"/>
          <cell r="CT411" t="str">
            <v/>
          </cell>
          <cell r="CU411"/>
          <cell r="CV411" t="str">
            <v/>
          </cell>
          <cell r="CW411"/>
          <cell r="CX411" t="str">
            <v>ر1</v>
          </cell>
          <cell r="CY411" t="str">
            <v>ر2</v>
          </cell>
          <cell r="CZ411" t="str">
            <v>ر1</v>
          </cell>
          <cell r="DA411" t="str">
            <v>ر1</v>
          </cell>
          <cell r="DB411" t="str">
            <v>ر1</v>
          </cell>
          <cell r="DC411" t="str">
            <v>ر1</v>
          </cell>
          <cell r="DD411" t="str">
            <v>ر1</v>
          </cell>
          <cell r="DE411" t="str">
            <v>ر1</v>
          </cell>
          <cell r="DF411" t="str">
            <v>ج</v>
          </cell>
          <cell r="DG411" t="str">
            <v>ج</v>
          </cell>
          <cell r="DH411" t="str">
            <v>ر1</v>
          </cell>
          <cell r="DI411" t="str">
            <v>ر1</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e">
            <v>#REF!</v>
          </cell>
        </row>
        <row r="412">
          <cell r="A412">
            <v>707393</v>
          </cell>
          <cell r="B412" t="str">
            <v>حمزة الخليل</v>
          </cell>
          <cell r="C412" t="str">
            <v>الثانية حديث</v>
          </cell>
          <cell r="D412" t="str">
            <v>ترفع الى س2</v>
          </cell>
          <cell r="E412"/>
          <cell r="F412" t="str">
            <v>ر1</v>
          </cell>
          <cell r="G412">
            <v>1</v>
          </cell>
          <cell r="H412" t="str">
            <v>ر1</v>
          </cell>
          <cell r="I412">
            <v>1</v>
          </cell>
          <cell r="J412" t="str">
            <v>ر1</v>
          </cell>
          <cell r="K412">
            <v>1</v>
          </cell>
          <cell r="L412" t="str">
            <v>ر1</v>
          </cell>
          <cell r="M412">
            <v>1</v>
          </cell>
          <cell r="N412" t="str">
            <v>ر1</v>
          </cell>
          <cell r="O412">
            <v>1</v>
          </cell>
          <cell r="P412" t="str">
            <v>ر1</v>
          </cell>
          <cell r="Q412">
            <v>1</v>
          </cell>
          <cell r="R412" t="str">
            <v>ج</v>
          </cell>
          <cell r="S412">
            <v>1</v>
          </cell>
          <cell r="T412" t="str">
            <v>ج</v>
          </cell>
          <cell r="U412">
            <v>1</v>
          </cell>
          <cell r="V412" t="str">
            <v>ج</v>
          </cell>
          <cell r="W412">
            <v>1</v>
          </cell>
          <cell r="X412" t="str">
            <v>ج</v>
          </cell>
          <cell r="Y412">
            <v>1</v>
          </cell>
          <cell r="Z412" t="str">
            <v>ج</v>
          </cell>
          <cell r="AA412">
            <v>1</v>
          </cell>
          <cell r="AB412" t="str">
            <v>ج</v>
          </cell>
          <cell r="AC412"/>
          <cell r="AD412" t="str">
            <v/>
          </cell>
          <cell r="AE412"/>
          <cell r="AF412" t="str">
            <v/>
          </cell>
          <cell r="AG412"/>
          <cell r="AH412" t="str">
            <v/>
          </cell>
          <cell r="AI412"/>
          <cell r="AJ412" t="str">
            <v/>
          </cell>
          <cell r="AK412"/>
          <cell r="AL412" t="str">
            <v/>
          </cell>
          <cell r="AM412"/>
          <cell r="AN412" t="str">
            <v/>
          </cell>
          <cell r="AO412"/>
          <cell r="AP412" t="str">
            <v/>
          </cell>
          <cell r="AQ412"/>
          <cell r="AR412" t="str">
            <v/>
          </cell>
          <cell r="AS412"/>
          <cell r="AT412" t="str">
            <v/>
          </cell>
          <cell r="AU412"/>
          <cell r="AV412" t="str">
            <v/>
          </cell>
          <cell r="AW412"/>
          <cell r="AX412" t="str">
            <v/>
          </cell>
          <cell r="AY412"/>
          <cell r="AZ412" t="str">
            <v/>
          </cell>
          <cell r="BA412"/>
          <cell r="BB412" t="str">
            <v/>
          </cell>
          <cell r="BC412"/>
          <cell r="BD412" t="str">
            <v/>
          </cell>
          <cell r="BE412"/>
          <cell r="BF412" t="str">
            <v/>
          </cell>
          <cell r="BG412"/>
          <cell r="BH412" t="str">
            <v/>
          </cell>
          <cell r="BI412"/>
          <cell r="BJ412" t="str">
            <v/>
          </cell>
          <cell r="BK412"/>
          <cell r="BL412" t="str">
            <v/>
          </cell>
          <cell r="BM412"/>
          <cell r="BN412" t="str">
            <v/>
          </cell>
          <cell r="BO412"/>
          <cell r="BP412" t="str">
            <v/>
          </cell>
          <cell r="BQ412"/>
          <cell r="BR412" t="str">
            <v/>
          </cell>
          <cell r="BS412"/>
          <cell r="BT412" t="str">
            <v/>
          </cell>
          <cell r="BU412"/>
          <cell r="BV412" t="str">
            <v/>
          </cell>
          <cell r="BW412"/>
          <cell r="BX412" t="str">
            <v/>
          </cell>
          <cell r="BY412"/>
          <cell r="BZ412" t="str">
            <v/>
          </cell>
          <cell r="CA412"/>
          <cell r="CB412" t="str">
            <v/>
          </cell>
          <cell r="CC412"/>
          <cell r="CD412" t="str">
            <v/>
          </cell>
          <cell r="CE412"/>
          <cell r="CF412" t="str">
            <v/>
          </cell>
          <cell r="CG412"/>
          <cell r="CH412" t="str">
            <v/>
          </cell>
          <cell r="CI412"/>
          <cell r="CJ412" t="str">
            <v/>
          </cell>
          <cell r="CK412"/>
          <cell r="CL412" t="str">
            <v/>
          </cell>
          <cell r="CM412"/>
          <cell r="CN412" t="str">
            <v/>
          </cell>
          <cell r="CO412"/>
          <cell r="CP412" t="str">
            <v/>
          </cell>
          <cell r="CQ412"/>
          <cell r="CR412" t="str">
            <v/>
          </cell>
          <cell r="CS412"/>
          <cell r="CT412" t="str">
            <v/>
          </cell>
          <cell r="CU412"/>
          <cell r="CV412" t="str">
            <v/>
          </cell>
          <cell r="CW412"/>
          <cell r="CX412" t="str">
            <v>ر1</v>
          </cell>
          <cell r="CY412" t="str">
            <v>ر2</v>
          </cell>
          <cell r="CZ412" t="str">
            <v>ر2</v>
          </cell>
          <cell r="DA412" t="str">
            <v>ر2</v>
          </cell>
          <cell r="DB412" t="str">
            <v>ر2</v>
          </cell>
          <cell r="DC412" t="str">
            <v>ر2</v>
          </cell>
          <cell r="DD412" t="str">
            <v>ر1</v>
          </cell>
          <cell r="DE412" t="str">
            <v>ر1</v>
          </cell>
          <cell r="DF412" t="str">
            <v>ر1</v>
          </cell>
          <cell r="DG412" t="str">
            <v>ر1</v>
          </cell>
          <cell r="DH412" t="str">
            <v>ر1</v>
          </cell>
          <cell r="DI412" t="str">
            <v>ر1</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
          </cell>
          <cell r="ET412" t="str">
            <v/>
          </cell>
          <cell r="EU412" t="str">
            <v/>
          </cell>
          <cell r="EV412" t="str">
            <v/>
          </cell>
          <cell r="EW412" t="e">
            <v>#REF!</v>
          </cell>
        </row>
        <row r="413">
          <cell r="A413">
            <v>707394</v>
          </cell>
          <cell r="B413" t="str">
            <v>حمزه الجاسم</v>
          </cell>
          <cell r="C413" t="str">
            <v>الأولى</v>
          </cell>
          <cell r="D413" t="str">
            <v/>
          </cell>
          <cell r="E413"/>
          <cell r="F413" t="str">
            <v>ر1</v>
          </cell>
          <cell r="G413">
            <v>1</v>
          </cell>
          <cell r="H413" t="str">
            <v>ر1</v>
          </cell>
          <cell r="I413">
            <v>1</v>
          </cell>
          <cell r="J413" t="str">
            <v>ر1</v>
          </cell>
          <cell r="K413">
            <v>1</v>
          </cell>
          <cell r="L413" t="str">
            <v>ر1</v>
          </cell>
          <cell r="M413">
            <v>1</v>
          </cell>
          <cell r="N413" t="str">
            <v>ر1</v>
          </cell>
          <cell r="O413">
            <v>1</v>
          </cell>
          <cell r="P413" t="str">
            <v>ج</v>
          </cell>
          <cell r="Q413">
            <v>1</v>
          </cell>
          <cell r="R413" t="str">
            <v>ج</v>
          </cell>
          <cell r="S413">
            <v>1</v>
          </cell>
          <cell r="T413" t="str">
            <v>ج</v>
          </cell>
          <cell r="U413">
            <v>1</v>
          </cell>
          <cell r="V413" t="str">
            <v>ج</v>
          </cell>
          <cell r="W413">
            <v>1</v>
          </cell>
          <cell r="X413" t="str">
            <v>ج</v>
          </cell>
          <cell r="Y413">
            <v>1</v>
          </cell>
          <cell r="Z413" t="str">
            <v>ج</v>
          </cell>
          <cell r="AA413">
            <v>1</v>
          </cell>
          <cell r="AB413" t="str">
            <v>ج</v>
          </cell>
          <cell r="AC413"/>
          <cell r="AD413" t="str">
            <v/>
          </cell>
          <cell r="AE413"/>
          <cell r="AF413" t="str">
            <v/>
          </cell>
          <cell r="AG413"/>
          <cell r="AH413" t="str">
            <v/>
          </cell>
          <cell r="AI413"/>
          <cell r="AJ413" t="str">
            <v/>
          </cell>
          <cell r="AK413"/>
          <cell r="AL413" t="str">
            <v/>
          </cell>
          <cell r="AM413"/>
          <cell r="AN413" t="str">
            <v/>
          </cell>
          <cell r="AO413"/>
          <cell r="AP413" t="str">
            <v/>
          </cell>
          <cell r="AQ413"/>
          <cell r="AR413" t="str">
            <v/>
          </cell>
          <cell r="AS413"/>
          <cell r="AT413" t="str">
            <v/>
          </cell>
          <cell r="AU413"/>
          <cell r="AV413" t="str">
            <v/>
          </cell>
          <cell r="AW413"/>
          <cell r="AX413" t="str">
            <v/>
          </cell>
          <cell r="AY413"/>
          <cell r="AZ413" t="str">
            <v/>
          </cell>
          <cell r="BA413"/>
          <cell r="BB413" t="str">
            <v/>
          </cell>
          <cell r="BC413"/>
          <cell r="BD413" t="str">
            <v/>
          </cell>
          <cell r="BE413"/>
          <cell r="BF413" t="str">
            <v/>
          </cell>
          <cell r="BG413"/>
          <cell r="BH413" t="str">
            <v/>
          </cell>
          <cell r="BI413"/>
          <cell r="BJ413" t="str">
            <v/>
          </cell>
          <cell r="BK413"/>
          <cell r="BL413" t="str">
            <v/>
          </cell>
          <cell r="BM413"/>
          <cell r="BN413" t="str">
            <v/>
          </cell>
          <cell r="BO413"/>
          <cell r="BP413" t="str">
            <v/>
          </cell>
          <cell r="BQ413"/>
          <cell r="BR413" t="str">
            <v/>
          </cell>
          <cell r="BS413"/>
          <cell r="BT413" t="str">
            <v/>
          </cell>
          <cell r="BU413"/>
          <cell r="BV413" t="str">
            <v/>
          </cell>
          <cell r="BW413"/>
          <cell r="BX413" t="str">
            <v/>
          </cell>
          <cell r="BY413"/>
          <cell r="BZ413" t="str">
            <v/>
          </cell>
          <cell r="CA413"/>
          <cell r="CB413" t="str">
            <v/>
          </cell>
          <cell r="CC413"/>
          <cell r="CD413" t="str">
            <v/>
          </cell>
          <cell r="CE413"/>
          <cell r="CF413" t="str">
            <v/>
          </cell>
          <cell r="CG413"/>
          <cell r="CH413" t="str">
            <v/>
          </cell>
          <cell r="CI413"/>
          <cell r="CJ413" t="str">
            <v/>
          </cell>
          <cell r="CK413"/>
          <cell r="CL413" t="str">
            <v/>
          </cell>
          <cell r="CM413"/>
          <cell r="CN413" t="str">
            <v/>
          </cell>
          <cell r="CO413"/>
          <cell r="CP413" t="str">
            <v/>
          </cell>
          <cell r="CQ413"/>
          <cell r="CR413" t="str">
            <v/>
          </cell>
          <cell r="CS413"/>
          <cell r="CT413" t="str">
            <v/>
          </cell>
          <cell r="CU413"/>
          <cell r="CV413" t="str">
            <v/>
          </cell>
          <cell r="CW413"/>
          <cell r="CX413" t="str">
            <v>ر1</v>
          </cell>
          <cell r="CY413" t="str">
            <v>ر2</v>
          </cell>
          <cell r="CZ413" t="str">
            <v>ر2</v>
          </cell>
          <cell r="DA413" t="str">
            <v>ر2</v>
          </cell>
          <cell r="DB413" t="str">
            <v>ر2</v>
          </cell>
          <cell r="DC413" t="str">
            <v>ر1</v>
          </cell>
          <cell r="DD413" t="str">
            <v>ر1</v>
          </cell>
          <cell r="DE413" t="str">
            <v>ر1</v>
          </cell>
          <cell r="DF413" t="str">
            <v>ر1</v>
          </cell>
          <cell r="DG413" t="str">
            <v>ر1</v>
          </cell>
          <cell r="DH413" t="str">
            <v>ر1</v>
          </cell>
          <cell r="DI413" t="str">
            <v>ر1</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e">
            <v>#REF!</v>
          </cell>
        </row>
        <row r="414">
          <cell r="A414">
            <v>707395</v>
          </cell>
          <cell r="B414" t="str">
            <v>حمزه يوسف</v>
          </cell>
          <cell r="C414" t="str">
            <v>الأولى</v>
          </cell>
          <cell r="D414" t="str">
            <v>إيقاف</v>
          </cell>
          <cell r="E414"/>
          <cell r="F414" t="str">
            <v>ر1</v>
          </cell>
          <cell r="G414"/>
          <cell r="H414" t="str">
            <v>ر1</v>
          </cell>
          <cell r="I414"/>
          <cell r="J414" t="str">
            <v>ر1</v>
          </cell>
          <cell r="K414"/>
          <cell r="L414" t="str">
            <v>ج</v>
          </cell>
          <cell r="M414"/>
          <cell r="N414" t="str">
            <v>ر1</v>
          </cell>
          <cell r="O414"/>
          <cell r="P414" t="str">
            <v>ر1</v>
          </cell>
          <cell r="Q414">
            <v>1</v>
          </cell>
          <cell r="R414" t="str">
            <v>ج</v>
          </cell>
          <cell r="S414"/>
          <cell r="T414" t="str">
            <v>ج</v>
          </cell>
          <cell r="U414">
            <v>1</v>
          </cell>
          <cell r="V414" t="str">
            <v>ج</v>
          </cell>
          <cell r="W414"/>
          <cell r="X414" t="str">
            <v>ج</v>
          </cell>
          <cell r="Y414"/>
          <cell r="Z414" t="str">
            <v>ج</v>
          </cell>
          <cell r="AA414"/>
          <cell r="AB414" t="str">
            <v>ج</v>
          </cell>
          <cell r="AC414"/>
          <cell r="AD414" t="str">
            <v/>
          </cell>
          <cell r="AE414"/>
          <cell r="AF414" t="str">
            <v/>
          </cell>
          <cell r="AG414"/>
          <cell r="AH414" t="str">
            <v/>
          </cell>
          <cell r="AI414"/>
          <cell r="AJ414" t="str">
            <v/>
          </cell>
          <cell r="AK414"/>
          <cell r="AL414" t="str">
            <v/>
          </cell>
          <cell r="AM414"/>
          <cell r="AN414" t="str">
            <v/>
          </cell>
          <cell r="AO414"/>
          <cell r="AP414" t="str">
            <v/>
          </cell>
          <cell r="AQ414"/>
          <cell r="AR414" t="str">
            <v/>
          </cell>
          <cell r="AS414"/>
          <cell r="AT414" t="str">
            <v/>
          </cell>
          <cell r="AU414"/>
          <cell r="AV414" t="str">
            <v/>
          </cell>
          <cell r="AW414"/>
          <cell r="AX414" t="str">
            <v/>
          </cell>
          <cell r="AY414"/>
          <cell r="AZ414" t="str">
            <v/>
          </cell>
          <cell r="BA414"/>
          <cell r="BB414" t="str">
            <v/>
          </cell>
          <cell r="BC414"/>
          <cell r="BD414" t="str">
            <v/>
          </cell>
          <cell r="BE414"/>
          <cell r="BF414" t="str">
            <v/>
          </cell>
          <cell r="BG414"/>
          <cell r="BH414" t="str">
            <v/>
          </cell>
          <cell r="BI414"/>
          <cell r="BJ414" t="str">
            <v/>
          </cell>
          <cell r="BK414"/>
          <cell r="BL414" t="str">
            <v/>
          </cell>
          <cell r="BM414"/>
          <cell r="BN414" t="str">
            <v/>
          </cell>
          <cell r="BO414"/>
          <cell r="BP414" t="str">
            <v/>
          </cell>
          <cell r="BQ414"/>
          <cell r="BR414" t="str">
            <v/>
          </cell>
          <cell r="BS414"/>
          <cell r="BT414" t="str">
            <v/>
          </cell>
          <cell r="BU414"/>
          <cell r="BV414" t="str">
            <v/>
          </cell>
          <cell r="BW414"/>
          <cell r="BX414" t="str">
            <v/>
          </cell>
          <cell r="BY414"/>
          <cell r="BZ414" t="str">
            <v/>
          </cell>
          <cell r="CA414"/>
          <cell r="CB414" t="str">
            <v/>
          </cell>
          <cell r="CC414"/>
          <cell r="CD414" t="str">
            <v/>
          </cell>
          <cell r="CE414"/>
          <cell r="CF414" t="str">
            <v/>
          </cell>
          <cell r="CG414"/>
          <cell r="CH414" t="str">
            <v/>
          </cell>
          <cell r="CI414"/>
          <cell r="CJ414" t="str">
            <v/>
          </cell>
          <cell r="CK414"/>
          <cell r="CL414" t="str">
            <v/>
          </cell>
          <cell r="CM414"/>
          <cell r="CN414" t="str">
            <v/>
          </cell>
          <cell r="CO414"/>
          <cell r="CP414" t="str">
            <v/>
          </cell>
          <cell r="CQ414"/>
          <cell r="CR414" t="str">
            <v/>
          </cell>
          <cell r="CS414"/>
          <cell r="CT414" t="str">
            <v/>
          </cell>
          <cell r="CU414"/>
          <cell r="CV414" t="str">
            <v/>
          </cell>
          <cell r="CW414" t="str">
            <v>إيقاف</v>
          </cell>
          <cell r="CX414" t="str">
            <v>ر1</v>
          </cell>
          <cell r="CY414" t="str">
            <v>ر1</v>
          </cell>
          <cell r="CZ414" t="str">
            <v>ر1</v>
          </cell>
          <cell r="DA414" t="str">
            <v>ج</v>
          </cell>
          <cell r="DB414" t="str">
            <v>ر1</v>
          </cell>
          <cell r="DC414" t="str">
            <v>ر1</v>
          </cell>
          <cell r="DD414" t="str">
            <v>ج</v>
          </cell>
          <cell r="DE414" t="str">
            <v>ج</v>
          </cell>
          <cell r="DF414" t="str">
            <v>ج</v>
          </cell>
          <cell r="DG414" t="str">
            <v>ج</v>
          </cell>
          <cell r="DH414" t="str">
            <v>ج</v>
          </cell>
          <cell r="DI414" t="str">
            <v>ج</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
          </cell>
          <cell r="ET414">
            <v>1000</v>
          </cell>
          <cell r="EU414" t="str">
            <v/>
          </cell>
          <cell r="EV414" t="str">
            <v/>
          </cell>
          <cell r="EW414" t="e">
            <v>#REF!</v>
          </cell>
        </row>
        <row r="415">
          <cell r="A415">
            <v>707397</v>
          </cell>
          <cell r="B415" t="str">
            <v>حنان شهاب</v>
          </cell>
          <cell r="C415" t="str">
            <v>الثانية حديث</v>
          </cell>
          <cell r="D415" t="str">
            <v>ترفع الى س2</v>
          </cell>
          <cell r="E415"/>
          <cell r="F415" t="str">
            <v>ر1</v>
          </cell>
          <cell r="G415"/>
          <cell r="H415" t="str">
            <v>ر1</v>
          </cell>
          <cell r="I415"/>
          <cell r="J415" t="str">
            <v>ر1</v>
          </cell>
          <cell r="K415"/>
          <cell r="L415" t="str">
            <v>ر1</v>
          </cell>
          <cell r="M415"/>
          <cell r="N415" t="str">
            <v>ر1</v>
          </cell>
          <cell r="O415"/>
          <cell r="P415" t="str">
            <v>ر1</v>
          </cell>
          <cell r="Q415">
            <v>1</v>
          </cell>
          <cell r="R415" t="str">
            <v>ج</v>
          </cell>
          <cell r="S415">
            <v>1</v>
          </cell>
          <cell r="T415" t="str">
            <v>ج</v>
          </cell>
          <cell r="U415">
            <v>1</v>
          </cell>
          <cell r="V415" t="str">
            <v>ج</v>
          </cell>
          <cell r="W415">
            <v>1</v>
          </cell>
          <cell r="X415" t="str">
            <v>ج</v>
          </cell>
          <cell r="Y415">
            <v>1</v>
          </cell>
          <cell r="Z415" t="str">
            <v>ج</v>
          </cell>
          <cell r="AA415">
            <v>1</v>
          </cell>
          <cell r="AB415" t="str">
            <v>ج</v>
          </cell>
          <cell r="AC415"/>
          <cell r="AD415" t="str">
            <v/>
          </cell>
          <cell r="AE415"/>
          <cell r="AF415" t="str">
            <v/>
          </cell>
          <cell r="AG415"/>
          <cell r="AH415" t="str">
            <v/>
          </cell>
          <cell r="AI415"/>
          <cell r="AJ415" t="str">
            <v/>
          </cell>
          <cell r="AK415"/>
          <cell r="AL415" t="str">
            <v/>
          </cell>
          <cell r="AM415"/>
          <cell r="AN415" t="str">
            <v/>
          </cell>
          <cell r="AO415"/>
          <cell r="AP415" t="str">
            <v/>
          </cell>
          <cell r="AQ415"/>
          <cell r="AR415" t="str">
            <v/>
          </cell>
          <cell r="AS415"/>
          <cell r="AT415" t="str">
            <v/>
          </cell>
          <cell r="AU415"/>
          <cell r="AV415" t="str">
            <v/>
          </cell>
          <cell r="AW415"/>
          <cell r="AX415" t="str">
            <v/>
          </cell>
          <cell r="AY415"/>
          <cell r="AZ415" t="str">
            <v/>
          </cell>
          <cell r="BA415"/>
          <cell r="BB415" t="str">
            <v/>
          </cell>
          <cell r="BC415"/>
          <cell r="BD415" t="str">
            <v/>
          </cell>
          <cell r="BE415"/>
          <cell r="BF415" t="str">
            <v/>
          </cell>
          <cell r="BG415"/>
          <cell r="BH415" t="str">
            <v/>
          </cell>
          <cell r="BI415"/>
          <cell r="BJ415" t="str">
            <v/>
          </cell>
          <cell r="BK415"/>
          <cell r="BL415" t="str">
            <v/>
          </cell>
          <cell r="BM415"/>
          <cell r="BN415" t="str">
            <v/>
          </cell>
          <cell r="BO415"/>
          <cell r="BP415" t="str">
            <v/>
          </cell>
          <cell r="BQ415"/>
          <cell r="BR415" t="str">
            <v/>
          </cell>
          <cell r="BS415"/>
          <cell r="BT415" t="str">
            <v/>
          </cell>
          <cell r="BU415"/>
          <cell r="BV415" t="str">
            <v/>
          </cell>
          <cell r="BW415"/>
          <cell r="BX415" t="str">
            <v/>
          </cell>
          <cell r="BY415"/>
          <cell r="BZ415" t="str">
            <v/>
          </cell>
          <cell r="CA415"/>
          <cell r="CB415" t="str">
            <v/>
          </cell>
          <cell r="CC415"/>
          <cell r="CD415" t="str">
            <v/>
          </cell>
          <cell r="CE415"/>
          <cell r="CF415" t="str">
            <v/>
          </cell>
          <cell r="CG415"/>
          <cell r="CH415" t="str">
            <v/>
          </cell>
          <cell r="CI415"/>
          <cell r="CJ415" t="str">
            <v/>
          </cell>
          <cell r="CK415"/>
          <cell r="CL415" t="str">
            <v/>
          </cell>
          <cell r="CM415"/>
          <cell r="CN415" t="str">
            <v/>
          </cell>
          <cell r="CO415"/>
          <cell r="CP415" t="str">
            <v/>
          </cell>
          <cell r="CQ415"/>
          <cell r="CR415" t="str">
            <v/>
          </cell>
          <cell r="CS415"/>
          <cell r="CT415" t="str">
            <v/>
          </cell>
          <cell r="CU415"/>
          <cell r="CV415" t="str">
            <v/>
          </cell>
          <cell r="CW415"/>
          <cell r="CX415" t="str">
            <v>ر1</v>
          </cell>
          <cell r="CY415" t="str">
            <v>ر1</v>
          </cell>
          <cell r="CZ415" t="str">
            <v>ر1</v>
          </cell>
          <cell r="DA415" t="str">
            <v>ر1</v>
          </cell>
          <cell r="DB415" t="str">
            <v>ر1</v>
          </cell>
          <cell r="DC415" t="str">
            <v>ر1</v>
          </cell>
          <cell r="DD415" t="str">
            <v>ر1</v>
          </cell>
          <cell r="DE415" t="str">
            <v>ر1</v>
          </cell>
          <cell r="DF415" t="str">
            <v>ر1</v>
          </cell>
          <cell r="DG415" t="str">
            <v>ر1</v>
          </cell>
          <cell r="DH415" t="str">
            <v>ر1</v>
          </cell>
          <cell r="DI415" t="str">
            <v>ر1</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O415" t="str">
            <v/>
          </cell>
          <cell r="EP415" t="str">
            <v/>
          </cell>
          <cell r="EQ415" t="str">
            <v/>
          </cell>
          <cell r="ER415" t="str">
            <v/>
          </cell>
          <cell r="ES415" t="str">
            <v/>
          </cell>
          <cell r="ET415" t="str">
            <v/>
          </cell>
          <cell r="EU415" t="str">
            <v/>
          </cell>
          <cell r="EV415" t="str">
            <v/>
          </cell>
          <cell r="EW415" t="e">
            <v>#REF!</v>
          </cell>
        </row>
        <row r="416">
          <cell r="A416">
            <v>707398</v>
          </cell>
          <cell r="B416" t="str">
            <v>حنان محمد</v>
          </cell>
          <cell r="C416" t="str">
            <v>الأولى</v>
          </cell>
          <cell r="D416" t="str">
            <v/>
          </cell>
          <cell r="E416"/>
          <cell r="F416" t="str">
            <v>ر1</v>
          </cell>
          <cell r="G416"/>
          <cell r="H416" t="str">
            <v>ر1</v>
          </cell>
          <cell r="I416"/>
          <cell r="J416" t="str">
            <v>ر1</v>
          </cell>
          <cell r="K416"/>
          <cell r="L416" t="str">
            <v>ر1</v>
          </cell>
          <cell r="M416"/>
          <cell r="N416" t="str">
            <v>ر1</v>
          </cell>
          <cell r="O416">
            <v>1</v>
          </cell>
          <cell r="P416" t="str">
            <v>ر1</v>
          </cell>
          <cell r="Q416"/>
          <cell r="R416" t="str">
            <v>ج</v>
          </cell>
          <cell r="S416"/>
          <cell r="T416" t="str">
            <v>ج</v>
          </cell>
          <cell r="U416"/>
          <cell r="V416" t="str">
            <v>ج</v>
          </cell>
          <cell r="W416"/>
          <cell r="X416" t="str">
            <v>ج</v>
          </cell>
          <cell r="Y416"/>
          <cell r="Z416" t="str">
            <v>ج</v>
          </cell>
          <cell r="AA416">
            <v>1</v>
          </cell>
          <cell r="AB416" t="str">
            <v>ج</v>
          </cell>
          <cell r="AC416"/>
          <cell r="AD416" t="str">
            <v/>
          </cell>
          <cell r="AE416"/>
          <cell r="AF416" t="str">
            <v/>
          </cell>
          <cell r="AG416"/>
          <cell r="AH416" t="str">
            <v/>
          </cell>
          <cell r="AI416"/>
          <cell r="AJ416" t="str">
            <v/>
          </cell>
          <cell r="AK416"/>
          <cell r="AL416" t="str">
            <v/>
          </cell>
          <cell r="AM416"/>
          <cell r="AN416" t="str">
            <v/>
          </cell>
          <cell r="AO416"/>
          <cell r="AP416" t="str">
            <v/>
          </cell>
          <cell r="AQ416"/>
          <cell r="AR416" t="str">
            <v/>
          </cell>
          <cell r="AS416"/>
          <cell r="AT416" t="str">
            <v/>
          </cell>
          <cell r="AU416"/>
          <cell r="AV416" t="str">
            <v/>
          </cell>
          <cell r="AW416"/>
          <cell r="AX416" t="str">
            <v/>
          </cell>
          <cell r="AY416"/>
          <cell r="AZ416" t="str">
            <v/>
          </cell>
          <cell r="BA416"/>
          <cell r="BB416" t="str">
            <v/>
          </cell>
          <cell r="BC416"/>
          <cell r="BD416" t="str">
            <v/>
          </cell>
          <cell r="BE416"/>
          <cell r="BF416" t="str">
            <v/>
          </cell>
          <cell r="BG416"/>
          <cell r="BH416" t="str">
            <v/>
          </cell>
          <cell r="BI416"/>
          <cell r="BJ416" t="str">
            <v/>
          </cell>
          <cell r="BK416"/>
          <cell r="BL416" t="str">
            <v/>
          </cell>
          <cell r="BM416"/>
          <cell r="BN416" t="str">
            <v/>
          </cell>
          <cell r="BO416"/>
          <cell r="BP416" t="str">
            <v/>
          </cell>
          <cell r="BQ416"/>
          <cell r="BR416" t="str">
            <v/>
          </cell>
          <cell r="BS416"/>
          <cell r="BT416" t="str">
            <v/>
          </cell>
          <cell r="BU416"/>
          <cell r="BV416" t="str">
            <v/>
          </cell>
          <cell r="BW416"/>
          <cell r="BX416" t="str">
            <v/>
          </cell>
          <cell r="BY416"/>
          <cell r="BZ416" t="str">
            <v/>
          </cell>
          <cell r="CA416"/>
          <cell r="CB416" t="str">
            <v/>
          </cell>
          <cell r="CC416"/>
          <cell r="CD416" t="str">
            <v/>
          </cell>
          <cell r="CE416"/>
          <cell r="CF416" t="str">
            <v/>
          </cell>
          <cell r="CG416"/>
          <cell r="CH416" t="str">
            <v/>
          </cell>
          <cell r="CI416"/>
          <cell r="CJ416" t="str">
            <v/>
          </cell>
          <cell r="CK416"/>
          <cell r="CL416" t="str">
            <v/>
          </cell>
          <cell r="CM416"/>
          <cell r="CN416" t="str">
            <v/>
          </cell>
          <cell r="CO416"/>
          <cell r="CP416" t="str">
            <v/>
          </cell>
          <cell r="CQ416"/>
          <cell r="CR416" t="str">
            <v/>
          </cell>
          <cell r="CS416"/>
          <cell r="CT416" t="str">
            <v/>
          </cell>
          <cell r="CU416"/>
          <cell r="CV416" t="str">
            <v/>
          </cell>
          <cell r="CW416"/>
          <cell r="CX416" t="str">
            <v>ر1</v>
          </cell>
          <cell r="CY416" t="str">
            <v>ر1</v>
          </cell>
          <cell r="CZ416" t="str">
            <v>ر1</v>
          </cell>
          <cell r="DA416" t="str">
            <v>ر1</v>
          </cell>
          <cell r="DB416" t="str">
            <v>ر1</v>
          </cell>
          <cell r="DC416" t="str">
            <v>ر2</v>
          </cell>
          <cell r="DD416" t="str">
            <v>ج</v>
          </cell>
          <cell r="DE416" t="str">
            <v>ج</v>
          </cell>
          <cell r="DF416" t="str">
            <v>ج</v>
          </cell>
          <cell r="DG416" t="str">
            <v>ج</v>
          </cell>
          <cell r="DH416" t="str">
            <v>ج</v>
          </cell>
          <cell r="DI416" t="str">
            <v>ر1</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
          </cell>
          <cell r="ET416" t="str">
            <v/>
          </cell>
          <cell r="EU416" t="str">
            <v/>
          </cell>
          <cell r="EV416" t="str">
            <v/>
          </cell>
          <cell r="EW416" t="e">
            <v>#REF!</v>
          </cell>
        </row>
        <row r="417">
          <cell r="A417">
            <v>707402</v>
          </cell>
          <cell r="B417" t="str">
            <v>دارين صطوف القاسم</v>
          </cell>
          <cell r="C417" t="str">
            <v>الأولى</v>
          </cell>
          <cell r="D417" t="str">
            <v/>
          </cell>
          <cell r="E417">
            <v>1</v>
          </cell>
          <cell r="F417" t="str">
            <v>ر1</v>
          </cell>
          <cell r="G417">
            <v>1</v>
          </cell>
          <cell r="H417" t="str">
            <v>ر1</v>
          </cell>
          <cell r="I417"/>
          <cell r="J417" t="str">
            <v>ر1</v>
          </cell>
          <cell r="K417">
            <v>1</v>
          </cell>
          <cell r="L417" t="str">
            <v>ر1</v>
          </cell>
          <cell r="M417">
            <v>1</v>
          </cell>
          <cell r="N417" t="str">
            <v>ر1</v>
          </cell>
          <cell r="O417"/>
          <cell r="P417" t="str">
            <v>ر1</v>
          </cell>
          <cell r="Q417"/>
          <cell r="R417" t="str">
            <v>ج</v>
          </cell>
          <cell r="S417"/>
          <cell r="T417" t="str">
            <v>ج</v>
          </cell>
          <cell r="U417"/>
          <cell r="V417" t="str">
            <v>ج</v>
          </cell>
          <cell r="W417"/>
          <cell r="X417" t="str">
            <v>ج</v>
          </cell>
          <cell r="Y417"/>
          <cell r="Z417" t="str">
            <v>ج</v>
          </cell>
          <cell r="AA417">
            <v>1</v>
          </cell>
          <cell r="AB417" t="str">
            <v>ج</v>
          </cell>
          <cell r="AC417"/>
          <cell r="AD417" t="str">
            <v/>
          </cell>
          <cell r="AE417"/>
          <cell r="AF417" t="str">
            <v/>
          </cell>
          <cell r="AG417"/>
          <cell r="AH417" t="str">
            <v/>
          </cell>
          <cell r="AI417"/>
          <cell r="AJ417" t="str">
            <v/>
          </cell>
          <cell r="AK417"/>
          <cell r="AL417" t="str">
            <v/>
          </cell>
          <cell r="AM417"/>
          <cell r="AN417" t="str">
            <v/>
          </cell>
          <cell r="AO417"/>
          <cell r="AP417" t="str">
            <v/>
          </cell>
          <cell r="AQ417"/>
          <cell r="AR417" t="str">
            <v/>
          </cell>
          <cell r="AS417"/>
          <cell r="AT417" t="str">
            <v/>
          </cell>
          <cell r="AU417"/>
          <cell r="AV417" t="str">
            <v/>
          </cell>
          <cell r="AW417"/>
          <cell r="AX417" t="str">
            <v/>
          </cell>
          <cell r="AY417"/>
          <cell r="AZ417" t="str">
            <v/>
          </cell>
          <cell r="BA417"/>
          <cell r="BB417" t="str">
            <v/>
          </cell>
          <cell r="BC417"/>
          <cell r="BD417" t="str">
            <v/>
          </cell>
          <cell r="BE417"/>
          <cell r="BF417" t="str">
            <v/>
          </cell>
          <cell r="BG417"/>
          <cell r="BH417" t="str">
            <v/>
          </cell>
          <cell r="BI417"/>
          <cell r="BJ417" t="str">
            <v/>
          </cell>
          <cell r="BK417"/>
          <cell r="BL417" t="str">
            <v/>
          </cell>
          <cell r="BM417"/>
          <cell r="BN417" t="str">
            <v/>
          </cell>
          <cell r="BO417"/>
          <cell r="BP417" t="str">
            <v/>
          </cell>
          <cell r="BQ417"/>
          <cell r="BR417" t="str">
            <v/>
          </cell>
          <cell r="BS417"/>
          <cell r="BT417" t="str">
            <v/>
          </cell>
          <cell r="BU417"/>
          <cell r="BV417" t="str">
            <v/>
          </cell>
          <cell r="BW417"/>
          <cell r="BX417" t="str">
            <v/>
          </cell>
          <cell r="BY417"/>
          <cell r="BZ417" t="str">
            <v/>
          </cell>
          <cell r="CA417"/>
          <cell r="CB417" t="str">
            <v/>
          </cell>
          <cell r="CC417"/>
          <cell r="CD417" t="str">
            <v/>
          </cell>
          <cell r="CE417"/>
          <cell r="CF417" t="str">
            <v/>
          </cell>
          <cell r="CG417"/>
          <cell r="CH417" t="str">
            <v/>
          </cell>
          <cell r="CI417"/>
          <cell r="CJ417" t="str">
            <v/>
          </cell>
          <cell r="CK417"/>
          <cell r="CL417" t="str">
            <v/>
          </cell>
          <cell r="CM417"/>
          <cell r="CN417" t="str">
            <v/>
          </cell>
          <cell r="CO417"/>
          <cell r="CP417" t="str">
            <v/>
          </cell>
          <cell r="CQ417"/>
          <cell r="CR417" t="str">
            <v/>
          </cell>
          <cell r="CS417"/>
          <cell r="CT417" t="str">
            <v/>
          </cell>
          <cell r="CU417"/>
          <cell r="CV417" t="str">
            <v/>
          </cell>
          <cell r="CW417"/>
          <cell r="CX417" t="str">
            <v>ر2</v>
          </cell>
          <cell r="CY417" t="str">
            <v>ر2</v>
          </cell>
          <cell r="CZ417" t="str">
            <v>ر1</v>
          </cell>
          <cell r="DA417" t="str">
            <v>ر2</v>
          </cell>
          <cell r="DB417" t="str">
            <v>ر2</v>
          </cell>
          <cell r="DC417" t="str">
            <v>ر1</v>
          </cell>
          <cell r="DD417" t="str">
            <v>ج</v>
          </cell>
          <cell r="DE417" t="str">
            <v>ج</v>
          </cell>
          <cell r="DF417" t="str">
            <v>ج</v>
          </cell>
          <cell r="DG417" t="str">
            <v>ج</v>
          </cell>
          <cell r="DH417" t="str">
            <v>ج</v>
          </cell>
          <cell r="DI417" t="str">
            <v>ر1</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O417" t="str">
            <v/>
          </cell>
          <cell r="EP417" t="str">
            <v/>
          </cell>
          <cell r="EQ417" t="str">
            <v/>
          </cell>
          <cell r="ER417" t="str">
            <v/>
          </cell>
          <cell r="ES417" t="str">
            <v/>
          </cell>
          <cell r="ET417" t="str">
            <v/>
          </cell>
          <cell r="EU417" t="str">
            <v/>
          </cell>
          <cell r="EV417" t="str">
            <v/>
          </cell>
          <cell r="EW417" t="e">
            <v>#REF!</v>
          </cell>
        </row>
        <row r="418">
          <cell r="A418">
            <v>707404</v>
          </cell>
          <cell r="B418" t="str">
            <v>داليا معتوق</v>
          </cell>
          <cell r="C418" t="str">
            <v>الأولى</v>
          </cell>
          <cell r="D418" t="str">
            <v/>
          </cell>
          <cell r="E418"/>
          <cell r="F418" t="str">
            <v>ر1</v>
          </cell>
          <cell r="G418">
            <v>1</v>
          </cell>
          <cell r="H418" t="str">
            <v>ر1</v>
          </cell>
          <cell r="I418">
            <v>1</v>
          </cell>
          <cell r="J418" t="str">
            <v>ر1</v>
          </cell>
          <cell r="K418">
            <v>1</v>
          </cell>
          <cell r="L418" t="str">
            <v>ر1</v>
          </cell>
          <cell r="M418">
            <v>1</v>
          </cell>
          <cell r="N418" t="str">
            <v>ر1</v>
          </cell>
          <cell r="O418"/>
          <cell r="P418" t="str">
            <v>ر1</v>
          </cell>
          <cell r="Q418">
            <v>1</v>
          </cell>
          <cell r="R418" t="str">
            <v>ج</v>
          </cell>
          <cell r="S418">
            <v>1</v>
          </cell>
          <cell r="T418" t="str">
            <v>ج</v>
          </cell>
          <cell r="U418">
            <v>1</v>
          </cell>
          <cell r="V418" t="str">
            <v>ج</v>
          </cell>
          <cell r="W418">
            <v>1</v>
          </cell>
          <cell r="X418" t="str">
            <v>ج</v>
          </cell>
          <cell r="Y418">
            <v>1</v>
          </cell>
          <cell r="Z418" t="str">
            <v>ج</v>
          </cell>
          <cell r="AA418">
            <v>1</v>
          </cell>
          <cell r="AB418" t="str">
            <v>ج</v>
          </cell>
          <cell r="AC418"/>
          <cell r="AD418" t="str">
            <v/>
          </cell>
          <cell r="AE418"/>
          <cell r="AF418" t="str">
            <v/>
          </cell>
          <cell r="AG418"/>
          <cell r="AH418" t="str">
            <v/>
          </cell>
          <cell r="AI418"/>
          <cell r="AJ418" t="str">
            <v/>
          </cell>
          <cell r="AK418"/>
          <cell r="AL418" t="str">
            <v/>
          </cell>
          <cell r="AM418"/>
          <cell r="AN418" t="str">
            <v/>
          </cell>
          <cell r="AO418"/>
          <cell r="AP418" t="str">
            <v/>
          </cell>
          <cell r="AQ418"/>
          <cell r="AR418" t="str">
            <v/>
          </cell>
          <cell r="AS418"/>
          <cell r="AT418" t="str">
            <v/>
          </cell>
          <cell r="AU418"/>
          <cell r="AV418" t="str">
            <v/>
          </cell>
          <cell r="AW418"/>
          <cell r="AX418" t="str">
            <v/>
          </cell>
          <cell r="AY418"/>
          <cell r="AZ418" t="str">
            <v/>
          </cell>
          <cell r="BA418"/>
          <cell r="BB418" t="str">
            <v/>
          </cell>
          <cell r="BC418"/>
          <cell r="BD418" t="str">
            <v/>
          </cell>
          <cell r="BE418"/>
          <cell r="BF418" t="str">
            <v/>
          </cell>
          <cell r="BG418"/>
          <cell r="BH418" t="str">
            <v/>
          </cell>
          <cell r="BI418"/>
          <cell r="BJ418" t="str">
            <v/>
          </cell>
          <cell r="BK418"/>
          <cell r="BL418" t="str">
            <v/>
          </cell>
          <cell r="BM418"/>
          <cell r="BN418" t="str">
            <v/>
          </cell>
          <cell r="BO418"/>
          <cell r="BP418" t="str">
            <v/>
          </cell>
          <cell r="BQ418"/>
          <cell r="BR418" t="str">
            <v/>
          </cell>
          <cell r="BS418"/>
          <cell r="BT418" t="str">
            <v/>
          </cell>
          <cell r="BU418"/>
          <cell r="BV418" t="str">
            <v/>
          </cell>
          <cell r="BW418"/>
          <cell r="BX418" t="str">
            <v/>
          </cell>
          <cell r="BY418"/>
          <cell r="BZ418" t="str">
            <v/>
          </cell>
          <cell r="CA418"/>
          <cell r="CB418" t="str">
            <v/>
          </cell>
          <cell r="CC418"/>
          <cell r="CD418" t="str">
            <v/>
          </cell>
          <cell r="CE418"/>
          <cell r="CF418" t="str">
            <v/>
          </cell>
          <cell r="CG418"/>
          <cell r="CH418" t="str">
            <v/>
          </cell>
          <cell r="CI418"/>
          <cell r="CJ418" t="str">
            <v/>
          </cell>
          <cell r="CK418"/>
          <cell r="CL418" t="str">
            <v/>
          </cell>
          <cell r="CM418"/>
          <cell r="CN418" t="str">
            <v/>
          </cell>
          <cell r="CO418"/>
          <cell r="CP418" t="str">
            <v/>
          </cell>
          <cell r="CQ418"/>
          <cell r="CR418" t="str">
            <v/>
          </cell>
          <cell r="CS418"/>
          <cell r="CT418" t="str">
            <v/>
          </cell>
          <cell r="CU418"/>
          <cell r="CV418" t="str">
            <v/>
          </cell>
          <cell r="CW418"/>
          <cell r="CX418" t="str">
            <v>ر1</v>
          </cell>
          <cell r="CY418" t="str">
            <v>ر2</v>
          </cell>
          <cell r="CZ418" t="str">
            <v>ر2</v>
          </cell>
          <cell r="DA418" t="str">
            <v>ر2</v>
          </cell>
          <cell r="DB418" t="str">
            <v>ر2</v>
          </cell>
          <cell r="DC418" t="str">
            <v>ر1</v>
          </cell>
          <cell r="DD418" t="str">
            <v>ر1</v>
          </cell>
          <cell r="DE418" t="str">
            <v>ر1</v>
          </cell>
          <cell r="DF418" t="str">
            <v>ر1</v>
          </cell>
          <cell r="DG418" t="str">
            <v>ر1</v>
          </cell>
          <cell r="DH418" t="str">
            <v>ر1</v>
          </cell>
          <cell r="DI418" t="str">
            <v>ر1</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
          </cell>
          <cell r="ET418" t="str">
            <v/>
          </cell>
          <cell r="EU418" t="str">
            <v/>
          </cell>
          <cell r="EV418" t="str">
            <v/>
          </cell>
          <cell r="EW418" t="e">
            <v>#REF!</v>
          </cell>
        </row>
        <row r="419">
          <cell r="A419">
            <v>707405</v>
          </cell>
          <cell r="B419" t="str">
            <v>دريد العبدالله</v>
          </cell>
          <cell r="C419" t="str">
            <v>الأولى</v>
          </cell>
          <cell r="D419" t="str">
            <v>إيقاف</v>
          </cell>
          <cell r="E419">
            <v>1</v>
          </cell>
          <cell r="F419" t="str">
            <v>ر1</v>
          </cell>
          <cell r="G419">
            <v>1</v>
          </cell>
          <cell r="H419" t="str">
            <v>ر1</v>
          </cell>
          <cell r="I419">
            <v>1</v>
          </cell>
          <cell r="J419" t="str">
            <v>ر1</v>
          </cell>
          <cell r="K419"/>
          <cell r="L419" t="str">
            <v>ر1</v>
          </cell>
          <cell r="M419"/>
          <cell r="N419" t="str">
            <v>ج</v>
          </cell>
          <cell r="O419"/>
          <cell r="P419" t="str">
            <v>ر1</v>
          </cell>
          <cell r="Q419"/>
          <cell r="R419" t="str">
            <v>ج</v>
          </cell>
          <cell r="S419"/>
          <cell r="T419" t="str">
            <v>ج</v>
          </cell>
          <cell r="U419"/>
          <cell r="V419" t="str">
            <v>ج</v>
          </cell>
          <cell r="W419"/>
          <cell r="X419" t="str">
            <v>ج</v>
          </cell>
          <cell r="Y419"/>
          <cell r="Z419" t="str">
            <v>ج</v>
          </cell>
          <cell r="AA419"/>
          <cell r="AB419" t="str">
            <v>ج</v>
          </cell>
          <cell r="AC419"/>
          <cell r="AD419" t="str">
            <v/>
          </cell>
          <cell r="AE419"/>
          <cell r="AF419" t="str">
            <v/>
          </cell>
          <cell r="AG419"/>
          <cell r="AH419" t="str">
            <v/>
          </cell>
          <cell r="AI419"/>
          <cell r="AJ419" t="str">
            <v/>
          </cell>
          <cell r="AK419"/>
          <cell r="AL419" t="str">
            <v/>
          </cell>
          <cell r="AM419"/>
          <cell r="AN419" t="str">
            <v/>
          </cell>
          <cell r="AO419"/>
          <cell r="AP419" t="str">
            <v/>
          </cell>
          <cell r="AQ419"/>
          <cell r="AR419" t="str">
            <v/>
          </cell>
          <cell r="AS419"/>
          <cell r="AT419" t="str">
            <v/>
          </cell>
          <cell r="AU419"/>
          <cell r="AV419" t="str">
            <v/>
          </cell>
          <cell r="AW419"/>
          <cell r="AX419" t="str">
            <v/>
          </cell>
          <cell r="AY419"/>
          <cell r="AZ419" t="str">
            <v/>
          </cell>
          <cell r="BA419"/>
          <cell r="BB419" t="str">
            <v/>
          </cell>
          <cell r="BC419"/>
          <cell r="BD419" t="str">
            <v/>
          </cell>
          <cell r="BE419"/>
          <cell r="BF419" t="str">
            <v/>
          </cell>
          <cell r="BG419"/>
          <cell r="BH419" t="str">
            <v/>
          </cell>
          <cell r="BI419"/>
          <cell r="BJ419" t="str">
            <v/>
          </cell>
          <cell r="BK419"/>
          <cell r="BL419" t="str">
            <v/>
          </cell>
          <cell r="BM419"/>
          <cell r="BN419" t="str">
            <v/>
          </cell>
          <cell r="BO419"/>
          <cell r="BP419" t="str">
            <v/>
          </cell>
          <cell r="BQ419"/>
          <cell r="BR419" t="str">
            <v/>
          </cell>
          <cell r="BS419"/>
          <cell r="BT419" t="str">
            <v/>
          </cell>
          <cell r="BU419"/>
          <cell r="BV419" t="str">
            <v/>
          </cell>
          <cell r="BW419"/>
          <cell r="BX419" t="str">
            <v/>
          </cell>
          <cell r="BY419"/>
          <cell r="BZ419" t="str">
            <v/>
          </cell>
          <cell r="CA419"/>
          <cell r="CB419" t="str">
            <v/>
          </cell>
          <cell r="CC419"/>
          <cell r="CD419" t="str">
            <v/>
          </cell>
          <cell r="CE419"/>
          <cell r="CF419" t="str">
            <v/>
          </cell>
          <cell r="CG419"/>
          <cell r="CH419" t="str">
            <v/>
          </cell>
          <cell r="CI419"/>
          <cell r="CJ419" t="str">
            <v/>
          </cell>
          <cell r="CK419"/>
          <cell r="CL419" t="str">
            <v/>
          </cell>
          <cell r="CM419"/>
          <cell r="CN419" t="str">
            <v/>
          </cell>
          <cell r="CO419"/>
          <cell r="CP419" t="str">
            <v/>
          </cell>
          <cell r="CQ419"/>
          <cell r="CR419" t="str">
            <v/>
          </cell>
          <cell r="CS419"/>
          <cell r="CT419" t="str">
            <v/>
          </cell>
          <cell r="CU419"/>
          <cell r="CV419" t="str">
            <v/>
          </cell>
          <cell r="CW419" t="str">
            <v>إيقاف</v>
          </cell>
          <cell r="CX419" t="str">
            <v>ر1</v>
          </cell>
          <cell r="CY419" t="str">
            <v>ر1</v>
          </cell>
          <cell r="CZ419" t="str">
            <v>ر1</v>
          </cell>
          <cell r="DA419" t="str">
            <v>ر1</v>
          </cell>
          <cell r="DB419" t="str">
            <v>ج</v>
          </cell>
          <cell r="DC419" t="str">
            <v>ر1</v>
          </cell>
          <cell r="DD419" t="str">
            <v>ج</v>
          </cell>
          <cell r="DE419" t="str">
            <v>ج</v>
          </cell>
          <cell r="DF419" t="str">
            <v>ج</v>
          </cell>
          <cell r="DG419" t="str">
            <v>ج</v>
          </cell>
          <cell r="DH419" t="str">
            <v>ج</v>
          </cell>
          <cell r="DI419" t="str">
            <v>ج</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
          </cell>
          <cell r="ET419">
            <v>45000</v>
          </cell>
          <cell r="EU419" t="str">
            <v/>
          </cell>
          <cell r="EV419" t="str">
            <v/>
          </cell>
          <cell r="EW419" t="e">
            <v>#REF!</v>
          </cell>
        </row>
        <row r="420">
          <cell r="A420">
            <v>707408</v>
          </cell>
          <cell r="B420" t="str">
            <v>ديانا سلمان</v>
          </cell>
          <cell r="C420" t="str">
            <v>الأولى</v>
          </cell>
          <cell r="D420" t="str">
            <v/>
          </cell>
          <cell r="E420"/>
          <cell r="F420" t="str">
            <v>ر1</v>
          </cell>
          <cell r="G420"/>
          <cell r="H420" t="str">
            <v>ر1</v>
          </cell>
          <cell r="I420">
            <v>1</v>
          </cell>
          <cell r="J420" t="str">
            <v>ر1</v>
          </cell>
          <cell r="K420">
            <v>1</v>
          </cell>
          <cell r="L420" t="str">
            <v>ر1</v>
          </cell>
          <cell r="M420">
            <v>1</v>
          </cell>
          <cell r="N420" t="str">
            <v>ر1</v>
          </cell>
          <cell r="O420"/>
          <cell r="P420" t="str">
            <v>ر1</v>
          </cell>
          <cell r="Q420">
            <v>1</v>
          </cell>
          <cell r="R420" t="str">
            <v>ج</v>
          </cell>
          <cell r="S420">
            <v>1</v>
          </cell>
          <cell r="T420" t="str">
            <v>ج</v>
          </cell>
          <cell r="U420">
            <v>1</v>
          </cell>
          <cell r="V420" t="str">
            <v>ج</v>
          </cell>
          <cell r="W420">
            <v>1</v>
          </cell>
          <cell r="X420" t="str">
            <v>ج</v>
          </cell>
          <cell r="Y420">
            <v>1</v>
          </cell>
          <cell r="Z420" t="str">
            <v>ج</v>
          </cell>
          <cell r="AA420">
            <v>1</v>
          </cell>
          <cell r="AB420" t="str">
            <v>ج</v>
          </cell>
          <cell r="AC420"/>
          <cell r="AD420" t="str">
            <v/>
          </cell>
          <cell r="AE420"/>
          <cell r="AF420" t="str">
            <v/>
          </cell>
          <cell r="AG420"/>
          <cell r="AH420" t="str">
            <v/>
          </cell>
          <cell r="AI420"/>
          <cell r="AJ420" t="str">
            <v/>
          </cell>
          <cell r="AK420"/>
          <cell r="AL420" t="str">
            <v/>
          </cell>
          <cell r="AM420"/>
          <cell r="AN420" t="str">
            <v/>
          </cell>
          <cell r="AO420"/>
          <cell r="AP420" t="str">
            <v/>
          </cell>
          <cell r="AQ420"/>
          <cell r="AR420" t="str">
            <v/>
          </cell>
          <cell r="AS420"/>
          <cell r="AT420" t="str">
            <v/>
          </cell>
          <cell r="AU420"/>
          <cell r="AV420" t="str">
            <v/>
          </cell>
          <cell r="AW420"/>
          <cell r="AX420" t="str">
            <v/>
          </cell>
          <cell r="AY420"/>
          <cell r="AZ420" t="str">
            <v/>
          </cell>
          <cell r="BA420"/>
          <cell r="BB420" t="str">
            <v/>
          </cell>
          <cell r="BC420"/>
          <cell r="BD420" t="str">
            <v/>
          </cell>
          <cell r="BE420"/>
          <cell r="BF420" t="str">
            <v/>
          </cell>
          <cell r="BG420"/>
          <cell r="BH420" t="str">
            <v/>
          </cell>
          <cell r="BI420"/>
          <cell r="BJ420" t="str">
            <v/>
          </cell>
          <cell r="BK420"/>
          <cell r="BL420" t="str">
            <v/>
          </cell>
          <cell r="BM420"/>
          <cell r="BN420" t="str">
            <v/>
          </cell>
          <cell r="BO420"/>
          <cell r="BP420" t="str">
            <v/>
          </cell>
          <cell r="BQ420"/>
          <cell r="BR420" t="str">
            <v/>
          </cell>
          <cell r="BS420"/>
          <cell r="BT420" t="str">
            <v/>
          </cell>
          <cell r="BU420"/>
          <cell r="BV420" t="str">
            <v/>
          </cell>
          <cell r="BW420"/>
          <cell r="BX420" t="str">
            <v/>
          </cell>
          <cell r="BY420"/>
          <cell r="BZ420" t="str">
            <v/>
          </cell>
          <cell r="CA420"/>
          <cell r="CB420" t="str">
            <v/>
          </cell>
          <cell r="CC420"/>
          <cell r="CD420" t="str">
            <v/>
          </cell>
          <cell r="CE420"/>
          <cell r="CF420" t="str">
            <v/>
          </cell>
          <cell r="CG420"/>
          <cell r="CH420" t="str">
            <v/>
          </cell>
          <cell r="CI420"/>
          <cell r="CJ420" t="str">
            <v/>
          </cell>
          <cell r="CK420"/>
          <cell r="CL420" t="str">
            <v/>
          </cell>
          <cell r="CM420"/>
          <cell r="CN420" t="str">
            <v/>
          </cell>
          <cell r="CO420"/>
          <cell r="CP420" t="str">
            <v/>
          </cell>
          <cell r="CQ420"/>
          <cell r="CR420" t="str">
            <v/>
          </cell>
          <cell r="CS420"/>
          <cell r="CT420" t="str">
            <v/>
          </cell>
          <cell r="CU420"/>
          <cell r="CV420" t="str">
            <v/>
          </cell>
          <cell r="CW420"/>
          <cell r="CX420" t="str">
            <v>ر1</v>
          </cell>
          <cell r="CY420" t="str">
            <v>ر1</v>
          </cell>
          <cell r="CZ420" t="str">
            <v>ر2</v>
          </cell>
          <cell r="DA420" t="str">
            <v>ر2</v>
          </cell>
          <cell r="DB420" t="str">
            <v>ر2</v>
          </cell>
          <cell r="DC420" t="str">
            <v>ر1</v>
          </cell>
          <cell r="DD420" t="str">
            <v>ر1</v>
          </cell>
          <cell r="DE420" t="str">
            <v>ر1</v>
          </cell>
          <cell r="DF420" t="str">
            <v>ر1</v>
          </cell>
          <cell r="DG420" t="str">
            <v>ر1</v>
          </cell>
          <cell r="DH420" t="str">
            <v>ر1</v>
          </cell>
          <cell r="DI420" t="str">
            <v>ر1</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e">
            <v>#REF!</v>
          </cell>
        </row>
        <row r="421">
          <cell r="A421">
            <v>707409</v>
          </cell>
          <cell r="B421" t="str">
            <v>رانيه تقلا</v>
          </cell>
          <cell r="C421" t="str">
            <v>الأولى</v>
          </cell>
          <cell r="D421" t="str">
            <v/>
          </cell>
          <cell r="E421"/>
          <cell r="F421" t="str">
            <v>ر1</v>
          </cell>
          <cell r="G421"/>
          <cell r="H421" t="str">
            <v>ر1</v>
          </cell>
          <cell r="I421"/>
          <cell r="J421" t="str">
            <v>ر1</v>
          </cell>
          <cell r="K421"/>
          <cell r="L421" t="str">
            <v>ر1</v>
          </cell>
          <cell r="M421"/>
          <cell r="N421" t="str">
            <v>ر1</v>
          </cell>
          <cell r="O421"/>
          <cell r="P421" t="str">
            <v>ر1</v>
          </cell>
          <cell r="Q421">
            <v>1</v>
          </cell>
          <cell r="R421" t="str">
            <v>ج</v>
          </cell>
          <cell r="S421">
            <v>1</v>
          </cell>
          <cell r="T421" t="str">
            <v>ج</v>
          </cell>
          <cell r="U421">
            <v>1</v>
          </cell>
          <cell r="V421" t="str">
            <v>ج</v>
          </cell>
          <cell r="W421">
            <v>1</v>
          </cell>
          <cell r="X421" t="str">
            <v>ج</v>
          </cell>
          <cell r="Y421">
            <v>1</v>
          </cell>
          <cell r="Z421" t="str">
            <v>ج</v>
          </cell>
          <cell r="AA421">
            <v>1</v>
          </cell>
          <cell r="AB421" t="str">
            <v>ج</v>
          </cell>
          <cell r="AC421"/>
          <cell r="AD421" t="str">
            <v/>
          </cell>
          <cell r="AE421"/>
          <cell r="AF421" t="str">
            <v/>
          </cell>
          <cell r="AG421"/>
          <cell r="AH421" t="str">
            <v/>
          </cell>
          <cell r="AI421"/>
          <cell r="AJ421" t="str">
            <v/>
          </cell>
          <cell r="AK421"/>
          <cell r="AL421" t="str">
            <v/>
          </cell>
          <cell r="AM421"/>
          <cell r="AN421" t="str">
            <v/>
          </cell>
          <cell r="AO421"/>
          <cell r="AP421" t="str">
            <v/>
          </cell>
          <cell r="AQ421"/>
          <cell r="AR421" t="str">
            <v/>
          </cell>
          <cell r="AS421"/>
          <cell r="AT421" t="str">
            <v/>
          </cell>
          <cell r="AU421"/>
          <cell r="AV421" t="str">
            <v/>
          </cell>
          <cell r="AW421"/>
          <cell r="AX421" t="str">
            <v/>
          </cell>
          <cell r="AY421"/>
          <cell r="AZ421" t="str">
            <v/>
          </cell>
          <cell r="BA421"/>
          <cell r="BB421" t="str">
            <v/>
          </cell>
          <cell r="BC421"/>
          <cell r="BD421" t="str">
            <v/>
          </cell>
          <cell r="BE421"/>
          <cell r="BF421" t="str">
            <v/>
          </cell>
          <cell r="BG421"/>
          <cell r="BH421" t="str">
            <v/>
          </cell>
          <cell r="BI421"/>
          <cell r="BJ421" t="str">
            <v/>
          </cell>
          <cell r="BK421"/>
          <cell r="BL421" t="str">
            <v/>
          </cell>
          <cell r="BM421"/>
          <cell r="BN421" t="str">
            <v/>
          </cell>
          <cell r="BO421"/>
          <cell r="BP421" t="str">
            <v/>
          </cell>
          <cell r="BQ421"/>
          <cell r="BR421" t="str">
            <v/>
          </cell>
          <cell r="BS421"/>
          <cell r="BT421" t="str">
            <v/>
          </cell>
          <cell r="BU421"/>
          <cell r="BV421" t="str">
            <v/>
          </cell>
          <cell r="BW421"/>
          <cell r="BX421" t="str">
            <v/>
          </cell>
          <cell r="BY421"/>
          <cell r="BZ421" t="str">
            <v/>
          </cell>
          <cell r="CA421"/>
          <cell r="CB421" t="str">
            <v/>
          </cell>
          <cell r="CC421"/>
          <cell r="CD421" t="str">
            <v/>
          </cell>
          <cell r="CE421"/>
          <cell r="CF421" t="str">
            <v/>
          </cell>
          <cell r="CG421"/>
          <cell r="CH421" t="str">
            <v/>
          </cell>
          <cell r="CI421"/>
          <cell r="CJ421" t="str">
            <v/>
          </cell>
          <cell r="CK421"/>
          <cell r="CL421" t="str">
            <v/>
          </cell>
          <cell r="CM421"/>
          <cell r="CN421" t="str">
            <v/>
          </cell>
          <cell r="CO421"/>
          <cell r="CP421" t="str">
            <v/>
          </cell>
          <cell r="CQ421"/>
          <cell r="CR421" t="str">
            <v/>
          </cell>
          <cell r="CS421"/>
          <cell r="CT421" t="str">
            <v/>
          </cell>
          <cell r="CU421"/>
          <cell r="CV421" t="str">
            <v/>
          </cell>
          <cell r="CW421"/>
          <cell r="CX421" t="str">
            <v>ر1</v>
          </cell>
          <cell r="CY421" t="str">
            <v>ر1</v>
          </cell>
          <cell r="CZ421" t="str">
            <v>ر1</v>
          </cell>
          <cell r="DA421" t="str">
            <v>ر1</v>
          </cell>
          <cell r="DB421" t="str">
            <v>ر1</v>
          </cell>
          <cell r="DC421" t="str">
            <v>ر1</v>
          </cell>
          <cell r="DD421" t="str">
            <v>ر1</v>
          </cell>
          <cell r="DE421" t="str">
            <v>ر1</v>
          </cell>
          <cell r="DF421" t="str">
            <v>ر1</v>
          </cell>
          <cell r="DG421" t="str">
            <v>ر1</v>
          </cell>
          <cell r="DH421" t="str">
            <v>ر1</v>
          </cell>
          <cell r="DI421" t="str">
            <v>ر1</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e">
            <v>#REF!</v>
          </cell>
        </row>
        <row r="422">
          <cell r="A422">
            <v>707412</v>
          </cell>
          <cell r="B422" t="str">
            <v>ربى سبيت</v>
          </cell>
          <cell r="C422" t="str">
            <v>الثانية</v>
          </cell>
          <cell r="D422" t="str">
            <v>إيقاف</v>
          </cell>
          <cell r="E422"/>
          <cell r="F422" t="str">
            <v>A</v>
          </cell>
          <cell r="G422"/>
          <cell r="H422" t="str">
            <v>A</v>
          </cell>
          <cell r="I422"/>
          <cell r="J422" t="str">
            <v>A</v>
          </cell>
          <cell r="K422"/>
          <cell r="L422" t="str">
            <v>A</v>
          </cell>
          <cell r="M422">
            <v>1</v>
          </cell>
          <cell r="N422" t="str">
            <v>A</v>
          </cell>
          <cell r="O422"/>
          <cell r="P422" t="str">
            <v>A</v>
          </cell>
          <cell r="Q422"/>
          <cell r="R422" t="str">
            <v>A</v>
          </cell>
          <cell r="S422"/>
          <cell r="T422" t="str">
            <v>A</v>
          </cell>
          <cell r="U422"/>
          <cell r="V422" t="str">
            <v>A</v>
          </cell>
          <cell r="W422"/>
          <cell r="X422" t="str">
            <v>A</v>
          </cell>
          <cell r="Y422"/>
          <cell r="Z422" t="str">
            <v>A</v>
          </cell>
          <cell r="AA422"/>
          <cell r="AB422" t="str">
            <v>A</v>
          </cell>
          <cell r="AC422"/>
          <cell r="AD422" t="str">
            <v>A</v>
          </cell>
          <cell r="AE422"/>
          <cell r="AF422" t="str">
            <v>A</v>
          </cell>
          <cell r="AG422">
            <v>1</v>
          </cell>
          <cell r="AH422" t="str">
            <v>A</v>
          </cell>
          <cell r="AI422"/>
          <cell r="AJ422" t="str">
            <v>A</v>
          </cell>
          <cell r="AK422"/>
          <cell r="AL422" t="str">
            <v>A</v>
          </cell>
          <cell r="AM422"/>
          <cell r="AN422" t="str">
            <v>A</v>
          </cell>
          <cell r="AO422"/>
          <cell r="AP422" t="str">
            <v>A</v>
          </cell>
          <cell r="AQ422"/>
          <cell r="AR422" t="str">
            <v>A</v>
          </cell>
          <cell r="AS422"/>
          <cell r="AT422" t="str">
            <v>A</v>
          </cell>
          <cell r="AU422"/>
          <cell r="AV422" t="str">
            <v>A</v>
          </cell>
          <cell r="AW422"/>
          <cell r="AX422" t="str">
            <v>A</v>
          </cell>
          <cell r="AY422"/>
          <cell r="AZ422" t="str">
            <v>A</v>
          </cell>
          <cell r="BA422"/>
          <cell r="BB422" t="str">
            <v/>
          </cell>
          <cell r="BC422"/>
          <cell r="BD422" t="str">
            <v/>
          </cell>
          <cell r="BE422"/>
          <cell r="BF422" t="str">
            <v/>
          </cell>
          <cell r="BG422"/>
          <cell r="BH422" t="str">
            <v/>
          </cell>
          <cell r="BI422"/>
          <cell r="BJ422" t="str">
            <v/>
          </cell>
          <cell r="BK422"/>
          <cell r="BL422" t="str">
            <v/>
          </cell>
          <cell r="BM422"/>
          <cell r="BN422" t="str">
            <v/>
          </cell>
          <cell r="BO422"/>
          <cell r="BP422" t="str">
            <v/>
          </cell>
          <cell r="BQ422"/>
          <cell r="BR422" t="str">
            <v/>
          </cell>
          <cell r="BS422"/>
          <cell r="BT422" t="str">
            <v/>
          </cell>
          <cell r="BU422"/>
          <cell r="BV422" t="str">
            <v/>
          </cell>
          <cell r="BW422"/>
          <cell r="BX422" t="str">
            <v/>
          </cell>
          <cell r="BY422"/>
          <cell r="BZ422" t="str">
            <v/>
          </cell>
          <cell r="CA422"/>
          <cell r="CB422" t="str">
            <v/>
          </cell>
          <cell r="CC422"/>
          <cell r="CD422" t="str">
            <v/>
          </cell>
          <cell r="CE422"/>
          <cell r="CF422" t="str">
            <v/>
          </cell>
          <cell r="CG422"/>
          <cell r="CH422" t="str">
            <v/>
          </cell>
          <cell r="CI422"/>
          <cell r="CJ422" t="str">
            <v/>
          </cell>
          <cell r="CK422"/>
          <cell r="CL422" t="str">
            <v/>
          </cell>
          <cell r="CM422"/>
          <cell r="CN422" t="str">
            <v/>
          </cell>
          <cell r="CO422"/>
          <cell r="CP422" t="str">
            <v/>
          </cell>
          <cell r="CQ422"/>
          <cell r="CR422" t="str">
            <v/>
          </cell>
          <cell r="CS422"/>
          <cell r="CT422" t="str">
            <v/>
          </cell>
          <cell r="CU422"/>
          <cell r="CV422" t="str">
            <v/>
          </cell>
          <cell r="CW422" t="str">
            <v>إيقاف</v>
          </cell>
          <cell r="CX422" t="str">
            <v>A</v>
          </cell>
          <cell r="CY422" t="str">
            <v>A</v>
          </cell>
          <cell r="CZ422" t="str">
            <v>A</v>
          </cell>
          <cell r="DA422" t="str">
            <v>A</v>
          </cell>
          <cell r="DB422" t="str">
            <v>A</v>
          </cell>
          <cell r="DC422" t="str">
            <v>A</v>
          </cell>
          <cell r="DD422" t="str">
            <v>A</v>
          </cell>
          <cell r="DE422" t="str">
            <v>A</v>
          </cell>
          <cell r="DF422" t="str">
            <v>A</v>
          </cell>
          <cell r="DG422" t="str">
            <v>A</v>
          </cell>
          <cell r="DH422" t="str">
            <v>A</v>
          </cell>
          <cell r="DI422" t="str">
            <v>A</v>
          </cell>
          <cell r="DJ422" t="str">
            <v>A</v>
          </cell>
          <cell r="DK422" t="str">
            <v>A</v>
          </cell>
          <cell r="DL422" t="str">
            <v>A</v>
          </cell>
          <cell r="DM422" t="str">
            <v>A</v>
          </cell>
          <cell r="DN422" t="str">
            <v>A</v>
          </cell>
          <cell r="DO422" t="str">
            <v>A</v>
          </cell>
          <cell r="DP422" t="str">
            <v>A</v>
          </cell>
          <cell r="DQ422" t="str">
            <v>A</v>
          </cell>
          <cell r="DR422" t="str">
            <v>A</v>
          </cell>
          <cell r="DS422" t="str">
            <v>A</v>
          </cell>
          <cell r="DT422" t="str">
            <v>A</v>
          </cell>
          <cell r="DU422" t="str">
            <v>A</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
          </cell>
          <cell r="ET422">
            <v>70000</v>
          </cell>
          <cell r="EU422" t="str">
            <v/>
          </cell>
          <cell r="EV422" t="str">
            <v/>
          </cell>
          <cell r="EW422" t="e">
            <v>#REF!</v>
          </cell>
        </row>
        <row r="423">
          <cell r="A423">
            <v>707413</v>
          </cell>
          <cell r="B423" t="str">
            <v>رتيبة الحسن</v>
          </cell>
          <cell r="C423" t="str">
            <v>الثانية حديث</v>
          </cell>
          <cell r="D423" t="str">
            <v>ترفع الى س2</v>
          </cell>
          <cell r="E423"/>
          <cell r="F423" t="str">
            <v/>
          </cell>
          <cell r="G423">
            <v>1</v>
          </cell>
          <cell r="H423" t="str">
            <v/>
          </cell>
          <cell r="I423"/>
          <cell r="J423" t="str">
            <v/>
          </cell>
          <cell r="K423"/>
          <cell r="L423" t="str">
            <v/>
          </cell>
          <cell r="M423"/>
          <cell r="N423" t="str">
            <v/>
          </cell>
          <cell r="O423"/>
          <cell r="P423" t="str">
            <v/>
          </cell>
          <cell r="Q423">
            <v>1</v>
          </cell>
          <cell r="R423" t="str">
            <v/>
          </cell>
          <cell r="S423"/>
          <cell r="T423" t="str">
            <v/>
          </cell>
          <cell r="U423"/>
          <cell r="V423" t="str">
            <v/>
          </cell>
          <cell r="W423"/>
          <cell r="X423" t="str">
            <v/>
          </cell>
          <cell r="Y423"/>
          <cell r="Z423" t="str">
            <v/>
          </cell>
          <cell r="AA423"/>
          <cell r="AB423" t="str">
            <v/>
          </cell>
          <cell r="AC423"/>
          <cell r="AD423" t="str">
            <v/>
          </cell>
          <cell r="AE423"/>
          <cell r="AF423" t="str">
            <v/>
          </cell>
          <cell r="AG423"/>
          <cell r="AH423" t="str">
            <v/>
          </cell>
          <cell r="AI423"/>
          <cell r="AJ423" t="str">
            <v/>
          </cell>
          <cell r="AK423"/>
          <cell r="AL423" t="str">
            <v/>
          </cell>
          <cell r="AM423"/>
          <cell r="AN423" t="str">
            <v/>
          </cell>
          <cell r="AO423"/>
          <cell r="AP423" t="str">
            <v/>
          </cell>
          <cell r="AQ423"/>
          <cell r="AR423" t="str">
            <v/>
          </cell>
          <cell r="AS423"/>
          <cell r="AT423" t="str">
            <v/>
          </cell>
          <cell r="AU423"/>
          <cell r="AV423" t="str">
            <v/>
          </cell>
          <cell r="AW423"/>
          <cell r="AX423" t="str">
            <v/>
          </cell>
          <cell r="AY423"/>
          <cell r="AZ423" t="str">
            <v/>
          </cell>
          <cell r="BA423"/>
          <cell r="BB423" t="str">
            <v/>
          </cell>
          <cell r="BC423"/>
          <cell r="BD423" t="str">
            <v/>
          </cell>
          <cell r="BE423"/>
          <cell r="BF423" t="str">
            <v/>
          </cell>
          <cell r="BG423"/>
          <cell r="BH423" t="str">
            <v/>
          </cell>
          <cell r="BI423"/>
          <cell r="BJ423" t="str">
            <v/>
          </cell>
          <cell r="BK423"/>
          <cell r="BL423" t="str">
            <v/>
          </cell>
          <cell r="BM423"/>
          <cell r="BN423" t="str">
            <v/>
          </cell>
          <cell r="BO423"/>
          <cell r="BP423" t="str">
            <v/>
          </cell>
          <cell r="BQ423"/>
          <cell r="BR423" t="str">
            <v/>
          </cell>
          <cell r="BS423"/>
          <cell r="BT423" t="str">
            <v/>
          </cell>
          <cell r="BU423"/>
          <cell r="BV423" t="str">
            <v/>
          </cell>
          <cell r="BW423"/>
          <cell r="BX423" t="str">
            <v/>
          </cell>
          <cell r="BY423"/>
          <cell r="BZ423" t="str">
            <v/>
          </cell>
          <cell r="CA423"/>
          <cell r="CB423" t="str">
            <v/>
          </cell>
          <cell r="CC423"/>
          <cell r="CD423" t="str">
            <v/>
          </cell>
          <cell r="CE423"/>
          <cell r="CF423" t="str">
            <v/>
          </cell>
          <cell r="CG423"/>
          <cell r="CH423" t="str">
            <v/>
          </cell>
          <cell r="CI423"/>
          <cell r="CJ423" t="str">
            <v/>
          </cell>
          <cell r="CK423"/>
          <cell r="CL423" t="str">
            <v/>
          </cell>
          <cell r="CM423"/>
          <cell r="CN423" t="str">
            <v/>
          </cell>
          <cell r="CO423"/>
          <cell r="CP423" t="str">
            <v/>
          </cell>
          <cell r="CQ423"/>
          <cell r="CR423" t="str">
            <v/>
          </cell>
          <cell r="CS423"/>
          <cell r="CT423" t="str">
            <v/>
          </cell>
          <cell r="CU423"/>
          <cell r="CV423" t="str">
            <v/>
          </cell>
          <cell r="CW423"/>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O423" t="str">
            <v/>
          </cell>
          <cell r="EP423" t="str">
            <v/>
          </cell>
          <cell r="EQ423" t="str">
            <v/>
          </cell>
          <cell r="ER423" t="str">
            <v/>
          </cell>
          <cell r="ES423" t="str">
            <v/>
          </cell>
          <cell r="ET423" t="str">
            <v/>
          </cell>
          <cell r="EU423" t="str">
            <v/>
          </cell>
          <cell r="EV423" t="str">
            <v/>
          </cell>
          <cell r="EW423" t="e">
            <v>#REF!</v>
          </cell>
        </row>
        <row r="424">
          <cell r="A424">
            <v>707415</v>
          </cell>
          <cell r="B424" t="str">
            <v>رشا السمان</v>
          </cell>
          <cell r="C424" t="str">
            <v>الأولى</v>
          </cell>
          <cell r="D424" t="str">
            <v/>
          </cell>
          <cell r="E424"/>
          <cell r="F424" t="str">
            <v>ر1</v>
          </cell>
          <cell r="G424"/>
          <cell r="H424" t="str">
            <v>ج</v>
          </cell>
          <cell r="I424"/>
          <cell r="J424" t="str">
            <v>ر1</v>
          </cell>
          <cell r="K424"/>
          <cell r="L424" t="str">
            <v>ج</v>
          </cell>
          <cell r="M424">
            <v>1</v>
          </cell>
          <cell r="N424" t="str">
            <v>ر1</v>
          </cell>
          <cell r="O424"/>
          <cell r="P424" t="str">
            <v>ج</v>
          </cell>
          <cell r="Q424">
            <v>1</v>
          </cell>
          <cell r="R424" t="str">
            <v>ج</v>
          </cell>
          <cell r="S424">
            <v>1</v>
          </cell>
          <cell r="T424" t="str">
            <v>ج</v>
          </cell>
          <cell r="U424">
            <v>1</v>
          </cell>
          <cell r="V424" t="str">
            <v>ج</v>
          </cell>
          <cell r="W424">
            <v>1</v>
          </cell>
          <cell r="X424" t="str">
            <v>ج</v>
          </cell>
          <cell r="Y424"/>
          <cell r="Z424" t="str">
            <v>ج</v>
          </cell>
          <cell r="AA424"/>
          <cell r="AB424" t="str">
            <v>ج</v>
          </cell>
          <cell r="AC424"/>
          <cell r="AD424" t="str">
            <v/>
          </cell>
          <cell r="AE424"/>
          <cell r="AF424" t="str">
            <v/>
          </cell>
          <cell r="AG424"/>
          <cell r="AH424" t="str">
            <v/>
          </cell>
          <cell r="AI424"/>
          <cell r="AJ424" t="str">
            <v/>
          </cell>
          <cell r="AK424"/>
          <cell r="AL424" t="str">
            <v/>
          </cell>
          <cell r="AM424"/>
          <cell r="AN424" t="str">
            <v/>
          </cell>
          <cell r="AO424"/>
          <cell r="AP424" t="str">
            <v/>
          </cell>
          <cell r="AQ424"/>
          <cell r="AR424" t="str">
            <v/>
          </cell>
          <cell r="AS424"/>
          <cell r="AT424" t="str">
            <v/>
          </cell>
          <cell r="AU424"/>
          <cell r="AV424" t="str">
            <v/>
          </cell>
          <cell r="AW424"/>
          <cell r="AX424" t="str">
            <v/>
          </cell>
          <cell r="AY424"/>
          <cell r="AZ424" t="str">
            <v/>
          </cell>
          <cell r="BA424"/>
          <cell r="BB424" t="str">
            <v/>
          </cell>
          <cell r="BC424"/>
          <cell r="BD424" t="str">
            <v/>
          </cell>
          <cell r="BE424"/>
          <cell r="BF424" t="str">
            <v/>
          </cell>
          <cell r="BG424"/>
          <cell r="BH424" t="str">
            <v/>
          </cell>
          <cell r="BI424"/>
          <cell r="BJ424" t="str">
            <v/>
          </cell>
          <cell r="BK424"/>
          <cell r="BL424" t="str">
            <v/>
          </cell>
          <cell r="BM424"/>
          <cell r="BN424" t="str">
            <v/>
          </cell>
          <cell r="BO424"/>
          <cell r="BP424" t="str">
            <v/>
          </cell>
          <cell r="BQ424"/>
          <cell r="BR424" t="str">
            <v/>
          </cell>
          <cell r="BS424"/>
          <cell r="BT424" t="str">
            <v/>
          </cell>
          <cell r="BU424"/>
          <cell r="BV424" t="str">
            <v/>
          </cell>
          <cell r="BW424"/>
          <cell r="BX424" t="str">
            <v/>
          </cell>
          <cell r="BY424"/>
          <cell r="BZ424" t="str">
            <v/>
          </cell>
          <cell r="CA424"/>
          <cell r="CB424" t="str">
            <v/>
          </cell>
          <cell r="CC424"/>
          <cell r="CD424" t="str">
            <v/>
          </cell>
          <cell r="CE424"/>
          <cell r="CF424" t="str">
            <v/>
          </cell>
          <cell r="CG424"/>
          <cell r="CH424" t="str">
            <v/>
          </cell>
          <cell r="CI424"/>
          <cell r="CJ424" t="str">
            <v/>
          </cell>
          <cell r="CK424"/>
          <cell r="CL424" t="str">
            <v/>
          </cell>
          <cell r="CM424"/>
          <cell r="CN424" t="str">
            <v/>
          </cell>
          <cell r="CO424"/>
          <cell r="CP424" t="str">
            <v/>
          </cell>
          <cell r="CQ424"/>
          <cell r="CR424" t="str">
            <v/>
          </cell>
          <cell r="CS424"/>
          <cell r="CT424" t="str">
            <v/>
          </cell>
          <cell r="CU424"/>
          <cell r="CV424" t="str">
            <v/>
          </cell>
          <cell r="CW424"/>
          <cell r="CX424" t="str">
            <v>ر1</v>
          </cell>
          <cell r="CY424" t="str">
            <v>ج</v>
          </cell>
          <cell r="CZ424" t="str">
            <v>ر1</v>
          </cell>
          <cell r="DA424" t="str">
            <v>ج</v>
          </cell>
          <cell r="DB424" t="str">
            <v>ر2</v>
          </cell>
          <cell r="DC424" t="str">
            <v>ج</v>
          </cell>
          <cell r="DD424" t="str">
            <v>ر1</v>
          </cell>
          <cell r="DE424" t="str">
            <v>ر1</v>
          </cell>
          <cell r="DF424" t="str">
            <v>ر1</v>
          </cell>
          <cell r="DG424" t="str">
            <v>ر1</v>
          </cell>
          <cell r="DH424" t="str">
            <v>ج</v>
          </cell>
          <cell r="DI424" t="str">
            <v>ج</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e">
            <v>#REF!</v>
          </cell>
        </row>
        <row r="425">
          <cell r="A425">
            <v>707416</v>
          </cell>
          <cell r="B425" t="str">
            <v>رغد مزعل</v>
          </cell>
          <cell r="C425" t="str">
            <v>الأولى</v>
          </cell>
          <cell r="D425" t="str">
            <v>إيقاف</v>
          </cell>
          <cell r="E425">
            <v>1</v>
          </cell>
          <cell r="F425" t="str">
            <v>ر1</v>
          </cell>
          <cell r="G425"/>
          <cell r="H425" t="str">
            <v>ر1</v>
          </cell>
          <cell r="I425">
            <v>1</v>
          </cell>
          <cell r="J425" t="str">
            <v>ر1</v>
          </cell>
          <cell r="K425"/>
          <cell r="L425" t="str">
            <v>ر1</v>
          </cell>
          <cell r="M425"/>
          <cell r="N425" t="str">
            <v>ج</v>
          </cell>
          <cell r="O425"/>
          <cell r="P425" t="str">
            <v>ج</v>
          </cell>
          <cell r="Q425"/>
          <cell r="R425" t="str">
            <v>ج</v>
          </cell>
          <cell r="S425"/>
          <cell r="T425" t="str">
            <v>ج</v>
          </cell>
          <cell r="U425"/>
          <cell r="V425" t="str">
            <v>ج</v>
          </cell>
          <cell r="W425"/>
          <cell r="X425" t="str">
            <v>ج</v>
          </cell>
          <cell r="Y425"/>
          <cell r="Z425" t="str">
            <v>ج</v>
          </cell>
          <cell r="AA425"/>
          <cell r="AB425" t="str">
            <v>ج</v>
          </cell>
          <cell r="AC425"/>
          <cell r="AD425" t="str">
            <v/>
          </cell>
          <cell r="AE425"/>
          <cell r="AF425" t="str">
            <v/>
          </cell>
          <cell r="AG425"/>
          <cell r="AH425" t="str">
            <v/>
          </cell>
          <cell r="AI425"/>
          <cell r="AJ425" t="str">
            <v/>
          </cell>
          <cell r="AK425"/>
          <cell r="AL425" t="str">
            <v/>
          </cell>
          <cell r="AM425"/>
          <cell r="AN425" t="str">
            <v/>
          </cell>
          <cell r="AO425"/>
          <cell r="AP425" t="str">
            <v/>
          </cell>
          <cell r="AQ425"/>
          <cell r="AR425" t="str">
            <v/>
          </cell>
          <cell r="AS425"/>
          <cell r="AT425" t="str">
            <v/>
          </cell>
          <cell r="AU425"/>
          <cell r="AV425" t="str">
            <v/>
          </cell>
          <cell r="AW425"/>
          <cell r="AX425" t="str">
            <v/>
          </cell>
          <cell r="AY425"/>
          <cell r="AZ425" t="str">
            <v/>
          </cell>
          <cell r="BA425"/>
          <cell r="BB425" t="str">
            <v/>
          </cell>
          <cell r="BC425"/>
          <cell r="BD425" t="str">
            <v/>
          </cell>
          <cell r="BE425"/>
          <cell r="BF425" t="str">
            <v/>
          </cell>
          <cell r="BG425"/>
          <cell r="BH425" t="str">
            <v/>
          </cell>
          <cell r="BI425"/>
          <cell r="BJ425" t="str">
            <v/>
          </cell>
          <cell r="BK425"/>
          <cell r="BL425" t="str">
            <v/>
          </cell>
          <cell r="BM425"/>
          <cell r="BN425" t="str">
            <v/>
          </cell>
          <cell r="BO425"/>
          <cell r="BP425" t="str">
            <v/>
          </cell>
          <cell r="BQ425"/>
          <cell r="BR425" t="str">
            <v/>
          </cell>
          <cell r="BS425"/>
          <cell r="BT425" t="str">
            <v/>
          </cell>
          <cell r="BU425"/>
          <cell r="BV425" t="str">
            <v/>
          </cell>
          <cell r="BW425"/>
          <cell r="BX425" t="str">
            <v/>
          </cell>
          <cell r="BY425"/>
          <cell r="BZ425" t="str">
            <v/>
          </cell>
          <cell r="CA425"/>
          <cell r="CB425" t="str">
            <v/>
          </cell>
          <cell r="CC425"/>
          <cell r="CD425" t="str">
            <v/>
          </cell>
          <cell r="CE425"/>
          <cell r="CF425" t="str">
            <v/>
          </cell>
          <cell r="CG425"/>
          <cell r="CH425" t="str">
            <v/>
          </cell>
          <cell r="CI425"/>
          <cell r="CJ425" t="str">
            <v/>
          </cell>
          <cell r="CK425"/>
          <cell r="CL425" t="str">
            <v/>
          </cell>
          <cell r="CM425"/>
          <cell r="CN425" t="str">
            <v/>
          </cell>
          <cell r="CO425"/>
          <cell r="CP425" t="str">
            <v/>
          </cell>
          <cell r="CQ425"/>
          <cell r="CR425" t="str">
            <v/>
          </cell>
          <cell r="CS425"/>
          <cell r="CT425" t="str">
            <v/>
          </cell>
          <cell r="CU425"/>
          <cell r="CV425" t="str">
            <v/>
          </cell>
          <cell r="CW425" t="str">
            <v>إيقاف</v>
          </cell>
          <cell r="CX425" t="str">
            <v>ر1</v>
          </cell>
          <cell r="CY425" t="str">
            <v>ر1</v>
          </cell>
          <cell r="CZ425" t="str">
            <v>ر1</v>
          </cell>
          <cell r="DA425" t="str">
            <v>ر1</v>
          </cell>
          <cell r="DB425" t="str">
            <v>ج</v>
          </cell>
          <cell r="DC425" t="str">
            <v>ج</v>
          </cell>
          <cell r="DD425" t="str">
            <v>ج</v>
          </cell>
          <cell r="DE425" t="str">
            <v>ج</v>
          </cell>
          <cell r="DF425" t="str">
            <v>ج</v>
          </cell>
          <cell r="DG425" t="str">
            <v>ج</v>
          </cell>
          <cell r="DH425" t="str">
            <v>ج</v>
          </cell>
          <cell r="DI425" t="str">
            <v>ج</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O425" t="str">
            <v/>
          </cell>
          <cell r="EP425" t="str">
            <v/>
          </cell>
          <cell r="EQ425" t="str">
            <v/>
          </cell>
          <cell r="ER425" t="str">
            <v/>
          </cell>
          <cell r="ES425" t="str">
            <v/>
          </cell>
          <cell r="ET425">
            <v>30000</v>
          </cell>
          <cell r="EU425" t="str">
            <v/>
          </cell>
          <cell r="EV425" t="str">
            <v/>
          </cell>
          <cell r="EW425" t="e">
            <v>#REF!</v>
          </cell>
        </row>
        <row r="426">
          <cell r="A426">
            <v>707417</v>
          </cell>
          <cell r="B426" t="str">
            <v>رنا عثمان</v>
          </cell>
          <cell r="C426" t="str">
            <v>الثانية حديث</v>
          </cell>
          <cell r="D426" t="str">
            <v>ترفع الى س2</v>
          </cell>
          <cell r="E426"/>
          <cell r="F426" t="str">
            <v>ر1</v>
          </cell>
          <cell r="G426"/>
          <cell r="H426" t="str">
            <v>ر1</v>
          </cell>
          <cell r="I426">
            <v>1</v>
          </cell>
          <cell r="J426" t="str">
            <v>ر1</v>
          </cell>
          <cell r="K426"/>
          <cell r="L426" t="str">
            <v>ر1</v>
          </cell>
          <cell r="M426">
            <v>1</v>
          </cell>
          <cell r="N426" t="str">
            <v>ر1</v>
          </cell>
          <cell r="O426"/>
          <cell r="P426" t="str">
            <v>ر1</v>
          </cell>
          <cell r="Q426">
            <v>1</v>
          </cell>
          <cell r="R426" t="str">
            <v>ج</v>
          </cell>
          <cell r="S426">
            <v>1</v>
          </cell>
          <cell r="T426" t="str">
            <v>ج</v>
          </cell>
          <cell r="U426">
            <v>1</v>
          </cell>
          <cell r="V426" t="str">
            <v>ج</v>
          </cell>
          <cell r="W426">
            <v>1</v>
          </cell>
          <cell r="X426" t="str">
            <v>ج</v>
          </cell>
          <cell r="Y426">
            <v>1</v>
          </cell>
          <cell r="Z426" t="str">
            <v>ج</v>
          </cell>
          <cell r="AA426">
            <v>1</v>
          </cell>
          <cell r="AB426" t="str">
            <v>ج</v>
          </cell>
          <cell r="AC426"/>
          <cell r="AD426" t="str">
            <v/>
          </cell>
          <cell r="AE426"/>
          <cell r="AF426" t="str">
            <v/>
          </cell>
          <cell r="AG426"/>
          <cell r="AH426" t="str">
            <v/>
          </cell>
          <cell r="AI426"/>
          <cell r="AJ426" t="str">
            <v/>
          </cell>
          <cell r="AK426"/>
          <cell r="AL426" t="str">
            <v/>
          </cell>
          <cell r="AM426"/>
          <cell r="AN426" t="str">
            <v/>
          </cell>
          <cell r="AO426"/>
          <cell r="AP426" t="str">
            <v/>
          </cell>
          <cell r="AQ426"/>
          <cell r="AR426" t="str">
            <v/>
          </cell>
          <cell r="AS426"/>
          <cell r="AT426" t="str">
            <v/>
          </cell>
          <cell r="AU426"/>
          <cell r="AV426" t="str">
            <v/>
          </cell>
          <cell r="AW426"/>
          <cell r="AX426" t="str">
            <v/>
          </cell>
          <cell r="AY426"/>
          <cell r="AZ426" t="str">
            <v/>
          </cell>
          <cell r="BA426"/>
          <cell r="BB426" t="str">
            <v/>
          </cell>
          <cell r="BC426"/>
          <cell r="BD426" t="str">
            <v/>
          </cell>
          <cell r="BE426"/>
          <cell r="BF426" t="str">
            <v/>
          </cell>
          <cell r="BG426"/>
          <cell r="BH426" t="str">
            <v/>
          </cell>
          <cell r="BI426"/>
          <cell r="BJ426" t="str">
            <v/>
          </cell>
          <cell r="BK426"/>
          <cell r="BL426" t="str">
            <v/>
          </cell>
          <cell r="BM426"/>
          <cell r="BN426" t="str">
            <v/>
          </cell>
          <cell r="BO426"/>
          <cell r="BP426" t="str">
            <v/>
          </cell>
          <cell r="BQ426"/>
          <cell r="BR426" t="str">
            <v/>
          </cell>
          <cell r="BS426"/>
          <cell r="BT426" t="str">
            <v/>
          </cell>
          <cell r="BU426"/>
          <cell r="BV426" t="str">
            <v/>
          </cell>
          <cell r="BW426"/>
          <cell r="BX426" t="str">
            <v/>
          </cell>
          <cell r="BY426"/>
          <cell r="BZ426" t="str">
            <v/>
          </cell>
          <cell r="CA426"/>
          <cell r="CB426" t="str">
            <v/>
          </cell>
          <cell r="CC426"/>
          <cell r="CD426" t="str">
            <v/>
          </cell>
          <cell r="CE426"/>
          <cell r="CF426" t="str">
            <v/>
          </cell>
          <cell r="CG426"/>
          <cell r="CH426" t="str">
            <v/>
          </cell>
          <cell r="CI426"/>
          <cell r="CJ426" t="str">
            <v/>
          </cell>
          <cell r="CK426"/>
          <cell r="CL426" t="str">
            <v/>
          </cell>
          <cell r="CM426"/>
          <cell r="CN426" t="str">
            <v/>
          </cell>
          <cell r="CO426"/>
          <cell r="CP426" t="str">
            <v/>
          </cell>
          <cell r="CQ426"/>
          <cell r="CR426" t="str">
            <v/>
          </cell>
          <cell r="CS426"/>
          <cell r="CT426" t="str">
            <v/>
          </cell>
          <cell r="CU426"/>
          <cell r="CV426" t="str">
            <v/>
          </cell>
          <cell r="CW426"/>
          <cell r="CX426" t="str">
            <v>ر1</v>
          </cell>
          <cell r="CY426" t="str">
            <v>ر1</v>
          </cell>
          <cell r="CZ426" t="str">
            <v>ر2</v>
          </cell>
          <cell r="DA426" t="str">
            <v>ر1</v>
          </cell>
          <cell r="DB426" t="str">
            <v>ر2</v>
          </cell>
          <cell r="DC426" t="str">
            <v>ر1</v>
          </cell>
          <cell r="DD426" t="str">
            <v>ر1</v>
          </cell>
          <cell r="DE426" t="str">
            <v>ر1</v>
          </cell>
          <cell r="DF426" t="str">
            <v>ر1</v>
          </cell>
          <cell r="DG426" t="str">
            <v>ر1</v>
          </cell>
          <cell r="DH426" t="str">
            <v>ر1</v>
          </cell>
          <cell r="DI426" t="str">
            <v>ر1</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
          </cell>
          <cell r="ET426" t="str">
            <v/>
          </cell>
          <cell r="EU426" t="str">
            <v/>
          </cell>
          <cell r="EV426" t="str">
            <v/>
          </cell>
          <cell r="EW426" t="e">
            <v>#REF!</v>
          </cell>
        </row>
        <row r="427">
          <cell r="A427">
            <v>707421</v>
          </cell>
          <cell r="B427" t="str">
            <v>روز تقلا</v>
          </cell>
          <cell r="C427" t="str">
            <v>الأولى</v>
          </cell>
          <cell r="D427" t="str">
            <v/>
          </cell>
          <cell r="E427"/>
          <cell r="F427" t="str">
            <v>ر1</v>
          </cell>
          <cell r="G427"/>
          <cell r="H427" t="str">
            <v>ر1</v>
          </cell>
          <cell r="I427"/>
          <cell r="J427" t="str">
            <v>ر1</v>
          </cell>
          <cell r="K427">
            <v>1</v>
          </cell>
          <cell r="L427" t="str">
            <v>ر1</v>
          </cell>
          <cell r="M427">
            <v>1</v>
          </cell>
          <cell r="N427" t="str">
            <v>ر1</v>
          </cell>
          <cell r="O427"/>
          <cell r="P427" t="str">
            <v>ر1</v>
          </cell>
          <cell r="Q427"/>
          <cell r="R427" t="str">
            <v>ج</v>
          </cell>
          <cell r="S427"/>
          <cell r="T427" t="str">
            <v>ج</v>
          </cell>
          <cell r="U427"/>
          <cell r="V427" t="str">
            <v>ج</v>
          </cell>
          <cell r="W427"/>
          <cell r="X427" t="str">
            <v>ج</v>
          </cell>
          <cell r="Y427"/>
          <cell r="Z427" t="str">
            <v>ج</v>
          </cell>
          <cell r="AA427"/>
          <cell r="AB427" t="str">
            <v>ج</v>
          </cell>
          <cell r="AC427"/>
          <cell r="AD427" t="str">
            <v/>
          </cell>
          <cell r="AE427"/>
          <cell r="AF427" t="str">
            <v/>
          </cell>
          <cell r="AG427"/>
          <cell r="AH427" t="str">
            <v/>
          </cell>
          <cell r="AI427"/>
          <cell r="AJ427" t="str">
            <v/>
          </cell>
          <cell r="AK427"/>
          <cell r="AL427" t="str">
            <v/>
          </cell>
          <cell r="AM427"/>
          <cell r="AN427" t="str">
            <v/>
          </cell>
          <cell r="AO427"/>
          <cell r="AP427" t="str">
            <v/>
          </cell>
          <cell r="AQ427"/>
          <cell r="AR427" t="str">
            <v/>
          </cell>
          <cell r="AS427"/>
          <cell r="AT427" t="str">
            <v/>
          </cell>
          <cell r="AU427"/>
          <cell r="AV427" t="str">
            <v/>
          </cell>
          <cell r="AW427"/>
          <cell r="AX427" t="str">
            <v/>
          </cell>
          <cell r="AY427"/>
          <cell r="AZ427" t="str">
            <v/>
          </cell>
          <cell r="BA427"/>
          <cell r="BB427" t="str">
            <v/>
          </cell>
          <cell r="BC427"/>
          <cell r="BD427" t="str">
            <v/>
          </cell>
          <cell r="BE427"/>
          <cell r="BF427" t="str">
            <v/>
          </cell>
          <cell r="BG427"/>
          <cell r="BH427" t="str">
            <v/>
          </cell>
          <cell r="BI427"/>
          <cell r="BJ427" t="str">
            <v/>
          </cell>
          <cell r="BK427"/>
          <cell r="BL427" t="str">
            <v/>
          </cell>
          <cell r="BM427"/>
          <cell r="BN427" t="str">
            <v/>
          </cell>
          <cell r="BO427"/>
          <cell r="BP427" t="str">
            <v/>
          </cell>
          <cell r="BQ427"/>
          <cell r="BR427" t="str">
            <v/>
          </cell>
          <cell r="BS427"/>
          <cell r="BT427" t="str">
            <v/>
          </cell>
          <cell r="BU427"/>
          <cell r="BV427" t="str">
            <v/>
          </cell>
          <cell r="BW427"/>
          <cell r="BX427" t="str">
            <v/>
          </cell>
          <cell r="BY427"/>
          <cell r="BZ427" t="str">
            <v/>
          </cell>
          <cell r="CA427"/>
          <cell r="CB427" t="str">
            <v/>
          </cell>
          <cell r="CC427"/>
          <cell r="CD427" t="str">
            <v/>
          </cell>
          <cell r="CE427"/>
          <cell r="CF427" t="str">
            <v/>
          </cell>
          <cell r="CG427"/>
          <cell r="CH427" t="str">
            <v/>
          </cell>
          <cell r="CI427"/>
          <cell r="CJ427" t="str">
            <v/>
          </cell>
          <cell r="CK427"/>
          <cell r="CL427" t="str">
            <v/>
          </cell>
          <cell r="CM427"/>
          <cell r="CN427" t="str">
            <v/>
          </cell>
          <cell r="CO427"/>
          <cell r="CP427" t="str">
            <v/>
          </cell>
          <cell r="CQ427"/>
          <cell r="CR427" t="str">
            <v/>
          </cell>
          <cell r="CS427"/>
          <cell r="CT427" t="str">
            <v/>
          </cell>
          <cell r="CU427"/>
          <cell r="CV427" t="str">
            <v/>
          </cell>
          <cell r="CW427"/>
          <cell r="CX427" t="str">
            <v>ر1</v>
          </cell>
          <cell r="CY427" t="str">
            <v>ر1</v>
          </cell>
          <cell r="CZ427" t="str">
            <v>ر1</v>
          </cell>
          <cell r="DA427" t="str">
            <v>ر2</v>
          </cell>
          <cell r="DB427" t="str">
            <v>ر2</v>
          </cell>
          <cell r="DC427" t="str">
            <v>ر1</v>
          </cell>
          <cell r="DD427" t="str">
            <v>ج</v>
          </cell>
          <cell r="DE427" t="str">
            <v>ج</v>
          </cell>
          <cell r="DF427" t="str">
            <v>ج</v>
          </cell>
          <cell r="DG427" t="str">
            <v>ج</v>
          </cell>
          <cell r="DH427" t="str">
            <v>ج</v>
          </cell>
          <cell r="DI427" t="str">
            <v>ج</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e">
            <v>#REF!</v>
          </cell>
        </row>
        <row r="428">
          <cell r="A428">
            <v>707425</v>
          </cell>
          <cell r="B428" t="str">
            <v>زكيه الحموي</v>
          </cell>
          <cell r="C428" t="str">
            <v>الأولى</v>
          </cell>
          <cell r="D428" t="str">
            <v/>
          </cell>
          <cell r="E428"/>
          <cell r="F428" t="str">
            <v>ج</v>
          </cell>
          <cell r="G428"/>
          <cell r="H428" t="str">
            <v>ر1</v>
          </cell>
          <cell r="I428"/>
          <cell r="J428" t="str">
            <v>ر1</v>
          </cell>
          <cell r="K428">
            <v>1</v>
          </cell>
          <cell r="L428" t="str">
            <v>ر1</v>
          </cell>
          <cell r="M428">
            <v>1</v>
          </cell>
          <cell r="N428" t="str">
            <v>ر1</v>
          </cell>
          <cell r="O428"/>
          <cell r="P428" t="str">
            <v>ر1</v>
          </cell>
          <cell r="Q428"/>
          <cell r="R428" t="str">
            <v>ج</v>
          </cell>
          <cell r="S428"/>
          <cell r="T428" t="str">
            <v>ج</v>
          </cell>
          <cell r="U428"/>
          <cell r="V428" t="str">
            <v>ج</v>
          </cell>
          <cell r="W428"/>
          <cell r="X428" t="str">
            <v>ج</v>
          </cell>
          <cell r="Y428"/>
          <cell r="Z428" t="str">
            <v>ج</v>
          </cell>
          <cell r="AA428">
            <v>1</v>
          </cell>
          <cell r="AB428" t="str">
            <v>ج</v>
          </cell>
          <cell r="AC428"/>
          <cell r="AD428" t="str">
            <v/>
          </cell>
          <cell r="AE428"/>
          <cell r="AF428" t="str">
            <v/>
          </cell>
          <cell r="AG428"/>
          <cell r="AH428" t="str">
            <v/>
          </cell>
          <cell r="AI428"/>
          <cell r="AJ428" t="str">
            <v/>
          </cell>
          <cell r="AK428"/>
          <cell r="AL428" t="str">
            <v/>
          </cell>
          <cell r="AM428"/>
          <cell r="AN428" t="str">
            <v/>
          </cell>
          <cell r="AO428"/>
          <cell r="AP428" t="str">
            <v/>
          </cell>
          <cell r="AQ428"/>
          <cell r="AR428" t="str">
            <v/>
          </cell>
          <cell r="AS428"/>
          <cell r="AT428" t="str">
            <v/>
          </cell>
          <cell r="AU428"/>
          <cell r="AV428" t="str">
            <v/>
          </cell>
          <cell r="AW428"/>
          <cell r="AX428" t="str">
            <v/>
          </cell>
          <cell r="AY428"/>
          <cell r="AZ428" t="str">
            <v/>
          </cell>
          <cell r="BA428"/>
          <cell r="BB428" t="str">
            <v/>
          </cell>
          <cell r="BC428"/>
          <cell r="BD428" t="str">
            <v/>
          </cell>
          <cell r="BE428"/>
          <cell r="BF428" t="str">
            <v/>
          </cell>
          <cell r="BG428"/>
          <cell r="BH428" t="str">
            <v/>
          </cell>
          <cell r="BI428"/>
          <cell r="BJ428" t="str">
            <v/>
          </cell>
          <cell r="BK428"/>
          <cell r="BL428" t="str">
            <v/>
          </cell>
          <cell r="BM428"/>
          <cell r="BN428" t="str">
            <v/>
          </cell>
          <cell r="BO428"/>
          <cell r="BP428" t="str">
            <v/>
          </cell>
          <cell r="BQ428"/>
          <cell r="BR428" t="str">
            <v/>
          </cell>
          <cell r="BS428"/>
          <cell r="BT428" t="str">
            <v/>
          </cell>
          <cell r="BU428"/>
          <cell r="BV428" t="str">
            <v/>
          </cell>
          <cell r="BW428"/>
          <cell r="BX428" t="str">
            <v/>
          </cell>
          <cell r="BY428"/>
          <cell r="BZ428" t="str">
            <v/>
          </cell>
          <cell r="CA428"/>
          <cell r="CB428" t="str">
            <v/>
          </cell>
          <cell r="CC428"/>
          <cell r="CD428" t="str">
            <v/>
          </cell>
          <cell r="CE428"/>
          <cell r="CF428" t="str">
            <v/>
          </cell>
          <cell r="CG428"/>
          <cell r="CH428" t="str">
            <v/>
          </cell>
          <cell r="CI428"/>
          <cell r="CJ428" t="str">
            <v/>
          </cell>
          <cell r="CK428"/>
          <cell r="CL428" t="str">
            <v/>
          </cell>
          <cell r="CM428"/>
          <cell r="CN428" t="str">
            <v/>
          </cell>
          <cell r="CO428"/>
          <cell r="CP428" t="str">
            <v/>
          </cell>
          <cell r="CQ428"/>
          <cell r="CR428" t="str">
            <v/>
          </cell>
          <cell r="CS428"/>
          <cell r="CT428" t="str">
            <v/>
          </cell>
          <cell r="CU428"/>
          <cell r="CV428" t="str">
            <v/>
          </cell>
          <cell r="CW428"/>
          <cell r="CX428" t="str">
            <v>ج</v>
          </cell>
          <cell r="CY428" t="str">
            <v>ر1</v>
          </cell>
          <cell r="CZ428" t="str">
            <v>ر1</v>
          </cell>
          <cell r="DA428" t="str">
            <v>ر2</v>
          </cell>
          <cell r="DB428" t="str">
            <v>ر2</v>
          </cell>
          <cell r="DC428" t="str">
            <v>ر1</v>
          </cell>
          <cell r="DD428" t="str">
            <v>ج</v>
          </cell>
          <cell r="DE428" t="str">
            <v>ج</v>
          </cell>
          <cell r="DF428" t="str">
            <v>ج</v>
          </cell>
          <cell r="DG428" t="str">
            <v>ج</v>
          </cell>
          <cell r="DH428" t="str">
            <v>ج</v>
          </cell>
          <cell r="DI428" t="str">
            <v>ر1</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e">
            <v>#REF!</v>
          </cell>
        </row>
        <row r="429">
          <cell r="A429">
            <v>707426</v>
          </cell>
          <cell r="B429" t="str">
            <v>زهرالدين الخلف</v>
          </cell>
          <cell r="C429" t="str">
            <v>الثانية حديث</v>
          </cell>
          <cell r="D429" t="str">
            <v>ترفع الى س2</v>
          </cell>
          <cell r="E429"/>
          <cell r="F429" t="str">
            <v>ر1</v>
          </cell>
          <cell r="G429"/>
          <cell r="H429" t="str">
            <v>ر1</v>
          </cell>
          <cell r="I429"/>
          <cell r="J429" t="str">
            <v>ر1</v>
          </cell>
          <cell r="K429"/>
          <cell r="L429" t="str">
            <v>ر1</v>
          </cell>
          <cell r="M429"/>
          <cell r="N429" t="str">
            <v>ر1</v>
          </cell>
          <cell r="O429"/>
          <cell r="P429" t="str">
            <v>ر1</v>
          </cell>
          <cell r="Q429">
            <v>1</v>
          </cell>
          <cell r="R429" t="str">
            <v>ج</v>
          </cell>
          <cell r="S429">
            <v>1</v>
          </cell>
          <cell r="T429" t="str">
            <v>ج</v>
          </cell>
          <cell r="U429">
            <v>1</v>
          </cell>
          <cell r="V429" t="str">
            <v>ج</v>
          </cell>
          <cell r="W429">
            <v>1</v>
          </cell>
          <cell r="X429" t="str">
            <v>ج</v>
          </cell>
          <cell r="Y429">
            <v>1</v>
          </cell>
          <cell r="Z429" t="str">
            <v>ج</v>
          </cell>
          <cell r="AA429">
            <v>1</v>
          </cell>
          <cell r="AB429" t="str">
            <v>ج</v>
          </cell>
          <cell r="AC429"/>
          <cell r="AD429" t="str">
            <v/>
          </cell>
          <cell r="AE429"/>
          <cell r="AF429" t="str">
            <v/>
          </cell>
          <cell r="AG429"/>
          <cell r="AH429" t="str">
            <v/>
          </cell>
          <cell r="AI429"/>
          <cell r="AJ429" t="str">
            <v/>
          </cell>
          <cell r="AK429"/>
          <cell r="AL429" t="str">
            <v/>
          </cell>
          <cell r="AM429"/>
          <cell r="AN429" t="str">
            <v/>
          </cell>
          <cell r="AO429"/>
          <cell r="AP429" t="str">
            <v/>
          </cell>
          <cell r="AQ429"/>
          <cell r="AR429" t="str">
            <v/>
          </cell>
          <cell r="AS429"/>
          <cell r="AT429" t="str">
            <v/>
          </cell>
          <cell r="AU429"/>
          <cell r="AV429" t="str">
            <v/>
          </cell>
          <cell r="AW429"/>
          <cell r="AX429" t="str">
            <v/>
          </cell>
          <cell r="AY429"/>
          <cell r="AZ429" t="str">
            <v/>
          </cell>
          <cell r="BA429"/>
          <cell r="BB429" t="str">
            <v/>
          </cell>
          <cell r="BC429"/>
          <cell r="BD429" t="str">
            <v/>
          </cell>
          <cell r="BE429"/>
          <cell r="BF429" t="str">
            <v/>
          </cell>
          <cell r="BG429"/>
          <cell r="BH429" t="str">
            <v/>
          </cell>
          <cell r="BI429"/>
          <cell r="BJ429" t="str">
            <v/>
          </cell>
          <cell r="BK429"/>
          <cell r="BL429" t="str">
            <v/>
          </cell>
          <cell r="BM429"/>
          <cell r="BN429" t="str">
            <v/>
          </cell>
          <cell r="BO429"/>
          <cell r="BP429" t="str">
            <v/>
          </cell>
          <cell r="BQ429"/>
          <cell r="BR429" t="str">
            <v/>
          </cell>
          <cell r="BS429"/>
          <cell r="BT429" t="str">
            <v/>
          </cell>
          <cell r="BU429"/>
          <cell r="BV429" t="str">
            <v/>
          </cell>
          <cell r="BW429"/>
          <cell r="BX429" t="str">
            <v/>
          </cell>
          <cell r="BY429"/>
          <cell r="BZ429" t="str">
            <v/>
          </cell>
          <cell r="CA429"/>
          <cell r="CB429" t="str">
            <v/>
          </cell>
          <cell r="CC429"/>
          <cell r="CD429" t="str">
            <v/>
          </cell>
          <cell r="CE429"/>
          <cell r="CF429" t="str">
            <v/>
          </cell>
          <cell r="CG429"/>
          <cell r="CH429" t="str">
            <v/>
          </cell>
          <cell r="CI429"/>
          <cell r="CJ429" t="str">
            <v/>
          </cell>
          <cell r="CK429"/>
          <cell r="CL429" t="str">
            <v/>
          </cell>
          <cell r="CM429"/>
          <cell r="CN429" t="str">
            <v/>
          </cell>
          <cell r="CO429"/>
          <cell r="CP429" t="str">
            <v/>
          </cell>
          <cell r="CQ429"/>
          <cell r="CR429" t="str">
            <v/>
          </cell>
          <cell r="CS429"/>
          <cell r="CT429" t="str">
            <v/>
          </cell>
          <cell r="CU429"/>
          <cell r="CV429" t="str">
            <v/>
          </cell>
          <cell r="CW429"/>
          <cell r="CX429" t="str">
            <v>ر1</v>
          </cell>
          <cell r="CY429" t="str">
            <v>ر1</v>
          </cell>
          <cell r="CZ429" t="str">
            <v>ر1</v>
          </cell>
          <cell r="DA429" t="str">
            <v>ر1</v>
          </cell>
          <cell r="DB429" t="str">
            <v>ر1</v>
          </cell>
          <cell r="DC429" t="str">
            <v>ر1</v>
          </cell>
          <cell r="DD429" t="str">
            <v>ر1</v>
          </cell>
          <cell r="DE429" t="str">
            <v>ر1</v>
          </cell>
          <cell r="DF429" t="str">
            <v>ر1</v>
          </cell>
          <cell r="DG429" t="str">
            <v>ر1</v>
          </cell>
          <cell r="DH429" t="str">
            <v>ر1</v>
          </cell>
          <cell r="DI429" t="str">
            <v>ر1</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
          </cell>
          <cell r="ET429" t="str">
            <v/>
          </cell>
          <cell r="EU429" t="str">
            <v/>
          </cell>
          <cell r="EV429" t="str">
            <v/>
          </cell>
          <cell r="EW429" t="e">
            <v>#REF!</v>
          </cell>
        </row>
        <row r="430">
          <cell r="A430">
            <v>707429</v>
          </cell>
          <cell r="B430" t="str">
            <v>زين سليمان</v>
          </cell>
          <cell r="C430" t="str">
            <v>الأولى</v>
          </cell>
          <cell r="D430" t="str">
            <v>إيقاف</v>
          </cell>
          <cell r="E430"/>
          <cell r="F430" t="str">
            <v>ر1</v>
          </cell>
          <cell r="G430"/>
          <cell r="H430" t="str">
            <v>ر1</v>
          </cell>
          <cell r="I430"/>
          <cell r="J430" t="str">
            <v>ر1</v>
          </cell>
          <cell r="K430"/>
          <cell r="L430" t="str">
            <v>ر1</v>
          </cell>
          <cell r="M430"/>
          <cell r="N430" t="str">
            <v>ر1</v>
          </cell>
          <cell r="O430"/>
          <cell r="P430" t="str">
            <v>ر1</v>
          </cell>
          <cell r="Q430">
            <v>1</v>
          </cell>
          <cell r="R430" t="str">
            <v>ج</v>
          </cell>
          <cell r="S430"/>
          <cell r="T430" t="str">
            <v>ج</v>
          </cell>
          <cell r="U430"/>
          <cell r="V430" t="str">
            <v>ج</v>
          </cell>
          <cell r="W430"/>
          <cell r="X430" t="str">
            <v>ج</v>
          </cell>
          <cell r="Y430"/>
          <cell r="Z430" t="str">
            <v>ج</v>
          </cell>
          <cell r="AA430">
            <v>1</v>
          </cell>
          <cell r="AB430" t="str">
            <v>ج</v>
          </cell>
          <cell r="AC430"/>
          <cell r="AD430" t="str">
            <v/>
          </cell>
          <cell r="AE430"/>
          <cell r="AF430" t="str">
            <v/>
          </cell>
          <cell r="AG430"/>
          <cell r="AH430" t="str">
            <v/>
          </cell>
          <cell r="AI430"/>
          <cell r="AJ430" t="str">
            <v/>
          </cell>
          <cell r="AK430"/>
          <cell r="AL430" t="str">
            <v/>
          </cell>
          <cell r="AM430"/>
          <cell r="AN430" t="str">
            <v/>
          </cell>
          <cell r="AO430"/>
          <cell r="AP430" t="str">
            <v/>
          </cell>
          <cell r="AQ430"/>
          <cell r="AR430" t="str">
            <v/>
          </cell>
          <cell r="AS430"/>
          <cell r="AT430" t="str">
            <v/>
          </cell>
          <cell r="AU430"/>
          <cell r="AV430" t="str">
            <v/>
          </cell>
          <cell r="AW430"/>
          <cell r="AX430" t="str">
            <v/>
          </cell>
          <cell r="AY430"/>
          <cell r="AZ430" t="str">
            <v/>
          </cell>
          <cell r="BA430"/>
          <cell r="BB430" t="str">
            <v/>
          </cell>
          <cell r="BC430"/>
          <cell r="BD430" t="str">
            <v/>
          </cell>
          <cell r="BE430"/>
          <cell r="BF430" t="str">
            <v/>
          </cell>
          <cell r="BG430"/>
          <cell r="BH430" t="str">
            <v/>
          </cell>
          <cell r="BI430"/>
          <cell r="BJ430" t="str">
            <v/>
          </cell>
          <cell r="BK430"/>
          <cell r="BL430" t="str">
            <v/>
          </cell>
          <cell r="BM430"/>
          <cell r="BN430" t="str">
            <v/>
          </cell>
          <cell r="BO430"/>
          <cell r="BP430" t="str">
            <v/>
          </cell>
          <cell r="BQ430"/>
          <cell r="BR430" t="str">
            <v/>
          </cell>
          <cell r="BS430"/>
          <cell r="BT430" t="str">
            <v/>
          </cell>
          <cell r="BU430"/>
          <cell r="BV430" t="str">
            <v/>
          </cell>
          <cell r="BW430"/>
          <cell r="BX430" t="str">
            <v/>
          </cell>
          <cell r="BY430"/>
          <cell r="BZ430" t="str">
            <v/>
          </cell>
          <cell r="CA430"/>
          <cell r="CB430" t="str">
            <v/>
          </cell>
          <cell r="CC430"/>
          <cell r="CD430" t="str">
            <v/>
          </cell>
          <cell r="CE430"/>
          <cell r="CF430" t="str">
            <v/>
          </cell>
          <cell r="CG430"/>
          <cell r="CH430" t="str">
            <v/>
          </cell>
          <cell r="CI430"/>
          <cell r="CJ430" t="str">
            <v/>
          </cell>
          <cell r="CK430"/>
          <cell r="CL430" t="str">
            <v/>
          </cell>
          <cell r="CM430"/>
          <cell r="CN430" t="str">
            <v/>
          </cell>
          <cell r="CO430"/>
          <cell r="CP430" t="str">
            <v/>
          </cell>
          <cell r="CQ430"/>
          <cell r="CR430" t="str">
            <v/>
          </cell>
          <cell r="CS430"/>
          <cell r="CT430" t="str">
            <v/>
          </cell>
          <cell r="CU430"/>
          <cell r="CV430" t="str">
            <v/>
          </cell>
          <cell r="CW430" t="str">
            <v>إيقاف</v>
          </cell>
          <cell r="CX430" t="str">
            <v>ر1</v>
          </cell>
          <cell r="CY430" t="str">
            <v>ر1</v>
          </cell>
          <cell r="CZ430" t="str">
            <v>ر1</v>
          </cell>
          <cell r="DA430" t="str">
            <v>ر1</v>
          </cell>
          <cell r="DB430" t="str">
            <v>ر1</v>
          </cell>
          <cell r="DC430" t="str">
            <v>ر1</v>
          </cell>
          <cell r="DD430" t="str">
            <v>ج</v>
          </cell>
          <cell r="DE430" t="str">
            <v>ج</v>
          </cell>
          <cell r="DF430" t="str">
            <v>ج</v>
          </cell>
          <cell r="DG430" t="str">
            <v>ج</v>
          </cell>
          <cell r="DH430" t="str">
            <v>ج</v>
          </cell>
          <cell r="DI430" t="str">
            <v>ج</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
          </cell>
          <cell r="ET430">
            <v>20000</v>
          </cell>
          <cell r="EU430" t="str">
            <v/>
          </cell>
          <cell r="EV430" t="str">
            <v/>
          </cell>
          <cell r="EW430" t="e">
            <v>#REF!</v>
          </cell>
        </row>
        <row r="431">
          <cell r="A431">
            <v>707430</v>
          </cell>
          <cell r="B431" t="str">
            <v>زينه نعامي</v>
          </cell>
          <cell r="C431" t="str">
            <v>الأولى</v>
          </cell>
          <cell r="D431" t="str">
            <v>إيقاف</v>
          </cell>
          <cell r="E431">
            <v>1</v>
          </cell>
          <cell r="F431" t="str">
            <v>ر1</v>
          </cell>
          <cell r="G431"/>
          <cell r="H431" t="str">
            <v>ر1</v>
          </cell>
          <cell r="I431"/>
          <cell r="J431" t="str">
            <v>ر1</v>
          </cell>
          <cell r="K431"/>
          <cell r="L431" t="str">
            <v>ر1</v>
          </cell>
          <cell r="M431">
            <v>1</v>
          </cell>
          <cell r="N431" t="str">
            <v>ر1</v>
          </cell>
          <cell r="O431"/>
          <cell r="P431" t="str">
            <v>ر1</v>
          </cell>
          <cell r="Q431">
            <v>1</v>
          </cell>
          <cell r="R431" t="str">
            <v>ج</v>
          </cell>
          <cell r="S431">
            <v>1</v>
          </cell>
          <cell r="T431" t="str">
            <v>ج</v>
          </cell>
          <cell r="U431">
            <v>1</v>
          </cell>
          <cell r="V431" t="str">
            <v>ج</v>
          </cell>
          <cell r="W431">
            <v>1</v>
          </cell>
          <cell r="X431" t="str">
            <v>ج</v>
          </cell>
          <cell r="Y431">
            <v>1</v>
          </cell>
          <cell r="Z431" t="str">
            <v>ج</v>
          </cell>
          <cell r="AA431">
            <v>1</v>
          </cell>
          <cell r="AB431" t="str">
            <v>ج</v>
          </cell>
          <cell r="AC431"/>
          <cell r="AD431" t="str">
            <v/>
          </cell>
          <cell r="AE431"/>
          <cell r="AF431" t="str">
            <v/>
          </cell>
          <cell r="AG431"/>
          <cell r="AH431" t="str">
            <v/>
          </cell>
          <cell r="AI431"/>
          <cell r="AJ431" t="str">
            <v/>
          </cell>
          <cell r="AK431"/>
          <cell r="AL431" t="str">
            <v/>
          </cell>
          <cell r="AM431"/>
          <cell r="AN431" t="str">
            <v/>
          </cell>
          <cell r="AO431"/>
          <cell r="AP431" t="str">
            <v/>
          </cell>
          <cell r="AQ431"/>
          <cell r="AR431" t="str">
            <v/>
          </cell>
          <cell r="AS431"/>
          <cell r="AT431" t="str">
            <v/>
          </cell>
          <cell r="AU431"/>
          <cell r="AV431" t="str">
            <v/>
          </cell>
          <cell r="AW431"/>
          <cell r="AX431" t="str">
            <v/>
          </cell>
          <cell r="AY431"/>
          <cell r="AZ431" t="str">
            <v/>
          </cell>
          <cell r="BA431"/>
          <cell r="BB431" t="str">
            <v/>
          </cell>
          <cell r="BC431"/>
          <cell r="BD431" t="str">
            <v/>
          </cell>
          <cell r="BE431"/>
          <cell r="BF431" t="str">
            <v/>
          </cell>
          <cell r="BG431"/>
          <cell r="BH431" t="str">
            <v/>
          </cell>
          <cell r="BI431"/>
          <cell r="BJ431" t="str">
            <v/>
          </cell>
          <cell r="BK431"/>
          <cell r="BL431" t="str">
            <v/>
          </cell>
          <cell r="BM431"/>
          <cell r="BN431" t="str">
            <v/>
          </cell>
          <cell r="BO431"/>
          <cell r="BP431" t="str">
            <v/>
          </cell>
          <cell r="BQ431"/>
          <cell r="BR431" t="str">
            <v/>
          </cell>
          <cell r="BS431"/>
          <cell r="BT431" t="str">
            <v/>
          </cell>
          <cell r="BU431"/>
          <cell r="BV431" t="str">
            <v/>
          </cell>
          <cell r="BW431"/>
          <cell r="BX431" t="str">
            <v/>
          </cell>
          <cell r="BY431"/>
          <cell r="BZ431" t="str">
            <v/>
          </cell>
          <cell r="CA431"/>
          <cell r="CB431" t="str">
            <v/>
          </cell>
          <cell r="CC431"/>
          <cell r="CD431" t="str">
            <v/>
          </cell>
          <cell r="CE431"/>
          <cell r="CF431" t="str">
            <v/>
          </cell>
          <cell r="CG431"/>
          <cell r="CH431" t="str">
            <v/>
          </cell>
          <cell r="CI431"/>
          <cell r="CJ431" t="str">
            <v/>
          </cell>
          <cell r="CK431"/>
          <cell r="CL431" t="str">
            <v/>
          </cell>
          <cell r="CM431"/>
          <cell r="CN431" t="str">
            <v/>
          </cell>
          <cell r="CO431"/>
          <cell r="CP431" t="str">
            <v/>
          </cell>
          <cell r="CQ431"/>
          <cell r="CR431" t="str">
            <v/>
          </cell>
          <cell r="CS431"/>
          <cell r="CT431" t="str">
            <v/>
          </cell>
          <cell r="CU431"/>
          <cell r="CV431" t="str">
            <v/>
          </cell>
          <cell r="CW431" t="str">
            <v>إيقاف</v>
          </cell>
          <cell r="CX431" t="str">
            <v>ر1</v>
          </cell>
          <cell r="CY431" t="str">
            <v>ر1</v>
          </cell>
          <cell r="CZ431" t="str">
            <v>ر1</v>
          </cell>
          <cell r="DA431" t="str">
            <v>ر1</v>
          </cell>
          <cell r="DB431" t="str">
            <v>ر1</v>
          </cell>
          <cell r="DC431" t="str">
            <v>ر1</v>
          </cell>
          <cell r="DD431" t="str">
            <v>ج</v>
          </cell>
          <cell r="DE431" t="str">
            <v>ج</v>
          </cell>
          <cell r="DF431" t="str">
            <v>ج</v>
          </cell>
          <cell r="DG431" t="str">
            <v>ج</v>
          </cell>
          <cell r="DH431" t="str">
            <v>ج</v>
          </cell>
          <cell r="DI431" t="str">
            <v>ج</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O431" t="str">
            <v/>
          </cell>
          <cell r="EP431" t="str">
            <v/>
          </cell>
          <cell r="EQ431" t="str">
            <v/>
          </cell>
          <cell r="ER431" t="str">
            <v/>
          </cell>
          <cell r="ES431" t="str">
            <v/>
          </cell>
          <cell r="ET431">
            <v>4000</v>
          </cell>
          <cell r="EU431" t="str">
            <v/>
          </cell>
          <cell r="EV431" t="str">
            <v/>
          </cell>
          <cell r="EW431" t="e">
            <v>#REF!</v>
          </cell>
        </row>
        <row r="432">
          <cell r="A432">
            <v>707433</v>
          </cell>
          <cell r="B432" t="str">
            <v>سدرا بكز</v>
          </cell>
          <cell r="C432" t="str">
            <v>الأولى</v>
          </cell>
          <cell r="D432" t="str">
            <v>إيقاف</v>
          </cell>
          <cell r="E432"/>
          <cell r="F432" t="str">
            <v>ر1</v>
          </cell>
          <cell r="G432"/>
          <cell r="H432" t="str">
            <v>ج</v>
          </cell>
          <cell r="I432"/>
          <cell r="J432" t="str">
            <v>ج</v>
          </cell>
          <cell r="K432">
            <v>1</v>
          </cell>
          <cell r="L432" t="str">
            <v>ج</v>
          </cell>
          <cell r="M432"/>
          <cell r="N432" t="str">
            <v>ج</v>
          </cell>
          <cell r="O432"/>
          <cell r="P432" t="str">
            <v>ر1</v>
          </cell>
          <cell r="Q432"/>
          <cell r="R432" t="str">
            <v>ج</v>
          </cell>
          <cell r="S432"/>
          <cell r="T432" t="str">
            <v>ج</v>
          </cell>
          <cell r="U432"/>
          <cell r="V432" t="str">
            <v>ج</v>
          </cell>
          <cell r="W432"/>
          <cell r="X432" t="str">
            <v>ج</v>
          </cell>
          <cell r="Y432"/>
          <cell r="Z432" t="str">
            <v>ج</v>
          </cell>
          <cell r="AA432">
            <v>1</v>
          </cell>
          <cell r="AB432" t="str">
            <v>ج</v>
          </cell>
          <cell r="AC432"/>
          <cell r="AD432" t="str">
            <v/>
          </cell>
          <cell r="AE432"/>
          <cell r="AF432" t="str">
            <v/>
          </cell>
          <cell r="AG432"/>
          <cell r="AH432" t="str">
            <v/>
          </cell>
          <cell r="AI432"/>
          <cell r="AJ432" t="str">
            <v/>
          </cell>
          <cell r="AK432"/>
          <cell r="AL432" t="str">
            <v/>
          </cell>
          <cell r="AM432"/>
          <cell r="AN432" t="str">
            <v/>
          </cell>
          <cell r="AO432"/>
          <cell r="AP432" t="str">
            <v/>
          </cell>
          <cell r="AQ432"/>
          <cell r="AR432" t="str">
            <v/>
          </cell>
          <cell r="AS432"/>
          <cell r="AT432" t="str">
            <v/>
          </cell>
          <cell r="AU432"/>
          <cell r="AV432" t="str">
            <v/>
          </cell>
          <cell r="AW432"/>
          <cell r="AX432" t="str">
            <v/>
          </cell>
          <cell r="AY432"/>
          <cell r="AZ432" t="str">
            <v/>
          </cell>
          <cell r="BA432"/>
          <cell r="BB432" t="str">
            <v/>
          </cell>
          <cell r="BC432"/>
          <cell r="BD432" t="str">
            <v/>
          </cell>
          <cell r="BE432"/>
          <cell r="BF432" t="str">
            <v/>
          </cell>
          <cell r="BG432"/>
          <cell r="BH432" t="str">
            <v/>
          </cell>
          <cell r="BI432"/>
          <cell r="BJ432" t="str">
            <v/>
          </cell>
          <cell r="BK432"/>
          <cell r="BL432" t="str">
            <v/>
          </cell>
          <cell r="BM432"/>
          <cell r="BN432" t="str">
            <v/>
          </cell>
          <cell r="BO432"/>
          <cell r="BP432" t="str">
            <v/>
          </cell>
          <cell r="BQ432"/>
          <cell r="BR432" t="str">
            <v/>
          </cell>
          <cell r="BS432"/>
          <cell r="BT432" t="str">
            <v/>
          </cell>
          <cell r="BU432"/>
          <cell r="BV432" t="str">
            <v/>
          </cell>
          <cell r="BW432"/>
          <cell r="BX432" t="str">
            <v/>
          </cell>
          <cell r="BY432"/>
          <cell r="BZ432" t="str">
            <v/>
          </cell>
          <cell r="CA432"/>
          <cell r="CB432" t="str">
            <v/>
          </cell>
          <cell r="CC432"/>
          <cell r="CD432" t="str">
            <v/>
          </cell>
          <cell r="CE432"/>
          <cell r="CF432" t="str">
            <v/>
          </cell>
          <cell r="CG432"/>
          <cell r="CH432" t="str">
            <v/>
          </cell>
          <cell r="CI432"/>
          <cell r="CJ432" t="str">
            <v/>
          </cell>
          <cell r="CK432"/>
          <cell r="CL432" t="str">
            <v/>
          </cell>
          <cell r="CM432"/>
          <cell r="CN432" t="str">
            <v/>
          </cell>
          <cell r="CO432"/>
          <cell r="CP432" t="str">
            <v/>
          </cell>
          <cell r="CQ432"/>
          <cell r="CR432" t="str">
            <v/>
          </cell>
          <cell r="CS432"/>
          <cell r="CT432" t="str">
            <v/>
          </cell>
          <cell r="CU432"/>
          <cell r="CV432" t="str">
            <v/>
          </cell>
          <cell r="CW432" t="str">
            <v>إيقاف</v>
          </cell>
          <cell r="CX432" t="str">
            <v>ر1</v>
          </cell>
          <cell r="CY432" t="str">
            <v>ج</v>
          </cell>
          <cell r="CZ432" t="str">
            <v>ج</v>
          </cell>
          <cell r="DA432" t="str">
            <v>ج</v>
          </cell>
          <cell r="DB432" t="str">
            <v>ج</v>
          </cell>
          <cell r="DC432" t="str">
            <v>ر1</v>
          </cell>
          <cell r="DD432" t="str">
            <v>ج</v>
          </cell>
          <cell r="DE432" t="str">
            <v>ج</v>
          </cell>
          <cell r="DF432" t="str">
            <v>ج</v>
          </cell>
          <cell r="DG432" t="str">
            <v>ج</v>
          </cell>
          <cell r="DH432" t="str">
            <v>ج</v>
          </cell>
          <cell r="DI432" t="str">
            <v>ج</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v>20000</v>
          </cell>
          <cell r="EU432" t="str">
            <v/>
          </cell>
          <cell r="EV432" t="str">
            <v/>
          </cell>
          <cell r="EW432" t="e">
            <v>#REF!</v>
          </cell>
        </row>
        <row r="433">
          <cell r="A433">
            <v>707434</v>
          </cell>
          <cell r="B433" t="str">
            <v>سلام قاضي امين</v>
          </cell>
          <cell r="C433" t="str">
            <v>الثانية حديث</v>
          </cell>
          <cell r="D433" t="str">
            <v>ترفع الى س2</v>
          </cell>
          <cell r="E433"/>
          <cell r="F433" t="str">
            <v>ج</v>
          </cell>
          <cell r="G433"/>
          <cell r="H433" t="str">
            <v>ج</v>
          </cell>
          <cell r="I433"/>
          <cell r="J433" t="str">
            <v>ج</v>
          </cell>
          <cell r="K433"/>
          <cell r="L433" t="str">
            <v>ج</v>
          </cell>
          <cell r="M433"/>
          <cell r="N433" t="str">
            <v>ج</v>
          </cell>
          <cell r="O433"/>
          <cell r="P433" t="str">
            <v>ج</v>
          </cell>
          <cell r="Q433">
            <v>1</v>
          </cell>
          <cell r="R433" t="str">
            <v>ج</v>
          </cell>
          <cell r="S433">
            <v>1</v>
          </cell>
          <cell r="T433" t="str">
            <v>ج</v>
          </cell>
          <cell r="U433">
            <v>1</v>
          </cell>
          <cell r="V433" t="str">
            <v>ج</v>
          </cell>
          <cell r="W433"/>
          <cell r="X433" t="str">
            <v>ج</v>
          </cell>
          <cell r="Y433">
            <v>1</v>
          </cell>
          <cell r="Z433" t="str">
            <v>ج</v>
          </cell>
          <cell r="AA433">
            <v>1</v>
          </cell>
          <cell r="AB433" t="str">
            <v>ج</v>
          </cell>
          <cell r="AC433"/>
          <cell r="AD433" t="str">
            <v/>
          </cell>
          <cell r="AE433"/>
          <cell r="AF433" t="str">
            <v/>
          </cell>
          <cell r="AG433"/>
          <cell r="AH433" t="str">
            <v/>
          </cell>
          <cell r="AI433"/>
          <cell r="AJ433" t="str">
            <v/>
          </cell>
          <cell r="AK433"/>
          <cell r="AL433" t="str">
            <v/>
          </cell>
          <cell r="AM433"/>
          <cell r="AN433" t="str">
            <v/>
          </cell>
          <cell r="AO433"/>
          <cell r="AP433" t="str">
            <v/>
          </cell>
          <cell r="AQ433"/>
          <cell r="AR433" t="str">
            <v/>
          </cell>
          <cell r="AS433"/>
          <cell r="AT433" t="str">
            <v/>
          </cell>
          <cell r="AU433"/>
          <cell r="AV433" t="str">
            <v/>
          </cell>
          <cell r="AW433"/>
          <cell r="AX433" t="str">
            <v/>
          </cell>
          <cell r="AY433"/>
          <cell r="AZ433" t="str">
            <v/>
          </cell>
          <cell r="BA433"/>
          <cell r="BB433" t="str">
            <v/>
          </cell>
          <cell r="BC433"/>
          <cell r="BD433" t="str">
            <v/>
          </cell>
          <cell r="BE433"/>
          <cell r="BF433" t="str">
            <v/>
          </cell>
          <cell r="BG433"/>
          <cell r="BH433" t="str">
            <v/>
          </cell>
          <cell r="BI433"/>
          <cell r="BJ433" t="str">
            <v/>
          </cell>
          <cell r="BK433"/>
          <cell r="BL433" t="str">
            <v/>
          </cell>
          <cell r="BM433"/>
          <cell r="BN433" t="str">
            <v/>
          </cell>
          <cell r="BO433"/>
          <cell r="BP433" t="str">
            <v/>
          </cell>
          <cell r="BQ433"/>
          <cell r="BR433" t="str">
            <v/>
          </cell>
          <cell r="BS433"/>
          <cell r="BT433" t="str">
            <v/>
          </cell>
          <cell r="BU433"/>
          <cell r="BV433" t="str">
            <v/>
          </cell>
          <cell r="BW433"/>
          <cell r="BX433" t="str">
            <v/>
          </cell>
          <cell r="BY433"/>
          <cell r="BZ433" t="str">
            <v/>
          </cell>
          <cell r="CA433"/>
          <cell r="CB433" t="str">
            <v/>
          </cell>
          <cell r="CC433"/>
          <cell r="CD433" t="str">
            <v/>
          </cell>
          <cell r="CE433"/>
          <cell r="CF433" t="str">
            <v/>
          </cell>
          <cell r="CG433"/>
          <cell r="CH433" t="str">
            <v/>
          </cell>
          <cell r="CI433"/>
          <cell r="CJ433" t="str">
            <v/>
          </cell>
          <cell r="CK433"/>
          <cell r="CL433" t="str">
            <v/>
          </cell>
          <cell r="CM433"/>
          <cell r="CN433" t="str">
            <v/>
          </cell>
          <cell r="CO433"/>
          <cell r="CP433" t="str">
            <v/>
          </cell>
          <cell r="CQ433"/>
          <cell r="CR433" t="str">
            <v/>
          </cell>
          <cell r="CS433"/>
          <cell r="CT433" t="str">
            <v/>
          </cell>
          <cell r="CU433"/>
          <cell r="CV433" t="str">
            <v/>
          </cell>
          <cell r="CW433"/>
          <cell r="CX433" t="str">
            <v>ج</v>
          </cell>
          <cell r="CY433" t="str">
            <v>ج</v>
          </cell>
          <cell r="CZ433" t="str">
            <v>ج</v>
          </cell>
          <cell r="DA433" t="str">
            <v>ج</v>
          </cell>
          <cell r="DB433" t="str">
            <v>ج</v>
          </cell>
          <cell r="DC433" t="str">
            <v>ج</v>
          </cell>
          <cell r="DD433" t="str">
            <v>ر1</v>
          </cell>
          <cell r="DE433" t="str">
            <v>ر1</v>
          </cell>
          <cell r="DF433" t="str">
            <v>ر1</v>
          </cell>
          <cell r="DG433" t="str">
            <v>ج</v>
          </cell>
          <cell r="DH433" t="str">
            <v>ر1</v>
          </cell>
          <cell r="DI433" t="str">
            <v>ر1</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O433" t="str">
            <v/>
          </cell>
          <cell r="EP433" t="str">
            <v/>
          </cell>
          <cell r="EQ433" t="str">
            <v/>
          </cell>
          <cell r="ER433" t="str">
            <v/>
          </cell>
          <cell r="ES433" t="str">
            <v/>
          </cell>
          <cell r="ET433" t="str">
            <v/>
          </cell>
          <cell r="EU433" t="str">
            <v/>
          </cell>
          <cell r="EV433" t="str">
            <v/>
          </cell>
          <cell r="EW433" t="e">
            <v>#REF!</v>
          </cell>
        </row>
        <row r="434">
          <cell r="A434">
            <v>707435</v>
          </cell>
          <cell r="B434" t="str">
            <v>سما بيبي</v>
          </cell>
          <cell r="C434" t="str">
            <v>الأولى</v>
          </cell>
          <cell r="D434" t="str">
            <v/>
          </cell>
          <cell r="E434">
            <v>1</v>
          </cell>
          <cell r="F434" t="str">
            <v/>
          </cell>
          <cell r="G434"/>
          <cell r="H434" t="str">
            <v/>
          </cell>
          <cell r="I434">
            <v>1</v>
          </cell>
          <cell r="J434" t="str">
            <v/>
          </cell>
          <cell r="K434">
            <v>1</v>
          </cell>
          <cell r="L434" t="str">
            <v/>
          </cell>
          <cell r="M434"/>
          <cell r="N434" t="str">
            <v/>
          </cell>
          <cell r="O434">
            <v>1</v>
          </cell>
          <cell r="P434" t="str">
            <v/>
          </cell>
          <cell r="Q434"/>
          <cell r="R434" t="str">
            <v/>
          </cell>
          <cell r="S434"/>
          <cell r="T434" t="str">
            <v/>
          </cell>
          <cell r="U434"/>
          <cell r="V434" t="str">
            <v/>
          </cell>
          <cell r="W434"/>
          <cell r="X434" t="str">
            <v/>
          </cell>
          <cell r="Y434"/>
          <cell r="Z434" t="str">
            <v/>
          </cell>
          <cell r="AA434"/>
          <cell r="AB434" t="str">
            <v/>
          </cell>
          <cell r="AC434"/>
          <cell r="AD434" t="str">
            <v/>
          </cell>
          <cell r="AE434"/>
          <cell r="AF434" t="str">
            <v/>
          </cell>
          <cell r="AG434"/>
          <cell r="AH434" t="str">
            <v/>
          </cell>
          <cell r="AI434"/>
          <cell r="AJ434" t="str">
            <v/>
          </cell>
          <cell r="AK434"/>
          <cell r="AL434" t="str">
            <v/>
          </cell>
          <cell r="AM434"/>
          <cell r="AN434" t="str">
            <v/>
          </cell>
          <cell r="AO434"/>
          <cell r="AP434" t="str">
            <v/>
          </cell>
          <cell r="AQ434"/>
          <cell r="AR434" t="str">
            <v/>
          </cell>
          <cell r="AS434"/>
          <cell r="AT434" t="str">
            <v/>
          </cell>
          <cell r="AU434"/>
          <cell r="AV434" t="str">
            <v/>
          </cell>
          <cell r="AW434"/>
          <cell r="AX434" t="str">
            <v/>
          </cell>
          <cell r="AY434"/>
          <cell r="AZ434" t="str">
            <v/>
          </cell>
          <cell r="BA434"/>
          <cell r="BB434" t="str">
            <v/>
          </cell>
          <cell r="BC434"/>
          <cell r="BD434" t="str">
            <v/>
          </cell>
          <cell r="BE434"/>
          <cell r="BF434" t="str">
            <v/>
          </cell>
          <cell r="BG434"/>
          <cell r="BH434" t="str">
            <v/>
          </cell>
          <cell r="BI434"/>
          <cell r="BJ434" t="str">
            <v/>
          </cell>
          <cell r="BK434"/>
          <cell r="BL434" t="str">
            <v/>
          </cell>
          <cell r="BM434"/>
          <cell r="BN434" t="str">
            <v/>
          </cell>
          <cell r="BO434"/>
          <cell r="BP434" t="str">
            <v/>
          </cell>
          <cell r="BQ434"/>
          <cell r="BR434" t="str">
            <v/>
          </cell>
          <cell r="BS434"/>
          <cell r="BT434" t="str">
            <v/>
          </cell>
          <cell r="BU434"/>
          <cell r="BV434" t="str">
            <v/>
          </cell>
          <cell r="BW434"/>
          <cell r="BX434" t="str">
            <v/>
          </cell>
          <cell r="BY434"/>
          <cell r="BZ434" t="str">
            <v/>
          </cell>
          <cell r="CA434"/>
          <cell r="CB434" t="str">
            <v/>
          </cell>
          <cell r="CC434"/>
          <cell r="CD434" t="str">
            <v/>
          </cell>
          <cell r="CE434"/>
          <cell r="CF434" t="str">
            <v/>
          </cell>
          <cell r="CG434"/>
          <cell r="CH434" t="str">
            <v/>
          </cell>
          <cell r="CI434"/>
          <cell r="CJ434" t="str">
            <v/>
          </cell>
          <cell r="CK434"/>
          <cell r="CL434" t="str">
            <v/>
          </cell>
          <cell r="CM434"/>
          <cell r="CN434" t="str">
            <v/>
          </cell>
          <cell r="CO434"/>
          <cell r="CP434" t="str">
            <v/>
          </cell>
          <cell r="CQ434"/>
          <cell r="CR434" t="str">
            <v/>
          </cell>
          <cell r="CS434"/>
          <cell r="CT434" t="str">
            <v/>
          </cell>
          <cell r="CU434"/>
          <cell r="CV434" t="str">
            <v/>
          </cell>
          <cell r="CW434"/>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
          </cell>
          <cell r="ET434" t="str">
            <v/>
          </cell>
          <cell r="EU434" t="str">
            <v/>
          </cell>
          <cell r="EV434" t="str">
            <v/>
          </cell>
          <cell r="EW434" t="e">
            <v>#REF!</v>
          </cell>
        </row>
        <row r="435">
          <cell r="A435">
            <v>707437</v>
          </cell>
          <cell r="B435" t="str">
            <v>سماح قنوت</v>
          </cell>
          <cell r="C435" t="str">
            <v>الأولى</v>
          </cell>
          <cell r="D435" t="str">
            <v>إيقاف</v>
          </cell>
          <cell r="E435"/>
          <cell r="F435" t="str">
            <v>ر1</v>
          </cell>
          <cell r="G435"/>
          <cell r="H435" t="str">
            <v>ج</v>
          </cell>
          <cell r="I435">
            <v>1</v>
          </cell>
          <cell r="J435" t="str">
            <v>ج</v>
          </cell>
          <cell r="K435"/>
          <cell r="L435" t="str">
            <v>ر1</v>
          </cell>
          <cell r="M435"/>
          <cell r="N435" t="str">
            <v>ج</v>
          </cell>
          <cell r="O435">
            <v>1</v>
          </cell>
          <cell r="P435" t="str">
            <v>ج</v>
          </cell>
          <cell r="Q435"/>
          <cell r="R435" t="str">
            <v>ج</v>
          </cell>
          <cell r="S435"/>
          <cell r="T435" t="str">
            <v>ج</v>
          </cell>
          <cell r="U435"/>
          <cell r="V435" t="str">
            <v>ج</v>
          </cell>
          <cell r="W435"/>
          <cell r="X435" t="str">
            <v>ج</v>
          </cell>
          <cell r="Y435"/>
          <cell r="Z435" t="str">
            <v>ج</v>
          </cell>
          <cell r="AA435"/>
          <cell r="AB435" t="str">
            <v>ج</v>
          </cell>
          <cell r="AC435"/>
          <cell r="AD435" t="str">
            <v/>
          </cell>
          <cell r="AE435"/>
          <cell r="AF435" t="str">
            <v/>
          </cell>
          <cell r="AG435"/>
          <cell r="AH435" t="str">
            <v/>
          </cell>
          <cell r="AI435"/>
          <cell r="AJ435" t="str">
            <v/>
          </cell>
          <cell r="AK435"/>
          <cell r="AL435" t="str">
            <v/>
          </cell>
          <cell r="AM435"/>
          <cell r="AN435" t="str">
            <v/>
          </cell>
          <cell r="AO435"/>
          <cell r="AP435" t="str">
            <v/>
          </cell>
          <cell r="AQ435"/>
          <cell r="AR435" t="str">
            <v/>
          </cell>
          <cell r="AS435"/>
          <cell r="AT435" t="str">
            <v/>
          </cell>
          <cell r="AU435"/>
          <cell r="AV435" t="str">
            <v/>
          </cell>
          <cell r="AW435"/>
          <cell r="AX435" t="str">
            <v/>
          </cell>
          <cell r="AY435"/>
          <cell r="AZ435" t="str">
            <v/>
          </cell>
          <cell r="BA435"/>
          <cell r="BB435" t="str">
            <v/>
          </cell>
          <cell r="BC435"/>
          <cell r="BD435" t="str">
            <v/>
          </cell>
          <cell r="BE435"/>
          <cell r="BF435" t="str">
            <v/>
          </cell>
          <cell r="BG435"/>
          <cell r="BH435" t="str">
            <v/>
          </cell>
          <cell r="BI435"/>
          <cell r="BJ435" t="str">
            <v/>
          </cell>
          <cell r="BK435"/>
          <cell r="BL435" t="str">
            <v/>
          </cell>
          <cell r="BM435"/>
          <cell r="BN435" t="str">
            <v/>
          </cell>
          <cell r="BO435"/>
          <cell r="BP435" t="str">
            <v/>
          </cell>
          <cell r="BQ435"/>
          <cell r="BR435" t="str">
            <v/>
          </cell>
          <cell r="BS435"/>
          <cell r="BT435" t="str">
            <v/>
          </cell>
          <cell r="BU435"/>
          <cell r="BV435" t="str">
            <v/>
          </cell>
          <cell r="BW435"/>
          <cell r="BX435" t="str">
            <v/>
          </cell>
          <cell r="BY435"/>
          <cell r="BZ435" t="str">
            <v/>
          </cell>
          <cell r="CA435"/>
          <cell r="CB435" t="str">
            <v/>
          </cell>
          <cell r="CC435"/>
          <cell r="CD435" t="str">
            <v/>
          </cell>
          <cell r="CE435"/>
          <cell r="CF435" t="str">
            <v/>
          </cell>
          <cell r="CG435"/>
          <cell r="CH435" t="str">
            <v/>
          </cell>
          <cell r="CI435"/>
          <cell r="CJ435" t="str">
            <v/>
          </cell>
          <cell r="CK435"/>
          <cell r="CL435" t="str">
            <v/>
          </cell>
          <cell r="CM435"/>
          <cell r="CN435" t="str">
            <v/>
          </cell>
          <cell r="CO435"/>
          <cell r="CP435" t="str">
            <v/>
          </cell>
          <cell r="CQ435"/>
          <cell r="CR435" t="str">
            <v/>
          </cell>
          <cell r="CS435"/>
          <cell r="CT435" t="str">
            <v/>
          </cell>
          <cell r="CU435"/>
          <cell r="CV435" t="str">
            <v/>
          </cell>
          <cell r="CW435" t="str">
            <v>إيقاف</v>
          </cell>
          <cell r="CX435" t="str">
            <v>ر1</v>
          </cell>
          <cell r="CY435" t="str">
            <v>ج</v>
          </cell>
          <cell r="CZ435" t="str">
            <v>ج</v>
          </cell>
          <cell r="DA435" t="str">
            <v>ر1</v>
          </cell>
          <cell r="DB435" t="str">
            <v>ج</v>
          </cell>
          <cell r="DC435" t="str">
            <v>ج</v>
          </cell>
          <cell r="DD435" t="str">
            <v>ج</v>
          </cell>
          <cell r="DE435" t="str">
            <v>ج</v>
          </cell>
          <cell r="DF435" t="str">
            <v>ج</v>
          </cell>
          <cell r="DG435" t="str">
            <v>ج</v>
          </cell>
          <cell r="DH435" t="str">
            <v>ج</v>
          </cell>
          <cell r="DI435" t="str">
            <v>ج</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v>20000</v>
          </cell>
          <cell r="EU435" t="str">
            <v/>
          </cell>
          <cell r="EV435" t="str">
            <v/>
          </cell>
          <cell r="EW435" t="e">
            <v>#REF!</v>
          </cell>
        </row>
        <row r="436">
          <cell r="A436">
            <v>707438</v>
          </cell>
          <cell r="B436" t="str">
            <v>سنا ملص</v>
          </cell>
          <cell r="C436" t="str">
            <v>الأولى</v>
          </cell>
          <cell r="D436" t="str">
            <v>إيقاف</v>
          </cell>
          <cell r="E436"/>
          <cell r="F436" t="str">
            <v>ر1</v>
          </cell>
          <cell r="G436"/>
          <cell r="H436" t="str">
            <v>ر1</v>
          </cell>
          <cell r="I436"/>
          <cell r="J436" t="str">
            <v>ر1</v>
          </cell>
          <cell r="K436"/>
          <cell r="L436" t="str">
            <v>ر1</v>
          </cell>
          <cell r="M436"/>
          <cell r="N436" t="str">
            <v>ر1</v>
          </cell>
          <cell r="O436"/>
          <cell r="P436" t="str">
            <v>ر1</v>
          </cell>
          <cell r="Q436">
            <v>1</v>
          </cell>
          <cell r="R436" t="str">
            <v>ج</v>
          </cell>
          <cell r="S436">
            <v>1</v>
          </cell>
          <cell r="T436" t="str">
            <v>ج</v>
          </cell>
          <cell r="U436"/>
          <cell r="V436" t="str">
            <v>ج</v>
          </cell>
          <cell r="W436"/>
          <cell r="X436" t="str">
            <v>ج</v>
          </cell>
          <cell r="Y436"/>
          <cell r="Z436" t="str">
            <v>ج</v>
          </cell>
          <cell r="AA436"/>
          <cell r="AB436" t="str">
            <v>ج</v>
          </cell>
          <cell r="AC436"/>
          <cell r="AD436" t="str">
            <v/>
          </cell>
          <cell r="AE436"/>
          <cell r="AF436" t="str">
            <v/>
          </cell>
          <cell r="AG436"/>
          <cell r="AH436" t="str">
            <v/>
          </cell>
          <cell r="AI436"/>
          <cell r="AJ436" t="str">
            <v/>
          </cell>
          <cell r="AK436"/>
          <cell r="AL436" t="str">
            <v/>
          </cell>
          <cell r="AM436"/>
          <cell r="AN436" t="str">
            <v/>
          </cell>
          <cell r="AO436"/>
          <cell r="AP436" t="str">
            <v/>
          </cell>
          <cell r="AQ436"/>
          <cell r="AR436" t="str">
            <v/>
          </cell>
          <cell r="AS436"/>
          <cell r="AT436" t="str">
            <v/>
          </cell>
          <cell r="AU436"/>
          <cell r="AV436" t="str">
            <v/>
          </cell>
          <cell r="AW436"/>
          <cell r="AX436" t="str">
            <v/>
          </cell>
          <cell r="AY436"/>
          <cell r="AZ436" t="str">
            <v/>
          </cell>
          <cell r="BA436"/>
          <cell r="BB436" t="str">
            <v/>
          </cell>
          <cell r="BC436"/>
          <cell r="BD436" t="str">
            <v/>
          </cell>
          <cell r="BE436"/>
          <cell r="BF436" t="str">
            <v/>
          </cell>
          <cell r="BG436"/>
          <cell r="BH436" t="str">
            <v/>
          </cell>
          <cell r="BI436"/>
          <cell r="BJ436" t="str">
            <v/>
          </cell>
          <cell r="BK436"/>
          <cell r="BL436" t="str">
            <v/>
          </cell>
          <cell r="BM436"/>
          <cell r="BN436" t="str">
            <v/>
          </cell>
          <cell r="BO436"/>
          <cell r="BP436" t="str">
            <v/>
          </cell>
          <cell r="BQ436"/>
          <cell r="BR436" t="str">
            <v/>
          </cell>
          <cell r="BS436"/>
          <cell r="BT436" t="str">
            <v/>
          </cell>
          <cell r="BU436"/>
          <cell r="BV436" t="str">
            <v/>
          </cell>
          <cell r="BW436"/>
          <cell r="BX436" t="str">
            <v/>
          </cell>
          <cell r="BY436"/>
          <cell r="BZ436" t="str">
            <v/>
          </cell>
          <cell r="CA436"/>
          <cell r="CB436" t="str">
            <v/>
          </cell>
          <cell r="CC436"/>
          <cell r="CD436" t="str">
            <v/>
          </cell>
          <cell r="CE436"/>
          <cell r="CF436" t="str">
            <v/>
          </cell>
          <cell r="CG436"/>
          <cell r="CH436" t="str">
            <v/>
          </cell>
          <cell r="CI436"/>
          <cell r="CJ436" t="str">
            <v/>
          </cell>
          <cell r="CK436"/>
          <cell r="CL436" t="str">
            <v/>
          </cell>
          <cell r="CM436"/>
          <cell r="CN436" t="str">
            <v/>
          </cell>
          <cell r="CO436"/>
          <cell r="CP436" t="str">
            <v/>
          </cell>
          <cell r="CQ436"/>
          <cell r="CR436" t="str">
            <v/>
          </cell>
          <cell r="CS436"/>
          <cell r="CT436" t="str">
            <v/>
          </cell>
          <cell r="CU436"/>
          <cell r="CV436" t="str">
            <v/>
          </cell>
          <cell r="CW436" t="str">
            <v>إيقاف</v>
          </cell>
          <cell r="CX436" t="str">
            <v>ر1</v>
          </cell>
          <cell r="CY436" t="str">
            <v>ر1</v>
          </cell>
          <cell r="CZ436" t="str">
            <v>ر1</v>
          </cell>
          <cell r="DA436" t="str">
            <v>ر1</v>
          </cell>
          <cell r="DB436" t="str">
            <v>ر1</v>
          </cell>
          <cell r="DC436" t="str">
            <v>ر1</v>
          </cell>
          <cell r="DD436" t="str">
            <v>ج</v>
          </cell>
          <cell r="DE436" t="str">
            <v>ج</v>
          </cell>
          <cell r="DF436" t="str">
            <v>ج</v>
          </cell>
          <cell r="DG436" t="str">
            <v>ج</v>
          </cell>
          <cell r="DH436" t="str">
            <v>ج</v>
          </cell>
          <cell r="DI436" t="str">
            <v>ج</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
          </cell>
          <cell r="ET436">
            <v>20000</v>
          </cell>
          <cell r="EU436" t="str">
            <v/>
          </cell>
          <cell r="EV436" t="str">
            <v/>
          </cell>
          <cell r="EW436" t="e">
            <v>#REF!</v>
          </cell>
        </row>
        <row r="437">
          <cell r="A437">
            <v>707441</v>
          </cell>
          <cell r="B437" t="str">
            <v>شعبان عباس</v>
          </cell>
          <cell r="C437" t="str">
            <v>الأولى</v>
          </cell>
          <cell r="D437" t="str">
            <v/>
          </cell>
          <cell r="E437">
            <v>1</v>
          </cell>
          <cell r="F437" t="str">
            <v>ر1</v>
          </cell>
          <cell r="G437"/>
          <cell r="H437" t="str">
            <v>ر1</v>
          </cell>
          <cell r="I437"/>
          <cell r="J437" t="str">
            <v>ر1</v>
          </cell>
          <cell r="K437">
            <v>1</v>
          </cell>
          <cell r="L437" t="str">
            <v>ر1</v>
          </cell>
          <cell r="M437">
            <v>1</v>
          </cell>
          <cell r="N437" t="str">
            <v>ر1</v>
          </cell>
          <cell r="O437"/>
          <cell r="P437" t="str">
            <v>ج</v>
          </cell>
          <cell r="Q437"/>
          <cell r="R437" t="str">
            <v>ج</v>
          </cell>
          <cell r="S437"/>
          <cell r="T437" t="str">
            <v>ج</v>
          </cell>
          <cell r="U437"/>
          <cell r="V437" t="str">
            <v>ج</v>
          </cell>
          <cell r="W437"/>
          <cell r="X437" t="str">
            <v>ج</v>
          </cell>
          <cell r="Y437"/>
          <cell r="Z437" t="str">
            <v>ج</v>
          </cell>
          <cell r="AA437"/>
          <cell r="AB437" t="str">
            <v>ج</v>
          </cell>
          <cell r="AC437"/>
          <cell r="AD437" t="str">
            <v/>
          </cell>
          <cell r="AE437"/>
          <cell r="AF437" t="str">
            <v/>
          </cell>
          <cell r="AG437"/>
          <cell r="AH437" t="str">
            <v/>
          </cell>
          <cell r="AI437"/>
          <cell r="AJ437" t="str">
            <v/>
          </cell>
          <cell r="AK437"/>
          <cell r="AL437" t="str">
            <v/>
          </cell>
          <cell r="AM437"/>
          <cell r="AN437" t="str">
            <v/>
          </cell>
          <cell r="AO437"/>
          <cell r="AP437" t="str">
            <v/>
          </cell>
          <cell r="AQ437"/>
          <cell r="AR437" t="str">
            <v/>
          </cell>
          <cell r="AS437"/>
          <cell r="AT437" t="str">
            <v/>
          </cell>
          <cell r="AU437"/>
          <cell r="AV437" t="str">
            <v/>
          </cell>
          <cell r="AW437"/>
          <cell r="AX437" t="str">
            <v/>
          </cell>
          <cell r="AY437"/>
          <cell r="AZ437" t="str">
            <v/>
          </cell>
          <cell r="BA437"/>
          <cell r="BB437" t="str">
            <v/>
          </cell>
          <cell r="BC437"/>
          <cell r="BD437" t="str">
            <v/>
          </cell>
          <cell r="BE437"/>
          <cell r="BF437" t="str">
            <v/>
          </cell>
          <cell r="BG437"/>
          <cell r="BH437" t="str">
            <v/>
          </cell>
          <cell r="BI437"/>
          <cell r="BJ437" t="str">
            <v/>
          </cell>
          <cell r="BK437"/>
          <cell r="BL437" t="str">
            <v/>
          </cell>
          <cell r="BM437"/>
          <cell r="BN437" t="str">
            <v/>
          </cell>
          <cell r="BO437"/>
          <cell r="BP437" t="str">
            <v/>
          </cell>
          <cell r="BQ437"/>
          <cell r="BR437" t="str">
            <v/>
          </cell>
          <cell r="BS437"/>
          <cell r="BT437" t="str">
            <v/>
          </cell>
          <cell r="BU437"/>
          <cell r="BV437" t="str">
            <v/>
          </cell>
          <cell r="BW437"/>
          <cell r="BX437" t="str">
            <v/>
          </cell>
          <cell r="BY437"/>
          <cell r="BZ437" t="str">
            <v/>
          </cell>
          <cell r="CA437"/>
          <cell r="CB437" t="str">
            <v/>
          </cell>
          <cell r="CC437"/>
          <cell r="CD437" t="str">
            <v/>
          </cell>
          <cell r="CE437"/>
          <cell r="CF437" t="str">
            <v/>
          </cell>
          <cell r="CG437"/>
          <cell r="CH437" t="str">
            <v/>
          </cell>
          <cell r="CI437"/>
          <cell r="CJ437" t="str">
            <v/>
          </cell>
          <cell r="CK437"/>
          <cell r="CL437" t="str">
            <v/>
          </cell>
          <cell r="CM437"/>
          <cell r="CN437" t="str">
            <v/>
          </cell>
          <cell r="CO437"/>
          <cell r="CP437" t="str">
            <v/>
          </cell>
          <cell r="CQ437"/>
          <cell r="CR437" t="str">
            <v/>
          </cell>
          <cell r="CS437"/>
          <cell r="CT437" t="str">
            <v/>
          </cell>
          <cell r="CU437"/>
          <cell r="CV437" t="str">
            <v/>
          </cell>
          <cell r="CW437"/>
          <cell r="CX437" t="str">
            <v>ر2</v>
          </cell>
          <cell r="CY437" t="str">
            <v>ر1</v>
          </cell>
          <cell r="CZ437" t="str">
            <v>ر1</v>
          </cell>
          <cell r="DA437" t="str">
            <v>ر2</v>
          </cell>
          <cell r="DB437" t="str">
            <v>ر2</v>
          </cell>
          <cell r="DC437" t="str">
            <v>ج</v>
          </cell>
          <cell r="DD437" t="str">
            <v>ج</v>
          </cell>
          <cell r="DE437" t="str">
            <v>ج</v>
          </cell>
          <cell r="DF437" t="str">
            <v>ج</v>
          </cell>
          <cell r="DG437" t="str">
            <v>ج</v>
          </cell>
          <cell r="DH437" t="str">
            <v>ج</v>
          </cell>
          <cell r="DI437" t="str">
            <v>ج</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
          </cell>
          <cell r="ET437" t="str">
            <v/>
          </cell>
          <cell r="EU437" t="str">
            <v/>
          </cell>
          <cell r="EV437" t="str">
            <v/>
          </cell>
          <cell r="EW437" t="e">
            <v>#REF!</v>
          </cell>
        </row>
        <row r="438">
          <cell r="A438">
            <v>707443</v>
          </cell>
          <cell r="B438" t="str">
            <v>شهناز الحمود</v>
          </cell>
          <cell r="C438" t="str">
            <v>الأولى</v>
          </cell>
          <cell r="D438" t="str">
            <v>إيقاف</v>
          </cell>
          <cell r="E438">
            <v>1</v>
          </cell>
          <cell r="F438" t="str">
            <v>ر1</v>
          </cell>
          <cell r="G438">
            <v>1</v>
          </cell>
          <cell r="H438" t="str">
            <v>ر1</v>
          </cell>
          <cell r="I438">
            <v>1</v>
          </cell>
          <cell r="J438" t="str">
            <v>ج</v>
          </cell>
          <cell r="K438">
            <v>1</v>
          </cell>
          <cell r="L438" t="str">
            <v>ج</v>
          </cell>
          <cell r="M438">
            <v>1</v>
          </cell>
          <cell r="N438" t="str">
            <v>ر1</v>
          </cell>
          <cell r="O438"/>
          <cell r="P438" t="str">
            <v>ر1</v>
          </cell>
          <cell r="Q438">
            <v>1</v>
          </cell>
          <cell r="R438" t="str">
            <v>ج</v>
          </cell>
          <cell r="S438">
            <v>1</v>
          </cell>
          <cell r="T438" t="str">
            <v>ج</v>
          </cell>
          <cell r="U438"/>
          <cell r="V438" t="str">
            <v>ج</v>
          </cell>
          <cell r="W438">
            <v>1</v>
          </cell>
          <cell r="X438" t="str">
            <v>ج</v>
          </cell>
          <cell r="Y438"/>
          <cell r="Z438" t="str">
            <v>ج</v>
          </cell>
          <cell r="AA438">
            <v>1</v>
          </cell>
          <cell r="AB438" t="str">
            <v>ج</v>
          </cell>
          <cell r="AC438"/>
          <cell r="AD438" t="str">
            <v/>
          </cell>
          <cell r="AE438"/>
          <cell r="AF438" t="str">
            <v/>
          </cell>
          <cell r="AG438"/>
          <cell r="AH438" t="str">
            <v/>
          </cell>
          <cell r="AI438"/>
          <cell r="AJ438" t="str">
            <v/>
          </cell>
          <cell r="AK438"/>
          <cell r="AL438" t="str">
            <v/>
          </cell>
          <cell r="AM438"/>
          <cell r="AN438" t="str">
            <v/>
          </cell>
          <cell r="AO438"/>
          <cell r="AP438" t="str">
            <v/>
          </cell>
          <cell r="AQ438"/>
          <cell r="AR438" t="str">
            <v/>
          </cell>
          <cell r="AS438"/>
          <cell r="AT438" t="str">
            <v/>
          </cell>
          <cell r="AU438"/>
          <cell r="AV438" t="str">
            <v/>
          </cell>
          <cell r="AW438"/>
          <cell r="AX438" t="str">
            <v/>
          </cell>
          <cell r="AY438"/>
          <cell r="AZ438" t="str">
            <v/>
          </cell>
          <cell r="BA438"/>
          <cell r="BB438" t="str">
            <v/>
          </cell>
          <cell r="BC438"/>
          <cell r="BD438" t="str">
            <v/>
          </cell>
          <cell r="BE438"/>
          <cell r="BF438" t="str">
            <v/>
          </cell>
          <cell r="BG438"/>
          <cell r="BH438" t="str">
            <v/>
          </cell>
          <cell r="BI438"/>
          <cell r="BJ438" t="str">
            <v/>
          </cell>
          <cell r="BK438"/>
          <cell r="BL438" t="str">
            <v/>
          </cell>
          <cell r="BM438"/>
          <cell r="BN438" t="str">
            <v/>
          </cell>
          <cell r="BO438"/>
          <cell r="BP438" t="str">
            <v/>
          </cell>
          <cell r="BQ438"/>
          <cell r="BR438" t="str">
            <v/>
          </cell>
          <cell r="BS438"/>
          <cell r="BT438" t="str">
            <v/>
          </cell>
          <cell r="BU438"/>
          <cell r="BV438" t="str">
            <v/>
          </cell>
          <cell r="BW438"/>
          <cell r="BX438" t="str">
            <v/>
          </cell>
          <cell r="BY438"/>
          <cell r="BZ438" t="str">
            <v/>
          </cell>
          <cell r="CA438"/>
          <cell r="CB438" t="str">
            <v/>
          </cell>
          <cell r="CC438"/>
          <cell r="CD438" t="str">
            <v/>
          </cell>
          <cell r="CE438"/>
          <cell r="CF438" t="str">
            <v/>
          </cell>
          <cell r="CG438"/>
          <cell r="CH438" t="str">
            <v/>
          </cell>
          <cell r="CI438"/>
          <cell r="CJ438" t="str">
            <v/>
          </cell>
          <cell r="CK438"/>
          <cell r="CL438" t="str">
            <v/>
          </cell>
          <cell r="CM438"/>
          <cell r="CN438" t="str">
            <v/>
          </cell>
          <cell r="CO438"/>
          <cell r="CP438" t="str">
            <v/>
          </cell>
          <cell r="CQ438"/>
          <cell r="CR438" t="str">
            <v/>
          </cell>
          <cell r="CS438"/>
          <cell r="CT438" t="str">
            <v/>
          </cell>
          <cell r="CU438"/>
          <cell r="CV438" t="str">
            <v/>
          </cell>
          <cell r="CW438" t="str">
            <v>إيقاف</v>
          </cell>
          <cell r="CX438" t="str">
            <v>ر1</v>
          </cell>
          <cell r="CY438" t="str">
            <v>ر1</v>
          </cell>
          <cell r="CZ438" t="str">
            <v>ج</v>
          </cell>
          <cell r="DA438" t="str">
            <v>ج</v>
          </cell>
          <cell r="DB438" t="str">
            <v>ر1</v>
          </cell>
          <cell r="DC438" t="str">
            <v>ر1</v>
          </cell>
          <cell r="DD438" t="str">
            <v>ج</v>
          </cell>
          <cell r="DE438" t="str">
            <v>ج</v>
          </cell>
          <cell r="DF438" t="str">
            <v>ج</v>
          </cell>
          <cell r="DG438" t="str">
            <v>ج</v>
          </cell>
          <cell r="DH438" t="str">
            <v>ج</v>
          </cell>
          <cell r="DI438" t="str">
            <v>ج</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v>105000</v>
          </cell>
          <cell r="EU438" t="str">
            <v/>
          </cell>
          <cell r="EV438" t="str">
            <v/>
          </cell>
          <cell r="EW438" t="e">
            <v>#REF!</v>
          </cell>
        </row>
        <row r="439">
          <cell r="A439">
            <v>707444</v>
          </cell>
          <cell r="B439" t="str">
            <v>صبا غره</v>
          </cell>
          <cell r="C439" t="str">
            <v>الأولى</v>
          </cell>
          <cell r="D439" t="str">
            <v>إيقاف</v>
          </cell>
          <cell r="E439">
            <v>1</v>
          </cell>
          <cell r="F439" t="str">
            <v>ر1</v>
          </cell>
          <cell r="G439">
            <v>1</v>
          </cell>
          <cell r="H439" t="str">
            <v>ر1</v>
          </cell>
          <cell r="I439">
            <v>1</v>
          </cell>
          <cell r="J439" t="str">
            <v>ر1</v>
          </cell>
          <cell r="K439">
            <v>1</v>
          </cell>
          <cell r="L439" t="str">
            <v>ر1</v>
          </cell>
          <cell r="M439">
            <v>1</v>
          </cell>
          <cell r="N439" t="str">
            <v>ر1</v>
          </cell>
          <cell r="O439">
            <v>1</v>
          </cell>
          <cell r="P439" t="str">
            <v>ر1</v>
          </cell>
          <cell r="Q439">
            <v>1</v>
          </cell>
          <cell r="R439" t="str">
            <v>ج</v>
          </cell>
          <cell r="S439">
            <v>1</v>
          </cell>
          <cell r="T439" t="str">
            <v>ج</v>
          </cell>
          <cell r="U439">
            <v>1</v>
          </cell>
          <cell r="V439" t="str">
            <v>ج</v>
          </cell>
          <cell r="W439">
            <v>1</v>
          </cell>
          <cell r="X439" t="str">
            <v>ج</v>
          </cell>
          <cell r="Y439">
            <v>1</v>
          </cell>
          <cell r="Z439" t="str">
            <v>ج</v>
          </cell>
          <cell r="AA439">
            <v>1</v>
          </cell>
          <cell r="AB439" t="str">
            <v>ج</v>
          </cell>
          <cell r="AC439"/>
          <cell r="AD439" t="str">
            <v/>
          </cell>
          <cell r="AE439"/>
          <cell r="AF439" t="str">
            <v/>
          </cell>
          <cell r="AG439"/>
          <cell r="AH439" t="str">
            <v/>
          </cell>
          <cell r="AI439"/>
          <cell r="AJ439" t="str">
            <v/>
          </cell>
          <cell r="AK439"/>
          <cell r="AL439" t="str">
            <v/>
          </cell>
          <cell r="AM439"/>
          <cell r="AN439" t="str">
            <v/>
          </cell>
          <cell r="AO439"/>
          <cell r="AP439" t="str">
            <v/>
          </cell>
          <cell r="AQ439"/>
          <cell r="AR439" t="str">
            <v/>
          </cell>
          <cell r="AS439"/>
          <cell r="AT439" t="str">
            <v/>
          </cell>
          <cell r="AU439"/>
          <cell r="AV439" t="str">
            <v/>
          </cell>
          <cell r="AW439"/>
          <cell r="AX439" t="str">
            <v/>
          </cell>
          <cell r="AY439"/>
          <cell r="AZ439" t="str">
            <v/>
          </cell>
          <cell r="BA439"/>
          <cell r="BB439" t="str">
            <v/>
          </cell>
          <cell r="BC439"/>
          <cell r="BD439" t="str">
            <v/>
          </cell>
          <cell r="BE439"/>
          <cell r="BF439" t="str">
            <v/>
          </cell>
          <cell r="BG439"/>
          <cell r="BH439" t="str">
            <v/>
          </cell>
          <cell r="BI439"/>
          <cell r="BJ439" t="str">
            <v/>
          </cell>
          <cell r="BK439"/>
          <cell r="BL439" t="str">
            <v/>
          </cell>
          <cell r="BM439"/>
          <cell r="BN439" t="str">
            <v/>
          </cell>
          <cell r="BO439"/>
          <cell r="BP439" t="str">
            <v/>
          </cell>
          <cell r="BQ439"/>
          <cell r="BR439" t="str">
            <v/>
          </cell>
          <cell r="BS439"/>
          <cell r="BT439" t="str">
            <v/>
          </cell>
          <cell r="BU439"/>
          <cell r="BV439" t="str">
            <v/>
          </cell>
          <cell r="BW439"/>
          <cell r="BX439" t="str">
            <v/>
          </cell>
          <cell r="BY439"/>
          <cell r="BZ439" t="str">
            <v/>
          </cell>
          <cell r="CA439"/>
          <cell r="CB439" t="str">
            <v/>
          </cell>
          <cell r="CC439"/>
          <cell r="CD439" t="str">
            <v/>
          </cell>
          <cell r="CE439"/>
          <cell r="CF439" t="str">
            <v/>
          </cell>
          <cell r="CG439"/>
          <cell r="CH439" t="str">
            <v/>
          </cell>
          <cell r="CI439"/>
          <cell r="CJ439" t="str">
            <v/>
          </cell>
          <cell r="CK439"/>
          <cell r="CL439" t="str">
            <v/>
          </cell>
          <cell r="CM439"/>
          <cell r="CN439" t="str">
            <v/>
          </cell>
          <cell r="CO439"/>
          <cell r="CP439" t="str">
            <v/>
          </cell>
          <cell r="CQ439"/>
          <cell r="CR439" t="str">
            <v/>
          </cell>
          <cell r="CS439"/>
          <cell r="CT439" t="str">
            <v/>
          </cell>
          <cell r="CU439"/>
          <cell r="CV439" t="str">
            <v/>
          </cell>
          <cell r="CW439" t="str">
            <v>إيقاف</v>
          </cell>
          <cell r="CX439" t="str">
            <v>ر1</v>
          </cell>
          <cell r="CY439" t="str">
            <v>ر1</v>
          </cell>
          <cell r="CZ439" t="str">
            <v>ر1</v>
          </cell>
          <cell r="DA439" t="str">
            <v>ر1</v>
          </cell>
          <cell r="DB439" t="str">
            <v>ر1</v>
          </cell>
          <cell r="DC439" t="str">
            <v>ر1</v>
          </cell>
          <cell r="DD439" t="str">
            <v>ج</v>
          </cell>
          <cell r="DE439" t="str">
            <v>ج</v>
          </cell>
          <cell r="DF439" t="str">
            <v>ج</v>
          </cell>
          <cell r="DG439" t="str">
            <v>ج</v>
          </cell>
          <cell r="DH439" t="str">
            <v>ج</v>
          </cell>
          <cell r="DI439" t="str">
            <v>ج</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O439" t="str">
            <v/>
          </cell>
          <cell r="EP439" t="str">
            <v/>
          </cell>
          <cell r="EQ439" t="str">
            <v/>
          </cell>
          <cell r="ER439" t="str">
            <v/>
          </cell>
          <cell r="ES439" t="str">
            <v/>
          </cell>
          <cell r="ET439">
            <v>6000</v>
          </cell>
          <cell r="EU439" t="str">
            <v/>
          </cell>
          <cell r="EV439" t="str">
            <v/>
          </cell>
          <cell r="EW439" t="e">
            <v>#REF!</v>
          </cell>
        </row>
        <row r="440">
          <cell r="A440">
            <v>707446</v>
          </cell>
          <cell r="B440" t="str">
            <v>صفاء مصطفى</v>
          </cell>
          <cell r="C440" t="str">
            <v>الأولى</v>
          </cell>
          <cell r="D440" t="str">
            <v>إيقاف</v>
          </cell>
          <cell r="E440"/>
          <cell r="F440" t="str">
            <v>ر1</v>
          </cell>
          <cell r="G440"/>
          <cell r="H440" t="str">
            <v>ر1</v>
          </cell>
          <cell r="I440"/>
          <cell r="J440" t="str">
            <v>ر1</v>
          </cell>
          <cell r="K440"/>
          <cell r="L440" t="str">
            <v>ر1</v>
          </cell>
          <cell r="M440"/>
          <cell r="N440" t="str">
            <v>ر1</v>
          </cell>
          <cell r="O440"/>
          <cell r="P440" t="str">
            <v>ر1</v>
          </cell>
          <cell r="Q440">
            <v>1</v>
          </cell>
          <cell r="R440" t="str">
            <v>ج</v>
          </cell>
          <cell r="S440">
            <v>1</v>
          </cell>
          <cell r="T440" t="str">
            <v>ج</v>
          </cell>
          <cell r="U440"/>
          <cell r="V440" t="str">
            <v>ج</v>
          </cell>
          <cell r="W440"/>
          <cell r="X440" t="str">
            <v>ج</v>
          </cell>
          <cell r="Y440"/>
          <cell r="Z440" t="str">
            <v>ج</v>
          </cell>
          <cell r="AA440"/>
          <cell r="AB440" t="str">
            <v>ج</v>
          </cell>
          <cell r="AC440"/>
          <cell r="AD440" t="str">
            <v/>
          </cell>
          <cell r="AE440"/>
          <cell r="AF440" t="str">
            <v/>
          </cell>
          <cell r="AG440"/>
          <cell r="AH440" t="str">
            <v/>
          </cell>
          <cell r="AI440"/>
          <cell r="AJ440" t="str">
            <v/>
          </cell>
          <cell r="AK440"/>
          <cell r="AL440" t="str">
            <v/>
          </cell>
          <cell r="AM440"/>
          <cell r="AN440" t="str">
            <v/>
          </cell>
          <cell r="AO440"/>
          <cell r="AP440" t="str">
            <v/>
          </cell>
          <cell r="AQ440"/>
          <cell r="AR440" t="str">
            <v/>
          </cell>
          <cell r="AS440"/>
          <cell r="AT440" t="str">
            <v/>
          </cell>
          <cell r="AU440"/>
          <cell r="AV440" t="str">
            <v/>
          </cell>
          <cell r="AW440"/>
          <cell r="AX440" t="str">
            <v/>
          </cell>
          <cell r="AY440"/>
          <cell r="AZ440" t="str">
            <v/>
          </cell>
          <cell r="BA440"/>
          <cell r="BB440" t="str">
            <v/>
          </cell>
          <cell r="BC440"/>
          <cell r="BD440" t="str">
            <v/>
          </cell>
          <cell r="BE440"/>
          <cell r="BF440" t="str">
            <v/>
          </cell>
          <cell r="BG440"/>
          <cell r="BH440" t="str">
            <v/>
          </cell>
          <cell r="BI440"/>
          <cell r="BJ440" t="str">
            <v/>
          </cell>
          <cell r="BK440"/>
          <cell r="BL440" t="str">
            <v/>
          </cell>
          <cell r="BM440"/>
          <cell r="BN440" t="str">
            <v/>
          </cell>
          <cell r="BO440"/>
          <cell r="BP440" t="str">
            <v/>
          </cell>
          <cell r="BQ440"/>
          <cell r="BR440" t="str">
            <v/>
          </cell>
          <cell r="BS440"/>
          <cell r="BT440" t="str">
            <v/>
          </cell>
          <cell r="BU440"/>
          <cell r="BV440" t="str">
            <v/>
          </cell>
          <cell r="BW440"/>
          <cell r="BX440" t="str">
            <v/>
          </cell>
          <cell r="BY440"/>
          <cell r="BZ440" t="str">
            <v/>
          </cell>
          <cell r="CA440"/>
          <cell r="CB440" t="str">
            <v/>
          </cell>
          <cell r="CC440"/>
          <cell r="CD440" t="str">
            <v/>
          </cell>
          <cell r="CE440"/>
          <cell r="CF440" t="str">
            <v/>
          </cell>
          <cell r="CG440"/>
          <cell r="CH440" t="str">
            <v/>
          </cell>
          <cell r="CI440"/>
          <cell r="CJ440" t="str">
            <v/>
          </cell>
          <cell r="CK440"/>
          <cell r="CL440" t="str">
            <v/>
          </cell>
          <cell r="CM440"/>
          <cell r="CN440" t="str">
            <v/>
          </cell>
          <cell r="CO440"/>
          <cell r="CP440" t="str">
            <v/>
          </cell>
          <cell r="CQ440"/>
          <cell r="CR440" t="str">
            <v/>
          </cell>
          <cell r="CS440"/>
          <cell r="CT440" t="str">
            <v/>
          </cell>
          <cell r="CU440"/>
          <cell r="CV440" t="str">
            <v/>
          </cell>
          <cell r="CW440" t="str">
            <v>إيقاف</v>
          </cell>
          <cell r="CX440" t="str">
            <v>ر1</v>
          </cell>
          <cell r="CY440" t="str">
            <v>ر1</v>
          </cell>
          <cell r="CZ440" t="str">
            <v>ر1</v>
          </cell>
          <cell r="DA440" t="str">
            <v>ر1</v>
          </cell>
          <cell r="DB440" t="str">
            <v>ر1</v>
          </cell>
          <cell r="DC440" t="str">
            <v>ر1</v>
          </cell>
          <cell r="DD440" t="str">
            <v>ج</v>
          </cell>
          <cell r="DE440" t="str">
            <v>ج</v>
          </cell>
          <cell r="DF440" t="str">
            <v>ج</v>
          </cell>
          <cell r="DG440" t="str">
            <v>ج</v>
          </cell>
          <cell r="DH440" t="str">
            <v>ج</v>
          </cell>
          <cell r="DI440" t="str">
            <v>ج</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
          </cell>
          <cell r="ET440">
            <v>20000</v>
          </cell>
          <cell r="EU440" t="str">
            <v/>
          </cell>
          <cell r="EV440" t="str">
            <v/>
          </cell>
          <cell r="EW440" t="e">
            <v>#REF!</v>
          </cell>
        </row>
        <row r="441">
          <cell r="A441">
            <v>707447</v>
          </cell>
          <cell r="B441" t="str">
            <v>صفيه محمد</v>
          </cell>
          <cell r="C441" t="str">
            <v>الثانية حديث</v>
          </cell>
          <cell r="D441" t="str">
            <v>ترفع الى س2</v>
          </cell>
          <cell r="E441"/>
          <cell r="F441" t="str">
            <v>ر1</v>
          </cell>
          <cell r="G441"/>
          <cell r="H441" t="str">
            <v>ر1</v>
          </cell>
          <cell r="I441">
            <v>1</v>
          </cell>
          <cell r="J441" t="str">
            <v>ر1</v>
          </cell>
          <cell r="K441"/>
          <cell r="L441" t="str">
            <v>ر1</v>
          </cell>
          <cell r="M441">
            <v>1</v>
          </cell>
          <cell r="N441" t="str">
            <v>ج</v>
          </cell>
          <cell r="O441">
            <v>1</v>
          </cell>
          <cell r="P441" t="str">
            <v>ج</v>
          </cell>
          <cell r="Q441">
            <v>1</v>
          </cell>
          <cell r="R441" t="str">
            <v>ج</v>
          </cell>
          <cell r="S441">
            <v>1</v>
          </cell>
          <cell r="T441" t="str">
            <v>ج</v>
          </cell>
          <cell r="U441">
            <v>1</v>
          </cell>
          <cell r="V441" t="str">
            <v>ج</v>
          </cell>
          <cell r="W441">
            <v>1</v>
          </cell>
          <cell r="X441" t="str">
            <v>ج</v>
          </cell>
          <cell r="Y441">
            <v>1</v>
          </cell>
          <cell r="Z441" t="str">
            <v>ج</v>
          </cell>
          <cell r="AA441">
            <v>1</v>
          </cell>
          <cell r="AB441" t="str">
            <v>ج</v>
          </cell>
          <cell r="AC441"/>
          <cell r="AD441" t="str">
            <v/>
          </cell>
          <cell r="AE441"/>
          <cell r="AF441" t="str">
            <v/>
          </cell>
          <cell r="AG441"/>
          <cell r="AH441" t="str">
            <v/>
          </cell>
          <cell r="AI441"/>
          <cell r="AJ441" t="str">
            <v/>
          </cell>
          <cell r="AK441"/>
          <cell r="AL441" t="str">
            <v/>
          </cell>
          <cell r="AM441"/>
          <cell r="AN441" t="str">
            <v/>
          </cell>
          <cell r="AO441"/>
          <cell r="AP441" t="str">
            <v/>
          </cell>
          <cell r="AQ441"/>
          <cell r="AR441" t="str">
            <v/>
          </cell>
          <cell r="AS441"/>
          <cell r="AT441" t="str">
            <v/>
          </cell>
          <cell r="AU441"/>
          <cell r="AV441" t="str">
            <v/>
          </cell>
          <cell r="AW441"/>
          <cell r="AX441" t="str">
            <v/>
          </cell>
          <cell r="AY441"/>
          <cell r="AZ441" t="str">
            <v/>
          </cell>
          <cell r="BA441"/>
          <cell r="BB441" t="str">
            <v/>
          </cell>
          <cell r="BC441"/>
          <cell r="BD441" t="str">
            <v/>
          </cell>
          <cell r="BE441"/>
          <cell r="BF441" t="str">
            <v/>
          </cell>
          <cell r="BG441"/>
          <cell r="BH441" t="str">
            <v/>
          </cell>
          <cell r="BI441"/>
          <cell r="BJ441" t="str">
            <v/>
          </cell>
          <cell r="BK441"/>
          <cell r="BL441" t="str">
            <v/>
          </cell>
          <cell r="BM441"/>
          <cell r="BN441" t="str">
            <v/>
          </cell>
          <cell r="BO441"/>
          <cell r="BP441" t="str">
            <v/>
          </cell>
          <cell r="BQ441"/>
          <cell r="BR441" t="str">
            <v/>
          </cell>
          <cell r="BS441"/>
          <cell r="BT441" t="str">
            <v/>
          </cell>
          <cell r="BU441"/>
          <cell r="BV441" t="str">
            <v/>
          </cell>
          <cell r="BW441"/>
          <cell r="BX441" t="str">
            <v/>
          </cell>
          <cell r="BY441"/>
          <cell r="BZ441" t="str">
            <v/>
          </cell>
          <cell r="CA441"/>
          <cell r="CB441" t="str">
            <v/>
          </cell>
          <cell r="CC441"/>
          <cell r="CD441" t="str">
            <v/>
          </cell>
          <cell r="CE441"/>
          <cell r="CF441" t="str">
            <v/>
          </cell>
          <cell r="CG441"/>
          <cell r="CH441" t="str">
            <v/>
          </cell>
          <cell r="CI441"/>
          <cell r="CJ441" t="str">
            <v/>
          </cell>
          <cell r="CK441"/>
          <cell r="CL441" t="str">
            <v/>
          </cell>
          <cell r="CM441"/>
          <cell r="CN441" t="str">
            <v/>
          </cell>
          <cell r="CO441"/>
          <cell r="CP441" t="str">
            <v/>
          </cell>
          <cell r="CQ441"/>
          <cell r="CR441" t="str">
            <v/>
          </cell>
          <cell r="CS441"/>
          <cell r="CT441" t="str">
            <v/>
          </cell>
          <cell r="CU441"/>
          <cell r="CV441" t="str">
            <v/>
          </cell>
          <cell r="CW441"/>
          <cell r="CX441" t="str">
            <v>ر1</v>
          </cell>
          <cell r="CY441" t="str">
            <v>ر1</v>
          </cell>
          <cell r="CZ441" t="str">
            <v>ر2</v>
          </cell>
          <cell r="DA441" t="str">
            <v>ر1</v>
          </cell>
          <cell r="DB441" t="str">
            <v>ر1</v>
          </cell>
          <cell r="DC441" t="str">
            <v>ر1</v>
          </cell>
          <cell r="DD441" t="str">
            <v>ر1</v>
          </cell>
          <cell r="DE441" t="str">
            <v>ر1</v>
          </cell>
          <cell r="DF441" t="str">
            <v>ر1</v>
          </cell>
          <cell r="DG441" t="str">
            <v>ر1</v>
          </cell>
          <cell r="DH441" t="str">
            <v>ر1</v>
          </cell>
          <cell r="DI441" t="str">
            <v>ر1</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O441" t="str">
            <v/>
          </cell>
          <cell r="EP441" t="str">
            <v/>
          </cell>
          <cell r="EQ441" t="str">
            <v/>
          </cell>
          <cell r="ER441" t="str">
            <v/>
          </cell>
          <cell r="ES441" t="str">
            <v/>
          </cell>
          <cell r="ET441" t="str">
            <v/>
          </cell>
          <cell r="EU441" t="str">
            <v/>
          </cell>
          <cell r="EV441" t="str">
            <v/>
          </cell>
          <cell r="EW441" t="e">
            <v>#REF!</v>
          </cell>
        </row>
        <row r="442">
          <cell r="A442">
            <v>707450</v>
          </cell>
          <cell r="B442" t="str">
            <v>عامر اسعد</v>
          </cell>
          <cell r="C442" t="str">
            <v>الأولى</v>
          </cell>
          <cell r="D442" t="str">
            <v/>
          </cell>
          <cell r="E442"/>
          <cell r="F442" t="str">
            <v>ج</v>
          </cell>
          <cell r="G442"/>
          <cell r="H442" t="str">
            <v>ج</v>
          </cell>
          <cell r="I442"/>
          <cell r="J442" t="str">
            <v>ج</v>
          </cell>
          <cell r="K442"/>
          <cell r="L442" t="str">
            <v>ج</v>
          </cell>
          <cell r="M442"/>
          <cell r="N442" t="str">
            <v>ر1</v>
          </cell>
          <cell r="O442">
            <v>1</v>
          </cell>
          <cell r="P442" t="str">
            <v>ر1</v>
          </cell>
          <cell r="Q442"/>
          <cell r="R442" t="str">
            <v>ج</v>
          </cell>
          <cell r="S442"/>
          <cell r="T442" t="str">
            <v>ج</v>
          </cell>
          <cell r="U442"/>
          <cell r="V442" t="str">
            <v>ج</v>
          </cell>
          <cell r="W442"/>
          <cell r="X442" t="str">
            <v>ج</v>
          </cell>
          <cell r="Y442"/>
          <cell r="Z442" t="str">
            <v>ج</v>
          </cell>
          <cell r="AA442">
            <v>1</v>
          </cell>
          <cell r="AB442" t="str">
            <v>ج</v>
          </cell>
          <cell r="AC442"/>
          <cell r="AD442" t="str">
            <v/>
          </cell>
          <cell r="AE442"/>
          <cell r="AF442" t="str">
            <v/>
          </cell>
          <cell r="AG442"/>
          <cell r="AH442" t="str">
            <v/>
          </cell>
          <cell r="AI442"/>
          <cell r="AJ442" t="str">
            <v/>
          </cell>
          <cell r="AK442"/>
          <cell r="AL442" t="str">
            <v/>
          </cell>
          <cell r="AM442"/>
          <cell r="AN442" t="str">
            <v/>
          </cell>
          <cell r="AO442"/>
          <cell r="AP442" t="str">
            <v/>
          </cell>
          <cell r="AQ442"/>
          <cell r="AR442" t="str">
            <v/>
          </cell>
          <cell r="AS442"/>
          <cell r="AT442" t="str">
            <v/>
          </cell>
          <cell r="AU442"/>
          <cell r="AV442" t="str">
            <v/>
          </cell>
          <cell r="AW442"/>
          <cell r="AX442" t="str">
            <v/>
          </cell>
          <cell r="AY442"/>
          <cell r="AZ442" t="str">
            <v/>
          </cell>
          <cell r="BA442"/>
          <cell r="BB442" t="str">
            <v/>
          </cell>
          <cell r="BC442"/>
          <cell r="BD442" t="str">
            <v/>
          </cell>
          <cell r="BE442"/>
          <cell r="BF442" t="str">
            <v/>
          </cell>
          <cell r="BG442"/>
          <cell r="BH442" t="str">
            <v/>
          </cell>
          <cell r="BI442"/>
          <cell r="BJ442" t="str">
            <v/>
          </cell>
          <cell r="BK442"/>
          <cell r="BL442" t="str">
            <v/>
          </cell>
          <cell r="BM442"/>
          <cell r="BN442" t="str">
            <v/>
          </cell>
          <cell r="BO442"/>
          <cell r="BP442" t="str">
            <v/>
          </cell>
          <cell r="BQ442"/>
          <cell r="BR442" t="str">
            <v/>
          </cell>
          <cell r="BS442"/>
          <cell r="BT442" t="str">
            <v/>
          </cell>
          <cell r="BU442"/>
          <cell r="BV442" t="str">
            <v/>
          </cell>
          <cell r="BW442"/>
          <cell r="BX442" t="str">
            <v/>
          </cell>
          <cell r="BY442"/>
          <cell r="BZ442" t="str">
            <v/>
          </cell>
          <cell r="CA442"/>
          <cell r="CB442" t="str">
            <v/>
          </cell>
          <cell r="CC442"/>
          <cell r="CD442" t="str">
            <v/>
          </cell>
          <cell r="CE442"/>
          <cell r="CF442" t="str">
            <v/>
          </cell>
          <cell r="CG442"/>
          <cell r="CH442" t="str">
            <v/>
          </cell>
          <cell r="CI442"/>
          <cell r="CJ442" t="str">
            <v/>
          </cell>
          <cell r="CK442"/>
          <cell r="CL442" t="str">
            <v/>
          </cell>
          <cell r="CM442"/>
          <cell r="CN442" t="str">
            <v/>
          </cell>
          <cell r="CO442"/>
          <cell r="CP442" t="str">
            <v/>
          </cell>
          <cell r="CQ442"/>
          <cell r="CR442" t="str">
            <v/>
          </cell>
          <cell r="CS442"/>
          <cell r="CT442" t="str">
            <v/>
          </cell>
          <cell r="CU442"/>
          <cell r="CV442" t="str">
            <v/>
          </cell>
          <cell r="CW442"/>
          <cell r="CX442" t="str">
            <v>ج</v>
          </cell>
          <cell r="CY442" t="str">
            <v>ج</v>
          </cell>
          <cell r="CZ442" t="str">
            <v>ج</v>
          </cell>
          <cell r="DA442" t="str">
            <v>ج</v>
          </cell>
          <cell r="DB442" t="str">
            <v>ر1</v>
          </cell>
          <cell r="DC442" t="str">
            <v>ر2</v>
          </cell>
          <cell r="DD442" t="str">
            <v>ج</v>
          </cell>
          <cell r="DE442" t="str">
            <v>ج</v>
          </cell>
          <cell r="DF442" t="str">
            <v>ج</v>
          </cell>
          <cell r="DG442" t="str">
            <v>ج</v>
          </cell>
          <cell r="DH442" t="str">
            <v>ج</v>
          </cell>
          <cell r="DI442" t="str">
            <v>ر1</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e">
            <v>#REF!</v>
          </cell>
        </row>
        <row r="443">
          <cell r="A443">
            <v>707453</v>
          </cell>
          <cell r="B443" t="str">
            <v>عبدالعزيز ادريس</v>
          </cell>
          <cell r="C443" t="str">
            <v>الأولى</v>
          </cell>
          <cell r="D443" t="str">
            <v/>
          </cell>
          <cell r="E443">
            <v>1</v>
          </cell>
          <cell r="F443" t="str">
            <v>ر1</v>
          </cell>
          <cell r="G443">
            <v>1</v>
          </cell>
          <cell r="H443" t="str">
            <v>ر1</v>
          </cell>
          <cell r="I443"/>
          <cell r="J443" t="str">
            <v>ج</v>
          </cell>
          <cell r="K443"/>
          <cell r="L443" t="str">
            <v>ج</v>
          </cell>
          <cell r="M443">
            <v>1</v>
          </cell>
          <cell r="N443" t="str">
            <v>ج</v>
          </cell>
          <cell r="O443"/>
          <cell r="P443" t="str">
            <v>ج</v>
          </cell>
          <cell r="Q443"/>
          <cell r="R443" t="str">
            <v>ج</v>
          </cell>
          <cell r="S443"/>
          <cell r="T443" t="str">
            <v>ج</v>
          </cell>
          <cell r="U443"/>
          <cell r="V443" t="str">
            <v>ج</v>
          </cell>
          <cell r="W443"/>
          <cell r="X443" t="str">
            <v>ج</v>
          </cell>
          <cell r="Y443"/>
          <cell r="Z443" t="str">
            <v>ج</v>
          </cell>
          <cell r="AA443"/>
          <cell r="AB443" t="str">
            <v>ج</v>
          </cell>
          <cell r="AC443"/>
          <cell r="AD443" t="str">
            <v/>
          </cell>
          <cell r="AE443"/>
          <cell r="AF443" t="str">
            <v/>
          </cell>
          <cell r="AG443"/>
          <cell r="AH443" t="str">
            <v/>
          </cell>
          <cell r="AI443"/>
          <cell r="AJ443" t="str">
            <v/>
          </cell>
          <cell r="AK443"/>
          <cell r="AL443" t="str">
            <v/>
          </cell>
          <cell r="AM443"/>
          <cell r="AN443" t="str">
            <v/>
          </cell>
          <cell r="AO443"/>
          <cell r="AP443" t="str">
            <v/>
          </cell>
          <cell r="AQ443"/>
          <cell r="AR443" t="str">
            <v/>
          </cell>
          <cell r="AS443"/>
          <cell r="AT443" t="str">
            <v/>
          </cell>
          <cell r="AU443"/>
          <cell r="AV443" t="str">
            <v/>
          </cell>
          <cell r="AW443"/>
          <cell r="AX443" t="str">
            <v/>
          </cell>
          <cell r="AY443"/>
          <cell r="AZ443" t="str">
            <v/>
          </cell>
          <cell r="BA443"/>
          <cell r="BB443" t="str">
            <v/>
          </cell>
          <cell r="BC443"/>
          <cell r="BD443" t="str">
            <v/>
          </cell>
          <cell r="BE443"/>
          <cell r="BF443" t="str">
            <v/>
          </cell>
          <cell r="BG443"/>
          <cell r="BH443" t="str">
            <v/>
          </cell>
          <cell r="BI443"/>
          <cell r="BJ443" t="str">
            <v/>
          </cell>
          <cell r="BK443"/>
          <cell r="BL443" t="str">
            <v/>
          </cell>
          <cell r="BM443"/>
          <cell r="BN443" t="str">
            <v/>
          </cell>
          <cell r="BO443"/>
          <cell r="BP443" t="str">
            <v/>
          </cell>
          <cell r="BQ443"/>
          <cell r="BR443" t="str">
            <v/>
          </cell>
          <cell r="BS443"/>
          <cell r="BT443" t="str">
            <v/>
          </cell>
          <cell r="BU443"/>
          <cell r="BV443" t="str">
            <v/>
          </cell>
          <cell r="BW443"/>
          <cell r="BX443" t="str">
            <v/>
          </cell>
          <cell r="BY443"/>
          <cell r="BZ443" t="str">
            <v/>
          </cell>
          <cell r="CA443"/>
          <cell r="CB443" t="str">
            <v/>
          </cell>
          <cell r="CC443"/>
          <cell r="CD443" t="str">
            <v/>
          </cell>
          <cell r="CE443"/>
          <cell r="CF443" t="str">
            <v/>
          </cell>
          <cell r="CG443"/>
          <cell r="CH443" t="str">
            <v/>
          </cell>
          <cell r="CI443"/>
          <cell r="CJ443" t="str">
            <v/>
          </cell>
          <cell r="CK443"/>
          <cell r="CL443" t="str">
            <v/>
          </cell>
          <cell r="CM443"/>
          <cell r="CN443" t="str">
            <v/>
          </cell>
          <cell r="CO443"/>
          <cell r="CP443" t="str">
            <v/>
          </cell>
          <cell r="CQ443"/>
          <cell r="CR443" t="str">
            <v/>
          </cell>
          <cell r="CS443"/>
          <cell r="CT443" t="str">
            <v/>
          </cell>
          <cell r="CU443"/>
          <cell r="CV443" t="str">
            <v/>
          </cell>
          <cell r="CW443"/>
          <cell r="CX443" t="str">
            <v>ر2</v>
          </cell>
          <cell r="CY443" t="str">
            <v>ر2</v>
          </cell>
          <cell r="CZ443" t="str">
            <v>ج</v>
          </cell>
          <cell r="DA443" t="str">
            <v>ج</v>
          </cell>
          <cell r="DB443" t="str">
            <v>ر1</v>
          </cell>
          <cell r="DC443" t="str">
            <v>ج</v>
          </cell>
          <cell r="DD443" t="str">
            <v>ج</v>
          </cell>
          <cell r="DE443" t="str">
            <v>ج</v>
          </cell>
          <cell r="DF443" t="str">
            <v>ج</v>
          </cell>
          <cell r="DG443" t="str">
            <v>ج</v>
          </cell>
          <cell r="DH443" t="str">
            <v>ج</v>
          </cell>
          <cell r="DI443" t="str">
            <v>ج</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e">
            <v>#REF!</v>
          </cell>
        </row>
        <row r="444">
          <cell r="A444">
            <v>707457</v>
          </cell>
          <cell r="B444" t="str">
            <v>عفراء السيد</v>
          </cell>
          <cell r="C444" t="str">
            <v>الأولى</v>
          </cell>
          <cell r="D444" t="str">
            <v/>
          </cell>
          <cell r="E444"/>
          <cell r="F444" t="str">
            <v>ر1</v>
          </cell>
          <cell r="G444"/>
          <cell r="H444" t="str">
            <v>ر1</v>
          </cell>
          <cell r="I444"/>
          <cell r="J444" t="str">
            <v>ر1</v>
          </cell>
          <cell r="K444">
            <v>1</v>
          </cell>
          <cell r="L444" t="str">
            <v>ر1</v>
          </cell>
          <cell r="M444">
            <v>1</v>
          </cell>
          <cell r="N444" t="str">
            <v>ر1</v>
          </cell>
          <cell r="O444"/>
          <cell r="P444" t="str">
            <v>ر1</v>
          </cell>
          <cell r="Q444">
            <v>1</v>
          </cell>
          <cell r="R444" t="str">
            <v>ج</v>
          </cell>
          <cell r="S444">
            <v>1</v>
          </cell>
          <cell r="T444" t="str">
            <v>ج</v>
          </cell>
          <cell r="U444">
            <v>1</v>
          </cell>
          <cell r="V444" t="str">
            <v>ج</v>
          </cell>
          <cell r="W444">
            <v>1</v>
          </cell>
          <cell r="X444" t="str">
            <v>ج</v>
          </cell>
          <cell r="Y444">
            <v>1</v>
          </cell>
          <cell r="Z444" t="str">
            <v>ج</v>
          </cell>
          <cell r="AA444">
            <v>1</v>
          </cell>
          <cell r="AB444" t="str">
            <v>ج</v>
          </cell>
          <cell r="AC444"/>
          <cell r="AD444" t="str">
            <v/>
          </cell>
          <cell r="AE444"/>
          <cell r="AF444" t="str">
            <v/>
          </cell>
          <cell r="AG444"/>
          <cell r="AH444" t="str">
            <v/>
          </cell>
          <cell r="AI444"/>
          <cell r="AJ444" t="str">
            <v/>
          </cell>
          <cell r="AK444"/>
          <cell r="AL444" t="str">
            <v/>
          </cell>
          <cell r="AM444"/>
          <cell r="AN444" t="str">
            <v/>
          </cell>
          <cell r="AO444"/>
          <cell r="AP444" t="str">
            <v/>
          </cell>
          <cell r="AQ444"/>
          <cell r="AR444" t="str">
            <v/>
          </cell>
          <cell r="AS444"/>
          <cell r="AT444" t="str">
            <v/>
          </cell>
          <cell r="AU444"/>
          <cell r="AV444" t="str">
            <v/>
          </cell>
          <cell r="AW444"/>
          <cell r="AX444" t="str">
            <v/>
          </cell>
          <cell r="AY444"/>
          <cell r="AZ444" t="str">
            <v/>
          </cell>
          <cell r="BA444"/>
          <cell r="BB444" t="str">
            <v/>
          </cell>
          <cell r="BC444"/>
          <cell r="BD444" t="str">
            <v/>
          </cell>
          <cell r="BE444"/>
          <cell r="BF444" t="str">
            <v/>
          </cell>
          <cell r="BG444"/>
          <cell r="BH444" t="str">
            <v/>
          </cell>
          <cell r="BI444"/>
          <cell r="BJ444" t="str">
            <v/>
          </cell>
          <cell r="BK444"/>
          <cell r="BL444" t="str">
            <v/>
          </cell>
          <cell r="BM444"/>
          <cell r="BN444" t="str">
            <v/>
          </cell>
          <cell r="BO444"/>
          <cell r="BP444" t="str">
            <v/>
          </cell>
          <cell r="BQ444"/>
          <cell r="BR444" t="str">
            <v/>
          </cell>
          <cell r="BS444"/>
          <cell r="BT444" t="str">
            <v/>
          </cell>
          <cell r="BU444"/>
          <cell r="BV444" t="str">
            <v/>
          </cell>
          <cell r="BW444"/>
          <cell r="BX444" t="str">
            <v/>
          </cell>
          <cell r="BY444"/>
          <cell r="BZ444" t="str">
            <v/>
          </cell>
          <cell r="CA444"/>
          <cell r="CB444" t="str">
            <v/>
          </cell>
          <cell r="CC444"/>
          <cell r="CD444" t="str">
            <v/>
          </cell>
          <cell r="CE444"/>
          <cell r="CF444" t="str">
            <v/>
          </cell>
          <cell r="CG444"/>
          <cell r="CH444" t="str">
            <v/>
          </cell>
          <cell r="CI444"/>
          <cell r="CJ444" t="str">
            <v/>
          </cell>
          <cell r="CK444"/>
          <cell r="CL444" t="str">
            <v/>
          </cell>
          <cell r="CM444"/>
          <cell r="CN444" t="str">
            <v/>
          </cell>
          <cell r="CO444"/>
          <cell r="CP444" t="str">
            <v/>
          </cell>
          <cell r="CQ444"/>
          <cell r="CR444" t="str">
            <v/>
          </cell>
          <cell r="CS444"/>
          <cell r="CT444" t="str">
            <v/>
          </cell>
          <cell r="CU444"/>
          <cell r="CV444" t="str">
            <v/>
          </cell>
          <cell r="CW444"/>
          <cell r="CX444" t="str">
            <v>ر1</v>
          </cell>
          <cell r="CY444" t="str">
            <v>ر1</v>
          </cell>
          <cell r="CZ444" t="str">
            <v>ر1</v>
          </cell>
          <cell r="DA444" t="str">
            <v>ر2</v>
          </cell>
          <cell r="DB444" t="str">
            <v>ر2</v>
          </cell>
          <cell r="DC444" t="str">
            <v>ر1</v>
          </cell>
          <cell r="DD444" t="str">
            <v>ر1</v>
          </cell>
          <cell r="DE444" t="str">
            <v>ر1</v>
          </cell>
          <cell r="DF444" t="str">
            <v>ر1</v>
          </cell>
          <cell r="DG444" t="str">
            <v>ر1</v>
          </cell>
          <cell r="DH444" t="str">
            <v>ر1</v>
          </cell>
          <cell r="DI444" t="str">
            <v>ر1</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
          </cell>
          <cell r="ET444" t="str">
            <v/>
          </cell>
          <cell r="EU444" t="str">
            <v/>
          </cell>
          <cell r="EV444" t="str">
            <v/>
          </cell>
          <cell r="EW444" t="e">
            <v>#REF!</v>
          </cell>
        </row>
        <row r="445">
          <cell r="A445">
            <v>707458</v>
          </cell>
          <cell r="B445" t="str">
            <v>علا النوري</v>
          </cell>
          <cell r="C445" t="str">
            <v>الثانية حديث</v>
          </cell>
          <cell r="D445" t="str">
            <v>ترفع الى س2</v>
          </cell>
          <cell r="E445"/>
          <cell r="F445" t="str">
            <v>ر1</v>
          </cell>
          <cell r="G445"/>
          <cell r="H445" t="str">
            <v>ر1</v>
          </cell>
          <cell r="I445"/>
          <cell r="J445" t="str">
            <v>ر1</v>
          </cell>
          <cell r="K445"/>
          <cell r="L445" t="str">
            <v>ج</v>
          </cell>
          <cell r="M445"/>
          <cell r="N445" t="str">
            <v>ج</v>
          </cell>
          <cell r="O445"/>
          <cell r="P445" t="str">
            <v>ج</v>
          </cell>
          <cell r="Q445">
            <v>1</v>
          </cell>
          <cell r="R445" t="str">
            <v>ج</v>
          </cell>
          <cell r="S445">
            <v>1</v>
          </cell>
          <cell r="T445" t="str">
            <v>ج</v>
          </cell>
          <cell r="U445">
            <v>1</v>
          </cell>
          <cell r="V445" t="str">
            <v>ج</v>
          </cell>
          <cell r="W445">
            <v>1</v>
          </cell>
          <cell r="X445" t="str">
            <v>ج</v>
          </cell>
          <cell r="Y445">
            <v>1</v>
          </cell>
          <cell r="Z445" t="str">
            <v>ج</v>
          </cell>
          <cell r="AA445"/>
          <cell r="AB445" t="str">
            <v>ج</v>
          </cell>
          <cell r="AC445"/>
          <cell r="AD445" t="str">
            <v/>
          </cell>
          <cell r="AE445"/>
          <cell r="AF445" t="str">
            <v/>
          </cell>
          <cell r="AG445"/>
          <cell r="AH445" t="str">
            <v/>
          </cell>
          <cell r="AI445"/>
          <cell r="AJ445" t="str">
            <v/>
          </cell>
          <cell r="AK445"/>
          <cell r="AL445" t="str">
            <v/>
          </cell>
          <cell r="AM445"/>
          <cell r="AN445" t="str">
            <v/>
          </cell>
          <cell r="AO445"/>
          <cell r="AP445" t="str">
            <v/>
          </cell>
          <cell r="AQ445"/>
          <cell r="AR445" t="str">
            <v/>
          </cell>
          <cell r="AS445"/>
          <cell r="AT445" t="str">
            <v/>
          </cell>
          <cell r="AU445"/>
          <cell r="AV445" t="str">
            <v/>
          </cell>
          <cell r="AW445"/>
          <cell r="AX445" t="str">
            <v/>
          </cell>
          <cell r="AY445"/>
          <cell r="AZ445" t="str">
            <v/>
          </cell>
          <cell r="BA445"/>
          <cell r="BB445" t="str">
            <v/>
          </cell>
          <cell r="BC445"/>
          <cell r="BD445" t="str">
            <v/>
          </cell>
          <cell r="BE445"/>
          <cell r="BF445" t="str">
            <v/>
          </cell>
          <cell r="BG445"/>
          <cell r="BH445" t="str">
            <v/>
          </cell>
          <cell r="BI445"/>
          <cell r="BJ445" t="str">
            <v/>
          </cell>
          <cell r="BK445"/>
          <cell r="BL445" t="str">
            <v/>
          </cell>
          <cell r="BM445"/>
          <cell r="BN445" t="str">
            <v/>
          </cell>
          <cell r="BO445"/>
          <cell r="BP445" t="str">
            <v/>
          </cell>
          <cell r="BQ445"/>
          <cell r="BR445" t="str">
            <v/>
          </cell>
          <cell r="BS445"/>
          <cell r="BT445" t="str">
            <v/>
          </cell>
          <cell r="BU445"/>
          <cell r="BV445" t="str">
            <v/>
          </cell>
          <cell r="BW445"/>
          <cell r="BX445" t="str">
            <v/>
          </cell>
          <cell r="BY445"/>
          <cell r="BZ445" t="str">
            <v/>
          </cell>
          <cell r="CA445"/>
          <cell r="CB445" t="str">
            <v/>
          </cell>
          <cell r="CC445"/>
          <cell r="CD445" t="str">
            <v/>
          </cell>
          <cell r="CE445"/>
          <cell r="CF445" t="str">
            <v/>
          </cell>
          <cell r="CG445"/>
          <cell r="CH445" t="str">
            <v/>
          </cell>
          <cell r="CI445"/>
          <cell r="CJ445" t="str">
            <v/>
          </cell>
          <cell r="CK445"/>
          <cell r="CL445" t="str">
            <v/>
          </cell>
          <cell r="CM445"/>
          <cell r="CN445" t="str">
            <v/>
          </cell>
          <cell r="CO445"/>
          <cell r="CP445" t="str">
            <v/>
          </cell>
          <cell r="CQ445"/>
          <cell r="CR445" t="str">
            <v/>
          </cell>
          <cell r="CS445"/>
          <cell r="CT445" t="str">
            <v/>
          </cell>
          <cell r="CU445"/>
          <cell r="CV445" t="str">
            <v/>
          </cell>
          <cell r="CW445"/>
          <cell r="CX445" t="str">
            <v>ر1</v>
          </cell>
          <cell r="CY445" t="str">
            <v>ر1</v>
          </cell>
          <cell r="CZ445" t="str">
            <v>ر1</v>
          </cell>
          <cell r="DA445" t="str">
            <v>ج</v>
          </cell>
          <cell r="DB445" t="str">
            <v>ج</v>
          </cell>
          <cell r="DC445" t="str">
            <v>ج</v>
          </cell>
          <cell r="DD445" t="str">
            <v>ر1</v>
          </cell>
          <cell r="DE445" t="str">
            <v>ر1</v>
          </cell>
          <cell r="DF445" t="str">
            <v>ر1</v>
          </cell>
          <cell r="DG445" t="str">
            <v>ر1</v>
          </cell>
          <cell r="DH445" t="str">
            <v>ر1</v>
          </cell>
          <cell r="DI445" t="str">
            <v>ج</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e">
            <v>#REF!</v>
          </cell>
        </row>
        <row r="446">
          <cell r="A446">
            <v>707462</v>
          </cell>
          <cell r="B446" t="str">
            <v>علي حسن</v>
          </cell>
          <cell r="C446" t="str">
            <v>الأولى</v>
          </cell>
          <cell r="D446" t="str">
            <v/>
          </cell>
          <cell r="E446"/>
          <cell r="F446" t="str">
            <v>ر1</v>
          </cell>
          <cell r="G446"/>
          <cell r="H446" t="str">
            <v>ر1</v>
          </cell>
          <cell r="I446"/>
          <cell r="J446" t="str">
            <v>ر1</v>
          </cell>
          <cell r="K446">
            <v>1</v>
          </cell>
          <cell r="L446" t="str">
            <v>ج</v>
          </cell>
          <cell r="M446"/>
          <cell r="N446" t="str">
            <v>ج</v>
          </cell>
          <cell r="O446"/>
          <cell r="P446" t="str">
            <v>ج</v>
          </cell>
          <cell r="Q446">
            <v>1</v>
          </cell>
          <cell r="R446" t="str">
            <v>ج</v>
          </cell>
          <cell r="S446">
            <v>1</v>
          </cell>
          <cell r="T446" t="str">
            <v>ج</v>
          </cell>
          <cell r="U446">
            <v>1</v>
          </cell>
          <cell r="V446" t="str">
            <v>ج</v>
          </cell>
          <cell r="W446">
            <v>1</v>
          </cell>
          <cell r="X446" t="str">
            <v>ج</v>
          </cell>
          <cell r="Y446">
            <v>1</v>
          </cell>
          <cell r="Z446" t="str">
            <v>ج</v>
          </cell>
          <cell r="AA446"/>
          <cell r="AB446" t="str">
            <v>ج</v>
          </cell>
          <cell r="AC446"/>
          <cell r="AD446" t="str">
            <v/>
          </cell>
          <cell r="AE446"/>
          <cell r="AF446" t="str">
            <v/>
          </cell>
          <cell r="AG446"/>
          <cell r="AH446" t="str">
            <v/>
          </cell>
          <cell r="AI446"/>
          <cell r="AJ446" t="str">
            <v/>
          </cell>
          <cell r="AK446"/>
          <cell r="AL446" t="str">
            <v/>
          </cell>
          <cell r="AM446"/>
          <cell r="AN446" t="str">
            <v/>
          </cell>
          <cell r="AO446"/>
          <cell r="AP446" t="str">
            <v/>
          </cell>
          <cell r="AQ446"/>
          <cell r="AR446" t="str">
            <v/>
          </cell>
          <cell r="AS446"/>
          <cell r="AT446" t="str">
            <v/>
          </cell>
          <cell r="AU446"/>
          <cell r="AV446" t="str">
            <v/>
          </cell>
          <cell r="AW446"/>
          <cell r="AX446" t="str">
            <v/>
          </cell>
          <cell r="AY446"/>
          <cell r="AZ446" t="str">
            <v/>
          </cell>
          <cell r="BA446"/>
          <cell r="BB446" t="str">
            <v/>
          </cell>
          <cell r="BC446"/>
          <cell r="BD446" t="str">
            <v/>
          </cell>
          <cell r="BE446"/>
          <cell r="BF446" t="str">
            <v/>
          </cell>
          <cell r="BG446"/>
          <cell r="BH446" t="str">
            <v/>
          </cell>
          <cell r="BI446"/>
          <cell r="BJ446" t="str">
            <v/>
          </cell>
          <cell r="BK446"/>
          <cell r="BL446" t="str">
            <v/>
          </cell>
          <cell r="BM446"/>
          <cell r="BN446" t="str">
            <v/>
          </cell>
          <cell r="BO446"/>
          <cell r="BP446" t="str">
            <v/>
          </cell>
          <cell r="BQ446"/>
          <cell r="BR446" t="str">
            <v/>
          </cell>
          <cell r="BS446"/>
          <cell r="BT446" t="str">
            <v/>
          </cell>
          <cell r="BU446"/>
          <cell r="BV446" t="str">
            <v/>
          </cell>
          <cell r="BW446"/>
          <cell r="BX446" t="str">
            <v/>
          </cell>
          <cell r="BY446"/>
          <cell r="BZ446" t="str">
            <v/>
          </cell>
          <cell r="CA446"/>
          <cell r="CB446" t="str">
            <v/>
          </cell>
          <cell r="CC446"/>
          <cell r="CD446" t="str">
            <v/>
          </cell>
          <cell r="CE446"/>
          <cell r="CF446" t="str">
            <v/>
          </cell>
          <cell r="CG446"/>
          <cell r="CH446" t="str">
            <v/>
          </cell>
          <cell r="CI446"/>
          <cell r="CJ446" t="str">
            <v/>
          </cell>
          <cell r="CK446"/>
          <cell r="CL446" t="str">
            <v/>
          </cell>
          <cell r="CM446"/>
          <cell r="CN446" t="str">
            <v/>
          </cell>
          <cell r="CO446"/>
          <cell r="CP446" t="str">
            <v/>
          </cell>
          <cell r="CQ446"/>
          <cell r="CR446" t="str">
            <v/>
          </cell>
          <cell r="CS446"/>
          <cell r="CT446" t="str">
            <v/>
          </cell>
          <cell r="CU446"/>
          <cell r="CV446" t="str">
            <v/>
          </cell>
          <cell r="CW446"/>
          <cell r="CX446" t="str">
            <v>ر1</v>
          </cell>
          <cell r="CY446" t="str">
            <v>ر1</v>
          </cell>
          <cell r="CZ446" t="str">
            <v>ر1</v>
          </cell>
          <cell r="DA446" t="str">
            <v>ر1</v>
          </cell>
          <cell r="DB446" t="str">
            <v>ج</v>
          </cell>
          <cell r="DC446" t="str">
            <v>ج</v>
          </cell>
          <cell r="DD446" t="str">
            <v>ر1</v>
          </cell>
          <cell r="DE446" t="str">
            <v>ر1</v>
          </cell>
          <cell r="DF446" t="str">
            <v>ر1</v>
          </cell>
          <cell r="DG446" t="str">
            <v>ر1</v>
          </cell>
          <cell r="DH446" t="str">
            <v>ر1</v>
          </cell>
          <cell r="DI446" t="str">
            <v>ج</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e">
            <v>#REF!</v>
          </cell>
        </row>
        <row r="447">
          <cell r="A447">
            <v>707463</v>
          </cell>
          <cell r="B447" t="str">
            <v>علي سليمان</v>
          </cell>
          <cell r="C447" t="str">
            <v>الأولى</v>
          </cell>
          <cell r="D447" t="str">
            <v/>
          </cell>
          <cell r="E447">
            <v>1</v>
          </cell>
          <cell r="F447" t="str">
            <v>ر1</v>
          </cell>
          <cell r="G447">
            <v>1</v>
          </cell>
          <cell r="H447" t="str">
            <v>ر1</v>
          </cell>
          <cell r="I447">
            <v>1</v>
          </cell>
          <cell r="J447" t="str">
            <v>ر1</v>
          </cell>
          <cell r="K447">
            <v>1</v>
          </cell>
          <cell r="L447" t="str">
            <v>ر1</v>
          </cell>
          <cell r="M447">
            <v>1</v>
          </cell>
          <cell r="N447" t="str">
            <v>ج</v>
          </cell>
          <cell r="O447">
            <v>1</v>
          </cell>
          <cell r="P447" t="str">
            <v>ج</v>
          </cell>
          <cell r="Q447">
            <v>1</v>
          </cell>
          <cell r="R447" t="str">
            <v>ج</v>
          </cell>
          <cell r="S447">
            <v>1</v>
          </cell>
          <cell r="T447" t="str">
            <v>ج</v>
          </cell>
          <cell r="U447">
            <v>1</v>
          </cell>
          <cell r="V447" t="str">
            <v>ج</v>
          </cell>
          <cell r="W447">
            <v>1</v>
          </cell>
          <cell r="X447" t="str">
            <v>ج</v>
          </cell>
          <cell r="Y447">
            <v>1</v>
          </cell>
          <cell r="Z447" t="str">
            <v>ج</v>
          </cell>
          <cell r="AA447">
            <v>1</v>
          </cell>
          <cell r="AB447" t="str">
            <v>ج</v>
          </cell>
          <cell r="AC447"/>
          <cell r="AD447" t="str">
            <v/>
          </cell>
          <cell r="AE447"/>
          <cell r="AF447" t="str">
            <v/>
          </cell>
          <cell r="AG447"/>
          <cell r="AH447" t="str">
            <v/>
          </cell>
          <cell r="AI447"/>
          <cell r="AJ447" t="str">
            <v/>
          </cell>
          <cell r="AK447"/>
          <cell r="AL447" t="str">
            <v/>
          </cell>
          <cell r="AM447"/>
          <cell r="AN447" t="str">
            <v/>
          </cell>
          <cell r="AO447"/>
          <cell r="AP447" t="str">
            <v/>
          </cell>
          <cell r="AQ447"/>
          <cell r="AR447" t="str">
            <v/>
          </cell>
          <cell r="AS447"/>
          <cell r="AT447" t="str">
            <v/>
          </cell>
          <cell r="AU447"/>
          <cell r="AV447" t="str">
            <v/>
          </cell>
          <cell r="AW447"/>
          <cell r="AX447" t="str">
            <v/>
          </cell>
          <cell r="AY447"/>
          <cell r="AZ447" t="str">
            <v/>
          </cell>
          <cell r="BA447"/>
          <cell r="BB447" t="str">
            <v/>
          </cell>
          <cell r="BC447"/>
          <cell r="BD447" t="str">
            <v/>
          </cell>
          <cell r="BE447"/>
          <cell r="BF447" t="str">
            <v/>
          </cell>
          <cell r="BG447"/>
          <cell r="BH447" t="str">
            <v/>
          </cell>
          <cell r="BI447"/>
          <cell r="BJ447" t="str">
            <v/>
          </cell>
          <cell r="BK447"/>
          <cell r="BL447" t="str">
            <v/>
          </cell>
          <cell r="BM447"/>
          <cell r="BN447" t="str">
            <v/>
          </cell>
          <cell r="BO447"/>
          <cell r="BP447" t="str">
            <v/>
          </cell>
          <cell r="BQ447"/>
          <cell r="BR447" t="str">
            <v/>
          </cell>
          <cell r="BS447"/>
          <cell r="BT447" t="str">
            <v/>
          </cell>
          <cell r="BU447"/>
          <cell r="BV447" t="str">
            <v/>
          </cell>
          <cell r="BW447"/>
          <cell r="BX447" t="str">
            <v/>
          </cell>
          <cell r="BY447"/>
          <cell r="BZ447" t="str">
            <v/>
          </cell>
          <cell r="CA447"/>
          <cell r="CB447" t="str">
            <v/>
          </cell>
          <cell r="CC447"/>
          <cell r="CD447" t="str">
            <v/>
          </cell>
          <cell r="CE447"/>
          <cell r="CF447" t="str">
            <v/>
          </cell>
          <cell r="CG447"/>
          <cell r="CH447" t="str">
            <v/>
          </cell>
          <cell r="CI447"/>
          <cell r="CJ447" t="str">
            <v/>
          </cell>
          <cell r="CK447"/>
          <cell r="CL447" t="str">
            <v/>
          </cell>
          <cell r="CM447"/>
          <cell r="CN447" t="str">
            <v/>
          </cell>
          <cell r="CO447"/>
          <cell r="CP447" t="str">
            <v/>
          </cell>
          <cell r="CQ447"/>
          <cell r="CR447" t="str">
            <v/>
          </cell>
          <cell r="CS447"/>
          <cell r="CT447" t="str">
            <v/>
          </cell>
          <cell r="CU447"/>
          <cell r="CV447" t="str">
            <v/>
          </cell>
          <cell r="CW447"/>
          <cell r="CX447" t="str">
            <v>ر2</v>
          </cell>
          <cell r="CY447" t="str">
            <v>ر2</v>
          </cell>
          <cell r="CZ447" t="str">
            <v>ر2</v>
          </cell>
          <cell r="DA447" t="str">
            <v>ر2</v>
          </cell>
          <cell r="DB447" t="str">
            <v>ر1</v>
          </cell>
          <cell r="DC447" t="str">
            <v>ر1</v>
          </cell>
          <cell r="DD447" t="str">
            <v>ر1</v>
          </cell>
          <cell r="DE447" t="str">
            <v>ر1</v>
          </cell>
          <cell r="DF447" t="str">
            <v>ر1</v>
          </cell>
          <cell r="DG447" t="str">
            <v>ر1</v>
          </cell>
          <cell r="DH447" t="str">
            <v>ر1</v>
          </cell>
          <cell r="DI447" t="str">
            <v>ر1</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O447" t="str">
            <v/>
          </cell>
          <cell r="EP447" t="str">
            <v/>
          </cell>
          <cell r="EQ447" t="str">
            <v/>
          </cell>
          <cell r="ER447" t="str">
            <v/>
          </cell>
          <cell r="ES447" t="str">
            <v/>
          </cell>
          <cell r="ET447" t="str">
            <v/>
          </cell>
          <cell r="EU447" t="str">
            <v/>
          </cell>
          <cell r="EV447" t="str">
            <v/>
          </cell>
          <cell r="EW447" t="e">
            <v>#REF!</v>
          </cell>
        </row>
        <row r="448">
          <cell r="A448">
            <v>707465</v>
          </cell>
          <cell r="B448" t="str">
            <v>عمر ملاح</v>
          </cell>
          <cell r="C448" t="str">
            <v>الأولى</v>
          </cell>
          <cell r="D448" t="str">
            <v/>
          </cell>
          <cell r="E448">
            <v>1</v>
          </cell>
          <cell r="F448" t="str">
            <v>ج</v>
          </cell>
          <cell r="G448">
            <v>1</v>
          </cell>
          <cell r="H448" t="str">
            <v>ر1</v>
          </cell>
          <cell r="I448">
            <v>1</v>
          </cell>
          <cell r="J448" t="str">
            <v>ج</v>
          </cell>
          <cell r="K448"/>
          <cell r="L448" t="str">
            <v>ر1</v>
          </cell>
          <cell r="M448">
            <v>1</v>
          </cell>
          <cell r="N448" t="str">
            <v>ج</v>
          </cell>
          <cell r="O448"/>
          <cell r="P448" t="str">
            <v>ر1</v>
          </cell>
          <cell r="Q448">
            <v>1</v>
          </cell>
          <cell r="R448" t="str">
            <v>ج</v>
          </cell>
          <cell r="S448">
            <v>1</v>
          </cell>
          <cell r="T448" t="str">
            <v>ج</v>
          </cell>
          <cell r="U448">
            <v>1</v>
          </cell>
          <cell r="V448" t="str">
            <v>ج</v>
          </cell>
          <cell r="W448">
            <v>1</v>
          </cell>
          <cell r="X448" t="str">
            <v>ج</v>
          </cell>
          <cell r="Y448">
            <v>1</v>
          </cell>
          <cell r="Z448" t="str">
            <v>ج</v>
          </cell>
          <cell r="AA448">
            <v>1</v>
          </cell>
          <cell r="AB448" t="str">
            <v>ج</v>
          </cell>
          <cell r="AC448"/>
          <cell r="AD448" t="str">
            <v/>
          </cell>
          <cell r="AE448"/>
          <cell r="AF448" t="str">
            <v/>
          </cell>
          <cell r="AG448"/>
          <cell r="AH448" t="str">
            <v/>
          </cell>
          <cell r="AI448"/>
          <cell r="AJ448" t="str">
            <v/>
          </cell>
          <cell r="AK448"/>
          <cell r="AL448" t="str">
            <v/>
          </cell>
          <cell r="AM448"/>
          <cell r="AN448" t="str">
            <v/>
          </cell>
          <cell r="AO448"/>
          <cell r="AP448" t="str">
            <v/>
          </cell>
          <cell r="AQ448"/>
          <cell r="AR448" t="str">
            <v/>
          </cell>
          <cell r="AS448"/>
          <cell r="AT448" t="str">
            <v/>
          </cell>
          <cell r="AU448"/>
          <cell r="AV448" t="str">
            <v/>
          </cell>
          <cell r="AW448"/>
          <cell r="AX448" t="str">
            <v/>
          </cell>
          <cell r="AY448"/>
          <cell r="AZ448" t="str">
            <v/>
          </cell>
          <cell r="BA448"/>
          <cell r="BB448" t="str">
            <v/>
          </cell>
          <cell r="BC448"/>
          <cell r="BD448" t="str">
            <v/>
          </cell>
          <cell r="BE448"/>
          <cell r="BF448" t="str">
            <v/>
          </cell>
          <cell r="BG448"/>
          <cell r="BH448" t="str">
            <v/>
          </cell>
          <cell r="BI448"/>
          <cell r="BJ448" t="str">
            <v/>
          </cell>
          <cell r="BK448"/>
          <cell r="BL448" t="str">
            <v/>
          </cell>
          <cell r="BM448"/>
          <cell r="BN448" t="str">
            <v/>
          </cell>
          <cell r="BO448"/>
          <cell r="BP448" t="str">
            <v/>
          </cell>
          <cell r="BQ448"/>
          <cell r="BR448" t="str">
            <v/>
          </cell>
          <cell r="BS448"/>
          <cell r="BT448" t="str">
            <v/>
          </cell>
          <cell r="BU448"/>
          <cell r="BV448" t="str">
            <v/>
          </cell>
          <cell r="BW448"/>
          <cell r="BX448" t="str">
            <v/>
          </cell>
          <cell r="BY448"/>
          <cell r="BZ448" t="str">
            <v/>
          </cell>
          <cell r="CA448"/>
          <cell r="CB448" t="str">
            <v/>
          </cell>
          <cell r="CC448"/>
          <cell r="CD448" t="str">
            <v/>
          </cell>
          <cell r="CE448"/>
          <cell r="CF448" t="str">
            <v/>
          </cell>
          <cell r="CG448"/>
          <cell r="CH448" t="str">
            <v/>
          </cell>
          <cell r="CI448"/>
          <cell r="CJ448" t="str">
            <v/>
          </cell>
          <cell r="CK448"/>
          <cell r="CL448" t="str">
            <v/>
          </cell>
          <cell r="CM448"/>
          <cell r="CN448" t="str">
            <v/>
          </cell>
          <cell r="CO448"/>
          <cell r="CP448" t="str">
            <v/>
          </cell>
          <cell r="CQ448"/>
          <cell r="CR448" t="str">
            <v/>
          </cell>
          <cell r="CS448"/>
          <cell r="CT448" t="str">
            <v/>
          </cell>
          <cell r="CU448"/>
          <cell r="CV448" t="str">
            <v/>
          </cell>
          <cell r="CW448"/>
          <cell r="CX448" t="str">
            <v>ر1</v>
          </cell>
          <cell r="CY448" t="str">
            <v>ر2</v>
          </cell>
          <cell r="CZ448" t="str">
            <v>ر1</v>
          </cell>
          <cell r="DA448" t="str">
            <v>ر1</v>
          </cell>
          <cell r="DB448" t="str">
            <v>ر1</v>
          </cell>
          <cell r="DC448" t="str">
            <v>ر1</v>
          </cell>
          <cell r="DD448" t="str">
            <v>ر1</v>
          </cell>
          <cell r="DE448" t="str">
            <v>ر1</v>
          </cell>
          <cell r="DF448" t="str">
            <v>ر1</v>
          </cell>
          <cell r="DG448" t="str">
            <v>ر1</v>
          </cell>
          <cell r="DH448" t="str">
            <v>ر1</v>
          </cell>
          <cell r="DI448" t="str">
            <v>ر1</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
          </cell>
          <cell r="ET448" t="str">
            <v/>
          </cell>
          <cell r="EU448" t="str">
            <v/>
          </cell>
          <cell r="EV448" t="str">
            <v/>
          </cell>
          <cell r="EW448" t="e">
            <v>#REF!</v>
          </cell>
        </row>
        <row r="449">
          <cell r="A449">
            <v>707467</v>
          </cell>
          <cell r="B449" t="str">
            <v>غنوه الاحمدالشيخ</v>
          </cell>
          <cell r="C449" t="str">
            <v>الأولى</v>
          </cell>
          <cell r="D449" t="str">
            <v/>
          </cell>
          <cell r="E449"/>
          <cell r="F449" t="str">
            <v>ر1</v>
          </cell>
          <cell r="G449"/>
          <cell r="H449" t="str">
            <v>ج</v>
          </cell>
          <cell r="I449"/>
          <cell r="J449" t="str">
            <v>ر1</v>
          </cell>
          <cell r="K449"/>
          <cell r="L449" t="str">
            <v>ر1</v>
          </cell>
          <cell r="M449">
            <v>1</v>
          </cell>
          <cell r="N449" t="str">
            <v>ج</v>
          </cell>
          <cell r="O449"/>
          <cell r="P449" t="str">
            <v>ر1</v>
          </cell>
          <cell r="Q449"/>
          <cell r="R449" t="str">
            <v>ج</v>
          </cell>
          <cell r="S449"/>
          <cell r="T449" t="str">
            <v>ج</v>
          </cell>
          <cell r="U449"/>
          <cell r="V449" t="str">
            <v>ج</v>
          </cell>
          <cell r="W449"/>
          <cell r="X449" t="str">
            <v>ج</v>
          </cell>
          <cell r="Y449"/>
          <cell r="Z449" t="str">
            <v>ج</v>
          </cell>
          <cell r="AA449">
            <v>1</v>
          </cell>
          <cell r="AB449" t="str">
            <v>ج</v>
          </cell>
          <cell r="AC449"/>
          <cell r="AD449" t="str">
            <v/>
          </cell>
          <cell r="AE449"/>
          <cell r="AF449" t="str">
            <v/>
          </cell>
          <cell r="AG449"/>
          <cell r="AH449" t="str">
            <v/>
          </cell>
          <cell r="AI449"/>
          <cell r="AJ449" t="str">
            <v/>
          </cell>
          <cell r="AK449"/>
          <cell r="AL449" t="str">
            <v/>
          </cell>
          <cell r="AM449"/>
          <cell r="AN449" t="str">
            <v/>
          </cell>
          <cell r="AO449"/>
          <cell r="AP449" t="str">
            <v/>
          </cell>
          <cell r="AQ449"/>
          <cell r="AR449" t="str">
            <v/>
          </cell>
          <cell r="AS449"/>
          <cell r="AT449" t="str">
            <v/>
          </cell>
          <cell r="AU449"/>
          <cell r="AV449" t="str">
            <v/>
          </cell>
          <cell r="AW449"/>
          <cell r="AX449" t="str">
            <v/>
          </cell>
          <cell r="AY449"/>
          <cell r="AZ449" t="str">
            <v/>
          </cell>
          <cell r="BA449"/>
          <cell r="BB449" t="str">
            <v/>
          </cell>
          <cell r="BC449"/>
          <cell r="BD449" t="str">
            <v/>
          </cell>
          <cell r="BE449"/>
          <cell r="BF449" t="str">
            <v/>
          </cell>
          <cell r="BG449"/>
          <cell r="BH449" t="str">
            <v/>
          </cell>
          <cell r="BI449"/>
          <cell r="BJ449" t="str">
            <v/>
          </cell>
          <cell r="BK449"/>
          <cell r="BL449" t="str">
            <v/>
          </cell>
          <cell r="BM449"/>
          <cell r="BN449" t="str">
            <v/>
          </cell>
          <cell r="BO449"/>
          <cell r="BP449" t="str">
            <v/>
          </cell>
          <cell r="BQ449"/>
          <cell r="BR449" t="str">
            <v/>
          </cell>
          <cell r="BS449"/>
          <cell r="BT449" t="str">
            <v/>
          </cell>
          <cell r="BU449"/>
          <cell r="BV449" t="str">
            <v/>
          </cell>
          <cell r="BW449"/>
          <cell r="BX449" t="str">
            <v/>
          </cell>
          <cell r="BY449"/>
          <cell r="BZ449" t="str">
            <v/>
          </cell>
          <cell r="CA449"/>
          <cell r="CB449" t="str">
            <v/>
          </cell>
          <cell r="CC449"/>
          <cell r="CD449" t="str">
            <v/>
          </cell>
          <cell r="CE449"/>
          <cell r="CF449" t="str">
            <v/>
          </cell>
          <cell r="CG449"/>
          <cell r="CH449" t="str">
            <v/>
          </cell>
          <cell r="CI449"/>
          <cell r="CJ449" t="str">
            <v/>
          </cell>
          <cell r="CK449"/>
          <cell r="CL449" t="str">
            <v/>
          </cell>
          <cell r="CM449"/>
          <cell r="CN449" t="str">
            <v/>
          </cell>
          <cell r="CO449"/>
          <cell r="CP449" t="str">
            <v/>
          </cell>
          <cell r="CQ449"/>
          <cell r="CR449" t="str">
            <v/>
          </cell>
          <cell r="CS449"/>
          <cell r="CT449" t="str">
            <v/>
          </cell>
          <cell r="CU449"/>
          <cell r="CV449" t="str">
            <v/>
          </cell>
          <cell r="CW449"/>
          <cell r="CX449" t="str">
            <v>ر1</v>
          </cell>
          <cell r="CY449" t="str">
            <v>ج</v>
          </cell>
          <cell r="CZ449" t="str">
            <v>ر1</v>
          </cell>
          <cell r="DA449" t="str">
            <v>ر1</v>
          </cell>
          <cell r="DB449" t="str">
            <v>ر1</v>
          </cell>
          <cell r="DC449" t="str">
            <v>ر1</v>
          </cell>
          <cell r="DD449" t="str">
            <v>ج</v>
          </cell>
          <cell r="DE449" t="str">
            <v>ج</v>
          </cell>
          <cell r="DF449" t="str">
            <v>ج</v>
          </cell>
          <cell r="DG449" t="str">
            <v>ج</v>
          </cell>
          <cell r="DH449" t="str">
            <v>ج</v>
          </cell>
          <cell r="DI449" t="str">
            <v>ر1</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O449" t="str">
            <v/>
          </cell>
          <cell r="EP449" t="str">
            <v/>
          </cell>
          <cell r="EQ449" t="str">
            <v/>
          </cell>
          <cell r="ER449" t="str">
            <v/>
          </cell>
          <cell r="ES449" t="str">
            <v/>
          </cell>
          <cell r="ET449" t="str">
            <v/>
          </cell>
          <cell r="EU449" t="str">
            <v/>
          </cell>
          <cell r="EV449" t="str">
            <v/>
          </cell>
          <cell r="EW449" t="e">
            <v>#REF!</v>
          </cell>
        </row>
        <row r="450">
          <cell r="A450">
            <v>707468</v>
          </cell>
          <cell r="B450" t="str">
            <v>غنى غنوم</v>
          </cell>
          <cell r="C450" t="str">
            <v>الثالثة حديث</v>
          </cell>
          <cell r="D450" t="str">
            <v>ترفع الى س3</v>
          </cell>
          <cell r="E450"/>
          <cell r="F450" t="str">
            <v>A</v>
          </cell>
          <cell r="G450"/>
          <cell r="H450" t="str">
            <v>A</v>
          </cell>
          <cell r="I450"/>
          <cell r="J450" t="str">
            <v>A</v>
          </cell>
          <cell r="K450"/>
          <cell r="L450" t="str">
            <v>A</v>
          </cell>
          <cell r="M450"/>
          <cell r="N450" t="str">
            <v>A</v>
          </cell>
          <cell r="O450"/>
          <cell r="P450" t="str">
            <v>A</v>
          </cell>
          <cell r="Q450">
            <v>1</v>
          </cell>
          <cell r="R450" t="str">
            <v>A</v>
          </cell>
          <cell r="S450"/>
          <cell r="T450" t="str">
            <v>A</v>
          </cell>
          <cell r="U450"/>
          <cell r="V450" t="str">
            <v>A</v>
          </cell>
          <cell r="W450"/>
          <cell r="X450" t="str">
            <v>A</v>
          </cell>
          <cell r="Y450"/>
          <cell r="Z450" t="str">
            <v>A</v>
          </cell>
          <cell r="AA450"/>
          <cell r="AB450" t="str">
            <v>A</v>
          </cell>
          <cell r="AC450">
            <v>1</v>
          </cell>
          <cell r="AD450" t="str">
            <v>A</v>
          </cell>
          <cell r="AE450">
            <v>1</v>
          </cell>
          <cell r="AF450" t="str">
            <v>A</v>
          </cell>
          <cell r="AG450">
            <v>1</v>
          </cell>
          <cell r="AH450" t="str">
            <v>A</v>
          </cell>
          <cell r="AI450"/>
          <cell r="AJ450" t="str">
            <v>A</v>
          </cell>
          <cell r="AK450"/>
          <cell r="AL450" t="str">
            <v>A</v>
          </cell>
          <cell r="AM450"/>
          <cell r="AN450" t="str">
            <v>A</v>
          </cell>
          <cell r="AO450">
            <v>1</v>
          </cell>
          <cell r="AP450" t="str">
            <v>A</v>
          </cell>
          <cell r="AQ450">
            <v>1</v>
          </cell>
          <cell r="AR450" t="str">
            <v>A</v>
          </cell>
          <cell r="AS450">
            <v>1</v>
          </cell>
          <cell r="AT450" t="str">
            <v>A</v>
          </cell>
          <cell r="AU450">
            <v>1</v>
          </cell>
          <cell r="AV450" t="str">
            <v>A</v>
          </cell>
          <cell r="AW450"/>
          <cell r="AX450" t="str">
            <v>A</v>
          </cell>
          <cell r="AY450"/>
          <cell r="AZ450" t="str">
            <v>A</v>
          </cell>
          <cell r="BA450"/>
          <cell r="BB450" t="str">
            <v/>
          </cell>
          <cell r="BC450"/>
          <cell r="BD450" t="str">
            <v/>
          </cell>
          <cell r="BE450"/>
          <cell r="BF450" t="str">
            <v/>
          </cell>
          <cell r="BG450"/>
          <cell r="BH450" t="str">
            <v/>
          </cell>
          <cell r="BI450"/>
          <cell r="BJ450" t="str">
            <v/>
          </cell>
          <cell r="BK450"/>
          <cell r="BL450" t="str">
            <v/>
          </cell>
          <cell r="BM450"/>
          <cell r="BN450" t="str">
            <v/>
          </cell>
          <cell r="BO450"/>
          <cell r="BP450" t="str">
            <v/>
          </cell>
          <cell r="BQ450"/>
          <cell r="BR450" t="str">
            <v/>
          </cell>
          <cell r="BS450"/>
          <cell r="BT450" t="str">
            <v/>
          </cell>
          <cell r="BU450"/>
          <cell r="BV450" t="str">
            <v/>
          </cell>
          <cell r="BW450"/>
          <cell r="BX450" t="str">
            <v/>
          </cell>
          <cell r="BY450"/>
          <cell r="BZ450" t="str">
            <v/>
          </cell>
          <cell r="CA450"/>
          <cell r="CB450" t="str">
            <v/>
          </cell>
          <cell r="CC450"/>
          <cell r="CD450" t="str">
            <v/>
          </cell>
          <cell r="CE450"/>
          <cell r="CF450" t="str">
            <v/>
          </cell>
          <cell r="CG450"/>
          <cell r="CH450" t="str">
            <v/>
          </cell>
          <cell r="CI450"/>
          <cell r="CJ450" t="str">
            <v/>
          </cell>
          <cell r="CK450"/>
          <cell r="CL450" t="str">
            <v/>
          </cell>
          <cell r="CM450"/>
          <cell r="CN450" t="str">
            <v/>
          </cell>
          <cell r="CO450"/>
          <cell r="CP450" t="str">
            <v/>
          </cell>
          <cell r="CQ450"/>
          <cell r="CR450" t="str">
            <v/>
          </cell>
          <cell r="CS450"/>
          <cell r="CT450" t="str">
            <v/>
          </cell>
          <cell r="CU450"/>
          <cell r="CV450" t="str">
            <v/>
          </cell>
          <cell r="CW450"/>
          <cell r="CX450" t="str">
            <v>A</v>
          </cell>
          <cell r="CY450" t="str">
            <v>A</v>
          </cell>
          <cell r="CZ450" t="str">
            <v>A</v>
          </cell>
          <cell r="DA450" t="str">
            <v>A</v>
          </cell>
          <cell r="DB450" t="str">
            <v>A</v>
          </cell>
          <cell r="DC450" t="str">
            <v>A</v>
          </cell>
          <cell r="DD450" t="str">
            <v>A</v>
          </cell>
          <cell r="DE450" t="str">
            <v>A</v>
          </cell>
          <cell r="DF450" t="str">
            <v>A</v>
          </cell>
          <cell r="DG450" t="str">
            <v>A</v>
          </cell>
          <cell r="DH450" t="str">
            <v>A</v>
          </cell>
          <cell r="DI450" t="str">
            <v>A</v>
          </cell>
          <cell r="DJ450" t="str">
            <v>A</v>
          </cell>
          <cell r="DK450" t="str">
            <v>A</v>
          </cell>
          <cell r="DL450" t="str">
            <v>A</v>
          </cell>
          <cell r="DM450" t="str">
            <v>A</v>
          </cell>
          <cell r="DN450" t="str">
            <v>A</v>
          </cell>
          <cell r="DO450" t="str">
            <v>A</v>
          </cell>
          <cell r="DP450" t="str">
            <v>A</v>
          </cell>
          <cell r="DQ450" t="str">
            <v>A</v>
          </cell>
          <cell r="DR450" t="str">
            <v>A</v>
          </cell>
          <cell r="DS450" t="str">
            <v>A</v>
          </cell>
          <cell r="DT450" t="str">
            <v>A</v>
          </cell>
          <cell r="DU450" t="str">
            <v>A</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e">
            <v>#REF!</v>
          </cell>
        </row>
        <row r="451">
          <cell r="A451">
            <v>707470</v>
          </cell>
          <cell r="B451" t="str">
            <v>فاطمه الزهراء موسى</v>
          </cell>
          <cell r="C451" t="str">
            <v>الأولى</v>
          </cell>
          <cell r="D451" t="str">
            <v/>
          </cell>
          <cell r="E451">
            <v>1</v>
          </cell>
          <cell r="F451" t="str">
            <v/>
          </cell>
          <cell r="G451">
            <v>1</v>
          </cell>
          <cell r="H451" t="str">
            <v/>
          </cell>
          <cell r="I451"/>
          <cell r="J451" t="str">
            <v/>
          </cell>
          <cell r="K451"/>
          <cell r="L451" t="str">
            <v/>
          </cell>
          <cell r="M451"/>
          <cell r="N451" t="str">
            <v/>
          </cell>
          <cell r="O451"/>
          <cell r="P451" t="str">
            <v/>
          </cell>
          <cell r="Q451"/>
          <cell r="R451" t="str">
            <v/>
          </cell>
          <cell r="S451"/>
          <cell r="T451" t="str">
            <v/>
          </cell>
          <cell r="U451"/>
          <cell r="V451" t="str">
            <v/>
          </cell>
          <cell r="W451"/>
          <cell r="X451" t="str">
            <v/>
          </cell>
          <cell r="Y451"/>
          <cell r="Z451" t="str">
            <v/>
          </cell>
          <cell r="AA451"/>
          <cell r="AB451" t="str">
            <v/>
          </cell>
          <cell r="AC451"/>
          <cell r="AD451" t="str">
            <v/>
          </cell>
          <cell r="AE451"/>
          <cell r="AF451" t="str">
            <v/>
          </cell>
          <cell r="AG451"/>
          <cell r="AH451" t="str">
            <v/>
          </cell>
          <cell r="AI451"/>
          <cell r="AJ451" t="str">
            <v/>
          </cell>
          <cell r="AK451"/>
          <cell r="AL451" t="str">
            <v/>
          </cell>
          <cell r="AM451"/>
          <cell r="AN451" t="str">
            <v/>
          </cell>
          <cell r="AO451"/>
          <cell r="AP451" t="str">
            <v/>
          </cell>
          <cell r="AQ451"/>
          <cell r="AR451" t="str">
            <v/>
          </cell>
          <cell r="AS451"/>
          <cell r="AT451" t="str">
            <v/>
          </cell>
          <cell r="AU451"/>
          <cell r="AV451" t="str">
            <v/>
          </cell>
          <cell r="AW451"/>
          <cell r="AX451" t="str">
            <v/>
          </cell>
          <cell r="AY451"/>
          <cell r="AZ451" t="str">
            <v/>
          </cell>
          <cell r="BA451"/>
          <cell r="BB451" t="str">
            <v/>
          </cell>
          <cell r="BC451"/>
          <cell r="BD451" t="str">
            <v/>
          </cell>
          <cell r="BE451"/>
          <cell r="BF451" t="str">
            <v/>
          </cell>
          <cell r="BG451"/>
          <cell r="BH451" t="str">
            <v/>
          </cell>
          <cell r="BI451"/>
          <cell r="BJ451" t="str">
            <v/>
          </cell>
          <cell r="BK451"/>
          <cell r="BL451" t="str">
            <v/>
          </cell>
          <cell r="BM451"/>
          <cell r="BN451" t="str">
            <v/>
          </cell>
          <cell r="BO451"/>
          <cell r="BP451" t="str">
            <v/>
          </cell>
          <cell r="BQ451"/>
          <cell r="BR451" t="str">
            <v/>
          </cell>
          <cell r="BS451"/>
          <cell r="BT451" t="str">
            <v/>
          </cell>
          <cell r="BU451"/>
          <cell r="BV451" t="str">
            <v/>
          </cell>
          <cell r="BW451"/>
          <cell r="BX451" t="str">
            <v/>
          </cell>
          <cell r="BY451"/>
          <cell r="BZ451" t="str">
            <v/>
          </cell>
          <cell r="CA451"/>
          <cell r="CB451" t="str">
            <v/>
          </cell>
          <cell r="CC451"/>
          <cell r="CD451" t="str">
            <v/>
          </cell>
          <cell r="CE451"/>
          <cell r="CF451" t="str">
            <v/>
          </cell>
          <cell r="CG451"/>
          <cell r="CH451" t="str">
            <v/>
          </cell>
          <cell r="CI451"/>
          <cell r="CJ451" t="str">
            <v/>
          </cell>
          <cell r="CK451"/>
          <cell r="CL451" t="str">
            <v/>
          </cell>
          <cell r="CM451"/>
          <cell r="CN451" t="str">
            <v/>
          </cell>
          <cell r="CO451"/>
          <cell r="CP451" t="str">
            <v/>
          </cell>
          <cell r="CQ451"/>
          <cell r="CR451" t="str">
            <v/>
          </cell>
          <cell r="CS451"/>
          <cell r="CT451" t="str">
            <v/>
          </cell>
          <cell r="CU451"/>
          <cell r="CV451" t="str">
            <v/>
          </cell>
          <cell r="CW451"/>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
          </cell>
          <cell r="ET451" t="str">
            <v/>
          </cell>
          <cell r="EU451" t="str">
            <v/>
          </cell>
          <cell r="EV451" t="str">
            <v/>
          </cell>
          <cell r="EW451" t="e">
            <v>#REF!</v>
          </cell>
        </row>
        <row r="452">
          <cell r="A452">
            <v>707473</v>
          </cell>
          <cell r="B452" t="str">
            <v>كنان عويدات</v>
          </cell>
          <cell r="C452" t="str">
            <v>الأولى</v>
          </cell>
          <cell r="D452" t="str">
            <v/>
          </cell>
          <cell r="E452">
            <v>1</v>
          </cell>
          <cell r="F452" t="str">
            <v/>
          </cell>
          <cell r="G452">
            <v>1</v>
          </cell>
          <cell r="H452" t="str">
            <v/>
          </cell>
          <cell r="I452"/>
          <cell r="J452" t="str">
            <v/>
          </cell>
          <cell r="K452"/>
          <cell r="L452" t="str">
            <v/>
          </cell>
          <cell r="M452"/>
          <cell r="N452" t="str">
            <v/>
          </cell>
          <cell r="O452"/>
          <cell r="P452" t="str">
            <v/>
          </cell>
          <cell r="Q452"/>
          <cell r="R452" t="str">
            <v/>
          </cell>
          <cell r="S452"/>
          <cell r="T452" t="str">
            <v/>
          </cell>
          <cell r="U452"/>
          <cell r="V452" t="str">
            <v/>
          </cell>
          <cell r="W452"/>
          <cell r="X452" t="str">
            <v/>
          </cell>
          <cell r="Y452"/>
          <cell r="Z452" t="str">
            <v/>
          </cell>
          <cell r="AA452"/>
          <cell r="AB452" t="str">
            <v/>
          </cell>
          <cell r="AC452"/>
          <cell r="AD452" t="str">
            <v/>
          </cell>
          <cell r="AE452"/>
          <cell r="AF452" t="str">
            <v/>
          </cell>
          <cell r="AG452"/>
          <cell r="AH452" t="str">
            <v/>
          </cell>
          <cell r="AI452"/>
          <cell r="AJ452" t="str">
            <v/>
          </cell>
          <cell r="AK452"/>
          <cell r="AL452" t="str">
            <v/>
          </cell>
          <cell r="AM452"/>
          <cell r="AN452" t="str">
            <v/>
          </cell>
          <cell r="AO452"/>
          <cell r="AP452" t="str">
            <v/>
          </cell>
          <cell r="AQ452"/>
          <cell r="AR452" t="str">
            <v/>
          </cell>
          <cell r="AS452"/>
          <cell r="AT452" t="str">
            <v/>
          </cell>
          <cell r="AU452"/>
          <cell r="AV452" t="str">
            <v/>
          </cell>
          <cell r="AW452"/>
          <cell r="AX452" t="str">
            <v/>
          </cell>
          <cell r="AY452"/>
          <cell r="AZ452" t="str">
            <v/>
          </cell>
          <cell r="BA452"/>
          <cell r="BB452" t="str">
            <v/>
          </cell>
          <cell r="BC452"/>
          <cell r="BD452" t="str">
            <v/>
          </cell>
          <cell r="BE452"/>
          <cell r="BF452" t="str">
            <v/>
          </cell>
          <cell r="BG452"/>
          <cell r="BH452" t="str">
            <v/>
          </cell>
          <cell r="BI452"/>
          <cell r="BJ452" t="str">
            <v/>
          </cell>
          <cell r="BK452"/>
          <cell r="BL452" t="str">
            <v/>
          </cell>
          <cell r="BM452"/>
          <cell r="BN452" t="str">
            <v/>
          </cell>
          <cell r="BO452"/>
          <cell r="BP452" t="str">
            <v/>
          </cell>
          <cell r="BQ452"/>
          <cell r="BR452" t="str">
            <v/>
          </cell>
          <cell r="BS452"/>
          <cell r="BT452" t="str">
            <v/>
          </cell>
          <cell r="BU452"/>
          <cell r="BV452" t="str">
            <v/>
          </cell>
          <cell r="BW452"/>
          <cell r="BX452" t="str">
            <v/>
          </cell>
          <cell r="BY452"/>
          <cell r="BZ452" t="str">
            <v/>
          </cell>
          <cell r="CA452"/>
          <cell r="CB452" t="str">
            <v/>
          </cell>
          <cell r="CC452"/>
          <cell r="CD452" t="str">
            <v/>
          </cell>
          <cell r="CE452"/>
          <cell r="CF452" t="str">
            <v/>
          </cell>
          <cell r="CG452"/>
          <cell r="CH452" t="str">
            <v/>
          </cell>
          <cell r="CI452"/>
          <cell r="CJ452" t="str">
            <v/>
          </cell>
          <cell r="CK452"/>
          <cell r="CL452" t="str">
            <v/>
          </cell>
          <cell r="CM452"/>
          <cell r="CN452" t="str">
            <v/>
          </cell>
          <cell r="CO452"/>
          <cell r="CP452" t="str">
            <v/>
          </cell>
          <cell r="CQ452"/>
          <cell r="CR452" t="str">
            <v/>
          </cell>
          <cell r="CS452"/>
          <cell r="CT452" t="str">
            <v/>
          </cell>
          <cell r="CU452"/>
          <cell r="CV452" t="str">
            <v/>
          </cell>
          <cell r="CW452"/>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
          </cell>
          <cell r="ET452" t="str">
            <v/>
          </cell>
          <cell r="EU452" t="str">
            <v/>
          </cell>
          <cell r="EV452" t="str">
            <v/>
          </cell>
          <cell r="EW452" t="e">
            <v>#REF!</v>
          </cell>
        </row>
        <row r="453">
          <cell r="A453">
            <v>707474</v>
          </cell>
          <cell r="B453" t="str">
            <v>لبنى حداد</v>
          </cell>
          <cell r="C453" t="str">
            <v>الثانية حديث</v>
          </cell>
          <cell r="D453" t="str">
            <v>ترفع الى س2</v>
          </cell>
          <cell r="E453"/>
          <cell r="F453" t="str">
            <v>ج</v>
          </cell>
          <cell r="G453">
            <v>1</v>
          </cell>
          <cell r="H453" t="str">
            <v>ج</v>
          </cell>
          <cell r="I453">
            <v>1</v>
          </cell>
          <cell r="J453" t="str">
            <v>ر1</v>
          </cell>
          <cell r="K453"/>
          <cell r="L453" t="str">
            <v>ر1</v>
          </cell>
          <cell r="M453"/>
          <cell r="N453" t="str">
            <v>ر1</v>
          </cell>
          <cell r="O453"/>
          <cell r="P453" t="str">
            <v>ر1</v>
          </cell>
          <cell r="Q453">
            <v>1</v>
          </cell>
          <cell r="R453" t="str">
            <v>ج</v>
          </cell>
          <cell r="S453">
            <v>1</v>
          </cell>
          <cell r="T453" t="str">
            <v>ج</v>
          </cell>
          <cell r="U453"/>
          <cell r="V453" t="str">
            <v>ج</v>
          </cell>
          <cell r="W453"/>
          <cell r="X453" t="str">
            <v>ج</v>
          </cell>
          <cell r="Y453">
            <v>1</v>
          </cell>
          <cell r="Z453" t="str">
            <v>ج</v>
          </cell>
          <cell r="AA453">
            <v>1</v>
          </cell>
          <cell r="AB453" t="str">
            <v>ج</v>
          </cell>
          <cell r="AC453"/>
          <cell r="AD453" t="str">
            <v/>
          </cell>
          <cell r="AE453"/>
          <cell r="AF453" t="str">
            <v/>
          </cell>
          <cell r="AG453"/>
          <cell r="AH453" t="str">
            <v/>
          </cell>
          <cell r="AI453"/>
          <cell r="AJ453" t="str">
            <v/>
          </cell>
          <cell r="AK453"/>
          <cell r="AL453" t="str">
            <v/>
          </cell>
          <cell r="AM453"/>
          <cell r="AN453" t="str">
            <v/>
          </cell>
          <cell r="AO453"/>
          <cell r="AP453" t="str">
            <v/>
          </cell>
          <cell r="AQ453"/>
          <cell r="AR453" t="str">
            <v/>
          </cell>
          <cell r="AS453"/>
          <cell r="AT453" t="str">
            <v/>
          </cell>
          <cell r="AU453"/>
          <cell r="AV453" t="str">
            <v/>
          </cell>
          <cell r="AW453"/>
          <cell r="AX453" t="str">
            <v/>
          </cell>
          <cell r="AY453"/>
          <cell r="AZ453" t="str">
            <v/>
          </cell>
          <cell r="BA453"/>
          <cell r="BB453" t="str">
            <v/>
          </cell>
          <cell r="BC453"/>
          <cell r="BD453" t="str">
            <v/>
          </cell>
          <cell r="BE453"/>
          <cell r="BF453" t="str">
            <v/>
          </cell>
          <cell r="BG453"/>
          <cell r="BH453" t="str">
            <v/>
          </cell>
          <cell r="BI453"/>
          <cell r="BJ453" t="str">
            <v/>
          </cell>
          <cell r="BK453"/>
          <cell r="BL453" t="str">
            <v/>
          </cell>
          <cell r="BM453"/>
          <cell r="BN453" t="str">
            <v/>
          </cell>
          <cell r="BO453"/>
          <cell r="BP453" t="str">
            <v/>
          </cell>
          <cell r="BQ453"/>
          <cell r="BR453" t="str">
            <v/>
          </cell>
          <cell r="BS453"/>
          <cell r="BT453" t="str">
            <v/>
          </cell>
          <cell r="BU453"/>
          <cell r="BV453" t="str">
            <v/>
          </cell>
          <cell r="BW453"/>
          <cell r="BX453" t="str">
            <v/>
          </cell>
          <cell r="BY453"/>
          <cell r="BZ453" t="str">
            <v/>
          </cell>
          <cell r="CA453"/>
          <cell r="CB453" t="str">
            <v/>
          </cell>
          <cell r="CC453"/>
          <cell r="CD453" t="str">
            <v/>
          </cell>
          <cell r="CE453"/>
          <cell r="CF453" t="str">
            <v/>
          </cell>
          <cell r="CG453"/>
          <cell r="CH453" t="str">
            <v/>
          </cell>
          <cell r="CI453"/>
          <cell r="CJ453" t="str">
            <v/>
          </cell>
          <cell r="CK453"/>
          <cell r="CL453" t="str">
            <v/>
          </cell>
          <cell r="CM453"/>
          <cell r="CN453" t="str">
            <v/>
          </cell>
          <cell r="CO453"/>
          <cell r="CP453" t="str">
            <v/>
          </cell>
          <cell r="CQ453"/>
          <cell r="CR453" t="str">
            <v/>
          </cell>
          <cell r="CS453"/>
          <cell r="CT453" t="str">
            <v/>
          </cell>
          <cell r="CU453"/>
          <cell r="CV453" t="str">
            <v/>
          </cell>
          <cell r="CW453"/>
          <cell r="CX453" t="str">
            <v>ج</v>
          </cell>
          <cell r="CY453" t="str">
            <v>ر1</v>
          </cell>
          <cell r="CZ453" t="str">
            <v>ر2</v>
          </cell>
          <cell r="DA453" t="str">
            <v>ر1</v>
          </cell>
          <cell r="DB453" t="str">
            <v>ر1</v>
          </cell>
          <cell r="DC453" t="str">
            <v>ر1</v>
          </cell>
          <cell r="DD453" t="str">
            <v>ر1</v>
          </cell>
          <cell r="DE453" t="str">
            <v>ر1</v>
          </cell>
          <cell r="DF453" t="str">
            <v>ج</v>
          </cell>
          <cell r="DG453" t="str">
            <v>ج</v>
          </cell>
          <cell r="DH453" t="str">
            <v>ر1</v>
          </cell>
          <cell r="DI453" t="str">
            <v>ر1</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e">
            <v>#REF!</v>
          </cell>
        </row>
        <row r="454">
          <cell r="A454">
            <v>707475</v>
          </cell>
          <cell r="B454" t="str">
            <v>لجين صندوق</v>
          </cell>
          <cell r="C454" t="str">
            <v>الثانية حديث</v>
          </cell>
          <cell r="D454" t="str">
            <v>ترفع الى س2</v>
          </cell>
          <cell r="E454">
            <v>1</v>
          </cell>
          <cell r="F454" t="str">
            <v>ج</v>
          </cell>
          <cell r="G454">
            <v>1</v>
          </cell>
          <cell r="H454" t="str">
            <v>ر1</v>
          </cell>
          <cell r="I454"/>
          <cell r="J454" t="str">
            <v>ر1</v>
          </cell>
          <cell r="K454"/>
          <cell r="L454" t="str">
            <v>ر1</v>
          </cell>
          <cell r="M454"/>
          <cell r="N454" t="str">
            <v>ج</v>
          </cell>
          <cell r="O454"/>
          <cell r="P454" t="str">
            <v>ر1</v>
          </cell>
          <cell r="Q454">
            <v>1</v>
          </cell>
          <cell r="R454" t="str">
            <v>ج</v>
          </cell>
          <cell r="S454"/>
          <cell r="T454" t="str">
            <v>ج</v>
          </cell>
          <cell r="U454"/>
          <cell r="V454" t="str">
            <v>ج</v>
          </cell>
          <cell r="W454"/>
          <cell r="X454" t="str">
            <v>ج</v>
          </cell>
          <cell r="Y454">
            <v>1</v>
          </cell>
          <cell r="Z454" t="str">
            <v>ج</v>
          </cell>
          <cell r="AA454">
            <v>1</v>
          </cell>
          <cell r="AB454" t="str">
            <v>ج</v>
          </cell>
          <cell r="AC454"/>
          <cell r="AD454" t="str">
            <v/>
          </cell>
          <cell r="AE454"/>
          <cell r="AF454" t="str">
            <v/>
          </cell>
          <cell r="AG454"/>
          <cell r="AH454" t="str">
            <v/>
          </cell>
          <cell r="AI454"/>
          <cell r="AJ454" t="str">
            <v/>
          </cell>
          <cell r="AK454"/>
          <cell r="AL454" t="str">
            <v/>
          </cell>
          <cell r="AM454"/>
          <cell r="AN454" t="str">
            <v/>
          </cell>
          <cell r="AO454"/>
          <cell r="AP454" t="str">
            <v/>
          </cell>
          <cell r="AQ454"/>
          <cell r="AR454" t="str">
            <v/>
          </cell>
          <cell r="AS454"/>
          <cell r="AT454" t="str">
            <v/>
          </cell>
          <cell r="AU454"/>
          <cell r="AV454" t="str">
            <v/>
          </cell>
          <cell r="AW454"/>
          <cell r="AX454" t="str">
            <v/>
          </cell>
          <cell r="AY454"/>
          <cell r="AZ454" t="str">
            <v/>
          </cell>
          <cell r="BA454"/>
          <cell r="BB454" t="str">
            <v/>
          </cell>
          <cell r="BC454"/>
          <cell r="BD454" t="str">
            <v/>
          </cell>
          <cell r="BE454"/>
          <cell r="BF454" t="str">
            <v/>
          </cell>
          <cell r="BG454"/>
          <cell r="BH454" t="str">
            <v/>
          </cell>
          <cell r="BI454"/>
          <cell r="BJ454" t="str">
            <v/>
          </cell>
          <cell r="BK454"/>
          <cell r="BL454" t="str">
            <v/>
          </cell>
          <cell r="BM454"/>
          <cell r="BN454" t="str">
            <v/>
          </cell>
          <cell r="BO454"/>
          <cell r="BP454" t="str">
            <v/>
          </cell>
          <cell r="BQ454"/>
          <cell r="BR454" t="str">
            <v/>
          </cell>
          <cell r="BS454"/>
          <cell r="BT454" t="str">
            <v/>
          </cell>
          <cell r="BU454"/>
          <cell r="BV454" t="str">
            <v/>
          </cell>
          <cell r="BW454"/>
          <cell r="BX454" t="str">
            <v/>
          </cell>
          <cell r="BY454"/>
          <cell r="BZ454" t="str">
            <v/>
          </cell>
          <cell r="CA454"/>
          <cell r="CB454" t="str">
            <v/>
          </cell>
          <cell r="CC454"/>
          <cell r="CD454" t="str">
            <v/>
          </cell>
          <cell r="CE454"/>
          <cell r="CF454" t="str">
            <v/>
          </cell>
          <cell r="CG454"/>
          <cell r="CH454" t="str">
            <v/>
          </cell>
          <cell r="CI454"/>
          <cell r="CJ454" t="str">
            <v/>
          </cell>
          <cell r="CK454"/>
          <cell r="CL454" t="str">
            <v/>
          </cell>
          <cell r="CM454"/>
          <cell r="CN454" t="str">
            <v/>
          </cell>
          <cell r="CO454"/>
          <cell r="CP454" t="str">
            <v/>
          </cell>
          <cell r="CQ454"/>
          <cell r="CR454" t="str">
            <v/>
          </cell>
          <cell r="CS454"/>
          <cell r="CT454" t="str">
            <v/>
          </cell>
          <cell r="CU454"/>
          <cell r="CV454" t="str">
            <v/>
          </cell>
          <cell r="CW454"/>
          <cell r="CX454" t="str">
            <v>ر1</v>
          </cell>
          <cell r="CY454" t="str">
            <v>ر2</v>
          </cell>
          <cell r="CZ454" t="str">
            <v>ر1</v>
          </cell>
          <cell r="DA454" t="str">
            <v>ر1</v>
          </cell>
          <cell r="DB454" t="str">
            <v>ج</v>
          </cell>
          <cell r="DC454" t="str">
            <v>ر1</v>
          </cell>
          <cell r="DD454" t="str">
            <v>ر1</v>
          </cell>
          <cell r="DE454" t="str">
            <v>ج</v>
          </cell>
          <cell r="DF454" t="str">
            <v>ج</v>
          </cell>
          <cell r="DG454" t="str">
            <v>ج</v>
          </cell>
          <cell r="DH454" t="str">
            <v>ر1</v>
          </cell>
          <cell r="DI454" t="str">
            <v>ر1</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
          </cell>
          <cell r="ET454" t="str">
            <v/>
          </cell>
          <cell r="EU454" t="str">
            <v/>
          </cell>
          <cell r="EV454" t="str">
            <v/>
          </cell>
          <cell r="EW454" t="e">
            <v>#REF!</v>
          </cell>
        </row>
        <row r="455">
          <cell r="A455">
            <v>707476</v>
          </cell>
          <cell r="B455" t="str">
            <v>لونيت ناصر</v>
          </cell>
          <cell r="C455" t="str">
            <v>الأولى</v>
          </cell>
          <cell r="D455" t="str">
            <v/>
          </cell>
          <cell r="E455">
            <v>1</v>
          </cell>
          <cell r="F455" t="str">
            <v>ر1</v>
          </cell>
          <cell r="G455"/>
          <cell r="H455" t="str">
            <v>ج</v>
          </cell>
          <cell r="I455">
            <v>1</v>
          </cell>
          <cell r="J455" t="str">
            <v>ر1</v>
          </cell>
          <cell r="K455"/>
          <cell r="L455" t="str">
            <v>ج</v>
          </cell>
          <cell r="M455">
            <v>1</v>
          </cell>
          <cell r="N455" t="str">
            <v>ج</v>
          </cell>
          <cell r="O455">
            <v>1</v>
          </cell>
          <cell r="P455" t="str">
            <v>ر1</v>
          </cell>
          <cell r="Q455"/>
          <cell r="R455" t="str">
            <v>ج</v>
          </cell>
          <cell r="S455"/>
          <cell r="T455" t="str">
            <v>ج</v>
          </cell>
          <cell r="U455"/>
          <cell r="V455" t="str">
            <v>ج</v>
          </cell>
          <cell r="W455"/>
          <cell r="X455" t="str">
            <v>ج</v>
          </cell>
          <cell r="Y455"/>
          <cell r="Z455" t="str">
            <v>ج</v>
          </cell>
          <cell r="AA455"/>
          <cell r="AB455" t="str">
            <v>ج</v>
          </cell>
          <cell r="AC455"/>
          <cell r="AD455" t="str">
            <v/>
          </cell>
          <cell r="AE455"/>
          <cell r="AF455" t="str">
            <v/>
          </cell>
          <cell r="AG455"/>
          <cell r="AH455" t="str">
            <v/>
          </cell>
          <cell r="AI455"/>
          <cell r="AJ455" t="str">
            <v/>
          </cell>
          <cell r="AK455"/>
          <cell r="AL455" t="str">
            <v/>
          </cell>
          <cell r="AM455"/>
          <cell r="AN455" t="str">
            <v/>
          </cell>
          <cell r="AO455"/>
          <cell r="AP455" t="str">
            <v/>
          </cell>
          <cell r="AQ455"/>
          <cell r="AR455" t="str">
            <v/>
          </cell>
          <cell r="AS455"/>
          <cell r="AT455" t="str">
            <v/>
          </cell>
          <cell r="AU455"/>
          <cell r="AV455" t="str">
            <v/>
          </cell>
          <cell r="AW455"/>
          <cell r="AX455" t="str">
            <v/>
          </cell>
          <cell r="AY455"/>
          <cell r="AZ455" t="str">
            <v/>
          </cell>
          <cell r="BA455"/>
          <cell r="BB455" t="str">
            <v/>
          </cell>
          <cell r="BC455"/>
          <cell r="BD455" t="str">
            <v/>
          </cell>
          <cell r="BE455"/>
          <cell r="BF455" t="str">
            <v/>
          </cell>
          <cell r="BG455"/>
          <cell r="BH455" t="str">
            <v/>
          </cell>
          <cell r="BI455"/>
          <cell r="BJ455" t="str">
            <v/>
          </cell>
          <cell r="BK455"/>
          <cell r="BL455" t="str">
            <v/>
          </cell>
          <cell r="BM455"/>
          <cell r="BN455" t="str">
            <v/>
          </cell>
          <cell r="BO455"/>
          <cell r="BP455" t="str">
            <v/>
          </cell>
          <cell r="BQ455"/>
          <cell r="BR455" t="str">
            <v/>
          </cell>
          <cell r="BS455"/>
          <cell r="BT455" t="str">
            <v/>
          </cell>
          <cell r="BU455"/>
          <cell r="BV455" t="str">
            <v/>
          </cell>
          <cell r="BW455"/>
          <cell r="BX455" t="str">
            <v/>
          </cell>
          <cell r="BY455"/>
          <cell r="BZ455" t="str">
            <v/>
          </cell>
          <cell r="CA455"/>
          <cell r="CB455" t="str">
            <v/>
          </cell>
          <cell r="CC455"/>
          <cell r="CD455" t="str">
            <v/>
          </cell>
          <cell r="CE455"/>
          <cell r="CF455" t="str">
            <v/>
          </cell>
          <cell r="CG455"/>
          <cell r="CH455" t="str">
            <v/>
          </cell>
          <cell r="CI455"/>
          <cell r="CJ455" t="str">
            <v/>
          </cell>
          <cell r="CK455"/>
          <cell r="CL455" t="str">
            <v/>
          </cell>
          <cell r="CM455"/>
          <cell r="CN455" t="str">
            <v/>
          </cell>
          <cell r="CO455"/>
          <cell r="CP455" t="str">
            <v/>
          </cell>
          <cell r="CQ455"/>
          <cell r="CR455" t="str">
            <v/>
          </cell>
          <cell r="CS455"/>
          <cell r="CT455" t="str">
            <v/>
          </cell>
          <cell r="CU455"/>
          <cell r="CV455" t="str">
            <v/>
          </cell>
          <cell r="CW455"/>
          <cell r="CX455" t="str">
            <v>ر2</v>
          </cell>
          <cell r="CY455" t="str">
            <v>ج</v>
          </cell>
          <cell r="CZ455" t="str">
            <v>ر2</v>
          </cell>
          <cell r="DA455" t="str">
            <v>ج</v>
          </cell>
          <cell r="DB455" t="str">
            <v>ر1</v>
          </cell>
          <cell r="DC455" t="str">
            <v>ر2</v>
          </cell>
          <cell r="DD455" t="str">
            <v>ج</v>
          </cell>
          <cell r="DE455" t="str">
            <v>ج</v>
          </cell>
          <cell r="DF455" t="str">
            <v>ج</v>
          </cell>
          <cell r="DG455" t="str">
            <v>ج</v>
          </cell>
          <cell r="DH455" t="str">
            <v>ج</v>
          </cell>
          <cell r="DI455" t="str">
            <v>ج</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O455" t="str">
            <v/>
          </cell>
          <cell r="EP455" t="str">
            <v/>
          </cell>
          <cell r="EQ455" t="str">
            <v/>
          </cell>
          <cell r="ER455" t="str">
            <v/>
          </cell>
          <cell r="ES455" t="str">
            <v/>
          </cell>
          <cell r="ET455" t="str">
            <v/>
          </cell>
          <cell r="EU455" t="str">
            <v/>
          </cell>
          <cell r="EV455" t="str">
            <v/>
          </cell>
          <cell r="EW455" t="e">
            <v>#REF!</v>
          </cell>
        </row>
        <row r="456">
          <cell r="A456">
            <v>707477</v>
          </cell>
          <cell r="B456" t="str">
            <v>لؤى المتني</v>
          </cell>
          <cell r="C456" t="str">
            <v>الأولى</v>
          </cell>
          <cell r="D456" t="str">
            <v/>
          </cell>
          <cell r="E456">
            <v>1</v>
          </cell>
          <cell r="F456" t="str">
            <v>ر1</v>
          </cell>
          <cell r="G456">
            <v>1</v>
          </cell>
          <cell r="H456" t="str">
            <v>ر1</v>
          </cell>
          <cell r="I456">
            <v>1</v>
          </cell>
          <cell r="J456" t="str">
            <v>ر1</v>
          </cell>
          <cell r="K456">
            <v>1</v>
          </cell>
          <cell r="L456" t="str">
            <v>ج</v>
          </cell>
          <cell r="M456">
            <v>1</v>
          </cell>
          <cell r="N456" t="str">
            <v>ج</v>
          </cell>
          <cell r="O456"/>
          <cell r="P456" t="str">
            <v>ر1</v>
          </cell>
          <cell r="Q456"/>
          <cell r="R456" t="str">
            <v>ج</v>
          </cell>
          <cell r="S456"/>
          <cell r="T456" t="str">
            <v>ج</v>
          </cell>
          <cell r="U456"/>
          <cell r="V456" t="str">
            <v>ج</v>
          </cell>
          <cell r="W456"/>
          <cell r="X456" t="str">
            <v>ج</v>
          </cell>
          <cell r="Y456"/>
          <cell r="Z456" t="str">
            <v>ج</v>
          </cell>
          <cell r="AA456"/>
          <cell r="AB456" t="str">
            <v>ج</v>
          </cell>
          <cell r="AC456"/>
          <cell r="AD456" t="str">
            <v/>
          </cell>
          <cell r="AE456"/>
          <cell r="AF456" t="str">
            <v/>
          </cell>
          <cell r="AG456"/>
          <cell r="AH456" t="str">
            <v/>
          </cell>
          <cell r="AI456"/>
          <cell r="AJ456" t="str">
            <v/>
          </cell>
          <cell r="AK456"/>
          <cell r="AL456" t="str">
            <v/>
          </cell>
          <cell r="AM456"/>
          <cell r="AN456" t="str">
            <v/>
          </cell>
          <cell r="AO456"/>
          <cell r="AP456" t="str">
            <v/>
          </cell>
          <cell r="AQ456"/>
          <cell r="AR456" t="str">
            <v/>
          </cell>
          <cell r="AS456"/>
          <cell r="AT456" t="str">
            <v/>
          </cell>
          <cell r="AU456"/>
          <cell r="AV456" t="str">
            <v/>
          </cell>
          <cell r="AW456"/>
          <cell r="AX456" t="str">
            <v/>
          </cell>
          <cell r="AY456"/>
          <cell r="AZ456" t="str">
            <v/>
          </cell>
          <cell r="BA456"/>
          <cell r="BB456" t="str">
            <v/>
          </cell>
          <cell r="BC456"/>
          <cell r="BD456" t="str">
            <v/>
          </cell>
          <cell r="BE456"/>
          <cell r="BF456" t="str">
            <v/>
          </cell>
          <cell r="BG456"/>
          <cell r="BH456" t="str">
            <v/>
          </cell>
          <cell r="BI456"/>
          <cell r="BJ456" t="str">
            <v/>
          </cell>
          <cell r="BK456"/>
          <cell r="BL456" t="str">
            <v/>
          </cell>
          <cell r="BM456"/>
          <cell r="BN456" t="str">
            <v/>
          </cell>
          <cell r="BO456"/>
          <cell r="BP456" t="str">
            <v/>
          </cell>
          <cell r="BQ456"/>
          <cell r="BR456" t="str">
            <v/>
          </cell>
          <cell r="BS456"/>
          <cell r="BT456" t="str">
            <v/>
          </cell>
          <cell r="BU456"/>
          <cell r="BV456" t="str">
            <v/>
          </cell>
          <cell r="BW456"/>
          <cell r="BX456" t="str">
            <v/>
          </cell>
          <cell r="BY456"/>
          <cell r="BZ456" t="str">
            <v/>
          </cell>
          <cell r="CA456"/>
          <cell r="CB456" t="str">
            <v/>
          </cell>
          <cell r="CC456"/>
          <cell r="CD456" t="str">
            <v/>
          </cell>
          <cell r="CE456"/>
          <cell r="CF456" t="str">
            <v/>
          </cell>
          <cell r="CG456"/>
          <cell r="CH456" t="str">
            <v/>
          </cell>
          <cell r="CI456"/>
          <cell r="CJ456" t="str">
            <v/>
          </cell>
          <cell r="CK456"/>
          <cell r="CL456" t="str">
            <v/>
          </cell>
          <cell r="CM456"/>
          <cell r="CN456" t="str">
            <v/>
          </cell>
          <cell r="CO456"/>
          <cell r="CP456" t="str">
            <v/>
          </cell>
          <cell r="CQ456"/>
          <cell r="CR456" t="str">
            <v/>
          </cell>
          <cell r="CS456"/>
          <cell r="CT456" t="str">
            <v/>
          </cell>
          <cell r="CU456"/>
          <cell r="CV456" t="str">
            <v/>
          </cell>
          <cell r="CW456"/>
          <cell r="CX456" t="str">
            <v>ر2</v>
          </cell>
          <cell r="CY456" t="str">
            <v>ر2</v>
          </cell>
          <cell r="CZ456" t="str">
            <v>ر2</v>
          </cell>
          <cell r="DA456" t="str">
            <v>ر1</v>
          </cell>
          <cell r="DB456" t="str">
            <v>ر1</v>
          </cell>
          <cell r="DC456" t="str">
            <v>ر1</v>
          </cell>
          <cell r="DD456" t="str">
            <v>ج</v>
          </cell>
          <cell r="DE456" t="str">
            <v>ج</v>
          </cell>
          <cell r="DF456" t="str">
            <v>ج</v>
          </cell>
          <cell r="DG456" t="str">
            <v>ج</v>
          </cell>
          <cell r="DH456" t="str">
            <v>ج</v>
          </cell>
          <cell r="DI456" t="str">
            <v>ج</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
          </cell>
          <cell r="ET456" t="str">
            <v/>
          </cell>
          <cell r="EU456" t="str">
            <v/>
          </cell>
          <cell r="EV456" t="str">
            <v/>
          </cell>
          <cell r="EW456" t="e">
            <v>#REF!</v>
          </cell>
        </row>
        <row r="457">
          <cell r="A457">
            <v>707479</v>
          </cell>
          <cell r="B457" t="str">
            <v>مارينا خلوف</v>
          </cell>
          <cell r="C457" t="str">
            <v>الأولى</v>
          </cell>
          <cell r="D457" t="str">
            <v/>
          </cell>
          <cell r="E457">
            <v>1</v>
          </cell>
          <cell r="F457" t="str">
            <v>ر1</v>
          </cell>
          <cell r="G457"/>
          <cell r="H457" t="str">
            <v>ر1</v>
          </cell>
          <cell r="I457">
            <v>1</v>
          </cell>
          <cell r="J457" t="str">
            <v>ج</v>
          </cell>
          <cell r="K457"/>
          <cell r="L457" t="str">
            <v>ج</v>
          </cell>
          <cell r="M457"/>
          <cell r="N457" t="str">
            <v>ج</v>
          </cell>
          <cell r="O457">
            <v>1</v>
          </cell>
          <cell r="P457" t="str">
            <v>ر1</v>
          </cell>
          <cell r="Q457"/>
          <cell r="R457" t="str">
            <v>ج</v>
          </cell>
          <cell r="S457"/>
          <cell r="T457" t="str">
            <v>ج</v>
          </cell>
          <cell r="U457"/>
          <cell r="V457" t="str">
            <v>ج</v>
          </cell>
          <cell r="W457"/>
          <cell r="X457" t="str">
            <v>ج</v>
          </cell>
          <cell r="Y457"/>
          <cell r="Z457" t="str">
            <v>ج</v>
          </cell>
          <cell r="AA457"/>
          <cell r="AB457" t="str">
            <v>ج</v>
          </cell>
          <cell r="AC457"/>
          <cell r="AD457" t="str">
            <v/>
          </cell>
          <cell r="AE457"/>
          <cell r="AF457" t="str">
            <v/>
          </cell>
          <cell r="AG457"/>
          <cell r="AH457" t="str">
            <v/>
          </cell>
          <cell r="AI457"/>
          <cell r="AJ457" t="str">
            <v/>
          </cell>
          <cell r="AK457"/>
          <cell r="AL457" t="str">
            <v/>
          </cell>
          <cell r="AM457"/>
          <cell r="AN457" t="str">
            <v/>
          </cell>
          <cell r="AO457"/>
          <cell r="AP457" t="str">
            <v/>
          </cell>
          <cell r="AQ457"/>
          <cell r="AR457" t="str">
            <v/>
          </cell>
          <cell r="AS457"/>
          <cell r="AT457" t="str">
            <v/>
          </cell>
          <cell r="AU457"/>
          <cell r="AV457" t="str">
            <v/>
          </cell>
          <cell r="AW457"/>
          <cell r="AX457" t="str">
            <v/>
          </cell>
          <cell r="AY457"/>
          <cell r="AZ457" t="str">
            <v/>
          </cell>
          <cell r="BA457"/>
          <cell r="BB457" t="str">
            <v/>
          </cell>
          <cell r="BC457"/>
          <cell r="BD457" t="str">
            <v/>
          </cell>
          <cell r="BE457"/>
          <cell r="BF457" t="str">
            <v/>
          </cell>
          <cell r="BG457"/>
          <cell r="BH457" t="str">
            <v/>
          </cell>
          <cell r="BI457"/>
          <cell r="BJ457" t="str">
            <v/>
          </cell>
          <cell r="BK457"/>
          <cell r="BL457" t="str">
            <v/>
          </cell>
          <cell r="BM457"/>
          <cell r="BN457" t="str">
            <v/>
          </cell>
          <cell r="BO457"/>
          <cell r="BP457" t="str">
            <v/>
          </cell>
          <cell r="BQ457"/>
          <cell r="BR457" t="str">
            <v/>
          </cell>
          <cell r="BS457"/>
          <cell r="BT457" t="str">
            <v/>
          </cell>
          <cell r="BU457"/>
          <cell r="BV457" t="str">
            <v/>
          </cell>
          <cell r="BW457"/>
          <cell r="BX457" t="str">
            <v/>
          </cell>
          <cell r="BY457"/>
          <cell r="BZ457" t="str">
            <v/>
          </cell>
          <cell r="CA457"/>
          <cell r="CB457" t="str">
            <v/>
          </cell>
          <cell r="CC457"/>
          <cell r="CD457" t="str">
            <v/>
          </cell>
          <cell r="CE457"/>
          <cell r="CF457" t="str">
            <v/>
          </cell>
          <cell r="CG457"/>
          <cell r="CH457" t="str">
            <v/>
          </cell>
          <cell r="CI457"/>
          <cell r="CJ457" t="str">
            <v/>
          </cell>
          <cell r="CK457"/>
          <cell r="CL457" t="str">
            <v/>
          </cell>
          <cell r="CM457"/>
          <cell r="CN457" t="str">
            <v/>
          </cell>
          <cell r="CO457"/>
          <cell r="CP457" t="str">
            <v/>
          </cell>
          <cell r="CQ457"/>
          <cell r="CR457" t="str">
            <v/>
          </cell>
          <cell r="CS457"/>
          <cell r="CT457" t="str">
            <v/>
          </cell>
          <cell r="CU457"/>
          <cell r="CV457" t="str">
            <v/>
          </cell>
          <cell r="CW457"/>
          <cell r="CX457" t="str">
            <v>ر2</v>
          </cell>
          <cell r="CY457" t="str">
            <v>ر1</v>
          </cell>
          <cell r="CZ457" t="str">
            <v>ر1</v>
          </cell>
          <cell r="DA457" t="str">
            <v>ج</v>
          </cell>
          <cell r="DB457" t="str">
            <v>ج</v>
          </cell>
          <cell r="DC457" t="str">
            <v>ر2</v>
          </cell>
          <cell r="DD457" t="str">
            <v>ج</v>
          </cell>
          <cell r="DE457" t="str">
            <v>ج</v>
          </cell>
          <cell r="DF457" t="str">
            <v>ج</v>
          </cell>
          <cell r="DG457" t="str">
            <v>ج</v>
          </cell>
          <cell r="DH457" t="str">
            <v>ج</v>
          </cell>
          <cell r="DI457" t="str">
            <v>ج</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O457" t="str">
            <v/>
          </cell>
          <cell r="EP457" t="str">
            <v/>
          </cell>
          <cell r="EQ457" t="str">
            <v/>
          </cell>
          <cell r="ER457" t="str">
            <v/>
          </cell>
          <cell r="ES457" t="str">
            <v/>
          </cell>
          <cell r="ET457" t="str">
            <v/>
          </cell>
          <cell r="EU457" t="str">
            <v/>
          </cell>
          <cell r="EV457" t="str">
            <v/>
          </cell>
          <cell r="EW457" t="e">
            <v>#REF!</v>
          </cell>
        </row>
        <row r="458">
          <cell r="A458">
            <v>707482</v>
          </cell>
          <cell r="B458" t="str">
            <v>مايا الجعل العبد الرزاق</v>
          </cell>
          <cell r="C458" t="str">
            <v>الأولى</v>
          </cell>
          <cell r="D458" t="str">
            <v/>
          </cell>
          <cell r="E458"/>
          <cell r="F458" t="str">
            <v>ر1</v>
          </cell>
          <cell r="G458"/>
          <cell r="H458" t="str">
            <v>ج</v>
          </cell>
          <cell r="I458"/>
          <cell r="J458" t="str">
            <v>ج</v>
          </cell>
          <cell r="K458"/>
          <cell r="L458" t="str">
            <v>ر1</v>
          </cell>
          <cell r="M458"/>
          <cell r="N458" t="str">
            <v>ج</v>
          </cell>
          <cell r="O458"/>
          <cell r="P458" t="str">
            <v>ر1</v>
          </cell>
          <cell r="Q458">
            <v>1</v>
          </cell>
          <cell r="R458" t="str">
            <v>ج</v>
          </cell>
          <cell r="S458">
            <v>1</v>
          </cell>
          <cell r="T458" t="str">
            <v>ج</v>
          </cell>
          <cell r="U458">
            <v>1</v>
          </cell>
          <cell r="V458" t="str">
            <v>ج</v>
          </cell>
          <cell r="W458">
            <v>1</v>
          </cell>
          <cell r="X458" t="str">
            <v>ج</v>
          </cell>
          <cell r="Y458">
            <v>1</v>
          </cell>
          <cell r="Z458" t="str">
            <v>ج</v>
          </cell>
          <cell r="AA458">
            <v>1</v>
          </cell>
          <cell r="AB458" t="str">
            <v>ج</v>
          </cell>
          <cell r="AC458"/>
          <cell r="AD458" t="str">
            <v/>
          </cell>
          <cell r="AE458"/>
          <cell r="AF458" t="str">
            <v/>
          </cell>
          <cell r="AG458"/>
          <cell r="AH458" t="str">
            <v/>
          </cell>
          <cell r="AI458"/>
          <cell r="AJ458" t="str">
            <v/>
          </cell>
          <cell r="AK458"/>
          <cell r="AL458" t="str">
            <v/>
          </cell>
          <cell r="AM458"/>
          <cell r="AN458" t="str">
            <v/>
          </cell>
          <cell r="AO458"/>
          <cell r="AP458" t="str">
            <v/>
          </cell>
          <cell r="AQ458"/>
          <cell r="AR458" t="str">
            <v/>
          </cell>
          <cell r="AS458"/>
          <cell r="AT458" t="str">
            <v/>
          </cell>
          <cell r="AU458"/>
          <cell r="AV458" t="str">
            <v/>
          </cell>
          <cell r="AW458"/>
          <cell r="AX458" t="str">
            <v/>
          </cell>
          <cell r="AY458"/>
          <cell r="AZ458" t="str">
            <v/>
          </cell>
          <cell r="BA458"/>
          <cell r="BB458" t="str">
            <v/>
          </cell>
          <cell r="BC458"/>
          <cell r="BD458" t="str">
            <v/>
          </cell>
          <cell r="BE458"/>
          <cell r="BF458" t="str">
            <v/>
          </cell>
          <cell r="BG458"/>
          <cell r="BH458" t="str">
            <v/>
          </cell>
          <cell r="BI458"/>
          <cell r="BJ458" t="str">
            <v/>
          </cell>
          <cell r="BK458"/>
          <cell r="BL458" t="str">
            <v/>
          </cell>
          <cell r="BM458"/>
          <cell r="BN458" t="str">
            <v/>
          </cell>
          <cell r="BO458"/>
          <cell r="BP458" t="str">
            <v/>
          </cell>
          <cell r="BQ458"/>
          <cell r="BR458" t="str">
            <v/>
          </cell>
          <cell r="BS458"/>
          <cell r="BT458" t="str">
            <v/>
          </cell>
          <cell r="BU458"/>
          <cell r="BV458" t="str">
            <v/>
          </cell>
          <cell r="BW458"/>
          <cell r="BX458" t="str">
            <v/>
          </cell>
          <cell r="BY458"/>
          <cell r="BZ458" t="str">
            <v/>
          </cell>
          <cell r="CA458"/>
          <cell r="CB458" t="str">
            <v/>
          </cell>
          <cell r="CC458"/>
          <cell r="CD458" t="str">
            <v/>
          </cell>
          <cell r="CE458"/>
          <cell r="CF458" t="str">
            <v/>
          </cell>
          <cell r="CG458"/>
          <cell r="CH458" t="str">
            <v/>
          </cell>
          <cell r="CI458"/>
          <cell r="CJ458" t="str">
            <v/>
          </cell>
          <cell r="CK458"/>
          <cell r="CL458" t="str">
            <v/>
          </cell>
          <cell r="CM458"/>
          <cell r="CN458" t="str">
            <v/>
          </cell>
          <cell r="CO458"/>
          <cell r="CP458" t="str">
            <v/>
          </cell>
          <cell r="CQ458"/>
          <cell r="CR458" t="str">
            <v/>
          </cell>
          <cell r="CS458"/>
          <cell r="CT458" t="str">
            <v/>
          </cell>
          <cell r="CU458"/>
          <cell r="CV458" t="str">
            <v/>
          </cell>
          <cell r="CW458"/>
          <cell r="CX458" t="str">
            <v>ر1</v>
          </cell>
          <cell r="CY458" t="str">
            <v>ج</v>
          </cell>
          <cell r="CZ458" t="str">
            <v>ج</v>
          </cell>
          <cell r="DA458" t="str">
            <v>ر1</v>
          </cell>
          <cell r="DB458" t="str">
            <v>ج</v>
          </cell>
          <cell r="DC458" t="str">
            <v>ر1</v>
          </cell>
          <cell r="DD458" t="str">
            <v>ر1</v>
          </cell>
          <cell r="DE458" t="str">
            <v>ر1</v>
          </cell>
          <cell r="DF458" t="str">
            <v>ر1</v>
          </cell>
          <cell r="DG458" t="str">
            <v>ر1</v>
          </cell>
          <cell r="DH458" t="str">
            <v>ر1</v>
          </cell>
          <cell r="DI458" t="str">
            <v>ر1</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
          </cell>
          <cell r="ET458" t="str">
            <v/>
          </cell>
          <cell r="EU458" t="str">
            <v/>
          </cell>
          <cell r="EV458" t="str">
            <v/>
          </cell>
          <cell r="EW458" t="e">
            <v>#REF!</v>
          </cell>
        </row>
        <row r="459">
          <cell r="A459">
            <v>707486</v>
          </cell>
          <cell r="B459" t="str">
            <v>مجد اللحام</v>
          </cell>
          <cell r="C459" t="str">
            <v>الأولى</v>
          </cell>
          <cell r="D459" t="str">
            <v/>
          </cell>
          <cell r="E459">
            <v>1</v>
          </cell>
          <cell r="F459" t="str">
            <v>ج</v>
          </cell>
          <cell r="G459">
            <v>1</v>
          </cell>
          <cell r="H459" t="str">
            <v>ر1</v>
          </cell>
          <cell r="I459">
            <v>1</v>
          </cell>
          <cell r="J459" t="str">
            <v>ر1</v>
          </cell>
          <cell r="K459">
            <v>1</v>
          </cell>
          <cell r="L459" t="str">
            <v>ر1</v>
          </cell>
          <cell r="M459">
            <v>1</v>
          </cell>
          <cell r="N459" t="str">
            <v>ر1</v>
          </cell>
          <cell r="O459">
            <v>1</v>
          </cell>
          <cell r="P459" t="str">
            <v>ر1</v>
          </cell>
          <cell r="Q459"/>
          <cell r="R459" t="str">
            <v>ج</v>
          </cell>
          <cell r="S459"/>
          <cell r="T459" t="str">
            <v>ج</v>
          </cell>
          <cell r="U459"/>
          <cell r="V459" t="str">
            <v>ج</v>
          </cell>
          <cell r="W459"/>
          <cell r="X459" t="str">
            <v>ج</v>
          </cell>
          <cell r="Y459">
            <v>1</v>
          </cell>
          <cell r="Z459" t="str">
            <v>ج</v>
          </cell>
          <cell r="AA459">
            <v>1</v>
          </cell>
          <cell r="AB459" t="str">
            <v>ج</v>
          </cell>
          <cell r="AC459"/>
          <cell r="AD459" t="str">
            <v/>
          </cell>
          <cell r="AE459"/>
          <cell r="AF459" t="str">
            <v/>
          </cell>
          <cell r="AG459"/>
          <cell r="AH459" t="str">
            <v/>
          </cell>
          <cell r="AI459"/>
          <cell r="AJ459" t="str">
            <v/>
          </cell>
          <cell r="AK459"/>
          <cell r="AL459" t="str">
            <v/>
          </cell>
          <cell r="AM459"/>
          <cell r="AN459" t="str">
            <v/>
          </cell>
          <cell r="AO459"/>
          <cell r="AP459" t="str">
            <v/>
          </cell>
          <cell r="AQ459"/>
          <cell r="AR459" t="str">
            <v/>
          </cell>
          <cell r="AS459"/>
          <cell r="AT459" t="str">
            <v/>
          </cell>
          <cell r="AU459"/>
          <cell r="AV459" t="str">
            <v/>
          </cell>
          <cell r="AW459"/>
          <cell r="AX459" t="str">
            <v/>
          </cell>
          <cell r="AY459"/>
          <cell r="AZ459" t="str">
            <v/>
          </cell>
          <cell r="BA459"/>
          <cell r="BB459" t="str">
            <v/>
          </cell>
          <cell r="BC459"/>
          <cell r="BD459" t="str">
            <v/>
          </cell>
          <cell r="BE459"/>
          <cell r="BF459" t="str">
            <v/>
          </cell>
          <cell r="BG459"/>
          <cell r="BH459" t="str">
            <v/>
          </cell>
          <cell r="BI459"/>
          <cell r="BJ459" t="str">
            <v/>
          </cell>
          <cell r="BK459"/>
          <cell r="BL459" t="str">
            <v/>
          </cell>
          <cell r="BM459"/>
          <cell r="BN459" t="str">
            <v/>
          </cell>
          <cell r="BO459"/>
          <cell r="BP459" t="str">
            <v/>
          </cell>
          <cell r="BQ459"/>
          <cell r="BR459" t="str">
            <v/>
          </cell>
          <cell r="BS459"/>
          <cell r="BT459" t="str">
            <v/>
          </cell>
          <cell r="BU459"/>
          <cell r="BV459" t="str">
            <v/>
          </cell>
          <cell r="BW459"/>
          <cell r="BX459" t="str">
            <v/>
          </cell>
          <cell r="BY459"/>
          <cell r="BZ459" t="str">
            <v/>
          </cell>
          <cell r="CA459"/>
          <cell r="CB459" t="str">
            <v/>
          </cell>
          <cell r="CC459"/>
          <cell r="CD459" t="str">
            <v/>
          </cell>
          <cell r="CE459"/>
          <cell r="CF459" t="str">
            <v/>
          </cell>
          <cell r="CG459"/>
          <cell r="CH459" t="str">
            <v/>
          </cell>
          <cell r="CI459"/>
          <cell r="CJ459" t="str">
            <v/>
          </cell>
          <cell r="CK459"/>
          <cell r="CL459" t="str">
            <v/>
          </cell>
          <cell r="CM459"/>
          <cell r="CN459" t="str">
            <v/>
          </cell>
          <cell r="CO459"/>
          <cell r="CP459" t="str">
            <v/>
          </cell>
          <cell r="CQ459"/>
          <cell r="CR459" t="str">
            <v/>
          </cell>
          <cell r="CS459"/>
          <cell r="CT459" t="str">
            <v/>
          </cell>
          <cell r="CU459"/>
          <cell r="CV459" t="str">
            <v/>
          </cell>
          <cell r="CW459"/>
          <cell r="CX459" t="str">
            <v>ر1</v>
          </cell>
          <cell r="CY459" t="str">
            <v>ر2</v>
          </cell>
          <cell r="CZ459" t="str">
            <v>ر2</v>
          </cell>
          <cell r="DA459" t="str">
            <v>ر2</v>
          </cell>
          <cell r="DB459" t="str">
            <v>ر2</v>
          </cell>
          <cell r="DC459" t="str">
            <v>ر2</v>
          </cell>
          <cell r="DD459" t="str">
            <v>ج</v>
          </cell>
          <cell r="DE459" t="str">
            <v>ج</v>
          </cell>
          <cell r="DF459" t="str">
            <v>ج</v>
          </cell>
          <cell r="DG459" t="str">
            <v>ج</v>
          </cell>
          <cell r="DH459" t="str">
            <v>ر1</v>
          </cell>
          <cell r="DI459" t="str">
            <v>ر1</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e">
            <v>#REF!</v>
          </cell>
        </row>
        <row r="460">
          <cell r="A460">
            <v>707487</v>
          </cell>
          <cell r="B460" t="str">
            <v>محمد راشد</v>
          </cell>
          <cell r="C460" t="str">
            <v>الأولى</v>
          </cell>
          <cell r="D460" t="str">
            <v/>
          </cell>
          <cell r="E460">
            <v>1</v>
          </cell>
          <cell r="F460" t="str">
            <v/>
          </cell>
          <cell r="G460">
            <v>1</v>
          </cell>
          <cell r="H460" t="str">
            <v/>
          </cell>
          <cell r="I460">
            <v>1</v>
          </cell>
          <cell r="J460" t="str">
            <v/>
          </cell>
          <cell r="K460">
            <v>1</v>
          </cell>
          <cell r="L460" t="str">
            <v/>
          </cell>
          <cell r="M460">
            <v>1</v>
          </cell>
          <cell r="N460" t="str">
            <v/>
          </cell>
          <cell r="O460">
            <v>1</v>
          </cell>
          <cell r="P460" t="str">
            <v/>
          </cell>
          <cell r="Q460"/>
          <cell r="R460" t="str">
            <v/>
          </cell>
          <cell r="S460"/>
          <cell r="T460" t="str">
            <v/>
          </cell>
          <cell r="U460"/>
          <cell r="V460" t="str">
            <v/>
          </cell>
          <cell r="W460"/>
          <cell r="X460" t="str">
            <v/>
          </cell>
          <cell r="Y460"/>
          <cell r="Z460" t="str">
            <v/>
          </cell>
          <cell r="AA460"/>
          <cell r="AB460" t="str">
            <v/>
          </cell>
          <cell r="AC460"/>
          <cell r="AD460" t="str">
            <v/>
          </cell>
          <cell r="AE460"/>
          <cell r="AF460" t="str">
            <v/>
          </cell>
          <cell r="AG460"/>
          <cell r="AH460" t="str">
            <v/>
          </cell>
          <cell r="AI460"/>
          <cell r="AJ460" t="str">
            <v/>
          </cell>
          <cell r="AK460"/>
          <cell r="AL460" t="str">
            <v/>
          </cell>
          <cell r="AM460"/>
          <cell r="AN460" t="str">
            <v/>
          </cell>
          <cell r="AO460"/>
          <cell r="AP460" t="str">
            <v/>
          </cell>
          <cell r="AQ460"/>
          <cell r="AR460" t="str">
            <v/>
          </cell>
          <cell r="AS460"/>
          <cell r="AT460" t="str">
            <v/>
          </cell>
          <cell r="AU460"/>
          <cell r="AV460" t="str">
            <v/>
          </cell>
          <cell r="AW460"/>
          <cell r="AX460" t="str">
            <v/>
          </cell>
          <cell r="AY460"/>
          <cell r="AZ460" t="str">
            <v/>
          </cell>
          <cell r="BA460"/>
          <cell r="BB460" t="str">
            <v/>
          </cell>
          <cell r="BC460"/>
          <cell r="BD460" t="str">
            <v/>
          </cell>
          <cell r="BE460"/>
          <cell r="BF460" t="str">
            <v/>
          </cell>
          <cell r="BG460"/>
          <cell r="BH460" t="str">
            <v/>
          </cell>
          <cell r="BI460"/>
          <cell r="BJ460" t="str">
            <v/>
          </cell>
          <cell r="BK460"/>
          <cell r="BL460" t="str">
            <v/>
          </cell>
          <cell r="BM460"/>
          <cell r="BN460" t="str">
            <v/>
          </cell>
          <cell r="BO460"/>
          <cell r="BP460" t="str">
            <v/>
          </cell>
          <cell r="BQ460"/>
          <cell r="BR460" t="str">
            <v/>
          </cell>
          <cell r="BS460"/>
          <cell r="BT460" t="str">
            <v/>
          </cell>
          <cell r="BU460"/>
          <cell r="BV460" t="str">
            <v/>
          </cell>
          <cell r="BW460"/>
          <cell r="BX460" t="str">
            <v/>
          </cell>
          <cell r="BY460"/>
          <cell r="BZ460" t="str">
            <v/>
          </cell>
          <cell r="CA460"/>
          <cell r="CB460" t="str">
            <v/>
          </cell>
          <cell r="CC460"/>
          <cell r="CD460" t="str">
            <v/>
          </cell>
          <cell r="CE460"/>
          <cell r="CF460" t="str">
            <v/>
          </cell>
          <cell r="CG460"/>
          <cell r="CH460" t="str">
            <v/>
          </cell>
          <cell r="CI460"/>
          <cell r="CJ460" t="str">
            <v/>
          </cell>
          <cell r="CK460"/>
          <cell r="CL460" t="str">
            <v/>
          </cell>
          <cell r="CM460"/>
          <cell r="CN460" t="str">
            <v/>
          </cell>
          <cell r="CO460"/>
          <cell r="CP460" t="str">
            <v/>
          </cell>
          <cell r="CQ460"/>
          <cell r="CR460" t="str">
            <v/>
          </cell>
          <cell r="CS460"/>
          <cell r="CT460" t="str">
            <v/>
          </cell>
          <cell r="CU460"/>
          <cell r="CV460" t="str">
            <v/>
          </cell>
          <cell r="CW460"/>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e">
            <v>#REF!</v>
          </cell>
        </row>
        <row r="461">
          <cell r="A461">
            <v>707488</v>
          </cell>
          <cell r="B461" t="str">
            <v>محمد زهير  الطيان</v>
          </cell>
          <cell r="C461" t="str">
            <v>الأولى</v>
          </cell>
          <cell r="D461" t="str">
            <v>إيقاف</v>
          </cell>
          <cell r="E461">
            <v>1</v>
          </cell>
          <cell r="F461" t="str">
            <v>ر1</v>
          </cell>
          <cell r="G461"/>
          <cell r="H461" t="str">
            <v>ج</v>
          </cell>
          <cell r="I461"/>
          <cell r="J461" t="str">
            <v>ج</v>
          </cell>
          <cell r="K461">
            <v>1</v>
          </cell>
          <cell r="L461" t="str">
            <v>ر1</v>
          </cell>
          <cell r="M461"/>
          <cell r="N461" t="str">
            <v>ج</v>
          </cell>
          <cell r="O461"/>
          <cell r="P461" t="str">
            <v>ج</v>
          </cell>
          <cell r="Q461"/>
          <cell r="R461" t="str">
            <v>ج</v>
          </cell>
          <cell r="S461"/>
          <cell r="T461" t="str">
            <v>ج</v>
          </cell>
          <cell r="U461"/>
          <cell r="V461" t="str">
            <v>ج</v>
          </cell>
          <cell r="W461"/>
          <cell r="X461" t="str">
            <v>ج</v>
          </cell>
          <cell r="Y461"/>
          <cell r="Z461" t="str">
            <v>ج</v>
          </cell>
          <cell r="AA461"/>
          <cell r="AB461" t="str">
            <v>ج</v>
          </cell>
          <cell r="AC461"/>
          <cell r="AD461" t="str">
            <v/>
          </cell>
          <cell r="AE461"/>
          <cell r="AF461" t="str">
            <v/>
          </cell>
          <cell r="AG461"/>
          <cell r="AH461" t="str">
            <v/>
          </cell>
          <cell r="AI461"/>
          <cell r="AJ461" t="str">
            <v/>
          </cell>
          <cell r="AK461"/>
          <cell r="AL461" t="str">
            <v/>
          </cell>
          <cell r="AM461"/>
          <cell r="AN461" t="str">
            <v/>
          </cell>
          <cell r="AO461"/>
          <cell r="AP461" t="str">
            <v/>
          </cell>
          <cell r="AQ461"/>
          <cell r="AR461" t="str">
            <v/>
          </cell>
          <cell r="AS461"/>
          <cell r="AT461" t="str">
            <v/>
          </cell>
          <cell r="AU461"/>
          <cell r="AV461" t="str">
            <v/>
          </cell>
          <cell r="AW461"/>
          <cell r="AX461" t="str">
            <v/>
          </cell>
          <cell r="AY461"/>
          <cell r="AZ461" t="str">
            <v/>
          </cell>
          <cell r="BA461"/>
          <cell r="BB461" t="str">
            <v/>
          </cell>
          <cell r="BC461"/>
          <cell r="BD461" t="str">
            <v/>
          </cell>
          <cell r="BE461"/>
          <cell r="BF461" t="str">
            <v/>
          </cell>
          <cell r="BG461"/>
          <cell r="BH461" t="str">
            <v/>
          </cell>
          <cell r="BI461"/>
          <cell r="BJ461" t="str">
            <v/>
          </cell>
          <cell r="BK461"/>
          <cell r="BL461" t="str">
            <v/>
          </cell>
          <cell r="BM461"/>
          <cell r="BN461" t="str">
            <v/>
          </cell>
          <cell r="BO461"/>
          <cell r="BP461" t="str">
            <v/>
          </cell>
          <cell r="BQ461"/>
          <cell r="BR461" t="str">
            <v/>
          </cell>
          <cell r="BS461"/>
          <cell r="BT461" t="str">
            <v/>
          </cell>
          <cell r="BU461"/>
          <cell r="BV461" t="str">
            <v/>
          </cell>
          <cell r="BW461"/>
          <cell r="BX461" t="str">
            <v/>
          </cell>
          <cell r="BY461"/>
          <cell r="BZ461" t="str">
            <v/>
          </cell>
          <cell r="CA461"/>
          <cell r="CB461" t="str">
            <v/>
          </cell>
          <cell r="CC461"/>
          <cell r="CD461" t="str">
            <v/>
          </cell>
          <cell r="CE461"/>
          <cell r="CF461" t="str">
            <v/>
          </cell>
          <cell r="CG461"/>
          <cell r="CH461" t="str">
            <v/>
          </cell>
          <cell r="CI461"/>
          <cell r="CJ461" t="str">
            <v/>
          </cell>
          <cell r="CK461"/>
          <cell r="CL461" t="str">
            <v/>
          </cell>
          <cell r="CM461"/>
          <cell r="CN461" t="str">
            <v/>
          </cell>
          <cell r="CO461"/>
          <cell r="CP461" t="str">
            <v/>
          </cell>
          <cell r="CQ461"/>
          <cell r="CR461" t="str">
            <v/>
          </cell>
          <cell r="CS461"/>
          <cell r="CT461" t="str">
            <v/>
          </cell>
          <cell r="CU461"/>
          <cell r="CV461" t="str">
            <v/>
          </cell>
          <cell r="CW461" t="str">
            <v>إيقاف</v>
          </cell>
          <cell r="CX461" t="str">
            <v>ر1</v>
          </cell>
          <cell r="CY461" t="str">
            <v>ج</v>
          </cell>
          <cell r="CZ461" t="str">
            <v>ج</v>
          </cell>
          <cell r="DA461" t="str">
            <v>ر1</v>
          </cell>
          <cell r="DB461" t="str">
            <v>ج</v>
          </cell>
          <cell r="DC461" t="str">
            <v>ج</v>
          </cell>
          <cell r="DD461" t="str">
            <v>ج</v>
          </cell>
          <cell r="DE461" t="str">
            <v>ج</v>
          </cell>
          <cell r="DF461" t="str">
            <v>ج</v>
          </cell>
          <cell r="DG461" t="str">
            <v>ج</v>
          </cell>
          <cell r="DH461" t="str">
            <v>ج</v>
          </cell>
          <cell r="DI461" t="str">
            <v>ج</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v>30000</v>
          </cell>
          <cell r="EU461" t="str">
            <v/>
          </cell>
          <cell r="EV461" t="str">
            <v/>
          </cell>
          <cell r="EW461" t="e">
            <v>#REF!</v>
          </cell>
        </row>
        <row r="462">
          <cell r="A462">
            <v>707489</v>
          </cell>
          <cell r="B462" t="str">
            <v>محمد زين البرازي</v>
          </cell>
          <cell r="C462" t="str">
            <v>الثانية</v>
          </cell>
          <cell r="D462" t="str">
            <v/>
          </cell>
          <cell r="E462"/>
          <cell r="F462" t="str">
            <v/>
          </cell>
          <cell r="G462"/>
          <cell r="H462" t="str">
            <v/>
          </cell>
          <cell r="I462"/>
          <cell r="J462" t="str">
            <v/>
          </cell>
          <cell r="K462"/>
          <cell r="L462" t="str">
            <v/>
          </cell>
          <cell r="M462">
            <v>1</v>
          </cell>
          <cell r="N462" t="str">
            <v/>
          </cell>
          <cell r="O462"/>
          <cell r="P462" t="str">
            <v/>
          </cell>
          <cell r="Q462">
            <v>1</v>
          </cell>
          <cell r="R462" t="str">
            <v/>
          </cell>
          <cell r="S462"/>
          <cell r="T462" t="str">
            <v/>
          </cell>
          <cell r="U462"/>
          <cell r="V462" t="str">
            <v/>
          </cell>
          <cell r="W462"/>
          <cell r="X462" t="str">
            <v/>
          </cell>
          <cell r="Y462"/>
          <cell r="Z462" t="str">
            <v/>
          </cell>
          <cell r="AA462"/>
          <cell r="AB462" t="str">
            <v/>
          </cell>
          <cell r="AC462"/>
          <cell r="AD462" t="str">
            <v/>
          </cell>
          <cell r="AE462"/>
          <cell r="AF462" t="str">
            <v/>
          </cell>
          <cell r="AG462"/>
          <cell r="AH462" t="str">
            <v/>
          </cell>
          <cell r="AI462"/>
          <cell r="AJ462" t="str">
            <v/>
          </cell>
          <cell r="AK462"/>
          <cell r="AL462" t="str">
            <v/>
          </cell>
          <cell r="AM462"/>
          <cell r="AN462" t="str">
            <v/>
          </cell>
          <cell r="AO462"/>
          <cell r="AP462" t="str">
            <v/>
          </cell>
          <cell r="AQ462"/>
          <cell r="AR462" t="str">
            <v/>
          </cell>
          <cell r="AS462"/>
          <cell r="AT462" t="str">
            <v/>
          </cell>
          <cell r="AU462"/>
          <cell r="AV462" t="str">
            <v/>
          </cell>
          <cell r="AW462"/>
          <cell r="AX462" t="str">
            <v/>
          </cell>
          <cell r="AY462"/>
          <cell r="AZ462" t="str">
            <v/>
          </cell>
          <cell r="BA462"/>
          <cell r="BB462" t="str">
            <v/>
          </cell>
          <cell r="BC462"/>
          <cell r="BD462" t="str">
            <v/>
          </cell>
          <cell r="BE462"/>
          <cell r="BF462" t="str">
            <v/>
          </cell>
          <cell r="BG462"/>
          <cell r="BH462" t="str">
            <v/>
          </cell>
          <cell r="BI462"/>
          <cell r="BJ462" t="str">
            <v/>
          </cell>
          <cell r="BK462"/>
          <cell r="BL462" t="str">
            <v/>
          </cell>
          <cell r="BM462"/>
          <cell r="BN462" t="str">
            <v/>
          </cell>
          <cell r="BO462"/>
          <cell r="BP462" t="str">
            <v/>
          </cell>
          <cell r="BQ462"/>
          <cell r="BR462" t="str">
            <v/>
          </cell>
          <cell r="BS462"/>
          <cell r="BT462" t="str">
            <v/>
          </cell>
          <cell r="BU462"/>
          <cell r="BV462" t="str">
            <v/>
          </cell>
          <cell r="BW462"/>
          <cell r="BX462" t="str">
            <v/>
          </cell>
          <cell r="BY462"/>
          <cell r="BZ462" t="str">
            <v/>
          </cell>
          <cell r="CA462"/>
          <cell r="CB462" t="str">
            <v/>
          </cell>
          <cell r="CC462"/>
          <cell r="CD462" t="str">
            <v/>
          </cell>
          <cell r="CE462"/>
          <cell r="CF462" t="str">
            <v/>
          </cell>
          <cell r="CG462"/>
          <cell r="CH462" t="str">
            <v/>
          </cell>
          <cell r="CI462"/>
          <cell r="CJ462" t="str">
            <v/>
          </cell>
          <cell r="CK462"/>
          <cell r="CL462" t="str">
            <v/>
          </cell>
          <cell r="CM462"/>
          <cell r="CN462" t="str">
            <v/>
          </cell>
          <cell r="CO462"/>
          <cell r="CP462" t="str">
            <v/>
          </cell>
          <cell r="CQ462"/>
          <cell r="CR462" t="str">
            <v/>
          </cell>
          <cell r="CS462"/>
          <cell r="CT462" t="str">
            <v/>
          </cell>
          <cell r="CU462"/>
          <cell r="CV462" t="str">
            <v/>
          </cell>
          <cell r="CW462"/>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e">
            <v>#REF!</v>
          </cell>
        </row>
        <row r="463">
          <cell r="A463">
            <v>707491</v>
          </cell>
          <cell r="B463" t="str">
            <v>محمد قشقو</v>
          </cell>
          <cell r="C463" t="str">
            <v>الأولى</v>
          </cell>
          <cell r="D463" t="str">
            <v/>
          </cell>
          <cell r="E463"/>
          <cell r="F463" t="str">
            <v>ر1</v>
          </cell>
          <cell r="G463">
            <v>1</v>
          </cell>
          <cell r="H463" t="str">
            <v>ج</v>
          </cell>
          <cell r="I463"/>
          <cell r="J463" t="str">
            <v>ج</v>
          </cell>
          <cell r="K463">
            <v>1</v>
          </cell>
          <cell r="L463" t="str">
            <v>ج</v>
          </cell>
          <cell r="M463">
            <v>1</v>
          </cell>
          <cell r="N463" t="str">
            <v>ج</v>
          </cell>
          <cell r="O463"/>
          <cell r="P463" t="str">
            <v>ر1</v>
          </cell>
          <cell r="Q463"/>
          <cell r="R463" t="str">
            <v>ج</v>
          </cell>
          <cell r="S463">
            <v>1</v>
          </cell>
          <cell r="T463" t="str">
            <v>ج</v>
          </cell>
          <cell r="U463"/>
          <cell r="V463" t="str">
            <v>ج</v>
          </cell>
          <cell r="W463"/>
          <cell r="X463" t="str">
            <v>ج</v>
          </cell>
          <cell r="Y463">
            <v>1</v>
          </cell>
          <cell r="Z463" t="str">
            <v>ج</v>
          </cell>
          <cell r="AA463">
            <v>1</v>
          </cell>
          <cell r="AB463" t="str">
            <v>ج</v>
          </cell>
          <cell r="AC463"/>
          <cell r="AD463" t="str">
            <v/>
          </cell>
          <cell r="AE463"/>
          <cell r="AF463" t="str">
            <v/>
          </cell>
          <cell r="AG463"/>
          <cell r="AH463" t="str">
            <v/>
          </cell>
          <cell r="AI463"/>
          <cell r="AJ463" t="str">
            <v/>
          </cell>
          <cell r="AK463"/>
          <cell r="AL463" t="str">
            <v/>
          </cell>
          <cell r="AM463"/>
          <cell r="AN463" t="str">
            <v/>
          </cell>
          <cell r="AO463"/>
          <cell r="AP463" t="str">
            <v/>
          </cell>
          <cell r="AQ463"/>
          <cell r="AR463" t="str">
            <v/>
          </cell>
          <cell r="AS463"/>
          <cell r="AT463" t="str">
            <v/>
          </cell>
          <cell r="AU463"/>
          <cell r="AV463" t="str">
            <v/>
          </cell>
          <cell r="AW463"/>
          <cell r="AX463" t="str">
            <v/>
          </cell>
          <cell r="AY463"/>
          <cell r="AZ463" t="str">
            <v/>
          </cell>
          <cell r="BA463"/>
          <cell r="BB463" t="str">
            <v/>
          </cell>
          <cell r="BC463"/>
          <cell r="BD463" t="str">
            <v/>
          </cell>
          <cell r="BE463"/>
          <cell r="BF463" t="str">
            <v/>
          </cell>
          <cell r="BG463"/>
          <cell r="BH463" t="str">
            <v/>
          </cell>
          <cell r="BI463"/>
          <cell r="BJ463" t="str">
            <v/>
          </cell>
          <cell r="BK463"/>
          <cell r="BL463" t="str">
            <v/>
          </cell>
          <cell r="BM463"/>
          <cell r="BN463" t="str">
            <v/>
          </cell>
          <cell r="BO463"/>
          <cell r="BP463" t="str">
            <v/>
          </cell>
          <cell r="BQ463"/>
          <cell r="BR463" t="str">
            <v/>
          </cell>
          <cell r="BS463"/>
          <cell r="BT463" t="str">
            <v/>
          </cell>
          <cell r="BU463"/>
          <cell r="BV463" t="str">
            <v/>
          </cell>
          <cell r="BW463"/>
          <cell r="BX463" t="str">
            <v/>
          </cell>
          <cell r="BY463"/>
          <cell r="BZ463" t="str">
            <v/>
          </cell>
          <cell r="CA463"/>
          <cell r="CB463" t="str">
            <v/>
          </cell>
          <cell r="CC463"/>
          <cell r="CD463" t="str">
            <v/>
          </cell>
          <cell r="CE463"/>
          <cell r="CF463" t="str">
            <v/>
          </cell>
          <cell r="CG463"/>
          <cell r="CH463" t="str">
            <v/>
          </cell>
          <cell r="CI463"/>
          <cell r="CJ463" t="str">
            <v/>
          </cell>
          <cell r="CK463"/>
          <cell r="CL463" t="str">
            <v/>
          </cell>
          <cell r="CM463"/>
          <cell r="CN463" t="str">
            <v/>
          </cell>
          <cell r="CO463"/>
          <cell r="CP463" t="str">
            <v/>
          </cell>
          <cell r="CQ463"/>
          <cell r="CR463" t="str">
            <v/>
          </cell>
          <cell r="CS463"/>
          <cell r="CT463" t="str">
            <v/>
          </cell>
          <cell r="CU463"/>
          <cell r="CV463" t="str">
            <v/>
          </cell>
          <cell r="CW463"/>
          <cell r="CX463" t="str">
            <v>ر1</v>
          </cell>
          <cell r="CY463" t="str">
            <v>ر1</v>
          </cell>
          <cell r="CZ463" t="str">
            <v>ج</v>
          </cell>
          <cell r="DA463" t="str">
            <v>ر1</v>
          </cell>
          <cell r="DB463" t="str">
            <v>ر1</v>
          </cell>
          <cell r="DC463" t="str">
            <v>ر1</v>
          </cell>
          <cell r="DD463" t="str">
            <v>ج</v>
          </cell>
          <cell r="DE463" t="str">
            <v>ر1</v>
          </cell>
          <cell r="DF463" t="str">
            <v>ج</v>
          </cell>
          <cell r="DG463" t="str">
            <v>ج</v>
          </cell>
          <cell r="DH463" t="str">
            <v>ر1</v>
          </cell>
          <cell r="DI463" t="str">
            <v>ر1</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O463" t="str">
            <v/>
          </cell>
          <cell r="EP463" t="str">
            <v/>
          </cell>
          <cell r="EQ463" t="str">
            <v/>
          </cell>
          <cell r="ER463" t="str">
            <v/>
          </cell>
          <cell r="ES463" t="str">
            <v/>
          </cell>
          <cell r="ET463" t="str">
            <v/>
          </cell>
          <cell r="EU463" t="str">
            <v/>
          </cell>
          <cell r="EV463" t="str">
            <v/>
          </cell>
          <cell r="EW463" t="e">
            <v>#REF!</v>
          </cell>
        </row>
        <row r="464">
          <cell r="A464">
            <v>707494</v>
          </cell>
          <cell r="B464" t="str">
            <v>محمدعلاء  العايق</v>
          </cell>
          <cell r="C464" t="str">
            <v>الأولى</v>
          </cell>
          <cell r="D464" t="str">
            <v>إيقاف</v>
          </cell>
          <cell r="E464"/>
          <cell r="F464" t="str">
            <v>ر1</v>
          </cell>
          <cell r="G464"/>
          <cell r="H464" t="str">
            <v>ر1</v>
          </cell>
          <cell r="I464"/>
          <cell r="J464" t="str">
            <v>ر1</v>
          </cell>
          <cell r="K464"/>
          <cell r="L464" t="str">
            <v>ر1</v>
          </cell>
          <cell r="M464"/>
          <cell r="N464" t="str">
            <v>ر1</v>
          </cell>
          <cell r="O464"/>
          <cell r="P464" t="str">
            <v>ج</v>
          </cell>
          <cell r="Q464">
            <v>1</v>
          </cell>
          <cell r="R464" t="str">
            <v>ج</v>
          </cell>
          <cell r="S464"/>
          <cell r="T464" t="str">
            <v>ج</v>
          </cell>
          <cell r="U464"/>
          <cell r="V464" t="str">
            <v>ج</v>
          </cell>
          <cell r="W464"/>
          <cell r="X464" t="str">
            <v>ج</v>
          </cell>
          <cell r="Y464"/>
          <cell r="Z464" t="str">
            <v>ج</v>
          </cell>
          <cell r="AA464">
            <v>1</v>
          </cell>
          <cell r="AB464" t="str">
            <v>ج</v>
          </cell>
          <cell r="AC464"/>
          <cell r="AD464" t="str">
            <v/>
          </cell>
          <cell r="AE464"/>
          <cell r="AF464" t="str">
            <v/>
          </cell>
          <cell r="AG464"/>
          <cell r="AH464" t="str">
            <v/>
          </cell>
          <cell r="AI464"/>
          <cell r="AJ464" t="str">
            <v/>
          </cell>
          <cell r="AK464"/>
          <cell r="AL464" t="str">
            <v/>
          </cell>
          <cell r="AM464"/>
          <cell r="AN464" t="str">
            <v/>
          </cell>
          <cell r="AO464"/>
          <cell r="AP464" t="str">
            <v/>
          </cell>
          <cell r="AQ464"/>
          <cell r="AR464" t="str">
            <v/>
          </cell>
          <cell r="AS464"/>
          <cell r="AT464" t="str">
            <v/>
          </cell>
          <cell r="AU464"/>
          <cell r="AV464" t="str">
            <v/>
          </cell>
          <cell r="AW464"/>
          <cell r="AX464" t="str">
            <v/>
          </cell>
          <cell r="AY464"/>
          <cell r="AZ464" t="str">
            <v/>
          </cell>
          <cell r="BA464"/>
          <cell r="BB464" t="str">
            <v/>
          </cell>
          <cell r="BC464"/>
          <cell r="BD464" t="str">
            <v/>
          </cell>
          <cell r="BE464"/>
          <cell r="BF464" t="str">
            <v/>
          </cell>
          <cell r="BG464"/>
          <cell r="BH464" t="str">
            <v/>
          </cell>
          <cell r="BI464"/>
          <cell r="BJ464" t="str">
            <v/>
          </cell>
          <cell r="BK464"/>
          <cell r="BL464" t="str">
            <v/>
          </cell>
          <cell r="BM464"/>
          <cell r="BN464" t="str">
            <v/>
          </cell>
          <cell r="BO464"/>
          <cell r="BP464" t="str">
            <v/>
          </cell>
          <cell r="BQ464"/>
          <cell r="BR464" t="str">
            <v/>
          </cell>
          <cell r="BS464"/>
          <cell r="BT464" t="str">
            <v/>
          </cell>
          <cell r="BU464"/>
          <cell r="BV464" t="str">
            <v/>
          </cell>
          <cell r="BW464"/>
          <cell r="BX464" t="str">
            <v/>
          </cell>
          <cell r="BY464"/>
          <cell r="BZ464" t="str">
            <v/>
          </cell>
          <cell r="CA464"/>
          <cell r="CB464" t="str">
            <v/>
          </cell>
          <cell r="CC464"/>
          <cell r="CD464" t="str">
            <v/>
          </cell>
          <cell r="CE464"/>
          <cell r="CF464" t="str">
            <v/>
          </cell>
          <cell r="CG464"/>
          <cell r="CH464" t="str">
            <v/>
          </cell>
          <cell r="CI464"/>
          <cell r="CJ464" t="str">
            <v/>
          </cell>
          <cell r="CK464"/>
          <cell r="CL464" t="str">
            <v/>
          </cell>
          <cell r="CM464"/>
          <cell r="CN464" t="str">
            <v/>
          </cell>
          <cell r="CO464"/>
          <cell r="CP464" t="str">
            <v/>
          </cell>
          <cell r="CQ464"/>
          <cell r="CR464" t="str">
            <v/>
          </cell>
          <cell r="CS464"/>
          <cell r="CT464" t="str">
            <v/>
          </cell>
          <cell r="CU464"/>
          <cell r="CV464" t="str">
            <v/>
          </cell>
          <cell r="CW464" t="str">
            <v>إيقاف</v>
          </cell>
          <cell r="CX464" t="str">
            <v>ر1</v>
          </cell>
          <cell r="CY464" t="str">
            <v>ر1</v>
          </cell>
          <cell r="CZ464" t="str">
            <v>ر1</v>
          </cell>
          <cell r="DA464" t="str">
            <v>ر1</v>
          </cell>
          <cell r="DB464" t="str">
            <v>ر1</v>
          </cell>
          <cell r="DC464" t="str">
            <v>ج</v>
          </cell>
          <cell r="DD464" t="str">
            <v>ج</v>
          </cell>
          <cell r="DE464" t="str">
            <v>ج</v>
          </cell>
          <cell r="DF464" t="str">
            <v>ج</v>
          </cell>
          <cell r="DG464" t="str">
            <v>ج</v>
          </cell>
          <cell r="DH464" t="str">
            <v>ج</v>
          </cell>
          <cell r="DI464" t="str">
            <v>ج</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v>20000</v>
          </cell>
          <cell r="EU464" t="str">
            <v/>
          </cell>
          <cell r="EV464" t="str">
            <v/>
          </cell>
          <cell r="EW464" t="e">
            <v>#REF!</v>
          </cell>
        </row>
        <row r="465">
          <cell r="A465">
            <v>707497</v>
          </cell>
          <cell r="B465" t="str">
            <v>مريم العبيد الذيب</v>
          </cell>
          <cell r="C465" t="str">
            <v>الأولى</v>
          </cell>
          <cell r="D465" t="str">
            <v/>
          </cell>
          <cell r="E465"/>
          <cell r="F465" t="str">
            <v>ج</v>
          </cell>
          <cell r="G465"/>
          <cell r="H465" t="str">
            <v>ج</v>
          </cell>
          <cell r="I465">
            <v>1</v>
          </cell>
          <cell r="J465" t="str">
            <v>ر1</v>
          </cell>
          <cell r="K465">
            <v>1</v>
          </cell>
          <cell r="L465" t="str">
            <v>ج</v>
          </cell>
          <cell r="M465"/>
          <cell r="N465" t="str">
            <v>ر1</v>
          </cell>
          <cell r="O465"/>
          <cell r="P465" t="str">
            <v>ر1</v>
          </cell>
          <cell r="Q465"/>
          <cell r="R465" t="str">
            <v>ج</v>
          </cell>
          <cell r="S465"/>
          <cell r="T465" t="str">
            <v>ج</v>
          </cell>
          <cell r="U465"/>
          <cell r="V465" t="str">
            <v>ج</v>
          </cell>
          <cell r="W465"/>
          <cell r="X465" t="str">
            <v>ج</v>
          </cell>
          <cell r="Y465">
            <v>1</v>
          </cell>
          <cell r="Z465" t="str">
            <v>ج</v>
          </cell>
          <cell r="AA465"/>
          <cell r="AB465" t="str">
            <v>ج</v>
          </cell>
          <cell r="AC465"/>
          <cell r="AD465" t="str">
            <v/>
          </cell>
          <cell r="AE465"/>
          <cell r="AF465" t="str">
            <v/>
          </cell>
          <cell r="AG465"/>
          <cell r="AH465" t="str">
            <v/>
          </cell>
          <cell r="AI465"/>
          <cell r="AJ465" t="str">
            <v/>
          </cell>
          <cell r="AK465"/>
          <cell r="AL465" t="str">
            <v/>
          </cell>
          <cell r="AM465"/>
          <cell r="AN465" t="str">
            <v/>
          </cell>
          <cell r="AO465"/>
          <cell r="AP465" t="str">
            <v/>
          </cell>
          <cell r="AQ465"/>
          <cell r="AR465" t="str">
            <v/>
          </cell>
          <cell r="AS465"/>
          <cell r="AT465" t="str">
            <v/>
          </cell>
          <cell r="AU465"/>
          <cell r="AV465" t="str">
            <v/>
          </cell>
          <cell r="AW465"/>
          <cell r="AX465" t="str">
            <v/>
          </cell>
          <cell r="AY465"/>
          <cell r="AZ465" t="str">
            <v/>
          </cell>
          <cell r="BA465"/>
          <cell r="BB465" t="str">
            <v/>
          </cell>
          <cell r="BC465"/>
          <cell r="BD465" t="str">
            <v/>
          </cell>
          <cell r="BE465"/>
          <cell r="BF465" t="str">
            <v/>
          </cell>
          <cell r="BG465"/>
          <cell r="BH465" t="str">
            <v/>
          </cell>
          <cell r="BI465"/>
          <cell r="BJ465" t="str">
            <v/>
          </cell>
          <cell r="BK465"/>
          <cell r="BL465" t="str">
            <v/>
          </cell>
          <cell r="BM465"/>
          <cell r="BN465" t="str">
            <v/>
          </cell>
          <cell r="BO465"/>
          <cell r="BP465" t="str">
            <v/>
          </cell>
          <cell r="BQ465"/>
          <cell r="BR465" t="str">
            <v/>
          </cell>
          <cell r="BS465"/>
          <cell r="BT465" t="str">
            <v/>
          </cell>
          <cell r="BU465"/>
          <cell r="BV465" t="str">
            <v/>
          </cell>
          <cell r="BW465"/>
          <cell r="BX465" t="str">
            <v/>
          </cell>
          <cell r="BY465"/>
          <cell r="BZ465" t="str">
            <v/>
          </cell>
          <cell r="CA465"/>
          <cell r="CB465" t="str">
            <v/>
          </cell>
          <cell r="CC465"/>
          <cell r="CD465" t="str">
            <v/>
          </cell>
          <cell r="CE465"/>
          <cell r="CF465" t="str">
            <v/>
          </cell>
          <cell r="CG465"/>
          <cell r="CH465" t="str">
            <v/>
          </cell>
          <cell r="CI465"/>
          <cell r="CJ465" t="str">
            <v/>
          </cell>
          <cell r="CK465"/>
          <cell r="CL465" t="str">
            <v/>
          </cell>
          <cell r="CM465"/>
          <cell r="CN465" t="str">
            <v/>
          </cell>
          <cell r="CO465"/>
          <cell r="CP465" t="str">
            <v/>
          </cell>
          <cell r="CQ465"/>
          <cell r="CR465" t="str">
            <v/>
          </cell>
          <cell r="CS465"/>
          <cell r="CT465" t="str">
            <v/>
          </cell>
          <cell r="CU465"/>
          <cell r="CV465" t="str">
            <v/>
          </cell>
          <cell r="CW465"/>
          <cell r="CX465" t="str">
            <v>ج</v>
          </cell>
          <cell r="CY465" t="str">
            <v>ج</v>
          </cell>
          <cell r="CZ465" t="str">
            <v>ر2</v>
          </cell>
          <cell r="DA465" t="str">
            <v>ر1</v>
          </cell>
          <cell r="DB465" t="str">
            <v>ر1</v>
          </cell>
          <cell r="DC465" t="str">
            <v>ر1</v>
          </cell>
          <cell r="DD465" t="str">
            <v>ج</v>
          </cell>
          <cell r="DE465" t="str">
            <v>ج</v>
          </cell>
          <cell r="DF465" t="str">
            <v>ج</v>
          </cell>
          <cell r="DG465" t="str">
            <v>ج</v>
          </cell>
          <cell r="DH465" t="str">
            <v>ر1</v>
          </cell>
          <cell r="DI465" t="str">
            <v>ج</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O465" t="str">
            <v/>
          </cell>
          <cell r="EP465" t="str">
            <v/>
          </cell>
          <cell r="EQ465" t="str">
            <v/>
          </cell>
          <cell r="ER465" t="str">
            <v/>
          </cell>
          <cell r="ES465" t="str">
            <v/>
          </cell>
          <cell r="ET465" t="str">
            <v/>
          </cell>
          <cell r="EU465" t="str">
            <v/>
          </cell>
          <cell r="EV465" t="str">
            <v/>
          </cell>
          <cell r="EW465" t="e">
            <v>#REF!</v>
          </cell>
        </row>
        <row r="466">
          <cell r="A466">
            <v>707499</v>
          </cell>
          <cell r="B466" t="str">
            <v>مصعب النداف</v>
          </cell>
          <cell r="C466" t="str">
            <v>الثانية حديث</v>
          </cell>
          <cell r="D466" t="str">
            <v>ترفع الى س2</v>
          </cell>
          <cell r="E466"/>
          <cell r="F466" t="str">
            <v>ر1</v>
          </cell>
          <cell r="G466"/>
          <cell r="H466" t="str">
            <v>ر1</v>
          </cell>
          <cell r="I466"/>
          <cell r="J466" t="str">
            <v>ر1</v>
          </cell>
          <cell r="K466"/>
          <cell r="L466" t="str">
            <v>ر1</v>
          </cell>
          <cell r="M466"/>
          <cell r="N466" t="str">
            <v>ر1</v>
          </cell>
          <cell r="O466"/>
          <cell r="P466" t="str">
            <v>ر1</v>
          </cell>
          <cell r="Q466">
            <v>1</v>
          </cell>
          <cell r="R466" t="str">
            <v>ج</v>
          </cell>
          <cell r="S466">
            <v>1</v>
          </cell>
          <cell r="T466" t="str">
            <v>ج</v>
          </cell>
          <cell r="U466">
            <v>1</v>
          </cell>
          <cell r="V466" t="str">
            <v>ج</v>
          </cell>
          <cell r="W466">
            <v>1</v>
          </cell>
          <cell r="X466" t="str">
            <v>ج</v>
          </cell>
          <cell r="Y466">
            <v>1</v>
          </cell>
          <cell r="Z466" t="str">
            <v>ج</v>
          </cell>
          <cell r="AA466">
            <v>1</v>
          </cell>
          <cell r="AB466" t="str">
            <v>ج</v>
          </cell>
          <cell r="AC466"/>
          <cell r="AD466" t="str">
            <v/>
          </cell>
          <cell r="AE466"/>
          <cell r="AF466" t="str">
            <v/>
          </cell>
          <cell r="AG466"/>
          <cell r="AH466" t="str">
            <v/>
          </cell>
          <cell r="AI466"/>
          <cell r="AJ466" t="str">
            <v/>
          </cell>
          <cell r="AK466"/>
          <cell r="AL466" t="str">
            <v/>
          </cell>
          <cell r="AM466"/>
          <cell r="AN466" t="str">
            <v/>
          </cell>
          <cell r="AO466"/>
          <cell r="AP466" t="str">
            <v/>
          </cell>
          <cell r="AQ466"/>
          <cell r="AR466" t="str">
            <v/>
          </cell>
          <cell r="AS466"/>
          <cell r="AT466" t="str">
            <v/>
          </cell>
          <cell r="AU466"/>
          <cell r="AV466" t="str">
            <v/>
          </cell>
          <cell r="AW466"/>
          <cell r="AX466" t="str">
            <v/>
          </cell>
          <cell r="AY466"/>
          <cell r="AZ466" t="str">
            <v/>
          </cell>
          <cell r="BA466"/>
          <cell r="BB466" t="str">
            <v/>
          </cell>
          <cell r="BC466"/>
          <cell r="BD466" t="str">
            <v/>
          </cell>
          <cell r="BE466"/>
          <cell r="BF466" t="str">
            <v/>
          </cell>
          <cell r="BG466"/>
          <cell r="BH466" t="str">
            <v/>
          </cell>
          <cell r="BI466"/>
          <cell r="BJ466" t="str">
            <v/>
          </cell>
          <cell r="BK466"/>
          <cell r="BL466" t="str">
            <v/>
          </cell>
          <cell r="BM466"/>
          <cell r="BN466" t="str">
            <v/>
          </cell>
          <cell r="BO466"/>
          <cell r="BP466" t="str">
            <v/>
          </cell>
          <cell r="BQ466"/>
          <cell r="BR466" t="str">
            <v/>
          </cell>
          <cell r="BS466"/>
          <cell r="BT466" t="str">
            <v/>
          </cell>
          <cell r="BU466"/>
          <cell r="BV466" t="str">
            <v/>
          </cell>
          <cell r="BW466"/>
          <cell r="BX466" t="str">
            <v/>
          </cell>
          <cell r="BY466"/>
          <cell r="BZ466" t="str">
            <v/>
          </cell>
          <cell r="CA466"/>
          <cell r="CB466" t="str">
            <v/>
          </cell>
          <cell r="CC466"/>
          <cell r="CD466" t="str">
            <v/>
          </cell>
          <cell r="CE466"/>
          <cell r="CF466" t="str">
            <v/>
          </cell>
          <cell r="CG466"/>
          <cell r="CH466" t="str">
            <v/>
          </cell>
          <cell r="CI466"/>
          <cell r="CJ466" t="str">
            <v/>
          </cell>
          <cell r="CK466"/>
          <cell r="CL466" t="str">
            <v/>
          </cell>
          <cell r="CM466"/>
          <cell r="CN466" t="str">
            <v/>
          </cell>
          <cell r="CO466"/>
          <cell r="CP466" t="str">
            <v/>
          </cell>
          <cell r="CQ466"/>
          <cell r="CR466" t="str">
            <v/>
          </cell>
          <cell r="CS466"/>
          <cell r="CT466" t="str">
            <v/>
          </cell>
          <cell r="CU466"/>
          <cell r="CV466" t="str">
            <v/>
          </cell>
          <cell r="CW466"/>
          <cell r="CX466" t="str">
            <v>ر1</v>
          </cell>
          <cell r="CY466" t="str">
            <v>ر1</v>
          </cell>
          <cell r="CZ466" t="str">
            <v>ر1</v>
          </cell>
          <cell r="DA466" t="str">
            <v>ر1</v>
          </cell>
          <cell r="DB466" t="str">
            <v>ر1</v>
          </cell>
          <cell r="DC466" t="str">
            <v>ر1</v>
          </cell>
          <cell r="DD466" t="str">
            <v>ر1</v>
          </cell>
          <cell r="DE466" t="str">
            <v>ر1</v>
          </cell>
          <cell r="DF466" t="str">
            <v>ر1</v>
          </cell>
          <cell r="DG466" t="str">
            <v>ر1</v>
          </cell>
          <cell r="DH466" t="str">
            <v>ر1</v>
          </cell>
          <cell r="DI466" t="str">
            <v>ر1</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
          </cell>
          <cell r="ET466" t="str">
            <v/>
          </cell>
          <cell r="EU466" t="str">
            <v/>
          </cell>
          <cell r="EV466" t="str">
            <v/>
          </cell>
          <cell r="EW466" t="e">
            <v>#REF!</v>
          </cell>
        </row>
        <row r="467">
          <cell r="A467">
            <v>707501</v>
          </cell>
          <cell r="B467" t="str">
            <v>موفق حجازي</v>
          </cell>
          <cell r="C467" t="str">
            <v>الأولى</v>
          </cell>
          <cell r="D467" t="str">
            <v/>
          </cell>
          <cell r="E467"/>
          <cell r="F467" t="str">
            <v>ر1</v>
          </cell>
          <cell r="G467"/>
          <cell r="H467" t="str">
            <v>ر1</v>
          </cell>
          <cell r="I467">
            <v>1</v>
          </cell>
          <cell r="J467" t="str">
            <v>ر1</v>
          </cell>
          <cell r="K467"/>
          <cell r="L467" t="str">
            <v>ر1</v>
          </cell>
          <cell r="M467">
            <v>1</v>
          </cell>
          <cell r="N467" t="str">
            <v>ر1</v>
          </cell>
          <cell r="O467"/>
          <cell r="P467" t="str">
            <v>ر1</v>
          </cell>
          <cell r="Q467"/>
          <cell r="R467" t="str">
            <v>ج</v>
          </cell>
          <cell r="S467"/>
          <cell r="T467" t="str">
            <v>ج</v>
          </cell>
          <cell r="U467"/>
          <cell r="V467" t="str">
            <v>ج</v>
          </cell>
          <cell r="W467"/>
          <cell r="X467" t="str">
            <v>ج</v>
          </cell>
          <cell r="Y467"/>
          <cell r="Z467" t="str">
            <v>ج</v>
          </cell>
          <cell r="AA467">
            <v>1</v>
          </cell>
          <cell r="AB467" t="str">
            <v>ج</v>
          </cell>
          <cell r="AC467"/>
          <cell r="AD467" t="str">
            <v/>
          </cell>
          <cell r="AE467"/>
          <cell r="AF467" t="str">
            <v/>
          </cell>
          <cell r="AG467"/>
          <cell r="AH467" t="str">
            <v/>
          </cell>
          <cell r="AI467"/>
          <cell r="AJ467" t="str">
            <v/>
          </cell>
          <cell r="AK467"/>
          <cell r="AL467" t="str">
            <v/>
          </cell>
          <cell r="AM467"/>
          <cell r="AN467" t="str">
            <v/>
          </cell>
          <cell r="AO467"/>
          <cell r="AP467" t="str">
            <v/>
          </cell>
          <cell r="AQ467"/>
          <cell r="AR467" t="str">
            <v/>
          </cell>
          <cell r="AS467"/>
          <cell r="AT467" t="str">
            <v/>
          </cell>
          <cell r="AU467"/>
          <cell r="AV467" t="str">
            <v/>
          </cell>
          <cell r="AW467"/>
          <cell r="AX467" t="str">
            <v/>
          </cell>
          <cell r="AY467"/>
          <cell r="AZ467" t="str">
            <v/>
          </cell>
          <cell r="BA467"/>
          <cell r="BB467" t="str">
            <v/>
          </cell>
          <cell r="BC467"/>
          <cell r="BD467" t="str">
            <v/>
          </cell>
          <cell r="BE467"/>
          <cell r="BF467" t="str">
            <v/>
          </cell>
          <cell r="BG467"/>
          <cell r="BH467" t="str">
            <v/>
          </cell>
          <cell r="BI467"/>
          <cell r="BJ467" t="str">
            <v/>
          </cell>
          <cell r="BK467"/>
          <cell r="BL467" t="str">
            <v/>
          </cell>
          <cell r="BM467"/>
          <cell r="BN467" t="str">
            <v/>
          </cell>
          <cell r="BO467"/>
          <cell r="BP467" t="str">
            <v/>
          </cell>
          <cell r="BQ467"/>
          <cell r="BR467" t="str">
            <v/>
          </cell>
          <cell r="BS467"/>
          <cell r="BT467" t="str">
            <v/>
          </cell>
          <cell r="BU467"/>
          <cell r="BV467" t="str">
            <v/>
          </cell>
          <cell r="BW467"/>
          <cell r="BX467" t="str">
            <v/>
          </cell>
          <cell r="BY467"/>
          <cell r="BZ467" t="str">
            <v/>
          </cell>
          <cell r="CA467"/>
          <cell r="CB467" t="str">
            <v/>
          </cell>
          <cell r="CC467"/>
          <cell r="CD467" t="str">
            <v/>
          </cell>
          <cell r="CE467"/>
          <cell r="CF467" t="str">
            <v/>
          </cell>
          <cell r="CG467"/>
          <cell r="CH467" t="str">
            <v/>
          </cell>
          <cell r="CI467"/>
          <cell r="CJ467" t="str">
            <v/>
          </cell>
          <cell r="CK467"/>
          <cell r="CL467" t="str">
            <v/>
          </cell>
          <cell r="CM467"/>
          <cell r="CN467" t="str">
            <v/>
          </cell>
          <cell r="CO467"/>
          <cell r="CP467" t="str">
            <v/>
          </cell>
          <cell r="CQ467"/>
          <cell r="CR467" t="str">
            <v/>
          </cell>
          <cell r="CS467"/>
          <cell r="CT467" t="str">
            <v/>
          </cell>
          <cell r="CU467"/>
          <cell r="CV467" t="str">
            <v/>
          </cell>
          <cell r="CW467"/>
          <cell r="CX467" t="str">
            <v>ر1</v>
          </cell>
          <cell r="CY467" t="str">
            <v>ر1</v>
          </cell>
          <cell r="CZ467" t="str">
            <v>ر2</v>
          </cell>
          <cell r="DA467" t="str">
            <v>ر1</v>
          </cell>
          <cell r="DB467" t="str">
            <v>ر2</v>
          </cell>
          <cell r="DC467" t="str">
            <v>ر1</v>
          </cell>
          <cell r="DD467" t="str">
            <v>ج</v>
          </cell>
          <cell r="DE467" t="str">
            <v>ج</v>
          </cell>
          <cell r="DF467" t="str">
            <v>ج</v>
          </cell>
          <cell r="DG467" t="str">
            <v>ج</v>
          </cell>
          <cell r="DH467" t="str">
            <v>ج</v>
          </cell>
          <cell r="DI467" t="str">
            <v>ر1</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e">
            <v>#REF!</v>
          </cell>
        </row>
        <row r="468">
          <cell r="A468">
            <v>707504</v>
          </cell>
          <cell r="B468" t="str">
            <v>نزهان عيسى</v>
          </cell>
          <cell r="C468" t="str">
            <v>الثانية حديث</v>
          </cell>
          <cell r="D468" t="str">
            <v>ترفع الى س2</v>
          </cell>
          <cell r="E468"/>
          <cell r="F468" t="str">
            <v>ج</v>
          </cell>
          <cell r="G468">
            <v>1</v>
          </cell>
          <cell r="H468" t="str">
            <v>ج</v>
          </cell>
          <cell r="I468"/>
          <cell r="J468" t="str">
            <v>ج</v>
          </cell>
          <cell r="K468"/>
          <cell r="L468" t="str">
            <v>ج</v>
          </cell>
          <cell r="M468">
            <v>1</v>
          </cell>
          <cell r="N468" t="str">
            <v>ج</v>
          </cell>
          <cell r="O468"/>
          <cell r="P468" t="str">
            <v>ج</v>
          </cell>
          <cell r="Q468">
            <v>1</v>
          </cell>
          <cell r="R468" t="str">
            <v>ج</v>
          </cell>
          <cell r="S468">
            <v>1</v>
          </cell>
          <cell r="T468" t="str">
            <v>ج</v>
          </cell>
          <cell r="U468">
            <v>1</v>
          </cell>
          <cell r="V468" t="str">
            <v>ج</v>
          </cell>
          <cell r="W468">
            <v>1</v>
          </cell>
          <cell r="X468" t="str">
            <v>ج</v>
          </cell>
          <cell r="Y468">
            <v>1</v>
          </cell>
          <cell r="Z468" t="str">
            <v>ج</v>
          </cell>
          <cell r="AA468">
            <v>1</v>
          </cell>
          <cell r="AB468" t="str">
            <v>ج</v>
          </cell>
          <cell r="AC468"/>
          <cell r="AD468" t="str">
            <v/>
          </cell>
          <cell r="AE468"/>
          <cell r="AF468" t="str">
            <v/>
          </cell>
          <cell r="AG468"/>
          <cell r="AH468" t="str">
            <v/>
          </cell>
          <cell r="AI468"/>
          <cell r="AJ468" t="str">
            <v/>
          </cell>
          <cell r="AK468"/>
          <cell r="AL468" t="str">
            <v/>
          </cell>
          <cell r="AM468"/>
          <cell r="AN468" t="str">
            <v/>
          </cell>
          <cell r="AO468"/>
          <cell r="AP468" t="str">
            <v/>
          </cell>
          <cell r="AQ468"/>
          <cell r="AR468" t="str">
            <v/>
          </cell>
          <cell r="AS468"/>
          <cell r="AT468" t="str">
            <v/>
          </cell>
          <cell r="AU468"/>
          <cell r="AV468" t="str">
            <v/>
          </cell>
          <cell r="AW468"/>
          <cell r="AX468" t="str">
            <v/>
          </cell>
          <cell r="AY468"/>
          <cell r="AZ468" t="str">
            <v/>
          </cell>
          <cell r="BA468"/>
          <cell r="BB468" t="str">
            <v/>
          </cell>
          <cell r="BC468"/>
          <cell r="BD468" t="str">
            <v/>
          </cell>
          <cell r="BE468"/>
          <cell r="BF468" t="str">
            <v/>
          </cell>
          <cell r="BG468"/>
          <cell r="BH468" t="str">
            <v/>
          </cell>
          <cell r="BI468"/>
          <cell r="BJ468" t="str">
            <v/>
          </cell>
          <cell r="BK468"/>
          <cell r="BL468" t="str">
            <v/>
          </cell>
          <cell r="BM468"/>
          <cell r="BN468" t="str">
            <v/>
          </cell>
          <cell r="BO468"/>
          <cell r="BP468" t="str">
            <v/>
          </cell>
          <cell r="BQ468"/>
          <cell r="BR468" t="str">
            <v/>
          </cell>
          <cell r="BS468"/>
          <cell r="BT468" t="str">
            <v/>
          </cell>
          <cell r="BU468"/>
          <cell r="BV468" t="str">
            <v/>
          </cell>
          <cell r="BW468"/>
          <cell r="BX468" t="str">
            <v/>
          </cell>
          <cell r="BY468"/>
          <cell r="BZ468" t="str">
            <v/>
          </cell>
          <cell r="CA468"/>
          <cell r="CB468" t="str">
            <v/>
          </cell>
          <cell r="CC468"/>
          <cell r="CD468" t="str">
            <v/>
          </cell>
          <cell r="CE468"/>
          <cell r="CF468" t="str">
            <v/>
          </cell>
          <cell r="CG468"/>
          <cell r="CH468" t="str">
            <v/>
          </cell>
          <cell r="CI468"/>
          <cell r="CJ468" t="str">
            <v/>
          </cell>
          <cell r="CK468"/>
          <cell r="CL468" t="str">
            <v/>
          </cell>
          <cell r="CM468"/>
          <cell r="CN468" t="str">
            <v/>
          </cell>
          <cell r="CO468"/>
          <cell r="CP468" t="str">
            <v/>
          </cell>
          <cell r="CQ468"/>
          <cell r="CR468" t="str">
            <v/>
          </cell>
          <cell r="CS468"/>
          <cell r="CT468" t="str">
            <v/>
          </cell>
          <cell r="CU468"/>
          <cell r="CV468" t="str">
            <v/>
          </cell>
          <cell r="CW468"/>
          <cell r="CX468" t="str">
            <v>ج</v>
          </cell>
          <cell r="CY468" t="str">
            <v>ر1</v>
          </cell>
          <cell r="CZ468" t="str">
            <v>ج</v>
          </cell>
          <cell r="DA468" t="str">
            <v>ج</v>
          </cell>
          <cell r="DB468" t="str">
            <v>ر1</v>
          </cell>
          <cell r="DC468" t="str">
            <v>ج</v>
          </cell>
          <cell r="DD468" t="str">
            <v>ر1</v>
          </cell>
          <cell r="DE468" t="str">
            <v>ر1</v>
          </cell>
          <cell r="DF468" t="str">
            <v>ر1</v>
          </cell>
          <cell r="DG468" t="str">
            <v>ر1</v>
          </cell>
          <cell r="DH468" t="str">
            <v>ر1</v>
          </cell>
          <cell r="DI468" t="str">
            <v>ر1</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
          </cell>
          <cell r="ET468" t="str">
            <v/>
          </cell>
          <cell r="EU468" t="str">
            <v/>
          </cell>
          <cell r="EV468" t="str">
            <v/>
          </cell>
          <cell r="EW468" t="e">
            <v>#REF!</v>
          </cell>
        </row>
        <row r="469">
          <cell r="A469">
            <v>707506</v>
          </cell>
          <cell r="B469" t="str">
            <v>نسرين محمد</v>
          </cell>
          <cell r="C469" t="str">
            <v>الأولى</v>
          </cell>
          <cell r="D469" t="str">
            <v/>
          </cell>
          <cell r="E469"/>
          <cell r="F469" t="str">
            <v>ر1</v>
          </cell>
          <cell r="G469"/>
          <cell r="H469" t="str">
            <v>ر1</v>
          </cell>
          <cell r="I469"/>
          <cell r="J469" t="str">
            <v>ر1</v>
          </cell>
          <cell r="K469">
            <v>1</v>
          </cell>
          <cell r="L469" t="str">
            <v>ر1</v>
          </cell>
          <cell r="M469">
            <v>1</v>
          </cell>
          <cell r="N469" t="str">
            <v>ر1</v>
          </cell>
          <cell r="O469"/>
          <cell r="P469" t="str">
            <v>ر1</v>
          </cell>
          <cell r="Q469">
            <v>1</v>
          </cell>
          <cell r="R469" t="str">
            <v>ج</v>
          </cell>
          <cell r="S469"/>
          <cell r="T469" t="str">
            <v>ج</v>
          </cell>
          <cell r="U469"/>
          <cell r="V469" t="str">
            <v>ج</v>
          </cell>
          <cell r="W469"/>
          <cell r="X469" t="str">
            <v>ج</v>
          </cell>
          <cell r="Y469"/>
          <cell r="Z469" t="str">
            <v>ج</v>
          </cell>
          <cell r="AA469">
            <v>1</v>
          </cell>
          <cell r="AB469" t="str">
            <v>ج</v>
          </cell>
          <cell r="AC469"/>
          <cell r="AD469" t="str">
            <v/>
          </cell>
          <cell r="AE469"/>
          <cell r="AF469" t="str">
            <v/>
          </cell>
          <cell r="AG469"/>
          <cell r="AH469" t="str">
            <v/>
          </cell>
          <cell r="AI469"/>
          <cell r="AJ469" t="str">
            <v/>
          </cell>
          <cell r="AK469"/>
          <cell r="AL469" t="str">
            <v/>
          </cell>
          <cell r="AM469"/>
          <cell r="AN469" t="str">
            <v/>
          </cell>
          <cell r="AO469"/>
          <cell r="AP469" t="str">
            <v/>
          </cell>
          <cell r="AQ469"/>
          <cell r="AR469" t="str">
            <v/>
          </cell>
          <cell r="AS469"/>
          <cell r="AT469" t="str">
            <v/>
          </cell>
          <cell r="AU469"/>
          <cell r="AV469" t="str">
            <v/>
          </cell>
          <cell r="AW469"/>
          <cell r="AX469" t="str">
            <v/>
          </cell>
          <cell r="AY469"/>
          <cell r="AZ469" t="str">
            <v/>
          </cell>
          <cell r="BA469"/>
          <cell r="BB469" t="str">
            <v/>
          </cell>
          <cell r="BC469"/>
          <cell r="BD469" t="str">
            <v/>
          </cell>
          <cell r="BE469"/>
          <cell r="BF469" t="str">
            <v/>
          </cell>
          <cell r="BG469"/>
          <cell r="BH469" t="str">
            <v/>
          </cell>
          <cell r="BI469"/>
          <cell r="BJ469" t="str">
            <v/>
          </cell>
          <cell r="BK469"/>
          <cell r="BL469" t="str">
            <v/>
          </cell>
          <cell r="BM469"/>
          <cell r="BN469" t="str">
            <v/>
          </cell>
          <cell r="BO469"/>
          <cell r="BP469" t="str">
            <v/>
          </cell>
          <cell r="BQ469"/>
          <cell r="BR469" t="str">
            <v/>
          </cell>
          <cell r="BS469"/>
          <cell r="BT469" t="str">
            <v/>
          </cell>
          <cell r="BU469"/>
          <cell r="BV469" t="str">
            <v/>
          </cell>
          <cell r="BW469"/>
          <cell r="BX469" t="str">
            <v/>
          </cell>
          <cell r="BY469"/>
          <cell r="BZ469" t="str">
            <v/>
          </cell>
          <cell r="CA469"/>
          <cell r="CB469" t="str">
            <v/>
          </cell>
          <cell r="CC469"/>
          <cell r="CD469" t="str">
            <v/>
          </cell>
          <cell r="CE469"/>
          <cell r="CF469" t="str">
            <v/>
          </cell>
          <cell r="CG469"/>
          <cell r="CH469" t="str">
            <v/>
          </cell>
          <cell r="CI469"/>
          <cell r="CJ469" t="str">
            <v/>
          </cell>
          <cell r="CK469"/>
          <cell r="CL469" t="str">
            <v/>
          </cell>
          <cell r="CM469"/>
          <cell r="CN469" t="str">
            <v/>
          </cell>
          <cell r="CO469"/>
          <cell r="CP469" t="str">
            <v/>
          </cell>
          <cell r="CQ469"/>
          <cell r="CR469" t="str">
            <v/>
          </cell>
          <cell r="CS469"/>
          <cell r="CT469" t="str">
            <v/>
          </cell>
          <cell r="CU469"/>
          <cell r="CV469" t="str">
            <v/>
          </cell>
          <cell r="CW469"/>
          <cell r="CX469" t="str">
            <v>ر1</v>
          </cell>
          <cell r="CY469" t="str">
            <v>ر1</v>
          </cell>
          <cell r="CZ469" t="str">
            <v>ر1</v>
          </cell>
          <cell r="DA469" t="str">
            <v>ر2</v>
          </cell>
          <cell r="DB469" t="str">
            <v>ر2</v>
          </cell>
          <cell r="DC469" t="str">
            <v>ر1</v>
          </cell>
          <cell r="DD469" t="str">
            <v>ر1</v>
          </cell>
          <cell r="DE469" t="str">
            <v>ج</v>
          </cell>
          <cell r="DF469" t="str">
            <v>ج</v>
          </cell>
          <cell r="DG469" t="str">
            <v>ج</v>
          </cell>
          <cell r="DH469" t="str">
            <v>ج</v>
          </cell>
          <cell r="DI469" t="str">
            <v>ر1</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e">
            <v>#REF!</v>
          </cell>
        </row>
        <row r="470">
          <cell r="A470">
            <v>707509</v>
          </cell>
          <cell r="B470" t="str">
            <v>نور الهدى بيطار</v>
          </cell>
          <cell r="C470" t="str">
            <v>الأولى</v>
          </cell>
          <cell r="D470" t="str">
            <v/>
          </cell>
          <cell r="E470">
            <v>1</v>
          </cell>
          <cell r="F470" t="str">
            <v/>
          </cell>
          <cell r="G470">
            <v>1</v>
          </cell>
          <cell r="H470" t="str">
            <v/>
          </cell>
          <cell r="I470">
            <v>1</v>
          </cell>
          <cell r="J470" t="str">
            <v/>
          </cell>
          <cell r="K470">
            <v>1</v>
          </cell>
          <cell r="L470" t="str">
            <v/>
          </cell>
          <cell r="M470">
            <v>1</v>
          </cell>
          <cell r="N470" t="str">
            <v/>
          </cell>
          <cell r="O470">
            <v>1</v>
          </cell>
          <cell r="P470" t="str">
            <v/>
          </cell>
          <cell r="Q470"/>
          <cell r="R470" t="str">
            <v/>
          </cell>
          <cell r="S470"/>
          <cell r="T470" t="str">
            <v/>
          </cell>
          <cell r="U470"/>
          <cell r="V470" t="str">
            <v/>
          </cell>
          <cell r="W470"/>
          <cell r="X470" t="str">
            <v/>
          </cell>
          <cell r="Y470"/>
          <cell r="Z470" t="str">
            <v/>
          </cell>
          <cell r="AA470"/>
          <cell r="AB470" t="str">
            <v/>
          </cell>
          <cell r="AC470"/>
          <cell r="AD470" t="str">
            <v/>
          </cell>
          <cell r="AE470"/>
          <cell r="AF470" t="str">
            <v/>
          </cell>
          <cell r="AG470"/>
          <cell r="AH470" t="str">
            <v/>
          </cell>
          <cell r="AI470"/>
          <cell r="AJ470" t="str">
            <v/>
          </cell>
          <cell r="AK470"/>
          <cell r="AL470" t="str">
            <v/>
          </cell>
          <cell r="AM470"/>
          <cell r="AN470" t="str">
            <v/>
          </cell>
          <cell r="AO470"/>
          <cell r="AP470" t="str">
            <v/>
          </cell>
          <cell r="AQ470"/>
          <cell r="AR470" t="str">
            <v/>
          </cell>
          <cell r="AS470"/>
          <cell r="AT470" t="str">
            <v/>
          </cell>
          <cell r="AU470"/>
          <cell r="AV470" t="str">
            <v/>
          </cell>
          <cell r="AW470"/>
          <cell r="AX470" t="str">
            <v/>
          </cell>
          <cell r="AY470"/>
          <cell r="AZ470" t="str">
            <v/>
          </cell>
          <cell r="BA470"/>
          <cell r="BB470" t="str">
            <v/>
          </cell>
          <cell r="BC470"/>
          <cell r="BD470" t="str">
            <v/>
          </cell>
          <cell r="BE470"/>
          <cell r="BF470" t="str">
            <v/>
          </cell>
          <cell r="BG470"/>
          <cell r="BH470" t="str">
            <v/>
          </cell>
          <cell r="BI470"/>
          <cell r="BJ470" t="str">
            <v/>
          </cell>
          <cell r="BK470"/>
          <cell r="BL470" t="str">
            <v/>
          </cell>
          <cell r="BM470"/>
          <cell r="BN470" t="str">
            <v/>
          </cell>
          <cell r="BO470"/>
          <cell r="BP470" t="str">
            <v/>
          </cell>
          <cell r="BQ470"/>
          <cell r="BR470" t="str">
            <v/>
          </cell>
          <cell r="BS470"/>
          <cell r="BT470" t="str">
            <v/>
          </cell>
          <cell r="BU470"/>
          <cell r="BV470" t="str">
            <v/>
          </cell>
          <cell r="BW470"/>
          <cell r="BX470" t="str">
            <v/>
          </cell>
          <cell r="BY470"/>
          <cell r="BZ470" t="str">
            <v/>
          </cell>
          <cell r="CA470"/>
          <cell r="CB470" t="str">
            <v/>
          </cell>
          <cell r="CC470"/>
          <cell r="CD470" t="str">
            <v/>
          </cell>
          <cell r="CE470"/>
          <cell r="CF470" t="str">
            <v/>
          </cell>
          <cell r="CG470"/>
          <cell r="CH470" t="str">
            <v/>
          </cell>
          <cell r="CI470"/>
          <cell r="CJ470" t="str">
            <v/>
          </cell>
          <cell r="CK470"/>
          <cell r="CL470" t="str">
            <v/>
          </cell>
          <cell r="CM470"/>
          <cell r="CN470" t="str">
            <v/>
          </cell>
          <cell r="CO470"/>
          <cell r="CP470" t="str">
            <v/>
          </cell>
          <cell r="CQ470"/>
          <cell r="CR470" t="str">
            <v/>
          </cell>
          <cell r="CS470"/>
          <cell r="CT470" t="str">
            <v/>
          </cell>
          <cell r="CU470"/>
          <cell r="CV470" t="str">
            <v/>
          </cell>
          <cell r="CW470"/>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e">
            <v>#REF!</v>
          </cell>
        </row>
        <row r="471">
          <cell r="A471">
            <v>707510</v>
          </cell>
          <cell r="B471" t="str">
            <v>نور بدران</v>
          </cell>
          <cell r="C471" t="str">
            <v>الأولى</v>
          </cell>
          <cell r="D471" t="str">
            <v/>
          </cell>
          <cell r="E471">
            <v>1</v>
          </cell>
          <cell r="F471" t="str">
            <v>ر1</v>
          </cell>
          <cell r="G471">
            <v>1</v>
          </cell>
          <cell r="H471" t="str">
            <v>ر1</v>
          </cell>
          <cell r="I471">
            <v>1</v>
          </cell>
          <cell r="J471" t="str">
            <v>ر1</v>
          </cell>
          <cell r="K471">
            <v>1</v>
          </cell>
          <cell r="L471" t="str">
            <v>ر1</v>
          </cell>
          <cell r="M471">
            <v>1</v>
          </cell>
          <cell r="N471" t="str">
            <v>ج</v>
          </cell>
          <cell r="O471">
            <v>1</v>
          </cell>
          <cell r="P471" t="str">
            <v>ر1</v>
          </cell>
          <cell r="Q471"/>
          <cell r="R471" t="str">
            <v>ج</v>
          </cell>
          <cell r="S471">
            <v>1</v>
          </cell>
          <cell r="T471" t="str">
            <v>ج</v>
          </cell>
          <cell r="U471">
            <v>1</v>
          </cell>
          <cell r="V471" t="str">
            <v>ج</v>
          </cell>
          <cell r="W471"/>
          <cell r="X471" t="str">
            <v>ج</v>
          </cell>
          <cell r="Y471"/>
          <cell r="Z471" t="str">
            <v>ج</v>
          </cell>
          <cell r="AA471">
            <v>1</v>
          </cell>
          <cell r="AB471" t="str">
            <v>ج</v>
          </cell>
          <cell r="AC471"/>
          <cell r="AD471" t="str">
            <v/>
          </cell>
          <cell r="AE471"/>
          <cell r="AF471" t="str">
            <v/>
          </cell>
          <cell r="AG471"/>
          <cell r="AH471" t="str">
            <v/>
          </cell>
          <cell r="AI471"/>
          <cell r="AJ471" t="str">
            <v/>
          </cell>
          <cell r="AK471"/>
          <cell r="AL471" t="str">
            <v/>
          </cell>
          <cell r="AM471"/>
          <cell r="AN471" t="str">
            <v/>
          </cell>
          <cell r="AO471"/>
          <cell r="AP471" t="str">
            <v/>
          </cell>
          <cell r="AQ471"/>
          <cell r="AR471" t="str">
            <v/>
          </cell>
          <cell r="AS471"/>
          <cell r="AT471" t="str">
            <v/>
          </cell>
          <cell r="AU471"/>
          <cell r="AV471" t="str">
            <v/>
          </cell>
          <cell r="AW471"/>
          <cell r="AX471" t="str">
            <v/>
          </cell>
          <cell r="AY471"/>
          <cell r="AZ471" t="str">
            <v/>
          </cell>
          <cell r="BA471"/>
          <cell r="BB471" t="str">
            <v/>
          </cell>
          <cell r="BC471"/>
          <cell r="BD471" t="str">
            <v/>
          </cell>
          <cell r="BE471"/>
          <cell r="BF471" t="str">
            <v/>
          </cell>
          <cell r="BG471"/>
          <cell r="BH471" t="str">
            <v/>
          </cell>
          <cell r="BI471"/>
          <cell r="BJ471" t="str">
            <v/>
          </cell>
          <cell r="BK471"/>
          <cell r="BL471" t="str">
            <v/>
          </cell>
          <cell r="BM471"/>
          <cell r="BN471" t="str">
            <v/>
          </cell>
          <cell r="BO471"/>
          <cell r="BP471" t="str">
            <v/>
          </cell>
          <cell r="BQ471"/>
          <cell r="BR471" t="str">
            <v/>
          </cell>
          <cell r="BS471"/>
          <cell r="BT471" t="str">
            <v/>
          </cell>
          <cell r="BU471"/>
          <cell r="BV471" t="str">
            <v/>
          </cell>
          <cell r="BW471"/>
          <cell r="BX471" t="str">
            <v/>
          </cell>
          <cell r="BY471"/>
          <cell r="BZ471" t="str">
            <v/>
          </cell>
          <cell r="CA471"/>
          <cell r="CB471" t="str">
            <v/>
          </cell>
          <cell r="CC471"/>
          <cell r="CD471" t="str">
            <v/>
          </cell>
          <cell r="CE471"/>
          <cell r="CF471" t="str">
            <v/>
          </cell>
          <cell r="CG471"/>
          <cell r="CH471" t="str">
            <v/>
          </cell>
          <cell r="CI471"/>
          <cell r="CJ471" t="str">
            <v/>
          </cell>
          <cell r="CK471"/>
          <cell r="CL471" t="str">
            <v/>
          </cell>
          <cell r="CM471"/>
          <cell r="CN471" t="str">
            <v/>
          </cell>
          <cell r="CO471"/>
          <cell r="CP471" t="str">
            <v/>
          </cell>
          <cell r="CQ471"/>
          <cell r="CR471" t="str">
            <v/>
          </cell>
          <cell r="CS471"/>
          <cell r="CT471" t="str">
            <v/>
          </cell>
          <cell r="CU471"/>
          <cell r="CV471" t="str">
            <v/>
          </cell>
          <cell r="CW471"/>
          <cell r="CX471" t="str">
            <v>ر2</v>
          </cell>
          <cell r="CY471" t="str">
            <v>ر2</v>
          </cell>
          <cell r="CZ471" t="str">
            <v>ر2</v>
          </cell>
          <cell r="DA471" t="str">
            <v>ر2</v>
          </cell>
          <cell r="DB471" t="str">
            <v>ر1</v>
          </cell>
          <cell r="DC471" t="str">
            <v>ر2</v>
          </cell>
          <cell r="DD471" t="str">
            <v>ج</v>
          </cell>
          <cell r="DE471" t="str">
            <v>ر1</v>
          </cell>
          <cell r="DF471" t="str">
            <v>ر1</v>
          </cell>
          <cell r="DG471" t="str">
            <v>ج</v>
          </cell>
          <cell r="DH471" t="str">
            <v>ج</v>
          </cell>
          <cell r="DI471" t="str">
            <v>ر1</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O471" t="str">
            <v/>
          </cell>
          <cell r="EP471" t="str">
            <v/>
          </cell>
          <cell r="EQ471" t="str">
            <v/>
          </cell>
          <cell r="ER471" t="str">
            <v/>
          </cell>
          <cell r="ES471" t="str">
            <v/>
          </cell>
          <cell r="ET471" t="str">
            <v/>
          </cell>
          <cell r="EU471" t="str">
            <v/>
          </cell>
          <cell r="EV471" t="str">
            <v/>
          </cell>
          <cell r="EW471" t="e">
            <v>#REF!</v>
          </cell>
        </row>
        <row r="472">
          <cell r="A472">
            <v>707512</v>
          </cell>
          <cell r="B472" t="str">
            <v>نورا عوده</v>
          </cell>
          <cell r="C472" t="str">
            <v>الأولى</v>
          </cell>
          <cell r="D472" t="str">
            <v/>
          </cell>
          <cell r="E472">
            <v>1</v>
          </cell>
          <cell r="F472" t="str">
            <v>ر1</v>
          </cell>
          <cell r="G472"/>
          <cell r="H472" t="str">
            <v>ج</v>
          </cell>
          <cell r="I472">
            <v>1</v>
          </cell>
          <cell r="J472" t="str">
            <v>ج</v>
          </cell>
          <cell r="K472"/>
          <cell r="L472" t="str">
            <v>ج</v>
          </cell>
          <cell r="M472">
            <v>1</v>
          </cell>
          <cell r="N472" t="str">
            <v>ج</v>
          </cell>
          <cell r="O472"/>
          <cell r="P472" t="str">
            <v>ر1</v>
          </cell>
          <cell r="Q472"/>
          <cell r="R472" t="str">
            <v>ج</v>
          </cell>
          <cell r="S472">
            <v>1</v>
          </cell>
          <cell r="T472" t="str">
            <v>ج</v>
          </cell>
          <cell r="U472">
            <v>1</v>
          </cell>
          <cell r="V472" t="str">
            <v>ج</v>
          </cell>
          <cell r="W472"/>
          <cell r="X472" t="str">
            <v>ج</v>
          </cell>
          <cell r="Y472">
            <v>1</v>
          </cell>
          <cell r="Z472" t="str">
            <v>ج</v>
          </cell>
          <cell r="AA472">
            <v>1</v>
          </cell>
          <cell r="AB472" t="str">
            <v>ج</v>
          </cell>
          <cell r="AC472"/>
          <cell r="AD472" t="str">
            <v/>
          </cell>
          <cell r="AE472"/>
          <cell r="AF472" t="str">
            <v/>
          </cell>
          <cell r="AG472"/>
          <cell r="AH472" t="str">
            <v/>
          </cell>
          <cell r="AI472"/>
          <cell r="AJ472" t="str">
            <v/>
          </cell>
          <cell r="AK472"/>
          <cell r="AL472" t="str">
            <v/>
          </cell>
          <cell r="AM472"/>
          <cell r="AN472" t="str">
            <v/>
          </cell>
          <cell r="AO472"/>
          <cell r="AP472" t="str">
            <v/>
          </cell>
          <cell r="AQ472"/>
          <cell r="AR472" t="str">
            <v/>
          </cell>
          <cell r="AS472"/>
          <cell r="AT472" t="str">
            <v/>
          </cell>
          <cell r="AU472"/>
          <cell r="AV472" t="str">
            <v/>
          </cell>
          <cell r="AW472"/>
          <cell r="AX472" t="str">
            <v/>
          </cell>
          <cell r="AY472"/>
          <cell r="AZ472" t="str">
            <v/>
          </cell>
          <cell r="BA472"/>
          <cell r="BB472" t="str">
            <v/>
          </cell>
          <cell r="BC472"/>
          <cell r="BD472" t="str">
            <v/>
          </cell>
          <cell r="BE472"/>
          <cell r="BF472" t="str">
            <v/>
          </cell>
          <cell r="BG472"/>
          <cell r="BH472" t="str">
            <v/>
          </cell>
          <cell r="BI472"/>
          <cell r="BJ472" t="str">
            <v/>
          </cell>
          <cell r="BK472"/>
          <cell r="BL472" t="str">
            <v/>
          </cell>
          <cell r="BM472"/>
          <cell r="BN472" t="str">
            <v/>
          </cell>
          <cell r="BO472"/>
          <cell r="BP472" t="str">
            <v/>
          </cell>
          <cell r="BQ472"/>
          <cell r="BR472" t="str">
            <v/>
          </cell>
          <cell r="BS472"/>
          <cell r="BT472" t="str">
            <v/>
          </cell>
          <cell r="BU472"/>
          <cell r="BV472" t="str">
            <v/>
          </cell>
          <cell r="BW472"/>
          <cell r="BX472" t="str">
            <v/>
          </cell>
          <cell r="BY472"/>
          <cell r="BZ472" t="str">
            <v/>
          </cell>
          <cell r="CA472"/>
          <cell r="CB472" t="str">
            <v/>
          </cell>
          <cell r="CC472"/>
          <cell r="CD472" t="str">
            <v/>
          </cell>
          <cell r="CE472"/>
          <cell r="CF472" t="str">
            <v/>
          </cell>
          <cell r="CG472"/>
          <cell r="CH472" t="str">
            <v/>
          </cell>
          <cell r="CI472"/>
          <cell r="CJ472" t="str">
            <v/>
          </cell>
          <cell r="CK472"/>
          <cell r="CL472" t="str">
            <v/>
          </cell>
          <cell r="CM472"/>
          <cell r="CN472" t="str">
            <v/>
          </cell>
          <cell r="CO472"/>
          <cell r="CP472" t="str">
            <v/>
          </cell>
          <cell r="CQ472"/>
          <cell r="CR472" t="str">
            <v/>
          </cell>
          <cell r="CS472"/>
          <cell r="CT472" t="str">
            <v/>
          </cell>
          <cell r="CU472"/>
          <cell r="CV472" t="str">
            <v/>
          </cell>
          <cell r="CW472"/>
          <cell r="CX472" t="str">
            <v>ر2</v>
          </cell>
          <cell r="CY472" t="str">
            <v>ج</v>
          </cell>
          <cell r="CZ472" t="str">
            <v>ر1</v>
          </cell>
          <cell r="DA472" t="str">
            <v>ج</v>
          </cell>
          <cell r="DB472" t="str">
            <v>ر1</v>
          </cell>
          <cell r="DC472" t="str">
            <v>ر1</v>
          </cell>
          <cell r="DD472" t="str">
            <v>ج</v>
          </cell>
          <cell r="DE472" t="str">
            <v>ر1</v>
          </cell>
          <cell r="DF472" t="str">
            <v>ر1</v>
          </cell>
          <cell r="DG472" t="str">
            <v>ج</v>
          </cell>
          <cell r="DH472" t="str">
            <v>ر1</v>
          </cell>
          <cell r="DI472" t="str">
            <v>ر1</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e">
            <v>#REF!</v>
          </cell>
        </row>
        <row r="473">
          <cell r="A473">
            <v>707514</v>
          </cell>
          <cell r="B473" t="str">
            <v>نورهان خريمه</v>
          </cell>
          <cell r="C473" t="str">
            <v>الأولى</v>
          </cell>
          <cell r="D473" t="str">
            <v>إيقاف</v>
          </cell>
          <cell r="E473"/>
          <cell r="F473" t="str">
            <v>ر1</v>
          </cell>
          <cell r="G473"/>
          <cell r="H473" t="str">
            <v>ر1</v>
          </cell>
          <cell r="I473">
            <v>1</v>
          </cell>
          <cell r="J473" t="str">
            <v>ج</v>
          </cell>
          <cell r="K473"/>
          <cell r="L473" t="str">
            <v>ر1</v>
          </cell>
          <cell r="M473"/>
          <cell r="N473" t="str">
            <v>ر1</v>
          </cell>
          <cell r="O473"/>
          <cell r="P473" t="str">
            <v>ر1</v>
          </cell>
          <cell r="Q473"/>
          <cell r="R473" t="str">
            <v>ج</v>
          </cell>
          <cell r="S473"/>
          <cell r="T473" t="str">
            <v>ج</v>
          </cell>
          <cell r="U473"/>
          <cell r="V473" t="str">
            <v>ج</v>
          </cell>
          <cell r="W473"/>
          <cell r="X473" t="str">
            <v>ج</v>
          </cell>
          <cell r="Y473"/>
          <cell r="Z473" t="str">
            <v>ج</v>
          </cell>
          <cell r="AA473">
            <v>1</v>
          </cell>
          <cell r="AB473" t="str">
            <v>ج</v>
          </cell>
          <cell r="AC473"/>
          <cell r="AD473" t="str">
            <v/>
          </cell>
          <cell r="AE473"/>
          <cell r="AF473" t="str">
            <v/>
          </cell>
          <cell r="AG473"/>
          <cell r="AH473" t="str">
            <v/>
          </cell>
          <cell r="AI473"/>
          <cell r="AJ473" t="str">
            <v/>
          </cell>
          <cell r="AK473"/>
          <cell r="AL473" t="str">
            <v/>
          </cell>
          <cell r="AM473"/>
          <cell r="AN473" t="str">
            <v/>
          </cell>
          <cell r="AO473"/>
          <cell r="AP473" t="str">
            <v/>
          </cell>
          <cell r="AQ473"/>
          <cell r="AR473" t="str">
            <v/>
          </cell>
          <cell r="AS473"/>
          <cell r="AT473" t="str">
            <v/>
          </cell>
          <cell r="AU473"/>
          <cell r="AV473" t="str">
            <v/>
          </cell>
          <cell r="AW473"/>
          <cell r="AX473" t="str">
            <v/>
          </cell>
          <cell r="AY473"/>
          <cell r="AZ473" t="str">
            <v/>
          </cell>
          <cell r="BA473"/>
          <cell r="BB473" t="str">
            <v/>
          </cell>
          <cell r="BC473"/>
          <cell r="BD473" t="str">
            <v/>
          </cell>
          <cell r="BE473"/>
          <cell r="BF473" t="str">
            <v/>
          </cell>
          <cell r="BG473"/>
          <cell r="BH473" t="str">
            <v/>
          </cell>
          <cell r="BI473"/>
          <cell r="BJ473" t="str">
            <v/>
          </cell>
          <cell r="BK473"/>
          <cell r="BL473" t="str">
            <v/>
          </cell>
          <cell r="BM473"/>
          <cell r="BN473" t="str">
            <v/>
          </cell>
          <cell r="BO473"/>
          <cell r="BP473" t="str">
            <v/>
          </cell>
          <cell r="BQ473"/>
          <cell r="BR473" t="str">
            <v/>
          </cell>
          <cell r="BS473"/>
          <cell r="BT473" t="str">
            <v/>
          </cell>
          <cell r="BU473"/>
          <cell r="BV473" t="str">
            <v/>
          </cell>
          <cell r="BW473"/>
          <cell r="BX473" t="str">
            <v/>
          </cell>
          <cell r="BY473"/>
          <cell r="BZ473" t="str">
            <v/>
          </cell>
          <cell r="CA473"/>
          <cell r="CB473" t="str">
            <v/>
          </cell>
          <cell r="CC473"/>
          <cell r="CD473" t="str">
            <v/>
          </cell>
          <cell r="CE473"/>
          <cell r="CF473" t="str">
            <v/>
          </cell>
          <cell r="CG473"/>
          <cell r="CH473" t="str">
            <v/>
          </cell>
          <cell r="CI473"/>
          <cell r="CJ473" t="str">
            <v/>
          </cell>
          <cell r="CK473"/>
          <cell r="CL473" t="str">
            <v/>
          </cell>
          <cell r="CM473"/>
          <cell r="CN473" t="str">
            <v/>
          </cell>
          <cell r="CO473"/>
          <cell r="CP473" t="str">
            <v/>
          </cell>
          <cell r="CQ473"/>
          <cell r="CR473" t="str">
            <v/>
          </cell>
          <cell r="CS473"/>
          <cell r="CT473" t="str">
            <v/>
          </cell>
          <cell r="CU473"/>
          <cell r="CV473" t="str">
            <v/>
          </cell>
          <cell r="CW473" t="str">
            <v>إيقاف</v>
          </cell>
          <cell r="CX473" t="str">
            <v>ر1</v>
          </cell>
          <cell r="CY473" t="str">
            <v>ر1</v>
          </cell>
          <cell r="CZ473" t="str">
            <v>ج</v>
          </cell>
          <cell r="DA473" t="str">
            <v>ر1</v>
          </cell>
          <cell r="DB473" t="str">
            <v>ر1</v>
          </cell>
          <cell r="DC473" t="str">
            <v>ر1</v>
          </cell>
          <cell r="DD473" t="str">
            <v>ج</v>
          </cell>
          <cell r="DE473" t="str">
            <v>ج</v>
          </cell>
          <cell r="DF473" t="str">
            <v>ج</v>
          </cell>
          <cell r="DG473" t="str">
            <v>ج</v>
          </cell>
          <cell r="DH473" t="str">
            <v>ج</v>
          </cell>
          <cell r="DI473" t="str">
            <v>ج</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O473" t="str">
            <v/>
          </cell>
          <cell r="EP473" t="str">
            <v/>
          </cell>
          <cell r="EQ473" t="str">
            <v/>
          </cell>
          <cell r="ER473" t="str">
            <v/>
          </cell>
          <cell r="ES473" t="str">
            <v/>
          </cell>
          <cell r="ET473">
            <v>20000</v>
          </cell>
          <cell r="EU473" t="str">
            <v/>
          </cell>
          <cell r="EV473" t="str">
            <v/>
          </cell>
          <cell r="EW473" t="e">
            <v>#REF!</v>
          </cell>
        </row>
        <row r="474">
          <cell r="A474">
            <v>707516</v>
          </cell>
          <cell r="B474" t="str">
            <v>هبة لحم العجنجي</v>
          </cell>
          <cell r="C474" t="str">
            <v>الأولى</v>
          </cell>
          <cell r="D474" t="str">
            <v/>
          </cell>
          <cell r="E474"/>
          <cell r="F474" t="str">
            <v>ر1</v>
          </cell>
          <cell r="G474">
            <v>1</v>
          </cell>
          <cell r="H474" t="str">
            <v>ج</v>
          </cell>
          <cell r="I474">
            <v>1</v>
          </cell>
          <cell r="J474" t="str">
            <v>ج</v>
          </cell>
          <cell r="K474">
            <v>1</v>
          </cell>
          <cell r="L474" t="str">
            <v>ج</v>
          </cell>
          <cell r="M474">
            <v>1</v>
          </cell>
          <cell r="N474" t="str">
            <v>ر1</v>
          </cell>
          <cell r="O474"/>
          <cell r="P474" t="str">
            <v>ر1</v>
          </cell>
          <cell r="Q474">
            <v>1</v>
          </cell>
          <cell r="R474" t="str">
            <v>ج</v>
          </cell>
          <cell r="S474"/>
          <cell r="T474" t="str">
            <v>ج</v>
          </cell>
          <cell r="U474"/>
          <cell r="V474" t="str">
            <v>ج</v>
          </cell>
          <cell r="W474"/>
          <cell r="X474" t="str">
            <v>ج</v>
          </cell>
          <cell r="Y474"/>
          <cell r="Z474" t="str">
            <v>ج</v>
          </cell>
          <cell r="AA474">
            <v>1</v>
          </cell>
          <cell r="AB474" t="str">
            <v>ج</v>
          </cell>
          <cell r="AC474"/>
          <cell r="AD474" t="str">
            <v/>
          </cell>
          <cell r="AE474"/>
          <cell r="AF474" t="str">
            <v/>
          </cell>
          <cell r="AG474"/>
          <cell r="AH474" t="str">
            <v/>
          </cell>
          <cell r="AI474"/>
          <cell r="AJ474" t="str">
            <v/>
          </cell>
          <cell r="AK474"/>
          <cell r="AL474" t="str">
            <v/>
          </cell>
          <cell r="AM474"/>
          <cell r="AN474" t="str">
            <v/>
          </cell>
          <cell r="AO474"/>
          <cell r="AP474" t="str">
            <v/>
          </cell>
          <cell r="AQ474"/>
          <cell r="AR474" t="str">
            <v/>
          </cell>
          <cell r="AS474"/>
          <cell r="AT474" t="str">
            <v/>
          </cell>
          <cell r="AU474"/>
          <cell r="AV474" t="str">
            <v/>
          </cell>
          <cell r="AW474"/>
          <cell r="AX474" t="str">
            <v/>
          </cell>
          <cell r="AY474"/>
          <cell r="AZ474" t="str">
            <v/>
          </cell>
          <cell r="BA474"/>
          <cell r="BB474" t="str">
            <v/>
          </cell>
          <cell r="BC474"/>
          <cell r="BD474" t="str">
            <v/>
          </cell>
          <cell r="BE474"/>
          <cell r="BF474" t="str">
            <v/>
          </cell>
          <cell r="BG474"/>
          <cell r="BH474" t="str">
            <v/>
          </cell>
          <cell r="BI474"/>
          <cell r="BJ474" t="str">
            <v/>
          </cell>
          <cell r="BK474"/>
          <cell r="BL474" t="str">
            <v/>
          </cell>
          <cell r="BM474"/>
          <cell r="BN474" t="str">
            <v/>
          </cell>
          <cell r="BO474"/>
          <cell r="BP474" t="str">
            <v/>
          </cell>
          <cell r="BQ474"/>
          <cell r="BR474" t="str">
            <v/>
          </cell>
          <cell r="BS474"/>
          <cell r="BT474" t="str">
            <v/>
          </cell>
          <cell r="BU474"/>
          <cell r="BV474" t="str">
            <v/>
          </cell>
          <cell r="BW474"/>
          <cell r="BX474" t="str">
            <v/>
          </cell>
          <cell r="BY474"/>
          <cell r="BZ474" t="str">
            <v/>
          </cell>
          <cell r="CA474"/>
          <cell r="CB474" t="str">
            <v/>
          </cell>
          <cell r="CC474"/>
          <cell r="CD474" t="str">
            <v/>
          </cell>
          <cell r="CE474"/>
          <cell r="CF474" t="str">
            <v/>
          </cell>
          <cell r="CG474"/>
          <cell r="CH474" t="str">
            <v/>
          </cell>
          <cell r="CI474"/>
          <cell r="CJ474" t="str">
            <v/>
          </cell>
          <cell r="CK474"/>
          <cell r="CL474" t="str">
            <v/>
          </cell>
          <cell r="CM474"/>
          <cell r="CN474" t="str">
            <v/>
          </cell>
          <cell r="CO474"/>
          <cell r="CP474" t="str">
            <v/>
          </cell>
          <cell r="CQ474"/>
          <cell r="CR474" t="str">
            <v/>
          </cell>
          <cell r="CS474"/>
          <cell r="CT474" t="str">
            <v/>
          </cell>
          <cell r="CU474"/>
          <cell r="CV474" t="str">
            <v/>
          </cell>
          <cell r="CW474"/>
          <cell r="CX474" t="str">
            <v>ر1</v>
          </cell>
          <cell r="CY474" t="str">
            <v>ر1</v>
          </cell>
          <cell r="CZ474" t="str">
            <v>ر1</v>
          </cell>
          <cell r="DA474" t="str">
            <v>ر1</v>
          </cell>
          <cell r="DB474" t="str">
            <v>ر2</v>
          </cell>
          <cell r="DC474" t="str">
            <v>ر1</v>
          </cell>
          <cell r="DD474" t="str">
            <v>ر1</v>
          </cell>
          <cell r="DE474" t="str">
            <v>ج</v>
          </cell>
          <cell r="DF474" t="str">
            <v>ج</v>
          </cell>
          <cell r="DG474" t="str">
            <v>ج</v>
          </cell>
          <cell r="DH474" t="str">
            <v>ج</v>
          </cell>
          <cell r="DI474" t="str">
            <v>ر1</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t="str">
            <v/>
          </cell>
          <cell r="ES474" t="str">
            <v/>
          </cell>
          <cell r="ET474" t="str">
            <v/>
          </cell>
          <cell r="EU474" t="str">
            <v/>
          </cell>
          <cell r="EV474" t="str">
            <v/>
          </cell>
          <cell r="EW474" t="e">
            <v>#REF!</v>
          </cell>
        </row>
        <row r="475">
          <cell r="A475">
            <v>707519</v>
          </cell>
          <cell r="B475" t="str">
            <v>هيثم شرم</v>
          </cell>
          <cell r="C475" t="str">
            <v>الأولى</v>
          </cell>
          <cell r="D475" t="str">
            <v/>
          </cell>
          <cell r="E475"/>
          <cell r="F475" t="str">
            <v>ر1</v>
          </cell>
          <cell r="G475"/>
          <cell r="H475" t="str">
            <v>ر1</v>
          </cell>
          <cell r="I475"/>
          <cell r="J475" t="str">
            <v>ر1</v>
          </cell>
          <cell r="K475"/>
          <cell r="L475" t="str">
            <v>ر1</v>
          </cell>
          <cell r="M475">
            <v>1</v>
          </cell>
          <cell r="N475" t="str">
            <v>ر1</v>
          </cell>
          <cell r="O475"/>
          <cell r="P475" t="str">
            <v>ر1</v>
          </cell>
          <cell r="Q475">
            <v>1</v>
          </cell>
          <cell r="R475" t="str">
            <v>ج</v>
          </cell>
          <cell r="S475">
            <v>1</v>
          </cell>
          <cell r="T475" t="str">
            <v>ج</v>
          </cell>
          <cell r="U475">
            <v>1</v>
          </cell>
          <cell r="V475" t="str">
            <v>ج</v>
          </cell>
          <cell r="W475">
            <v>1</v>
          </cell>
          <cell r="X475" t="str">
            <v>ج</v>
          </cell>
          <cell r="Y475">
            <v>1</v>
          </cell>
          <cell r="Z475" t="str">
            <v>ج</v>
          </cell>
          <cell r="AA475">
            <v>1</v>
          </cell>
          <cell r="AB475" t="str">
            <v>ج</v>
          </cell>
          <cell r="AC475"/>
          <cell r="AD475" t="str">
            <v/>
          </cell>
          <cell r="AE475"/>
          <cell r="AF475" t="str">
            <v/>
          </cell>
          <cell r="AG475"/>
          <cell r="AH475" t="str">
            <v/>
          </cell>
          <cell r="AI475"/>
          <cell r="AJ475" t="str">
            <v/>
          </cell>
          <cell r="AK475"/>
          <cell r="AL475" t="str">
            <v/>
          </cell>
          <cell r="AM475"/>
          <cell r="AN475" t="str">
            <v/>
          </cell>
          <cell r="AO475"/>
          <cell r="AP475" t="str">
            <v/>
          </cell>
          <cell r="AQ475"/>
          <cell r="AR475" t="str">
            <v/>
          </cell>
          <cell r="AS475"/>
          <cell r="AT475" t="str">
            <v/>
          </cell>
          <cell r="AU475"/>
          <cell r="AV475" t="str">
            <v/>
          </cell>
          <cell r="AW475"/>
          <cell r="AX475" t="str">
            <v/>
          </cell>
          <cell r="AY475"/>
          <cell r="AZ475" t="str">
            <v/>
          </cell>
          <cell r="BA475"/>
          <cell r="BB475" t="str">
            <v/>
          </cell>
          <cell r="BC475"/>
          <cell r="BD475" t="str">
            <v/>
          </cell>
          <cell r="BE475"/>
          <cell r="BF475" t="str">
            <v/>
          </cell>
          <cell r="BG475"/>
          <cell r="BH475" t="str">
            <v/>
          </cell>
          <cell r="BI475"/>
          <cell r="BJ475" t="str">
            <v/>
          </cell>
          <cell r="BK475"/>
          <cell r="BL475" t="str">
            <v/>
          </cell>
          <cell r="BM475"/>
          <cell r="BN475" t="str">
            <v/>
          </cell>
          <cell r="BO475"/>
          <cell r="BP475" t="str">
            <v/>
          </cell>
          <cell r="BQ475"/>
          <cell r="BR475" t="str">
            <v/>
          </cell>
          <cell r="BS475"/>
          <cell r="BT475" t="str">
            <v/>
          </cell>
          <cell r="BU475"/>
          <cell r="BV475" t="str">
            <v/>
          </cell>
          <cell r="BW475"/>
          <cell r="BX475" t="str">
            <v/>
          </cell>
          <cell r="BY475"/>
          <cell r="BZ475" t="str">
            <v/>
          </cell>
          <cell r="CA475"/>
          <cell r="CB475" t="str">
            <v/>
          </cell>
          <cell r="CC475"/>
          <cell r="CD475" t="str">
            <v/>
          </cell>
          <cell r="CE475"/>
          <cell r="CF475" t="str">
            <v/>
          </cell>
          <cell r="CG475"/>
          <cell r="CH475" t="str">
            <v/>
          </cell>
          <cell r="CI475"/>
          <cell r="CJ475" t="str">
            <v/>
          </cell>
          <cell r="CK475"/>
          <cell r="CL475" t="str">
            <v/>
          </cell>
          <cell r="CM475"/>
          <cell r="CN475" t="str">
            <v/>
          </cell>
          <cell r="CO475"/>
          <cell r="CP475" t="str">
            <v/>
          </cell>
          <cell r="CQ475"/>
          <cell r="CR475" t="str">
            <v/>
          </cell>
          <cell r="CS475"/>
          <cell r="CT475" t="str">
            <v/>
          </cell>
          <cell r="CU475"/>
          <cell r="CV475" t="str">
            <v/>
          </cell>
          <cell r="CW475"/>
          <cell r="CX475" t="str">
            <v>ر1</v>
          </cell>
          <cell r="CY475" t="str">
            <v>ر1</v>
          </cell>
          <cell r="CZ475" t="str">
            <v>ر1</v>
          </cell>
          <cell r="DA475" t="str">
            <v>ر1</v>
          </cell>
          <cell r="DB475" t="str">
            <v>ر2</v>
          </cell>
          <cell r="DC475" t="str">
            <v>ر1</v>
          </cell>
          <cell r="DD475" t="str">
            <v>ر1</v>
          </cell>
          <cell r="DE475" t="str">
            <v>ر1</v>
          </cell>
          <cell r="DF475" t="str">
            <v>ر1</v>
          </cell>
          <cell r="DG475" t="str">
            <v>ر1</v>
          </cell>
          <cell r="DH475" t="str">
            <v>ر1</v>
          </cell>
          <cell r="DI475" t="str">
            <v>ر1</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e">
            <v>#REF!</v>
          </cell>
        </row>
        <row r="476">
          <cell r="A476">
            <v>707520</v>
          </cell>
          <cell r="B476" t="str">
            <v>هيه الشريف الحمدان</v>
          </cell>
          <cell r="C476" t="str">
            <v>الأولى</v>
          </cell>
          <cell r="D476" t="str">
            <v/>
          </cell>
          <cell r="E476"/>
          <cell r="F476" t="str">
            <v>ج</v>
          </cell>
          <cell r="G476"/>
          <cell r="H476" t="str">
            <v>ج</v>
          </cell>
          <cell r="I476"/>
          <cell r="J476" t="str">
            <v>ر1</v>
          </cell>
          <cell r="K476">
            <v>1</v>
          </cell>
          <cell r="L476" t="str">
            <v>ر1</v>
          </cell>
          <cell r="M476"/>
          <cell r="N476" t="str">
            <v>ر1</v>
          </cell>
          <cell r="O476"/>
          <cell r="P476" t="str">
            <v>ر1</v>
          </cell>
          <cell r="Q476"/>
          <cell r="R476" t="str">
            <v>ج</v>
          </cell>
          <cell r="S476"/>
          <cell r="T476" t="str">
            <v>ج</v>
          </cell>
          <cell r="U476"/>
          <cell r="V476" t="str">
            <v>ج</v>
          </cell>
          <cell r="W476"/>
          <cell r="X476" t="str">
            <v>ج</v>
          </cell>
          <cell r="Y476"/>
          <cell r="Z476" t="str">
            <v>ج</v>
          </cell>
          <cell r="AA476">
            <v>1</v>
          </cell>
          <cell r="AB476" t="str">
            <v>ج</v>
          </cell>
          <cell r="AC476"/>
          <cell r="AD476" t="str">
            <v/>
          </cell>
          <cell r="AE476"/>
          <cell r="AF476" t="str">
            <v/>
          </cell>
          <cell r="AG476"/>
          <cell r="AH476" t="str">
            <v/>
          </cell>
          <cell r="AI476"/>
          <cell r="AJ476" t="str">
            <v/>
          </cell>
          <cell r="AK476"/>
          <cell r="AL476" t="str">
            <v/>
          </cell>
          <cell r="AM476"/>
          <cell r="AN476" t="str">
            <v/>
          </cell>
          <cell r="AO476"/>
          <cell r="AP476" t="str">
            <v/>
          </cell>
          <cell r="AQ476"/>
          <cell r="AR476" t="str">
            <v/>
          </cell>
          <cell r="AS476"/>
          <cell r="AT476" t="str">
            <v/>
          </cell>
          <cell r="AU476"/>
          <cell r="AV476" t="str">
            <v/>
          </cell>
          <cell r="AW476"/>
          <cell r="AX476" t="str">
            <v/>
          </cell>
          <cell r="AY476"/>
          <cell r="AZ476" t="str">
            <v/>
          </cell>
          <cell r="BA476"/>
          <cell r="BB476" t="str">
            <v/>
          </cell>
          <cell r="BC476"/>
          <cell r="BD476" t="str">
            <v/>
          </cell>
          <cell r="BE476"/>
          <cell r="BF476" t="str">
            <v/>
          </cell>
          <cell r="BG476"/>
          <cell r="BH476" t="str">
            <v/>
          </cell>
          <cell r="BI476"/>
          <cell r="BJ476" t="str">
            <v/>
          </cell>
          <cell r="BK476"/>
          <cell r="BL476" t="str">
            <v/>
          </cell>
          <cell r="BM476"/>
          <cell r="BN476" t="str">
            <v/>
          </cell>
          <cell r="BO476"/>
          <cell r="BP476" t="str">
            <v/>
          </cell>
          <cell r="BQ476"/>
          <cell r="BR476" t="str">
            <v/>
          </cell>
          <cell r="BS476"/>
          <cell r="BT476" t="str">
            <v/>
          </cell>
          <cell r="BU476"/>
          <cell r="BV476" t="str">
            <v/>
          </cell>
          <cell r="BW476"/>
          <cell r="BX476" t="str">
            <v/>
          </cell>
          <cell r="BY476"/>
          <cell r="BZ476" t="str">
            <v/>
          </cell>
          <cell r="CA476"/>
          <cell r="CB476" t="str">
            <v/>
          </cell>
          <cell r="CC476"/>
          <cell r="CD476" t="str">
            <v/>
          </cell>
          <cell r="CE476"/>
          <cell r="CF476" t="str">
            <v/>
          </cell>
          <cell r="CG476"/>
          <cell r="CH476" t="str">
            <v/>
          </cell>
          <cell r="CI476"/>
          <cell r="CJ476" t="str">
            <v/>
          </cell>
          <cell r="CK476"/>
          <cell r="CL476" t="str">
            <v/>
          </cell>
          <cell r="CM476"/>
          <cell r="CN476" t="str">
            <v/>
          </cell>
          <cell r="CO476"/>
          <cell r="CP476" t="str">
            <v/>
          </cell>
          <cell r="CQ476"/>
          <cell r="CR476" t="str">
            <v/>
          </cell>
          <cell r="CS476"/>
          <cell r="CT476" t="str">
            <v/>
          </cell>
          <cell r="CU476"/>
          <cell r="CV476" t="str">
            <v/>
          </cell>
          <cell r="CW476"/>
          <cell r="CX476" t="str">
            <v>ج</v>
          </cell>
          <cell r="CY476" t="str">
            <v>ج</v>
          </cell>
          <cell r="CZ476" t="str">
            <v>ر1</v>
          </cell>
          <cell r="DA476" t="str">
            <v>ر2</v>
          </cell>
          <cell r="DB476" t="str">
            <v>ر1</v>
          </cell>
          <cell r="DC476" t="str">
            <v>ر1</v>
          </cell>
          <cell r="DD476" t="str">
            <v>ج</v>
          </cell>
          <cell r="DE476" t="str">
            <v>ج</v>
          </cell>
          <cell r="DF476" t="str">
            <v>ج</v>
          </cell>
          <cell r="DG476" t="str">
            <v>ج</v>
          </cell>
          <cell r="DH476" t="str">
            <v>ج</v>
          </cell>
          <cell r="DI476" t="str">
            <v>ر1</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
          </cell>
          <cell r="ET476" t="str">
            <v/>
          </cell>
          <cell r="EU476" t="str">
            <v/>
          </cell>
          <cell r="EV476" t="str">
            <v/>
          </cell>
          <cell r="EW476" t="e">
            <v>#REF!</v>
          </cell>
        </row>
        <row r="477">
          <cell r="A477">
            <v>707522</v>
          </cell>
          <cell r="B477" t="str">
            <v>وضاح صعب</v>
          </cell>
          <cell r="C477" t="str">
            <v>الثانية حديث</v>
          </cell>
          <cell r="D477" t="str">
            <v>ترفع الى س2</v>
          </cell>
          <cell r="E477"/>
          <cell r="F477" t="str">
            <v>ر1</v>
          </cell>
          <cell r="G477"/>
          <cell r="H477" t="str">
            <v>ر1</v>
          </cell>
          <cell r="I477"/>
          <cell r="J477" t="str">
            <v>ر1</v>
          </cell>
          <cell r="K477"/>
          <cell r="L477" t="str">
            <v>ر1</v>
          </cell>
          <cell r="M477"/>
          <cell r="N477" t="str">
            <v>ر1</v>
          </cell>
          <cell r="O477"/>
          <cell r="P477" t="str">
            <v>ر1</v>
          </cell>
          <cell r="Q477">
            <v>1</v>
          </cell>
          <cell r="R477" t="str">
            <v>ج</v>
          </cell>
          <cell r="S477">
            <v>1</v>
          </cell>
          <cell r="T477" t="str">
            <v>ج</v>
          </cell>
          <cell r="U477">
            <v>1</v>
          </cell>
          <cell r="V477" t="str">
            <v>ج</v>
          </cell>
          <cell r="W477">
            <v>1</v>
          </cell>
          <cell r="X477" t="str">
            <v>ج</v>
          </cell>
          <cell r="Y477">
            <v>1</v>
          </cell>
          <cell r="Z477" t="str">
            <v>ج</v>
          </cell>
          <cell r="AA477">
            <v>1</v>
          </cell>
          <cell r="AB477" t="str">
            <v>ج</v>
          </cell>
          <cell r="AC477"/>
          <cell r="AD477" t="str">
            <v/>
          </cell>
          <cell r="AE477"/>
          <cell r="AF477" t="str">
            <v/>
          </cell>
          <cell r="AG477"/>
          <cell r="AH477" t="str">
            <v/>
          </cell>
          <cell r="AI477"/>
          <cell r="AJ477" t="str">
            <v/>
          </cell>
          <cell r="AK477"/>
          <cell r="AL477" t="str">
            <v/>
          </cell>
          <cell r="AM477"/>
          <cell r="AN477" t="str">
            <v/>
          </cell>
          <cell r="AO477"/>
          <cell r="AP477" t="str">
            <v/>
          </cell>
          <cell r="AQ477"/>
          <cell r="AR477" t="str">
            <v/>
          </cell>
          <cell r="AS477"/>
          <cell r="AT477" t="str">
            <v/>
          </cell>
          <cell r="AU477"/>
          <cell r="AV477" t="str">
            <v/>
          </cell>
          <cell r="AW477"/>
          <cell r="AX477" t="str">
            <v/>
          </cell>
          <cell r="AY477"/>
          <cell r="AZ477" t="str">
            <v/>
          </cell>
          <cell r="BA477"/>
          <cell r="BB477" t="str">
            <v/>
          </cell>
          <cell r="BC477"/>
          <cell r="BD477" t="str">
            <v/>
          </cell>
          <cell r="BE477"/>
          <cell r="BF477" t="str">
            <v/>
          </cell>
          <cell r="BG477"/>
          <cell r="BH477" t="str">
            <v/>
          </cell>
          <cell r="BI477"/>
          <cell r="BJ477" t="str">
            <v/>
          </cell>
          <cell r="BK477"/>
          <cell r="BL477" t="str">
            <v/>
          </cell>
          <cell r="BM477"/>
          <cell r="BN477" t="str">
            <v/>
          </cell>
          <cell r="BO477"/>
          <cell r="BP477" t="str">
            <v/>
          </cell>
          <cell r="BQ477"/>
          <cell r="BR477" t="str">
            <v/>
          </cell>
          <cell r="BS477"/>
          <cell r="BT477" t="str">
            <v/>
          </cell>
          <cell r="BU477"/>
          <cell r="BV477" t="str">
            <v/>
          </cell>
          <cell r="BW477"/>
          <cell r="BX477" t="str">
            <v/>
          </cell>
          <cell r="BY477"/>
          <cell r="BZ477" t="str">
            <v/>
          </cell>
          <cell r="CA477"/>
          <cell r="CB477" t="str">
            <v/>
          </cell>
          <cell r="CC477"/>
          <cell r="CD477" t="str">
            <v/>
          </cell>
          <cell r="CE477"/>
          <cell r="CF477" t="str">
            <v/>
          </cell>
          <cell r="CG477"/>
          <cell r="CH477" t="str">
            <v/>
          </cell>
          <cell r="CI477"/>
          <cell r="CJ477" t="str">
            <v/>
          </cell>
          <cell r="CK477"/>
          <cell r="CL477" t="str">
            <v/>
          </cell>
          <cell r="CM477"/>
          <cell r="CN477" t="str">
            <v/>
          </cell>
          <cell r="CO477"/>
          <cell r="CP477" t="str">
            <v/>
          </cell>
          <cell r="CQ477"/>
          <cell r="CR477" t="str">
            <v/>
          </cell>
          <cell r="CS477"/>
          <cell r="CT477" t="str">
            <v/>
          </cell>
          <cell r="CU477"/>
          <cell r="CV477" t="str">
            <v/>
          </cell>
          <cell r="CW477"/>
          <cell r="CX477" t="str">
            <v>ر1</v>
          </cell>
          <cell r="CY477" t="str">
            <v>ر1</v>
          </cell>
          <cell r="CZ477" t="str">
            <v>ر1</v>
          </cell>
          <cell r="DA477" t="str">
            <v>ر1</v>
          </cell>
          <cell r="DB477" t="str">
            <v>ر1</v>
          </cell>
          <cell r="DC477" t="str">
            <v>ر1</v>
          </cell>
          <cell r="DD477" t="str">
            <v>ر1</v>
          </cell>
          <cell r="DE477" t="str">
            <v>ر1</v>
          </cell>
          <cell r="DF477" t="str">
            <v>ر1</v>
          </cell>
          <cell r="DG477" t="str">
            <v>ر1</v>
          </cell>
          <cell r="DH477" t="str">
            <v>ر1</v>
          </cell>
          <cell r="DI477" t="str">
            <v>ر1</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e">
            <v>#REF!</v>
          </cell>
        </row>
        <row r="478">
          <cell r="A478">
            <v>707523</v>
          </cell>
          <cell r="B478" t="str">
            <v>وعد قنطار</v>
          </cell>
          <cell r="C478" t="str">
            <v>الأولى</v>
          </cell>
          <cell r="D478" t="str">
            <v/>
          </cell>
          <cell r="E478">
            <v>1</v>
          </cell>
          <cell r="F478" t="str">
            <v>ر1</v>
          </cell>
          <cell r="G478"/>
          <cell r="H478" t="str">
            <v>ر1</v>
          </cell>
          <cell r="I478"/>
          <cell r="J478" t="str">
            <v>ج</v>
          </cell>
          <cell r="K478"/>
          <cell r="L478" t="str">
            <v>ج</v>
          </cell>
          <cell r="M478"/>
          <cell r="N478" t="str">
            <v>ج</v>
          </cell>
          <cell r="O478"/>
          <cell r="P478" t="str">
            <v>ر1</v>
          </cell>
          <cell r="Q478"/>
          <cell r="R478" t="str">
            <v>ج</v>
          </cell>
          <cell r="S478">
            <v>1</v>
          </cell>
          <cell r="T478" t="str">
            <v>ج</v>
          </cell>
          <cell r="U478"/>
          <cell r="V478" t="str">
            <v>ج</v>
          </cell>
          <cell r="W478"/>
          <cell r="X478" t="str">
            <v>ج</v>
          </cell>
          <cell r="Y478">
            <v>1</v>
          </cell>
          <cell r="Z478" t="str">
            <v>ج</v>
          </cell>
          <cell r="AA478">
            <v>1</v>
          </cell>
          <cell r="AB478" t="str">
            <v>ج</v>
          </cell>
          <cell r="AC478"/>
          <cell r="AD478" t="str">
            <v/>
          </cell>
          <cell r="AE478"/>
          <cell r="AF478" t="str">
            <v/>
          </cell>
          <cell r="AG478"/>
          <cell r="AH478" t="str">
            <v/>
          </cell>
          <cell r="AI478"/>
          <cell r="AJ478" t="str">
            <v/>
          </cell>
          <cell r="AK478"/>
          <cell r="AL478" t="str">
            <v/>
          </cell>
          <cell r="AM478"/>
          <cell r="AN478" t="str">
            <v/>
          </cell>
          <cell r="AO478"/>
          <cell r="AP478" t="str">
            <v/>
          </cell>
          <cell r="AQ478"/>
          <cell r="AR478" t="str">
            <v/>
          </cell>
          <cell r="AS478"/>
          <cell r="AT478" t="str">
            <v/>
          </cell>
          <cell r="AU478"/>
          <cell r="AV478" t="str">
            <v/>
          </cell>
          <cell r="AW478"/>
          <cell r="AX478" t="str">
            <v/>
          </cell>
          <cell r="AY478"/>
          <cell r="AZ478" t="str">
            <v/>
          </cell>
          <cell r="BA478"/>
          <cell r="BB478" t="str">
            <v/>
          </cell>
          <cell r="BC478"/>
          <cell r="BD478" t="str">
            <v/>
          </cell>
          <cell r="BE478"/>
          <cell r="BF478" t="str">
            <v/>
          </cell>
          <cell r="BG478"/>
          <cell r="BH478" t="str">
            <v/>
          </cell>
          <cell r="BI478"/>
          <cell r="BJ478" t="str">
            <v/>
          </cell>
          <cell r="BK478"/>
          <cell r="BL478" t="str">
            <v/>
          </cell>
          <cell r="BM478"/>
          <cell r="BN478" t="str">
            <v/>
          </cell>
          <cell r="BO478"/>
          <cell r="BP478" t="str">
            <v/>
          </cell>
          <cell r="BQ478"/>
          <cell r="BR478" t="str">
            <v/>
          </cell>
          <cell r="BS478"/>
          <cell r="BT478" t="str">
            <v/>
          </cell>
          <cell r="BU478"/>
          <cell r="BV478" t="str">
            <v/>
          </cell>
          <cell r="BW478"/>
          <cell r="BX478" t="str">
            <v/>
          </cell>
          <cell r="BY478"/>
          <cell r="BZ478" t="str">
            <v/>
          </cell>
          <cell r="CA478"/>
          <cell r="CB478" t="str">
            <v/>
          </cell>
          <cell r="CC478"/>
          <cell r="CD478" t="str">
            <v/>
          </cell>
          <cell r="CE478"/>
          <cell r="CF478" t="str">
            <v/>
          </cell>
          <cell r="CG478"/>
          <cell r="CH478" t="str">
            <v/>
          </cell>
          <cell r="CI478"/>
          <cell r="CJ478" t="str">
            <v/>
          </cell>
          <cell r="CK478"/>
          <cell r="CL478" t="str">
            <v/>
          </cell>
          <cell r="CM478"/>
          <cell r="CN478" t="str">
            <v/>
          </cell>
          <cell r="CO478"/>
          <cell r="CP478" t="str">
            <v/>
          </cell>
          <cell r="CQ478"/>
          <cell r="CR478" t="str">
            <v/>
          </cell>
          <cell r="CS478"/>
          <cell r="CT478" t="str">
            <v/>
          </cell>
          <cell r="CU478"/>
          <cell r="CV478" t="str">
            <v/>
          </cell>
          <cell r="CW478"/>
          <cell r="CX478" t="str">
            <v>ر2</v>
          </cell>
          <cell r="CY478" t="str">
            <v>ر1</v>
          </cell>
          <cell r="CZ478" t="str">
            <v>ج</v>
          </cell>
          <cell r="DA478" t="str">
            <v>ج</v>
          </cell>
          <cell r="DB478" t="str">
            <v>ج</v>
          </cell>
          <cell r="DC478" t="str">
            <v>ر1</v>
          </cell>
          <cell r="DD478" t="str">
            <v>ج</v>
          </cell>
          <cell r="DE478" t="str">
            <v>ر1</v>
          </cell>
          <cell r="DF478" t="str">
            <v>ج</v>
          </cell>
          <cell r="DG478" t="str">
            <v>ج</v>
          </cell>
          <cell r="DH478" t="str">
            <v>ر1</v>
          </cell>
          <cell r="DI478" t="str">
            <v>ر1</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
          </cell>
          <cell r="ET478" t="str">
            <v/>
          </cell>
          <cell r="EU478" t="str">
            <v/>
          </cell>
          <cell r="EV478" t="str">
            <v/>
          </cell>
          <cell r="EW478" t="e">
            <v>#REF!</v>
          </cell>
        </row>
        <row r="479">
          <cell r="A479">
            <v>707525</v>
          </cell>
          <cell r="B479" t="str">
            <v>ولاء بدرة</v>
          </cell>
          <cell r="C479" t="str">
            <v>الأولى</v>
          </cell>
          <cell r="D479" t="str">
            <v>إيقاف</v>
          </cell>
          <cell r="E479">
            <v>1</v>
          </cell>
          <cell r="F479" t="str">
            <v>ر1</v>
          </cell>
          <cell r="G479"/>
          <cell r="H479" t="str">
            <v>ر1</v>
          </cell>
          <cell r="I479"/>
          <cell r="J479" t="str">
            <v>ج</v>
          </cell>
          <cell r="K479">
            <v>1</v>
          </cell>
          <cell r="L479" t="str">
            <v>ر1</v>
          </cell>
          <cell r="M479"/>
          <cell r="N479" t="str">
            <v>ر1</v>
          </cell>
          <cell r="O479"/>
          <cell r="P479" t="str">
            <v>ج</v>
          </cell>
          <cell r="Q479"/>
          <cell r="R479" t="str">
            <v>ج</v>
          </cell>
          <cell r="S479"/>
          <cell r="T479" t="str">
            <v>ج</v>
          </cell>
          <cell r="U479"/>
          <cell r="V479" t="str">
            <v>ج</v>
          </cell>
          <cell r="W479"/>
          <cell r="X479" t="str">
            <v>ج</v>
          </cell>
          <cell r="Y479"/>
          <cell r="Z479" t="str">
            <v>ج</v>
          </cell>
          <cell r="AA479"/>
          <cell r="AB479" t="str">
            <v>ج</v>
          </cell>
          <cell r="AC479"/>
          <cell r="AD479" t="str">
            <v/>
          </cell>
          <cell r="AE479"/>
          <cell r="AF479" t="str">
            <v/>
          </cell>
          <cell r="AG479"/>
          <cell r="AH479" t="str">
            <v/>
          </cell>
          <cell r="AI479"/>
          <cell r="AJ479" t="str">
            <v/>
          </cell>
          <cell r="AK479"/>
          <cell r="AL479" t="str">
            <v/>
          </cell>
          <cell r="AM479"/>
          <cell r="AN479" t="str">
            <v/>
          </cell>
          <cell r="AO479"/>
          <cell r="AP479" t="str">
            <v/>
          </cell>
          <cell r="AQ479"/>
          <cell r="AR479" t="str">
            <v/>
          </cell>
          <cell r="AS479"/>
          <cell r="AT479" t="str">
            <v/>
          </cell>
          <cell r="AU479"/>
          <cell r="AV479" t="str">
            <v/>
          </cell>
          <cell r="AW479"/>
          <cell r="AX479" t="str">
            <v/>
          </cell>
          <cell r="AY479"/>
          <cell r="AZ479" t="str">
            <v/>
          </cell>
          <cell r="BA479"/>
          <cell r="BB479" t="str">
            <v/>
          </cell>
          <cell r="BC479"/>
          <cell r="BD479" t="str">
            <v/>
          </cell>
          <cell r="BE479"/>
          <cell r="BF479" t="str">
            <v/>
          </cell>
          <cell r="BG479"/>
          <cell r="BH479" t="str">
            <v/>
          </cell>
          <cell r="BI479"/>
          <cell r="BJ479" t="str">
            <v/>
          </cell>
          <cell r="BK479"/>
          <cell r="BL479" t="str">
            <v/>
          </cell>
          <cell r="BM479"/>
          <cell r="BN479" t="str">
            <v/>
          </cell>
          <cell r="BO479"/>
          <cell r="BP479" t="str">
            <v/>
          </cell>
          <cell r="BQ479"/>
          <cell r="BR479" t="str">
            <v/>
          </cell>
          <cell r="BS479"/>
          <cell r="BT479" t="str">
            <v/>
          </cell>
          <cell r="BU479"/>
          <cell r="BV479" t="str">
            <v/>
          </cell>
          <cell r="BW479"/>
          <cell r="BX479" t="str">
            <v/>
          </cell>
          <cell r="BY479"/>
          <cell r="BZ479" t="str">
            <v/>
          </cell>
          <cell r="CA479"/>
          <cell r="CB479" t="str">
            <v/>
          </cell>
          <cell r="CC479"/>
          <cell r="CD479" t="str">
            <v/>
          </cell>
          <cell r="CE479"/>
          <cell r="CF479" t="str">
            <v/>
          </cell>
          <cell r="CG479"/>
          <cell r="CH479" t="str">
            <v/>
          </cell>
          <cell r="CI479"/>
          <cell r="CJ479" t="str">
            <v/>
          </cell>
          <cell r="CK479"/>
          <cell r="CL479" t="str">
            <v/>
          </cell>
          <cell r="CM479"/>
          <cell r="CN479" t="str">
            <v/>
          </cell>
          <cell r="CO479"/>
          <cell r="CP479" t="str">
            <v/>
          </cell>
          <cell r="CQ479"/>
          <cell r="CR479" t="str">
            <v/>
          </cell>
          <cell r="CS479"/>
          <cell r="CT479" t="str">
            <v/>
          </cell>
          <cell r="CU479"/>
          <cell r="CV479" t="str">
            <v/>
          </cell>
          <cell r="CW479" t="str">
            <v>إيقاف</v>
          </cell>
          <cell r="CX479" t="str">
            <v>ر1</v>
          </cell>
          <cell r="CY479" t="str">
            <v>ر1</v>
          </cell>
          <cell r="CZ479" t="str">
            <v>ج</v>
          </cell>
          <cell r="DA479" t="str">
            <v>ر1</v>
          </cell>
          <cell r="DB479" t="str">
            <v>ر1</v>
          </cell>
          <cell r="DC479" t="str">
            <v>ج</v>
          </cell>
          <cell r="DD479" t="str">
            <v>ج</v>
          </cell>
          <cell r="DE479" t="str">
            <v>ج</v>
          </cell>
          <cell r="DF479" t="str">
            <v>ج</v>
          </cell>
          <cell r="DG479" t="str">
            <v>ج</v>
          </cell>
          <cell r="DH479" t="str">
            <v>ج</v>
          </cell>
          <cell r="DI479" t="str">
            <v>ج</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O479" t="str">
            <v/>
          </cell>
          <cell r="EP479" t="str">
            <v/>
          </cell>
          <cell r="EQ479" t="str">
            <v/>
          </cell>
          <cell r="ER479" t="str">
            <v/>
          </cell>
          <cell r="ES479" t="str">
            <v/>
          </cell>
          <cell r="ET479">
            <v>30000</v>
          </cell>
          <cell r="EU479" t="str">
            <v/>
          </cell>
          <cell r="EV479" t="str">
            <v/>
          </cell>
          <cell r="EW479" t="e">
            <v>#REF!</v>
          </cell>
        </row>
        <row r="480">
          <cell r="A480">
            <v>707526</v>
          </cell>
          <cell r="B480" t="str">
            <v>ياسمين سوسو</v>
          </cell>
          <cell r="C480" t="str">
            <v>الثانية حديث</v>
          </cell>
          <cell r="D480" t="str">
            <v>ترفع الى س2</v>
          </cell>
          <cell r="E480"/>
          <cell r="F480" t="str">
            <v>ر1</v>
          </cell>
          <cell r="G480"/>
          <cell r="H480" t="str">
            <v>ر1</v>
          </cell>
          <cell r="I480"/>
          <cell r="J480" t="str">
            <v>ر1</v>
          </cell>
          <cell r="K480"/>
          <cell r="L480" t="str">
            <v>ر1</v>
          </cell>
          <cell r="M480"/>
          <cell r="N480" t="str">
            <v>ر1</v>
          </cell>
          <cell r="O480"/>
          <cell r="P480" t="str">
            <v>ر1</v>
          </cell>
          <cell r="Q480">
            <v>1</v>
          </cell>
          <cell r="R480" t="str">
            <v>ج</v>
          </cell>
          <cell r="S480">
            <v>1</v>
          </cell>
          <cell r="T480" t="str">
            <v>ج</v>
          </cell>
          <cell r="U480">
            <v>1</v>
          </cell>
          <cell r="V480" t="str">
            <v>ج</v>
          </cell>
          <cell r="W480">
            <v>1</v>
          </cell>
          <cell r="X480" t="str">
            <v>ج</v>
          </cell>
          <cell r="Y480">
            <v>1</v>
          </cell>
          <cell r="Z480" t="str">
            <v>ج</v>
          </cell>
          <cell r="AA480">
            <v>1</v>
          </cell>
          <cell r="AB480" t="str">
            <v>ج</v>
          </cell>
          <cell r="AC480"/>
          <cell r="AD480" t="str">
            <v/>
          </cell>
          <cell r="AE480"/>
          <cell r="AF480" t="str">
            <v/>
          </cell>
          <cell r="AG480"/>
          <cell r="AH480" t="str">
            <v/>
          </cell>
          <cell r="AI480"/>
          <cell r="AJ480" t="str">
            <v/>
          </cell>
          <cell r="AK480"/>
          <cell r="AL480" t="str">
            <v/>
          </cell>
          <cell r="AM480"/>
          <cell r="AN480" t="str">
            <v/>
          </cell>
          <cell r="AO480"/>
          <cell r="AP480" t="str">
            <v/>
          </cell>
          <cell r="AQ480"/>
          <cell r="AR480" t="str">
            <v/>
          </cell>
          <cell r="AS480"/>
          <cell r="AT480" t="str">
            <v/>
          </cell>
          <cell r="AU480"/>
          <cell r="AV480" t="str">
            <v/>
          </cell>
          <cell r="AW480"/>
          <cell r="AX480" t="str">
            <v/>
          </cell>
          <cell r="AY480"/>
          <cell r="AZ480" t="str">
            <v/>
          </cell>
          <cell r="BA480"/>
          <cell r="BB480" t="str">
            <v/>
          </cell>
          <cell r="BC480"/>
          <cell r="BD480" t="str">
            <v/>
          </cell>
          <cell r="BE480"/>
          <cell r="BF480" t="str">
            <v/>
          </cell>
          <cell r="BG480"/>
          <cell r="BH480" t="str">
            <v/>
          </cell>
          <cell r="BI480"/>
          <cell r="BJ480" t="str">
            <v/>
          </cell>
          <cell r="BK480"/>
          <cell r="BL480" t="str">
            <v/>
          </cell>
          <cell r="BM480"/>
          <cell r="BN480" t="str">
            <v/>
          </cell>
          <cell r="BO480"/>
          <cell r="BP480" t="str">
            <v/>
          </cell>
          <cell r="BQ480"/>
          <cell r="BR480" t="str">
            <v/>
          </cell>
          <cell r="BS480"/>
          <cell r="BT480" t="str">
            <v/>
          </cell>
          <cell r="BU480"/>
          <cell r="BV480" t="str">
            <v/>
          </cell>
          <cell r="BW480"/>
          <cell r="BX480" t="str">
            <v/>
          </cell>
          <cell r="BY480"/>
          <cell r="BZ480" t="str">
            <v/>
          </cell>
          <cell r="CA480"/>
          <cell r="CB480" t="str">
            <v/>
          </cell>
          <cell r="CC480"/>
          <cell r="CD480" t="str">
            <v/>
          </cell>
          <cell r="CE480"/>
          <cell r="CF480" t="str">
            <v/>
          </cell>
          <cell r="CG480"/>
          <cell r="CH480" t="str">
            <v/>
          </cell>
          <cell r="CI480"/>
          <cell r="CJ480" t="str">
            <v/>
          </cell>
          <cell r="CK480"/>
          <cell r="CL480" t="str">
            <v/>
          </cell>
          <cell r="CM480"/>
          <cell r="CN480" t="str">
            <v/>
          </cell>
          <cell r="CO480"/>
          <cell r="CP480" t="str">
            <v/>
          </cell>
          <cell r="CQ480"/>
          <cell r="CR480" t="str">
            <v/>
          </cell>
          <cell r="CS480"/>
          <cell r="CT480" t="str">
            <v/>
          </cell>
          <cell r="CU480"/>
          <cell r="CV480" t="str">
            <v/>
          </cell>
          <cell r="CW480"/>
          <cell r="CX480" t="str">
            <v>ر1</v>
          </cell>
          <cell r="CY480" t="str">
            <v>ر1</v>
          </cell>
          <cell r="CZ480" t="str">
            <v>ر1</v>
          </cell>
          <cell r="DA480" t="str">
            <v>ر1</v>
          </cell>
          <cell r="DB480" t="str">
            <v>ر1</v>
          </cell>
          <cell r="DC480" t="str">
            <v>ر1</v>
          </cell>
          <cell r="DD480" t="str">
            <v>ر1</v>
          </cell>
          <cell r="DE480" t="str">
            <v>ر1</v>
          </cell>
          <cell r="DF480" t="str">
            <v>ر1</v>
          </cell>
          <cell r="DG480" t="str">
            <v>ر1</v>
          </cell>
          <cell r="DH480" t="str">
            <v>ر1</v>
          </cell>
          <cell r="DI480" t="str">
            <v>ر1</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
          </cell>
          <cell r="ET480" t="str">
            <v/>
          </cell>
          <cell r="EU480" t="str">
            <v/>
          </cell>
          <cell r="EV480" t="str">
            <v/>
          </cell>
          <cell r="EW480" t="e">
            <v>#REF!</v>
          </cell>
        </row>
        <row r="481">
          <cell r="A481">
            <v>707529</v>
          </cell>
          <cell r="B481" t="str">
            <v>يزن غازي</v>
          </cell>
          <cell r="C481" t="str">
            <v>الأولى</v>
          </cell>
          <cell r="D481" t="str">
            <v/>
          </cell>
          <cell r="E481">
            <v>1</v>
          </cell>
          <cell r="F481" t="str">
            <v>ر1</v>
          </cell>
          <cell r="G481">
            <v>1</v>
          </cell>
          <cell r="H481" t="str">
            <v>ج</v>
          </cell>
          <cell r="I481"/>
          <cell r="J481" t="str">
            <v>ج</v>
          </cell>
          <cell r="K481"/>
          <cell r="L481" t="str">
            <v>ج</v>
          </cell>
          <cell r="M481"/>
          <cell r="N481" t="str">
            <v>ج</v>
          </cell>
          <cell r="O481"/>
          <cell r="P481" t="str">
            <v>ر1</v>
          </cell>
          <cell r="Q481"/>
          <cell r="R481" t="str">
            <v>ج</v>
          </cell>
          <cell r="S481"/>
          <cell r="T481" t="str">
            <v>ج</v>
          </cell>
          <cell r="U481"/>
          <cell r="V481" t="str">
            <v>ج</v>
          </cell>
          <cell r="W481"/>
          <cell r="X481" t="str">
            <v>ج</v>
          </cell>
          <cell r="Y481"/>
          <cell r="Z481" t="str">
            <v>ج</v>
          </cell>
          <cell r="AA481"/>
          <cell r="AB481" t="str">
            <v>ج</v>
          </cell>
          <cell r="AC481"/>
          <cell r="AD481" t="str">
            <v/>
          </cell>
          <cell r="AE481"/>
          <cell r="AF481" t="str">
            <v/>
          </cell>
          <cell r="AG481"/>
          <cell r="AH481" t="str">
            <v/>
          </cell>
          <cell r="AI481"/>
          <cell r="AJ481" t="str">
            <v/>
          </cell>
          <cell r="AK481"/>
          <cell r="AL481" t="str">
            <v/>
          </cell>
          <cell r="AM481"/>
          <cell r="AN481" t="str">
            <v/>
          </cell>
          <cell r="AO481"/>
          <cell r="AP481" t="str">
            <v/>
          </cell>
          <cell r="AQ481"/>
          <cell r="AR481" t="str">
            <v/>
          </cell>
          <cell r="AS481"/>
          <cell r="AT481" t="str">
            <v/>
          </cell>
          <cell r="AU481"/>
          <cell r="AV481" t="str">
            <v/>
          </cell>
          <cell r="AW481"/>
          <cell r="AX481" t="str">
            <v/>
          </cell>
          <cell r="AY481"/>
          <cell r="AZ481" t="str">
            <v/>
          </cell>
          <cell r="BA481"/>
          <cell r="BB481" t="str">
            <v/>
          </cell>
          <cell r="BC481"/>
          <cell r="BD481" t="str">
            <v/>
          </cell>
          <cell r="BE481"/>
          <cell r="BF481" t="str">
            <v/>
          </cell>
          <cell r="BG481"/>
          <cell r="BH481" t="str">
            <v/>
          </cell>
          <cell r="BI481"/>
          <cell r="BJ481" t="str">
            <v/>
          </cell>
          <cell r="BK481"/>
          <cell r="BL481" t="str">
            <v/>
          </cell>
          <cell r="BM481"/>
          <cell r="BN481" t="str">
            <v/>
          </cell>
          <cell r="BO481"/>
          <cell r="BP481" t="str">
            <v/>
          </cell>
          <cell r="BQ481"/>
          <cell r="BR481" t="str">
            <v/>
          </cell>
          <cell r="BS481"/>
          <cell r="BT481" t="str">
            <v/>
          </cell>
          <cell r="BU481"/>
          <cell r="BV481" t="str">
            <v/>
          </cell>
          <cell r="BW481"/>
          <cell r="BX481" t="str">
            <v/>
          </cell>
          <cell r="BY481"/>
          <cell r="BZ481" t="str">
            <v/>
          </cell>
          <cell r="CA481"/>
          <cell r="CB481" t="str">
            <v/>
          </cell>
          <cell r="CC481"/>
          <cell r="CD481" t="str">
            <v/>
          </cell>
          <cell r="CE481"/>
          <cell r="CF481" t="str">
            <v/>
          </cell>
          <cell r="CG481"/>
          <cell r="CH481" t="str">
            <v/>
          </cell>
          <cell r="CI481"/>
          <cell r="CJ481" t="str">
            <v/>
          </cell>
          <cell r="CK481"/>
          <cell r="CL481" t="str">
            <v/>
          </cell>
          <cell r="CM481"/>
          <cell r="CN481" t="str">
            <v/>
          </cell>
          <cell r="CO481"/>
          <cell r="CP481" t="str">
            <v/>
          </cell>
          <cell r="CQ481"/>
          <cell r="CR481" t="str">
            <v/>
          </cell>
          <cell r="CS481"/>
          <cell r="CT481" t="str">
            <v/>
          </cell>
          <cell r="CU481"/>
          <cell r="CV481" t="str">
            <v/>
          </cell>
          <cell r="CW481"/>
          <cell r="CX481" t="str">
            <v>ر2</v>
          </cell>
          <cell r="CY481" t="str">
            <v>ر1</v>
          </cell>
          <cell r="CZ481" t="str">
            <v>ج</v>
          </cell>
          <cell r="DA481" t="str">
            <v>ج</v>
          </cell>
          <cell r="DB481" t="str">
            <v>ج</v>
          </cell>
          <cell r="DC481" t="str">
            <v>ر1</v>
          </cell>
          <cell r="DD481" t="str">
            <v>ج</v>
          </cell>
          <cell r="DE481" t="str">
            <v>ج</v>
          </cell>
          <cell r="DF481" t="str">
            <v>ج</v>
          </cell>
          <cell r="DG481" t="str">
            <v>ج</v>
          </cell>
          <cell r="DH481" t="str">
            <v>ج</v>
          </cell>
          <cell r="DI481" t="str">
            <v>ج</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O481" t="str">
            <v/>
          </cell>
          <cell r="EP481" t="str">
            <v/>
          </cell>
          <cell r="EQ481" t="str">
            <v/>
          </cell>
          <cell r="ER481" t="str">
            <v/>
          </cell>
          <cell r="ES481" t="str">
            <v/>
          </cell>
          <cell r="ET481" t="str">
            <v/>
          </cell>
          <cell r="EU481" t="str">
            <v/>
          </cell>
          <cell r="EV481" t="str">
            <v/>
          </cell>
          <cell r="EW481" t="e">
            <v>#REF!</v>
          </cell>
        </row>
        <row r="482">
          <cell r="A482">
            <v>707530</v>
          </cell>
          <cell r="B482" t="str">
            <v>يسار الحلبي</v>
          </cell>
          <cell r="C482" t="str">
            <v>الأولى</v>
          </cell>
          <cell r="D482" t="str">
            <v/>
          </cell>
          <cell r="E482"/>
          <cell r="F482" t="str">
            <v>ر1</v>
          </cell>
          <cell r="G482"/>
          <cell r="H482" t="str">
            <v>ر1</v>
          </cell>
          <cell r="I482">
            <v>1</v>
          </cell>
          <cell r="J482" t="str">
            <v>ر1</v>
          </cell>
          <cell r="K482"/>
          <cell r="L482" t="str">
            <v>ر1</v>
          </cell>
          <cell r="M482">
            <v>1</v>
          </cell>
          <cell r="N482" t="str">
            <v>ج</v>
          </cell>
          <cell r="O482"/>
          <cell r="P482" t="str">
            <v>ج</v>
          </cell>
          <cell r="Q482"/>
          <cell r="R482" t="str">
            <v>ج</v>
          </cell>
          <cell r="S482"/>
          <cell r="T482" t="str">
            <v>ج</v>
          </cell>
          <cell r="U482"/>
          <cell r="V482" t="str">
            <v>ج</v>
          </cell>
          <cell r="W482"/>
          <cell r="X482" t="str">
            <v>ج</v>
          </cell>
          <cell r="Y482"/>
          <cell r="Z482" t="str">
            <v>ج</v>
          </cell>
          <cell r="AA482"/>
          <cell r="AB482" t="str">
            <v>ج</v>
          </cell>
          <cell r="AC482"/>
          <cell r="AD482" t="str">
            <v/>
          </cell>
          <cell r="AE482"/>
          <cell r="AF482" t="str">
            <v/>
          </cell>
          <cell r="AG482"/>
          <cell r="AH482" t="str">
            <v/>
          </cell>
          <cell r="AI482"/>
          <cell r="AJ482" t="str">
            <v/>
          </cell>
          <cell r="AK482"/>
          <cell r="AL482" t="str">
            <v/>
          </cell>
          <cell r="AM482"/>
          <cell r="AN482" t="str">
            <v/>
          </cell>
          <cell r="AO482"/>
          <cell r="AP482" t="str">
            <v/>
          </cell>
          <cell r="AQ482"/>
          <cell r="AR482" t="str">
            <v/>
          </cell>
          <cell r="AS482"/>
          <cell r="AT482" t="str">
            <v/>
          </cell>
          <cell r="AU482"/>
          <cell r="AV482" t="str">
            <v/>
          </cell>
          <cell r="AW482"/>
          <cell r="AX482" t="str">
            <v/>
          </cell>
          <cell r="AY482"/>
          <cell r="AZ482" t="str">
            <v/>
          </cell>
          <cell r="BA482"/>
          <cell r="BB482" t="str">
            <v/>
          </cell>
          <cell r="BC482"/>
          <cell r="BD482" t="str">
            <v/>
          </cell>
          <cell r="BE482"/>
          <cell r="BF482" t="str">
            <v/>
          </cell>
          <cell r="BG482"/>
          <cell r="BH482" t="str">
            <v/>
          </cell>
          <cell r="BI482"/>
          <cell r="BJ482" t="str">
            <v/>
          </cell>
          <cell r="BK482"/>
          <cell r="BL482" t="str">
            <v/>
          </cell>
          <cell r="BM482"/>
          <cell r="BN482" t="str">
            <v/>
          </cell>
          <cell r="BO482"/>
          <cell r="BP482" t="str">
            <v/>
          </cell>
          <cell r="BQ482"/>
          <cell r="BR482" t="str">
            <v/>
          </cell>
          <cell r="BS482"/>
          <cell r="BT482" t="str">
            <v/>
          </cell>
          <cell r="BU482"/>
          <cell r="BV482" t="str">
            <v/>
          </cell>
          <cell r="BW482"/>
          <cell r="BX482" t="str">
            <v/>
          </cell>
          <cell r="BY482"/>
          <cell r="BZ482" t="str">
            <v/>
          </cell>
          <cell r="CA482"/>
          <cell r="CB482" t="str">
            <v/>
          </cell>
          <cell r="CC482"/>
          <cell r="CD482" t="str">
            <v/>
          </cell>
          <cell r="CE482"/>
          <cell r="CF482" t="str">
            <v/>
          </cell>
          <cell r="CG482"/>
          <cell r="CH482" t="str">
            <v/>
          </cell>
          <cell r="CI482"/>
          <cell r="CJ482" t="str">
            <v/>
          </cell>
          <cell r="CK482"/>
          <cell r="CL482" t="str">
            <v/>
          </cell>
          <cell r="CM482"/>
          <cell r="CN482" t="str">
            <v/>
          </cell>
          <cell r="CO482"/>
          <cell r="CP482" t="str">
            <v/>
          </cell>
          <cell r="CQ482"/>
          <cell r="CR482" t="str">
            <v/>
          </cell>
          <cell r="CS482"/>
          <cell r="CT482" t="str">
            <v/>
          </cell>
          <cell r="CU482"/>
          <cell r="CV482" t="str">
            <v/>
          </cell>
          <cell r="CW482"/>
          <cell r="CX482" t="str">
            <v>ر1</v>
          </cell>
          <cell r="CY482" t="str">
            <v>ر1</v>
          </cell>
          <cell r="CZ482" t="str">
            <v>ر2</v>
          </cell>
          <cell r="DA482" t="str">
            <v>ر1</v>
          </cell>
          <cell r="DB482" t="str">
            <v>ر1</v>
          </cell>
          <cell r="DC482" t="str">
            <v>ج</v>
          </cell>
          <cell r="DD482" t="str">
            <v>ج</v>
          </cell>
          <cell r="DE482" t="str">
            <v>ج</v>
          </cell>
          <cell r="DF482" t="str">
            <v>ج</v>
          </cell>
          <cell r="DG482" t="str">
            <v>ج</v>
          </cell>
          <cell r="DH482" t="str">
            <v>ج</v>
          </cell>
          <cell r="DI482" t="str">
            <v>ج</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
          </cell>
          <cell r="ET482" t="str">
            <v/>
          </cell>
          <cell r="EU482" t="str">
            <v/>
          </cell>
          <cell r="EV482" t="str">
            <v/>
          </cell>
          <cell r="EW482" t="e">
            <v>#REF!</v>
          </cell>
        </row>
        <row r="483">
          <cell r="A483">
            <v>707531</v>
          </cell>
          <cell r="B483" t="str">
            <v>يوسف الجداوي</v>
          </cell>
          <cell r="C483" t="str">
            <v>الأولى</v>
          </cell>
          <cell r="D483" t="str">
            <v>إيقاف</v>
          </cell>
          <cell r="E483">
            <v>1</v>
          </cell>
          <cell r="F483" t="str">
            <v>ر1</v>
          </cell>
          <cell r="G483"/>
          <cell r="H483" t="str">
            <v>ج</v>
          </cell>
          <cell r="I483">
            <v>1</v>
          </cell>
          <cell r="J483" t="str">
            <v>ر1</v>
          </cell>
          <cell r="K483"/>
          <cell r="L483" t="str">
            <v>ج</v>
          </cell>
          <cell r="M483"/>
          <cell r="N483" t="str">
            <v>ر1</v>
          </cell>
          <cell r="O483"/>
          <cell r="P483" t="str">
            <v>ر1</v>
          </cell>
          <cell r="Q483"/>
          <cell r="R483" t="str">
            <v>ج</v>
          </cell>
          <cell r="S483"/>
          <cell r="T483" t="str">
            <v>ج</v>
          </cell>
          <cell r="U483"/>
          <cell r="V483" t="str">
            <v>ج</v>
          </cell>
          <cell r="W483"/>
          <cell r="X483" t="str">
            <v>ج</v>
          </cell>
          <cell r="Y483"/>
          <cell r="Z483" t="str">
            <v>ج</v>
          </cell>
          <cell r="AA483"/>
          <cell r="AB483" t="str">
            <v>ج</v>
          </cell>
          <cell r="AC483"/>
          <cell r="AD483" t="str">
            <v/>
          </cell>
          <cell r="AE483"/>
          <cell r="AF483" t="str">
            <v/>
          </cell>
          <cell r="AG483"/>
          <cell r="AH483" t="str">
            <v/>
          </cell>
          <cell r="AI483"/>
          <cell r="AJ483" t="str">
            <v/>
          </cell>
          <cell r="AK483"/>
          <cell r="AL483" t="str">
            <v/>
          </cell>
          <cell r="AM483"/>
          <cell r="AN483" t="str">
            <v/>
          </cell>
          <cell r="AO483"/>
          <cell r="AP483" t="str">
            <v/>
          </cell>
          <cell r="AQ483"/>
          <cell r="AR483" t="str">
            <v/>
          </cell>
          <cell r="AS483"/>
          <cell r="AT483" t="str">
            <v/>
          </cell>
          <cell r="AU483"/>
          <cell r="AV483" t="str">
            <v/>
          </cell>
          <cell r="AW483"/>
          <cell r="AX483" t="str">
            <v/>
          </cell>
          <cell r="AY483"/>
          <cell r="AZ483" t="str">
            <v/>
          </cell>
          <cell r="BA483"/>
          <cell r="BB483" t="str">
            <v/>
          </cell>
          <cell r="BC483"/>
          <cell r="BD483" t="str">
            <v/>
          </cell>
          <cell r="BE483"/>
          <cell r="BF483" t="str">
            <v/>
          </cell>
          <cell r="BG483"/>
          <cell r="BH483" t="str">
            <v/>
          </cell>
          <cell r="BI483"/>
          <cell r="BJ483" t="str">
            <v/>
          </cell>
          <cell r="BK483"/>
          <cell r="BL483" t="str">
            <v/>
          </cell>
          <cell r="BM483"/>
          <cell r="BN483" t="str">
            <v/>
          </cell>
          <cell r="BO483"/>
          <cell r="BP483" t="str">
            <v/>
          </cell>
          <cell r="BQ483"/>
          <cell r="BR483" t="str">
            <v/>
          </cell>
          <cell r="BS483"/>
          <cell r="BT483" t="str">
            <v/>
          </cell>
          <cell r="BU483"/>
          <cell r="BV483" t="str">
            <v/>
          </cell>
          <cell r="BW483"/>
          <cell r="BX483" t="str">
            <v/>
          </cell>
          <cell r="BY483"/>
          <cell r="BZ483" t="str">
            <v/>
          </cell>
          <cell r="CA483"/>
          <cell r="CB483" t="str">
            <v/>
          </cell>
          <cell r="CC483"/>
          <cell r="CD483" t="str">
            <v/>
          </cell>
          <cell r="CE483"/>
          <cell r="CF483" t="str">
            <v/>
          </cell>
          <cell r="CG483"/>
          <cell r="CH483" t="str">
            <v/>
          </cell>
          <cell r="CI483"/>
          <cell r="CJ483" t="str">
            <v/>
          </cell>
          <cell r="CK483"/>
          <cell r="CL483" t="str">
            <v/>
          </cell>
          <cell r="CM483"/>
          <cell r="CN483" t="str">
            <v/>
          </cell>
          <cell r="CO483"/>
          <cell r="CP483" t="str">
            <v/>
          </cell>
          <cell r="CQ483"/>
          <cell r="CR483" t="str">
            <v/>
          </cell>
          <cell r="CS483"/>
          <cell r="CT483" t="str">
            <v/>
          </cell>
          <cell r="CU483"/>
          <cell r="CV483" t="str">
            <v/>
          </cell>
          <cell r="CW483" t="str">
            <v>إيقاف</v>
          </cell>
          <cell r="CX483" t="str">
            <v>ر1</v>
          </cell>
          <cell r="CY483" t="str">
            <v>ج</v>
          </cell>
          <cell r="CZ483" t="str">
            <v>ر1</v>
          </cell>
          <cell r="DA483" t="str">
            <v>ج</v>
          </cell>
          <cell r="DB483" t="str">
            <v>ر1</v>
          </cell>
          <cell r="DC483" t="str">
            <v>ر1</v>
          </cell>
          <cell r="DD483" t="str">
            <v>ج</v>
          </cell>
          <cell r="DE483" t="str">
            <v>ج</v>
          </cell>
          <cell r="DF483" t="str">
            <v>ج</v>
          </cell>
          <cell r="DG483" t="str">
            <v>ج</v>
          </cell>
          <cell r="DH483" t="str">
            <v>ج</v>
          </cell>
          <cell r="DI483" t="str">
            <v>ج</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v>30000</v>
          </cell>
          <cell r="EU483" t="str">
            <v/>
          </cell>
          <cell r="EV483" t="str">
            <v/>
          </cell>
          <cell r="EW483" t="e">
            <v>#REF!</v>
          </cell>
        </row>
        <row r="484">
          <cell r="A484">
            <v>707534</v>
          </cell>
          <cell r="B484" t="str">
            <v>مسهوج الأحمد العساف</v>
          </cell>
          <cell r="C484" t="str">
            <v>الأولى</v>
          </cell>
          <cell r="D484" t="str">
            <v/>
          </cell>
          <cell r="E484">
            <v>1</v>
          </cell>
          <cell r="F484" t="str">
            <v>ر1</v>
          </cell>
          <cell r="G484">
            <v>1</v>
          </cell>
          <cell r="H484" t="str">
            <v>ر1</v>
          </cell>
          <cell r="I484">
            <v>1</v>
          </cell>
          <cell r="J484" t="str">
            <v>ر1</v>
          </cell>
          <cell r="K484"/>
          <cell r="L484" t="str">
            <v>ج</v>
          </cell>
          <cell r="M484"/>
          <cell r="N484" t="str">
            <v>ج</v>
          </cell>
          <cell r="O484">
            <v>1</v>
          </cell>
          <cell r="P484" t="str">
            <v>ر1</v>
          </cell>
          <cell r="Q484">
            <v>1</v>
          </cell>
          <cell r="R484" t="str">
            <v>ج</v>
          </cell>
          <cell r="S484">
            <v>1</v>
          </cell>
          <cell r="T484" t="str">
            <v>ج</v>
          </cell>
          <cell r="U484">
            <v>1</v>
          </cell>
          <cell r="V484" t="str">
            <v>ج</v>
          </cell>
          <cell r="W484">
            <v>1</v>
          </cell>
          <cell r="X484" t="str">
            <v>ج</v>
          </cell>
          <cell r="Y484">
            <v>1</v>
          </cell>
          <cell r="Z484" t="str">
            <v>ج</v>
          </cell>
          <cell r="AA484">
            <v>1</v>
          </cell>
          <cell r="AB484" t="str">
            <v>ج</v>
          </cell>
          <cell r="AC484"/>
          <cell r="AD484" t="str">
            <v/>
          </cell>
          <cell r="AE484"/>
          <cell r="AF484" t="str">
            <v/>
          </cell>
          <cell r="AG484"/>
          <cell r="AH484" t="str">
            <v/>
          </cell>
          <cell r="AI484"/>
          <cell r="AJ484" t="str">
            <v/>
          </cell>
          <cell r="AK484"/>
          <cell r="AL484" t="str">
            <v/>
          </cell>
          <cell r="AM484"/>
          <cell r="AN484" t="str">
            <v/>
          </cell>
          <cell r="AO484"/>
          <cell r="AP484" t="str">
            <v/>
          </cell>
          <cell r="AQ484"/>
          <cell r="AR484" t="str">
            <v/>
          </cell>
          <cell r="AS484"/>
          <cell r="AT484" t="str">
            <v/>
          </cell>
          <cell r="AU484"/>
          <cell r="AV484" t="str">
            <v/>
          </cell>
          <cell r="AW484"/>
          <cell r="AX484" t="str">
            <v/>
          </cell>
          <cell r="AY484"/>
          <cell r="AZ484" t="str">
            <v/>
          </cell>
          <cell r="BA484"/>
          <cell r="BB484" t="str">
            <v/>
          </cell>
          <cell r="BC484"/>
          <cell r="BD484" t="str">
            <v/>
          </cell>
          <cell r="BE484"/>
          <cell r="BF484" t="str">
            <v/>
          </cell>
          <cell r="BG484"/>
          <cell r="BH484" t="str">
            <v/>
          </cell>
          <cell r="BI484"/>
          <cell r="BJ484" t="str">
            <v/>
          </cell>
          <cell r="BK484"/>
          <cell r="BL484" t="str">
            <v/>
          </cell>
          <cell r="BM484"/>
          <cell r="BN484" t="str">
            <v/>
          </cell>
          <cell r="BO484"/>
          <cell r="BP484" t="str">
            <v/>
          </cell>
          <cell r="BQ484"/>
          <cell r="BR484" t="str">
            <v/>
          </cell>
          <cell r="BS484"/>
          <cell r="BT484" t="str">
            <v/>
          </cell>
          <cell r="BU484"/>
          <cell r="BV484" t="str">
            <v/>
          </cell>
          <cell r="BW484"/>
          <cell r="BX484" t="str">
            <v/>
          </cell>
          <cell r="BY484"/>
          <cell r="BZ484" t="str">
            <v/>
          </cell>
          <cell r="CA484"/>
          <cell r="CB484" t="str">
            <v/>
          </cell>
          <cell r="CC484"/>
          <cell r="CD484" t="str">
            <v/>
          </cell>
          <cell r="CE484"/>
          <cell r="CF484" t="str">
            <v/>
          </cell>
          <cell r="CG484"/>
          <cell r="CH484" t="str">
            <v/>
          </cell>
          <cell r="CI484"/>
          <cell r="CJ484" t="str">
            <v/>
          </cell>
          <cell r="CK484"/>
          <cell r="CL484" t="str">
            <v/>
          </cell>
          <cell r="CM484"/>
          <cell r="CN484" t="str">
            <v/>
          </cell>
          <cell r="CO484"/>
          <cell r="CP484" t="str">
            <v/>
          </cell>
          <cell r="CQ484"/>
          <cell r="CR484" t="str">
            <v/>
          </cell>
          <cell r="CS484"/>
          <cell r="CT484" t="str">
            <v/>
          </cell>
          <cell r="CU484"/>
          <cell r="CV484" t="str">
            <v/>
          </cell>
          <cell r="CW484"/>
          <cell r="CX484" t="str">
            <v>ر2</v>
          </cell>
          <cell r="CY484" t="str">
            <v>ر2</v>
          </cell>
          <cell r="CZ484" t="str">
            <v>ر2</v>
          </cell>
          <cell r="DA484" t="str">
            <v>ج</v>
          </cell>
          <cell r="DB484" t="str">
            <v>ج</v>
          </cell>
          <cell r="DC484" t="str">
            <v>ر2</v>
          </cell>
          <cell r="DD484" t="str">
            <v>ر1</v>
          </cell>
          <cell r="DE484" t="str">
            <v>ر1</v>
          </cell>
          <cell r="DF484" t="str">
            <v>ر1</v>
          </cell>
          <cell r="DG484" t="str">
            <v>ر1</v>
          </cell>
          <cell r="DH484" t="str">
            <v>ر1</v>
          </cell>
          <cell r="DI484" t="str">
            <v>ر1</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e">
            <v>#REF!</v>
          </cell>
        </row>
        <row r="485">
          <cell r="A485">
            <v>707535</v>
          </cell>
          <cell r="B485" t="str">
            <v>أميرة الفارس</v>
          </cell>
          <cell r="C485" t="str">
            <v>الأولى</v>
          </cell>
          <cell r="D485" t="str">
            <v/>
          </cell>
          <cell r="E485">
            <v>1</v>
          </cell>
          <cell r="F485" t="str">
            <v>ر1</v>
          </cell>
          <cell r="G485"/>
          <cell r="H485" t="str">
            <v>ج</v>
          </cell>
          <cell r="I485">
            <v>1</v>
          </cell>
          <cell r="J485" t="str">
            <v>ر1</v>
          </cell>
          <cell r="K485"/>
          <cell r="L485" t="str">
            <v>ج</v>
          </cell>
          <cell r="M485"/>
          <cell r="N485" t="str">
            <v>ج</v>
          </cell>
          <cell r="O485"/>
          <cell r="P485" t="str">
            <v>ج</v>
          </cell>
          <cell r="Q485"/>
          <cell r="R485" t="str">
            <v>ج</v>
          </cell>
          <cell r="S485"/>
          <cell r="T485" t="str">
            <v>ج</v>
          </cell>
          <cell r="U485"/>
          <cell r="V485" t="str">
            <v>ج</v>
          </cell>
          <cell r="W485"/>
          <cell r="X485" t="str">
            <v>ج</v>
          </cell>
          <cell r="Y485"/>
          <cell r="Z485" t="str">
            <v>ج</v>
          </cell>
          <cell r="AA485"/>
          <cell r="AB485" t="str">
            <v>ج</v>
          </cell>
          <cell r="AC485"/>
          <cell r="AD485" t="str">
            <v/>
          </cell>
          <cell r="AE485"/>
          <cell r="AF485" t="str">
            <v/>
          </cell>
          <cell r="AG485"/>
          <cell r="AH485" t="str">
            <v/>
          </cell>
          <cell r="AI485"/>
          <cell r="AJ485" t="str">
            <v/>
          </cell>
          <cell r="AK485"/>
          <cell r="AL485" t="str">
            <v/>
          </cell>
          <cell r="AM485"/>
          <cell r="AN485" t="str">
            <v/>
          </cell>
          <cell r="AO485"/>
          <cell r="AP485" t="str">
            <v/>
          </cell>
          <cell r="AQ485"/>
          <cell r="AR485" t="str">
            <v/>
          </cell>
          <cell r="AS485"/>
          <cell r="AT485" t="str">
            <v/>
          </cell>
          <cell r="AU485"/>
          <cell r="AV485" t="str">
            <v/>
          </cell>
          <cell r="AW485"/>
          <cell r="AX485" t="str">
            <v/>
          </cell>
          <cell r="AY485"/>
          <cell r="AZ485" t="str">
            <v/>
          </cell>
          <cell r="BA485"/>
          <cell r="BB485" t="str">
            <v/>
          </cell>
          <cell r="BC485"/>
          <cell r="BD485" t="str">
            <v/>
          </cell>
          <cell r="BE485"/>
          <cell r="BF485" t="str">
            <v/>
          </cell>
          <cell r="BG485"/>
          <cell r="BH485" t="str">
            <v/>
          </cell>
          <cell r="BI485"/>
          <cell r="BJ485" t="str">
            <v/>
          </cell>
          <cell r="BK485"/>
          <cell r="BL485" t="str">
            <v/>
          </cell>
          <cell r="BM485"/>
          <cell r="BN485" t="str">
            <v/>
          </cell>
          <cell r="BO485"/>
          <cell r="BP485" t="str">
            <v/>
          </cell>
          <cell r="BQ485"/>
          <cell r="BR485" t="str">
            <v/>
          </cell>
          <cell r="BS485"/>
          <cell r="BT485" t="str">
            <v/>
          </cell>
          <cell r="BU485"/>
          <cell r="BV485" t="str">
            <v/>
          </cell>
          <cell r="BW485"/>
          <cell r="BX485" t="str">
            <v/>
          </cell>
          <cell r="BY485"/>
          <cell r="BZ485" t="str">
            <v/>
          </cell>
          <cell r="CA485"/>
          <cell r="CB485" t="str">
            <v/>
          </cell>
          <cell r="CC485"/>
          <cell r="CD485" t="str">
            <v/>
          </cell>
          <cell r="CE485"/>
          <cell r="CF485" t="str">
            <v/>
          </cell>
          <cell r="CG485"/>
          <cell r="CH485" t="str">
            <v/>
          </cell>
          <cell r="CI485"/>
          <cell r="CJ485" t="str">
            <v/>
          </cell>
          <cell r="CK485"/>
          <cell r="CL485" t="str">
            <v/>
          </cell>
          <cell r="CM485"/>
          <cell r="CN485" t="str">
            <v/>
          </cell>
          <cell r="CO485"/>
          <cell r="CP485" t="str">
            <v/>
          </cell>
          <cell r="CQ485"/>
          <cell r="CR485" t="str">
            <v/>
          </cell>
          <cell r="CS485"/>
          <cell r="CT485" t="str">
            <v/>
          </cell>
          <cell r="CU485"/>
          <cell r="CV485" t="str">
            <v/>
          </cell>
          <cell r="CW485"/>
          <cell r="CX485" t="str">
            <v>ر2</v>
          </cell>
          <cell r="CY485" t="str">
            <v>ج</v>
          </cell>
          <cell r="CZ485" t="str">
            <v>ر2</v>
          </cell>
          <cell r="DA485" t="str">
            <v>ج</v>
          </cell>
          <cell r="DB485" t="str">
            <v>ج</v>
          </cell>
          <cell r="DC485" t="str">
            <v>ج</v>
          </cell>
          <cell r="DD485" t="str">
            <v>ج</v>
          </cell>
          <cell r="DE485" t="str">
            <v>ج</v>
          </cell>
          <cell r="DF485" t="str">
            <v>ج</v>
          </cell>
          <cell r="DG485" t="str">
            <v>ج</v>
          </cell>
          <cell r="DH485" t="str">
            <v>ج</v>
          </cell>
          <cell r="DI485" t="str">
            <v>ج</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
          </cell>
          <cell r="ET485" t="str">
            <v/>
          </cell>
          <cell r="EU485" t="str">
            <v/>
          </cell>
          <cell r="EV485" t="str">
            <v/>
          </cell>
          <cell r="EW485" t="e">
            <v>#REF!</v>
          </cell>
        </row>
        <row r="486">
          <cell r="A486">
            <v>706913</v>
          </cell>
          <cell r="B486" t="str">
            <v>سماح حسن</v>
          </cell>
          <cell r="C486" t="str">
            <v>الأولى</v>
          </cell>
          <cell r="D486" t="str">
            <v/>
          </cell>
          <cell r="E486"/>
          <cell r="F486" t="str">
            <v>ر2</v>
          </cell>
          <cell r="G486"/>
          <cell r="H486" t="str">
            <v>ر2</v>
          </cell>
          <cell r="I486"/>
          <cell r="J486" t="str">
            <v>ر2</v>
          </cell>
          <cell r="K486"/>
          <cell r="L486" t="str">
            <v>ر2</v>
          </cell>
          <cell r="M486"/>
          <cell r="N486" t="str">
            <v>ر2</v>
          </cell>
          <cell r="O486"/>
          <cell r="P486" t="str">
            <v>ر2</v>
          </cell>
          <cell r="Q486">
            <v>1</v>
          </cell>
          <cell r="R486" t="str">
            <v>ر2</v>
          </cell>
          <cell r="S486">
            <v>1</v>
          </cell>
          <cell r="T486" t="str">
            <v>ر2</v>
          </cell>
          <cell r="U486">
            <v>1</v>
          </cell>
          <cell r="V486" t="str">
            <v>ج</v>
          </cell>
          <cell r="W486">
            <v>1</v>
          </cell>
          <cell r="X486" t="str">
            <v>ج</v>
          </cell>
          <cell r="Y486">
            <v>1</v>
          </cell>
          <cell r="Z486" t="str">
            <v>ج</v>
          </cell>
          <cell r="AA486">
            <v>1</v>
          </cell>
          <cell r="AB486" t="str">
            <v>ج</v>
          </cell>
          <cell r="AC486"/>
          <cell r="AD486" t="str">
            <v/>
          </cell>
          <cell r="AE486"/>
          <cell r="AF486" t="str">
            <v/>
          </cell>
          <cell r="AG486"/>
          <cell r="AH486" t="str">
            <v/>
          </cell>
          <cell r="AI486"/>
          <cell r="AJ486" t="str">
            <v/>
          </cell>
          <cell r="AK486"/>
          <cell r="AL486" t="str">
            <v/>
          </cell>
          <cell r="AM486"/>
          <cell r="AN486" t="str">
            <v/>
          </cell>
          <cell r="AO486"/>
          <cell r="AP486" t="str">
            <v/>
          </cell>
          <cell r="AQ486"/>
          <cell r="AR486" t="str">
            <v/>
          </cell>
          <cell r="AS486"/>
          <cell r="AT486" t="str">
            <v/>
          </cell>
          <cell r="AU486"/>
          <cell r="AV486" t="str">
            <v/>
          </cell>
          <cell r="AW486"/>
          <cell r="AX486" t="str">
            <v/>
          </cell>
          <cell r="AY486"/>
          <cell r="AZ486" t="str">
            <v/>
          </cell>
          <cell r="BA486"/>
          <cell r="BB486" t="str">
            <v/>
          </cell>
          <cell r="BC486"/>
          <cell r="BD486" t="str">
            <v/>
          </cell>
          <cell r="BE486"/>
          <cell r="BF486" t="str">
            <v/>
          </cell>
          <cell r="BG486"/>
          <cell r="BH486" t="str">
            <v/>
          </cell>
          <cell r="BI486"/>
          <cell r="BJ486" t="str">
            <v/>
          </cell>
          <cell r="BK486"/>
          <cell r="BL486" t="str">
            <v/>
          </cell>
          <cell r="BM486"/>
          <cell r="BN486" t="str">
            <v/>
          </cell>
          <cell r="BO486"/>
          <cell r="BP486" t="str">
            <v/>
          </cell>
          <cell r="BQ486"/>
          <cell r="BR486" t="str">
            <v/>
          </cell>
          <cell r="BS486"/>
          <cell r="BT486" t="str">
            <v/>
          </cell>
          <cell r="BU486"/>
          <cell r="BV486" t="str">
            <v/>
          </cell>
          <cell r="BW486"/>
          <cell r="BX486" t="str">
            <v/>
          </cell>
          <cell r="BY486"/>
          <cell r="BZ486" t="str">
            <v/>
          </cell>
          <cell r="CA486"/>
          <cell r="CB486" t="str">
            <v/>
          </cell>
          <cell r="CC486"/>
          <cell r="CD486" t="str">
            <v/>
          </cell>
          <cell r="CE486"/>
          <cell r="CF486" t="str">
            <v/>
          </cell>
          <cell r="CG486"/>
          <cell r="CH486" t="str">
            <v/>
          </cell>
          <cell r="CI486"/>
          <cell r="CJ486" t="str">
            <v/>
          </cell>
          <cell r="CK486"/>
          <cell r="CL486" t="str">
            <v/>
          </cell>
          <cell r="CM486"/>
          <cell r="CN486" t="str">
            <v/>
          </cell>
          <cell r="CO486"/>
          <cell r="CP486" t="str">
            <v/>
          </cell>
          <cell r="CQ486"/>
          <cell r="CR486" t="str">
            <v/>
          </cell>
          <cell r="CS486"/>
          <cell r="CT486" t="str">
            <v/>
          </cell>
          <cell r="CU486"/>
          <cell r="CV486" t="str">
            <v/>
          </cell>
          <cell r="CW486"/>
          <cell r="CX486" t="str">
            <v>ر2</v>
          </cell>
          <cell r="CY486" t="str">
            <v>ر2</v>
          </cell>
          <cell r="CZ486" t="str">
            <v>ر2</v>
          </cell>
          <cell r="DA486" t="str">
            <v>ر2</v>
          </cell>
          <cell r="DB486" t="str">
            <v>ر2</v>
          </cell>
          <cell r="DC486" t="str">
            <v>ر2</v>
          </cell>
          <cell r="DD486" t="str">
            <v>ر2</v>
          </cell>
          <cell r="DE486" t="str">
            <v>ر2</v>
          </cell>
          <cell r="DF486" t="str">
            <v>ر1</v>
          </cell>
          <cell r="DG486" t="str">
            <v>ر1</v>
          </cell>
          <cell r="DH486" t="str">
            <v>ر1</v>
          </cell>
          <cell r="DI486" t="str">
            <v>ر1</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e">
            <v>#REF!</v>
          </cell>
        </row>
        <row r="487">
          <cell r="A487">
            <v>707174</v>
          </cell>
          <cell r="B487" t="str">
            <v>تغريد محمد</v>
          </cell>
          <cell r="C487" t="str">
            <v>الأولى</v>
          </cell>
          <cell r="D487" t="str">
            <v>إيقاف</v>
          </cell>
          <cell r="E487">
            <v>1</v>
          </cell>
          <cell r="F487" t="str">
            <v>ر1</v>
          </cell>
          <cell r="G487"/>
          <cell r="H487" t="str">
            <v>ر1</v>
          </cell>
          <cell r="I487"/>
          <cell r="J487" t="str">
            <v>ر1</v>
          </cell>
          <cell r="K487"/>
          <cell r="L487" t="str">
            <v>ر2</v>
          </cell>
          <cell r="M487">
            <v>1</v>
          </cell>
          <cell r="N487" t="str">
            <v>ر2</v>
          </cell>
          <cell r="O487"/>
          <cell r="P487" t="str">
            <v>ر1</v>
          </cell>
          <cell r="Q487"/>
          <cell r="R487" t="str">
            <v>ج</v>
          </cell>
          <cell r="S487"/>
          <cell r="T487" t="str">
            <v>ج</v>
          </cell>
          <cell r="U487"/>
          <cell r="V487" t="str">
            <v>ج</v>
          </cell>
          <cell r="W487"/>
          <cell r="X487" t="str">
            <v>ج</v>
          </cell>
          <cell r="Y487"/>
          <cell r="Z487" t="str">
            <v>ج</v>
          </cell>
          <cell r="AA487"/>
          <cell r="AB487" t="str">
            <v>ر1</v>
          </cell>
          <cell r="AC487"/>
          <cell r="AD487" t="str">
            <v/>
          </cell>
          <cell r="AE487"/>
          <cell r="AF487" t="str">
            <v/>
          </cell>
          <cell r="AG487"/>
          <cell r="AH487" t="str">
            <v/>
          </cell>
          <cell r="AI487"/>
          <cell r="AJ487" t="str">
            <v/>
          </cell>
          <cell r="AK487"/>
          <cell r="AL487" t="str">
            <v/>
          </cell>
          <cell r="AM487"/>
          <cell r="AN487" t="str">
            <v/>
          </cell>
          <cell r="AO487"/>
          <cell r="AP487" t="str">
            <v/>
          </cell>
          <cell r="AQ487"/>
          <cell r="AR487" t="str">
            <v/>
          </cell>
          <cell r="AS487"/>
          <cell r="AT487" t="str">
            <v/>
          </cell>
          <cell r="AU487"/>
          <cell r="AV487" t="str">
            <v/>
          </cell>
          <cell r="AW487"/>
          <cell r="AX487" t="str">
            <v/>
          </cell>
          <cell r="AY487"/>
          <cell r="AZ487" t="str">
            <v/>
          </cell>
          <cell r="BA487"/>
          <cell r="BB487" t="str">
            <v/>
          </cell>
          <cell r="BC487"/>
          <cell r="BD487" t="str">
            <v/>
          </cell>
          <cell r="BE487"/>
          <cell r="BF487" t="str">
            <v/>
          </cell>
          <cell r="BG487"/>
          <cell r="BH487" t="str">
            <v/>
          </cell>
          <cell r="BI487"/>
          <cell r="BJ487" t="str">
            <v/>
          </cell>
          <cell r="BK487"/>
          <cell r="BL487" t="str">
            <v/>
          </cell>
          <cell r="BM487"/>
          <cell r="BN487" t="str">
            <v/>
          </cell>
          <cell r="BO487"/>
          <cell r="BP487" t="str">
            <v/>
          </cell>
          <cell r="BQ487"/>
          <cell r="BR487" t="str">
            <v/>
          </cell>
          <cell r="BS487"/>
          <cell r="BT487" t="str">
            <v/>
          </cell>
          <cell r="BU487"/>
          <cell r="BV487" t="str">
            <v/>
          </cell>
          <cell r="BW487"/>
          <cell r="BX487" t="str">
            <v/>
          </cell>
          <cell r="BY487"/>
          <cell r="BZ487" t="str">
            <v/>
          </cell>
          <cell r="CA487"/>
          <cell r="CB487" t="str">
            <v/>
          </cell>
          <cell r="CC487"/>
          <cell r="CD487" t="str">
            <v/>
          </cell>
          <cell r="CE487"/>
          <cell r="CF487" t="str">
            <v/>
          </cell>
          <cell r="CG487"/>
          <cell r="CH487" t="str">
            <v/>
          </cell>
          <cell r="CI487"/>
          <cell r="CJ487" t="str">
            <v/>
          </cell>
          <cell r="CK487"/>
          <cell r="CL487" t="str">
            <v/>
          </cell>
          <cell r="CM487"/>
          <cell r="CN487" t="str">
            <v/>
          </cell>
          <cell r="CO487"/>
          <cell r="CP487" t="str">
            <v/>
          </cell>
          <cell r="CQ487"/>
          <cell r="CR487" t="str">
            <v/>
          </cell>
          <cell r="CS487"/>
          <cell r="CT487" t="str">
            <v/>
          </cell>
          <cell r="CU487"/>
          <cell r="CV487" t="str">
            <v/>
          </cell>
          <cell r="CW487" t="str">
            <v>إيقاف</v>
          </cell>
          <cell r="CX487" t="str">
            <v>ر1</v>
          </cell>
          <cell r="CY487" t="str">
            <v>ر1</v>
          </cell>
          <cell r="CZ487" t="str">
            <v>ر1</v>
          </cell>
          <cell r="DA487" t="str">
            <v>ر2</v>
          </cell>
          <cell r="DB487" t="str">
            <v>ر2</v>
          </cell>
          <cell r="DC487" t="str">
            <v>ر1</v>
          </cell>
          <cell r="DD487" t="str">
            <v>ج</v>
          </cell>
          <cell r="DE487" t="str">
            <v>ج</v>
          </cell>
          <cell r="DF487" t="str">
            <v>ج</v>
          </cell>
          <cell r="DG487" t="str">
            <v>ج</v>
          </cell>
          <cell r="DH487" t="str">
            <v>ج</v>
          </cell>
          <cell r="DI487" t="str">
            <v>ر1</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O487" t="str">
            <v/>
          </cell>
          <cell r="EP487" t="str">
            <v/>
          </cell>
          <cell r="EQ487" t="str">
            <v/>
          </cell>
          <cell r="ER487" t="str">
            <v/>
          </cell>
          <cell r="ES487" t="str">
            <v/>
          </cell>
          <cell r="ET487">
            <v>35000</v>
          </cell>
          <cell r="EU487" t="str">
            <v/>
          </cell>
          <cell r="EV487" t="str">
            <v/>
          </cell>
          <cell r="EW487" t="e">
            <v>#REF!</v>
          </cell>
        </row>
        <row r="488">
          <cell r="A488">
            <v>707183</v>
          </cell>
          <cell r="B488" t="str">
            <v>حمزه الشحادات</v>
          </cell>
          <cell r="C488" t="str">
            <v>الثانية حديث</v>
          </cell>
          <cell r="D488" t="str">
            <v>ترفع الى س2</v>
          </cell>
          <cell r="E488">
            <v>1</v>
          </cell>
          <cell r="F488" t="str">
            <v>ر2</v>
          </cell>
          <cell r="G488">
            <v>1</v>
          </cell>
          <cell r="H488" t="str">
            <v>ر2</v>
          </cell>
          <cell r="I488">
            <v>1</v>
          </cell>
          <cell r="J488" t="str">
            <v>ر2</v>
          </cell>
          <cell r="K488">
            <v>1</v>
          </cell>
          <cell r="L488" t="str">
            <v>ر2</v>
          </cell>
          <cell r="M488"/>
          <cell r="N488" t="str">
            <v>ر2</v>
          </cell>
          <cell r="O488">
            <v>1</v>
          </cell>
          <cell r="P488" t="str">
            <v>ر2</v>
          </cell>
          <cell r="Q488"/>
          <cell r="R488" t="str">
            <v>ر1</v>
          </cell>
          <cell r="S488"/>
          <cell r="T488" t="str">
            <v>ر1</v>
          </cell>
          <cell r="U488"/>
          <cell r="V488" t="str">
            <v>ر1</v>
          </cell>
          <cell r="W488">
            <v>1</v>
          </cell>
          <cell r="X488" t="str">
            <v>ر1</v>
          </cell>
          <cell r="Y488">
            <v>1</v>
          </cell>
          <cell r="Z488" t="str">
            <v>ر2</v>
          </cell>
          <cell r="AA488">
            <v>1</v>
          </cell>
          <cell r="AB488" t="str">
            <v>ر1</v>
          </cell>
          <cell r="AC488"/>
          <cell r="AD488" t="str">
            <v/>
          </cell>
          <cell r="AE488"/>
          <cell r="AF488" t="str">
            <v/>
          </cell>
          <cell r="AG488"/>
          <cell r="AH488" t="str">
            <v/>
          </cell>
          <cell r="AI488"/>
          <cell r="AJ488" t="str">
            <v/>
          </cell>
          <cell r="AK488"/>
          <cell r="AL488" t="str">
            <v/>
          </cell>
          <cell r="AM488"/>
          <cell r="AN488" t="str">
            <v/>
          </cell>
          <cell r="AO488"/>
          <cell r="AP488" t="str">
            <v/>
          </cell>
          <cell r="AQ488"/>
          <cell r="AR488" t="str">
            <v/>
          </cell>
          <cell r="AS488"/>
          <cell r="AT488" t="str">
            <v/>
          </cell>
          <cell r="AU488"/>
          <cell r="AV488" t="str">
            <v/>
          </cell>
          <cell r="AW488"/>
          <cell r="AX488" t="str">
            <v/>
          </cell>
          <cell r="AY488"/>
          <cell r="AZ488" t="str">
            <v/>
          </cell>
          <cell r="BA488"/>
          <cell r="BB488" t="str">
            <v/>
          </cell>
          <cell r="BC488"/>
          <cell r="BD488" t="str">
            <v/>
          </cell>
          <cell r="BE488"/>
          <cell r="BF488" t="str">
            <v/>
          </cell>
          <cell r="BG488"/>
          <cell r="BH488" t="str">
            <v/>
          </cell>
          <cell r="BI488"/>
          <cell r="BJ488" t="str">
            <v/>
          </cell>
          <cell r="BK488"/>
          <cell r="BL488" t="str">
            <v/>
          </cell>
          <cell r="BM488"/>
          <cell r="BN488" t="str">
            <v/>
          </cell>
          <cell r="BO488"/>
          <cell r="BP488" t="str">
            <v/>
          </cell>
          <cell r="BQ488"/>
          <cell r="BR488" t="str">
            <v/>
          </cell>
          <cell r="BS488"/>
          <cell r="BT488" t="str">
            <v/>
          </cell>
          <cell r="BU488"/>
          <cell r="BV488" t="str">
            <v/>
          </cell>
          <cell r="BW488"/>
          <cell r="BX488" t="str">
            <v/>
          </cell>
          <cell r="BY488"/>
          <cell r="BZ488" t="str">
            <v/>
          </cell>
          <cell r="CA488"/>
          <cell r="CB488" t="str">
            <v/>
          </cell>
          <cell r="CC488"/>
          <cell r="CD488" t="str">
            <v/>
          </cell>
          <cell r="CE488"/>
          <cell r="CF488" t="str">
            <v/>
          </cell>
          <cell r="CG488"/>
          <cell r="CH488" t="str">
            <v/>
          </cell>
          <cell r="CI488"/>
          <cell r="CJ488" t="str">
            <v/>
          </cell>
          <cell r="CK488"/>
          <cell r="CL488" t="str">
            <v/>
          </cell>
          <cell r="CM488"/>
          <cell r="CN488" t="str">
            <v/>
          </cell>
          <cell r="CO488"/>
          <cell r="CP488" t="str">
            <v/>
          </cell>
          <cell r="CQ488"/>
          <cell r="CR488" t="str">
            <v/>
          </cell>
          <cell r="CS488"/>
          <cell r="CT488" t="str">
            <v/>
          </cell>
          <cell r="CU488"/>
          <cell r="CV488" t="str">
            <v/>
          </cell>
          <cell r="CW488"/>
          <cell r="CX488" t="str">
            <v>ر2</v>
          </cell>
          <cell r="CY488" t="str">
            <v>ر2</v>
          </cell>
          <cell r="CZ488" t="str">
            <v>ر2</v>
          </cell>
          <cell r="DA488" t="str">
            <v>ر2</v>
          </cell>
          <cell r="DB488" t="str">
            <v>ر2</v>
          </cell>
          <cell r="DC488" t="str">
            <v>ر2</v>
          </cell>
          <cell r="DD488" t="str">
            <v>ر1</v>
          </cell>
          <cell r="DE488" t="str">
            <v>ر1</v>
          </cell>
          <cell r="DF488" t="str">
            <v>ر1</v>
          </cell>
          <cell r="DG488" t="str">
            <v>ر2</v>
          </cell>
          <cell r="DH488" t="str">
            <v>ر2</v>
          </cell>
          <cell r="DI488" t="str">
            <v>ر2</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e">
            <v>#REF!</v>
          </cell>
        </row>
        <row r="489">
          <cell r="A489">
            <v>706953</v>
          </cell>
          <cell r="B489" t="str">
            <v>علي العز الدين</v>
          </cell>
          <cell r="C489" t="str">
            <v>الأولى</v>
          </cell>
          <cell r="D489" t="str">
            <v/>
          </cell>
          <cell r="E489"/>
          <cell r="F489" t="str">
            <v>ر1</v>
          </cell>
          <cell r="G489"/>
          <cell r="H489" t="str">
            <v>ر2</v>
          </cell>
          <cell r="I489"/>
          <cell r="J489" t="str">
            <v>ر2</v>
          </cell>
          <cell r="K489"/>
          <cell r="L489" t="str">
            <v>ر1</v>
          </cell>
          <cell r="M489"/>
          <cell r="N489" t="str">
            <v>ر2</v>
          </cell>
          <cell r="O489">
            <v>1</v>
          </cell>
          <cell r="P489" t="str">
            <v>ر2</v>
          </cell>
          <cell r="Q489">
            <v>1</v>
          </cell>
          <cell r="R489" t="str">
            <v>ر2</v>
          </cell>
          <cell r="S489">
            <v>1</v>
          </cell>
          <cell r="T489" t="str">
            <v>ر2</v>
          </cell>
          <cell r="U489"/>
          <cell r="V489" t="str">
            <v>ج</v>
          </cell>
          <cell r="W489"/>
          <cell r="X489" t="str">
            <v>ر1</v>
          </cell>
          <cell r="Y489">
            <v>1</v>
          </cell>
          <cell r="Z489" t="str">
            <v>ر2</v>
          </cell>
          <cell r="AA489">
            <v>1</v>
          </cell>
          <cell r="AB489" t="str">
            <v>ر2</v>
          </cell>
          <cell r="AC489"/>
          <cell r="AD489" t="str">
            <v/>
          </cell>
          <cell r="AE489"/>
          <cell r="AF489" t="str">
            <v/>
          </cell>
          <cell r="AG489"/>
          <cell r="AH489" t="str">
            <v/>
          </cell>
          <cell r="AI489"/>
          <cell r="AJ489" t="str">
            <v/>
          </cell>
          <cell r="AK489"/>
          <cell r="AL489" t="str">
            <v/>
          </cell>
          <cell r="AM489"/>
          <cell r="AN489" t="str">
            <v/>
          </cell>
          <cell r="AO489"/>
          <cell r="AP489" t="str">
            <v/>
          </cell>
          <cell r="AQ489"/>
          <cell r="AR489" t="str">
            <v/>
          </cell>
          <cell r="AS489"/>
          <cell r="AT489" t="str">
            <v/>
          </cell>
          <cell r="AU489"/>
          <cell r="AV489" t="str">
            <v/>
          </cell>
          <cell r="AW489"/>
          <cell r="AX489" t="str">
            <v/>
          </cell>
          <cell r="AY489"/>
          <cell r="AZ489" t="str">
            <v/>
          </cell>
          <cell r="BA489"/>
          <cell r="BB489" t="str">
            <v/>
          </cell>
          <cell r="BC489"/>
          <cell r="BD489" t="str">
            <v/>
          </cell>
          <cell r="BE489"/>
          <cell r="BF489" t="str">
            <v/>
          </cell>
          <cell r="BG489"/>
          <cell r="BH489" t="str">
            <v/>
          </cell>
          <cell r="BI489"/>
          <cell r="BJ489" t="str">
            <v/>
          </cell>
          <cell r="BK489"/>
          <cell r="BL489" t="str">
            <v/>
          </cell>
          <cell r="BM489"/>
          <cell r="BN489" t="str">
            <v/>
          </cell>
          <cell r="BO489"/>
          <cell r="BP489" t="str">
            <v/>
          </cell>
          <cell r="BQ489"/>
          <cell r="BR489" t="str">
            <v/>
          </cell>
          <cell r="BS489"/>
          <cell r="BT489" t="str">
            <v/>
          </cell>
          <cell r="BU489"/>
          <cell r="BV489" t="str">
            <v/>
          </cell>
          <cell r="BW489"/>
          <cell r="BX489" t="str">
            <v/>
          </cell>
          <cell r="BY489"/>
          <cell r="BZ489" t="str">
            <v/>
          </cell>
          <cell r="CA489"/>
          <cell r="CB489" t="str">
            <v/>
          </cell>
          <cell r="CC489"/>
          <cell r="CD489" t="str">
            <v/>
          </cell>
          <cell r="CE489"/>
          <cell r="CF489" t="str">
            <v/>
          </cell>
          <cell r="CG489"/>
          <cell r="CH489" t="str">
            <v/>
          </cell>
          <cell r="CI489"/>
          <cell r="CJ489" t="str">
            <v/>
          </cell>
          <cell r="CK489"/>
          <cell r="CL489" t="str">
            <v/>
          </cell>
          <cell r="CM489"/>
          <cell r="CN489" t="str">
            <v/>
          </cell>
          <cell r="CO489"/>
          <cell r="CP489" t="str">
            <v/>
          </cell>
          <cell r="CQ489"/>
          <cell r="CR489" t="str">
            <v/>
          </cell>
          <cell r="CS489"/>
          <cell r="CT489" t="str">
            <v/>
          </cell>
          <cell r="CU489"/>
          <cell r="CV489" t="str">
            <v/>
          </cell>
          <cell r="CW489"/>
          <cell r="CX489" t="str">
            <v>ر1</v>
          </cell>
          <cell r="CY489" t="str">
            <v>ر2</v>
          </cell>
          <cell r="CZ489" t="str">
            <v>ر2</v>
          </cell>
          <cell r="DA489" t="str">
            <v>ر1</v>
          </cell>
          <cell r="DB489" t="str">
            <v>ر2</v>
          </cell>
          <cell r="DC489" t="str">
            <v>ر2</v>
          </cell>
          <cell r="DD489" t="str">
            <v>ر2</v>
          </cell>
          <cell r="DE489" t="str">
            <v>ر2</v>
          </cell>
          <cell r="DF489" t="str">
            <v>ج</v>
          </cell>
          <cell r="DG489" t="str">
            <v>ر1</v>
          </cell>
          <cell r="DH489" t="str">
            <v>ر2</v>
          </cell>
          <cell r="DI489" t="str">
            <v>ر2</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O489" t="str">
            <v/>
          </cell>
          <cell r="EP489" t="str">
            <v/>
          </cell>
          <cell r="EQ489" t="str">
            <v/>
          </cell>
          <cell r="ER489" t="str">
            <v/>
          </cell>
          <cell r="ES489" t="str">
            <v/>
          </cell>
          <cell r="ET489" t="str">
            <v/>
          </cell>
          <cell r="EU489" t="str">
            <v/>
          </cell>
          <cell r="EV489" t="str">
            <v/>
          </cell>
          <cell r="EW489" t="e">
            <v>#REF!</v>
          </cell>
        </row>
        <row r="490">
          <cell r="A490">
            <v>707295</v>
          </cell>
          <cell r="B490" t="str">
            <v>محمدزهير زيدان</v>
          </cell>
          <cell r="C490" t="str">
            <v>الأولى</v>
          </cell>
          <cell r="D490" t="str">
            <v/>
          </cell>
          <cell r="E490">
            <v>1</v>
          </cell>
          <cell r="F490" t="str">
            <v>ر2</v>
          </cell>
          <cell r="G490">
            <v>1</v>
          </cell>
          <cell r="H490" t="str">
            <v>ر1</v>
          </cell>
          <cell r="I490">
            <v>1</v>
          </cell>
          <cell r="J490" t="str">
            <v>ر2</v>
          </cell>
          <cell r="K490"/>
          <cell r="L490" t="str">
            <v>ر2</v>
          </cell>
          <cell r="M490"/>
          <cell r="N490" t="str">
            <v>ر2</v>
          </cell>
          <cell r="O490"/>
          <cell r="P490" t="str">
            <v>ر1</v>
          </cell>
          <cell r="Q490"/>
          <cell r="R490" t="str">
            <v>ر1</v>
          </cell>
          <cell r="S490">
            <v>1</v>
          </cell>
          <cell r="T490" t="str">
            <v>ج</v>
          </cell>
          <cell r="U490">
            <v>1</v>
          </cell>
          <cell r="V490" t="str">
            <v>ج</v>
          </cell>
          <cell r="W490">
            <v>1</v>
          </cell>
          <cell r="X490" t="str">
            <v>ج</v>
          </cell>
          <cell r="Y490">
            <v>1</v>
          </cell>
          <cell r="Z490" t="str">
            <v>ر2</v>
          </cell>
          <cell r="AA490"/>
          <cell r="AB490" t="str">
            <v>ر2</v>
          </cell>
          <cell r="AC490"/>
          <cell r="AD490" t="str">
            <v/>
          </cell>
          <cell r="AE490"/>
          <cell r="AF490" t="str">
            <v/>
          </cell>
          <cell r="AG490"/>
          <cell r="AH490" t="str">
            <v/>
          </cell>
          <cell r="AI490"/>
          <cell r="AJ490" t="str">
            <v/>
          </cell>
          <cell r="AK490"/>
          <cell r="AL490" t="str">
            <v/>
          </cell>
          <cell r="AM490"/>
          <cell r="AN490" t="str">
            <v/>
          </cell>
          <cell r="AO490"/>
          <cell r="AP490" t="str">
            <v/>
          </cell>
          <cell r="AQ490"/>
          <cell r="AR490" t="str">
            <v/>
          </cell>
          <cell r="AS490"/>
          <cell r="AT490" t="str">
            <v/>
          </cell>
          <cell r="AU490"/>
          <cell r="AV490" t="str">
            <v/>
          </cell>
          <cell r="AW490"/>
          <cell r="AX490" t="str">
            <v/>
          </cell>
          <cell r="AY490"/>
          <cell r="AZ490" t="str">
            <v/>
          </cell>
          <cell r="BA490"/>
          <cell r="BB490" t="str">
            <v/>
          </cell>
          <cell r="BC490"/>
          <cell r="BD490" t="str">
            <v/>
          </cell>
          <cell r="BE490"/>
          <cell r="BF490" t="str">
            <v/>
          </cell>
          <cell r="BG490"/>
          <cell r="BH490" t="str">
            <v/>
          </cell>
          <cell r="BI490"/>
          <cell r="BJ490" t="str">
            <v/>
          </cell>
          <cell r="BK490"/>
          <cell r="BL490" t="str">
            <v/>
          </cell>
          <cell r="BM490"/>
          <cell r="BN490" t="str">
            <v/>
          </cell>
          <cell r="BO490"/>
          <cell r="BP490" t="str">
            <v/>
          </cell>
          <cell r="BQ490"/>
          <cell r="BR490" t="str">
            <v/>
          </cell>
          <cell r="BS490"/>
          <cell r="BT490" t="str">
            <v/>
          </cell>
          <cell r="BU490"/>
          <cell r="BV490" t="str">
            <v/>
          </cell>
          <cell r="BW490"/>
          <cell r="BX490" t="str">
            <v/>
          </cell>
          <cell r="BY490"/>
          <cell r="BZ490" t="str">
            <v/>
          </cell>
          <cell r="CA490"/>
          <cell r="CB490" t="str">
            <v/>
          </cell>
          <cell r="CC490"/>
          <cell r="CD490" t="str">
            <v/>
          </cell>
          <cell r="CE490"/>
          <cell r="CF490" t="str">
            <v/>
          </cell>
          <cell r="CG490"/>
          <cell r="CH490" t="str">
            <v/>
          </cell>
          <cell r="CI490"/>
          <cell r="CJ490" t="str">
            <v/>
          </cell>
          <cell r="CK490"/>
          <cell r="CL490" t="str">
            <v/>
          </cell>
          <cell r="CM490"/>
          <cell r="CN490" t="str">
            <v/>
          </cell>
          <cell r="CO490"/>
          <cell r="CP490" t="str">
            <v/>
          </cell>
          <cell r="CQ490"/>
          <cell r="CR490" t="str">
            <v/>
          </cell>
          <cell r="CS490"/>
          <cell r="CT490" t="str">
            <v/>
          </cell>
          <cell r="CU490"/>
          <cell r="CV490" t="str">
            <v/>
          </cell>
          <cell r="CW490"/>
          <cell r="CX490" t="str">
            <v>ر2</v>
          </cell>
          <cell r="CY490" t="str">
            <v>ر2</v>
          </cell>
          <cell r="CZ490" t="str">
            <v>ر2</v>
          </cell>
          <cell r="DA490" t="str">
            <v>ر2</v>
          </cell>
          <cell r="DB490" t="str">
            <v>ر2</v>
          </cell>
          <cell r="DC490" t="str">
            <v>ر1</v>
          </cell>
          <cell r="DD490" t="str">
            <v>ر1</v>
          </cell>
          <cell r="DE490" t="str">
            <v>ر1</v>
          </cell>
          <cell r="DF490" t="str">
            <v>ر1</v>
          </cell>
          <cell r="DG490" t="str">
            <v>ر1</v>
          </cell>
          <cell r="DH490" t="str">
            <v>ر2</v>
          </cell>
          <cell r="DI490" t="str">
            <v>ر2</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e">
            <v>#REF!</v>
          </cell>
        </row>
        <row r="491">
          <cell r="A491">
            <v>707440</v>
          </cell>
          <cell r="B491" t="str">
            <v>شربل خنيفس</v>
          </cell>
          <cell r="C491" t="str">
            <v>الأولى</v>
          </cell>
          <cell r="D491" t="str">
            <v/>
          </cell>
          <cell r="E491">
            <v>1</v>
          </cell>
          <cell r="F491" t="str">
            <v>ر1</v>
          </cell>
          <cell r="G491">
            <v>1</v>
          </cell>
          <cell r="H491" t="str">
            <v>ر1</v>
          </cell>
          <cell r="I491">
            <v>1</v>
          </cell>
          <cell r="J491" t="str">
            <v>ر1</v>
          </cell>
          <cell r="K491">
            <v>1</v>
          </cell>
          <cell r="L491" t="str">
            <v>ر1</v>
          </cell>
          <cell r="M491">
            <v>1</v>
          </cell>
          <cell r="N491" t="str">
            <v>ج</v>
          </cell>
          <cell r="O491">
            <v>1</v>
          </cell>
          <cell r="P491" t="str">
            <v>ج</v>
          </cell>
          <cell r="Q491">
            <v>1</v>
          </cell>
          <cell r="R491" t="str">
            <v>ج</v>
          </cell>
          <cell r="S491">
            <v>1</v>
          </cell>
          <cell r="T491" t="str">
            <v>ج</v>
          </cell>
          <cell r="U491">
            <v>1</v>
          </cell>
          <cell r="V491" t="str">
            <v>ج</v>
          </cell>
          <cell r="W491">
            <v>1</v>
          </cell>
          <cell r="X491" t="str">
            <v>ج</v>
          </cell>
          <cell r="Y491">
            <v>1</v>
          </cell>
          <cell r="Z491" t="str">
            <v>ج</v>
          </cell>
          <cell r="AA491">
            <v>1</v>
          </cell>
          <cell r="AB491" t="str">
            <v>ج</v>
          </cell>
          <cell r="AC491"/>
          <cell r="AD491" t="str">
            <v/>
          </cell>
          <cell r="AE491"/>
          <cell r="AF491" t="str">
            <v/>
          </cell>
          <cell r="AG491"/>
          <cell r="AH491" t="str">
            <v/>
          </cell>
          <cell r="AI491"/>
          <cell r="AJ491" t="str">
            <v/>
          </cell>
          <cell r="AK491"/>
          <cell r="AL491" t="str">
            <v/>
          </cell>
          <cell r="AM491"/>
          <cell r="AN491" t="str">
            <v/>
          </cell>
          <cell r="AO491"/>
          <cell r="AP491" t="str">
            <v/>
          </cell>
          <cell r="AQ491"/>
          <cell r="AR491" t="str">
            <v/>
          </cell>
          <cell r="AS491"/>
          <cell r="AT491" t="str">
            <v/>
          </cell>
          <cell r="AU491"/>
          <cell r="AV491" t="str">
            <v/>
          </cell>
          <cell r="AW491"/>
          <cell r="AX491" t="str">
            <v/>
          </cell>
          <cell r="AY491"/>
          <cell r="AZ491" t="str">
            <v/>
          </cell>
          <cell r="BA491"/>
          <cell r="BB491" t="str">
            <v/>
          </cell>
          <cell r="BC491"/>
          <cell r="BD491" t="str">
            <v/>
          </cell>
          <cell r="BE491"/>
          <cell r="BF491" t="str">
            <v/>
          </cell>
          <cell r="BG491"/>
          <cell r="BH491" t="str">
            <v/>
          </cell>
          <cell r="BI491"/>
          <cell r="BJ491" t="str">
            <v/>
          </cell>
          <cell r="BK491"/>
          <cell r="BL491" t="str">
            <v/>
          </cell>
          <cell r="BM491"/>
          <cell r="BN491" t="str">
            <v/>
          </cell>
          <cell r="BO491"/>
          <cell r="BP491" t="str">
            <v/>
          </cell>
          <cell r="BQ491"/>
          <cell r="BR491" t="str">
            <v/>
          </cell>
          <cell r="BS491"/>
          <cell r="BT491" t="str">
            <v/>
          </cell>
          <cell r="BU491"/>
          <cell r="BV491" t="str">
            <v/>
          </cell>
          <cell r="BW491"/>
          <cell r="BX491" t="str">
            <v/>
          </cell>
          <cell r="BY491"/>
          <cell r="BZ491" t="str">
            <v/>
          </cell>
          <cell r="CA491"/>
          <cell r="CB491" t="str">
            <v/>
          </cell>
          <cell r="CC491"/>
          <cell r="CD491" t="str">
            <v/>
          </cell>
          <cell r="CE491"/>
          <cell r="CF491" t="str">
            <v/>
          </cell>
          <cell r="CG491"/>
          <cell r="CH491" t="str">
            <v/>
          </cell>
          <cell r="CI491"/>
          <cell r="CJ491" t="str">
            <v/>
          </cell>
          <cell r="CK491"/>
          <cell r="CL491" t="str">
            <v/>
          </cell>
          <cell r="CM491"/>
          <cell r="CN491" t="str">
            <v/>
          </cell>
          <cell r="CO491"/>
          <cell r="CP491" t="str">
            <v/>
          </cell>
          <cell r="CQ491"/>
          <cell r="CR491" t="str">
            <v/>
          </cell>
          <cell r="CS491"/>
          <cell r="CT491" t="str">
            <v/>
          </cell>
          <cell r="CU491"/>
          <cell r="CV491" t="str">
            <v/>
          </cell>
          <cell r="CW491"/>
          <cell r="CX491" t="str">
            <v>ر2</v>
          </cell>
          <cell r="CY491" t="str">
            <v>ر2</v>
          </cell>
          <cell r="CZ491" t="str">
            <v>ر2</v>
          </cell>
          <cell r="DA491" t="str">
            <v>ر2</v>
          </cell>
          <cell r="DB491" t="str">
            <v>ر1</v>
          </cell>
          <cell r="DC491" t="str">
            <v>ر1</v>
          </cell>
          <cell r="DD491" t="str">
            <v>ر1</v>
          </cell>
          <cell r="DE491" t="str">
            <v>ر1</v>
          </cell>
          <cell r="DF491" t="str">
            <v>ر1</v>
          </cell>
          <cell r="DG491" t="str">
            <v>ر1</v>
          </cell>
          <cell r="DH491" t="str">
            <v>ر1</v>
          </cell>
          <cell r="DI491" t="str">
            <v>ر1</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e">
            <v>#REF!</v>
          </cell>
        </row>
        <row r="492">
          <cell r="A492">
            <v>703439</v>
          </cell>
          <cell r="B492" t="str">
            <v>ايناس المصري</v>
          </cell>
          <cell r="C492" t="str">
            <v>الرابعة</v>
          </cell>
          <cell r="D492" t="str">
            <v/>
          </cell>
          <cell r="E492"/>
          <cell r="F492" t="str">
            <v>ر1</v>
          </cell>
          <cell r="G492"/>
          <cell r="H492" t="str">
            <v>ر1</v>
          </cell>
          <cell r="I492"/>
          <cell r="J492" t="str">
            <v>ر2</v>
          </cell>
          <cell r="K492"/>
          <cell r="L492" t="str">
            <v>ر1</v>
          </cell>
          <cell r="M492"/>
          <cell r="N492" t="str">
            <v>ر1</v>
          </cell>
          <cell r="O492"/>
          <cell r="P492" t="str">
            <v>ر1</v>
          </cell>
          <cell r="Q492"/>
          <cell r="R492" t="str">
            <v>ر1</v>
          </cell>
          <cell r="S492"/>
          <cell r="T492" t="str">
            <v>ر1</v>
          </cell>
          <cell r="U492"/>
          <cell r="V492" t="str">
            <v>ر1</v>
          </cell>
          <cell r="W492"/>
          <cell r="X492" t="str">
            <v>ر2</v>
          </cell>
          <cell r="Y492"/>
          <cell r="Z492" t="str">
            <v>ر1</v>
          </cell>
          <cell r="AA492"/>
          <cell r="AB492" t="str">
            <v>ر1</v>
          </cell>
          <cell r="AC492"/>
          <cell r="AD492" t="str">
            <v>ر1</v>
          </cell>
          <cell r="AE492"/>
          <cell r="AF492" t="str">
            <v>ر2</v>
          </cell>
          <cell r="AG492"/>
          <cell r="AH492" t="str">
            <v>ر1</v>
          </cell>
          <cell r="AI492"/>
          <cell r="AJ492" t="str">
            <v>ج</v>
          </cell>
          <cell r="AK492"/>
          <cell r="AL492" t="str">
            <v>ر1</v>
          </cell>
          <cell r="AM492"/>
          <cell r="AN492" t="str">
            <v>ر1</v>
          </cell>
          <cell r="AO492"/>
          <cell r="AP492" t="str">
            <v>ر1</v>
          </cell>
          <cell r="AQ492"/>
          <cell r="AR492" t="str">
            <v>ج</v>
          </cell>
          <cell r="AS492"/>
          <cell r="AT492" t="str">
            <v>ر1</v>
          </cell>
          <cell r="AU492"/>
          <cell r="AV492" t="str">
            <v>ر1</v>
          </cell>
          <cell r="AW492"/>
          <cell r="AX492" t="str">
            <v>ر1</v>
          </cell>
          <cell r="AY492"/>
          <cell r="AZ492" t="str">
            <v>ر2</v>
          </cell>
          <cell r="BA492"/>
          <cell r="BB492" t="str">
            <v>ر1</v>
          </cell>
          <cell r="BC492"/>
          <cell r="BD492" t="str">
            <v>ر1</v>
          </cell>
          <cell r="BE492"/>
          <cell r="BF492" t="str">
            <v>ر2</v>
          </cell>
          <cell r="BG492"/>
          <cell r="BH492" t="str">
            <v>ر1</v>
          </cell>
          <cell r="BI492"/>
          <cell r="BJ492" t="str">
            <v>ر2</v>
          </cell>
          <cell r="BK492"/>
          <cell r="BL492" t="str">
            <v>ر1</v>
          </cell>
          <cell r="BM492"/>
          <cell r="BN492" t="str">
            <v>ر2</v>
          </cell>
          <cell r="BO492"/>
          <cell r="BP492" t="str">
            <v>ر1</v>
          </cell>
          <cell r="BQ492"/>
          <cell r="BR492" t="str">
            <v>ر2</v>
          </cell>
          <cell r="BS492"/>
          <cell r="BT492" t="str">
            <v>ر2</v>
          </cell>
          <cell r="BU492"/>
          <cell r="BV492" t="str">
            <v>ر1</v>
          </cell>
          <cell r="BW492"/>
          <cell r="BX492" t="str">
            <v>ر1</v>
          </cell>
          <cell r="BY492"/>
          <cell r="BZ492" t="str">
            <v>ج</v>
          </cell>
          <cell r="CA492"/>
          <cell r="CB492" t="str">
            <v>ج</v>
          </cell>
          <cell r="CC492">
            <v>1</v>
          </cell>
          <cell r="CD492" t="str">
            <v>ج</v>
          </cell>
          <cell r="CE492">
            <v>1</v>
          </cell>
          <cell r="CF492" t="str">
            <v>ج</v>
          </cell>
          <cell r="CG492">
            <v>1</v>
          </cell>
          <cell r="CH492" t="str">
            <v>ج</v>
          </cell>
          <cell r="CI492"/>
          <cell r="CJ492" t="str">
            <v>ج</v>
          </cell>
          <cell r="CK492"/>
          <cell r="CL492" t="str">
            <v/>
          </cell>
          <cell r="CM492"/>
          <cell r="CN492" t="str">
            <v/>
          </cell>
          <cell r="CO492"/>
          <cell r="CP492" t="str">
            <v/>
          </cell>
          <cell r="CQ492"/>
          <cell r="CR492" t="str">
            <v/>
          </cell>
          <cell r="CS492"/>
          <cell r="CT492" t="str">
            <v/>
          </cell>
          <cell r="CU492"/>
          <cell r="CV492" t="str">
            <v/>
          </cell>
          <cell r="CW492"/>
          <cell r="CX492" t="str">
            <v>ر1</v>
          </cell>
          <cell r="CY492" t="str">
            <v>ر1</v>
          </cell>
          <cell r="CZ492" t="str">
            <v>ر2</v>
          </cell>
          <cell r="DA492" t="str">
            <v>ر1</v>
          </cell>
          <cell r="DB492" t="str">
            <v>ر1</v>
          </cell>
          <cell r="DC492" t="str">
            <v>ر1</v>
          </cell>
          <cell r="DD492" t="str">
            <v>ر1</v>
          </cell>
          <cell r="DE492" t="str">
            <v>ر1</v>
          </cell>
          <cell r="DF492" t="str">
            <v>ر1</v>
          </cell>
          <cell r="DG492" t="str">
            <v>ر2</v>
          </cell>
          <cell r="DH492" t="str">
            <v>ر1</v>
          </cell>
          <cell r="DI492" t="str">
            <v>ر1</v>
          </cell>
          <cell r="DJ492" t="str">
            <v>ر1</v>
          </cell>
          <cell r="DK492" t="str">
            <v>ر2</v>
          </cell>
          <cell r="DL492" t="str">
            <v>ر1</v>
          </cell>
          <cell r="DM492" t="str">
            <v>ج</v>
          </cell>
          <cell r="DN492" t="str">
            <v>ر1</v>
          </cell>
          <cell r="DO492" t="str">
            <v>ر1</v>
          </cell>
          <cell r="DP492" t="str">
            <v>ر1</v>
          </cell>
          <cell r="DQ492" t="str">
            <v>ج</v>
          </cell>
          <cell r="DR492" t="str">
            <v>ر1</v>
          </cell>
          <cell r="DS492" t="str">
            <v>ر1</v>
          </cell>
          <cell r="DT492" t="str">
            <v>ر1</v>
          </cell>
          <cell r="DU492" t="str">
            <v>ر2</v>
          </cell>
          <cell r="DV492" t="str">
            <v>ر1</v>
          </cell>
          <cell r="DW492" t="str">
            <v>ر1</v>
          </cell>
          <cell r="DX492" t="str">
            <v>ر2</v>
          </cell>
          <cell r="DY492" t="str">
            <v>ر1</v>
          </cell>
          <cell r="DZ492" t="str">
            <v>ر2</v>
          </cell>
          <cell r="EA492" t="str">
            <v>ر1</v>
          </cell>
          <cell r="EB492" t="str">
            <v>ر2</v>
          </cell>
          <cell r="EC492" t="str">
            <v>ر1</v>
          </cell>
          <cell r="ED492" t="str">
            <v>ر2</v>
          </cell>
          <cell r="EE492" t="str">
            <v>ر2</v>
          </cell>
          <cell r="EF492" t="str">
            <v>ر1</v>
          </cell>
          <cell r="EG492" t="str">
            <v>ر1</v>
          </cell>
          <cell r="EH492" t="str">
            <v>ج</v>
          </cell>
          <cell r="EI492" t="str">
            <v>ج</v>
          </cell>
          <cell r="EJ492" t="str">
            <v>ر1</v>
          </cell>
          <cell r="EK492" t="str">
            <v>ر1</v>
          </cell>
          <cell r="EL492" t="str">
            <v>ر1</v>
          </cell>
          <cell r="EM492" t="str">
            <v>ج</v>
          </cell>
          <cell r="EN492" t="str">
            <v/>
          </cell>
          <cell r="EO492" t="str">
            <v/>
          </cell>
          <cell r="EP492" t="str">
            <v/>
          </cell>
          <cell r="EQ492" t="str">
            <v/>
          </cell>
          <cell r="ER492" t="str">
            <v/>
          </cell>
          <cell r="ES492" t="str">
            <v/>
          </cell>
          <cell r="ET492" t="str">
            <v/>
          </cell>
          <cell r="EU492" t="str">
            <v/>
          </cell>
          <cell r="EV492" t="str">
            <v/>
          </cell>
          <cell r="EW492" t="e">
            <v>#REF!</v>
          </cell>
        </row>
        <row r="493">
          <cell r="A493">
            <v>707270</v>
          </cell>
          <cell r="B493" t="str">
            <v>لورانس فاخورى</v>
          </cell>
          <cell r="C493" t="str">
            <v>الأولى</v>
          </cell>
          <cell r="D493" t="str">
            <v/>
          </cell>
          <cell r="E493"/>
          <cell r="F493" t="str">
            <v>ر1</v>
          </cell>
          <cell r="G493"/>
          <cell r="H493" t="str">
            <v>ر1</v>
          </cell>
          <cell r="I493"/>
          <cell r="J493" t="str">
            <v>ج</v>
          </cell>
          <cell r="K493">
            <v>1</v>
          </cell>
          <cell r="L493" t="str">
            <v>ج</v>
          </cell>
          <cell r="M493">
            <v>1</v>
          </cell>
          <cell r="N493" t="str">
            <v>ج</v>
          </cell>
          <cell r="O493"/>
          <cell r="P493" t="str">
            <v>ج</v>
          </cell>
          <cell r="Q493"/>
          <cell r="R493" t="str">
            <v>ج</v>
          </cell>
          <cell r="S493"/>
          <cell r="T493" t="str">
            <v>ج</v>
          </cell>
          <cell r="U493"/>
          <cell r="V493" t="str">
            <v>ج</v>
          </cell>
          <cell r="W493"/>
          <cell r="X493" t="str">
            <v>ج</v>
          </cell>
          <cell r="Y493"/>
          <cell r="Z493" t="str">
            <v>ج</v>
          </cell>
          <cell r="AA493"/>
          <cell r="AB493" t="str">
            <v>ج</v>
          </cell>
          <cell r="AC493"/>
          <cell r="AD493" t="str">
            <v/>
          </cell>
          <cell r="AE493"/>
          <cell r="AF493" t="str">
            <v/>
          </cell>
          <cell r="AG493"/>
          <cell r="AH493" t="str">
            <v/>
          </cell>
          <cell r="AI493"/>
          <cell r="AJ493" t="str">
            <v/>
          </cell>
          <cell r="AK493"/>
          <cell r="AL493" t="str">
            <v/>
          </cell>
          <cell r="AM493"/>
          <cell r="AN493" t="str">
            <v/>
          </cell>
          <cell r="AO493"/>
          <cell r="AP493" t="str">
            <v/>
          </cell>
          <cell r="AQ493"/>
          <cell r="AR493" t="str">
            <v/>
          </cell>
          <cell r="AS493"/>
          <cell r="AT493" t="str">
            <v/>
          </cell>
          <cell r="AU493"/>
          <cell r="AV493" t="str">
            <v/>
          </cell>
          <cell r="AW493"/>
          <cell r="AX493" t="str">
            <v/>
          </cell>
          <cell r="AY493"/>
          <cell r="AZ493" t="str">
            <v/>
          </cell>
          <cell r="BA493"/>
          <cell r="BB493" t="str">
            <v/>
          </cell>
          <cell r="BC493"/>
          <cell r="BD493" t="str">
            <v/>
          </cell>
          <cell r="BE493"/>
          <cell r="BF493" t="str">
            <v/>
          </cell>
          <cell r="BG493"/>
          <cell r="BH493" t="str">
            <v/>
          </cell>
          <cell r="BI493"/>
          <cell r="BJ493" t="str">
            <v/>
          </cell>
          <cell r="BK493"/>
          <cell r="BL493" t="str">
            <v/>
          </cell>
          <cell r="BM493"/>
          <cell r="BN493" t="str">
            <v/>
          </cell>
          <cell r="BO493"/>
          <cell r="BP493" t="str">
            <v/>
          </cell>
          <cell r="BQ493"/>
          <cell r="BR493" t="str">
            <v/>
          </cell>
          <cell r="BS493"/>
          <cell r="BT493" t="str">
            <v/>
          </cell>
          <cell r="BU493"/>
          <cell r="BV493" t="str">
            <v/>
          </cell>
          <cell r="BW493"/>
          <cell r="BX493" t="str">
            <v/>
          </cell>
          <cell r="BY493"/>
          <cell r="BZ493" t="str">
            <v/>
          </cell>
          <cell r="CA493"/>
          <cell r="CB493" t="str">
            <v/>
          </cell>
          <cell r="CC493"/>
          <cell r="CD493" t="str">
            <v/>
          </cell>
          <cell r="CE493"/>
          <cell r="CF493" t="str">
            <v/>
          </cell>
          <cell r="CG493"/>
          <cell r="CH493" t="str">
            <v/>
          </cell>
          <cell r="CI493"/>
          <cell r="CJ493" t="str">
            <v/>
          </cell>
          <cell r="CK493"/>
          <cell r="CL493" t="str">
            <v/>
          </cell>
          <cell r="CM493"/>
          <cell r="CN493" t="str">
            <v/>
          </cell>
          <cell r="CO493"/>
          <cell r="CP493" t="str">
            <v/>
          </cell>
          <cell r="CQ493"/>
          <cell r="CR493" t="str">
            <v/>
          </cell>
          <cell r="CS493"/>
          <cell r="CT493" t="str">
            <v/>
          </cell>
          <cell r="CU493"/>
          <cell r="CV493" t="str">
            <v/>
          </cell>
          <cell r="CW493"/>
          <cell r="CX493" t="str">
            <v>ر1</v>
          </cell>
          <cell r="CY493" t="str">
            <v>ر1</v>
          </cell>
          <cell r="CZ493" t="str">
            <v>ج</v>
          </cell>
          <cell r="DA493" t="str">
            <v>ر1</v>
          </cell>
          <cell r="DB493" t="str">
            <v>ر1</v>
          </cell>
          <cell r="DC493" t="str">
            <v>ج</v>
          </cell>
          <cell r="DD493" t="str">
            <v>ج</v>
          </cell>
          <cell r="DE493" t="str">
            <v>ج</v>
          </cell>
          <cell r="DF493" t="str">
            <v>ج</v>
          </cell>
          <cell r="DG493" t="str">
            <v>ج</v>
          </cell>
          <cell r="DH493" t="str">
            <v>ج</v>
          </cell>
          <cell r="DI493" t="str">
            <v>ج</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e">
            <v>#REF!</v>
          </cell>
        </row>
        <row r="494">
          <cell r="A494">
            <v>704039</v>
          </cell>
          <cell r="B494" t="str">
            <v>ايهم ديب</v>
          </cell>
          <cell r="C494" t="str">
            <v>الثالثة</v>
          </cell>
          <cell r="D494" t="str">
            <v>إيقاف</v>
          </cell>
          <cell r="E494"/>
          <cell r="F494" t="str">
            <v>ر2</v>
          </cell>
          <cell r="G494"/>
          <cell r="H494" t="str">
            <v>ر2</v>
          </cell>
          <cell r="I494"/>
          <cell r="J494" t="str">
            <v>ر2</v>
          </cell>
          <cell r="K494"/>
          <cell r="L494" t="str">
            <v>ر2</v>
          </cell>
          <cell r="M494"/>
          <cell r="N494" t="str">
            <v>ر2</v>
          </cell>
          <cell r="O494"/>
          <cell r="P494" t="str">
            <v>ر2</v>
          </cell>
          <cell r="Q494"/>
          <cell r="R494" t="str">
            <v>ر2</v>
          </cell>
          <cell r="S494"/>
          <cell r="T494" t="str">
            <v>ر2</v>
          </cell>
          <cell r="U494"/>
          <cell r="V494" t="str">
            <v>ر2</v>
          </cell>
          <cell r="W494"/>
          <cell r="X494" t="str">
            <v>ر2</v>
          </cell>
          <cell r="Y494"/>
          <cell r="Z494" t="str">
            <v>ر2</v>
          </cell>
          <cell r="AA494"/>
          <cell r="AB494" t="str">
            <v>ر2</v>
          </cell>
          <cell r="AC494"/>
          <cell r="AD494" t="str">
            <v>ر2</v>
          </cell>
          <cell r="AE494"/>
          <cell r="AF494" t="str">
            <v>ر2</v>
          </cell>
          <cell r="AG494"/>
          <cell r="AH494" t="str">
            <v>ر2</v>
          </cell>
          <cell r="AI494"/>
          <cell r="AJ494" t="str">
            <v>ر2</v>
          </cell>
          <cell r="AK494"/>
          <cell r="AL494" t="str">
            <v>ر2</v>
          </cell>
          <cell r="AM494"/>
          <cell r="AN494" t="str">
            <v>ر2</v>
          </cell>
          <cell r="AO494"/>
          <cell r="AP494" t="str">
            <v>ر2</v>
          </cell>
          <cell r="AQ494"/>
          <cell r="AR494" t="str">
            <v>ر2</v>
          </cell>
          <cell r="AS494"/>
          <cell r="AT494" t="str">
            <v>ر2</v>
          </cell>
          <cell r="AU494"/>
          <cell r="AV494" t="str">
            <v>ر2</v>
          </cell>
          <cell r="AW494"/>
          <cell r="AX494" t="str">
            <v>ر2</v>
          </cell>
          <cell r="AY494"/>
          <cell r="AZ494" t="str">
            <v>ر2</v>
          </cell>
          <cell r="BA494"/>
          <cell r="BB494" t="str">
            <v>ر2</v>
          </cell>
          <cell r="BC494">
            <v>1</v>
          </cell>
          <cell r="BD494" t="str">
            <v>ر2</v>
          </cell>
          <cell r="BE494"/>
          <cell r="BF494" t="str">
            <v>ر2</v>
          </cell>
          <cell r="BG494"/>
          <cell r="BH494" t="str">
            <v>ر2</v>
          </cell>
          <cell r="BI494"/>
          <cell r="BJ494" t="str">
            <v>ر2</v>
          </cell>
          <cell r="BK494">
            <v>1</v>
          </cell>
          <cell r="BL494" t="str">
            <v>ر2</v>
          </cell>
          <cell r="BM494"/>
          <cell r="BN494" t="str">
            <v>ج</v>
          </cell>
          <cell r="BO494"/>
          <cell r="BP494" t="str">
            <v>ج</v>
          </cell>
          <cell r="BQ494"/>
          <cell r="BR494" t="str">
            <v>ج</v>
          </cell>
          <cell r="BS494"/>
          <cell r="BT494" t="str">
            <v>ج</v>
          </cell>
          <cell r="BU494">
            <v>1</v>
          </cell>
          <cell r="BV494" t="str">
            <v>ج</v>
          </cell>
          <cell r="BW494"/>
          <cell r="BX494" t="str">
            <v>ج</v>
          </cell>
          <cell r="BY494"/>
          <cell r="BZ494" t="str">
            <v/>
          </cell>
          <cell r="CA494"/>
          <cell r="CB494" t="str">
            <v/>
          </cell>
          <cell r="CC494"/>
          <cell r="CD494" t="str">
            <v/>
          </cell>
          <cell r="CE494"/>
          <cell r="CF494" t="str">
            <v/>
          </cell>
          <cell r="CG494"/>
          <cell r="CH494" t="str">
            <v/>
          </cell>
          <cell r="CI494"/>
          <cell r="CJ494" t="str">
            <v/>
          </cell>
          <cell r="CK494"/>
          <cell r="CL494" t="str">
            <v/>
          </cell>
          <cell r="CM494"/>
          <cell r="CN494" t="str">
            <v/>
          </cell>
          <cell r="CO494"/>
          <cell r="CP494" t="str">
            <v/>
          </cell>
          <cell r="CQ494"/>
          <cell r="CR494" t="str">
            <v/>
          </cell>
          <cell r="CS494"/>
          <cell r="CT494" t="str">
            <v/>
          </cell>
          <cell r="CU494"/>
          <cell r="CV494" t="str">
            <v/>
          </cell>
          <cell r="CW494" t="str">
            <v>إيقاف</v>
          </cell>
          <cell r="CX494" t="str">
            <v>ر2</v>
          </cell>
          <cell r="CY494" t="str">
            <v>ر2</v>
          </cell>
          <cell r="CZ494" t="str">
            <v>ر2</v>
          </cell>
          <cell r="DA494" t="str">
            <v>ر2</v>
          </cell>
          <cell r="DB494" t="str">
            <v>ر2</v>
          </cell>
          <cell r="DC494" t="str">
            <v>ر2</v>
          </cell>
          <cell r="DD494" t="str">
            <v>ر2</v>
          </cell>
          <cell r="DE494" t="str">
            <v>ر2</v>
          </cell>
          <cell r="DF494" t="str">
            <v>ر2</v>
          </cell>
          <cell r="DG494" t="str">
            <v>ر2</v>
          </cell>
          <cell r="DH494" t="str">
            <v>ر2</v>
          </cell>
          <cell r="DI494" t="str">
            <v>ر2</v>
          </cell>
          <cell r="DJ494" t="str">
            <v>ر2</v>
          </cell>
          <cell r="DK494" t="str">
            <v>ر2</v>
          </cell>
          <cell r="DL494" t="str">
            <v>ر2</v>
          </cell>
          <cell r="DM494" t="str">
            <v>ر2</v>
          </cell>
          <cell r="DN494" t="str">
            <v>ر2</v>
          </cell>
          <cell r="DO494" t="str">
            <v>ر2</v>
          </cell>
          <cell r="DP494" t="str">
            <v>ر2</v>
          </cell>
          <cell r="DQ494" t="str">
            <v>ر2</v>
          </cell>
          <cell r="DR494" t="str">
            <v>ر2</v>
          </cell>
          <cell r="DS494" t="str">
            <v>ر2</v>
          </cell>
          <cell r="DT494" t="str">
            <v>ر2</v>
          </cell>
          <cell r="DU494" t="str">
            <v>ر2</v>
          </cell>
          <cell r="DV494" t="str">
            <v>ر2</v>
          </cell>
          <cell r="DW494" t="str">
            <v>ر2</v>
          </cell>
          <cell r="DX494" t="str">
            <v>ر2</v>
          </cell>
          <cell r="DY494" t="str">
            <v>ر2</v>
          </cell>
          <cell r="DZ494" t="str">
            <v>ر2</v>
          </cell>
          <cell r="EA494" t="str">
            <v>ر2</v>
          </cell>
          <cell r="EB494" t="str">
            <v>ج</v>
          </cell>
          <cell r="EC494" t="str">
            <v>ج</v>
          </cell>
          <cell r="ED494" t="str">
            <v>ج</v>
          </cell>
          <cell r="EE494" t="str">
            <v>ج</v>
          </cell>
          <cell r="EF494" t="str">
            <v>ج</v>
          </cell>
          <cell r="EG494" t="str">
            <v>ج</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v>50000</v>
          </cell>
          <cell r="EU494" t="str">
            <v/>
          </cell>
          <cell r="EV494" t="str">
            <v/>
          </cell>
          <cell r="EW494" t="e">
            <v>#REF!</v>
          </cell>
        </row>
        <row r="495">
          <cell r="A495">
            <v>706456</v>
          </cell>
          <cell r="B495" t="str">
            <v xml:space="preserve">طريف المهايني </v>
          </cell>
          <cell r="C495" t="str">
            <v>الثالثة</v>
          </cell>
          <cell r="D495" t="str">
            <v/>
          </cell>
          <cell r="E495"/>
          <cell r="F495" t="str">
            <v>ر2</v>
          </cell>
          <cell r="G495"/>
          <cell r="H495" t="str">
            <v>ر1</v>
          </cell>
          <cell r="I495"/>
          <cell r="J495" t="str">
            <v>ر2</v>
          </cell>
          <cell r="K495"/>
          <cell r="L495" t="str">
            <v>ر1</v>
          </cell>
          <cell r="M495"/>
          <cell r="N495" t="str">
            <v>ر1</v>
          </cell>
          <cell r="O495"/>
          <cell r="P495" t="str">
            <v>ر1</v>
          </cell>
          <cell r="Q495"/>
          <cell r="R495" t="str">
            <v>ر2</v>
          </cell>
          <cell r="S495"/>
          <cell r="T495" t="str">
            <v>ر1</v>
          </cell>
          <cell r="U495"/>
          <cell r="V495" t="str">
            <v>ر1</v>
          </cell>
          <cell r="W495"/>
          <cell r="X495" t="str">
            <v>ر2</v>
          </cell>
          <cell r="Y495"/>
          <cell r="Z495" t="str">
            <v>ر1</v>
          </cell>
          <cell r="AA495"/>
          <cell r="AB495" t="str">
            <v>ر1</v>
          </cell>
          <cell r="AC495"/>
          <cell r="AD495" t="str">
            <v>ر2</v>
          </cell>
          <cell r="AE495"/>
          <cell r="AF495" t="str">
            <v>ر1</v>
          </cell>
          <cell r="AG495"/>
          <cell r="AH495" t="str">
            <v>ر1</v>
          </cell>
          <cell r="AI495"/>
          <cell r="AJ495" t="str">
            <v>ر1</v>
          </cell>
          <cell r="AK495"/>
          <cell r="AL495" t="str">
            <v>ر1</v>
          </cell>
          <cell r="AM495"/>
          <cell r="AN495" t="str">
            <v>ر1</v>
          </cell>
          <cell r="AO495"/>
          <cell r="AP495" t="str">
            <v>ر2</v>
          </cell>
          <cell r="AQ495"/>
          <cell r="AR495" t="str">
            <v>ر1</v>
          </cell>
          <cell r="AS495"/>
          <cell r="AT495" t="str">
            <v>ر1</v>
          </cell>
          <cell r="AU495"/>
          <cell r="AV495" t="str">
            <v>ر2</v>
          </cell>
          <cell r="AW495"/>
          <cell r="AX495" t="str">
            <v>ر2</v>
          </cell>
          <cell r="AY495"/>
          <cell r="AZ495" t="str">
            <v>ر1</v>
          </cell>
          <cell r="BA495">
            <v>1</v>
          </cell>
          <cell r="BB495" t="str">
            <v>ج</v>
          </cell>
          <cell r="BC495">
            <v>1</v>
          </cell>
          <cell r="BD495" t="str">
            <v>ج</v>
          </cell>
          <cell r="BE495">
            <v>1</v>
          </cell>
          <cell r="BF495" t="str">
            <v>ج</v>
          </cell>
          <cell r="BG495"/>
          <cell r="BH495" t="str">
            <v>ج</v>
          </cell>
          <cell r="BI495"/>
          <cell r="BJ495" t="str">
            <v>ج</v>
          </cell>
          <cell r="BK495"/>
          <cell r="BL495" t="str">
            <v>ج</v>
          </cell>
          <cell r="BM495"/>
          <cell r="BN495" t="str">
            <v/>
          </cell>
          <cell r="BO495"/>
          <cell r="BP495" t="str">
            <v/>
          </cell>
          <cell r="BQ495"/>
          <cell r="BR495" t="str">
            <v/>
          </cell>
          <cell r="BS495"/>
          <cell r="BT495" t="str">
            <v/>
          </cell>
          <cell r="BU495"/>
          <cell r="BV495" t="str">
            <v/>
          </cell>
          <cell r="BW495"/>
          <cell r="BX495" t="str">
            <v/>
          </cell>
          <cell r="BY495"/>
          <cell r="BZ495" t="str">
            <v/>
          </cell>
          <cell r="CA495"/>
          <cell r="CB495" t="str">
            <v/>
          </cell>
          <cell r="CC495"/>
          <cell r="CD495" t="str">
            <v/>
          </cell>
          <cell r="CE495"/>
          <cell r="CF495" t="str">
            <v/>
          </cell>
          <cell r="CG495"/>
          <cell r="CH495" t="str">
            <v/>
          </cell>
          <cell r="CI495"/>
          <cell r="CJ495" t="str">
            <v/>
          </cell>
          <cell r="CK495"/>
          <cell r="CL495" t="str">
            <v/>
          </cell>
          <cell r="CM495"/>
          <cell r="CN495" t="str">
            <v/>
          </cell>
          <cell r="CO495"/>
          <cell r="CP495" t="str">
            <v/>
          </cell>
          <cell r="CQ495"/>
          <cell r="CR495" t="str">
            <v/>
          </cell>
          <cell r="CS495"/>
          <cell r="CT495" t="str">
            <v/>
          </cell>
          <cell r="CU495"/>
          <cell r="CV495" t="str">
            <v/>
          </cell>
          <cell r="CW495"/>
          <cell r="CX495" t="str">
            <v>ر2</v>
          </cell>
          <cell r="CY495" t="str">
            <v>ر1</v>
          </cell>
          <cell r="CZ495" t="str">
            <v>ر2</v>
          </cell>
          <cell r="DA495" t="str">
            <v>ر1</v>
          </cell>
          <cell r="DB495" t="str">
            <v>ر1</v>
          </cell>
          <cell r="DC495" t="str">
            <v>ر1</v>
          </cell>
          <cell r="DD495" t="str">
            <v>ر2</v>
          </cell>
          <cell r="DE495" t="str">
            <v>ر1</v>
          </cell>
          <cell r="DF495" t="str">
            <v>ر1</v>
          </cell>
          <cell r="DG495" t="str">
            <v>ر2</v>
          </cell>
          <cell r="DH495" t="str">
            <v>ر1</v>
          </cell>
          <cell r="DI495" t="str">
            <v>ر1</v>
          </cell>
          <cell r="DJ495" t="str">
            <v>ر2</v>
          </cell>
          <cell r="DK495" t="str">
            <v>ر1</v>
          </cell>
          <cell r="DL495" t="str">
            <v>ر1</v>
          </cell>
          <cell r="DM495" t="str">
            <v>ر1</v>
          </cell>
          <cell r="DN495" t="str">
            <v>ر1</v>
          </cell>
          <cell r="DO495" t="str">
            <v>ر1</v>
          </cell>
          <cell r="DP495" t="str">
            <v>ر2</v>
          </cell>
          <cell r="DQ495" t="str">
            <v>ر1</v>
          </cell>
          <cell r="DR495" t="str">
            <v>ر1</v>
          </cell>
          <cell r="DS495" t="str">
            <v>ر2</v>
          </cell>
          <cell r="DT495" t="str">
            <v>ر2</v>
          </cell>
          <cell r="DU495" t="str">
            <v>ر1</v>
          </cell>
          <cell r="DV495" t="str">
            <v>ر1</v>
          </cell>
          <cell r="DW495" t="str">
            <v>ر1</v>
          </cell>
          <cell r="DX495" t="str">
            <v>ر1</v>
          </cell>
          <cell r="DY495" t="str">
            <v>ج</v>
          </cell>
          <cell r="DZ495" t="str">
            <v>ج</v>
          </cell>
          <cell r="EA495" t="str">
            <v>ج</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O495" t="str">
            <v/>
          </cell>
          <cell r="EP495" t="str">
            <v/>
          </cell>
          <cell r="EQ495" t="str">
            <v/>
          </cell>
          <cell r="ER495" t="str">
            <v/>
          </cell>
          <cell r="ES495" t="str">
            <v/>
          </cell>
          <cell r="ET495" t="str">
            <v/>
          </cell>
          <cell r="EU495" t="str">
            <v/>
          </cell>
          <cell r="EV495" t="str">
            <v/>
          </cell>
          <cell r="EW495" t="e">
            <v>#REF!</v>
          </cell>
        </row>
        <row r="496">
          <cell r="A496">
            <v>705903</v>
          </cell>
          <cell r="B496" t="str">
            <v xml:space="preserve">عبير حمدان </v>
          </cell>
          <cell r="C496" t="str">
            <v>الثانية</v>
          </cell>
          <cell r="D496" t="str">
            <v/>
          </cell>
          <cell r="E496"/>
          <cell r="F496" t="str">
            <v>ر2</v>
          </cell>
          <cell r="G496"/>
          <cell r="H496" t="str">
            <v>ر2</v>
          </cell>
          <cell r="I496"/>
          <cell r="J496" t="str">
            <v>ر2</v>
          </cell>
          <cell r="K496"/>
          <cell r="L496" t="str">
            <v>ر1</v>
          </cell>
          <cell r="M496"/>
          <cell r="N496" t="str">
            <v>ر2</v>
          </cell>
          <cell r="O496"/>
          <cell r="P496" t="str">
            <v>ر2</v>
          </cell>
          <cell r="Q496"/>
          <cell r="R496" t="str">
            <v>ر1</v>
          </cell>
          <cell r="S496"/>
          <cell r="T496" t="str">
            <v>ر2</v>
          </cell>
          <cell r="U496"/>
          <cell r="V496" t="str">
            <v>ر1</v>
          </cell>
          <cell r="W496"/>
          <cell r="X496" t="str">
            <v>ر2</v>
          </cell>
          <cell r="Y496"/>
          <cell r="Z496" t="str">
            <v>ر1</v>
          </cell>
          <cell r="AA496"/>
          <cell r="AB496" t="str">
            <v>ر2</v>
          </cell>
          <cell r="AC496">
            <v>1</v>
          </cell>
          <cell r="AD496" t="str">
            <v>ر1</v>
          </cell>
          <cell r="AE496"/>
          <cell r="AF496" t="str">
            <v>ج</v>
          </cell>
          <cell r="AG496"/>
          <cell r="AH496" t="str">
            <v>ر1</v>
          </cell>
          <cell r="AI496"/>
          <cell r="AJ496" t="str">
            <v>ج</v>
          </cell>
          <cell r="AK496">
            <v>1</v>
          </cell>
          <cell r="AL496" t="str">
            <v>ج</v>
          </cell>
          <cell r="AM496"/>
          <cell r="AN496" t="str">
            <v>ج</v>
          </cell>
          <cell r="AO496"/>
          <cell r="AP496" t="str">
            <v>ج</v>
          </cell>
          <cell r="AQ496"/>
          <cell r="AR496" t="str">
            <v>ج</v>
          </cell>
          <cell r="AS496"/>
          <cell r="AT496" t="str">
            <v>ج</v>
          </cell>
          <cell r="AU496"/>
          <cell r="AV496" t="str">
            <v>ج</v>
          </cell>
          <cell r="AW496">
            <v>1</v>
          </cell>
          <cell r="AX496" t="str">
            <v>ر1</v>
          </cell>
          <cell r="AY496">
            <v>1</v>
          </cell>
          <cell r="AZ496" t="str">
            <v>ج</v>
          </cell>
          <cell r="BA496"/>
          <cell r="BB496" t="str">
            <v/>
          </cell>
          <cell r="BC496"/>
          <cell r="BD496" t="str">
            <v/>
          </cell>
          <cell r="BE496"/>
          <cell r="BF496" t="str">
            <v/>
          </cell>
          <cell r="BG496"/>
          <cell r="BH496" t="str">
            <v/>
          </cell>
          <cell r="BI496"/>
          <cell r="BJ496" t="str">
            <v/>
          </cell>
          <cell r="BK496"/>
          <cell r="BL496" t="str">
            <v/>
          </cell>
          <cell r="BM496"/>
          <cell r="BN496" t="str">
            <v/>
          </cell>
          <cell r="BO496"/>
          <cell r="BP496" t="str">
            <v/>
          </cell>
          <cell r="BQ496"/>
          <cell r="BR496" t="str">
            <v/>
          </cell>
          <cell r="BS496"/>
          <cell r="BT496" t="str">
            <v/>
          </cell>
          <cell r="BU496"/>
          <cell r="BV496" t="str">
            <v/>
          </cell>
          <cell r="BW496"/>
          <cell r="BX496" t="str">
            <v/>
          </cell>
          <cell r="BY496"/>
          <cell r="BZ496" t="str">
            <v/>
          </cell>
          <cell r="CA496"/>
          <cell r="CB496" t="str">
            <v/>
          </cell>
          <cell r="CC496"/>
          <cell r="CD496" t="str">
            <v/>
          </cell>
          <cell r="CE496"/>
          <cell r="CF496" t="str">
            <v/>
          </cell>
          <cell r="CG496"/>
          <cell r="CH496" t="str">
            <v/>
          </cell>
          <cell r="CI496"/>
          <cell r="CJ496" t="str">
            <v/>
          </cell>
          <cell r="CK496"/>
          <cell r="CL496" t="str">
            <v/>
          </cell>
          <cell r="CM496"/>
          <cell r="CN496" t="str">
            <v/>
          </cell>
          <cell r="CO496"/>
          <cell r="CP496" t="str">
            <v/>
          </cell>
          <cell r="CQ496"/>
          <cell r="CR496" t="str">
            <v/>
          </cell>
          <cell r="CS496"/>
          <cell r="CT496" t="str">
            <v/>
          </cell>
          <cell r="CU496"/>
          <cell r="CV496" t="str">
            <v/>
          </cell>
          <cell r="CW496"/>
          <cell r="CX496" t="str">
            <v>ر2</v>
          </cell>
          <cell r="CY496" t="str">
            <v>ر2</v>
          </cell>
          <cell r="CZ496" t="str">
            <v>ر2</v>
          </cell>
          <cell r="DA496" t="str">
            <v>ر1</v>
          </cell>
          <cell r="DB496" t="str">
            <v>ر2</v>
          </cell>
          <cell r="DC496" t="str">
            <v>ر2</v>
          </cell>
          <cell r="DD496" t="str">
            <v>ر1</v>
          </cell>
          <cell r="DE496" t="str">
            <v>ر2</v>
          </cell>
          <cell r="DF496" t="str">
            <v>ر1</v>
          </cell>
          <cell r="DG496" t="str">
            <v>ر2</v>
          </cell>
          <cell r="DH496" t="str">
            <v>ر1</v>
          </cell>
          <cell r="DI496" t="str">
            <v>ر2</v>
          </cell>
          <cell r="DJ496" t="str">
            <v>ر2</v>
          </cell>
          <cell r="DK496" t="str">
            <v>ج</v>
          </cell>
          <cell r="DL496" t="str">
            <v>ر1</v>
          </cell>
          <cell r="DM496" t="str">
            <v>ج</v>
          </cell>
          <cell r="DN496" t="str">
            <v>ر1</v>
          </cell>
          <cell r="DO496" t="str">
            <v>ج</v>
          </cell>
          <cell r="DP496" t="str">
            <v>ج</v>
          </cell>
          <cell r="DQ496" t="str">
            <v>ج</v>
          </cell>
          <cell r="DR496" t="str">
            <v>ج</v>
          </cell>
          <cell r="DS496" t="str">
            <v>ج</v>
          </cell>
          <cell r="DT496" t="str">
            <v>ر2</v>
          </cell>
          <cell r="DU496" t="str">
            <v>ر1</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e">
            <v>#REF!</v>
          </cell>
        </row>
        <row r="497">
          <cell r="A497">
            <v>707358</v>
          </cell>
          <cell r="B497" t="str">
            <v>احمد السعيد</v>
          </cell>
          <cell r="C497" t="str">
            <v>الأولى</v>
          </cell>
          <cell r="D497" t="str">
            <v/>
          </cell>
          <cell r="E497"/>
          <cell r="F497" t="str">
            <v>ر1</v>
          </cell>
          <cell r="G497">
            <v>1</v>
          </cell>
          <cell r="H497" t="str">
            <v>ر1</v>
          </cell>
          <cell r="I497">
            <v>1</v>
          </cell>
          <cell r="J497" t="str">
            <v>ر1</v>
          </cell>
          <cell r="K497"/>
          <cell r="L497" t="str">
            <v>ر1</v>
          </cell>
          <cell r="M497">
            <v>1</v>
          </cell>
          <cell r="N497" t="str">
            <v>ج</v>
          </cell>
          <cell r="O497">
            <v>1</v>
          </cell>
          <cell r="P497" t="str">
            <v>ر1</v>
          </cell>
          <cell r="Q497"/>
          <cell r="R497" t="str">
            <v>ج</v>
          </cell>
          <cell r="S497"/>
          <cell r="T497" t="str">
            <v>ج</v>
          </cell>
          <cell r="U497">
            <v>1</v>
          </cell>
          <cell r="V497" t="str">
            <v>ج</v>
          </cell>
          <cell r="W497">
            <v>1</v>
          </cell>
          <cell r="X497" t="str">
            <v>ج</v>
          </cell>
          <cell r="Y497"/>
          <cell r="Z497" t="str">
            <v>ج</v>
          </cell>
          <cell r="AA497">
            <v>1</v>
          </cell>
          <cell r="AB497" t="str">
            <v>ج</v>
          </cell>
          <cell r="AC497"/>
          <cell r="AD497" t="str">
            <v/>
          </cell>
          <cell r="AE497"/>
          <cell r="AF497" t="str">
            <v/>
          </cell>
          <cell r="AG497"/>
          <cell r="AH497" t="str">
            <v/>
          </cell>
          <cell r="AI497"/>
          <cell r="AJ497" t="str">
            <v/>
          </cell>
          <cell r="AK497"/>
          <cell r="AL497" t="str">
            <v/>
          </cell>
          <cell r="AM497"/>
          <cell r="AN497" t="str">
            <v/>
          </cell>
          <cell r="AO497"/>
          <cell r="AP497" t="str">
            <v/>
          </cell>
          <cell r="AQ497"/>
          <cell r="AR497" t="str">
            <v/>
          </cell>
          <cell r="AS497"/>
          <cell r="AT497" t="str">
            <v/>
          </cell>
          <cell r="AU497"/>
          <cell r="AV497" t="str">
            <v/>
          </cell>
          <cell r="AW497"/>
          <cell r="AX497" t="str">
            <v/>
          </cell>
          <cell r="AY497"/>
          <cell r="AZ497" t="str">
            <v/>
          </cell>
          <cell r="BA497"/>
          <cell r="BB497" t="str">
            <v/>
          </cell>
          <cell r="BC497"/>
          <cell r="BD497" t="str">
            <v/>
          </cell>
          <cell r="BE497"/>
          <cell r="BF497" t="str">
            <v/>
          </cell>
          <cell r="BG497"/>
          <cell r="BH497" t="str">
            <v/>
          </cell>
          <cell r="BI497"/>
          <cell r="BJ497" t="str">
            <v/>
          </cell>
          <cell r="BK497"/>
          <cell r="BL497" t="str">
            <v/>
          </cell>
          <cell r="BM497"/>
          <cell r="BN497" t="str">
            <v/>
          </cell>
          <cell r="BO497"/>
          <cell r="BP497" t="str">
            <v/>
          </cell>
          <cell r="BQ497"/>
          <cell r="BR497" t="str">
            <v/>
          </cell>
          <cell r="BS497"/>
          <cell r="BT497" t="str">
            <v/>
          </cell>
          <cell r="BU497"/>
          <cell r="BV497" t="str">
            <v/>
          </cell>
          <cell r="BW497"/>
          <cell r="BX497" t="str">
            <v/>
          </cell>
          <cell r="BY497"/>
          <cell r="BZ497" t="str">
            <v/>
          </cell>
          <cell r="CA497"/>
          <cell r="CB497" t="str">
            <v/>
          </cell>
          <cell r="CC497"/>
          <cell r="CD497" t="str">
            <v/>
          </cell>
          <cell r="CE497"/>
          <cell r="CF497" t="str">
            <v/>
          </cell>
          <cell r="CG497"/>
          <cell r="CH497" t="str">
            <v/>
          </cell>
          <cell r="CI497"/>
          <cell r="CJ497" t="str">
            <v/>
          </cell>
          <cell r="CK497"/>
          <cell r="CL497" t="str">
            <v/>
          </cell>
          <cell r="CM497"/>
          <cell r="CN497" t="str">
            <v/>
          </cell>
          <cell r="CO497"/>
          <cell r="CP497" t="str">
            <v/>
          </cell>
          <cell r="CQ497"/>
          <cell r="CR497" t="str">
            <v/>
          </cell>
          <cell r="CS497"/>
          <cell r="CT497" t="str">
            <v/>
          </cell>
          <cell r="CU497"/>
          <cell r="CV497" t="str">
            <v/>
          </cell>
          <cell r="CW497"/>
          <cell r="CX497" t="str">
            <v>ر1</v>
          </cell>
          <cell r="CY497" t="str">
            <v>ر2</v>
          </cell>
          <cell r="CZ497" t="str">
            <v>ر2</v>
          </cell>
          <cell r="DA497" t="str">
            <v>ر1</v>
          </cell>
          <cell r="DB497" t="str">
            <v>ر1</v>
          </cell>
          <cell r="DC497" t="str">
            <v>ر2</v>
          </cell>
          <cell r="DD497" t="str">
            <v>ج</v>
          </cell>
          <cell r="DE497" t="str">
            <v>ج</v>
          </cell>
          <cell r="DF497" t="str">
            <v>ر1</v>
          </cell>
          <cell r="DG497" t="str">
            <v>ر1</v>
          </cell>
          <cell r="DH497" t="str">
            <v>ج</v>
          </cell>
          <cell r="DI497" t="str">
            <v>ر1</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O497" t="str">
            <v/>
          </cell>
          <cell r="EP497" t="str">
            <v/>
          </cell>
          <cell r="EQ497" t="str">
            <v/>
          </cell>
          <cell r="ER497" t="str">
            <v/>
          </cell>
          <cell r="ES497" t="str">
            <v/>
          </cell>
          <cell r="ET497" t="str">
            <v/>
          </cell>
          <cell r="EU497" t="str">
            <v/>
          </cell>
          <cell r="EV497" t="str">
            <v/>
          </cell>
          <cell r="EW497" t="e">
            <v>#REF!</v>
          </cell>
        </row>
        <row r="498">
          <cell r="A498">
            <v>706812</v>
          </cell>
          <cell r="B498" t="str">
            <v>تغريد مفلح</v>
          </cell>
          <cell r="C498" t="str">
            <v>الأولى</v>
          </cell>
          <cell r="D498" t="str">
            <v/>
          </cell>
          <cell r="E498"/>
          <cell r="F498" t="str">
            <v>ج</v>
          </cell>
          <cell r="G498">
            <v>1</v>
          </cell>
          <cell r="H498" t="str">
            <v>ر2</v>
          </cell>
          <cell r="I498"/>
          <cell r="J498" t="str">
            <v>ر1</v>
          </cell>
          <cell r="K498">
            <v>1</v>
          </cell>
          <cell r="L498" t="str">
            <v>ر1</v>
          </cell>
          <cell r="M498">
            <v>1</v>
          </cell>
          <cell r="N498" t="str">
            <v>ر2</v>
          </cell>
          <cell r="O498">
            <v>1</v>
          </cell>
          <cell r="P498" t="str">
            <v>ر1</v>
          </cell>
          <cell r="Q498"/>
          <cell r="R498" t="str">
            <v>ر1</v>
          </cell>
          <cell r="S498"/>
          <cell r="T498" t="str">
            <v>ج</v>
          </cell>
          <cell r="U498"/>
          <cell r="V498" t="str">
            <v>ج</v>
          </cell>
          <cell r="W498"/>
          <cell r="X498" t="str">
            <v>ج</v>
          </cell>
          <cell r="Y498"/>
          <cell r="Z498" t="str">
            <v>ج</v>
          </cell>
          <cell r="AA498"/>
          <cell r="AB498" t="str">
            <v>ج</v>
          </cell>
          <cell r="AC498"/>
          <cell r="AD498" t="str">
            <v/>
          </cell>
          <cell r="AE498"/>
          <cell r="AF498" t="str">
            <v/>
          </cell>
          <cell r="AG498"/>
          <cell r="AH498" t="str">
            <v/>
          </cell>
          <cell r="AI498"/>
          <cell r="AJ498" t="str">
            <v/>
          </cell>
          <cell r="AK498"/>
          <cell r="AL498" t="str">
            <v/>
          </cell>
          <cell r="AM498"/>
          <cell r="AN498" t="str">
            <v/>
          </cell>
          <cell r="AO498"/>
          <cell r="AP498" t="str">
            <v/>
          </cell>
          <cell r="AQ498"/>
          <cell r="AR498" t="str">
            <v/>
          </cell>
          <cell r="AS498"/>
          <cell r="AT498" t="str">
            <v/>
          </cell>
          <cell r="AU498"/>
          <cell r="AV498" t="str">
            <v/>
          </cell>
          <cell r="AW498"/>
          <cell r="AX498" t="str">
            <v/>
          </cell>
          <cell r="AY498"/>
          <cell r="AZ498" t="str">
            <v/>
          </cell>
          <cell r="BA498"/>
          <cell r="BB498" t="str">
            <v/>
          </cell>
          <cell r="BC498"/>
          <cell r="BD498" t="str">
            <v/>
          </cell>
          <cell r="BE498"/>
          <cell r="BF498" t="str">
            <v/>
          </cell>
          <cell r="BG498"/>
          <cell r="BH498" t="str">
            <v/>
          </cell>
          <cell r="BI498"/>
          <cell r="BJ498" t="str">
            <v/>
          </cell>
          <cell r="BK498"/>
          <cell r="BL498" t="str">
            <v/>
          </cell>
          <cell r="BM498"/>
          <cell r="BN498" t="str">
            <v/>
          </cell>
          <cell r="BO498"/>
          <cell r="BP498" t="str">
            <v/>
          </cell>
          <cell r="BQ498"/>
          <cell r="BR498" t="str">
            <v/>
          </cell>
          <cell r="BS498"/>
          <cell r="BT498" t="str">
            <v/>
          </cell>
          <cell r="BU498"/>
          <cell r="BV498" t="str">
            <v/>
          </cell>
          <cell r="BW498"/>
          <cell r="BX498" t="str">
            <v/>
          </cell>
          <cell r="BY498"/>
          <cell r="BZ498" t="str">
            <v/>
          </cell>
          <cell r="CA498"/>
          <cell r="CB498" t="str">
            <v/>
          </cell>
          <cell r="CC498"/>
          <cell r="CD498" t="str">
            <v/>
          </cell>
          <cell r="CE498"/>
          <cell r="CF498" t="str">
            <v/>
          </cell>
          <cell r="CG498"/>
          <cell r="CH498" t="str">
            <v/>
          </cell>
          <cell r="CI498"/>
          <cell r="CJ498" t="str">
            <v/>
          </cell>
          <cell r="CK498"/>
          <cell r="CL498" t="str">
            <v/>
          </cell>
          <cell r="CM498"/>
          <cell r="CN498" t="str">
            <v/>
          </cell>
          <cell r="CO498"/>
          <cell r="CP498" t="str">
            <v/>
          </cell>
          <cell r="CQ498"/>
          <cell r="CR498" t="str">
            <v/>
          </cell>
          <cell r="CS498"/>
          <cell r="CT498" t="str">
            <v/>
          </cell>
          <cell r="CU498"/>
          <cell r="CV498" t="str">
            <v/>
          </cell>
          <cell r="CW498"/>
          <cell r="CX498" t="str">
            <v>ج</v>
          </cell>
          <cell r="CY498" t="str">
            <v>ر2</v>
          </cell>
          <cell r="CZ498" t="str">
            <v>ر1</v>
          </cell>
          <cell r="DA498" t="str">
            <v>ر2</v>
          </cell>
          <cell r="DB498" t="str">
            <v>ر2</v>
          </cell>
          <cell r="DC498" t="str">
            <v>ر2</v>
          </cell>
          <cell r="DD498" t="str">
            <v>ر1</v>
          </cell>
          <cell r="DE498" t="str">
            <v>ج</v>
          </cell>
          <cell r="DF498" t="str">
            <v>ج</v>
          </cell>
          <cell r="DG498" t="str">
            <v>ج</v>
          </cell>
          <cell r="DH498" t="str">
            <v>ج</v>
          </cell>
          <cell r="DI498" t="str">
            <v>ج</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
          </cell>
          <cell r="ET498" t="str">
            <v/>
          </cell>
          <cell r="EU498" t="str">
            <v/>
          </cell>
          <cell r="EV498" t="str">
            <v/>
          </cell>
          <cell r="EW498" t="e">
            <v>#REF!</v>
          </cell>
        </row>
        <row r="499">
          <cell r="A499">
            <v>707392</v>
          </cell>
          <cell r="B499" t="str">
            <v>حضيري الهيشان</v>
          </cell>
          <cell r="C499" t="str">
            <v>الأولى</v>
          </cell>
          <cell r="D499" t="str">
            <v/>
          </cell>
          <cell r="E499">
            <v>1</v>
          </cell>
          <cell r="F499" t="str">
            <v>ر1</v>
          </cell>
          <cell r="G499">
            <v>1</v>
          </cell>
          <cell r="H499" t="str">
            <v>ر1</v>
          </cell>
          <cell r="I499">
            <v>1</v>
          </cell>
          <cell r="J499" t="str">
            <v>ر1</v>
          </cell>
          <cell r="K499">
            <v>1</v>
          </cell>
          <cell r="L499" t="str">
            <v>ر1</v>
          </cell>
          <cell r="M499">
            <v>1</v>
          </cell>
          <cell r="N499" t="str">
            <v>ر1</v>
          </cell>
          <cell r="O499">
            <v>1</v>
          </cell>
          <cell r="P499" t="str">
            <v>ج</v>
          </cell>
          <cell r="Q499">
            <v>1</v>
          </cell>
          <cell r="R499" t="str">
            <v>ج</v>
          </cell>
          <cell r="S499">
            <v>1</v>
          </cell>
          <cell r="T499" t="str">
            <v>ج</v>
          </cell>
          <cell r="U499">
            <v>1</v>
          </cell>
          <cell r="V499" t="str">
            <v>ج</v>
          </cell>
          <cell r="W499">
            <v>1</v>
          </cell>
          <cell r="X499" t="str">
            <v>ج</v>
          </cell>
          <cell r="Y499">
            <v>1</v>
          </cell>
          <cell r="Z499" t="str">
            <v>ج</v>
          </cell>
          <cell r="AA499">
            <v>1</v>
          </cell>
          <cell r="AB499" t="str">
            <v>ج</v>
          </cell>
          <cell r="AC499"/>
          <cell r="AD499" t="str">
            <v/>
          </cell>
          <cell r="AE499"/>
          <cell r="AF499" t="str">
            <v/>
          </cell>
          <cell r="AG499"/>
          <cell r="AH499" t="str">
            <v/>
          </cell>
          <cell r="AI499"/>
          <cell r="AJ499" t="str">
            <v/>
          </cell>
          <cell r="AK499"/>
          <cell r="AL499" t="str">
            <v/>
          </cell>
          <cell r="AM499"/>
          <cell r="AN499" t="str">
            <v/>
          </cell>
          <cell r="AO499"/>
          <cell r="AP499" t="str">
            <v/>
          </cell>
          <cell r="AQ499"/>
          <cell r="AR499" t="str">
            <v/>
          </cell>
          <cell r="AS499"/>
          <cell r="AT499" t="str">
            <v/>
          </cell>
          <cell r="AU499"/>
          <cell r="AV499" t="str">
            <v/>
          </cell>
          <cell r="AW499"/>
          <cell r="AX499" t="str">
            <v/>
          </cell>
          <cell r="AY499"/>
          <cell r="AZ499" t="str">
            <v/>
          </cell>
          <cell r="BA499"/>
          <cell r="BB499" t="str">
            <v/>
          </cell>
          <cell r="BC499"/>
          <cell r="BD499" t="str">
            <v/>
          </cell>
          <cell r="BE499"/>
          <cell r="BF499" t="str">
            <v/>
          </cell>
          <cell r="BG499"/>
          <cell r="BH499" t="str">
            <v/>
          </cell>
          <cell r="BI499"/>
          <cell r="BJ499" t="str">
            <v/>
          </cell>
          <cell r="BK499"/>
          <cell r="BL499" t="str">
            <v/>
          </cell>
          <cell r="BM499"/>
          <cell r="BN499" t="str">
            <v/>
          </cell>
          <cell r="BO499"/>
          <cell r="BP499" t="str">
            <v/>
          </cell>
          <cell r="BQ499"/>
          <cell r="BR499" t="str">
            <v/>
          </cell>
          <cell r="BS499"/>
          <cell r="BT499" t="str">
            <v/>
          </cell>
          <cell r="BU499"/>
          <cell r="BV499" t="str">
            <v/>
          </cell>
          <cell r="BW499"/>
          <cell r="BX499" t="str">
            <v/>
          </cell>
          <cell r="BY499"/>
          <cell r="BZ499" t="str">
            <v/>
          </cell>
          <cell r="CA499"/>
          <cell r="CB499" t="str">
            <v/>
          </cell>
          <cell r="CC499"/>
          <cell r="CD499" t="str">
            <v/>
          </cell>
          <cell r="CE499"/>
          <cell r="CF499" t="str">
            <v/>
          </cell>
          <cell r="CG499"/>
          <cell r="CH499" t="str">
            <v/>
          </cell>
          <cell r="CI499"/>
          <cell r="CJ499" t="str">
            <v/>
          </cell>
          <cell r="CK499"/>
          <cell r="CL499" t="str">
            <v/>
          </cell>
          <cell r="CM499"/>
          <cell r="CN499" t="str">
            <v/>
          </cell>
          <cell r="CO499"/>
          <cell r="CP499" t="str">
            <v/>
          </cell>
          <cell r="CQ499"/>
          <cell r="CR499" t="str">
            <v/>
          </cell>
          <cell r="CS499"/>
          <cell r="CT499" t="str">
            <v/>
          </cell>
          <cell r="CU499"/>
          <cell r="CV499" t="str">
            <v/>
          </cell>
          <cell r="CW499"/>
          <cell r="CX499" t="str">
            <v>ر2</v>
          </cell>
          <cell r="CY499" t="str">
            <v>ر2</v>
          </cell>
          <cell r="CZ499" t="str">
            <v>ر2</v>
          </cell>
          <cell r="DA499" t="str">
            <v>ر2</v>
          </cell>
          <cell r="DB499" t="str">
            <v>ر2</v>
          </cell>
          <cell r="DC499" t="str">
            <v>ر1</v>
          </cell>
          <cell r="DD499" t="str">
            <v>ر1</v>
          </cell>
          <cell r="DE499" t="str">
            <v>ر1</v>
          </cell>
          <cell r="DF499" t="str">
            <v>ر1</v>
          </cell>
          <cell r="DG499" t="str">
            <v>ر1</v>
          </cell>
          <cell r="DH499" t="str">
            <v>ر1</v>
          </cell>
          <cell r="DI499" t="str">
            <v>ر1</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e">
            <v>#REF!</v>
          </cell>
        </row>
        <row r="500">
          <cell r="A500">
            <v>705820</v>
          </cell>
          <cell r="B500" t="str">
            <v>رنا سوادي</v>
          </cell>
          <cell r="C500" t="str">
            <v>الثالثة حديث</v>
          </cell>
          <cell r="D500" t="str">
            <v>ترفع الى س3</v>
          </cell>
          <cell r="E500"/>
          <cell r="F500" t="str">
            <v>ر2</v>
          </cell>
          <cell r="G500"/>
          <cell r="H500" t="str">
            <v>ر2</v>
          </cell>
          <cell r="I500"/>
          <cell r="J500" t="str">
            <v>ر2</v>
          </cell>
          <cell r="K500"/>
          <cell r="L500" t="str">
            <v>ر1</v>
          </cell>
          <cell r="M500"/>
          <cell r="N500" t="str">
            <v>ر2</v>
          </cell>
          <cell r="O500"/>
          <cell r="P500" t="str">
            <v>ر1</v>
          </cell>
          <cell r="Q500"/>
          <cell r="R500" t="str">
            <v>ر1</v>
          </cell>
          <cell r="S500"/>
          <cell r="T500" t="str">
            <v>ر1</v>
          </cell>
          <cell r="U500"/>
          <cell r="V500" t="str">
            <v>ر2</v>
          </cell>
          <cell r="W500"/>
          <cell r="X500" t="str">
            <v>ر2</v>
          </cell>
          <cell r="Y500"/>
          <cell r="Z500" t="str">
            <v>ر1</v>
          </cell>
          <cell r="AA500"/>
          <cell r="AB500" t="str">
            <v>ر1</v>
          </cell>
          <cell r="AC500">
            <v>1</v>
          </cell>
          <cell r="AD500" t="str">
            <v>ر2</v>
          </cell>
          <cell r="AE500"/>
          <cell r="AF500" t="str">
            <v>ر1</v>
          </cell>
          <cell r="AG500"/>
          <cell r="AH500" t="str">
            <v>ر2</v>
          </cell>
          <cell r="AI500"/>
          <cell r="AJ500" t="str">
            <v>ر2</v>
          </cell>
          <cell r="AK500">
            <v>1</v>
          </cell>
          <cell r="AL500" t="str">
            <v>ر2</v>
          </cell>
          <cell r="AM500"/>
          <cell r="AN500" t="str">
            <v>ر1</v>
          </cell>
          <cell r="AO500"/>
          <cell r="AP500" t="str">
            <v>ر2</v>
          </cell>
          <cell r="AQ500">
            <v>1</v>
          </cell>
          <cell r="AR500" t="str">
            <v>ر1</v>
          </cell>
          <cell r="AS500">
            <v>1</v>
          </cell>
          <cell r="AT500" t="str">
            <v>ر2</v>
          </cell>
          <cell r="AU500"/>
          <cell r="AV500" t="str">
            <v>ر1</v>
          </cell>
          <cell r="AW500"/>
          <cell r="AX500" t="str">
            <v>ر1</v>
          </cell>
          <cell r="AY500"/>
          <cell r="AZ500" t="str">
            <v>ر1</v>
          </cell>
          <cell r="BA500"/>
          <cell r="BB500" t="str">
            <v/>
          </cell>
          <cell r="BC500"/>
          <cell r="BD500" t="str">
            <v/>
          </cell>
          <cell r="BE500"/>
          <cell r="BF500" t="str">
            <v/>
          </cell>
          <cell r="BG500"/>
          <cell r="BH500" t="str">
            <v/>
          </cell>
          <cell r="BI500"/>
          <cell r="BJ500" t="str">
            <v/>
          </cell>
          <cell r="BK500"/>
          <cell r="BL500" t="str">
            <v/>
          </cell>
          <cell r="BM500"/>
          <cell r="BN500" t="str">
            <v/>
          </cell>
          <cell r="BO500"/>
          <cell r="BP500" t="str">
            <v/>
          </cell>
          <cell r="BQ500"/>
          <cell r="BR500" t="str">
            <v/>
          </cell>
          <cell r="BS500"/>
          <cell r="BT500" t="str">
            <v/>
          </cell>
          <cell r="BU500"/>
          <cell r="BV500" t="str">
            <v/>
          </cell>
          <cell r="BW500"/>
          <cell r="BX500" t="str">
            <v/>
          </cell>
          <cell r="BY500"/>
          <cell r="BZ500" t="str">
            <v/>
          </cell>
          <cell r="CA500"/>
          <cell r="CB500" t="str">
            <v/>
          </cell>
          <cell r="CC500"/>
          <cell r="CD500" t="str">
            <v/>
          </cell>
          <cell r="CE500"/>
          <cell r="CF500" t="str">
            <v/>
          </cell>
          <cell r="CG500"/>
          <cell r="CH500" t="str">
            <v/>
          </cell>
          <cell r="CI500"/>
          <cell r="CJ500" t="str">
            <v/>
          </cell>
          <cell r="CK500"/>
          <cell r="CL500" t="str">
            <v/>
          </cell>
          <cell r="CM500"/>
          <cell r="CN500" t="str">
            <v/>
          </cell>
          <cell r="CO500"/>
          <cell r="CP500" t="str">
            <v/>
          </cell>
          <cell r="CQ500"/>
          <cell r="CR500" t="str">
            <v/>
          </cell>
          <cell r="CS500"/>
          <cell r="CT500" t="str">
            <v/>
          </cell>
          <cell r="CU500"/>
          <cell r="CV500" t="str">
            <v/>
          </cell>
          <cell r="CW500"/>
          <cell r="CX500" t="str">
            <v>ر2</v>
          </cell>
          <cell r="CY500" t="str">
            <v>ر2</v>
          </cell>
          <cell r="CZ500" t="str">
            <v>ر2</v>
          </cell>
          <cell r="DA500" t="str">
            <v>ر1</v>
          </cell>
          <cell r="DB500" t="str">
            <v>ر2</v>
          </cell>
          <cell r="DC500" t="str">
            <v>ر1</v>
          </cell>
          <cell r="DD500" t="str">
            <v>ر1</v>
          </cell>
          <cell r="DE500" t="str">
            <v>ر1</v>
          </cell>
          <cell r="DF500" t="str">
            <v>ر2</v>
          </cell>
          <cell r="DG500" t="str">
            <v>ر2</v>
          </cell>
          <cell r="DH500" t="str">
            <v>ر1</v>
          </cell>
          <cell r="DI500" t="str">
            <v>ر1</v>
          </cell>
          <cell r="DJ500" t="str">
            <v>ر2</v>
          </cell>
          <cell r="DK500" t="str">
            <v>ر1</v>
          </cell>
          <cell r="DL500" t="str">
            <v>ر2</v>
          </cell>
          <cell r="DM500" t="str">
            <v>ر2</v>
          </cell>
          <cell r="DN500" t="str">
            <v>ر2</v>
          </cell>
          <cell r="DO500" t="str">
            <v>ر1</v>
          </cell>
          <cell r="DP500" t="str">
            <v>ر2</v>
          </cell>
          <cell r="DQ500" t="str">
            <v>ر2</v>
          </cell>
          <cell r="DR500" t="str">
            <v>ر2</v>
          </cell>
          <cell r="DS500" t="str">
            <v>ر1</v>
          </cell>
          <cell r="DT500" t="str">
            <v>ر1</v>
          </cell>
          <cell r="DU500" t="str">
            <v>ر1</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
          </cell>
          <cell r="ET500" t="str">
            <v/>
          </cell>
          <cell r="EU500" t="str">
            <v/>
          </cell>
          <cell r="EV500" t="str">
            <v/>
          </cell>
          <cell r="EW500" t="e">
            <v>#REF!</v>
          </cell>
        </row>
        <row r="501">
          <cell r="A501">
            <v>703083</v>
          </cell>
          <cell r="B501" t="str">
            <v>زهر الدين  الجمعة</v>
          </cell>
          <cell r="C501" t="str">
            <v>الثالثة حديث</v>
          </cell>
          <cell r="D501" t="str">
            <v>ترفع الى س3</v>
          </cell>
          <cell r="E501"/>
          <cell r="F501" t="str">
            <v>ر2</v>
          </cell>
          <cell r="G501"/>
          <cell r="H501" t="str">
            <v>ر2</v>
          </cell>
          <cell r="I501"/>
          <cell r="J501" t="str">
            <v>ر1</v>
          </cell>
          <cell r="K501"/>
          <cell r="L501" t="str">
            <v>ر2</v>
          </cell>
          <cell r="M501"/>
          <cell r="N501" t="str">
            <v>ر1</v>
          </cell>
          <cell r="O501"/>
          <cell r="P501" t="str">
            <v>ر1</v>
          </cell>
          <cell r="Q501"/>
          <cell r="R501" t="str">
            <v>ر2</v>
          </cell>
          <cell r="S501"/>
          <cell r="T501" t="str">
            <v>ر2</v>
          </cell>
          <cell r="U501"/>
          <cell r="V501" t="str">
            <v>ر1</v>
          </cell>
          <cell r="W501"/>
          <cell r="X501" t="str">
            <v>ر1</v>
          </cell>
          <cell r="Y501"/>
          <cell r="Z501" t="str">
            <v>ر1</v>
          </cell>
          <cell r="AA501"/>
          <cell r="AB501" t="str">
            <v>ر1</v>
          </cell>
          <cell r="AC501"/>
          <cell r="AD501" t="str">
            <v>ر2</v>
          </cell>
          <cell r="AE501"/>
          <cell r="AF501" t="str">
            <v>ر2</v>
          </cell>
          <cell r="AG501"/>
          <cell r="AH501" t="str">
            <v>ر2</v>
          </cell>
          <cell r="AI501"/>
          <cell r="AJ501" t="str">
            <v>ر2</v>
          </cell>
          <cell r="AK501"/>
          <cell r="AL501" t="str">
            <v>ر2</v>
          </cell>
          <cell r="AM501"/>
          <cell r="AN501" t="str">
            <v>ر1</v>
          </cell>
          <cell r="AO501"/>
          <cell r="AP501" t="str">
            <v>ر1</v>
          </cell>
          <cell r="AQ501">
            <v>1</v>
          </cell>
          <cell r="AR501" t="str">
            <v>ج</v>
          </cell>
          <cell r="AS501">
            <v>1</v>
          </cell>
          <cell r="AT501" t="str">
            <v>ر2</v>
          </cell>
          <cell r="AU501"/>
          <cell r="AV501" t="str">
            <v>ر1</v>
          </cell>
          <cell r="AW501"/>
          <cell r="AX501" t="str">
            <v>ر1</v>
          </cell>
          <cell r="AY501"/>
          <cell r="AZ501" t="str">
            <v>ر1</v>
          </cell>
          <cell r="BA501"/>
          <cell r="BB501" t="str">
            <v/>
          </cell>
          <cell r="BC501"/>
          <cell r="BD501" t="str">
            <v/>
          </cell>
          <cell r="BE501"/>
          <cell r="BF501" t="str">
            <v/>
          </cell>
          <cell r="BG501"/>
          <cell r="BH501" t="str">
            <v/>
          </cell>
          <cell r="BI501"/>
          <cell r="BJ501" t="str">
            <v/>
          </cell>
          <cell r="BK501"/>
          <cell r="BL501" t="str">
            <v/>
          </cell>
          <cell r="BM501"/>
          <cell r="BN501" t="str">
            <v/>
          </cell>
          <cell r="BO501"/>
          <cell r="BP501" t="str">
            <v/>
          </cell>
          <cell r="BQ501"/>
          <cell r="BR501" t="str">
            <v/>
          </cell>
          <cell r="BS501"/>
          <cell r="BT501" t="str">
            <v/>
          </cell>
          <cell r="BU501"/>
          <cell r="BV501" t="str">
            <v/>
          </cell>
          <cell r="BW501"/>
          <cell r="BX501" t="str">
            <v/>
          </cell>
          <cell r="BY501"/>
          <cell r="BZ501" t="str">
            <v/>
          </cell>
          <cell r="CA501"/>
          <cell r="CB501" t="str">
            <v/>
          </cell>
          <cell r="CC501"/>
          <cell r="CD501" t="str">
            <v/>
          </cell>
          <cell r="CE501"/>
          <cell r="CF501" t="str">
            <v/>
          </cell>
          <cell r="CG501"/>
          <cell r="CH501" t="str">
            <v/>
          </cell>
          <cell r="CI501"/>
          <cell r="CJ501" t="str">
            <v/>
          </cell>
          <cell r="CK501"/>
          <cell r="CL501" t="str">
            <v/>
          </cell>
          <cell r="CM501"/>
          <cell r="CN501" t="str">
            <v/>
          </cell>
          <cell r="CO501"/>
          <cell r="CP501" t="str">
            <v/>
          </cell>
          <cell r="CQ501"/>
          <cell r="CR501" t="str">
            <v/>
          </cell>
          <cell r="CS501"/>
          <cell r="CT501" t="str">
            <v/>
          </cell>
          <cell r="CU501"/>
          <cell r="CV501" t="str">
            <v/>
          </cell>
          <cell r="CW501"/>
          <cell r="CX501" t="str">
            <v>ر2</v>
          </cell>
          <cell r="CY501" t="str">
            <v>ر2</v>
          </cell>
          <cell r="CZ501" t="str">
            <v>ر1</v>
          </cell>
          <cell r="DA501" t="str">
            <v>ر2</v>
          </cell>
          <cell r="DB501" t="str">
            <v>ر1</v>
          </cell>
          <cell r="DC501" t="str">
            <v>ر1</v>
          </cell>
          <cell r="DD501" t="str">
            <v>ر2</v>
          </cell>
          <cell r="DE501" t="str">
            <v>ر2</v>
          </cell>
          <cell r="DF501" t="str">
            <v>ر1</v>
          </cell>
          <cell r="DG501" t="str">
            <v>ر1</v>
          </cell>
          <cell r="DH501" t="str">
            <v>ر1</v>
          </cell>
          <cell r="DI501" t="str">
            <v>ر1</v>
          </cell>
          <cell r="DJ501" t="str">
            <v>ر2</v>
          </cell>
          <cell r="DK501" t="str">
            <v>ر2</v>
          </cell>
          <cell r="DL501" t="str">
            <v>ر2</v>
          </cell>
          <cell r="DM501" t="str">
            <v>ر2</v>
          </cell>
          <cell r="DN501" t="str">
            <v>ر2</v>
          </cell>
          <cell r="DO501" t="str">
            <v>ر1</v>
          </cell>
          <cell r="DP501" t="str">
            <v>ر1</v>
          </cell>
          <cell r="DQ501" t="str">
            <v>ر1</v>
          </cell>
          <cell r="DR501" t="str">
            <v>ر2</v>
          </cell>
          <cell r="DS501" t="str">
            <v>ر1</v>
          </cell>
          <cell r="DT501" t="str">
            <v>ر1</v>
          </cell>
          <cell r="DU501" t="str">
            <v>ر1</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e">
            <v>#REF!</v>
          </cell>
        </row>
        <row r="502">
          <cell r="A502">
            <v>704783</v>
          </cell>
          <cell r="B502" t="str">
            <v>احمد الحلاق</v>
          </cell>
          <cell r="C502" t="str">
            <v>الثانية</v>
          </cell>
          <cell r="D502" t="str">
            <v/>
          </cell>
          <cell r="E502"/>
          <cell r="F502" t="str">
            <v>A</v>
          </cell>
          <cell r="G502"/>
          <cell r="H502" t="str">
            <v>A</v>
          </cell>
          <cell r="I502"/>
          <cell r="J502" t="str">
            <v>A</v>
          </cell>
          <cell r="K502"/>
          <cell r="L502" t="str">
            <v>A</v>
          </cell>
          <cell r="M502"/>
          <cell r="N502" t="str">
            <v>A</v>
          </cell>
          <cell r="O502"/>
          <cell r="P502" t="str">
            <v>A</v>
          </cell>
          <cell r="Q502"/>
          <cell r="R502" t="str">
            <v>A</v>
          </cell>
          <cell r="S502"/>
          <cell r="T502" t="str">
            <v>A</v>
          </cell>
          <cell r="U502"/>
          <cell r="V502" t="str">
            <v>A</v>
          </cell>
          <cell r="W502"/>
          <cell r="X502" t="str">
            <v>A</v>
          </cell>
          <cell r="Y502"/>
          <cell r="Z502" t="str">
            <v>A</v>
          </cell>
          <cell r="AA502">
            <v>1</v>
          </cell>
          <cell r="AB502" t="str">
            <v>A</v>
          </cell>
          <cell r="AC502">
            <v>1</v>
          </cell>
          <cell r="AD502" t="str">
            <v>A</v>
          </cell>
          <cell r="AE502"/>
          <cell r="AF502" t="str">
            <v>A</v>
          </cell>
          <cell r="AG502">
            <v>1</v>
          </cell>
          <cell r="AH502" t="str">
            <v>A</v>
          </cell>
          <cell r="AI502"/>
          <cell r="AJ502" t="str">
            <v>A</v>
          </cell>
          <cell r="AK502">
            <v>1</v>
          </cell>
          <cell r="AL502" t="str">
            <v>A</v>
          </cell>
          <cell r="AM502"/>
          <cell r="AN502" t="str">
            <v>A</v>
          </cell>
          <cell r="AO502"/>
          <cell r="AP502" t="str">
            <v>A</v>
          </cell>
          <cell r="AQ502"/>
          <cell r="AR502" t="str">
            <v>A</v>
          </cell>
          <cell r="AS502"/>
          <cell r="AT502" t="str">
            <v>A</v>
          </cell>
          <cell r="AU502"/>
          <cell r="AV502" t="str">
            <v>A</v>
          </cell>
          <cell r="AW502"/>
          <cell r="AX502" t="str">
            <v>A</v>
          </cell>
          <cell r="AY502"/>
          <cell r="AZ502" t="str">
            <v>A</v>
          </cell>
          <cell r="BA502"/>
          <cell r="BB502" t="str">
            <v/>
          </cell>
          <cell r="BC502"/>
          <cell r="BD502" t="str">
            <v/>
          </cell>
          <cell r="BE502"/>
          <cell r="BF502" t="str">
            <v/>
          </cell>
          <cell r="BG502"/>
          <cell r="BH502" t="str">
            <v/>
          </cell>
          <cell r="BI502"/>
          <cell r="BJ502" t="str">
            <v/>
          </cell>
          <cell r="BK502"/>
          <cell r="BL502" t="str">
            <v/>
          </cell>
          <cell r="BM502"/>
          <cell r="BN502" t="str">
            <v/>
          </cell>
          <cell r="BO502"/>
          <cell r="BP502" t="str">
            <v/>
          </cell>
          <cell r="BQ502"/>
          <cell r="BR502" t="str">
            <v/>
          </cell>
          <cell r="BS502"/>
          <cell r="BT502" t="str">
            <v/>
          </cell>
          <cell r="BU502"/>
          <cell r="BV502" t="str">
            <v/>
          </cell>
          <cell r="BW502"/>
          <cell r="BX502" t="str">
            <v/>
          </cell>
          <cell r="BY502"/>
          <cell r="BZ502" t="str">
            <v/>
          </cell>
          <cell r="CA502"/>
          <cell r="CB502" t="str">
            <v/>
          </cell>
          <cell r="CC502"/>
          <cell r="CD502" t="str">
            <v/>
          </cell>
          <cell r="CE502"/>
          <cell r="CF502" t="str">
            <v/>
          </cell>
          <cell r="CG502"/>
          <cell r="CH502" t="str">
            <v/>
          </cell>
          <cell r="CI502"/>
          <cell r="CJ502" t="str">
            <v/>
          </cell>
          <cell r="CK502"/>
          <cell r="CL502" t="str">
            <v/>
          </cell>
          <cell r="CM502"/>
          <cell r="CN502" t="str">
            <v/>
          </cell>
          <cell r="CO502"/>
          <cell r="CP502" t="str">
            <v/>
          </cell>
          <cell r="CQ502"/>
          <cell r="CR502" t="str">
            <v/>
          </cell>
          <cell r="CS502"/>
          <cell r="CT502" t="str">
            <v/>
          </cell>
          <cell r="CU502"/>
          <cell r="CV502" t="str">
            <v/>
          </cell>
          <cell r="CW502"/>
          <cell r="CX502" t="str">
            <v>A</v>
          </cell>
          <cell r="CY502" t="str">
            <v>A</v>
          </cell>
          <cell r="CZ502" t="str">
            <v>A</v>
          </cell>
          <cell r="DA502" t="str">
            <v>A</v>
          </cell>
          <cell r="DB502" t="str">
            <v>A</v>
          </cell>
          <cell r="DC502" t="str">
            <v>A</v>
          </cell>
          <cell r="DD502" t="str">
            <v>A</v>
          </cell>
          <cell r="DE502" t="str">
            <v>A</v>
          </cell>
          <cell r="DF502" t="str">
            <v>A</v>
          </cell>
          <cell r="DG502" t="str">
            <v>A</v>
          </cell>
          <cell r="DH502" t="str">
            <v>A</v>
          </cell>
          <cell r="DI502" t="str">
            <v>A</v>
          </cell>
          <cell r="DJ502" t="str">
            <v>A</v>
          </cell>
          <cell r="DK502" t="str">
            <v>A</v>
          </cell>
          <cell r="DL502" t="str">
            <v>A</v>
          </cell>
          <cell r="DM502" t="str">
            <v>A</v>
          </cell>
          <cell r="DN502" t="str">
            <v>A</v>
          </cell>
          <cell r="DO502" t="str">
            <v>A</v>
          </cell>
          <cell r="DP502" t="str">
            <v>A</v>
          </cell>
          <cell r="DQ502" t="str">
            <v>A</v>
          </cell>
          <cell r="DR502" t="str">
            <v>A</v>
          </cell>
          <cell r="DS502" t="str">
            <v>A</v>
          </cell>
          <cell r="DT502" t="str">
            <v>A</v>
          </cell>
          <cell r="DU502" t="str">
            <v>A</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e">
            <v>#REF!</v>
          </cell>
        </row>
        <row r="503">
          <cell r="A503">
            <v>704050</v>
          </cell>
          <cell r="B503" t="str">
            <v>أحمد شرباجي</v>
          </cell>
          <cell r="C503" t="str">
            <v>الرابعة</v>
          </cell>
          <cell r="D503" t="str">
            <v/>
          </cell>
          <cell r="E503"/>
          <cell r="F503" t="str">
            <v>ر2</v>
          </cell>
          <cell r="G503"/>
          <cell r="H503" t="str">
            <v>ر2</v>
          </cell>
          <cell r="I503"/>
          <cell r="J503" t="str">
            <v>ر2</v>
          </cell>
          <cell r="K503"/>
          <cell r="L503" t="str">
            <v>ر2</v>
          </cell>
          <cell r="M503"/>
          <cell r="N503" t="str">
            <v>ر2</v>
          </cell>
          <cell r="O503"/>
          <cell r="P503" t="str">
            <v>ر2</v>
          </cell>
          <cell r="Q503"/>
          <cell r="R503" t="str">
            <v>ر2</v>
          </cell>
          <cell r="S503"/>
          <cell r="T503" t="str">
            <v>ر2</v>
          </cell>
          <cell r="U503"/>
          <cell r="V503" t="str">
            <v>ر2</v>
          </cell>
          <cell r="W503"/>
          <cell r="X503" t="str">
            <v>ر2</v>
          </cell>
          <cell r="Y503"/>
          <cell r="Z503" t="str">
            <v>ر2</v>
          </cell>
          <cell r="AA503">
            <v>1</v>
          </cell>
          <cell r="AB503" t="str">
            <v>ر2</v>
          </cell>
          <cell r="AC503"/>
          <cell r="AD503" t="str">
            <v>ر2</v>
          </cell>
          <cell r="AE503"/>
          <cell r="AF503" t="str">
            <v>ر2</v>
          </cell>
          <cell r="AG503"/>
          <cell r="AH503" t="str">
            <v>ر2</v>
          </cell>
          <cell r="AI503"/>
          <cell r="AJ503" t="str">
            <v>ر2</v>
          </cell>
          <cell r="AK503"/>
          <cell r="AL503" t="str">
            <v>ر2</v>
          </cell>
          <cell r="AM503">
            <v>1</v>
          </cell>
          <cell r="AN503" t="str">
            <v>ر2</v>
          </cell>
          <cell r="AO503"/>
          <cell r="AP503" t="str">
            <v>ر2</v>
          </cell>
          <cell r="AQ503"/>
          <cell r="AR503" t="str">
            <v>ر2</v>
          </cell>
          <cell r="AS503"/>
          <cell r="AT503" t="str">
            <v>ر2</v>
          </cell>
          <cell r="AU503"/>
          <cell r="AV503" t="str">
            <v>ر2</v>
          </cell>
          <cell r="AW503"/>
          <cell r="AX503" t="str">
            <v>ر2</v>
          </cell>
          <cell r="AY503"/>
          <cell r="AZ503" t="str">
            <v>ر2</v>
          </cell>
          <cell r="BA503"/>
          <cell r="BB503" t="str">
            <v>ر2</v>
          </cell>
          <cell r="BC503"/>
          <cell r="BD503" t="str">
            <v>ر2</v>
          </cell>
          <cell r="BE503"/>
          <cell r="BF503" t="str">
            <v>ر2</v>
          </cell>
          <cell r="BG503"/>
          <cell r="BH503" t="str">
            <v>ر2</v>
          </cell>
          <cell r="BI503"/>
          <cell r="BJ503" t="str">
            <v>ر2</v>
          </cell>
          <cell r="BK503"/>
          <cell r="BL503" t="str">
            <v>ر2</v>
          </cell>
          <cell r="BM503"/>
          <cell r="BN503" t="str">
            <v>ر2</v>
          </cell>
          <cell r="BO503"/>
          <cell r="BP503" t="str">
            <v>ر2</v>
          </cell>
          <cell r="BQ503">
            <v>1</v>
          </cell>
          <cell r="BR503" t="str">
            <v>ج</v>
          </cell>
          <cell r="BS503"/>
          <cell r="BT503" t="str">
            <v>ر2</v>
          </cell>
          <cell r="BU503"/>
          <cell r="BV503" t="str">
            <v>ر2</v>
          </cell>
          <cell r="BW503"/>
          <cell r="BX503" t="str">
            <v>ر2</v>
          </cell>
          <cell r="BY503"/>
          <cell r="BZ503" t="str">
            <v>ج</v>
          </cell>
          <cell r="CA503"/>
          <cell r="CB503" t="str">
            <v>ج</v>
          </cell>
          <cell r="CC503"/>
          <cell r="CD503" t="str">
            <v>ج</v>
          </cell>
          <cell r="CE503"/>
          <cell r="CF503" t="str">
            <v>ج</v>
          </cell>
          <cell r="CG503"/>
          <cell r="CH503" t="str">
            <v>ج</v>
          </cell>
          <cell r="CI503">
            <v>1</v>
          </cell>
          <cell r="CJ503" t="str">
            <v>ج</v>
          </cell>
          <cell r="CK503"/>
          <cell r="CL503" t="str">
            <v/>
          </cell>
          <cell r="CM503"/>
          <cell r="CN503" t="str">
            <v/>
          </cell>
          <cell r="CO503"/>
          <cell r="CP503" t="str">
            <v/>
          </cell>
          <cell r="CQ503"/>
          <cell r="CR503" t="str">
            <v/>
          </cell>
          <cell r="CS503"/>
          <cell r="CT503" t="str">
            <v/>
          </cell>
          <cell r="CU503"/>
          <cell r="CV503" t="str">
            <v/>
          </cell>
          <cell r="CW503"/>
          <cell r="CX503" t="str">
            <v>ر2</v>
          </cell>
          <cell r="CY503" t="str">
            <v>ر2</v>
          </cell>
          <cell r="CZ503" t="str">
            <v>ر2</v>
          </cell>
          <cell r="DA503" t="str">
            <v>ر2</v>
          </cell>
          <cell r="DB503" t="str">
            <v>ر2</v>
          </cell>
          <cell r="DC503" t="str">
            <v>ر2</v>
          </cell>
          <cell r="DD503" t="str">
            <v>ر2</v>
          </cell>
          <cell r="DE503" t="str">
            <v>ر2</v>
          </cell>
          <cell r="DF503" t="str">
            <v>ر2</v>
          </cell>
          <cell r="DG503" t="str">
            <v>ر2</v>
          </cell>
          <cell r="DH503" t="str">
            <v>ر2</v>
          </cell>
          <cell r="DI503" t="str">
            <v>ر2</v>
          </cell>
          <cell r="DJ503" t="str">
            <v>ر2</v>
          </cell>
          <cell r="DK503" t="str">
            <v>ر2</v>
          </cell>
          <cell r="DL503" t="str">
            <v>ر2</v>
          </cell>
          <cell r="DM503" t="str">
            <v>ر2</v>
          </cell>
          <cell r="DN503" t="str">
            <v>ر2</v>
          </cell>
          <cell r="DO503" t="str">
            <v>ر2</v>
          </cell>
          <cell r="DP503" t="str">
            <v>ر2</v>
          </cell>
          <cell r="DQ503" t="str">
            <v>ر2</v>
          </cell>
          <cell r="DR503" t="str">
            <v>ر2</v>
          </cell>
          <cell r="DS503" t="str">
            <v>ر2</v>
          </cell>
          <cell r="DT503" t="str">
            <v>ر2</v>
          </cell>
          <cell r="DU503" t="str">
            <v>ر2</v>
          </cell>
          <cell r="DV503" t="str">
            <v>ر2</v>
          </cell>
          <cell r="DW503" t="str">
            <v>ر2</v>
          </cell>
          <cell r="DX503" t="str">
            <v>ر2</v>
          </cell>
          <cell r="DY503" t="str">
            <v>ر2</v>
          </cell>
          <cell r="DZ503" t="str">
            <v>ر2</v>
          </cell>
          <cell r="EA503" t="str">
            <v>ر2</v>
          </cell>
          <cell r="EB503" t="str">
            <v>ر2</v>
          </cell>
          <cell r="EC503" t="str">
            <v>ر2</v>
          </cell>
          <cell r="ED503" t="str">
            <v>ر1</v>
          </cell>
          <cell r="EE503" t="str">
            <v>ر2</v>
          </cell>
          <cell r="EF503" t="str">
            <v>ر2</v>
          </cell>
          <cell r="EG503" t="str">
            <v>ر2</v>
          </cell>
          <cell r="EH503" t="str">
            <v>ج</v>
          </cell>
          <cell r="EI503" t="str">
            <v>ج</v>
          </cell>
          <cell r="EJ503" t="str">
            <v>ج</v>
          </cell>
          <cell r="EK503" t="str">
            <v>ج</v>
          </cell>
          <cell r="EL503" t="str">
            <v>ج</v>
          </cell>
          <cell r="EM503" t="str">
            <v>ر1</v>
          </cell>
          <cell r="EO503" t="str">
            <v/>
          </cell>
          <cell r="EP503" t="str">
            <v/>
          </cell>
          <cell r="EQ503" t="str">
            <v/>
          </cell>
          <cell r="ER503" t="str">
            <v/>
          </cell>
          <cell r="ES503" t="str">
            <v/>
          </cell>
          <cell r="ET503" t="str">
            <v/>
          </cell>
          <cell r="EU503" t="str">
            <v/>
          </cell>
          <cell r="EV503" t="str">
            <v/>
          </cell>
          <cell r="EW503" t="e">
            <v>#REF!</v>
          </cell>
        </row>
        <row r="504">
          <cell r="A504">
            <v>705279</v>
          </cell>
          <cell r="B504" t="str">
            <v>عهد مرشد</v>
          </cell>
          <cell r="C504" t="str">
            <v>الثانية</v>
          </cell>
          <cell r="D504" t="str">
            <v/>
          </cell>
          <cell r="E504"/>
          <cell r="F504" t="str">
            <v>ر2</v>
          </cell>
          <cell r="G504">
            <v>1</v>
          </cell>
          <cell r="H504" t="str">
            <v>ر2</v>
          </cell>
          <cell r="I504"/>
          <cell r="J504" t="str">
            <v>ر2</v>
          </cell>
          <cell r="K504"/>
          <cell r="L504" t="str">
            <v>ر2</v>
          </cell>
          <cell r="M504"/>
          <cell r="N504" t="str">
            <v>ر2</v>
          </cell>
          <cell r="O504"/>
          <cell r="P504" t="str">
            <v>ر1</v>
          </cell>
          <cell r="Q504"/>
          <cell r="R504" t="str">
            <v>ر2</v>
          </cell>
          <cell r="S504"/>
          <cell r="T504" t="str">
            <v>ر2</v>
          </cell>
          <cell r="U504"/>
          <cell r="V504" t="str">
            <v>ر2</v>
          </cell>
          <cell r="W504">
            <v>1</v>
          </cell>
          <cell r="X504" t="str">
            <v>ر2</v>
          </cell>
          <cell r="Y504"/>
          <cell r="Z504" t="str">
            <v>ر2</v>
          </cell>
          <cell r="AA504"/>
          <cell r="AB504" t="str">
            <v>ر2</v>
          </cell>
          <cell r="AC504"/>
          <cell r="AD504" t="str">
            <v>ر2</v>
          </cell>
          <cell r="AE504"/>
          <cell r="AF504" t="str">
            <v>ر2</v>
          </cell>
          <cell r="AG504">
            <v>1</v>
          </cell>
          <cell r="AH504" t="str">
            <v>ر2</v>
          </cell>
          <cell r="AI504">
            <v>1</v>
          </cell>
          <cell r="AJ504" t="str">
            <v>ر2</v>
          </cell>
          <cell r="AK504"/>
          <cell r="AL504" t="str">
            <v>ج</v>
          </cell>
          <cell r="AM504"/>
          <cell r="AN504" t="str">
            <v>ر2</v>
          </cell>
          <cell r="AO504"/>
          <cell r="AP504" t="str">
            <v>ج</v>
          </cell>
          <cell r="AQ504"/>
          <cell r="AR504" t="str">
            <v>ر1</v>
          </cell>
          <cell r="AS504"/>
          <cell r="AT504" t="str">
            <v>ج</v>
          </cell>
          <cell r="AU504">
            <v>1</v>
          </cell>
          <cell r="AV504" t="str">
            <v>ر2</v>
          </cell>
          <cell r="AW504"/>
          <cell r="AX504" t="str">
            <v>ج</v>
          </cell>
          <cell r="AY504"/>
          <cell r="AZ504" t="str">
            <v>ر2</v>
          </cell>
          <cell r="BA504"/>
          <cell r="BB504" t="str">
            <v/>
          </cell>
          <cell r="BC504"/>
          <cell r="BD504" t="str">
            <v/>
          </cell>
          <cell r="BE504"/>
          <cell r="BF504" t="str">
            <v/>
          </cell>
          <cell r="BG504"/>
          <cell r="BH504" t="str">
            <v/>
          </cell>
          <cell r="BI504"/>
          <cell r="BJ504" t="str">
            <v/>
          </cell>
          <cell r="BK504"/>
          <cell r="BL504" t="str">
            <v/>
          </cell>
          <cell r="BM504"/>
          <cell r="BN504" t="str">
            <v/>
          </cell>
          <cell r="BO504"/>
          <cell r="BP504" t="str">
            <v/>
          </cell>
          <cell r="BQ504"/>
          <cell r="BR504" t="str">
            <v/>
          </cell>
          <cell r="BS504"/>
          <cell r="BT504" t="str">
            <v/>
          </cell>
          <cell r="BU504"/>
          <cell r="BV504" t="str">
            <v/>
          </cell>
          <cell r="BW504"/>
          <cell r="BX504" t="str">
            <v/>
          </cell>
          <cell r="BY504"/>
          <cell r="BZ504" t="str">
            <v/>
          </cell>
          <cell r="CA504"/>
          <cell r="CB504" t="str">
            <v/>
          </cell>
          <cell r="CC504"/>
          <cell r="CD504" t="str">
            <v/>
          </cell>
          <cell r="CE504"/>
          <cell r="CF504" t="str">
            <v/>
          </cell>
          <cell r="CG504"/>
          <cell r="CH504" t="str">
            <v/>
          </cell>
          <cell r="CI504"/>
          <cell r="CJ504" t="str">
            <v/>
          </cell>
          <cell r="CK504"/>
          <cell r="CL504" t="str">
            <v/>
          </cell>
          <cell r="CM504"/>
          <cell r="CN504" t="str">
            <v/>
          </cell>
          <cell r="CO504"/>
          <cell r="CP504" t="str">
            <v/>
          </cell>
          <cell r="CQ504"/>
          <cell r="CR504" t="str">
            <v/>
          </cell>
          <cell r="CS504"/>
          <cell r="CT504" t="str">
            <v/>
          </cell>
          <cell r="CU504"/>
          <cell r="CV504" t="str">
            <v/>
          </cell>
          <cell r="CW504"/>
          <cell r="CX504" t="str">
            <v>ر2</v>
          </cell>
          <cell r="CY504" t="str">
            <v>ر2</v>
          </cell>
          <cell r="CZ504" t="str">
            <v>ر2</v>
          </cell>
          <cell r="DA504" t="str">
            <v>ر2</v>
          </cell>
          <cell r="DB504" t="str">
            <v>ر2</v>
          </cell>
          <cell r="DC504" t="str">
            <v>ر1</v>
          </cell>
          <cell r="DD504" t="str">
            <v>ر2</v>
          </cell>
          <cell r="DE504" t="str">
            <v>ر2</v>
          </cell>
          <cell r="DF504" t="str">
            <v>ر2</v>
          </cell>
          <cell r="DG504" t="str">
            <v>ر2</v>
          </cell>
          <cell r="DH504" t="str">
            <v>ر2</v>
          </cell>
          <cell r="DI504" t="str">
            <v>ر2</v>
          </cell>
          <cell r="DJ504" t="str">
            <v>ر2</v>
          </cell>
          <cell r="DK504" t="str">
            <v>ر2</v>
          </cell>
          <cell r="DL504" t="str">
            <v>ر2</v>
          </cell>
          <cell r="DM504" t="str">
            <v>ر2</v>
          </cell>
          <cell r="DN504" t="str">
            <v>ج</v>
          </cell>
          <cell r="DO504" t="str">
            <v>ر2</v>
          </cell>
          <cell r="DP504" t="str">
            <v>ج</v>
          </cell>
          <cell r="DQ504" t="str">
            <v>ر1</v>
          </cell>
          <cell r="DR504" t="str">
            <v>ج</v>
          </cell>
          <cell r="DS504" t="str">
            <v>ر2</v>
          </cell>
          <cell r="DT504" t="str">
            <v>ج</v>
          </cell>
          <cell r="DU504" t="str">
            <v>ر2</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
          </cell>
          <cell r="ET504" t="str">
            <v/>
          </cell>
          <cell r="EU504" t="str">
            <v/>
          </cell>
          <cell r="EV504" t="str">
            <v/>
          </cell>
          <cell r="EW504" t="e">
            <v>#REF!</v>
          </cell>
        </row>
        <row r="505">
          <cell r="A505">
            <v>707452</v>
          </cell>
          <cell r="B505" t="str">
            <v>عبد العزيز عدي</v>
          </cell>
          <cell r="C505" t="str">
            <v>الأولى</v>
          </cell>
          <cell r="D505" t="str">
            <v/>
          </cell>
          <cell r="E505">
            <v>1</v>
          </cell>
          <cell r="F505" t="str">
            <v>ر1</v>
          </cell>
          <cell r="G505">
            <v>1</v>
          </cell>
          <cell r="H505" t="str">
            <v>ر1</v>
          </cell>
          <cell r="I505">
            <v>1</v>
          </cell>
          <cell r="J505" t="str">
            <v>ر1</v>
          </cell>
          <cell r="K505">
            <v>1</v>
          </cell>
          <cell r="L505" t="str">
            <v>ر1</v>
          </cell>
          <cell r="M505">
            <v>1</v>
          </cell>
          <cell r="N505" t="str">
            <v>ر1</v>
          </cell>
          <cell r="O505"/>
          <cell r="P505" t="str">
            <v>ر1</v>
          </cell>
          <cell r="Q505"/>
          <cell r="R505" t="str">
            <v>ج</v>
          </cell>
          <cell r="S505"/>
          <cell r="T505" t="str">
            <v>ج</v>
          </cell>
          <cell r="U505"/>
          <cell r="V505" t="str">
            <v>ج</v>
          </cell>
          <cell r="W505"/>
          <cell r="X505" t="str">
            <v>ج</v>
          </cell>
          <cell r="Y505"/>
          <cell r="Z505" t="str">
            <v>ج</v>
          </cell>
          <cell r="AA505"/>
          <cell r="AB505" t="str">
            <v>ج</v>
          </cell>
          <cell r="AC505"/>
          <cell r="AD505" t="str">
            <v/>
          </cell>
          <cell r="AE505"/>
          <cell r="AF505" t="str">
            <v/>
          </cell>
          <cell r="AG505"/>
          <cell r="AH505" t="str">
            <v/>
          </cell>
          <cell r="AI505"/>
          <cell r="AJ505" t="str">
            <v/>
          </cell>
          <cell r="AK505"/>
          <cell r="AL505" t="str">
            <v/>
          </cell>
          <cell r="AM505"/>
          <cell r="AN505" t="str">
            <v/>
          </cell>
          <cell r="AO505"/>
          <cell r="AP505" t="str">
            <v/>
          </cell>
          <cell r="AQ505"/>
          <cell r="AR505" t="str">
            <v/>
          </cell>
          <cell r="AS505"/>
          <cell r="AT505" t="str">
            <v/>
          </cell>
          <cell r="AU505"/>
          <cell r="AV505" t="str">
            <v/>
          </cell>
          <cell r="AW505"/>
          <cell r="AX505" t="str">
            <v/>
          </cell>
          <cell r="AY505"/>
          <cell r="AZ505" t="str">
            <v/>
          </cell>
          <cell r="BA505"/>
          <cell r="BB505" t="str">
            <v/>
          </cell>
          <cell r="BC505"/>
          <cell r="BD505" t="str">
            <v/>
          </cell>
          <cell r="BE505"/>
          <cell r="BF505" t="str">
            <v/>
          </cell>
          <cell r="BG505"/>
          <cell r="BH505" t="str">
            <v/>
          </cell>
          <cell r="BI505"/>
          <cell r="BJ505" t="str">
            <v/>
          </cell>
          <cell r="BK505"/>
          <cell r="BL505" t="str">
            <v/>
          </cell>
          <cell r="BM505"/>
          <cell r="BN505" t="str">
            <v/>
          </cell>
          <cell r="BO505"/>
          <cell r="BP505" t="str">
            <v/>
          </cell>
          <cell r="BQ505"/>
          <cell r="BR505" t="str">
            <v/>
          </cell>
          <cell r="BS505"/>
          <cell r="BT505" t="str">
            <v/>
          </cell>
          <cell r="BU505"/>
          <cell r="BV505" t="str">
            <v/>
          </cell>
          <cell r="BW505"/>
          <cell r="BX505" t="str">
            <v/>
          </cell>
          <cell r="BY505"/>
          <cell r="BZ505" t="str">
            <v/>
          </cell>
          <cell r="CA505"/>
          <cell r="CB505" t="str">
            <v/>
          </cell>
          <cell r="CC505"/>
          <cell r="CD505" t="str">
            <v/>
          </cell>
          <cell r="CE505"/>
          <cell r="CF505" t="str">
            <v/>
          </cell>
          <cell r="CG505"/>
          <cell r="CH505" t="str">
            <v/>
          </cell>
          <cell r="CI505"/>
          <cell r="CJ505" t="str">
            <v/>
          </cell>
          <cell r="CK505"/>
          <cell r="CL505" t="str">
            <v/>
          </cell>
          <cell r="CM505"/>
          <cell r="CN505" t="str">
            <v/>
          </cell>
          <cell r="CO505"/>
          <cell r="CP505" t="str">
            <v/>
          </cell>
          <cell r="CQ505"/>
          <cell r="CR505" t="str">
            <v/>
          </cell>
          <cell r="CS505"/>
          <cell r="CT505" t="str">
            <v/>
          </cell>
          <cell r="CU505"/>
          <cell r="CV505" t="str">
            <v/>
          </cell>
          <cell r="CW505"/>
          <cell r="CX505" t="str">
            <v>ر2</v>
          </cell>
          <cell r="CY505" t="str">
            <v>ر2</v>
          </cell>
          <cell r="CZ505" t="str">
            <v>ر2</v>
          </cell>
          <cell r="DA505" t="str">
            <v>ر2</v>
          </cell>
          <cell r="DB505" t="str">
            <v>ر2</v>
          </cell>
          <cell r="DC505" t="str">
            <v>ر1</v>
          </cell>
          <cell r="DD505" t="str">
            <v>ج</v>
          </cell>
          <cell r="DE505" t="str">
            <v>ج</v>
          </cell>
          <cell r="DF505" t="str">
            <v>ج</v>
          </cell>
          <cell r="DG505" t="str">
            <v>ج</v>
          </cell>
          <cell r="DH505" t="str">
            <v>ج</v>
          </cell>
          <cell r="DI505" t="str">
            <v>ج</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O505" t="str">
            <v/>
          </cell>
          <cell r="EP505" t="str">
            <v/>
          </cell>
          <cell r="EQ505" t="str">
            <v/>
          </cell>
          <cell r="ER505" t="str">
            <v/>
          </cell>
          <cell r="ES505" t="str">
            <v/>
          </cell>
          <cell r="ET505" t="str">
            <v/>
          </cell>
          <cell r="EU505" t="str">
            <v/>
          </cell>
          <cell r="EV505" t="str">
            <v/>
          </cell>
          <cell r="EW505" t="e">
            <v>#REF!</v>
          </cell>
        </row>
        <row r="506">
          <cell r="A506">
            <v>707418</v>
          </cell>
          <cell r="B506" t="str">
            <v>رنا ميا</v>
          </cell>
          <cell r="C506" t="str">
            <v>الأولى</v>
          </cell>
          <cell r="D506" t="str">
            <v/>
          </cell>
          <cell r="E506">
            <v>1</v>
          </cell>
          <cell r="F506" t="str">
            <v>ر1</v>
          </cell>
          <cell r="G506">
            <v>1</v>
          </cell>
          <cell r="H506" t="str">
            <v>ر1</v>
          </cell>
          <cell r="I506">
            <v>1</v>
          </cell>
          <cell r="J506" t="str">
            <v>ر1</v>
          </cell>
          <cell r="K506"/>
          <cell r="L506" t="str">
            <v>ج</v>
          </cell>
          <cell r="M506">
            <v>1</v>
          </cell>
          <cell r="N506" t="str">
            <v>ر1</v>
          </cell>
          <cell r="O506"/>
          <cell r="P506" t="str">
            <v>ج</v>
          </cell>
          <cell r="Q506"/>
          <cell r="R506" t="str">
            <v>ج</v>
          </cell>
          <cell r="S506"/>
          <cell r="T506" t="str">
            <v>ج</v>
          </cell>
          <cell r="U506"/>
          <cell r="V506" t="str">
            <v>ج</v>
          </cell>
          <cell r="W506"/>
          <cell r="X506" t="str">
            <v>ج</v>
          </cell>
          <cell r="Y506"/>
          <cell r="Z506" t="str">
            <v>ج</v>
          </cell>
          <cell r="AA506"/>
          <cell r="AB506" t="str">
            <v>ج</v>
          </cell>
          <cell r="AC506"/>
          <cell r="AD506" t="str">
            <v/>
          </cell>
          <cell r="AE506"/>
          <cell r="AF506" t="str">
            <v/>
          </cell>
          <cell r="AG506"/>
          <cell r="AH506" t="str">
            <v/>
          </cell>
          <cell r="AI506"/>
          <cell r="AJ506" t="str">
            <v/>
          </cell>
          <cell r="AK506"/>
          <cell r="AL506" t="str">
            <v/>
          </cell>
          <cell r="AM506"/>
          <cell r="AN506" t="str">
            <v/>
          </cell>
          <cell r="AO506"/>
          <cell r="AP506" t="str">
            <v/>
          </cell>
          <cell r="AQ506"/>
          <cell r="AR506" t="str">
            <v/>
          </cell>
          <cell r="AS506"/>
          <cell r="AT506" t="str">
            <v/>
          </cell>
          <cell r="AU506"/>
          <cell r="AV506" t="str">
            <v/>
          </cell>
          <cell r="AW506"/>
          <cell r="AX506" t="str">
            <v/>
          </cell>
          <cell r="AY506"/>
          <cell r="AZ506" t="str">
            <v/>
          </cell>
          <cell r="BA506"/>
          <cell r="BB506" t="str">
            <v/>
          </cell>
          <cell r="BC506"/>
          <cell r="BD506" t="str">
            <v/>
          </cell>
          <cell r="BE506"/>
          <cell r="BF506" t="str">
            <v/>
          </cell>
          <cell r="BG506"/>
          <cell r="BH506" t="str">
            <v/>
          </cell>
          <cell r="BI506"/>
          <cell r="BJ506" t="str">
            <v/>
          </cell>
          <cell r="BK506"/>
          <cell r="BL506" t="str">
            <v/>
          </cell>
          <cell r="BM506"/>
          <cell r="BN506" t="str">
            <v/>
          </cell>
          <cell r="BO506"/>
          <cell r="BP506" t="str">
            <v/>
          </cell>
          <cell r="BQ506"/>
          <cell r="BR506" t="str">
            <v/>
          </cell>
          <cell r="BS506"/>
          <cell r="BT506" t="str">
            <v/>
          </cell>
          <cell r="BU506"/>
          <cell r="BV506" t="str">
            <v/>
          </cell>
          <cell r="BW506"/>
          <cell r="BX506" t="str">
            <v/>
          </cell>
          <cell r="BY506"/>
          <cell r="BZ506" t="str">
            <v/>
          </cell>
          <cell r="CA506"/>
          <cell r="CB506" t="str">
            <v/>
          </cell>
          <cell r="CC506"/>
          <cell r="CD506" t="str">
            <v/>
          </cell>
          <cell r="CE506"/>
          <cell r="CF506" t="str">
            <v/>
          </cell>
          <cell r="CG506"/>
          <cell r="CH506" t="str">
            <v/>
          </cell>
          <cell r="CI506"/>
          <cell r="CJ506" t="str">
            <v/>
          </cell>
          <cell r="CK506"/>
          <cell r="CL506" t="str">
            <v/>
          </cell>
          <cell r="CM506"/>
          <cell r="CN506" t="str">
            <v/>
          </cell>
          <cell r="CO506"/>
          <cell r="CP506" t="str">
            <v/>
          </cell>
          <cell r="CQ506"/>
          <cell r="CR506" t="str">
            <v/>
          </cell>
          <cell r="CS506"/>
          <cell r="CT506" t="str">
            <v/>
          </cell>
          <cell r="CU506"/>
          <cell r="CV506" t="str">
            <v/>
          </cell>
          <cell r="CW506"/>
          <cell r="CX506" t="str">
            <v>ر2</v>
          </cell>
          <cell r="CY506" t="str">
            <v>ر2</v>
          </cell>
          <cell r="CZ506" t="str">
            <v>ر2</v>
          </cell>
          <cell r="DA506" t="str">
            <v>ج</v>
          </cell>
          <cell r="DB506" t="str">
            <v>ر2</v>
          </cell>
          <cell r="DC506" t="str">
            <v>ج</v>
          </cell>
          <cell r="DD506" t="str">
            <v>ج</v>
          </cell>
          <cell r="DE506" t="str">
            <v>ج</v>
          </cell>
          <cell r="DF506" t="str">
            <v>ج</v>
          </cell>
          <cell r="DG506" t="str">
            <v>ج</v>
          </cell>
          <cell r="DH506" t="str">
            <v>ج</v>
          </cell>
          <cell r="DI506" t="str">
            <v>ج</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e">
            <v>#REF!</v>
          </cell>
        </row>
        <row r="507">
          <cell r="A507">
            <v>702760</v>
          </cell>
          <cell r="B507" t="str">
            <v>غانم العفاش</v>
          </cell>
          <cell r="C507" t="str">
            <v>الثالثة</v>
          </cell>
          <cell r="D507" t="str">
            <v/>
          </cell>
          <cell r="E507"/>
          <cell r="F507" t="str">
            <v>ر2</v>
          </cell>
          <cell r="G507"/>
          <cell r="H507" t="str">
            <v>ر2</v>
          </cell>
          <cell r="I507"/>
          <cell r="J507" t="str">
            <v>ر2</v>
          </cell>
          <cell r="K507"/>
          <cell r="L507" t="str">
            <v>ر2</v>
          </cell>
          <cell r="M507"/>
          <cell r="N507" t="str">
            <v>ر2</v>
          </cell>
          <cell r="O507"/>
          <cell r="P507" t="str">
            <v>ر2</v>
          </cell>
          <cell r="Q507"/>
          <cell r="R507" t="str">
            <v>ر2</v>
          </cell>
          <cell r="S507"/>
          <cell r="T507" t="str">
            <v>ر2</v>
          </cell>
          <cell r="U507"/>
          <cell r="V507" t="str">
            <v>ر1</v>
          </cell>
          <cell r="W507"/>
          <cell r="X507" t="str">
            <v>ر2</v>
          </cell>
          <cell r="Y507"/>
          <cell r="Z507" t="str">
            <v>ر2</v>
          </cell>
          <cell r="AA507"/>
          <cell r="AB507" t="str">
            <v>ر2</v>
          </cell>
          <cell r="AC507"/>
          <cell r="AD507" t="str">
            <v>ر2</v>
          </cell>
          <cell r="AE507"/>
          <cell r="AF507" t="str">
            <v>ر2</v>
          </cell>
          <cell r="AG507"/>
          <cell r="AH507" t="str">
            <v>ر2</v>
          </cell>
          <cell r="AI507"/>
          <cell r="AJ507" t="str">
            <v>ر2</v>
          </cell>
          <cell r="AK507"/>
          <cell r="AL507" t="str">
            <v>ر2</v>
          </cell>
          <cell r="AM507"/>
          <cell r="AN507" t="str">
            <v>ر2</v>
          </cell>
          <cell r="AO507"/>
          <cell r="AP507" t="str">
            <v>ر2</v>
          </cell>
          <cell r="AQ507"/>
          <cell r="AR507" t="str">
            <v>ر2</v>
          </cell>
          <cell r="AS507"/>
          <cell r="AT507" t="str">
            <v>ر2</v>
          </cell>
          <cell r="AU507"/>
          <cell r="AV507" t="str">
            <v>ر2</v>
          </cell>
          <cell r="AW507"/>
          <cell r="AX507" t="str">
            <v>ر2</v>
          </cell>
          <cell r="AY507"/>
          <cell r="AZ507" t="str">
            <v>ر1</v>
          </cell>
          <cell r="BA507"/>
          <cell r="BB507" t="str">
            <v>ر1</v>
          </cell>
          <cell r="BC507">
            <v>1</v>
          </cell>
          <cell r="BD507" t="str">
            <v>ر1</v>
          </cell>
          <cell r="BE507">
            <v>1</v>
          </cell>
          <cell r="BF507" t="str">
            <v>ر1</v>
          </cell>
          <cell r="BG507">
            <v>1</v>
          </cell>
          <cell r="BH507" t="str">
            <v>ر1</v>
          </cell>
          <cell r="BI507">
            <v>1</v>
          </cell>
          <cell r="BJ507" t="str">
            <v>ر1</v>
          </cell>
          <cell r="BK507">
            <v>1</v>
          </cell>
          <cell r="BL507" t="str">
            <v>ر1</v>
          </cell>
          <cell r="BM507">
            <v>1</v>
          </cell>
          <cell r="BN507" t="str">
            <v>ج</v>
          </cell>
          <cell r="BO507"/>
          <cell r="BP507" t="str">
            <v>ج</v>
          </cell>
          <cell r="BQ507"/>
          <cell r="BR507" t="str">
            <v>ج</v>
          </cell>
          <cell r="BS507">
            <v>1</v>
          </cell>
          <cell r="BT507" t="str">
            <v>ج</v>
          </cell>
          <cell r="BU507">
            <v>1</v>
          </cell>
          <cell r="BV507" t="str">
            <v>ج</v>
          </cell>
          <cell r="BW507">
            <v>1</v>
          </cell>
          <cell r="BX507" t="str">
            <v>ج</v>
          </cell>
          <cell r="BY507"/>
          <cell r="BZ507" t="str">
            <v/>
          </cell>
          <cell r="CA507"/>
          <cell r="CB507" t="str">
            <v/>
          </cell>
          <cell r="CC507"/>
          <cell r="CD507" t="str">
            <v/>
          </cell>
          <cell r="CE507"/>
          <cell r="CF507" t="str">
            <v/>
          </cell>
          <cell r="CG507"/>
          <cell r="CH507" t="str">
            <v/>
          </cell>
          <cell r="CI507"/>
          <cell r="CJ507" t="str">
            <v/>
          </cell>
          <cell r="CK507"/>
          <cell r="CL507" t="str">
            <v/>
          </cell>
          <cell r="CM507"/>
          <cell r="CN507" t="str">
            <v/>
          </cell>
          <cell r="CO507"/>
          <cell r="CP507" t="str">
            <v/>
          </cell>
          <cell r="CQ507"/>
          <cell r="CR507" t="str">
            <v/>
          </cell>
          <cell r="CS507"/>
          <cell r="CT507" t="str">
            <v/>
          </cell>
          <cell r="CU507"/>
          <cell r="CV507" t="str">
            <v/>
          </cell>
          <cell r="CW507"/>
          <cell r="CX507" t="str">
            <v>ر2</v>
          </cell>
          <cell r="CY507" t="str">
            <v>ر2</v>
          </cell>
          <cell r="CZ507" t="str">
            <v>ر2</v>
          </cell>
          <cell r="DA507" t="str">
            <v>ر2</v>
          </cell>
          <cell r="DB507" t="str">
            <v>ر2</v>
          </cell>
          <cell r="DC507" t="str">
            <v>ر2</v>
          </cell>
          <cell r="DD507" t="str">
            <v>ر2</v>
          </cell>
          <cell r="DE507" t="str">
            <v>ر2</v>
          </cell>
          <cell r="DF507" t="str">
            <v>ر1</v>
          </cell>
          <cell r="DG507" t="str">
            <v>ر2</v>
          </cell>
          <cell r="DH507" t="str">
            <v>ر2</v>
          </cell>
          <cell r="DI507" t="str">
            <v>ر2</v>
          </cell>
          <cell r="DJ507" t="str">
            <v>ر2</v>
          </cell>
          <cell r="DK507" t="str">
            <v>ر2</v>
          </cell>
          <cell r="DL507" t="str">
            <v>ر2</v>
          </cell>
          <cell r="DM507" t="str">
            <v>ر2</v>
          </cell>
          <cell r="DN507" t="str">
            <v>ر2</v>
          </cell>
          <cell r="DO507" t="str">
            <v>ر2</v>
          </cell>
          <cell r="DP507" t="str">
            <v>ر2</v>
          </cell>
          <cell r="DQ507" t="str">
            <v>ر2</v>
          </cell>
          <cell r="DR507" t="str">
            <v>ر2</v>
          </cell>
          <cell r="DS507" t="str">
            <v>ر2</v>
          </cell>
          <cell r="DT507" t="str">
            <v>ر2</v>
          </cell>
          <cell r="DU507" t="str">
            <v>ر1</v>
          </cell>
          <cell r="DV507" t="str">
            <v>ر1</v>
          </cell>
          <cell r="DW507" t="str">
            <v>ر2</v>
          </cell>
          <cell r="DX507" t="str">
            <v>ر2</v>
          </cell>
          <cell r="DY507" t="str">
            <v>ر2</v>
          </cell>
          <cell r="DZ507" t="str">
            <v>ر2</v>
          </cell>
          <cell r="EA507" t="str">
            <v>ر2</v>
          </cell>
          <cell r="EB507" t="str">
            <v>ر1</v>
          </cell>
          <cell r="EC507" t="str">
            <v>ج</v>
          </cell>
          <cell r="ED507" t="str">
            <v>ج</v>
          </cell>
          <cell r="EE507" t="str">
            <v>ر1</v>
          </cell>
          <cell r="EF507" t="str">
            <v>ر1</v>
          </cell>
          <cell r="EG507" t="str">
            <v>ر1</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
          </cell>
          <cell r="ET507" t="str">
            <v/>
          </cell>
          <cell r="EU507" t="str">
            <v/>
          </cell>
          <cell r="EV507" t="str">
            <v/>
          </cell>
          <cell r="EW507" t="e">
            <v>#REF!</v>
          </cell>
        </row>
        <row r="508">
          <cell r="A508">
            <v>702565</v>
          </cell>
          <cell r="B508" t="str">
            <v>اميمه مصطفى</v>
          </cell>
          <cell r="C508" t="str">
            <v>الرابعة</v>
          </cell>
          <cell r="D508" t="str">
            <v/>
          </cell>
          <cell r="E508"/>
          <cell r="F508" t="str">
            <v>ر2</v>
          </cell>
          <cell r="G508"/>
          <cell r="H508" t="str">
            <v>ر2</v>
          </cell>
          <cell r="I508"/>
          <cell r="J508" t="str">
            <v>ر2</v>
          </cell>
          <cell r="K508"/>
          <cell r="L508" t="str">
            <v>ر2</v>
          </cell>
          <cell r="M508"/>
          <cell r="N508" t="str">
            <v>ر2</v>
          </cell>
          <cell r="O508">
            <v>1</v>
          </cell>
          <cell r="P508" t="str">
            <v>ر2</v>
          </cell>
          <cell r="Q508"/>
          <cell r="R508" t="str">
            <v>ر1</v>
          </cell>
          <cell r="S508"/>
          <cell r="T508" t="str">
            <v>ر2</v>
          </cell>
          <cell r="U508"/>
          <cell r="V508" t="str">
            <v>ر2</v>
          </cell>
          <cell r="W508"/>
          <cell r="X508" t="str">
            <v>ر1</v>
          </cell>
          <cell r="Y508"/>
          <cell r="Z508" t="str">
            <v>ر2</v>
          </cell>
          <cell r="AA508"/>
          <cell r="AB508" t="str">
            <v>ر1</v>
          </cell>
          <cell r="AC508"/>
          <cell r="AD508" t="str">
            <v>ر2</v>
          </cell>
          <cell r="AE508"/>
          <cell r="AF508" t="str">
            <v>ر1</v>
          </cell>
          <cell r="AG508"/>
          <cell r="AH508" t="str">
            <v>ر2</v>
          </cell>
          <cell r="AI508"/>
          <cell r="AJ508" t="str">
            <v>ر1</v>
          </cell>
          <cell r="AK508"/>
          <cell r="AL508" t="str">
            <v>ر2</v>
          </cell>
          <cell r="AM508"/>
          <cell r="AN508" t="str">
            <v>ر2</v>
          </cell>
          <cell r="AO508"/>
          <cell r="AP508" t="str">
            <v>ر1</v>
          </cell>
          <cell r="AQ508"/>
          <cell r="AR508" t="str">
            <v>ر2</v>
          </cell>
          <cell r="AS508"/>
          <cell r="AT508" t="str">
            <v>ر2</v>
          </cell>
          <cell r="AU508"/>
          <cell r="AV508" t="str">
            <v>ر1</v>
          </cell>
          <cell r="AW508"/>
          <cell r="AX508" t="str">
            <v>ر2</v>
          </cell>
          <cell r="AY508">
            <v>1</v>
          </cell>
          <cell r="AZ508" t="str">
            <v>ر2</v>
          </cell>
          <cell r="BA508"/>
          <cell r="BB508" t="str">
            <v>ر1</v>
          </cell>
          <cell r="BC508"/>
          <cell r="BD508" t="str">
            <v>ر2</v>
          </cell>
          <cell r="BE508"/>
          <cell r="BF508" t="str">
            <v>ر1</v>
          </cell>
          <cell r="BG508"/>
          <cell r="BH508" t="str">
            <v>ر2</v>
          </cell>
          <cell r="BI508"/>
          <cell r="BJ508" t="str">
            <v>ر1</v>
          </cell>
          <cell r="BK508"/>
          <cell r="BL508" t="str">
            <v>ر1</v>
          </cell>
          <cell r="BM508"/>
          <cell r="BN508" t="str">
            <v>ر1</v>
          </cell>
          <cell r="BO508"/>
          <cell r="BP508" t="str">
            <v>ر1</v>
          </cell>
          <cell r="BQ508"/>
          <cell r="BR508" t="str">
            <v>ر1</v>
          </cell>
          <cell r="BS508"/>
          <cell r="BT508" t="str">
            <v>ر2</v>
          </cell>
          <cell r="BU508"/>
          <cell r="BV508" t="str">
            <v>ر1</v>
          </cell>
          <cell r="BW508"/>
          <cell r="BX508" t="str">
            <v>ر1</v>
          </cell>
          <cell r="BY508"/>
          <cell r="BZ508" t="str">
            <v>ر1</v>
          </cell>
          <cell r="CA508"/>
          <cell r="CB508" t="str">
            <v>ر1</v>
          </cell>
          <cell r="CC508"/>
          <cell r="CD508" t="str">
            <v>ر1</v>
          </cell>
          <cell r="CE508"/>
          <cell r="CF508" t="str">
            <v>ر1</v>
          </cell>
          <cell r="CG508"/>
          <cell r="CH508" t="str">
            <v>ر1</v>
          </cell>
          <cell r="CI508"/>
          <cell r="CJ508" t="str">
            <v>ر2</v>
          </cell>
          <cell r="CK508">
            <v>1</v>
          </cell>
          <cell r="CL508" t="str">
            <v>ر1</v>
          </cell>
          <cell r="CM508"/>
          <cell r="CN508" t="str">
            <v>ج</v>
          </cell>
          <cell r="CO508">
            <v>1</v>
          </cell>
          <cell r="CP508" t="str">
            <v>ر1</v>
          </cell>
          <cell r="CQ508"/>
          <cell r="CR508" t="str">
            <v>ج</v>
          </cell>
          <cell r="CS508"/>
          <cell r="CT508" t="str">
            <v>ر1</v>
          </cell>
          <cell r="CU508"/>
          <cell r="CV508" t="str">
            <v>ر1</v>
          </cell>
          <cell r="CW508"/>
          <cell r="CX508" t="str">
            <v>ر2</v>
          </cell>
          <cell r="CY508" t="str">
            <v>ر2</v>
          </cell>
          <cell r="CZ508" t="str">
            <v>ر2</v>
          </cell>
          <cell r="DA508" t="str">
            <v>ر2</v>
          </cell>
          <cell r="DB508" t="str">
            <v>ر2</v>
          </cell>
          <cell r="DC508" t="str">
            <v>ر2</v>
          </cell>
          <cell r="DD508" t="str">
            <v>ر1</v>
          </cell>
          <cell r="DE508" t="str">
            <v>ر2</v>
          </cell>
          <cell r="DF508" t="str">
            <v>ر2</v>
          </cell>
          <cell r="DG508" t="str">
            <v>ر1</v>
          </cell>
          <cell r="DH508" t="str">
            <v>ر2</v>
          </cell>
          <cell r="DI508" t="str">
            <v>ر1</v>
          </cell>
          <cell r="DJ508" t="str">
            <v>ر2</v>
          </cell>
          <cell r="DK508" t="str">
            <v>ر1</v>
          </cell>
          <cell r="DL508" t="str">
            <v>ر2</v>
          </cell>
          <cell r="DM508" t="str">
            <v>ر1</v>
          </cell>
          <cell r="DN508" t="str">
            <v>ر2</v>
          </cell>
          <cell r="DO508" t="str">
            <v>ر2</v>
          </cell>
          <cell r="DP508" t="str">
            <v>ر1</v>
          </cell>
          <cell r="DQ508" t="str">
            <v>ر2</v>
          </cell>
          <cell r="DR508" t="str">
            <v>ر2</v>
          </cell>
          <cell r="DS508" t="str">
            <v>ر1</v>
          </cell>
          <cell r="DT508" t="str">
            <v>ر2</v>
          </cell>
          <cell r="DU508" t="str">
            <v>ر2</v>
          </cell>
          <cell r="DV508" t="str">
            <v>ر1</v>
          </cell>
          <cell r="DW508" t="str">
            <v>ر2</v>
          </cell>
          <cell r="DX508" t="str">
            <v>ر1</v>
          </cell>
          <cell r="DY508" t="str">
            <v>ر2</v>
          </cell>
          <cell r="DZ508" t="str">
            <v>ر1</v>
          </cell>
          <cell r="EA508" t="str">
            <v>ر1</v>
          </cell>
          <cell r="EB508" t="str">
            <v>ر1</v>
          </cell>
          <cell r="EC508" t="str">
            <v>ر1</v>
          </cell>
          <cell r="ED508" t="str">
            <v>ر1</v>
          </cell>
          <cell r="EE508" t="str">
            <v>ر2</v>
          </cell>
          <cell r="EF508" t="str">
            <v>ر1</v>
          </cell>
          <cell r="EG508" t="str">
            <v>ر1</v>
          </cell>
          <cell r="EH508" t="str">
            <v>ر1</v>
          </cell>
          <cell r="EI508" t="str">
            <v>ر1</v>
          </cell>
          <cell r="EJ508" t="str">
            <v>ر1</v>
          </cell>
          <cell r="EK508" t="str">
            <v>ر1</v>
          </cell>
          <cell r="EL508" t="str">
            <v>ر1</v>
          </cell>
          <cell r="EM508" t="str">
            <v>ر2</v>
          </cell>
          <cell r="EN508" t="str">
            <v>ر2</v>
          </cell>
          <cell r="EO508" t="str">
            <v>ج</v>
          </cell>
          <cell r="EP508" t="str">
            <v>ر2</v>
          </cell>
          <cell r="EQ508" t="str">
            <v>ج</v>
          </cell>
          <cell r="ER508" t="str">
            <v>ر1</v>
          </cell>
          <cell r="ES508" t="str">
            <v>ر1</v>
          </cell>
          <cell r="ET508" t="str">
            <v/>
          </cell>
          <cell r="EU508" t="str">
            <v/>
          </cell>
          <cell r="EV508" t="str">
            <v/>
          </cell>
          <cell r="EW508" t="e">
            <v>#REF!</v>
          </cell>
        </row>
        <row r="509">
          <cell r="A509">
            <v>703468</v>
          </cell>
          <cell r="B509" t="str">
            <v>براءة غريري</v>
          </cell>
          <cell r="C509" t="str">
            <v>الرابعة</v>
          </cell>
          <cell r="D509" t="str">
            <v/>
          </cell>
          <cell r="E509"/>
          <cell r="F509" t="str">
            <v>ر2</v>
          </cell>
          <cell r="G509"/>
          <cell r="H509" t="str">
            <v>ر1</v>
          </cell>
          <cell r="I509"/>
          <cell r="J509" t="str">
            <v>ر1</v>
          </cell>
          <cell r="K509"/>
          <cell r="L509" t="str">
            <v>ر2</v>
          </cell>
          <cell r="M509"/>
          <cell r="N509" t="str">
            <v>ر2</v>
          </cell>
          <cell r="O509"/>
          <cell r="P509" t="str">
            <v>ر2</v>
          </cell>
          <cell r="Q509"/>
          <cell r="R509" t="str">
            <v>ر1</v>
          </cell>
          <cell r="S509"/>
          <cell r="T509" t="str">
            <v>ر2</v>
          </cell>
          <cell r="U509"/>
          <cell r="V509" t="str">
            <v>ر1</v>
          </cell>
          <cell r="W509"/>
          <cell r="X509" t="str">
            <v>ر1</v>
          </cell>
          <cell r="Y509"/>
          <cell r="Z509" t="str">
            <v>ر1</v>
          </cell>
          <cell r="AA509"/>
          <cell r="AB509" t="str">
            <v>ر1</v>
          </cell>
          <cell r="AC509"/>
          <cell r="AD509" t="str">
            <v>ر2</v>
          </cell>
          <cell r="AE509"/>
          <cell r="AF509" t="str">
            <v>ر2</v>
          </cell>
          <cell r="AG509"/>
          <cell r="AH509" t="str">
            <v>ر1</v>
          </cell>
          <cell r="AI509"/>
          <cell r="AJ509" t="str">
            <v>ر1</v>
          </cell>
          <cell r="AK509"/>
          <cell r="AL509" t="str">
            <v>ر1</v>
          </cell>
          <cell r="AM509"/>
          <cell r="AN509" t="str">
            <v>ر1</v>
          </cell>
          <cell r="AO509"/>
          <cell r="AP509" t="str">
            <v>ر1</v>
          </cell>
          <cell r="AQ509"/>
          <cell r="AR509" t="str">
            <v>ر2</v>
          </cell>
          <cell r="AS509"/>
          <cell r="AT509" t="str">
            <v>ر1</v>
          </cell>
          <cell r="AU509"/>
          <cell r="AV509" t="str">
            <v>ر2</v>
          </cell>
          <cell r="AW509"/>
          <cell r="AX509" t="str">
            <v>ر2</v>
          </cell>
          <cell r="AY509"/>
          <cell r="AZ509" t="str">
            <v>ر1</v>
          </cell>
          <cell r="BA509"/>
          <cell r="BB509" t="str">
            <v>ر1</v>
          </cell>
          <cell r="BC509"/>
          <cell r="BD509" t="str">
            <v>ر2</v>
          </cell>
          <cell r="BE509"/>
          <cell r="BF509" t="str">
            <v>ر2</v>
          </cell>
          <cell r="BG509"/>
          <cell r="BH509" t="str">
            <v>ر2</v>
          </cell>
          <cell r="BI509"/>
          <cell r="BJ509" t="str">
            <v>ر2</v>
          </cell>
          <cell r="BK509"/>
          <cell r="BL509" t="str">
            <v>ر1</v>
          </cell>
          <cell r="BM509"/>
          <cell r="BN509" t="str">
            <v>ر1</v>
          </cell>
          <cell r="BO509"/>
          <cell r="BP509" t="str">
            <v>ر1</v>
          </cell>
          <cell r="BQ509"/>
          <cell r="BR509" t="str">
            <v>ر1</v>
          </cell>
          <cell r="BS509"/>
          <cell r="BT509" t="str">
            <v>ر2</v>
          </cell>
          <cell r="BU509"/>
          <cell r="BV509" t="str">
            <v>ج</v>
          </cell>
          <cell r="BW509"/>
          <cell r="BX509" t="str">
            <v>ر1</v>
          </cell>
          <cell r="BY509"/>
          <cell r="BZ509" t="str">
            <v>ر2</v>
          </cell>
          <cell r="CA509"/>
          <cell r="CB509" t="str">
            <v>ر1</v>
          </cell>
          <cell r="CC509"/>
          <cell r="CD509" t="str">
            <v>ر1</v>
          </cell>
          <cell r="CE509">
            <v>1</v>
          </cell>
          <cell r="CF509" t="str">
            <v>ر2</v>
          </cell>
          <cell r="CG509"/>
          <cell r="CH509" t="str">
            <v>ر2</v>
          </cell>
          <cell r="CI509"/>
          <cell r="CJ509" t="str">
            <v>ر2</v>
          </cell>
          <cell r="CK509">
            <v>1</v>
          </cell>
          <cell r="CL509" t="str">
            <v>ر2</v>
          </cell>
          <cell r="CM509">
            <v>1</v>
          </cell>
          <cell r="CN509" t="str">
            <v>ر1</v>
          </cell>
          <cell r="CO509"/>
          <cell r="CP509" t="str">
            <v>ر1</v>
          </cell>
          <cell r="CQ509">
            <v>1</v>
          </cell>
          <cell r="CR509" t="str">
            <v>ر2</v>
          </cell>
          <cell r="CS509"/>
          <cell r="CT509" t="str">
            <v>ر1</v>
          </cell>
          <cell r="CU509"/>
          <cell r="CV509" t="str">
            <v>ر1</v>
          </cell>
          <cell r="CW509"/>
          <cell r="CX509" t="str">
            <v>ر2</v>
          </cell>
          <cell r="CY509" t="str">
            <v>ر1</v>
          </cell>
          <cell r="CZ509" t="str">
            <v>ر1</v>
          </cell>
          <cell r="DA509" t="str">
            <v>ر2</v>
          </cell>
          <cell r="DB509" t="str">
            <v>ر2</v>
          </cell>
          <cell r="DC509" t="str">
            <v>ر2</v>
          </cell>
          <cell r="DD509" t="str">
            <v>ر1</v>
          </cell>
          <cell r="DE509" t="str">
            <v>ر2</v>
          </cell>
          <cell r="DF509" t="str">
            <v>ر1</v>
          </cell>
          <cell r="DG509" t="str">
            <v>ر1</v>
          </cell>
          <cell r="DH509" t="str">
            <v>ر1</v>
          </cell>
          <cell r="DI509" t="str">
            <v>ر1</v>
          </cell>
          <cell r="DJ509" t="str">
            <v>ر2</v>
          </cell>
          <cell r="DK509" t="str">
            <v>ر2</v>
          </cell>
          <cell r="DL509" t="str">
            <v>ر1</v>
          </cell>
          <cell r="DM509" t="str">
            <v>ر1</v>
          </cell>
          <cell r="DN509" t="str">
            <v>ر1</v>
          </cell>
          <cell r="DO509" t="str">
            <v>ر1</v>
          </cell>
          <cell r="DP509" t="str">
            <v>ر1</v>
          </cell>
          <cell r="DQ509" t="str">
            <v>ر2</v>
          </cell>
          <cell r="DR509" t="str">
            <v>ر1</v>
          </cell>
          <cell r="DS509" t="str">
            <v>ر2</v>
          </cell>
          <cell r="DT509" t="str">
            <v>ر2</v>
          </cell>
          <cell r="DU509" t="str">
            <v>ر1</v>
          </cell>
          <cell r="DV509" t="str">
            <v>ر1</v>
          </cell>
          <cell r="DW509" t="str">
            <v>ر2</v>
          </cell>
          <cell r="DX509" t="str">
            <v>ر2</v>
          </cell>
          <cell r="DY509" t="str">
            <v>ر2</v>
          </cell>
          <cell r="DZ509" t="str">
            <v>ر2</v>
          </cell>
          <cell r="EA509" t="str">
            <v>ر1</v>
          </cell>
          <cell r="EB509" t="str">
            <v>ر1</v>
          </cell>
          <cell r="EC509" t="str">
            <v>ر1</v>
          </cell>
          <cell r="ED509" t="str">
            <v>ر1</v>
          </cell>
          <cell r="EE509" t="str">
            <v>ر2</v>
          </cell>
          <cell r="EF509" t="str">
            <v>ج</v>
          </cell>
          <cell r="EG509" t="str">
            <v>ر1</v>
          </cell>
          <cell r="EH509" t="str">
            <v>ر2</v>
          </cell>
          <cell r="EI509" t="str">
            <v>ر1</v>
          </cell>
          <cell r="EJ509" t="str">
            <v>ر1</v>
          </cell>
          <cell r="EK509" t="str">
            <v>ر2</v>
          </cell>
          <cell r="EL509" t="str">
            <v>ر2</v>
          </cell>
          <cell r="EM509" t="str">
            <v>ر2</v>
          </cell>
          <cell r="EN509" t="str">
            <v>ر2</v>
          </cell>
          <cell r="EO509" t="str">
            <v>ر2</v>
          </cell>
          <cell r="EP509" t="str">
            <v>ر1</v>
          </cell>
          <cell r="EQ509" t="str">
            <v>ر2</v>
          </cell>
          <cell r="ER509" t="str">
            <v>ر1</v>
          </cell>
          <cell r="ES509" t="str">
            <v>ر1</v>
          </cell>
          <cell r="ET509" t="str">
            <v/>
          </cell>
          <cell r="EU509" t="str">
            <v/>
          </cell>
          <cell r="EV509" t="str">
            <v/>
          </cell>
          <cell r="EW509" t="e">
            <v>#REF!</v>
          </cell>
        </row>
        <row r="510">
          <cell r="A510">
            <v>704246</v>
          </cell>
          <cell r="B510" t="str">
            <v>سراء ميا</v>
          </cell>
          <cell r="C510" t="str">
            <v>الرابعة</v>
          </cell>
          <cell r="D510" t="str">
            <v/>
          </cell>
          <cell r="E510"/>
          <cell r="F510" t="str">
            <v>A</v>
          </cell>
          <cell r="G510"/>
          <cell r="H510" t="str">
            <v>A</v>
          </cell>
          <cell r="I510"/>
          <cell r="J510" t="str">
            <v>A</v>
          </cell>
          <cell r="K510"/>
          <cell r="L510" t="str">
            <v>A</v>
          </cell>
          <cell r="M510"/>
          <cell r="N510" t="str">
            <v>A</v>
          </cell>
          <cell r="O510"/>
          <cell r="P510" t="str">
            <v>A</v>
          </cell>
          <cell r="Q510"/>
          <cell r="R510" t="str">
            <v>A</v>
          </cell>
          <cell r="S510"/>
          <cell r="T510" t="str">
            <v>A</v>
          </cell>
          <cell r="U510"/>
          <cell r="V510" t="str">
            <v>A</v>
          </cell>
          <cell r="W510"/>
          <cell r="X510" t="str">
            <v>A</v>
          </cell>
          <cell r="Y510"/>
          <cell r="Z510" t="str">
            <v>A</v>
          </cell>
          <cell r="AA510"/>
          <cell r="AB510" t="str">
            <v>A</v>
          </cell>
          <cell r="AC510"/>
          <cell r="AD510" t="str">
            <v>A</v>
          </cell>
          <cell r="AE510"/>
          <cell r="AF510" t="str">
            <v>A</v>
          </cell>
          <cell r="AG510"/>
          <cell r="AH510" t="str">
            <v>A</v>
          </cell>
          <cell r="AI510"/>
          <cell r="AJ510" t="str">
            <v>A</v>
          </cell>
          <cell r="AK510"/>
          <cell r="AL510" t="str">
            <v>A</v>
          </cell>
          <cell r="AM510"/>
          <cell r="AN510" t="str">
            <v>A</v>
          </cell>
          <cell r="AO510"/>
          <cell r="AP510" t="str">
            <v>A</v>
          </cell>
          <cell r="AQ510"/>
          <cell r="AR510" t="str">
            <v>A</v>
          </cell>
          <cell r="AS510"/>
          <cell r="AT510" t="str">
            <v>A</v>
          </cell>
          <cell r="AU510"/>
          <cell r="AV510" t="str">
            <v>A</v>
          </cell>
          <cell r="AW510"/>
          <cell r="AX510" t="str">
            <v>A</v>
          </cell>
          <cell r="AY510"/>
          <cell r="AZ510" t="str">
            <v>A</v>
          </cell>
          <cell r="BA510"/>
          <cell r="BB510" t="str">
            <v>A</v>
          </cell>
          <cell r="BC510"/>
          <cell r="BD510" t="str">
            <v>A</v>
          </cell>
          <cell r="BE510"/>
          <cell r="BF510" t="str">
            <v>A</v>
          </cell>
          <cell r="BG510"/>
          <cell r="BH510" t="str">
            <v>A</v>
          </cell>
          <cell r="BI510"/>
          <cell r="BJ510" t="str">
            <v>A</v>
          </cell>
          <cell r="BK510"/>
          <cell r="BL510" t="str">
            <v>A</v>
          </cell>
          <cell r="BM510"/>
          <cell r="BN510" t="str">
            <v>A</v>
          </cell>
          <cell r="BO510"/>
          <cell r="BP510" t="str">
            <v>A</v>
          </cell>
          <cell r="BQ510"/>
          <cell r="BR510" t="str">
            <v>A</v>
          </cell>
          <cell r="BS510"/>
          <cell r="BT510" t="str">
            <v>A</v>
          </cell>
          <cell r="BU510"/>
          <cell r="BV510" t="str">
            <v>A</v>
          </cell>
          <cell r="BW510"/>
          <cell r="BX510" t="str">
            <v>A</v>
          </cell>
          <cell r="BY510"/>
          <cell r="BZ510" t="str">
            <v>A</v>
          </cell>
          <cell r="CA510"/>
          <cell r="CB510" t="str">
            <v>A</v>
          </cell>
          <cell r="CC510"/>
          <cell r="CD510" t="str">
            <v>A</v>
          </cell>
          <cell r="CE510">
            <v>1</v>
          </cell>
          <cell r="CF510" t="str">
            <v>ر1</v>
          </cell>
          <cell r="CG510">
            <v>1</v>
          </cell>
          <cell r="CH510" t="str">
            <v>ر1</v>
          </cell>
          <cell r="CI510"/>
          <cell r="CJ510" t="str">
            <v>A</v>
          </cell>
          <cell r="CK510"/>
          <cell r="CL510" t="str">
            <v>A</v>
          </cell>
          <cell r="CM510"/>
          <cell r="CN510" t="str">
            <v>A</v>
          </cell>
          <cell r="CO510"/>
          <cell r="CP510" t="str">
            <v>A</v>
          </cell>
          <cell r="CQ510"/>
          <cell r="CR510" t="str">
            <v>A</v>
          </cell>
          <cell r="CS510"/>
          <cell r="CT510" t="str">
            <v>A</v>
          </cell>
          <cell r="CU510"/>
          <cell r="CV510" t="str">
            <v>A</v>
          </cell>
          <cell r="CW510"/>
          <cell r="CX510" t="str">
            <v>A</v>
          </cell>
          <cell r="CY510" t="str">
            <v>A</v>
          </cell>
          <cell r="CZ510" t="str">
            <v>A</v>
          </cell>
          <cell r="DA510" t="str">
            <v>A</v>
          </cell>
          <cell r="DB510" t="str">
            <v>A</v>
          </cell>
          <cell r="DC510" t="str">
            <v>A</v>
          </cell>
          <cell r="DD510" t="str">
            <v>A</v>
          </cell>
          <cell r="DE510" t="str">
            <v>A</v>
          </cell>
          <cell r="DF510" t="str">
            <v>A</v>
          </cell>
          <cell r="DG510" t="str">
            <v>A</v>
          </cell>
          <cell r="DH510" t="str">
            <v>A</v>
          </cell>
          <cell r="DI510" t="str">
            <v>A</v>
          </cell>
          <cell r="DJ510" t="str">
            <v>A</v>
          </cell>
          <cell r="DK510" t="str">
            <v>A</v>
          </cell>
          <cell r="DL510" t="str">
            <v>A</v>
          </cell>
          <cell r="DM510" t="str">
            <v>A</v>
          </cell>
          <cell r="DN510" t="str">
            <v>A</v>
          </cell>
          <cell r="DO510" t="str">
            <v>A</v>
          </cell>
          <cell r="DP510" t="str">
            <v>A</v>
          </cell>
          <cell r="DQ510" t="str">
            <v>A</v>
          </cell>
          <cell r="DR510" t="str">
            <v>A</v>
          </cell>
          <cell r="DS510" t="str">
            <v>A</v>
          </cell>
          <cell r="DT510" t="str">
            <v>A</v>
          </cell>
          <cell r="DU510" t="str">
            <v>A</v>
          </cell>
          <cell r="DV510" t="str">
            <v>A</v>
          </cell>
          <cell r="DW510" t="str">
            <v>A</v>
          </cell>
          <cell r="DX510" t="str">
            <v>A</v>
          </cell>
          <cell r="DY510" t="str">
            <v>A</v>
          </cell>
          <cell r="DZ510" t="str">
            <v>A</v>
          </cell>
          <cell r="EA510" t="str">
            <v>A</v>
          </cell>
          <cell r="EB510" t="str">
            <v>A</v>
          </cell>
          <cell r="EC510" t="str">
            <v>A</v>
          </cell>
          <cell r="ED510" t="str">
            <v>A</v>
          </cell>
          <cell r="EE510" t="str">
            <v>A</v>
          </cell>
          <cell r="EF510" t="str">
            <v>A</v>
          </cell>
          <cell r="EG510" t="str">
            <v>A</v>
          </cell>
          <cell r="EH510" t="str">
            <v>A</v>
          </cell>
          <cell r="EI510" t="str">
            <v>A</v>
          </cell>
          <cell r="EJ510" t="str">
            <v>A</v>
          </cell>
          <cell r="EK510" t="str">
            <v>ر2</v>
          </cell>
          <cell r="EL510" t="str">
            <v>ر2</v>
          </cell>
          <cell r="EM510" t="str">
            <v>A</v>
          </cell>
          <cell r="EN510" t="str">
            <v>A</v>
          </cell>
          <cell r="EO510" t="str">
            <v>A</v>
          </cell>
          <cell r="EP510" t="str">
            <v>A</v>
          </cell>
          <cell r="EQ510" t="str">
            <v>A</v>
          </cell>
          <cell r="ER510" t="str">
            <v>A</v>
          </cell>
          <cell r="ES510" t="str">
            <v>A</v>
          </cell>
          <cell r="ET510" t="str">
            <v/>
          </cell>
          <cell r="EU510" t="str">
            <v/>
          </cell>
          <cell r="EV510" t="str">
            <v/>
          </cell>
          <cell r="EW510" t="e">
            <v>#REF!</v>
          </cell>
        </row>
        <row r="511">
          <cell r="A511">
            <v>704948</v>
          </cell>
          <cell r="B511" t="str">
            <v>جلال شيخاني</v>
          </cell>
          <cell r="C511" t="str">
            <v>الرابعة</v>
          </cell>
          <cell r="D511" t="str">
            <v/>
          </cell>
          <cell r="E511"/>
          <cell r="F511" t="str">
            <v>A</v>
          </cell>
          <cell r="G511"/>
          <cell r="H511" t="str">
            <v>A</v>
          </cell>
          <cell r="I511"/>
          <cell r="J511" t="str">
            <v>A</v>
          </cell>
          <cell r="K511"/>
          <cell r="L511" t="str">
            <v>A</v>
          </cell>
          <cell r="M511"/>
          <cell r="N511" t="str">
            <v>A</v>
          </cell>
          <cell r="O511"/>
          <cell r="P511" t="str">
            <v>A</v>
          </cell>
          <cell r="Q511"/>
          <cell r="R511" t="str">
            <v>A</v>
          </cell>
          <cell r="S511"/>
          <cell r="T511" t="str">
            <v>A</v>
          </cell>
          <cell r="U511"/>
          <cell r="V511" t="str">
            <v>A</v>
          </cell>
          <cell r="W511"/>
          <cell r="X511" t="str">
            <v>A</v>
          </cell>
          <cell r="Y511"/>
          <cell r="Z511" t="str">
            <v>A</v>
          </cell>
          <cell r="AA511"/>
          <cell r="AB511" t="str">
            <v>A</v>
          </cell>
          <cell r="AC511"/>
          <cell r="AD511" t="str">
            <v>A</v>
          </cell>
          <cell r="AE511"/>
          <cell r="AF511" t="str">
            <v>A</v>
          </cell>
          <cell r="AG511"/>
          <cell r="AH511" t="str">
            <v>A</v>
          </cell>
          <cell r="AI511"/>
          <cell r="AJ511" t="str">
            <v>A</v>
          </cell>
          <cell r="AK511"/>
          <cell r="AL511" t="str">
            <v>A</v>
          </cell>
          <cell r="AM511"/>
          <cell r="AN511" t="str">
            <v>A</v>
          </cell>
          <cell r="AO511"/>
          <cell r="AP511" t="str">
            <v>A</v>
          </cell>
          <cell r="AQ511"/>
          <cell r="AR511" t="str">
            <v>A</v>
          </cell>
          <cell r="AS511"/>
          <cell r="AT511" t="str">
            <v>A</v>
          </cell>
          <cell r="AU511"/>
          <cell r="AV511" t="str">
            <v>A</v>
          </cell>
          <cell r="AW511"/>
          <cell r="AX511" t="str">
            <v>A</v>
          </cell>
          <cell r="AY511"/>
          <cell r="AZ511" t="str">
            <v>A</v>
          </cell>
          <cell r="BA511"/>
          <cell r="BB511" t="str">
            <v>A</v>
          </cell>
          <cell r="BC511"/>
          <cell r="BD511" t="str">
            <v>A</v>
          </cell>
          <cell r="BE511"/>
          <cell r="BF511" t="str">
            <v>A</v>
          </cell>
          <cell r="BG511"/>
          <cell r="BH511" t="str">
            <v>A</v>
          </cell>
          <cell r="BI511"/>
          <cell r="BJ511" t="str">
            <v>A</v>
          </cell>
          <cell r="BK511"/>
          <cell r="BL511" t="str">
            <v>A</v>
          </cell>
          <cell r="BM511"/>
          <cell r="BN511" t="str">
            <v>A</v>
          </cell>
          <cell r="BO511"/>
          <cell r="BP511" t="str">
            <v>A</v>
          </cell>
          <cell r="BQ511">
            <v>1</v>
          </cell>
          <cell r="BR511" t="str">
            <v>ر1</v>
          </cell>
          <cell r="BS511"/>
          <cell r="BT511" t="str">
            <v>A</v>
          </cell>
          <cell r="BU511"/>
          <cell r="BV511" t="str">
            <v>A</v>
          </cell>
          <cell r="BW511"/>
          <cell r="BX511" t="str">
            <v>A</v>
          </cell>
          <cell r="BY511"/>
          <cell r="BZ511" t="str">
            <v>A</v>
          </cell>
          <cell r="CA511"/>
          <cell r="CB511" t="str">
            <v>A</v>
          </cell>
          <cell r="CC511"/>
          <cell r="CD511" t="str">
            <v>A</v>
          </cell>
          <cell r="CE511"/>
          <cell r="CF511" t="str">
            <v>A</v>
          </cell>
          <cell r="CG511"/>
          <cell r="CH511" t="str">
            <v>A</v>
          </cell>
          <cell r="CI511"/>
          <cell r="CJ511" t="str">
            <v>A</v>
          </cell>
          <cell r="CK511"/>
          <cell r="CL511" t="str">
            <v>A</v>
          </cell>
          <cell r="CM511"/>
          <cell r="CN511" t="str">
            <v>A</v>
          </cell>
          <cell r="CO511"/>
          <cell r="CP511" t="str">
            <v>A</v>
          </cell>
          <cell r="CQ511"/>
          <cell r="CR511" t="str">
            <v>A</v>
          </cell>
          <cell r="CS511"/>
          <cell r="CT511" t="str">
            <v>A</v>
          </cell>
          <cell r="CU511"/>
          <cell r="CV511" t="str">
            <v>A</v>
          </cell>
          <cell r="CW511"/>
          <cell r="CX511" t="str">
            <v>A</v>
          </cell>
          <cell r="CY511" t="str">
            <v>A</v>
          </cell>
          <cell r="CZ511" t="str">
            <v>A</v>
          </cell>
          <cell r="DA511" t="str">
            <v>A</v>
          </cell>
          <cell r="DB511" t="str">
            <v>A</v>
          </cell>
          <cell r="DC511" t="str">
            <v>A</v>
          </cell>
          <cell r="DD511" t="str">
            <v>A</v>
          </cell>
          <cell r="DE511" t="str">
            <v>A</v>
          </cell>
          <cell r="DF511" t="str">
            <v>A</v>
          </cell>
          <cell r="DG511" t="str">
            <v>A</v>
          </cell>
          <cell r="DH511" t="str">
            <v>A</v>
          </cell>
          <cell r="DI511" t="str">
            <v>A</v>
          </cell>
          <cell r="DJ511" t="str">
            <v>A</v>
          </cell>
          <cell r="DK511" t="str">
            <v>A</v>
          </cell>
          <cell r="DL511" t="str">
            <v>A</v>
          </cell>
          <cell r="DM511" t="str">
            <v>A</v>
          </cell>
          <cell r="DN511" t="str">
            <v>A</v>
          </cell>
          <cell r="DO511" t="str">
            <v>A</v>
          </cell>
          <cell r="DP511" t="str">
            <v>A</v>
          </cell>
          <cell r="DQ511" t="str">
            <v>A</v>
          </cell>
          <cell r="DR511" t="str">
            <v>A</v>
          </cell>
          <cell r="DS511" t="str">
            <v>A</v>
          </cell>
          <cell r="DT511" t="str">
            <v>A</v>
          </cell>
          <cell r="DU511" t="str">
            <v>A</v>
          </cell>
          <cell r="DV511" t="str">
            <v>A</v>
          </cell>
          <cell r="DW511" t="str">
            <v>A</v>
          </cell>
          <cell r="DX511" t="str">
            <v>A</v>
          </cell>
          <cell r="DY511" t="str">
            <v>A</v>
          </cell>
          <cell r="DZ511" t="str">
            <v>A</v>
          </cell>
          <cell r="EA511" t="str">
            <v>A</v>
          </cell>
          <cell r="EB511" t="str">
            <v>A</v>
          </cell>
          <cell r="EC511" t="str">
            <v>A</v>
          </cell>
          <cell r="ED511" t="str">
            <v>ر2</v>
          </cell>
          <cell r="EE511" t="str">
            <v>A</v>
          </cell>
          <cell r="EF511" t="str">
            <v>A</v>
          </cell>
          <cell r="EG511" t="str">
            <v>A</v>
          </cell>
          <cell r="EH511" t="str">
            <v>A</v>
          </cell>
          <cell r="EI511" t="str">
            <v>A</v>
          </cell>
          <cell r="EJ511" t="str">
            <v>A</v>
          </cell>
          <cell r="EK511" t="str">
            <v>A</v>
          </cell>
          <cell r="EL511" t="str">
            <v>A</v>
          </cell>
          <cell r="EM511" t="str">
            <v>A</v>
          </cell>
          <cell r="EO511" t="str">
            <v>A</v>
          </cell>
          <cell r="EP511" t="str">
            <v>A</v>
          </cell>
          <cell r="EQ511" t="str">
            <v>A</v>
          </cell>
          <cell r="ER511" t="str">
            <v>A</v>
          </cell>
          <cell r="ES511" t="str">
            <v>A</v>
          </cell>
          <cell r="ET511" t="str">
            <v/>
          </cell>
          <cell r="EU511" t="str">
            <v/>
          </cell>
          <cell r="EV511" t="str">
            <v/>
          </cell>
          <cell r="EW511" t="e">
            <v>#REF!</v>
          </cell>
        </row>
        <row r="512">
          <cell r="A512">
            <v>705269</v>
          </cell>
          <cell r="B512" t="str">
            <v>عمر الدباس</v>
          </cell>
          <cell r="C512" t="str">
            <v>الرابعة</v>
          </cell>
          <cell r="D512" t="str">
            <v/>
          </cell>
          <cell r="E512"/>
          <cell r="F512" t="str">
            <v>ر2</v>
          </cell>
          <cell r="G512"/>
          <cell r="H512" t="str">
            <v>ر1</v>
          </cell>
          <cell r="I512"/>
          <cell r="J512" t="str">
            <v>ر2</v>
          </cell>
          <cell r="K512"/>
          <cell r="L512" t="str">
            <v>ر1</v>
          </cell>
          <cell r="M512"/>
          <cell r="N512" t="str">
            <v>ر1</v>
          </cell>
          <cell r="O512"/>
          <cell r="P512" t="str">
            <v>ر2</v>
          </cell>
          <cell r="Q512"/>
          <cell r="R512" t="str">
            <v>ر2</v>
          </cell>
          <cell r="S512"/>
          <cell r="T512" t="str">
            <v>ر2</v>
          </cell>
          <cell r="U512"/>
          <cell r="V512" t="str">
            <v>ر1</v>
          </cell>
          <cell r="W512"/>
          <cell r="X512" t="str">
            <v>ر2</v>
          </cell>
          <cell r="Y512"/>
          <cell r="Z512" t="str">
            <v>ر1</v>
          </cell>
          <cell r="AA512"/>
          <cell r="AB512" t="str">
            <v>ر2</v>
          </cell>
          <cell r="AC512"/>
          <cell r="AD512" t="str">
            <v>ر2</v>
          </cell>
          <cell r="AE512"/>
          <cell r="AF512" t="str">
            <v>ر1</v>
          </cell>
          <cell r="AG512"/>
          <cell r="AH512" t="str">
            <v>ر1</v>
          </cell>
          <cell r="AI512"/>
          <cell r="AJ512" t="str">
            <v>ر1</v>
          </cell>
          <cell r="AK512"/>
          <cell r="AL512" t="str">
            <v>ر2</v>
          </cell>
          <cell r="AM512"/>
          <cell r="AN512" t="str">
            <v>ر1</v>
          </cell>
          <cell r="AO512"/>
          <cell r="AP512" t="str">
            <v>ر2</v>
          </cell>
          <cell r="AQ512"/>
          <cell r="AR512" t="str">
            <v>ر1</v>
          </cell>
          <cell r="AS512">
            <v>1</v>
          </cell>
          <cell r="AT512" t="str">
            <v>ر2</v>
          </cell>
          <cell r="AU512"/>
          <cell r="AV512" t="str">
            <v>ر1</v>
          </cell>
          <cell r="AW512"/>
          <cell r="AX512" t="str">
            <v>ر2</v>
          </cell>
          <cell r="AY512"/>
          <cell r="AZ512" t="str">
            <v>ر2</v>
          </cell>
          <cell r="BA512"/>
          <cell r="BB512" t="str">
            <v>ر1</v>
          </cell>
          <cell r="BC512"/>
          <cell r="BD512" t="str">
            <v>ر1</v>
          </cell>
          <cell r="BE512"/>
          <cell r="BF512" t="str">
            <v>ر1</v>
          </cell>
          <cell r="BG512"/>
          <cell r="BH512" t="str">
            <v>ر1</v>
          </cell>
          <cell r="BI512"/>
          <cell r="BJ512" t="str">
            <v>ر1</v>
          </cell>
          <cell r="BK512"/>
          <cell r="BL512" t="str">
            <v>ر1</v>
          </cell>
          <cell r="BM512"/>
          <cell r="BN512" t="str">
            <v>ر1</v>
          </cell>
          <cell r="BO512"/>
          <cell r="BP512" t="str">
            <v>ر1</v>
          </cell>
          <cell r="BQ512"/>
          <cell r="BR512" t="str">
            <v>ر1</v>
          </cell>
          <cell r="BS512"/>
          <cell r="BT512" t="str">
            <v>ر1</v>
          </cell>
          <cell r="BU512"/>
          <cell r="BV512" t="str">
            <v>ر1</v>
          </cell>
          <cell r="BW512"/>
          <cell r="BX512" t="str">
            <v>ر1</v>
          </cell>
          <cell r="BY512"/>
          <cell r="BZ512" t="str">
            <v>ر2</v>
          </cell>
          <cell r="CA512"/>
          <cell r="CB512" t="str">
            <v>ر1</v>
          </cell>
          <cell r="CC512"/>
          <cell r="CD512" t="str">
            <v>ر1</v>
          </cell>
          <cell r="CE512"/>
          <cell r="CF512" t="str">
            <v>ر1</v>
          </cell>
          <cell r="CG512"/>
          <cell r="CH512" t="str">
            <v>ر1</v>
          </cell>
          <cell r="CI512"/>
          <cell r="CJ512" t="str">
            <v>ر1</v>
          </cell>
          <cell r="CK512"/>
          <cell r="CL512" t="str">
            <v>ر1</v>
          </cell>
          <cell r="CM512"/>
          <cell r="CN512" t="str">
            <v>ر1</v>
          </cell>
          <cell r="CO512"/>
          <cell r="CP512" t="str">
            <v>ج</v>
          </cell>
          <cell r="CQ512">
            <v>1</v>
          </cell>
          <cell r="CR512" t="str">
            <v>ر1</v>
          </cell>
          <cell r="CS512"/>
          <cell r="CT512" t="str">
            <v>ر1</v>
          </cell>
          <cell r="CU512"/>
          <cell r="CV512" t="str">
            <v>ر1</v>
          </cell>
          <cell r="CW512"/>
          <cell r="CX512" t="str">
            <v>ر2</v>
          </cell>
          <cell r="CY512" t="str">
            <v>ر1</v>
          </cell>
          <cell r="CZ512" t="str">
            <v>ر2</v>
          </cell>
          <cell r="DA512" t="str">
            <v>ر1</v>
          </cell>
          <cell r="DB512" t="str">
            <v>ر1</v>
          </cell>
          <cell r="DC512" t="str">
            <v>ر2</v>
          </cell>
          <cell r="DD512" t="str">
            <v>ر2</v>
          </cell>
          <cell r="DE512" t="str">
            <v>ر2</v>
          </cell>
          <cell r="DF512" t="str">
            <v>ر1</v>
          </cell>
          <cell r="DG512" t="str">
            <v>ر2</v>
          </cell>
          <cell r="DH512" t="str">
            <v>ر1</v>
          </cell>
          <cell r="DI512" t="str">
            <v>ر2</v>
          </cell>
          <cell r="DJ512" t="str">
            <v>ر2</v>
          </cell>
          <cell r="DK512" t="str">
            <v>ر1</v>
          </cell>
          <cell r="DL512" t="str">
            <v>ر1</v>
          </cell>
          <cell r="DM512" t="str">
            <v>ر1</v>
          </cell>
          <cell r="DN512" t="str">
            <v>ر2</v>
          </cell>
          <cell r="DO512" t="str">
            <v>ر1</v>
          </cell>
          <cell r="DP512" t="str">
            <v>ر2</v>
          </cell>
          <cell r="DQ512" t="str">
            <v>ر1</v>
          </cell>
          <cell r="DR512" t="str">
            <v>ر2</v>
          </cell>
          <cell r="DS512" t="str">
            <v>ر1</v>
          </cell>
          <cell r="DT512" t="str">
            <v>ر2</v>
          </cell>
          <cell r="DU512" t="str">
            <v>ر2</v>
          </cell>
          <cell r="DV512" t="str">
            <v>ر1</v>
          </cell>
          <cell r="DW512" t="str">
            <v>ر1</v>
          </cell>
          <cell r="DX512" t="str">
            <v>ر1</v>
          </cell>
          <cell r="DY512" t="str">
            <v>ر1</v>
          </cell>
          <cell r="DZ512" t="str">
            <v>ر1</v>
          </cell>
          <cell r="EA512" t="str">
            <v>ر1</v>
          </cell>
          <cell r="EB512" t="str">
            <v>ر1</v>
          </cell>
          <cell r="EC512" t="str">
            <v>ر1</v>
          </cell>
          <cell r="ED512" t="str">
            <v>ر1</v>
          </cell>
          <cell r="EE512" t="str">
            <v>ر1</v>
          </cell>
          <cell r="EF512" t="str">
            <v>ر1</v>
          </cell>
          <cell r="EG512" t="str">
            <v>ر1</v>
          </cell>
          <cell r="EH512" t="str">
            <v>ر2</v>
          </cell>
          <cell r="EI512" t="str">
            <v>ر1</v>
          </cell>
          <cell r="EJ512" t="str">
            <v>ر1</v>
          </cell>
          <cell r="EK512" t="str">
            <v>ر1</v>
          </cell>
          <cell r="EL512" t="str">
            <v>ر1</v>
          </cell>
          <cell r="EM512" t="str">
            <v>ر1</v>
          </cell>
          <cell r="EN512" t="str">
            <v>ر1</v>
          </cell>
          <cell r="EO512" t="str">
            <v>ر1</v>
          </cell>
          <cell r="EP512" t="str">
            <v>ج</v>
          </cell>
          <cell r="EQ512" t="str">
            <v>ر2</v>
          </cell>
          <cell r="ER512" t="str">
            <v>ر1</v>
          </cell>
          <cell r="ES512" t="str">
            <v>ر1</v>
          </cell>
          <cell r="ET512" t="str">
            <v/>
          </cell>
          <cell r="EU512" t="str">
            <v/>
          </cell>
          <cell r="EV512" t="str">
            <v/>
          </cell>
          <cell r="EW512" t="e">
            <v>#REF!</v>
          </cell>
        </row>
        <row r="513">
          <cell r="A513">
            <v>705597</v>
          </cell>
          <cell r="B513" t="str">
            <v>ولاء محمود</v>
          </cell>
          <cell r="C513" t="str">
            <v>الرابعة</v>
          </cell>
          <cell r="D513" t="str">
            <v/>
          </cell>
          <cell r="E513"/>
          <cell r="F513" t="str">
            <v>ر1</v>
          </cell>
          <cell r="G513"/>
          <cell r="H513" t="str">
            <v>ر2</v>
          </cell>
          <cell r="I513"/>
          <cell r="J513" t="str">
            <v>ر1</v>
          </cell>
          <cell r="K513"/>
          <cell r="L513" t="str">
            <v>ر1</v>
          </cell>
          <cell r="M513"/>
          <cell r="N513" t="str">
            <v>ر1</v>
          </cell>
          <cell r="O513"/>
          <cell r="P513" t="str">
            <v>ر1</v>
          </cell>
          <cell r="Q513"/>
          <cell r="R513" t="str">
            <v>ر1</v>
          </cell>
          <cell r="S513"/>
          <cell r="T513" t="str">
            <v>ر1</v>
          </cell>
          <cell r="U513"/>
          <cell r="V513" t="str">
            <v>ر1</v>
          </cell>
          <cell r="W513"/>
          <cell r="X513" t="str">
            <v>ر2</v>
          </cell>
          <cell r="Y513"/>
          <cell r="Z513" t="str">
            <v>ر1</v>
          </cell>
          <cell r="AA513"/>
          <cell r="AB513" t="str">
            <v>ر2</v>
          </cell>
          <cell r="AC513"/>
          <cell r="AD513" t="str">
            <v>ر2</v>
          </cell>
          <cell r="AE513"/>
          <cell r="AF513" t="str">
            <v>ر1</v>
          </cell>
          <cell r="AG513"/>
          <cell r="AH513" t="str">
            <v>ر1</v>
          </cell>
          <cell r="AI513"/>
          <cell r="AJ513" t="str">
            <v>ر1</v>
          </cell>
          <cell r="AK513"/>
          <cell r="AL513" t="str">
            <v>ر2</v>
          </cell>
          <cell r="AM513"/>
          <cell r="AN513" t="str">
            <v>ر1</v>
          </cell>
          <cell r="AO513"/>
          <cell r="AP513" t="str">
            <v>ر1</v>
          </cell>
          <cell r="AQ513"/>
          <cell r="AR513" t="str">
            <v>ر1</v>
          </cell>
          <cell r="AS513"/>
          <cell r="AT513" t="str">
            <v>ر2</v>
          </cell>
          <cell r="AU513"/>
          <cell r="AV513" t="str">
            <v>ر2</v>
          </cell>
          <cell r="AW513"/>
          <cell r="AX513" t="str">
            <v>ر1</v>
          </cell>
          <cell r="AY513"/>
          <cell r="AZ513" t="str">
            <v>ر2</v>
          </cell>
          <cell r="BA513"/>
          <cell r="BB513" t="str">
            <v>ر1</v>
          </cell>
          <cell r="BC513"/>
          <cell r="BD513" t="str">
            <v>ر1</v>
          </cell>
          <cell r="BE513"/>
          <cell r="BF513" t="str">
            <v>ر2</v>
          </cell>
          <cell r="BG513"/>
          <cell r="BH513" t="str">
            <v>ر1</v>
          </cell>
          <cell r="BI513"/>
          <cell r="BJ513" t="str">
            <v>ر2</v>
          </cell>
          <cell r="BK513"/>
          <cell r="BL513" t="str">
            <v>ر2</v>
          </cell>
          <cell r="BM513"/>
          <cell r="BN513" t="str">
            <v>ر1</v>
          </cell>
          <cell r="BO513"/>
          <cell r="BP513" t="str">
            <v>ر2</v>
          </cell>
          <cell r="BQ513"/>
          <cell r="BR513" t="str">
            <v>ر1</v>
          </cell>
          <cell r="BS513"/>
          <cell r="BT513" t="str">
            <v>ر2</v>
          </cell>
          <cell r="BU513"/>
          <cell r="BV513" t="str">
            <v>ر1</v>
          </cell>
          <cell r="BW513"/>
          <cell r="BX513" t="str">
            <v>ر2</v>
          </cell>
          <cell r="BY513"/>
          <cell r="BZ513" t="str">
            <v>ر1</v>
          </cell>
          <cell r="CA513">
            <v>1</v>
          </cell>
          <cell r="CB513" t="str">
            <v>ج</v>
          </cell>
          <cell r="CC513"/>
          <cell r="CD513" t="str">
            <v>ر1</v>
          </cell>
          <cell r="CE513"/>
          <cell r="CF513" t="str">
            <v>ر1</v>
          </cell>
          <cell r="CG513"/>
          <cell r="CH513" t="str">
            <v>ر1</v>
          </cell>
          <cell r="CI513"/>
          <cell r="CJ513" t="str">
            <v>ر1</v>
          </cell>
          <cell r="CK513"/>
          <cell r="CL513" t="str">
            <v>ج</v>
          </cell>
          <cell r="CM513">
            <v>1</v>
          </cell>
          <cell r="CN513" t="str">
            <v>ج</v>
          </cell>
          <cell r="CO513"/>
          <cell r="CP513" t="str">
            <v>ج</v>
          </cell>
          <cell r="CQ513"/>
          <cell r="CR513" t="str">
            <v>ج</v>
          </cell>
          <cell r="CS513">
            <v>1</v>
          </cell>
          <cell r="CT513" t="str">
            <v>ر1</v>
          </cell>
          <cell r="CU513"/>
          <cell r="CV513" t="str">
            <v>ج</v>
          </cell>
          <cell r="CW513"/>
          <cell r="CX513" t="str">
            <v>ر1</v>
          </cell>
          <cell r="CY513" t="str">
            <v>ر2</v>
          </cell>
          <cell r="CZ513" t="str">
            <v>ر1</v>
          </cell>
          <cell r="DA513" t="str">
            <v>ر1</v>
          </cell>
          <cell r="DB513" t="str">
            <v>ر1</v>
          </cell>
          <cell r="DC513" t="str">
            <v>ر1</v>
          </cell>
          <cell r="DD513" t="str">
            <v>ر1</v>
          </cell>
          <cell r="DE513" t="str">
            <v>ر1</v>
          </cell>
          <cell r="DF513" t="str">
            <v>ر1</v>
          </cell>
          <cell r="DG513" t="str">
            <v>ر2</v>
          </cell>
          <cell r="DH513" t="str">
            <v>ر1</v>
          </cell>
          <cell r="DI513" t="str">
            <v>ر2</v>
          </cell>
          <cell r="DJ513" t="str">
            <v>ر2</v>
          </cell>
          <cell r="DK513" t="str">
            <v>ر1</v>
          </cell>
          <cell r="DL513" t="str">
            <v>ر1</v>
          </cell>
          <cell r="DM513" t="str">
            <v>ر1</v>
          </cell>
          <cell r="DN513" t="str">
            <v>ر2</v>
          </cell>
          <cell r="DO513" t="str">
            <v>ر1</v>
          </cell>
          <cell r="DP513" t="str">
            <v>ر1</v>
          </cell>
          <cell r="DQ513" t="str">
            <v>ر1</v>
          </cell>
          <cell r="DR513" t="str">
            <v>ر2</v>
          </cell>
          <cell r="DS513" t="str">
            <v>ر2</v>
          </cell>
          <cell r="DT513" t="str">
            <v>ر1</v>
          </cell>
          <cell r="DU513" t="str">
            <v>ر2</v>
          </cell>
          <cell r="DV513" t="str">
            <v>ر1</v>
          </cell>
          <cell r="DW513" t="str">
            <v>ر1</v>
          </cell>
          <cell r="DX513" t="str">
            <v>ر2</v>
          </cell>
          <cell r="DY513" t="str">
            <v>ر1</v>
          </cell>
          <cell r="DZ513" t="str">
            <v>ر2</v>
          </cell>
          <cell r="EA513" t="str">
            <v>ر2</v>
          </cell>
          <cell r="EB513" t="str">
            <v>ر1</v>
          </cell>
          <cell r="EC513" t="str">
            <v>ر2</v>
          </cell>
          <cell r="ED513" t="str">
            <v>ر1</v>
          </cell>
          <cell r="EE513" t="str">
            <v>ر2</v>
          </cell>
          <cell r="EF513" t="str">
            <v>ر1</v>
          </cell>
          <cell r="EG513" t="str">
            <v>ر2</v>
          </cell>
          <cell r="EH513" t="str">
            <v>ر1</v>
          </cell>
          <cell r="EI513" t="str">
            <v>ر1</v>
          </cell>
          <cell r="EJ513" t="str">
            <v>ر1</v>
          </cell>
          <cell r="EK513" t="str">
            <v>ر1</v>
          </cell>
          <cell r="EL513" t="str">
            <v>ر1</v>
          </cell>
          <cell r="EM513" t="str">
            <v>ر1</v>
          </cell>
          <cell r="EO513" t="str">
            <v>ر1</v>
          </cell>
          <cell r="EP513" t="str">
            <v>ج</v>
          </cell>
          <cell r="EQ513" t="str">
            <v>ج</v>
          </cell>
          <cell r="ER513" t="str">
            <v>ر2</v>
          </cell>
          <cell r="ES513" t="str">
            <v>ج</v>
          </cell>
          <cell r="ET513" t="str">
            <v/>
          </cell>
          <cell r="EU513" t="str">
            <v/>
          </cell>
          <cell r="EV513" t="str">
            <v/>
          </cell>
          <cell r="EW513" t="e">
            <v>#REF!</v>
          </cell>
        </row>
        <row r="514">
          <cell r="A514">
            <v>705665</v>
          </cell>
          <cell r="B514" t="str">
            <v>المعتصم بالله  نصار</v>
          </cell>
          <cell r="C514" t="str">
            <v>الرابعة</v>
          </cell>
          <cell r="D514" t="str">
            <v/>
          </cell>
          <cell r="E514"/>
          <cell r="F514" t="str">
            <v>ر1</v>
          </cell>
          <cell r="G514"/>
          <cell r="H514" t="str">
            <v>ر1</v>
          </cell>
          <cell r="I514"/>
          <cell r="J514" t="str">
            <v>ر1</v>
          </cell>
          <cell r="K514"/>
          <cell r="L514" t="str">
            <v>ر1</v>
          </cell>
          <cell r="M514"/>
          <cell r="N514" t="str">
            <v>ر1</v>
          </cell>
          <cell r="O514"/>
          <cell r="P514" t="str">
            <v>ر2</v>
          </cell>
          <cell r="Q514"/>
          <cell r="R514" t="str">
            <v>ر1</v>
          </cell>
          <cell r="S514"/>
          <cell r="T514" t="str">
            <v>ر1</v>
          </cell>
          <cell r="U514"/>
          <cell r="V514" t="str">
            <v>ر1</v>
          </cell>
          <cell r="W514"/>
          <cell r="X514" t="str">
            <v>ر1</v>
          </cell>
          <cell r="Y514"/>
          <cell r="Z514" t="str">
            <v>ر1</v>
          </cell>
          <cell r="AA514"/>
          <cell r="AB514" t="str">
            <v>ر2</v>
          </cell>
          <cell r="AC514"/>
          <cell r="AD514" t="str">
            <v>ر2</v>
          </cell>
          <cell r="AE514"/>
          <cell r="AF514" t="str">
            <v>ر1</v>
          </cell>
          <cell r="AG514"/>
          <cell r="AH514" t="str">
            <v>ر1</v>
          </cell>
          <cell r="AI514"/>
          <cell r="AJ514" t="str">
            <v>ر2</v>
          </cell>
          <cell r="AK514"/>
          <cell r="AL514" t="str">
            <v>ر2</v>
          </cell>
          <cell r="AM514"/>
          <cell r="AN514" t="str">
            <v>ر2</v>
          </cell>
          <cell r="AO514"/>
          <cell r="AP514" t="str">
            <v>ر2</v>
          </cell>
          <cell r="AQ514"/>
          <cell r="AR514" t="str">
            <v>ر1</v>
          </cell>
          <cell r="AS514"/>
          <cell r="AT514" t="str">
            <v>ر2</v>
          </cell>
          <cell r="AU514"/>
          <cell r="AV514" t="str">
            <v>ر1</v>
          </cell>
          <cell r="AW514"/>
          <cell r="AX514" t="str">
            <v>ر2</v>
          </cell>
          <cell r="AY514"/>
          <cell r="AZ514" t="str">
            <v>ر2</v>
          </cell>
          <cell r="BA514"/>
          <cell r="BB514" t="str">
            <v>ر1</v>
          </cell>
          <cell r="BC514"/>
          <cell r="BD514" t="str">
            <v>ر1</v>
          </cell>
          <cell r="BE514"/>
          <cell r="BF514" t="str">
            <v>ر1</v>
          </cell>
          <cell r="BG514"/>
          <cell r="BH514" t="str">
            <v>ر1</v>
          </cell>
          <cell r="BI514"/>
          <cell r="BJ514" t="str">
            <v>ر1</v>
          </cell>
          <cell r="BK514"/>
          <cell r="BL514" t="str">
            <v>ر1</v>
          </cell>
          <cell r="BM514"/>
          <cell r="BN514" t="str">
            <v>ر1</v>
          </cell>
          <cell r="BO514"/>
          <cell r="BP514" t="str">
            <v>ر1</v>
          </cell>
          <cell r="BQ514"/>
          <cell r="BR514" t="str">
            <v>ج</v>
          </cell>
          <cell r="BS514"/>
          <cell r="BT514" t="str">
            <v>ر1</v>
          </cell>
          <cell r="BU514"/>
          <cell r="BV514" t="str">
            <v>ر1</v>
          </cell>
          <cell r="BW514"/>
          <cell r="BX514" t="str">
            <v>ر1</v>
          </cell>
          <cell r="BY514"/>
          <cell r="BZ514" t="str">
            <v>ر1</v>
          </cell>
          <cell r="CA514"/>
          <cell r="CB514" t="str">
            <v>ج</v>
          </cell>
          <cell r="CC514"/>
          <cell r="CD514" t="str">
            <v>ر2</v>
          </cell>
          <cell r="CE514"/>
          <cell r="CF514" t="str">
            <v>ر1</v>
          </cell>
          <cell r="CG514"/>
          <cell r="CH514" t="str">
            <v>ر1</v>
          </cell>
          <cell r="CI514"/>
          <cell r="CJ514" t="str">
            <v>ر1</v>
          </cell>
          <cell r="CK514">
            <v>1</v>
          </cell>
          <cell r="CL514" t="str">
            <v>ر1</v>
          </cell>
          <cell r="CM514"/>
          <cell r="CN514" t="str">
            <v>ر1</v>
          </cell>
          <cell r="CO514"/>
          <cell r="CP514" t="str">
            <v>ر1</v>
          </cell>
          <cell r="CQ514">
            <v>1</v>
          </cell>
          <cell r="CR514" t="str">
            <v>ر1</v>
          </cell>
          <cell r="CS514"/>
          <cell r="CT514" t="str">
            <v>ر1</v>
          </cell>
          <cell r="CU514">
            <v>1</v>
          </cell>
          <cell r="CV514" t="str">
            <v>ر1</v>
          </cell>
          <cell r="CW514"/>
          <cell r="CX514" t="str">
            <v>ر1</v>
          </cell>
          <cell r="CY514" t="str">
            <v>ر1</v>
          </cell>
          <cell r="CZ514" t="str">
            <v>ر1</v>
          </cell>
          <cell r="DA514" t="str">
            <v>ر1</v>
          </cell>
          <cell r="DB514" t="str">
            <v>ر1</v>
          </cell>
          <cell r="DC514" t="str">
            <v>ر2</v>
          </cell>
          <cell r="DD514" t="str">
            <v>ر1</v>
          </cell>
          <cell r="DE514" t="str">
            <v>ر1</v>
          </cell>
          <cell r="DF514" t="str">
            <v>ر1</v>
          </cell>
          <cell r="DG514" t="str">
            <v>ر1</v>
          </cell>
          <cell r="DH514" t="str">
            <v>ر1</v>
          </cell>
          <cell r="DI514" t="str">
            <v>ر2</v>
          </cell>
          <cell r="DJ514" t="str">
            <v>ر2</v>
          </cell>
          <cell r="DK514" t="str">
            <v>ر1</v>
          </cell>
          <cell r="DL514" t="str">
            <v>ر1</v>
          </cell>
          <cell r="DM514" t="str">
            <v>ر2</v>
          </cell>
          <cell r="DN514" t="str">
            <v>ر2</v>
          </cell>
          <cell r="DO514" t="str">
            <v>ر2</v>
          </cell>
          <cell r="DP514" t="str">
            <v>ر2</v>
          </cell>
          <cell r="DQ514" t="str">
            <v>ر1</v>
          </cell>
          <cell r="DR514" t="str">
            <v>ر2</v>
          </cell>
          <cell r="DS514" t="str">
            <v>ر1</v>
          </cell>
          <cell r="DT514" t="str">
            <v>ر2</v>
          </cell>
          <cell r="DU514" t="str">
            <v>ر2</v>
          </cell>
          <cell r="DV514" t="str">
            <v>ر1</v>
          </cell>
          <cell r="DW514" t="str">
            <v>ر1</v>
          </cell>
          <cell r="DX514" t="str">
            <v>ر1</v>
          </cell>
          <cell r="DY514" t="str">
            <v>ر1</v>
          </cell>
          <cell r="DZ514" t="str">
            <v>ر1</v>
          </cell>
          <cell r="EA514" t="str">
            <v>ر1</v>
          </cell>
          <cell r="EB514" t="str">
            <v>ر1</v>
          </cell>
          <cell r="EC514" t="str">
            <v>ر1</v>
          </cell>
          <cell r="ED514" t="str">
            <v>ج</v>
          </cell>
          <cell r="EE514" t="str">
            <v>ر1</v>
          </cell>
          <cell r="EF514" t="str">
            <v>ر1</v>
          </cell>
          <cell r="EG514" t="str">
            <v>ر1</v>
          </cell>
          <cell r="EH514" t="str">
            <v>ر1</v>
          </cell>
          <cell r="EI514" t="str">
            <v>ج</v>
          </cell>
          <cell r="EJ514" t="str">
            <v>ر2</v>
          </cell>
          <cell r="EK514" t="str">
            <v>ر1</v>
          </cell>
          <cell r="EL514" t="str">
            <v>ر1</v>
          </cell>
          <cell r="EM514" t="str">
            <v>ر1</v>
          </cell>
          <cell r="EN514" t="str">
            <v>ر2</v>
          </cell>
          <cell r="EO514" t="str">
            <v>ر1</v>
          </cell>
          <cell r="EP514" t="str">
            <v>ر1</v>
          </cell>
          <cell r="EQ514" t="str">
            <v>ر2</v>
          </cell>
          <cell r="ER514" t="str">
            <v>ر1</v>
          </cell>
          <cell r="ES514" t="str">
            <v>ر2</v>
          </cell>
          <cell r="ET514" t="str">
            <v/>
          </cell>
          <cell r="EU514" t="str">
            <v/>
          </cell>
          <cell r="EV514" t="str">
            <v/>
          </cell>
          <cell r="EW514" t="e">
            <v>#REF!</v>
          </cell>
        </row>
      </sheetData>
      <sheetData sheetId="1"/>
      <sheetData sheetId="2">
        <row r="2">
          <cell r="A2">
            <v>700113</v>
          </cell>
        </row>
      </sheetData>
      <sheetData sheetId="3"/>
      <sheetData sheetId="4"/>
      <sheetData sheetId="5"/>
      <sheetData sheetId="6"/>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3"/>
  <sheetViews>
    <sheetView showGridLines="0" rightToLeft="1" workbookViewId="0"/>
  </sheetViews>
  <sheetFormatPr defaultColWidth="9" defaultRowHeight="18" x14ac:dyDescent="0.45"/>
  <cols>
    <col min="1" max="1" width="2.25" style="71" customWidth="1"/>
    <col min="2" max="2" width="4.375" style="71" customWidth="1"/>
    <col min="3" max="6" width="9" style="71"/>
    <col min="7" max="7" width="1.375" style="71" customWidth="1"/>
    <col min="8" max="8" width="12.75" style="71" customWidth="1"/>
    <col min="9" max="9" width="16.875" style="71" customWidth="1"/>
    <col min="10" max="10" width="5" style="71" customWidth="1"/>
    <col min="11" max="11" width="9" style="71" customWidth="1"/>
    <col min="12" max="12" width="2.75" style="71" customWidth="1"/>
    <col min="13" max="13" width="9" style="71"/>
    <col min="14" max="14" width="9" style="71" customWidth="1"/>
    <col min="15" max="15" width="3.375" style="71" customWidth="1"/>
    <col min="16" max="17" width="9" style="71"/>
    <col min="18" max="18" width="4.75" style="71" customWidth="1"/>
    <col min="19" max="19" width="2" style="71" customWidth="1"/>
    <col min="20" max="20" width="8.875" style="71" customWidth="1"/>
    <col min="21" max="21" width="15.375" style="71" customWidth="1"/>
    <col min="22" max="16384" width="9" style="71"/>
  </cols>
  <sheetData>
    <row r="1" spans="1:22" ht="28.5" thickBot="1" x14ac:dyDescent="0.7">
      <c r="B1" s="353" t="s">
        <v>241</v>
      </c>
      <c r="C1" s="353"/>
      <c r="D1" s="353"/>
      <c r="E1" s="353"/>
      <c r="F1" s="353"/>
      <c r="G1" s="353"/>
      <c r="H1" s="353"/>
      <c r="I1" s="353"/>
      <c r="J1" s="353"/>
      <c r="K1" s="353"/>
      <c r="L1" s="353"/>
      <c r="M1" s="353"/>
      <c r="N1" s="353"/>
      <c r="O1" s="353"/>
      <c r="P1" s="353"/>
      <c r="Q1" s="353"/>
      <c r="R1" s="353"/>
      <c r="S1" s="353"/>
      <c r="T1" s="353"/>
      <c r="U1" s="353"/>
    </row>
    <row r="2" spans="1:22" ht="19.5" customHeight="1" thickBot="1" x14ac:dyDescent="0.55000000000000004">
      <c r="B2" s="354" t="s">
        <v>177</v>
      </c>
      <c r="C2" s="354"/>
      <c r="D2" s="354"/>
      <c r="E2" s="354"/>
      <c r="F2" s="354"/>
      <c r="G2" s="354"/>
      <c r="H2" s="354"/>
      <c r="I2" s="354"/>
      <c r="J2" s="72"/>
      <c r="K2" s="355" t="s">
        <v>242</v>
      </c>
      <c r="L2" s="356"/>
      <c r="M2" s="356"/>
      <c r="N2" s="356"/>
      <c r="O2" s="356"/>
      <c r="P2" s="356"/>
      <c r="Q2" s="356"/>
      <c r="R2" s="356"/>
      <c r="S2" s="356"/>
      <c r="T2" s="359" t="s">
        <v>243</v>
      </c>
      <c r="U2" s="360"/>
    </row>
    <row r="3" spans="1:22" ht="22.5" customHeight="1" thickBot="1" x14ac:dyDescent="0.55000000000000004">
      <c r="A3" s="73">
        <v>1</v>
      </c>
      <c r="B3" s="363" t="s">
        <v>244</v>
      </c>
      <c r="C3" s="364"/>
      <c r="D3" s="364"/>
      <c r="E3" s="364"/>
      <c r="F3" s="364"/>
      <c r="G3" s="364"/>
      <c r="H3" s="364"/>
      <c r="I3" s="365"/>
      <c r="K3" s="357"/>
      <c r="L3" s="358"/>
      <c r="M3" s="358"/>
      <c r="N3" s="358"/>
      <c r="O3" s="358"/>
      <c r="P3" s="358"/>
      <c r="Q3" s="358"/>
      <c r="R3" s="358"/>
      <c r="S3" s="358"/>
      <c r="T3" s="361"/>
      <c r="U3" s="362"/>
    </row>
    <row r="4" spans="1:22" ht="22.5" customHeight="1" thickBot="1" x14ac:dyDescent="0.55000000000000004">
      <c r="A4" s="73">
        <v>2</v>
      </c>
      <c r="B4" s="350" t="s">
        <v>245</v>
      </c>
      <c r="C4" s="351"/>
      <c r="D4" s="351"/>
      <c r="E4" s="351"/>
      <c r="F4" s="351"/>
      <c r="G4" s="351"/>
      <c r="H4" s="351"/>
      <c r="I4" s="352"/>
      <c r="K4" s="336" t="s">
        <v>15</v>
      </c>
      <c r="L4" s="337"/>
      <c r="M4" s="337"/>
      <c r="N4" s="337"/>
      <c r="O4" s="337"/>
      <c r="P4" s="337"/>
      <c r="Q4" s="337"/>
      <c r="R4" s="337"/>
      <c r="S4" s="338"/>
      <c r="T4" s="343">
        <v>1</v>
      </c>
      <c r="U4" s="344"/>
    </row>
    <row r="5" spans="1:22" ht="22.5" customHeight="1" thickBot="1" x14ac:dyDescent="0.55000000000000004">
      <c r="A5" s="73"/>
      <c r="B5" s="319" t="s">
        <v>246</v>
      </c>
      <c r="C5" s="320"/>
      <c r="D5" s="320"/>
      <c r="E5" s="320"/>
      <c r="F5" s="320"/>
      <c r="G5" s="320"/>
      <c r="H5" s="320"/>
      <c r="I5" s="74"/>
      <c r="K5" s="341" t="s">
        <v>247</v>
      </c>
      <c r="L5" s="342"/>
      <c r="M5" s="342"/>
      <c r="N5" s="342"/>
      <c r="O5" s="342"/>
      <c r="P5" s="342"/>
      <c r="Q5" s="342"/>
      <c r="R5" s="342"/>
      <c r="S5" s="342"/>
      <c r="T5" s="343">
        <v>1</v>
      </c>
      <c r="U5" s="344"/>
    </row>
    <row r="6" spans="1:22" ht="22.5" customHeight="1" thickBot="1" x14ac:dyDescent="0.55000000000000004">
      <c r="A6" s="73"/>
      <c r="B6" s="345" t="s">
        <v>1287</v>
      </c>
      <c r="C6" s="346"/>
      <c r="D6" s="346"/>
      <c r="E6" s="346"/>
      <c r="F6" s="346"/>
      <c r="G6" s="346"/>
      <c r="H6" s="346"/>
      <c r="I6" s="347"/>
      <c r="K6" s="341" t="s">
        <v>248</v>
      </c>
      <c r="L6" s="342"/>
      <c r="M6" s="342"/>
      <c r="N6" s="342"/>
      <c r="O6" s="342"/>
      <c r="P6" s="342"/>
      <c r="Q6" s="342"/>
      <c r="R6" s="342"/>
      <c r="S6" s="342"/>
      <c r="T6" s="348" t="s">
        <v>249</v>
      </c>
      <c r="U6" s="349"/>
    </row>
    <row r="7" spans="1:22" ht="22.5" customHeight="1" thickBot="1" x14ac:dyDescent="0.55000000000000004">
      <c r="A7" s="73">
        <v>3</v>
      </c>
      <c r="B7" s="319" t="s">
        <v>179</v>
      </c>
      <c r="C7" s="320"/>
      <c r="D7" s="320"/>
      <c r="E7" s="320"/>
      <c r="F7" s="320"/>
      <c r="G7" s="320"/>
      <c r="H7" s="321" t="s">
        <v>178</v>
      </c>
      <c r="I7" s="322"/>
      <c r="K7" s="323" t="s">
        <v>250</v>
      </c>
      <c r="L7" s="324"/>
      <c r="M7" s="324"/>
      <c r="N7" s="324"/>
      <c r="O7" s="324"/>
      <c r="P7" s="324"/>
      <c r="Q7" s="324"/>
      <c r="R7" s="324"/>
      <c r="S7" s="325"/>
      <c r="T7" s="326">
        <v>0.5</v>
      </c>
      <c r="U7" s="327"/>
      <c r="V7" s="75"/>
    </row>
    <row r="8" spans="1:22" ht="22.5" customHeight="1" x14ac:dyDescent="0.5">
      <c r="A8" s="73">
        <v>4</v>
      </c>
      <c r="B8" s="328" t="s">
        <v>5221</v>
      </c>
      <c r="C8" s="328"/>
      <c r="D8" s="328"/>
      <c r="E8" s="328"/>
      <c r="F8" s="328"/>
      <c r="G8" s="328"/>
      <c r="H8" s="328"/>
      <c r="I8" s="328"/>
      <c r="J8" s="75"/>
      <c r="K8" s="331" t="s">
        <v>251</v>
      </c>
      <c r="L8" s="332"/>
      <c r="M8" s="332"/>
      <c r="N8" s="332"/>
      <c r="O8" s="332"/>
      <c r="P8" s="332"/>
      <c r="Q8" s="332"/>
      <c r="R8" s="332"/>
      <c r="S8" s="332"/>
      <c r="T8" s="333">
        <v>0.2</v>
      </c>
      <c r="U8" s="334"/>
    </row>
    <row r="9" spans="1:22" ht="22.5" customHeight="1" x14ac:dyDescent="0.5">
      <c r="A9" s="73"/>
      <c r="B9" s="329"/>
      <c r="C9" s="329"/>
      <c r="D9" s="329"/>
      <c r="E9" s="329"/>
      <c r="F9" s="329"/>
      <c r="G9" s="329"/>
      <c r="H9" s="329"/>
      <c r="I9" s="329"/>
      <c r="J9" s="76"/>
      <c r="K9" s="331"/>
      <c r="L9" s="332"/>
      <c r="M9" s="332"/>
      <c r="N9" s="332"/>
      <c r="O9" s="332"/>
      <c r="P9" s="332"/>
      <c r="Q9" s="332"/>
      <c r="R9" s="332"/>
      <c r="S9" s="332"/>
      <c r="T9" s="335"/>
      <c r="U9" s="334"/>
    </row>
    <row r="10" spans="1:22" ht="22.5" customHeight="1" x14ac:dyDescent="0.5">
      <c r="A10" s="73"/>
      <c r="B10" s="329"/>
      <c r="C10" s="329"/>
      <c r="D10" s="329"/>
      <c r="E10" s="329"/>
      <c r="F10" s="329"/>
      <c r="G10" s="329"/>
      <c r="H10" s="329"/>
      <c r="I10" s="329"/>
      <c r="K10" s="336" t="s">
        <v>252</v>
      </c>
      <c r="L10" s="337"/>
      <c r="M10" s="337"/>
      <c r="N10" s="337"/>
      <c r="O10" s="337"/>
      <c r="P10" s="337"/>
      <c r="Q10" s="337"/>
      <c r="R10" s="337"/>
      <c r="S10" s="338"/>
      <c r="T10" s="339">
        <v>0.2</v>
      </c>
      <c r="U10" s="340"/>
    </row>
    <row r="11" spans="1:22" ht="22.5" customHeight="1" x14ac:dyDescent="0.5">
      <c r="A11" s="73"/>
      <c r="B11" s="329"/>
      <c r="C11" s="329"/>
      <c r="D11" s="329"/>
      <c r="E11" s="329"/>
      <c r="F11" s="329"/>
      <c r="G11" s="329"/>
      <c r="H11" s="329"/>
      <c r="I11" s="329"/>
      <c r="K11" s="323" t="s">
        <v>253</v>
      </c>
      <c r="L11" s="324"/>
      <c r="M11" s="324"/>
      <c r="N11" s="324"/>
      <c r="O11" s="324"/>
      <c r="P11" s="324"/>
      <c r="Q11" s="324"/>
      <c r="R11" s="324"/>
      <c r="S11" s="325"/>
      <c r="T11" s="302">
        <v>0.2</v>
      </c>
      <c r="U11" s="303"/>
    </row>
    <row r="12" spans="1:22" ht="22.5" customHeight="1" thickBot="1" x14ac:dyDescent="0.55000000000000004">
      <c r="A12" s="73"/>
      <c r="B12" s="330"/>
      <c r="C12" s="330"/>
      <c r="D12" s="330"/>
      <c r="E12" s="330"/>
      <c r="F12" s="330"/>
      <c r="G12" s="330"/>
      <c r="H12" s="330"/>
      <c r="I12" s="330"/>
      <c r="K12" s="304" t="s">
        <v>254</v>
      </c>
      <c r="L12" s="305"/>
      <c r="M12" s="305"/>
      <c r="N12" s="305"/>
      <c r="O12" s="305"/>
      <c r="P12" s="305"/>
      <c r="Q12" s="305"/>
      <c r="R12" s="305"/>
      <c r="S12" s="306"/>
      <c r="T12" s="307">
        <v>0.5</v>
      </c>
      <c r="U12" s="308"/>
    </row>
    <row r="13" spans="1:22" ht="22.5" customHeight="1" thickBot="1" x14ac:dyDescent="0.55000000000000004">
      <c r="A13" s="73">
        <v>5</v>
      </c>
      <c r="B13" s="309" t="s">
        <v>255</v>
      </c>
      <c r="C13" s="310"/>
      <c r="D13" s="310"/>
      <c r="E13" s="310"/>
      <c r="F13" s="310"/>
      <c r="G13" s="310"/>
      <c r="H13" s="310"/>
      <c r="I13" s="311"/>
      <c r="K13" s="312" t="s">
        <v>256</v>
      </c>
      <c r="L13" s="313"/>
      <c r="M13" s="313"/>
      <c r="N13" s="313"/>
      <c r="O13" s="313"/>
      <c r="P13" s="313"/>
      <c r="Q13" s="313"/>
      <c r="R13" s="313"/>
      <c r="S13" s="313"/>
      <c r="T13" s="313"/>
      <c r="U13" s="313"/>
    </row>
    <row r="14" spans="1:22" ht="22.5" customHeight="1" x14ac:dyDescent="0.5">
      <c r="A14" s="73"/>
      <c r="B14" s="314" t="s">
        <v>1288</v>
      </c>
      <c r="C14" s="314"/>
      <c r="D14" s="314"/>
      <c r="E14" s="314"/>
      <c r="F14" s="314"/>
      <c r="G14" s="314"/>
      <c r="H14" s="314"/>
      <c r="I14" s="314"/>
      <c r="K14" s="313"/>
      <c r="L14" s="313"/>
      <c r="M14" s="313"/>
      <c r="N14" s="313"/>
      <c r="O14" s="313"/>
      <c r="P14" s="313"/>
      <c r="Q14" s="313"/>
      <c r="R14" s="313"/>
      <c r="S14" s="313"/>
      <c r="T14" s="313"/>
      <c r="U14" s="313"/>
    </row>
    <row r="15" spans="1:22" ht="3.75" customHeight="1" x14ac:dyDescent="0.5">
      <c r="A15" s="73"/>
      <c r="B15" s="315"/>
      <c r="C15" s="315"/>
      <c r="D15" s="315"/>
      <c r="E15" s="315"/>
      <c r="F15" s="315"/>
      <c r="G15" s="315"/>
      <c r="H15" s="315"/>
      <c r="I15" s="315"/>
      <c r="K15" s="317"/>
      <c r="L15" s="317"/>
      <c r="M15" s="317"/>
      <c r="N15" s="317"/>
      <c r="O15" s="317"/>
      <c r="P15" s="317"/>
      <c r="Q15" s="317"/>
      <c r="R15" s="317"/>
      <c r="S15" s="317"/>
      <c r="T15" s="317"/>
      <c r="U15" s="317"/>
    </row>
    <row r="16" spans="1:22" ht="26.25" customHeight="1" x14ac:dyDescent="0.5">
      <c r="A16" s="73">
        <v>6</v>
      </c>
      <c r="B16" s="315"/>
      <c r="C16" s="315"/>
      <c r="D16" s="315"/>
      <c r="E16" s="315"/>
      <c r="F16" s="315"/>
      <c r="G16" s="315"/>
      <c r="H16" s="315"/>
      <c r="I16" s="315"/>
      <c r="K16" s="317"/>
      <c r="L16" s="317"/>
      <c r="M16" s="317"/>
      <c r="N16" s="317"/>
      <c r="O16" s="317"/>
      <c r="P16" s="317"/>
      <c r="Q16" s="317"/>
      <c r="R16" s="317"/>
      <c r="S16" s="317"/>
      <c r="T16" s="317"/>
      <c r="U16" s="317"/>
    </row>
    <row r="17" spans="2:21" ht="19.5" customHeight="1" x14ac:dyDescent="0.45">
      <c r="B17" s="315"/>
      <c r="C17" s="315"/>
      <c r="D17" s="315"/>
      <c r="E17" s="315"/>
      <c r="F17" s="315"/>
      <c r="G17" s="315"/>
      <c r="H17" s="315"/>
      <c r="I17" s="315"/>
      <c r="K17" s="317"/>
      <c r="L17" s="317"/>
      <c r="M17" s="317"/>
      <c r="N17" s="317"/>
      <c r="O17" s="317"/>
      <c r="P17" s="317"/>
      <c r="Q17" s="317"/>
      <c r="R17" s="317"/>
      <c r="S17" s="317"/>
      <c r="T17" s="317"/>
      <c r="U17" s="317"/>
    </row>
    <row r="18" spans="2:21" ht="19.5" customHeight="1" x14ac:dyDescent="0.5">
      <c r="B18" s="315"/>
      <c r="C18" s="315"/>
      <c r="D18" s="315"/>
      <c r="E18" s="315"/>
      <c r="F18" s="315"/>
      <c r="G18" s="315"/>
      <c r="H18" s="315"/>
      <c r="I18" s="315"/>
      <c r="K18" s="77"/>
      <c r="M18" s="317"/>
      <c r="N18" s="317"/>
      <c r="O18" s="317"/>
      <c r="P18" s="78"/>
      <c r="Q18" s="318"/>
      <c r="R18" s="318"/>
      <c r="S18" s="77"/>
      <c r="T18" s="77"/>
      <c r="U18" s="77"/>
    </row>
    <row r="19" spans="2:21" ht="21.75" customHeight="1" thickBot="1" x14ac:dyDescent="0.5">
      <c r="B19" s="316"/>
      <c r="C19" s="316"/>
      <c r="D19" s="316"/>
      <c r="E19" s="316"/>
      <c r="F19" s="316"/>
      <c r="G19" s="316"/>
      <c r="H19" s="316"/>
      <c r="I19" s="316"/>
    </row>
    <row r="20" spans="2:21" ht="3.75" customHeight="1" thickBot="1" x14ac:dyDescent="0.5"/>
    <row r="21" spans="2:21" ht="35.25" customHeight="1" x14ac:dyDescent="0.45">
      <c r="B21" s="293"/>
      <c r="C21" s="294"/>
      <c r="D21" s="294"/>
      <c r="E21" s="294"/>
      <c r="F21" s="294"/>
      <c r="G21" s="294"/>
      <c r="H21" s="294"/>
      <c r="I21" s="294"/>
      <c r="J21" s="294"/>
      <c r="K21" s="294"/>
      <c r="L21" s="294"/>
      <c r="M21" s="294"/>
      <c r="N21" s="294"/>
      <c r="O21" s="294"/>
      <c r="P21" s="294"/>
      <c r="Q21" s="294"/>
      <c r="R21" s="294"/>
      <c r="S21" s="294"/>
      <c r="T21" s="294"/>
      <c r="U21" s="295"/>
    </row>
    <row r="22" spans="2:21" ht="14.25" customHeight="1" x14ac:dyDescent="0.45">
      <c r="B22" s="296"/>
      <c r="C22" s="297"/>
      <c r="D22" s="297"/>
      <c r="E22" s="297"/>
      <c r="F22" s="297"/>
      <c r="G22" s="297"/>
      <c r="H22" s="297"/>
      <c r="I22" s="297"/>
      <c r="J22" s="297"/>
      <c r="K22" s="297"/>
      <c r="L22" s="297"/>
      <c r="M22" s="297"/>
      <c r="N22" s="297"/>
      <c r="O22" s="297"/>
      <c r="P22" s="297"/>
      <c r="Q22" s="297"/>
      <c r="R22" s="297"/>
      <c r="S22" s="297"/>
      <c r="T22" s="297"/>
      <c r="U22" s="298"/>
    </row>
    <row r="23" spans="2:21" ht="15" customHeight="1" thickBot="1" x14ac:dyDescent="0.5">
      <c r="B23" s="299"/>
      <c r="C23" s="300"/>
      <c r="D23" s="300"/>
      <c r="E23" s="300"/>
      <c r="F23" s="300"/>
      <c r="G23" s="300"/>
      <c r="H23" s="300"/>
      <c r="I23" s="300"/>
      <c r="J23" s="300"/>
      <c r="K23" s="300"/>
      <c r="L23" s="300"/>
      <c r="M23" s="300"/>
      <c r="N23" s="300"/>
      <c r="O23" s="300"/>
      <c r="P23" s="300"/>
      <c r="Q23" s="300"/>
      <c r="R23" s="300"/>
      <c r="S23" s="300"/>
      <c r="T23" s="300"/>
      <c r="U23" s="301"/>
    </row>
  </sheetData>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77"/>
  <sheetViews>
    <sheetView showGridLines="0" rightToLeft="1" workbookViewId="0">
      <selection activeCell="C1" sqref="C1"/>
    </sheetView>
  </sheetViews>
  <sheetFormatPr defaultColWidth="9" defaultRowHeight="14.25" x14ac:dyDescent="0.2"/>
  <cols>
    <col min="1" max="1" width="16" style="189" bestFit="1" customWidth="1"/>
    <col min="2" max="2" width="22.25" style="189" customWidth="1"/>
    <col min="3" max="3" width="18.875" style="189" customWidth="1"/>
    <col min="4" max="4" width="26" style="189" customWidth="1"/>
    <col min="5" max="5" width="20.375" style="189" customWidth="1"/>
    <col min="6" max="6" width="20" style="189" customWidth="1"/>
    <col min="7" max="7" width="11.75" style="189" bestFit="1" customWidth="1"/>
    <col min="8" max="8" width="60" style="189" customWidth="1"/>
    <col min="9" max="9" width="3" style="189" hidden="1" customWidth="1"/>
    <col min="10" max="10" width="13.75" style="189" hidden="1" customWidth="1"/>
    <col min="11" max="11" width="11" style="189" hidden="1" customWidth="1"/>
    <col min="12" max="12" width="3.25" style="189" hidden="1" customWidth="1"/>
    <col min="13" max="13" width="8.25" style="189" hidden="1" customWidth="1"/>
    <col min="14" max="14" width="20" style="190" hidden="1" customWidth="1"/>
    <col min="15" max="15" width="3" style="190" hidden="1" customWidth="1"/>
    <col min="16" max="16" width="13.75" style="189" hidden="1" customWidth="1"/>
    <col min="17" max="18" width="0" style="189" hidden="1" customWidth="1"/>
    <col min="19" max="19" width="3" style="189" hidden="1" customWidth="1"/>
    <col min="20" max="20" width="5.125" style="189" hidden="1" customWidth="1"/>
    <col min="21" max="21" width="2" style="189" hidden="1" customWidth="1"/>
    <col min="22" max="22" width="3.375" style="189" hidden="1" customWidth="1"/>
    <col min="23" max="23" width="3" style="189" hidden="1" customWidth="1"/>
    <col min="24" max="24" width="9.75" style="189" hidden="1" customWidth="1"/>
    <col min="25" max="26" width="0" style="189" hidden="1" customWidth="1"/>
    <col min="27" max="27" width="3" style="189" hidden="1" customWidth="1"/>
    <col min="28" max="28" width="5" style="189" hidden="1" customWidth="1"/>
    <col min="29" max="35" width="0" style="189" hidden="1" customWidth="1"/>
    <col min="36" max="16384" width="9" style="189"/>
  </cols>
  <sheetData>
    <row r="1" spans="1:28" ht="25.9" customHeight="1" x14ac:dyDescent="0.2">
      <c r="A1" s="370" t="s">
        <v>1946</v>
      </c>
      <c r="B1" s="370"/>
      <c r="C1" s="132"/>
      <c r="D1" s="188" t="e">
        <f>VLOOKUP(C1,ورقة2!A$2:AJ7000,2,0)</f>
        <v>#N/A</v>
      </c>
      <c r="F1" s="189" t="e">
        <f>IF(VLOOKUP(C1,ورقة2!A1:AJ2700,30,0)="","",VLOOKUP(C1,ورقة2!A1:AJ1700,30,0))</f>
        <v>#N/A</v>
      </c>
    </row>
    <row r="2" spans="1:28" ht="46.9" customHeight="1" x14ac:dyDescent="0.2">
      <c r="A2" s="371" t="e">
        <f>IF(F1="","",IF(F1="ضعف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الاول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71"/>
      <c r="C2" s="371"/>
      <c r="D2" s="371"/>
      <c r="E2" s="371"/>
      <c r="F2" s="371"/>
    </row>
    <row r="3" spans="1:28" ht="15" thickBot="1" x14ac:dyDescent="0.25">
      <c r="J3" s="189" t="s">
        <v>10</v>
      </c>
      <c r="L3" s="369" t="s">
        <v>234</v>
      </c>
      <c r="M3" s="369"/>
      <c r="N3" s="189"/>
      <c r="O3" s="369" t="s">
        <v>10</v>
      </c>
      <c r="P3" s="369"/>
      <c r="S3" s="369" t="s">
        <v>1964</v>
      </c>
      <c r="T3" s="369"/>
      <c r="U3" s="369" t="s">
        <v>11</v>
      </c>
      <c r="V3" s="369"/>
      <c r="X3" s="189" t="s">
        <v>9</v>
      </c>
      <c r="AA3" s="190" t="s">
        <v>1948</v>
      </c>
      <c r="AB3" s="189">
        <v>1950</v>
      </c>
    </row>
    <row r="4" spans="1:28" ht="23.25" customHeight="1" thickTop="1" x14ac:dyDescent="0.2">
      <c r="A4" s="191" t="s">
        <v>52</v>
      </c>
      <c r="B4" s="191" t="s">
        <v>1949</v>
      </c>
      <c r="C4" s="191" t="s">
        <v>210</v>
      </c>
      <c r="D4" s="192" t="s">
        <v>1950</v>
      </c>
      <c r="E4" s="192" t="s">
        <v>57</v>
      </c>
      <c r="F4" s="191" t="s">
        <v>56</v>
      </c>
      <c r="G4" s="193" t="s">
        <v>182</v>
      </c>
      <c r="I4" s="190" t="s">
        <v>1952</v>
      </c>
      <c r="J4" s="189" t="s">
        <v>1785</v>
      </c>
      <c r="L4" s="194" t="s">
        <v>1952</v>
      </c>
      <c r="M4" s="189" t="s">
        <v>215</v>
      </c>
      <c r="N4" s="189"/>
      <c r="O4" s="190" t="s">
        <v>1952</v>
      </c>
      <c r="P4" s="189" t="s">
        <v>1785</v>
      </c>
      <c r="S4" s="190" t="s">
        <v>1955</v>
      </c>
      <c r="T4" s="189" t="s">
        <v>1753</v>
      </c>
      <c r="W4" s="190" t="s">
        <v>1952</v>
      </c>
      <c r="X4" s="189" t="s">
        <v>262</v>
      </c>
      <c r="AA4" s="190" t="s">
        <v>1953</v>
      </c>
      <c r="AB4" s="189">
        <v>1953</v>
      </c>
    </row>
    <row r="5" spans="1:28" ht="33.75" customHeight="1" thickBot="1" x14ac:dyDescent="0.25">
      <c r="A5" s="144"/>
      <c r="B5" s="145"/>
      <c r="C5" s="145"/>
      <c r="D5" s="144"/>
      <c r="E5" s="144"/>
      <c r="F5" s="145"/>
      <c r="G5" s="146"/>
      <c r="I5" s="190" t="s">
        <v>1953</v>
      </c>
      <c r="J5" s="189" t="s">
        <v>1654</v>
      </c>
      <c r="L5" s="194" t="s">
        <v>1953</v>
      </c>
      <c r="M5" s="189" t="s">
        <v>222</v>
      </c>
      <c r="N5" s="189"/>
      <c r="O5" s="190" t="s">
        <v>1953</v>
      </c>
      <c r="P5" s="189" t="s">
        <v>1654</v>
      </c>
      <c r="S5" s="190"/>
      <c r="W5" s="190" t="s">
        <v>1953</v>
      </c>
      <c r="X5" s="189" t="s">
        <v>467</v>
      </c>
      <c r="AA5" s="190" t="s">
        <v>1954</v>
      </c>
      <c r="AB5" s="189">
        <v>1954</v>
      </c>
    </row>
    <row r="6" spans="1:28" ht="23.25" customHeight="1" thickTop="1" x14ac:dyDescent="0.2">
      <c r="A6" s="195" t="s">
        <v>49</v>
      </c>
      <c r="B6" s="196" t="s">
        <v>50</v>
      </c>
      <c r="C6" s="196"/>
      <c r="D6" s="196"/>
      <c r="E6" s="196"/>
      <c r="F6" s="197"/>
      <c r="I6" s="190" t="s">
        <v>1948</v>
      </c>
      <c r="J6" s="189" t="s">
        <v>1290</v>
      </c>
      <c r="L6" s="194" t="s">
        <v>1948</v>
      </c>
      <c r="M6" s="189" t="s">
        <v>213</v>
      </c>
      <c r="N6" s="189"/>
      <c r="O6" s="190" t="s">
        <v>1948</v>
      </c>
      <c r="P6" s="189" t="s">
        <v>1290</v>
      </c>
      <c r="S6" s="190" t="s">
        <v>1948</v>
      </c>
      <c r="T6" s="189" t="s">
        <v>214</v>
      </c>
      <c r="U6" s="189">
        <v>1</v>
      </c>
      <c r="V6" s="189" t="s">
        <v>183</v>
      </c>
      <c r="W6" s="190" t="s">
        <v>1948</v>
      </c>
      <c r="X6" s="189" t="s">
        <v>261</v>
      </c>
      <c r="AA6" s="190" t="s">
        <v>1951</v>
      </c>
      <c r="AB6" s="189">
        <v>1951</v>
      </c>
    </row>
    <row r="7" spans="1:28" s="198" customFormat="1" ht="33.75" customHeight="1" x14ac:dyDescent="0.2">
      <c r="A7" s="201" t="e">
        <f>IF(A8&lt;&gt;"",A8,VLOOKUP(C1,ورقة2!A1:AJ1700,3,0))</f>
        <v>#N/A</v>
      </c>
      <c r="B7" s="202" t="e">
        <f>IF(B8&lt;&gt;"",B8,VLOOKUP(C1,ورقة2!A$1:AJ$7000,4,0))</f>
        <v>#N/A</v>
      </c>
      <c r="C7" s="202"/>
      <c r="D7" s="202"/>
      <c r="E7" s="202"/>
      <c r="F7" s="203"/>
      <c r="I7" s="190" t="s">
        <v>1951</v>
      </c>
      <c r="J7" s="189" t="s">
        <v>1318</v>
      </c>
      <c r="L7" s="194" t="s">
        <v>1951</v>
      </c>
      <c r="M7" s="189" t="s">
        <v>221</v>
      </c>
      <c r="N7" s="189"/>
      <c r="O7" s="190" t="s">
        <v>1951</v>
      </c>
      <c r="P7" s="189" t="s">
        <v>1318</v>
      </c>
      <c r="Q7" s="189"/>
      <c r="R7" s="189"/>
      <c r="S7" s="190" t="s">
        <v>1951</v>
      </c>
      <c r="T7" s="189" t="s">
        <v>216</v>
      </c>
      <c r="U7" s="189">
        <v>2</v>
      </c>
      <c r="V7" s="189" t="s">
        <v>184</v>
      </c>
      <c r="W7" s="190" t="s">
        <v>1951</v>
      </c>
      <c r="X7" s="189" t="s">
        <v>1965</v>
      </c>
      <c r="Y7" s="189"/>
      <c r="AA7" s="190" t="s">
        <v>1952</v>
      </c>
      <c r="AB7" s="189">
        <v>1952</v>
      </c>
    </row>
    <row r="8" spans="1:28" s="198" customFormat="1" ht="33.75" customHeight="1" thickBot="1" x14ac:dyDescent="0.25">
      <c r="A8" s="147"/>
      <c r="B8" s="145"/>
      <c r="C8" s="145"/>
      <c r="D8" s="145"/>
      <c r="E8" s="145"/>
      <c r="F8" s="146"/>
      <c r="G8" s="366" t="s">
        <v>3377</v>
      </c>
      <c r="H8" s="367"/>
      <c r="I8" s="367"/>
      <c r="J8" s="367"/>
      <c r="K8" s="367"/>
      <c r="L8" s="367"/>
      <c r="M8" s="367"/>
      <c r="N8" s="367"/>
      <c r="O8" s="367"/>
      <c r="P8" s="367"/>
      <c r="Q8" s="189"/>
      <c r="R8" s="189"/>
      <c r="S8" s="190"/>
      <c r="T8" s="189"/>
      <c r="U8" s="189"/>
      <c r="V8" s="189"/>
      <c r="W8" s="190"/>
      <c r="X8" s="189"/>
      <c r="Y8" s="189"/>
      <c r="AA8" s="190"/>
      <c r="AB8" s="189"/>
    </row>
    <row r="9" spans="1:28" ht="23.25" customHeight="1" thickTop="1" x14ac:dyDescent="0.2">
      <c r="A9" s="199" t="s">
        <v>51</v>
      </c>
      <c r="B9" s="191" t="s">
        <v>6</v>
      </c>
      <c r="C9" s="191" t="s">
        <v>10</v>
      </c>
      <c r="D9" s="193" t="s">
        <v>11</v>
      </c>
      <c r="E9" s="199" t="s">
        <v>53</v>
      </c>
      <c r="F9" s="191" t="s">
        <v>54</v>
      </c>
      <c r="G9" s="193" t="s">
        <v>2045</v>
      </c>
      <c r="I9" s="190" t="s">
        <v>1954</v>
      </c>
      <c r="J9" s="189" t="s">
        <v>1568</v>
      </c>
      <c r="L9" s="194" t="s">
        <v>1954</v>
      </c>
      <c r="M9" s="189" t="s">
        <v>223</v>
      </c>
      <c r="N9" s="189"/>
      <c r="O9" s="190" t="s">
        <v>1954</v>
      </c>
      <c r="P9" s="189" t="s">
        <v>1568</v>
      </c>
      <c r="S9" s="190"/>
      <c r="W9" s="190" t="s">
        <v>1954</v>
      </c>
      <c r="X9" s="189" t="s">
        <v>263</v>
      </c>
      <c r="AA9" s="190" t="s">
        <v>1955</v>
      </c>
      <c r="AB9" s="189">
        <v>1955</v>
      </c>
    </row>
    <row r="10" spans="1:28" ht="33.75" customHeight="1" x14ac:dyDescent="0.2">
      <c r="A10" s="204" t="e">
        <f>IF(A11&lt;&gt;"",A11,VLOOKUP(C1,ورقة2!A1:AJ1700,6,0))</f>
        <v>#N/A</v>
      </c>
      <c r="B10" s="202" t="e">
        <f>IF(B11&lt;&gt;"",B11,VLOOKUP(C1,ورقة2!A1:AJ1700,7,0))</f>
        <v>#N/A</v>
      </c>
      <c r="C10" s="202" t="e">
        <f>IF(C11&lt;&gt;"",C11,VLOOKUP(C1,ورقة2!A1:AJ1700,8,0))</f>
        <v>#N/A</v>
      </c>
      <c r="D10" s="203" t="e">
        <f>IF(D11&lt;&gt;"",D11,VLOOKUP(C1,ورقة2!A1:AJ1700,5,0))</f>
        <v>#N/A</v>
      </c>
      <c r="E10" s="201" t="e">
        <f>IF(E11&lt;&gt;"",E11,VLOOKUP(C1,ورقة2!A1:AJ1700,10,0))</f>
        <v>#N/A</v>
      </c>
      <c r="F10" s="202" t="e">
        <f>IF(F11&lt;&gt;"",F11,VLOOKUP(C1,ورقة2!A1:AJ1700,11,0))</f>
        <v>#N/A</v>
      </c>
      <c r="G10" s="203" t="e">
        <f>IF(G11&lt;&gt;"",G11,VLOOKUP(C1,ورقة2!A1:AJ1700,12,0))</f>
        <v>#N/A</v>
      </c>
      <c r="I10" s="190" t="s">
        <v>1955</v>
      </c>
      <c r="J10" s="189" t="s">
        <v>1453</v>
      </c>
      <c r="L10" s="194" t="s">
        <v>1955</v>
      </c>
      <c r="M10" s="189" t="s">
        <v>224</v>
      </c>
      <c r="N10" s="189"/>
      <c r="O10" s="190" t="s">
        <v>1955</v>
      </c>
      <c r="P10" s="189" t="s">
        <v>1453</v>
      </c>
      <c r="W10" s="190" t="s">
        <v>1955</v>
      </c>
      <c r="X10" s="189" t="s">
        <v>468</v>
      </c>
      <c r="AA10" s="190" t="s">
        <v>1956</v>
      </c>
      <c r="AB10" s="189">
        <v>1956</v>
      </c>
    </row>
    <row r="11" spans="1:28" ht="33.75" customHeight="1" thickBot="1" x14ac:dyDescent="0.25">
      <c r="A11" s="148"/>
      <c r="B11" s="145"/>
      <c r="C11" s="145"/>
      <c r="D11" s="146"/>
      <c r="E11" s="147"/>
      <c r="F11" s="145"/>
      <c r="G11" s="146"/>
      <c r="H11" s="368" t="s">
        <v>3377</v>
      </c>
      <c r="I11" s="367"/>
      <c r="J11" s="367"/>
      <c r="K11" s="367"/>
      <c r="L11" s="367"/>
      <c r="M11" s="200"/>
      <c r="N11" s="200"/>
      <c r="O11" s="200"/>
      <c r="P11" s="200"/>
      <c r="Q11" s="200"/>
      <c r="R11" s="200"/>
      <c r="W11" s="190"/>
      <c r="AA11" s="190"/>
    </row>
    <row r="12" spans="1:28" ht="23.25" customHeight="1" thickTop="1" x14ac:dyDescent="0.2">
      <c r="I12" s="190" t="s">
        <v>1956</v>
      </c>
      <c r="J12" s="189" t="s">
        <v>1898</v>
      </c>
      <c r="L12" s="194" t="s">
        <v>1956</v>
      </c>
      <c r="M12" s="189" t="s">
        <v>226</v>
      </c>
      <c r="N12" s="189"/>
      <c r="O12" s="190" t="s">
        <v>1956</v>
      </c>
      <c r="P12" s="189" t="s">
        <v>1898</v>
      </c>
      <c r="W12" s="190" t="s">
        <v>1956</v>
      </c>
      <c r="X12" s="189" t="s">
        <v>466</v>
      </c>
      <c r="AA12" s="190" t="s">
        <v>1957</v>
      </c>
      <c r="AB12" s="189">
        <v>1957</v>
      </c>
    </row>
    <row r="13" spans="1:28" ht="33.75" customHeight="1" x14ac:dyDescent="0.2">
      <c r="I13" s="190" t="s">
        <v>1957</v>
      </c>
      <c r="J13" s="189" t="s">
        <v>1811</v>
      </c>
      <c r="L13" s="194" t="s">
        <v>1957</v>
      </c>
      <c r="M13" s="189" t="s">
        <v>230</v>
      </c>
      <c r="N13" s="189"/>
      <c r="O13" s="190" t="s">
        <v>1957</v>
      </c>
      <c r="P13" s="189" t="s">
        <v>1811</v>
      </c>
      <c r="W13" s="190" t="s">
        <v>1957</v>
      </c>
      <c r="X13" s="189" t="s">
        <v>239</v>
      </c>
      <c r="AA13" s="190" t="s">
        <v>1958</v>
      </c>
      <c r="AB13" s="189">
        <v>1958</v>
      </c>
    </row>
    <row r="14" spans="1:28" ht="33.75" customHeight="1" x14ac:dyDescent="0.2">
      <c r="I14" s="190"/>
      <c r="L14" s="194"/>
      <c r="N14" s="189"/>
      <c r="W14" s="190"/>
      <c r="AA14" s="190"/>
    </row>
    <row r="15" spans="1:28" ht="23.25" customHeight="1" x14ac:dyDescent="0.2">
      <c r="I15" s="190"/>
      <c r="L15" s="194" t="s">
        <v>1958</v>
      </c>
      <c r="M15" s="189" t="s">
        <v>231</v>
      </c>
      <c r="N15" s="189"/>
      <c r="O15" s="189"/>
      <c r="AA15" s="190" t="s">
        <v>1959</v>
      </c>
      <c r="AB15" s="189">
        <v>1959</v>
      </c>
    </row>
    <row r="16" spans="1:28" ht="33.75" customHeight="1" x14ac:dyDescent="0.2">
      <c r="L16" s="194" t="s">
        <v>1959</v>
      </c>
      <c r="M16" s="189" t="s">
        <v>225</v>
      </c>
      <c r="N16" s="189"/>
      <c r="O16" s="189"/>
      <c r="AA16" s="190" t="s">
        <v>1960</v>
      </c>
      <c r="AB16" s="189">
        <v>1960</v>
      </c>
    </row>
    <row r="17" spans="7:28" ht="25.15" customHeight="1" x14ac:dyDescent="0.2">
      <c r="L17" s="194" t="s">
        <v>1960</v>
      </c>
      <c r="M17" s="189" t="s">
        <v>232</v>
      </c>
      <c r="N17" s="189"/>
      <c r="O17" s="189"/>
      <c r="AA17" s="190" t="s">
        <v>1961</v>
      </c>
      <c r="AB17" s="189">
        <v>1961</v>
      </c>
    </row>
    <row r="18" spans="7:28" x14ac:dyDescent="0.2">
      <c r="L18" s="194" t="s">
        <v>1961</v>
      </c>
      <c r="M18" s="189" t="s">
        <v>229</v>
      </c>
      <c r="N18" s="189"/>
      <c r="O18" s="189"/>
      <c r="AA18" s="190" t="s">
        <v>1962</v>
      </c>
      <c r="AB18" s="189">
        <v>1962</v>
      </c>
    </row>
    <row r="19" spans="7:28" x14ac:dyDescent="0.2">
      <c r="L19" s="194" t="s">
        <v>1962</v>
      </c>
      <c r="M19" s="189" t="s">
        <v>227</v>
      </c>
      <c r="N19" s="189"/>
      <c r="O19" s="189"/>
      <c r="AA19" s="190" t="s">
        <v>1963</v>
      </c>
      <c r="AB19" s="189">
        <v>1963</v>
      </c>
    </row>
    <row r="20" spans="7:28" x14ac:dyDescent="0.2">
      <c r="L20" s="194" t="s">
        <v>1963</v>
      </c>
      <c r="M20" s="189" t="s">
        <v>228</v>
      </c>
      <c r="N20" s="189"/>
      <c r="O20" s="189"/>
      <c r="AA20" s="190" t="s">
        <v>1966</v>
      </c>
      <c r="AB20" s="189">
        <v>1964</v>
      </c>
    </row>
    <row r="21" spans="7:28" x14ac:dyDescent="0.2">
      <c r="L21" s="194" t="s">
        <v>1966</v>
      </c>
      <c r="M21" s="189" t="s">
        <v>1809</v>
      </c>
      <c r="AA21" s="190" t="s">
        <v>1967</v>
      </c>
      <c r="AB21" s="189">
        <v>1965</v>
      </c>
    </row>
    <row r="22" spans="7:28" x14ac:dyDescent="0.2">
      <c r="L22" s="194" t="s">
        <v>1967</v>
      </c>
      <c r="M22" s="189" t="s">
        <v>1947</v>
      </c>
      <c r="AA22" s="190" t="s">
        <v>1968</v>
      </c>
      <c r="AB22" s="189">
        <v>1966</v>
      </c>
    </row>
    <row r="23" spans="7:28" x14ac:dyDescent="0.2">
      <c r="AA23" s="190" t="s">
        <v>1969</v>
      </c>
      <c r="AB23" s="189">
        <v>1967</v>
      </c>
    </row>
    <row r="24" spans="7:28" x14ac:dyDescent="0.2">
      <c r="G24" s="151" t="s">
        <v>183</v>
      </c>
      <c r="AA24" s="190" t="s">
        <v>1970</v>
      </c>
      <c r="AB24" s="189">
        <v>1968</v>
      </c>
    </row>
    <row r="25" spans="7:28" x14ac:dyDescent="0.2">
      <c r="G25" s="151" t="s">
        <v>184</v>
      </c>
      <c r="AA25" s="190" t="s">
        <v>1971</v>
      </c>
      <c r="AB25" s="189">
        <v>1969</v>
      </c>
    </row>
    <row r="26" spans="7:28" x14ac:dyDescent="0.2">
      <c r="AA26" s="190" t="s">
        <v>1972</v>
      </c>
      <c r="AB26" s="189">
        <v>1970</v>
      </c>
    </row>
    <row r="27" spans="7:28" x14ac:dyDescent="0.2">
      <c r="AA27" s="190" t="s">
        <v>1973</v>
      </c>
      <c r="AB27" s="189">
        <v>1971</v>
      </c>
    </row>
    <row r="28" spans="7:28" x14ac:dyDescent="0.2">
      <c r="AA28" s="190" t="s">
        <v>1974</v>
      </c>
      <c r="AB28" s="189">
        <v>1972</v>
      </c>
    </row>
    <row r="29" spans="7:28" x14ac:dyDescent="0.2">
      <c r="AA29" s="190" t="s">
        <v>1975</v>
      </c>
      <c r="AB29" s="189">
        <v>1973</v>
      </c>
    </row>
    <row r="30" spans="7:28" x14ac:dyDescent="0.2">
      <c r="AA30" s="190" t="s">
        <v>1976</v>
      </c>
      <c r="AB30" s="189">
        <v>1974</v>
      </c>
    </row>
    <row r="31" spans="7:28" x14ac:dyDescent="0.2">
      <c r="AA31" s="190" t="s">
        <v>1977</v>
      </c>
      <c r="AB31" s="189">
        <v>1975</v>
      </c>
    </row>
    <row r="32" spans="7:28" x14ac:dyDescent="0.2">
      <c r="AA32" s="190" t="s">
        <v>1978</v>
      </c>
      <c r="AB32" s="189">
        <v>1976</v>
      </c>
    </row>
    <row r="33" spans="27:28" x14ac:dyDescent="0.2">
      <c r="AA33" s="190" t="s">
        <v>1979</v>
      </c>
      <c r="AB33" s="189">
        <v>1977</v>
      </c>
    </row>
    <row r="34" spans="27:28" x14ac:dyDescent="0.2">
      <c r="AA34" s="190" t="s">
        <v>1980</v>
      </c>
      <c r="AB34" s="189">
        <v>1978</v>
      </c>
    </row>
    <row r="35" spans="27:28" x14ac:dyDescent="0.2">
      <c r="AA35" s="190" t="s">
        <v>1981</v>
      </c>
      <c r="AB35" s="189">
        <v>1979</v>
      </c>
    </row>
    <row r="36" spans="27:28" x14ac:dyDescent="0.2">
      <c r="AA36" s="190" t="s">
        <v>1982</v>
      </c>
      <c r="AB36" s="189">
        <v>1980</v>
      </c>
    </row>
    <row r="37" spans="27:28" x14ac:dyDescent="0.2">
      <c r="AA37" s="190" t="s">
        <v>1983</v>
      </c>
      <c r="AB37" s="189">
        <v>1981</v>
      </c>
    </row>
    <row r="38" spans="27:28" x14ac:dyDescent="0.2">
      <c r="AA38" s="190" t="s">
        <v>1984</v>
      </c>
      <c r="AB38" s="189">
        <v>1982</v>
      </c>
    </row>
    <row r="39" spans="27:28" x14ac:dyDescent="0.2">
      <c r="AA39" s="190" t="s">
        <v>1985</v>
      </c>
      <c r="AB39" s="189">
        <v>1983</v>
      </c>
    </row>
    <row r="40" spans="27:28" x14ac:dyDescent="0.2">
      <c r="AA40" s="190" t="s">
        <v>1986</v>
      </c>
      <c r="AB40" s="189">
        <v>1984</v>
      </c>
    </row>
    <row r="41" spans="27:28" x14ac:dyDescent="0.2">
      <c r="AA41" s="190" t="s">
        <v>1987</v>
      </c>
      <c r="AB41" s="189">
        <v>1985</v>
      </c>
    </row>
    <row r="42" spans="27:28" x14ac:dyDescent="0.2">
      <c r="AA42" s="190" t="s">
        <v>1988</v>
      </c>
      <c r="AB42" s="189">
        <v>1986</v>
      </c>
    </row>
    <row r="43" spans="27:28" x14ac:dyDescent="0.2">
      <c r="AA43" s="190" t="s">
        <v>1989</v>
      </c>
      <c r="AB43" s="189">
        <v>1987</v>
      </c>
    </row>
    <row r="44" spans="27:28" x14ac:dyDescent="0.2">
      <c r="AA44" s="190" t="s">
        <v>1990</v>
      </c>
      <c r="AB44" s="189">
        <v>1988</v>
      </c>
    </row>
    <row r="45" spans="27:28" x14ac:dyDescent="0.2">
      <c r="AA45" s="190" t="s">
        <v>1991</v>
      </c>
      <c r="AB45" s="189">
        <v>1989</v>
      </c>
    </row>
    <row r="46" spans="27:28" x14ac:dyDescent="0.2">
      <c r="AA46" s="190" t="s">
        <v>1992</v>
      </c>
      <c r="AB46" s="189">
        <v>1990</v>
      </c>
    </row>
    <row r="47" spans="27:28" x14ac:dyDescent="0.2">
      <c r="AA47" s="190" t="s">
        <v>1993</v>
      </c>
      <c r="AB47" s="189">
        <v>1991</v>
      </c>
    </row>
    <row r="48" spans="27:28" x14ac:dyDescent="0.2">
      <c r="AA48" s="190" t="s">
        <v>1994</v>
      </c>
      <c r="AB48" s="189">
        <v>1992</v>
      </c>
    </row>
    <row r="49" spans="27:28" x14ac:dyDescent="0.2">
      <c r="AA49" s="190" t="s">
        <v>1995</v>
      </c>
      <c r="AB49" s="189">
        <v>1993</v>
      </c>
    </row>
    <row r="50" spans="27:28" x14ac:dyDescent="0.2">
      <c r="AA50" s="190" t="s">
        <v>1996</v>
      </c>
      <c r="AB50" s="189">
        <v>1994</v>
      </c>
    </row>
    <row r="51" spans="27:28" x14ac:dyDescent="0.2">
      <c r="AA51" s="190" t="s">
        <v>1997</v>
      </c>
      <c r="AB51" s="189">
        <v>1995</v>
      </c>
    </row>
    <row r="52" spans="27:28" x14ac:dyDescent="0.2">
      <c r="AA52" s="190" t="s">
        <v>1998</v>
      </c>
      <c r="AB52" s="189">
        <v>1996</v>
      </c>
    </row>
    <row r="53" spans="27:28" x14ac:dyDescent="0.2">
      <c r="AA53" s="190" t="s">
        <v>1999</v>
      </c>
      <c r="AB53" s="189">
        <v>1997</v>
      </c>
    </row>
    <row r="54" spans="27:28" x14ac:dyDescent="0.2">
      <c r="AA54" s="190" t="s">
        <v>2000</v>
      </c>
      <c r="AB54" s="189">
        <v>1998</v>
      </c>
    </row>
    <row r="55" spans="27:28" x14ac:dyDescent="0.2">
      <c r="AA55" s="190" t="s">
        <v>2001</v>
      </c>
      <c r="AB55" s="189">
        <v>1999</v>
      </c>
    </row>
    <row r="56" spans="27:28" x14ac:dyDescent="0.2">
      <c r="AA56" s="190" t="s">
        <v>2002</v>
      </c>
      <c r="AB56" s="189">
        <v>2000</v>
      </c>
    </row>
    <row r="57" spans="27:28" x14ac:dyDescent="0.2">
      <c r="AA57" s="190" t="s">
        <v>2003</v>
      </c>
      <c r="AB57" s="189">
        <v>2001</v>
      </c>
    </row>
    <row r="58" spans="27:28" x14ac:dyDescent="0.2">
      <c r="AA58" s="190" t="s">
        <v>2004</v>
      </c>
      <c r="AB58" s="189">
        <v>2002</v>
      </c>
    </row>
    <row r="59" spans="27:28" x14ac:dyDescent="0.2">
      <c r="AA59" s="190" t="s">
        <v>2005</v>
      </c>
      <c r="AB59" s="189">
        <v>2003</v>
      </c>
    </row>
    <row r="60" spans="27:28" x14ac:dyDescent="0.2">
      <c r="AA60" s="190" t="s">
        <v>2006</v>
      </c>
      <c r="AB60" s="189">
        <v>2004</v>
      </c>
    </row>
    <row r="61" spans="27:28" x14ac:dyDescent="0.2">
      <c r="AA61" s="190" t="s">
        <v>2007</v>
      </c>
      <c r="AB61" s="189">
        <v>2005</v>
      </c>
    </row>
    <row r="62" spans="27:28" x14ac:dyDescent="0.2">
      <c r="AA62" s="190" t="s">
        <v>2008</v>
      </c>
      <c r="AB62" s="189">
        <v>2006</v>
      </c>
    </row>
    <row r="63" spans="27:28" x14ac:dyDescent="0.2">
      <c r="AA63" s="190" t="s">
        <v>2009</v>
      </c>
      <c r="AB63" s="189">
        <v>2007</v>
      </c>
    </row>
    <row r="64" spans="27:28" x14ac:dyDescent="0.2">
      <c r="AA64" s="190" t="s">
        <v>2010</v>
      </c>
      <c r="AB64" s="189">
        <v>2008</v>
      </c>
    </row>
    <row r="65" spans="27:28" x14ac:dyDescent="0.2">
      <c r="AA65" s="190" t="s">
        <v>2011</v>
      </c>
      <c r="AB65" s="189">
        <v>2009</v>
      </c>
    </row>
    <row r="66" spans="27:28" x14ac:dyDescent="0.2">
      <c r="AA66" s="190" t="s">
        <v>2012</v>
      </c>
      <c r="AB66" s="189">
        <v>2010</v>
      </c>
    </row>
    <row r="67" spans="27:28" x14ac:dyDescent="0.2">
      <c r="AA67" s="190" t="s">
        <v>2013</v>
      </c>
      <c r="AB67" s="189">
        <v>2011</v>
      </c>
    </row>
    <row r="68" spans="27:28" x14ac:dyDescent="0.2">
      <c r="AA68" s="190" t="s">
        <v>2014</v>
      </c>
      <c r="AB68" s="189">
        <v>2012</v>
      </c>
    </row>
    <row r="69" spans="27:28" x14ac:dyDescent="0.2">
      <c r="AA69" s="190" t="s">
        <v>2015</v>
      </c>
      <c r="AB69" s="189">
        <v>2013</v>
      </c>
    </row>
    <row r="70" spans="27:28" x14ac:dyDescent="0.2">
      <c r="AA70" s="190" t="s">
        <v>2016</v>
      </c>
      <c r="AB70" s="189">
        <v>2014</v>
      </c>
    </row>
    <row r="71" spans="27:28" x14ac:dyDescent="0.2">
      <c r="AA71" s="190" t="s">
        <v>2017</v>
      </c>
      <c r="AB71" s="189">
        <v>2015</v>
      </c>
    </row>
    <row r="72" spans="27:28" x14ac:dyDescent="0.2">
      <c r="AA72" s="190" t="s">
        <v>2018</v>
      </c>
      <c r="AB72" s="189">
        <v>2016</v>
      </c>
    </row>
    <row r="73" spans="27:28" x14ac:dyDescent="0.2">
      <c r="AA73" s="190" t="s">
        <v>2019</v>
      </c>
      <c r="AB73" s="189">
        <v>2017</v>
      </c>
    </row>
    <row r="74" spans="27:28" x14ac:dyDescent="0.2">
      <c r="AA74" s="190" t="s">
        <v>2020</v>
      </c>
      <c r="AB74" s="189">
        <v>2018</v>
      </c>
    </row>
    <row r="75" spans="27:28" x14ac:dyDescent="0.2">
      <c r="AA75" s="190" t="s">
        <v>2021</v>
      </c>
      <c r="AB75" s="189">
        <v>2019</v>
      </c>
    </row>
    <row r="76" spans="27:28" x14ac:dyDescent="0.2">
      <c r="AA76" s="190" t="s">
        <v>2022</v>
      </c>
      <c r="AB76" s="189">
        <v>2020</v>
      </c>
    </row>
    <row r="77" spans="27:28" x14ac:dyDescent="0.2">
      <c r="AA77" s="190" t="s">
        <v>2023</v>
      </c>
      <c r="AB77" s="189">
        <v>2021</v>
      </c>
    </row>
  </sheetData>
  <mergeCells count="8">
    <mergeCell ref="G8:P8"/>
    <mergeCell ref="H11:L11"/>
    <mergeCell ref="U3:V3"/>
    <mergeCell ref="A1:B1"/>
    <mergeCell ref="A2:F2"/>
    <mergeCell ref="L3:M3"/>
    <mergeCell ref="O3:P3"/>
    <mergeCell ref="S3:T3"/>
  </mergeCells>
  <phoneticPr fontId="49" type="noConversion"/>
  <dataValidations xWindow="270" yWindow="608" count="11">
    <dataValidation type="whole" allowBlank="1" showInputMessage="1" showErrorMessage="1" sqref="F11" xr:uid="{00000000-0002-0000-0100-000000000000}">
      <formula1>1950</formula1>
      <formula2>2021</formula2>
    </dataValidation>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1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2000000}"/>
    <dataValidation allowBlank="1" showInputMessage="1" showErrorMessage="1" promptTitle="اسم الأب باللغة الانكليزية" prompt="يجب أن يكون صحيح لأن سيتم إعتماده في جميع الوثائق الجامعية" sqref="D8" xr:uid="{00000000-0002-0000-0100-000003000000}"/>
    <dataValidation type="date" allowBlank="1" showInputMessage="1" showErrorMessage="1" promptTitle="يجب أن يكون التاريخ " prompt="يوم / شهر / سنة" sqref="A11" xr:uid="{00000000-0002-0000-0100-000004000000}">
      <formula1>18264</formula1>
      <formula2>37986</formula2>
    </dataValidation>
    <dataValidation type="custom" allowBlank="1" showInputMessage="1" showErrorMessage="1" errorTitle="خطأ" error="رقم الهاتف غير صحيح_x000a_يجب كتابة نداء المحافظة ثم رقم الهاتف_x000a_" sqref="D5:E5" xr:uid="{00000000-0002-0000-0100-000005000000}">
      <formula1>AND(LEFT(D5,1)="0",AND(LEN(D5)&gt;8,LEN(D5)&lt;12))</formula1>
    </dataValidation>
    <dataValidation type="list" allowBlank="1" showInputMessage="1" showErrorMessage="1" sqref="D11" xr:uid="{00000000-0002-0000-0100-000007000000}">
      <formula1>$V$6:$V$7</formula1>
    </dataValidation>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5" xr:uid="{00000000-0002-0000-0100-000008000000}">
      <formula1>AND(OR(LEFT(A5,1)="0",LEFT(A5,1)="1",LEFT(A5,1)="9"),LEFT(A5,2)&lt;&gt;"00",LEN(A5)=11)</formula1>
    </dataValidation>
    <dataValidation type="list" allowBlank="1" showInputMessage="1" showErrorMessage="1" sqref="C11" xr:uid="{00000000-0002-0000-0100-000009000000}">
      <formula1>$J$6:$J$13</formula1>
    </dataValidation>
    <dataValidation type="list" allowBlank="1" showInputMessage="1" showErrorMessage="1" sqref="G11" xr:uid="{00000000-0002-0000-0100-00000A000000}">
      <formula1>$M$6:$M$21</formula1>
    </dataValidation>
    <dataValidation type="list" allowBlank="1" showInputMessage="1" showErrorMessage="1" sqref="E11" xr:uid="{00000000-0002-0000-0100-00000B000000}">
      <formula1>$T$6:$T$7</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CI59"/>
  <sheetViews>
    <sheetView showGridLines="0" rightToLeft="1" tabSelected="1" topLeftCell="C1" zoomScale="91" zoomScaleNormal="91" workbookViewId="0">
      <selection activeCell="P10" sqref="P10"/>
    </sheetView>
  </sheetViews>
  <sheetFormatPr defaultColWidth="9" defaultRowHeight="14.25" x14ac:dyDescent="0.2"/>
  <cols>
    <col min="1" max="1" width="11.125" style="1" hidden="1" customWidth="1"/>
    <col min="2" max="2" width="13.25" style="1" hidden="1" customWidth="1"/>
    <col min="3" max="3" width="6.75" style="1" customWidth="1"/>
    <col min="4" max="4" width="9.375" style="1" customWidth="1"/>
    <col min="5" max="5" width="5" style="1" customWidth="1"/>
    <col min="6" max="6" width="3.375" style="1" customWidth="1"/>
    <col min="7" max="7" width="4.375" style="1" customWidth="1"/>
    <col min="8" max="8" width="4.875" style="1" customWidth="1"/>
    <col min="9" max="9" width="5.125" style="1" customWidth="1"/>
    <col min="10" max="10" width="0.625" style="1" customWidth="1"/>
    <col min="11" max="11" width="5.375" style="1" hidden="1" customWidth="1"/>
    <col min="12" max="12" width="4.25" style="1" bestFit="1" customWidth="1"/>
    <col min="13" max="13" width="9.375" style="1" customWidth="1"/>
    <col min="14" max="14" width="6.375" style="1" customWidth="1"/>
    <col min="15" max="15" width="7.375" style="1" customWidth="1"/>
    <col min="16" max="16" width="4.875" style="1" customWidth="1"/>
    <col min="17" max="17" width="4.25" style="1" customWidth="1"/>
    <col min="18" max="18" width="1" style="1" customWidth="1"/>
    <col min="19" max="19" width="5.375" style="1" customWidth="1"/>
    <col min="20" max="20" width="6.75" style="1" customWidth="1"/>
    <col min="21" max="21" width="5.375" style="1" customWidth="1"/>
    <col min="22" max="22" width="5.375" style="1" bestFit="1" customWidth="1"/>
    <col min="23" max="23" width="17.375" style="1" customWidth="1"/>
    <col min="24" max="24" width="4.875" style="1" customWidth="1"/>
    <col min="25" max="25" width="2.875" style="1" customWidth="1"/>
    <col min="26" max="26" width="3.375" style="1" hidden="1" customWidth="1"/>
    <col min="27" max="27" width="5.75" style="1" hidden="1" customWidth="1"/>
    <col min="28" max="28" width="6.75" style="1" customWidth="1"/>
    <col min="29" max="29" width="10" style="1" customWidth="1"/>
    <col min="30" max="30" width="10.125" style="1" customWidth="1"/>
    <col min="31" max="31" width="2.375" style="1" bestFit="1" customWidth="1"/>
    <col min="32" max="33" width="4.875" style="1" customWidth="1"/>
    <col min="34" max="34" width="9" style="1" customWidth="1"/>
    <col min="35" max="35" width="3.875" style="1" customWidth="1"/>
    <col min="36" max="36" width="10.25" style="1" customWidth="1"/>
    <col min="37" max="37" width="6.75" style="1" customWidth="1"/>
    <col min="38" max="38" width="5.375" style="1" customWidth="1"/>
    <col min="39" max="39" width="2.875" style="1" customWidth="1"/>
    <col min="40" max="40" width="11.25" style="1" customWidth="1"/>
    <col min="41" max="41" width="53.875" style="1" customWidth="1"/>
    <col min="42" max="46" width="9" style="1" customWidth="1"/>
    <col min="47" max="47" width="2.875" style="1" customWidth="1"/>
    <col min="48" max="48" width="3.875" style="1" customWidth="1"/>
    <col min="49" max="49" width="32" style="1" customWidth="1"/>
    <col min="50" max="50" width="2.25" style="1" customWidth="1"/>
    <col min="51" max="51" width="5.375" style="1" customWidth="1"/>
    <col min="52" max="54" width="9" style="1" customWidth="1"/>
    <col min="55" max="55" width="3.125" style="1" customWidth="1"/>
    <col min="56" max="65" width="9" style="1" customWidth="1"/>
    <col min="66" max="16384" width="9" style="1"/>
  </cols>
  <sheetData>
    <row r="1" spans="1:87" s="64" customFormat="1" ht="21" customHeight="1" thickBot="1" x14ac:dyDescent="0.25">
      <c r="A1" s="64">
        <v>2</v>
      </c>
      <c r="B1" s="210"/>
      <c r="C1" s="417" t="s">
        <v>2</v>
      </c>
      <c r="D1" s="417"/>
      <c r="E1" s="418">
        <f>'إدخال البيانات'!C1</f>
        <v>0</v>
      </c>
      <c r="F1" s="419"/>
      <c r="G1" s="419"/>
      <c r="H1" s="381" t="s">
        <v>3</v>
      </c>
      <c r="I1" s="381"/>
      <c r="J1" s="381"/>
      <c r="K1" s="110"/>
      <c r="L1" s="420" t="str">
        <f>IFERROR(VLOOKUP($E$1,ورقة2!$A$2:$AJ$7595,2,0),"")</f>
        <v/>
      </c>
      <c r="M1" s="420"/>
      <c r="N1" s="420"/>
      <c r="O1" s="381" t="s">
        <v>4</v>
      </c>
      <c r="P1" s="381"/>
      <c r="Q1" s="388" t="str">
        <f>IFERROR(IF(VLOOKUP($E$1,ورقة2!$A$2:$AJ$7595,3,0)=0,'إدخال البيانات'!B7,VLOOKUP($E$1,ورقة2!$A$2:$AJ$7595,3,0)),"")</f>
        <v/>
      </c>
      <c r="R1" s="388"/>
      <c r="S1" s="388"/>
      <c r="T1" s="388"/>
      <c r="U1" s="381" t="s">
        <v>5</v>
      </c>
      <c r="V1" s="381"/>
      <c r="W1" s="108" t="str">
        <f>IFERROR(IF(VLOOKUP($E$1,ورقة2!$A$2:$AJ$7595,4,0)="",'إدخال البيانات'!B7,VLOOKUP($E$1,ورقة2!$A$2:$AJ$7595,4,0)),"")</f>
        <v/>
      </c>
      <c r="X1" s="381" t="s">
        <v>51</v>
      </c>
      <c r="Y1" s="381"/>
      <c r="Z1" s="381"/>
      <c r="AA1" s="220"/>
      <c r="AB1" s="382" t="str">
        <f>IFERROR(IF('إدخال البيانات'!A10,'إدخال البيانات'!A10,VLOOKUP($E$1,ورقة2!$A$2:$AJ$7595,6,0)),"")</f>
        <v/>
      </c>
      <c r="AC1" s="382"/>
      <c r="AD1" s="222" t="s">
        <v>6</v>
      </c>
      <c r="AE1" s="388" t="str">
        <f>IFERROR(IF('إدخال البيانات'!B10&lt;&gt;"",'إدخال البيانات'!B10,VLOOKUP($E$1,ورقة2!$A$2:$AJ$7595,7,0)),"")</f>
        <v/>
      </c>
      <c r="AF1" s="388"/>
      <c r="AG1" s="388"/>
      <c r="AH1" s="378"/>
      <c r="AI1" s="378"/>
      <c r="AL1" s="1"/>
      <c r="AM1" s="1"/>
      <c r="AN1" s="1">
        <f>الإستمارة!AJ1</f>
        <v>0</v>
      </c>
      <c r="AO1" s="1" t="s">
        <v>190</v>
      </c>
      <c r="AP1" s="1"/>
      <c r="AQ1" s="1"/>
      <c r="AR1" s="1"/>
      <c r="AS1" s="1"/>
      <c r="AT1" s="1"/>
      <c r="AU1" s="1"/>
      <c r="AV1" s="1"/>
      <c r="AW1" s="1"/>
      <c r="AX1" s="1"/>
      <c r="AY1" s="1"/>
      <c r="AZ1" s="1"/>
      <c r="BA1" s="1"/>
      <c r="BB1" s="1"/>
      <c r="BC1" s="1"/>
      <c r="BD1" s="1"/>
      <c r="BE1" s="1"/>
      <c r="BF1" s="1"/>
      <c r="BG1" s="1"/>
      <c r="BH1" s="1"/>
      <c r="BI1" s="1"/>
      <c r="BJ1" s="1"/>
      <c r="BK1" s="1"/>
      <c r="BL1" s="1"/>
      <c r="BM1" s="1"/>
      <c r="BN1" s="211"/>
      <c r="BO1" s="211"/>
      <c r="BP1" s="211"/>
      <c r="BQ1" s="211"/>
      <c r="BR1" s="211"/>
      <c r="BS1" s="211"/>
      <c r="BT1" s="211"/>
      <c r="BU1" s="211"/>
      <c r="BV1" s="211"/>
      <c r="BW1" s="211"/>
      <c r="BX1" s="211"/>
      <c r="BY1" s="211"/>
      <c r="BZ1" s="211"/>
      <c r="CA1" s="211"/>
      <c r="CB1" s="211"/>
      <c r="CC1" s="211"/>
      <c r="CD1" s="211"/>
      <c r="CE1" s="211"/>
      <c r="CF1" s="211"/>
      <c r="CG1" s="211"/>
      <c r="CH1" s="211"/>
      <c r="CI1" s="211"/>
    </row>
    <row r="2" spans="1:87" s="69" customFormat="1" ht="21" customHeight="1" thickTop="1" x14ac:dyDescent="0.2">
      <c r="B2" s="210"/>
      <c r="C2" s="417" t="s">
        <v>9</v>
      </c>
      <c r="D2" s="417"/>
      <c r="E2" s="421" t="e">
        <f>VLOOKUP(E1,ورقة4!A2:B1793,2,0)</f>
        <v>#N/A</v>
      </c>
      <c r="F2" s="421"/>
      <c r="G2" s="421"/>
      <c r="H2" s="388"/>
      <c r="I2" s="388"/>
      <c r="J2" s="388"/>
      <c r="K2" s="388"/>
      <c r="L2" s="388"/>
      <c r="M2" s="388"/>
      <c r="N2" s="388"/>
      <c r="O2" s="381"/>
      <c r="P2" s="381"/>
      <c r="Q2" s="388"/>
      <c r="R2" s="388"/>
      <c r="S2" s="388"/>
      <c r="T2" s="388"/>
      <c r="U2" s="381"/>
      <c r="V2" s="381"/>
      <c r="W2" s="108"/>
      <c r="X2" s="381"/>
      <c r="Y2" s="381"/>
      <c r="Z2" s="381"/>
      <c r="AA2" s="221"/>
      <c r="AB2" s="382"/>
      <c r="AC2" s="382"/>
      <c r="AD2" s="222"/>
      <c r="AE2" s="389"/>
      <c r="AF2" s="389"/>
      <c r="AG2" s="389"/>
      <c r="AH2" s="378"/>
      <c r="AI2" s="378"/>
      <c r="AL2" s="1"/>
      <c r="AM2" s="1"/>
      <c r="AN2" s="1"/>
      <c r="AO2" s="1" t="s">
        <v>191</v>
      </c>
      <c r="AP2" s="1"/>
      <c r="AQ2" s="1"/>
      <c r="AR2" s="1"/>
      <c r="AS2" s="1"/>
      <c r="AT2" s="1"/>
      <c r="AU2" s="1"/>
      <c r="AV2" s="1"/>
      <c r="AW2" s="1"/>
      <c r="AX2" s="1"/>
      <c r="AY2" s="1"/>
      <c r="AZ2" s="1"/>
      <c r="BA2" s="1"/>
      <c r="BB2" s="1"/>
      <c r="BC2" s="1"/>
      <c r="BD2" s="1"/>
      <c r="BE2" s="1"/>
      <c r="BF2" s="1"/>
      <c r="BG2" s="1"/>
      <c r="BH2" s="1"/>
      <c r="BI2" s="1"/>
      <c r="BJ2" s="1"/>
      <c r="BK2" s="1"/>
      <c r="BL2" s="1"/>
      <c r="BM2" s="1"/>
      <c r="BN2" s="212"/>
      <c r="BO2" s="212"/>
      <c r="BP2" s="212"/>
      <c r="BQ2" s="212"/>
      <c r="BR2" s="212"/>
      <c r="BS2" s="212"/>
      <c r="BT2" s="212"/>
      <c r="BU2" s="212"/>
      <c r="BV2" s="212"/>
      <c r="BW2" s="212"/>
      <c r="BX2" s="212"/>
      <c r="BY2" s="212"/>
      <c r="BZ2" s="212"/>
      <c r="CA2" s="212"/>
      <c r="CB2" s="212"/>
      <c r="CC2" s="212"/>
      <c r="CD2" s="212"/>
      <c r="CE2" s="212"/>
      <c r="CF2" s="212"/>
      <c r="CG2" s="212"/>
      <c r="CH2" s="212"/>
      <c r="CI2" s="212"/>
    </row>
    <row r="3" spans="1:87" s="69" customFormat="1" ht="21" customHeight="1" x14ac:dyDescent="0.2">
      <c r="B3" s="426" t="s">
        <v>11</v>
      </c>
      <c r="C3" s="426"/>
      <c r="D3" s="426"/>
      <c r="E3" s="380" t="str">
        <f>IFERROR(IF('إدخال البيانات'!D10&lt;&gt;"",'إدخال البيانات'!D10,VLOOKUP(VLOOKUP($E$1,ورقة2!AP2:BL7595,5,0),'إدخال البيانات'!U6:V7,2,0)),"")</f>
        <v/>
      </c>
      <c r="F3" s="380"/>
      <c r="G3" s="380"/>
      <c r="H3" s="381" t="s">
        <v>10</v>
      </c>
      <c r="I3" s="381"/>
      <c r="J3" s="381"/>
      <c r="K3" s="111"/>
      <c r="L3" s="388" t="str">
        <f>IFERROR(IF('إدخال البيانات'!C10&lt;&gt;"",'إدخال البيانات'!C10,VLOOKUP(VLOOKUP($E$1,ورقة2!$A$2:$AJ$7595,8,0),'إدخال البيانات'!I6:J13,2,0)),"")</f>
        <v/>
      </c>
      <c r="M3" s="388"/>
      <c r="N3" s="388"/>
      <c r="O3" s="381" t="s">
        <v>52</v>
      </c>
      <c r="P3" s="381"/>
      <c r="Q3" s="388">
        <f>IF(OR(L3='إدخال البيانات'!J6,'اختيار المقررات'!L3='إدخال البيانات'!J7),'إدخال البيانات'!A5,'إدخال البيانات'!B5)</f>
        <v>0</v>
      </c>
      <c r="R3" s="388"/>
      <c r="S3" s="388"/>
      <c r="T3" s="388"/>
      <c r="U3" s="381" t="s">
        <v>16</v>
      </c>
      <c r="V3" s="381"/>
      <c r="W3" s="112" t="str">
        <f>IFERROR(IF(L3&lt;&gt;'إدخال البيانات'!J6,'إدخال البيانات'!M22,VLOOKUP(LEFT('إدخال البيانات'!A5,2),'إدخال البيانات'!L1:M22,2,0)),"")</f>
        <v>غير سوري</v>
      </c>
      <c r="X3" s="381" t="s">
        <v>210</v>
      </c>
      <c r="Y3" s="381"/>
      <c r="Z3" s="381"/>
      <c r="AA3" s="222"/>
      <c r="AB3" s="383" t="str">
        <f>IF(L3&lt;&gt;'إدخال البيانات'!J6,"غير سوري",'إدخال البيانات'!C5)</f>
        <v>غير سوري</v>
      </c>
      <c r="AC3" s="383"/>
      <c r="AD3" s="222" t="s">
        <v>182</v>
      </c>
      <c r="AE3" s="380" t="str">
        <f>IF(AND(OR(L3="العربية السورية",L3="الفلسطينية السورية"),E3="ذكر"),'إدخال البيانات'!G5,"لايوجد")</f>
        <v>لايوجد</v>
      </c>
      <c r="AF3" s="380"/>
      <c r="AG3" s="380"/>
      <c r="AH3" s="379"/>
      <c r="AI3" s="379"/>
      <c r="AL3" s="1"/>
      <c r="AM3" s="1"/>
      <c r="AN3" s="1"/>
      <c r="AO3" s="1" t="s">
        <v>45</v>
      </c>
      <c r="AP3" s="1"/>
      <c r="AQ3" s="1"/>
      <c r="AR3" s="1"/>
      <c r="AS3" s="1"/>
      <c r="AT3" s="1"/>
      <c r="AU3" s="1"/>
      <c r="AV3" s="1"/>
      <c r="AW3" s="1"/>
      <c r="AX3" s="1"/>
      <c r="AY3" s="1"/>
      <c r="AZ3" s="1"/>
      <c r="BA3" s="1"/>
      <c r="BB3" s="1"/>
      <c r="BC3" s="1"/>
      <c r="BD3" s="1"/>
      <c r="BE3" s="1"/>
      <c r="BF3" s="1"/>
      <c r="BG3" s="1"/>
      <c r="BH3" s="1"/>
      <c r="BI3" s="1"/>
      <c r="BJ3" s="1"/>
      <c r="BK3" s="1"/>
      <c r="BL3" s="1"/>
      <c r="BM3" s="1"/>
      <c r="BN3" s="212"/>
      <c r="BO3" s="212"/>
      <c r="BP3" s="212"/>
      <c r="BQ3" s="212"/>
      <c r="BR3" s="212"/>
      <c r="BS3" s="212"/>
      <c r="BT3" s="212"/>
      <c r="BU3" s="212"/>
      <c r="BV3" s="212"/>
      <c r="BW3" s="212"/>
      <c r="BX3" s="212"/>
      <c r="BY3" s="212"/>
      <c r="BZ3" s="212"/>
      <c r="CA3" s="212"/>
      <c r="CB3" s="212"/>
      <c r="CC3" s="212"/>
      <c r="CD3" s="212"/>
      <c r="CE3" s="212"/>
      <c r="CF3" s="212"/>
      <c r="CG3" s="212"/>
      <c r="CH3" s="212"/>
      <c r="CI3" s="212"/>
    </row>
    <row r="4" spans="1:87" s="69" customFormat="1" ht="21" customHeight="1" x14ac:dyDescent="0.2">
      <c r="B4" s="210"/>
      <c r="C4" s="417" t="s">
        <v>12</v>
      </c>
      <c r="D4" s="417"/>
      <c r="E4" s="380" t="e">
        <f>'إدخال البيانات'!E10</f>
        <v>#N/A</v>
      </c>
      <c r="F4" s="380"/>
      <c r="G4" s="380"/>
      <c r="H4" s="381" t="s">
        <v>13</v>
      </c>
      <c r="I4" s="381"/>
      <c r="J4" s="381"/>
      <c r="K4" s="113"/>
      <c r="L4" s="388" t="e">
        <f>'إدخال البيانات'!F10</f>
        <v>#N/A</v>
      </c>
      <c r="M4" s="388"/>
      <c r="N4" s="388"/>
      <c r="O4" s="381" t="s">
        <v>14</v>
      </c>
      <c r="P4" s="381"/>
      <c r="Q4" s="388" t="e">
        <f>'إدخال البيانات'!G10</f>
        <v>#N/A</v>
      </c>
      <c r="R4" s="388"/>
      <c r="S4" s="388"/>
      <c r="T4" s="388"/>
      <c r="U4" s="381" t="s">
        <v>180</v>
      </c>
      <c r="V4" s="381"/>
      <c r="W4" s="114">
        <f>'إدخال البيانات'!E5</f>
        <v>0</v>
      </c>
      <c r="X4" s="381" t="s">
        <v>181</v>
      </c>
      <c r="Y4" s="381"/>
      <c r="Z4" s="381"/>
      <c r="AA4" s="222"/>
      <c r="AB4" s="432">
        <f>'إدخال البيانات'!D5</f>
        <v>0</v>
      </c>
      <c r="AC4" s="432"/>
      <c r="AD4" s="222" t="s">
        <v>56</v>
      </c>
      <c r="AE4" s="380">
        <f>'إدخال البيانات'!F5</f>
        <v>0</v>
      </c>
      <c r="AF4" s="380"/>
      <c r="AG4" s="380"/>
      <c r="AH4" s="380"/>
      <c r="AI4" s="380"/>
      <c r="AJ4" s="109"/>
      <c r="AL4" s="1"/>
      <c r="AM4" s="1"/>
      <c r="AN4" s="1"/>
      <c r="AO4" s="1" t="s">
        <v>58</v>
      </c>
      <c r="AP4" s="1"/>
      <c r="AQ4" s="1"/>
      <c r="AR4" s="1"/>
      <c r="AS4" s="1"/>
      <c r="AT4" s="1"/>
      <c r="AU4" s="1"/>
      <c r="AV4" s="1"/>
      <c r="AW4" s="1"/>
      <c r="AX4" s="1"/>
      <c r="AY4" s="1"/>
      <c r="AZ4" s="1"/>
      <c r="BA4" s="1"/>
      <c r="BB4" s="1"/>
      <c r="BC4" s="1" t="s">
        <v>211</v>
      </c>
      <c r="BD4" s="1"/>
      <c r="BE4" s="1"/>
      <c r="BF4" s="1"/>
      <c r="BG4" s="1"/>
      <c r="BH4" s="1"/>
      <c r="BI4" s="1"/>
      <c r="BJ4" s="1"/>
      <c r="BK4" s="1"/>
      <c r="BL4" s="1"/>
      <c r="BM4" s="1"/>
      <c r="BN4" s="212"/>
      <c r="BO4" s="212"/>
      <c r="BP4" s="212"/>
      <c r="BQ4" s="212"/>
      <c r="BR4" s="212"/>
      <c r="BS4" s="212"/>
      <c r="BT4" s="212"/>
      <c r="BU4" s="212"/>
      <c r="BV4" s="212"/>
      <c r="BW4" s="212"/>
      <c r="BX4" s="212"/>
      <c r="BY4" s="212"/>
      <c r="BZ4" s="212"/>
      <c r="CA4" s="212"/>
      <c r="CB4" s="212"/>
      <c r="CC4" s="212"/>
      <c r="CD4" s="212"/>
      <c r="CE4" s="212"/>
      <c r="CF4" s="212"/>
      <c r="CG4" s="212"/>
      <c r="CH4" s="212"/>
      <c r="CI4" s="212"/>
    </row>
    <row r="5" spans="1:87" s="69" customFormat="1" ht="21" customHeight="1" x14ac:dyDescent="0.2">
      <c r="B5" s="115"/>
      <c r="C5" s="415" t="s">
        <v>189</v>
      </c>
      <c r="D5" s="415"/>
      <c r="E5" s="415"/>
      <c r="F5" s="416"/>
      <c r="G5" s="416"/>
      <c r="H5" s="416"/>
      <c r="I5" s="416"/>
      <c r="J5" s="416"/>
      <c r="K5" s="416"/>
      <c r="L5" s="416"/>
      <c r="M5" s="416"/>
      <c r="N5" s="416"/>
      <c r="O5" s="381" t="s">
        <v>1944</v>
      </c>
      <c r="P5" s="381"/>
      <c r="Q5" s="416"/>
      <c r="R5" s="416"/>
      <c r="S5" s="416"/>
      <c r="T5" s="416"/>
      <c r="U5" s="381" t="s">
        <v>0</v>
      </c>
      <c r="V5" s="381"/>
      <c r="W5" s="133"/>
      <c r="X5" s="381" t="s">
        <v>1945</v>
      </c>
      <c r="Y5" s="381"/>
      <c r="Z5" s="381"/>
      <c r="AA5" s="222"/>
      <c r="AB5" s="433" t="e">
        <f>VLOOKUP(E1,ورقة2!$A$2:$AJ$7595,17,0)</f>
        <v>#N/A</v>
      </c>
      <c r="AC5" s="433"/>
      <c r="AD5" s="116"/>
      <c r="AE5" s="117"/>
      <c r="AF5" s="117"/>
      <c r="AG5" s="117"/>
      <c r="AH5" s="118"/>
      <c r="AI5" s="118"/>
      <c r="AJ5" s="119"/>
      <c r="AL5" s="1"/>
      <c r="AM5" s="1"/>
      <c r="AN5" s="1"/>
      <c r="AO5" s="1" t="s">
        <v>443</v>
      </c>
      <c r="AP5" s="1"/>
      <c r="AQ5" s="1"/>
      <c r="AR5" s="1"/>
      <c r="AS5" s="1"/>
      <c r="AT5" s="1"/>
      <c r="AU5" s="1">
        <v>1</v>
      </c>
      <c r="AV5" s="1">
        <v>510</v>
      </c>
      <c r="AW5" s="1" t="s">
        <v>473</v>
      </c>
      <c r="AX5" s="1">
        <f>H8</f>
        <v>0</v>
      </c>
      <c r="AY5" s="1" t="e">
        <f>I8</f>
        <v>#N/A</v>
      </c>
      <c r="AZ5" s="1"/>
      <c r="BA5" s="1"/>
      <c r="BB5" s="1"/>
      <c r="BC5" s="1" t="s">
        <v>212</v>
      </c>
      <c r="BD5" s="1"/>
      <c r="BE5" s="1"/>
      <c r="BF5" s="1"/>
      <c r="BG5" s="1"/>
      <c r="BH5" s="1"/>
      <c r="BI5" s="1"/>
      <c r="BJ5" s="1"/>
      <c r="BK5" s="1"/>
      <c r="BL5" s="1"/>
      <c r="BM5" s="1"/>
      <c r="BN5" s="212"/>
      <c r="BO5" s="212"/>
      <c r="BP5" s="212"/>
      <c r="BQ5" s="212"/>
      <c r="BR5" s="212"/>
      <c r="BS5" s="212"/>
      <c r="BT5" s="212"/>
      <c r="BU5" s="212"/>
      <c r="BV5" s="212"/>
      <c r="BW5" s="212"/>
      <c r="BX5" s="212"/>
      <c r="BY5" s="212"/>
      <c r="BZ5" s="212"/>
      <c r="CA5" s="212"/>
      <c r="CB5" s="212"/>
      <c r="CC5" s="212"/>
      <c r="CD5" s="212"/>
      <c r="CE5" s="212"/>
      <c r="CF5" s="212"/>
      <c r="CG5" s="212"/>
      <c r="CH5" s="212"/>
      <c r="CI5" s="212"/>
    </row>
    <row r="6" spans="1:87" ht="28.5" customHeight="1" thickBot="1" x14ac:dyDescent="0.25">
      <c r="B6" s="430" t="str">
        <f>IF(E1&lt;&gt;"","مقررات السنة الأولى","أدخل الرقم الامتحاني في الحقل المخصص واملأ جميع الحقول بالبيانات الصحيحة")</f>
        <v>مقررات السنة الأولى</v>
      </c>
      <c r="C6" s="430"/>
      <c r="D6" s="430"/>
      <c r="E6" s="430"/>
      <c r="F6" s="430"/>
      <c r="G6" s="430"/>
      <c r="H6" s="430"/>
      <c r="I6" s="430"/>
      <c r="J6" s="430"/>
      <c r="K6" s="430"/>
      <c r="L6" s="430"/>
      <c r="M6" s="430"/>
      <c r="N6" s="430"/>
      <c r="O6" s="430"/>
      <c r="P6" s="430"/>
      <c r="Q6" s="431"/>
      <c r="R6" s="163"/>
      <c r="S6" s="164"/>
      <c r="T6" s="390" t="str">
        <f>IF(E1&lt;&gt;"","مقررات السنة الثالثة","لايحق لك تعديل الاستمارة بعد تثبيت التسجيل تحت طائلة إلغاء التسجيل")</f>
        <v>مقررات السنة الثالثة</v>
      </c>
      <c r="U6" s="391"/>
      <c r="V6" s="391"/>
      <c r="W6" s="391"/>
      <c r="X6" s="391"/>
      <c r="Y6" s="391"/>
      <c r="Z6" s="391"/>
      <c r="AA6" s="391"/>
      <c r="AB6" s="391"/>
      <c r="AC6" s="391"/>
      <c r="AD6" s="391"/>
      <c r="AE6" s="391"/>
      <c r="AF6" s="391"/>
      <c r="AG6" s="391"/>
      <c r="AH6" s="165"/>
      <c r="AI6" s="165"/>
      <c r="AJ6" s="165"/>
      <c r="AK6" s="166"/>
      <c r="AO6" s="1" t="s">
        <v>453</v>
      </c>
      <c r="AU6" s="1">
        <v>2</v>
      </c>
      <c r="AV6" s="1">
        <v>511</v>
      </c>
      <c r="AW6" s="1" t="s">
        <v>474</v>
      </c>
      <c r="AX6" s="1">
        <f t="shared" ref="AX6:AY10" si="0">H9</f>
        <v>0</v>
      </c>
      <c r="AY6" s="1" t="e">
        <f t="shared" si="0"/>
        <v>#N/A</v>
      </c>
      <c r="BN6" s="213"/>
      <c r="BO6" s="213"/>
      <c r="BP6" s="213"/>
      <c r="BQ6" s="213"/>
      <c r="BR6" s="213"/>
      <c r="BS6" s="213"/>
      <c r="BT6" s="213"/>
      <c r="BU6" s="213"/>
      <c r="BV6" s="213"/>
      <c r="BW6" s="213"/>
      <c r="BX6" s="213"/>
      <c r="BY6" s="213"/>
      <c r="BZ6" s="213"/>
      <c r="CA6" s="213"/>
      <c r="CB6" s="213"/>
      <c r="CC6" s="213"/>
      <c r="CD6" s="213"/>
      <c r="CE6" s="213"/>
      <c r="CF6" s="213"/>
      <c r="CG6" s="213"/>
      <c r="CH6" s="213"/>
      <c r="CI6" s="213"/>
    </row>
    <row r="7" spans="1:87" ht="23.25" customHeight="1" thickBot="1" x14ac:dyDescent="0.25">
      <c r="B7" s="392" t="s">
        <v>17</v>
      </c>
      <c r="C7" s="392"/>
      <c r="D7" s="392"/>
      <c r="E7" s="392"/>
      <c r="F7" s="392"/>
      <c r="G7" s="392"/>
      <c r="H7" s="392"/>
      <c r="I7" s="393"/>
      <c r="J7" s="168"/>
      <c r="K7" s="167"/>
      <c r="L7" s="411" t="s">
        <v>18</v>
      </c>
      <c r="M7" s="392"/>
      <c r="N7" s="392"/>
      <c r="O7" s="392"/>
      <c r="P7" s="392"/>
      <c r="Q7" s="393"/>
      <c r="R7" s="169"/>
      <c r="S7" s="170"/>
      <c r="T7" s="412" t="s">
        <v>19</v>
      </c>
      <c r="U7" s="413"/>
      <c r="V7" s="413"/>
      <c r="W7" s="413"/>
      <c r="X7" s="413"/>
      <c r="Y7" s="414"/>
      <c r="Z7" s="171"/>
      <c r="AA7" s="172"/>
      <c r="AB7" s="412" t="s">
        <v>18</v>
      </c>
      <c r="AC7" s="413"/>
      <c r="AD7" s="413"/>
      <c r="AE7" s="413"/>
      <c r="AF7" s="413"/>
      <c r="AG7" s="414"/>
      <c r="AH7" s="165"/>
      <c r="AI7" s="165"/>
      <c r="AJ7" s="165"/>
      <c r="AK7" s="166"/>
      <c r="AO7" s="1" t="s">
        <v>192</v>
      </c>
      <c r="AU7" s="1">
        <v>3</v>
      </c>
      <c r="AV7" s="1">
        <v>512</v>
      </c>
      <c r="AW7" s="1" t="s">
        <v>475</v>
      </c>
      <c r="AX7" s="1">
        <f t="shared" si="0"/>
        <v>0</v>
      </c>
      <c r="AY7" s="1" t="e">
        <f t="shared" si="0"/>
        <v>#N/A</v>
      </c>
      <c r="BN7" s="213"/>
      <c r="BO7" s="213"/>
      <c r="BP7" s="213"/>
      <c r="BQ7" s="213"/>
      <c r="BR7" s="213"/>
      <c r="BS7" s="213"/>
      <c r="BT7" s="213"/>
      <c r="BU7" s="213"/>
      <c r="BV7" s="213"/>
      <c r="BW7" s="213"/>
      <c r="BX7" s="213"/>
      <c r="BY7" s="217"/>
      <c r="BZ7" s="213"/>
      <c r="CA7" s="213"/>
      <c r="CB7" s="213"/>
      <c r="CC7" s="213"/>
      <c r="CD7" s="213"/>
      <c r="CE7" s="213"/>
      <c r="CF7" s="213"/>
      <c r="CG7" s="213"/>
      <c r="CH7" s="213"/>
      <c r="CI7" s="213"/>
    </row>
    <row r="8" spans="1:87" ht="26.25" customHeight="1" x14ac:dyDescent="0.25">
      <c r="A8" s="1" t="e">
        <f>IF(AND(I8&lt;&gt;"",H8=1),1,"")</f>
        <v>#N/A</v>
      </c>
      <c r="B8" s="173" t="e">
        <f>IF(AND(I8="A",H8=1),35000,IF(OR(I8="ج",I8="ر1",I8="ر2"),IF(H8=1,IF(OR($F$5=$AO$8,$F$5=$AO$9),0,IF(OR($F$5=$AO$1,$F$5=$AO$2,$F$5=$AO$5,$F$5=$AO$6),IF(I8="ج",8000,IF(I8="ر1",12000,IF(I8="ر2",16000,""))),IF(OR($F$5=$AO$3,$F$5=$AO$7),IF(I8="ج",5000,IF(I8="ر1",7500,IF(I8="ر2",10000,""))),IF($F$5=$AO$4,500,IF(I8="ج",10000,IF(I8="ر1",15000,IF(I8="ر2",20000,""))))))))))</f>
        <v>#N/A</v>
      </c>
      <c r="C8" s="39">
        <v>510</v>
      </c>
      <c r="D8" s="402" t="s">
        <v>473</v>
      </c>
      <c r="E8" s="402"/>
      <c r="F8" s="402"/>
      <c r="G8" s="403"/>
      <c r="H8" s="81"/>
      <c r="I8" s="82" t="e">
        <f>IF(VLOOKUP($E$1,ورقة4!$A$2:$AZ$12204,3,0)=0,"",(VLOOKUP($E$1,ورقة4!$A$2:$AZ$12204,3,0)))</f>
        <v>#N/A</v>
      </c>
      <c r="J8" s="174" t="e">
        <f>IF(AND(Q8&lt;&gt;"",P8=1),7,"")</f>
        <v>#N/A</v>
      </c>
      <c r="K8" s="175" t="e">
        <f>IF(AND(Q8="A",P8=1),35000,IF(OR(Q8="ج",Q8="ر1",Q8="ر2"),IF(P8=1,IF(OR($F$5=$AO$8,$F$5=$AO$9),0,IF(OR($F$5=$AO$1,$F$5=$AO$2,$F$5=$AO$5,$F$5=$AO$6),IF(Q8="ج",8000,IF(Q8="ر1",12000,IF(Q8="ر2",16000,""))),IF(OR($F$5=$AO$3,$F$5=$AO$7),IF(Q8="ج",5000,IF(Q8="ر1",7500,IF(Q8="ر2",10000,""))),IF($F$5=$AO$4,500,IF(Q8="ج",10000,IF(Q8="ر1",15000,IF(Q8="ر2",20000,""))))))))))</f>
        <v>#N/A</v>
      </c>
      <c r="L8" s="39">
        <v>516</v>
      </c>
      <c r="M8" s="394" t="s">
        <v>479</v>
      </c>
      <c r="N8" s="395"/>
      <c r="O8" s="396"/>
      <c r="P8" s="81"/>
      <c r="Q8" s="82" t="e">
        <f>IF(VLOOKUP($E$1,ورقة4!$A$2:$AZ$12204,9,0)=0,"",(VLOOKUP($E$1,ورقة4!$A$2:$AZ$12204,9,0)))</f>
        <v>#N/A</v>
      </c>
      <c r="R8" s="176" t="e">
        <f>IF(AND(Y8&lt;&gt;"",X8=1),25,"")</f>
        <v>#N/A</v>
      </c>
      <c r="S8" s="175" t="e">
        <f>IF(AND(Y8="A",X8=1),35000,IF(OR(Y8="ج",Y8="ر1",Y8="ر2"),IF(X8=1,IF(OR($F$5=$AO$8,$F$5=$AO$9),0,IF(OR($F$5=$AO$1,$F$5=$AO$2,$F$5=$AO$5,$F$5=$AO$6),IF(Y8="ج",8000,IF(Y8="ر1",12000,IF(Y8="ر2",16000,""))),IF(OR($F$5=$AO$3,$F$5=$AO$7),IF(Y8="ج",5000,IF(Y8="ر1",7500,IF(Y8="ر2",10000,""))),IF($F$5=$AO$4,500,IF(Y8="ج",10000,IF(Y8="ر1",15000,IF(Y8="ر2",20000,""))))))))))</f>
        <v>#N/A</v>
      </c>
      <c r="T8" s="79">
        <v>534</v>
      </c>
      <c r="U8" s="423" t="s">
        <v>485</v>
      </c>
      <c r="V8" s="424"/>
      <c r="W8" s="425"/>
      <c r="X8" s="81"/>
      <c r="Y8" s="83" t="e">
        <f>IF(VLOOKUP($E$1,ورقة4!$A$2:$AZ$12204,27,0)=0,"",(VLOOKUP($E$1,ورقة4!$A$2:$AZ$12204,27,0)))</f>
        <v>#N/A</v>
      </c>
      <c r="Z8" s="174" t="e">
        <f>IF(AND(AG8&lt;&gt;"",AF8=1),31,"")</f>
        <v>#N/A</v>
      </c>
      <c r="AA8" s="175" t="e">
        <f>IF(AND(AG8="A",AF8=1),35000,IF(OR(AG8="ج",AG8="ر1",AG8="ر2"),IF(AF8=1,IF(OR($F$5=$AO$8,$F$5=$AO$9),0,IF(OR($F$5=$AO$1,$F$5=$AO$2,$F$5=$AO$5,$F$5=$AO$6),IF(AG8="ج",8000,IF(AG8="ر1",12000,IF(AG8="ر2",16000,""))),IF(OR($F$5=$AO$3,$F$5=$AO$7),IF(AG8="ج",5000,IF(AG8="ر1",7500,IF(AG8="ر2",10000,""))),IF($F$5=$AO$4,500,IF(AG8="ج",10000,IF(AG8="ر1",15000,IF(AG8="ر2",20000,""))))))))))</f>
        <v>#N/A</v>
      </c>
      <c r="AB8" s="79">
        <v>540</v>
      </c>
      <c r="AC8" s="423" t="s">
        <v>491</v>
      </c>
      <c r="AD8" s="424"/>
      <c r="AE8" s="425"/>
      <c r="AF8" s="81"/>
      <c r="AG8" s="83" t="e">
        <f>IF(VLOOKUP($E$1,ورقة4!$A$2:$AZ$12204,33,0)=0,"",(VLOOKUP($E$1,ورقة4!$A$2:$AZ$12204,33,0)))</f>
        <v>#N/A</v>
      </c>
      <c r="AH8" s="177"/>
      <c r="AI8" s="177"/>
      <c r="AJ8" s="177"/>
      <c r="AK8" s="166"/>
      <c r="AL8" s="292" t="e">
        <f t="shared" ref="AL8:AL13" si="1">IF(A8&lt;&gt;"",A8,"")</f>
        <v>#N/A</v>
      </c>
      <c r="AM8" s="292">
        <v>1</v>
      </c>
      <c r="AN8" s="292"/>
      <c r="AO8" s="1" t="s">
        <v>8</v>
      </c>
      <c r="AU8" s="1">
        <v>4</v>
      </c>
      <c r="AV8" s="1">
        <v>513</v>
      </c>
      <c r="AW8" s="1" t="s">
        <v>476</v>
      </c>
      <c r="AX8" s="1">
        <f t="shared" si="0"/>
        <v>0</v>
      </c>
      <c r="AY8" s="1" t="e">
        <f t="shared" si="0"/>
        <v>#N/A</v>
      </c>
      <c r="BN8" s="213"/>
      <c r="BO8" s="213"/>
      <c r="BP8" s="213"/>
      <c r="BQ8" s="213"/>
      <c r="BR8" s="213"/>
      <c r="BS8" s="213"/>
      <c r="BT8" s="213"/>
      <c r="BU8" s="213"/>
      <c r="BV8" s="213"/>
      <c r="BW8" s="213"/>
      <c r="BX8" s="213"/>
      <c r="BY8" s="213"/>
      <c r="BZ8" s="213"/>
      <c r="CA8" s="213"/>
      <c r="CB8" s="213"/>
      <c r="CC8" s="213"/>
      <c r="CD8" s="213"/>
      <c r="CE8" s="213"/>
      <c r="CF8" s="213"/>
      <c r="CG8" s="213"/>
      <c r="CH8" s="213"/>
      <c r="CI8" s="213"/>
    </row>
    <row r="9" spans="1:87" ht="26.25" customHeight="1" x14ac:dyDescent="0.2">
      <c r="A9" s="1" t="e">
        <f>IF(AND(I9&lt;&gt;"",H9=1),2,"")</f>
        <v>#N/A</v>
      </c>
      <c r="B9" s="173" t="e">
        <f t="shared" ref="B9:B13" si="2">IF(AND(I9="A",H9=1),35000,IF(OR(I9="ج",I9="ر1",I9="ر2"),IF(H9=1,IF(OR($F$5=$AO$8,$F$5=$AO$9),0,IF(OR($F$5=$AO$1,$F$5=$AO$2,$F$5=$AO$5,$F$5=$AO$6),IF(I9="ج",8000,IF(I9="ر1",12000,IF(I9="ر2",16000,""))),IF(OR($F$5=$AO$3,$F$5=$AO$7),IF(I9="ج",5000,IF(I9="ر1",7500,IF(I9="ر2",10000,""))),IF($F$5=$AO$4,500,IF(I9="ج",10000,IF(I9="ر1",15000,IF(I9="ر2",20000,""))))))))))</f>
        <v>#N/A</v>
      </c>
      <c r="C9" s="40">
        <v>511</v>
      </c>
      <c r="D9" s="404" t="s">
        <v>474</v>
      </c>
      <c r="E9" s="404"/>
      <c r="F9" s="404"/>
      <c r="G9" s="405"/>
      <c r="H9" s="81"/>
      <c r="I9" s="83" t="e">
        <f>IF(VLOOKUP($E$1,ورقة4!$A$2:$AZ$12204,4,0)=0,"",(VLOOKUP($E$1,ورقة4!$A$2:$AZ$12204,4,0)))</f>
        <v>#N/A</v>
      </c>
      <c r="J9" s="174" t="e">
        <f>IF(AND(Q9&lt;&gt;"",P9=1),8,"")</f>
        <v>#N/A</v>
      </c>
      <c r="K9" s="175" t="e">
        <f t="shared" ref="K9:K13" si="3">IF(AND(Q9="A",P9=1),35000,IF(OR(Q9="ج",Q9="ر1",Q9="ر2"),IF(P9=1,IF(OR($F$5=$AO$8,$F$5=$AO$9),0,IF(OR($F$5=$AO$1,$F$5=$AO$2,$F$5=$AO$5,$F$5=$AO$6),IF(Q9="ج",8000,IF(Q9="ر1",12000,IF(Q9="ر2",16000,""))),IF(OR($F$5=$AO$3,$F$5=$AO$7),IF(Q9="ج",5000,IF(Q9="ر1",7500,IF(Q9="ر2",10000,""))),IF($F$5=$AO$4,500,IF(Q9="ج",10000,IF(Q9="ر1",15000,IF(Q9="ر2",20000,""))))))))))</f>
        <v>#N/A</v>
      </c>
      <c r="L9" s="40">
        <v>517</v>
      </c>
      <c r="M9" s="397" t="s">
        <v>480</v>
      </c>
      <c r="N9" s="397"/>
      <c r="O9" s="398"/>
      <c r="P9" s="81"/>
      <c r="Q9" s="83" t="e">
        <f>IF(VLOOKUP($E$1,ورقة4!$A$2:$AZ$12204,10,0)=0,"",(VLOOKUP($E$1,ورقة4!$A$2:$AZ$12204,10,0)))</f>
        <v>#N/A</v>
      </c>
      <c r="R9" s="176" t="e">
        <f>IF(AND(Y9&lt;&gt;"",X9=1),26,"")</f>
        <v>#N/A</v>
      </c>
      <c r="S9" s="175" t="e">
        <f t="shared" ref="S9:S13" si="4">IF(AND(Y9="A",X9=1),35000,IF(OR(Y9="ج",Y9="ر1",Y9="ر2"),IF(X9=1,IF(OR($F$5=$AO$8,$F$5=$AO$9),0,IF(OR($F$5=$AO$1,$F$5=$AO$2,$F$5=$AO$5,$F$5=$AO$6),IF(Y9="ج",8000,IF(Y9="ر1",12000,IF(Y9="ر2",16000,""))),IF(OR($F$5=$AO$3,$F$5=$AO$7),IF(Y9="ج",5000,IF(Y9="ر1",7500,IF(Y9="ر2",10000,""))),IF($F$5=$AO$4,500,IF(Y9="ج",10000,IF(Y9="ر1",15000,IF(Y9="ر2",20000,""))))))))))</f>
        <v>#N/A</v>
      </c>
      <c r="T9" s="80">
        <v>535</v>
      </c>
      <c r="U9" s="375" t="s">
        <v>486</v>
      </c>
      <c r="V9" s="376"/>
      <c r="W9" s="377"/>
      <c r="X9" s="81"/>
      <c r="Y9" s="83" t="e">
        <f>IF(VLOOKUP($E$1,ورقة4!$A$2:$AZ$12204,28,0)=0,"",(VLOOKUP($E$1,ورقة4!$A$2:$AZ$12204,28,0)))</f>
        <v>#N/A</v>
      </c>
      <c r="Z9" s="174" t="e">
        <f>IF(AND(AG9&lt;&gt;"",AF9=1),32,"")</f>
        <v>#N/A</v>
      </c>
      <c r="AA9" s="175" t="e">
        <f t="shared" ref="AA9:AA13" si="5">IF(AND(AG9="A",AF9=1),35000,IF(OR(AG9="ج",AG9="ر1",AG9="ر2"),IF(AF9=1,IF(OR($F$5=$AO$8,$F$5=$AO$9),0,IF(OR($F$5=$AO$1,$F$5=$AO$2,$F$5=$AO$5,$F$5=$AO$6),IF(AG9="ج",8000,IF(AG9="ر1",12000,IF(AG9="ر2",16000,""))),IF(OR($F$5=$AO$3,$F$5=$AO$7),IF(AG9="ج",5000,IF(AG9="ر1",7500,IF(AG9="ر2",10000,""))),IF($F$5=$AO$4,500,IF(AG9="ج",10000,IF(AG9="ر1",15000,IF(AG9="ر2",20000,""))))))))))</f>
        <v>#N/A</v>
      </c>
      <c r="AB9" s="80">
        <v>541</v>
      </c>
      <c r="AC9" s="375" t="s">
        <v>492</v>
      </c>
      <c r="AD9" s="376"/>
      <c r="AE9" s="377"/>
      <c r="AF9" s="81"/>
      <c r="AG9" s="83" t="e">
        <f>IF(VLOOKUP($E$1,ورقة4!$A$2:$AZ$12204,34,0)=0,"",(VLOOKUP($E$1,ورقة4!$A$2:$AZ$12204,34,0)))</f>
        <v>#N/A</v>
      </c>
      <c r="AH9" s="384"/>
      <c r="AI9" s="385"/>
      <c r="AJ9" s="385"/>
      <c r="AK9" s="166"/>
      <c r="AL9" s="292" t="e">
        <f t="shared" si="1"/>
        <v>#N/A</v>
      </c>
      <c r="AM9" s="292">
        <v>2</v>
      </c>
      <c r="AN9" s="292"/>
      <c r="AO9" s="1" t="s">
        <v>15</v>
      </c>
      <c r="AU9" s="1">
        <v>5</v>
      </c>
      <c r="AV9" s="1">
        <v>514</v>
      </c>
      <c r="AW9" s="1" t="s">
        <v>477</v>
      </c>
      <c r="AX9" s="1">
        <f t="shared" si="0"/>
        <v>0</v>
      </c>
      <c r="AY9" s="1" t="e">
        <f t="shared" si="0"/>
        <v>#N/A</v>
      </c>
      <c r="BN9" s="213"/>
      <c r="BO9" s="213"/>
      <c r="BP9" s="213"/>
      <c r="BQ9" s="213"/>
      <c r="BR9" s="213"/>
      <c r="BS9" s="213"/>
      <c r="BT9" s="213"/>
      <c r="BU9" s="213"/>
      <c r="BV9" s="213"/>
      <c r="BW9" s="213"/>
      <c r="BX9" s="213"/>
      <c r="BY9" s="213"/>
      <c r="BZ9" s="213"/>
      <c r="CA9" s="213"/>
      <c r="CB9" s="213"/>
      <c r="CC9" s="213"/>
      <c r="CD9" s="213"/>
      <c r="CE9" s="213"/>
      <c r="CF9" s="213"/>
      <c r="CG9" s="213"/>
      <c r="CH9" s="213"/>
      <c r="CI9" s="213"/>
    </row>
    <row r="10" spans="1:87" ht="26.25" customHeight="1" x14ac:dyDescent="0.2">
      <c r="A10" s="1" t="e">
        <f>IF(AND(I10&lt;&gt;"",H10=1),3,"")</f>
        <v>#N/A</v>
      </c>
      <c r="B10" s="173" t="e">
        <f t="shared" si="2"/>
        <v>#N/A</v>
      </c>
      <c r="C10" s="40">
        <v>512</v>
      </c>
      <c r="D10" s="406" t="s">
        <v>475</v>
      </c>
      <c r="E10" s="406"/>
      <c r="F10" s="406"/>
      <c r="G10" s="407"/>
      <c r="H10" s="81"/>
      <c r="I10" s="83" t="e">
        <f>IF(VLOOKUP($E$1,ورقة4!$A$2:$AZ$12204,5,0)=0,"",(VLOOKUP($E$1,ورقة4!$A$2:$AZ$12204,5,0)))</f>
        <v>#N/A</v>
      </c>
      <c r="J10" s="174" t="e">
        <f>IF(AND(Q10&lt;&gt;"",P10=1),9,"")</f>
        <v>#N/A</v>
      </c>
      <c r="K10" s="175" t="e">
        <f t="shared" si="3"/>
        <v>#N/A</v>
      </c>
      <c r="L10" s="40">
        <v>518</v>
      </c>
      <c r="M10" s="397" t="s">
        <v>481</v>
      </c>
      <c r="N10" s="397"/>
      <c r="O10" s="398"/>
      <c r="P10" s="81"/>
      <c r="Q10" s="83" t="e">
        <f>IF(VLOOKUP($E$1,ورقة4!$A$2:$AZ$12204,11,0)=0,"",(VLOOKUP($E$1,ورقة4!$A$2:$AZ$12204,11,0)))</f>
        <v>#N/A</v>
      </c>
      <c r="R10" s="176" t="e">
        <f>IF(AND(Y10&lt;&gt;"",X10=1),27,"")</f>
        <v>#N/A</v>
      </c>
      <c r="S10" s="175" t="e">
        <f t="shared" si="4"/>
        <v>#N/A</v>
      </c>
      <c r="T10" s="80">
        <v>536</v>
      </c>
      <c r="U10" s="408" t="s">
        <v>487</v>
      </c>
      <c r="V10" s="409"/>
      <c r="W10" s="410"/>
      <c r="X10" s="81"/>
      <c r="Y10" s="83" t="e">
        <f>IF(VLOOKUP($E$1,ورقة4!$A$2:$AZ$12204,29,0)=0,"",(VLOOKUP($E$1,ورقة4!$A$2:$AZ$12204,29,0)))</f>
        <v>#N/A</v>
      </c>
      <c r="Z10" s="174" t="e">
        <f>IF(AND(AG10&lt;&gt;"",AF10=1),33,"")</f>
        <v>#N/A</v>
      </c>
      <c r="AA10" s="175" t="e">
        <f t="shared" si="5"/>
        <v>#N/A</v>
      </c>
      <c r="AB10" s="80">
        <v>542</v>
      </c>
      <c r="AC10" s="408" t="s">
        <v>493</v>
      </c>
      <c r="AD10" s="409"/>
      <c r="AE10" s="410"/>
      <c r="AF10" s="81"/>
      <c r="AG10" s="83" t="e">
        <f>IF(VLOOKUP($E$1,ورقة4!$A$2:$AZ$12204,35,0)=0,"",(VLOOKUP($E$1,ورقة4!$A$2:$AZ$12204,35,0)))</f>
        <v>#N/A</v>
      </c>
      <c r="AH10" s="386"/>
      <c r="AI10" s="387"/>
      <c r="AJ10" s="387"/>
      <c r="AK10" s="166"/>
      <c r="AL10" s="292" t="e">
        <f t="shared" si="1"/>
        <v>#N/A</v>
      </c>
      <c r="AM10" s="292">
        <v>3</v>
      </c>
      <c r="AN10" s="292"/>
      <c r="AU10" s="1">
        <v>6</v>
      </c>
      <c r="AV10" s="1">
        <v>515</v>
      </c>
      <c r="AW10" s="1" t="s">
        <v>478</v>
      </c>
      <c r="AX10" s="1">
        <f t="shared" si="0"/>
        <v>0</v>
      </c>
      <c r="AY10" s="1" t="e">
        <f t="shared" si="0"/>
        <v>#N/A</v>
      </c>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row>
    <row r="11" spans="1:87" ht="26.25" customHeight="1" x14ac:dyDescent="0.2">
      <c r="A11" s="1" t="e">
        <f>IF(AND(I11&lt;&gt;"",H11=1),4,"")</f>
        <v>#N/A</v>
      </c>
      <c r="B11" s="173" t="e">
        <f t="shared" si="2"/>
        <v>#N/A</v>
      </c>
      <c r="C11" s="40">
        <v>513</v>
      </c>
      <c r="D11" s="406" t="s">
        <v>476</v>
      </c>
      <c r="E11" s="406"/>
      <c r="F11" s="406"/>
      <c r="G11" s="407"/>
      <c r="H11" s="81"/>
      <c r="I11" s="83" t="e">
        <f>IF(VLOOKUP($E$1,ورقة4!$A$2:$AZ$12204,6,0)=0,"",(VLOOKUP($E$1,ورقة4!$A$2:$AZ$12204,6,0)))</f>
        <v>#N/A</v>
      </c>
      <c r="J11" s="174" t="e">
        <f>IF(AND(Q11&lt;&gt;"",P11=1),10,"")</f>
        <v>#N/A</v>
      </c>
      <c r="K11" s="175" t="e">
        <f t="shared" si="3"/>
        <v>#N/A</v>
      </c>
      <c r="L11" s="40">
        <v>519</v>
      </c>
      <c r="M11" s="397" t="s">
        <v>482</v>
      </c>
      <c r="N11" s="397"/>
      <c r="O11" s="398"/>
      <c r="P11" s="81"/>
      <c r="Q11" s="83" t="e">
        <f>IF(VLOOKUP($E$1,ورقة4!$A$2:$AZ$12204,12,0)=0,"",(VLOOKUP($E$1,ورقة4!$A$2:$AZ$12204,12,0)))</f>
        <v>#N/A</v>
      </c>
      <c r="R11" s="176" t="e">
        <f>IF(AND(Y11&lt;&gt;"",X11=1),28,"")</f>
        <v>#N/A</v>
      </c>
      <c r="S11" s="175" t="e">
        <f t="shared" si="4"/>
        <v>#N/A</v>
      </c>
      <c r="T11" s="80">
        <v>537</v>
      </c>
      <c r="U11" s="375" t="s">
        <v>488</v>
      </c>
      <c r="V11" s="376"/>
      <c r="W11" s="377"/>
      <c r="X11" s="81"/>
      <c r="Y11" s="83" t="e">
        <f>IF(VLOOKUP($E$1,ورقة4!$A$2:$AZ$12204,30,0)=0,"",(VLOOKUP($E$1,ورقة4!$A$2:$AZ$12204,30,0)))</f>
        <v>#N/A</v>
      </c>
      <c r="Z11" s="174" t="e">
        <f>IF(AND(AG11&lt;&gt;"",AF11=1),34,"")</f>
        <v>#N/A</v>
      </c>
      <c r="AA11" s="175" t="e">
        <f t="shared" si="5"/>
        <v>#N/A</v>
      </c>
      <c r="AB11" s="80">
        <v>543</v>
      </c>
      <c r="AC11" s="375" t="s">
        <v>494</v>
      </c>
      <c r="AD11" s="376"/>
      <c r="AE11" s="377"/>
      <c r="AF11" s="81"/>
      <c r="AG11" s="83" t="e">
        <f>IF(VLOOKUP($E$1,ورقة4!$A$2:$AZ$12204,36,0)=0,"",(VLOOKUP($E$1,ورقة4!$A$2:$AZ$12204,36,0)))</f>
        <v>#N/A</v>
      </c>
      <c r="AH11" s="386"/>
      <c r="AI11" s="387"/>
      <c r="AJ11" s="387"/>
      <c r="AK11" s="166"/>
      <c r="AL11" s="292" t="e">
        <f t="shared" si="1"/>
        <v>#N/A</v>
      </c>
      <c r="AM11" s="292">
        <v>4</v>
      </c>
      <c r="AN11" s="292"/>
      <c r="AU11" s="1">
        <v>7</v>
      </c>
      <c r="AV11" s="1">
        <v>516</v>
      </c>
      <c r="AW11" s="1" t="s">
        <v>479</v>
      </c>
      <c r="AX11" s="1">
        <f t="shared" ref="AX11:AY14" si="6">P8</f>
        <v>0</v>
      </c>
      <c r="AY11" s="1" t="e">
        <f t="shared" si="6"/>
        <v>#N/A</v>
      </c>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row>
    <row r="12" spans="1:87" ht="26.25" customHeight="1" x14ac:dyDescent="0.2">
      <c r="A12" s="1" t="e">
        <f>IF(AND(I12&lt;&gt;"",H12=1),5,"")</f>
        <v>#N/A</v>
      </c>
      <c r="B12" s="173" t="e">
        <f t="shared" si="2"/>
        <v>#N/A</v>
      </c>
      <c r="C12" s="40">
        <v>514</v>
      </c>
      <c r="D12" s="404" t="s">
        <v>477</v>
      </c>
      <c r="E12" s="404"/>
      <c r="F12" s="404"/>
      <c r="G12" s="405"/>
      <c r="H12" s="81"/>
      <c r="I12" s="83" t="e">
        <f>IF(VLOOKUP($E$1,ورقة4!$A$2:$AZ$12204,7,0)=0,"",(VLOOKUP($E$1,ورقة4!$A$2:$AZ$12204,7,0)))</f>
        <v>#N/A</v>
      </c>
      <c r="J12" s="174" t="e">
        <f>IF(AND(Q12&lt;&gt;"",P12=1),11,"")</f>
        <v>#N/A</v>
      </c>
      <c r="K12" s="175" t="e">
        <f t="shared" si="3"/>
        <v>#N/A</v>
      </c>
      <c r="L12" s="40">
        <v>520</v>
      </c>
      <c r="M12" s="397" t="s">
        <v>483</v>
      </c>
      <c r="N12" s="397"/>
      <c r="O12" s="398"/>
      <c r="P12" s="81"/>
      <c r="Q12" s="83" t="e">
        <f>IF(VLOOKUP($E$1,ورقة4!$A$2:$AZ$12204,13,0)=0,"",(VLOOKUP($E$1,ورقة4!$A$2:$AZ$12204,13,0)))</f>
        <v>#N/A</v>
      </c>
      <c r="R12" s="176" t="e">
        <f>IF(AND(Y12&lt;&gt;"",X12=1),29,"")</f>
        <v>#N/A</v>
      </c>
      <c r="S12" s="175" t="e">
        <f t="shared" si="4"/>
        <v>#N/A</v>
      </c>
      <c r="T12" s="80">
        <v>538</v>
      </c>
      <c r="U12" s="375" t="s">
        <v>489</v>
      </c>
      <c r="V12" s="376"/>
      <c r="W12" s="377"/>
      <c r="X12" s="81"/>
      <c r="Y12" s="83" t="e">
        <f>IF(VLOOKUP($E$1,ورقة4!$A$2:$AZ$12204,31,0)=0,"",(VLOOKUP($E$1,ورقة4!$A$2:$AZ$12204,31,0)))</f>
        <v>#N/A</v>
      </c>
      <c r="Z12" s="174" t="e">
        <f>IF(AND(AG12&lt;&gt;"",AF12=1),35,"")</f>
        <v>#N/A</v>
      </c>
      <c r="AA12" s="175" t="e">
        <f t="shared" si="5"/>
        <v>#N/A</v>
      </c>
      <c r="AB12" s="80">
        <v>544</v>
      </c>
      <c r="AC12" s="375" t="s">
        <v>495</v>
      </c>
      <c r="AD12" s="376"/>
      <c r="AE12" s="377"/>
      <c r="AF12" s="81"/>
      <c r="AG12" s="83" t="e">
        <f>IF(VLOOKUP($E$1,ورقة4!$A$2:$AZ$12204,37,0)=0,"",(VLOOKUP($E$1,ورقة4!$A$2:$AZ$12204,37,0)))</f>
        <v>#N/A</v>
      </c>
      <c r="AH12" s="453"/>
      <c r="AI12" s="453"/>
      <c r="AJ12" s="453"/>
      <c r="AK12" s="166"/>
      <c r="AL12" s="292" t="e">
        <f t="shared" si="1"/>
        <v>#N/A</v>
      </c>
      <c r="AM12" s="292">
        <v>5</v>
      </c>
      <c r="AN12" s="292"/>
      <c r="AU12" s="1">
        <v>8</v>
      </c>
      <c r="AV12" s="1">
        <v>517</v>
      </c>
      <c r="AW12" s="1" t="s">
        <v>480</v>
      </c>
      <c r="AX12" s="1">
        <f t="shared" si="6"/>
        <v>0</v>
      </c>
      <c r="AY12" s="1" t="e">
        <f t="shared" si="6"/>
        <v>#N/A</v>
      </c>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row>
    <row r="13" spans="1:87" ht="21" thickBot="1" x14ac:dyDescent="0.25">
      <c r="A13" s="1" t="e">
        <f>IF(AND(I13&lt;&gt;"",H13=1),6,"")</f>
        <v>#N/A</v>
      </c>
      <c r="B13" s="173" t="e">
        <f t="shared" si="2"/>
        <v>#N/A</v>
      </c>
      <c r="C13" s="42">
        <v>515</v>
      </c>
      <c r="D13" s="399" t="s">
        <v>478</v>
      </c>
      <c r="E13" s="400"/>
      <c r="F13" s="400"/>
      <c r="G13" s="401"/>
      <c r="H13" s="81"/>
      <c r="I13" s="83" t="e">
        <f>IF(VLOOKUP($E$1,ورقة4!$A$2:$AZ$12204,8,0)=0,"",(VLOOKUP($E$1,ورقة4!$A$2:$AZ$12204,8,0)))</f>
        <v>#N/A</v>
      </c>
      <c r="J13" s="174" t="e">
        <f>IF(AND(Q13&lt;&gt;"",P13=1),12,"")</f>
        <v>#N/A</v>
      </c>
      <c r="K13" s="175" t="e">
        <f t="shared" si="3"/>
        <v>#N/A</v>
      </c>
      <c r="L13" s="40">
        <v>521</v>
      </c>
      <c r="M13" s="406" t="s">
        <v>484</v>
      </c>
      <c r="N13" s="406"/>
      <c r="O13" s="444"/>
      <c r="P13" s="81"/>
      <c r="Q13" s="83" t="e">
        <f>IF(VLOOKUP($E$1,ورقة4!$A$2:$AZ$12204,14,0)=0,"",(VLOOKUP($E$1,ورقة4!$A$2:$AZ$12204,14,0)))</f>
        <v>#N/A</v>
      </c>
      <c r="R13" s="176" t="e">
        <f>IF(AND(Y13&lt;&gt;"",X13=1),30,"")</f>
        <v>#N/A</v>
      </c>
      <c r="S13" s="175" t="e">
        <f t="shared" si="4"/>
        <v>#N/A</v>
      </c>
      <c r="T13" s="80">
        <v>539</v>
      </c>
      <c r="U13" s="375" t="s">
        <v>490</v>
      </c>
      <c r="V13" s="376"/>
      <c r="W13" s="377"/>
      <c r="X13" s="81"/>
      <c r="Y13" s="83" t="e">
        <f>IF(VLOOKUP($E$1,ورقة4!$A$2:$AZ$12204,32,0)=0,"",(VLOOKUP($E$1,ورقة4!$A$2:$AZ$12204,32,0)))</f>
        <v>#N/A</v>
      </c>
      <c r="Z13" s="174" t="e">
        <f>IF(AND(AG13&lt;&gt;"",AF13=1),36,"")</f>
        <v>#N/A</v>
      </c>
      <c r="AA13" s="175" t="e">
        <f t="shared" si="5"/>
        <v>#N/A</v>
      </c>
      <c r="AB13" s="80">
        <v>545</v>
      </c>
      <c r="AC13" s="427" t="s">
        <v>496</v>
      </c>
      <c r="AD13" s="428"/>
      <c r="AE13" s="429"/>
      <c r="AF13" s="81"/>
      <c r="AG13" s="83" t="e">
        <f>IF(VLOOKUP($E$1,ورقة4!$A$2:$AZ$12204,38,0)=0,"",(VLOOKUP($E$1,ورقة4!$A$2:$AZ$12204,38,0)))</f>
        <v>#N/A</v>
      </c>
      <c r="AH13" s="453"/>
      <c r="AI13" s="453"/>
      <c r="AJ13" s="453"/>
      <c r="AK13" s="166"/>
      <c r="AL13" s="292" t="e">
        <f t="shared" si="1"/>
        <v>#N/A</v>
      </c>
      <c r="AM13" s="292">
        <v>6</v>
      </c>
      <c r="AN13" s="292"/>
      <c r="AU13" s="1">
        <v>9</v>
      </c>
      <c r="AV13" s="1">
        <v>518</v>
      </c>
      <c r="AW13" s="1" t="s">
        <v>481</v>
      </c>
      <c r="AX13" s="1">
        <f t="shared" si="6"/>
        <v>0</v>
      </c>
      <c r="AY13" s="1" t="e">
        <f t="shared" si="6"/>
        <v>#N/A</v>
      </c>
      <c r="BN13" s="213"/>
      <c r="BO13" s="213"/>
      <c r="BP13" s="213"/>
      <c r="BQ13" s="213"/>
      <c r="BR13" s="213"/>
      <c r="BS13" s="213"/>
      <c r="BT13" s="213"/>
      <c r="BU13" s="213"/>
      <c r="BV13" s="213"/>
      <c r="BW13" s="213"/>
      <c r="BX13" s="213"/>
      <c r="BY13" s="213"/>
      <c r="BZ13" s="213"/>
      <c r="CA13" s="213"/>
      <c r="CB13" s="213"/>
      <c r="CC13" s="213"/>
      <c r="CD13" s="213"/>
      <c r="CE13" s="213"/>
      <c r="CF13" s="213"/>
      <c r="CG13" s="213"/>
      <c r="CH13" s="213"/>
      <c r="CI13" s="213"/>
    </row>
    <row r="14" spans="1:87" ht="17.25" hidden="1" customHeight="1" thickBot="1" x14ac:dyDescent="0.25">
      <c r="A14" s="1" t="str">
        <f>IF(AND(I14&lt;&gt;"",H14=1),7,"")</f>
        <v/>
      </c>
      <c r="B14" s="130" t="e">
        <f>SUM(B8:B13)</f>
        <v>#N/A</v>
      </c>
      <c r="C14" s="178"/>
      <c r="D14" s="179"/>
      <c r="E14" s="179"/>
      <c r="F14" s="179">
        <f>COUNTIFS(I8:I13,"A",H8:H13,1)</f>
        <v>0</v>
      </c>
      <c r="G14" s="179">
        <f>COUNTIFS(I8:I13,$R$30,H8:H13,1)</f>
        <v>0</v>
      </c>
      <c r="H14" s="180">
        <f>COUNTIFS(I8:I13,$X$30,H8:H13,1)</f>
        <v>0</v>
      </c>
      <c r="I14" s="44">
        <f>COUNTIFS(I8:I13,$AF$30,H8:H13,1)</f>
        <v>0</v>
      </c>
      <c r="J14" s="174"/>
      <c r="K14" s="130" t="e">
        <f>SUM(K8:K13)</f>
        <v>#N/A</v>
      </c>
      <c r="L14" s="29"/>
      <c r="M14" s="37"/>
      <c r="N14" s="179">
        <f>COUNTIFS(Q8:Q13,"A",P8:P13,1)</f>
        <v>0</v>
      </c>
      <c r="O14" s="179">
        <f>COUNTIFS(Q8:Q13,$R$30,P8:P13,1)</f>
        <v>0</v>
      </c>
      <c r="P14" s="180">
        <f>COUNTIFS(Q8:Q13,$X$30,P8:P13,1)</f>
        <v>0</v>
      </c>
      <c r="Q14" s="44">
        <f>COUNTIFS(Q8:Q13,$AF$30,P8:P13,1)</f>
        <v>0</v>
      </c>
      <c r="R14" s="169"/>
      <c r="S14" s="130" t="e">
        <f>SUM(S8:S13)</f>
        <v>#N/A</v>
      </c>
      <c r="T14" s="32"/>
      <c r="U14" s="33"/>
      <c r="V14" s="179">
        <f>COUNTIFS(Y8:Y13,"A",X8:X13,1)</f>
        <v>0</v>
      </c>
      <c r="W14" s="179">
        <f>COUNTIFS(Y8:Y13,$R$30,X8:X13,1)</f>
        <v>0</v>
      </c>
      <c r="X14" s="180">
        <f>COUNTIFS(Y8:Y13,$X$30,X8:X13,1)</f>
        <v>0</v>
      </c>
      <c r="Y14" s="44">
        <f>COUNTIFS(Y8:Y13,$AF$30,X8:X13,1)</f>
        <v>0</v>
      </c>
      <c r="Z14" s="181"/>
      <c r="AA14" s="34" t="e">
        <f>SUM(AA8:AA13)</f>
        <v>#N/A</v>
      </c>
      <c r="AB14" s="33"/>
      <c r="AC14" s="33"/>
      <c r="AD14" s="179">
        <f>COUNTIFS(AG8:AG13,"A",AF8:AF13,1)</f>
        <v>0</v>
      </c>
      <c r="AE14" s="179">
        <f>COUNTIFS(AG8:AG13,$R$30,AF8:AF13,1)</f>
        <v>0</v>
      </c>
      <c r="AF14" s="180">
        <f>COUNTIFS(AG8:AG13,$X$30,AF8:AF13,1)</f>
        <v>0</v>
      </c>
      <c r="AG14" s="44">
        <f>COUNTIFS(AG8:AG13,$AF$30,AF8:AF13,1)</f>
        <v>0</v>
      </c>
      <c r="AH14" s="453"/>
      <c r="AI14" s="453"/>
      <c r="AJ14" s="453"/>
      <c r="AK14" s="166"/>
      <c r="AL14" s="292" t="e">
        <f t="shared" ref="AL14" si="7">IF(J8&lt;&gt;"",J8,"")</f>
        <v>#N/A</v>
      </c>
      <c r="AM14" s="292">
        <v>7</v>
      </c>
      <c r="AN14" s="292"/>
      <c r="AU14" s="1">
        <v>10</v>
      </c>
      <c r="AV14" s="1">
        <v>519</v>
      </c>
      <c r="AW14" s="1" t="s">
        <v>482</v>
      </c>
      <c r="AX14" s="1">
        <f t="shared" si="6"/>
        <v>0</v>
      </c>
      <c r="AY14" s="1" t="e">
        <f t="shared" si="6"/>
        <v>#N/A</v>
      </c>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row>
    <row r="15" spans="1:87" ht="21" thickBot="1" x14ac:dyDescent="0.25">
      <c r="B15" s="374" t="s">
        <v>21</v>
      </c>
      <c r="C15" s="374"/>
      <c r="D15" s="374"/>
      <c r="E15" s="374"/>
      <c r="F15" s="374"/>
      <c r="G15" s="374"/>
      <c r="H15" s="374"/>
      <c r="I15" s="374"/>
      <c r="J15" s="374"/>
      <c r="K15" s="374"/>
      <c r="L15" s="374"/>
      <c r="M15" s="374"/>
      <c r="N15" s="374"/>
      <c r="O15" s="374"/>
      <c r="P15" s="374"/>
      <c r="Q15" s="422"/>
      <c r="R15" s="169"/>
      <c r="S15" s="182"/>
      <c r="T15" s="373" t="s">
        <v>22</v>
      </c>
      <c r="U15" s="374"/>
      <c r="V15" s="374"/>
      <c r="W15" s="374"/>
      <c r="X15" s="374"/>
      <c r="Y15" s="374"/>
      <c r="Z15" s="374"/>
      <c r="AA15" s="374"/>
      <c r="AB15" s="374"/>
      <c r="AC15" s="374"/>
      <c r="AD15" s="374"/>
      <c r="AE15" s="374"/>
      <c r="AF15" s="374"/>
      <c r="AG15" s="374"/>
      <c r="AH15" s="453"/>
      <c r="AI15" s="453"/>
      <c r="AJ15" s="453"/>
      <c r="AK15" s="166"/>
      <c r="AL15" s="292" t="e">
        <f>IF(J9&lt;&gt;"",J9,"")</f>
        <v>#N/A</v>
      </c>
      <c r="AM15" s="292">
        <v>8</v>
      </c>
      <c r="AN15" s="292"/>
      <c r="AU15" s="1">
        <v>11</v>
      </c>
      <c r="AV15" s="1">
        <v>520</v>
      </c>
      <c r="AW15" s="1" t="s">
        <v>483</v>
      </c>
      <c r="AX15" s="1">
        <f>P12</f>
        <v>0</v>
      </c>
      <c r="AY15" s="1" t="e">
        <f>Q12</f>
        <v>#N/A</v>
      </c>
      <c r="BN15" s="213"/>
      <c r="BO15" s="213"/>
      <c r="BP15" s="213"/>
      <c r="BQ15" s="213"/>
      <c r="BR15" s="213"/>
      <c r="BS15" s="213"/>
      <c r="BT15" s="213"/>
      <c r="BU15" s="213"/>
      <c r="BV15" s="213"/>
      <c r="BW15" s="213"/>
      <c r="BX15" s="213"/>
      <c r="BY15" s="213"/>
      <c r="BZ15" s="213"/>
      <c r="CA15" s="213"/>
      <c r="CB15" s="213"/>
      <c r="CC15" s="213"/>
      <c r="CD15" s="213"/>
      <c r="CE15" s="213"/>
      <c r="CF15" s="213"/>
      <c r="CG15" s="213"/>
      <c r="CH15" s="213"/>
      <c r="CI15" s="213"/>
    </row>
    <row r="16" spans="1:87" ht="26.25" customHeight="1" x14ac:dyDescent="0.2">
      <c r="A16" s="1" t="e">
        <f>IF(AND(I16&lt;&gt;"",H16=1),13,"")</f>
        <v>#N/A</v>
      </c>
      <c r="B16" s="173" t="e">
        <f>IF(AND(I16="A",H16=1),35000,IF(OR(I16="ج",I16="ر1",I16="ر2"),IF(H16=1,IF(OR($F$5=$AO$8,$F$5=$AO$9),0,IF(OR($F$5=$AO$1,$F$5=$AO$2,$F$5=$AO$5,$F$5=$AO$6),IF(I16="ج",8000,IF(I16="ر1",12000,IF(I16="ر2",16000,""))),IF(OR($F$5=$AO$3,$F$5=$AO$7),IF(I16="ج",5000,IF(I16="ر1",7500,IF(I16="ر2",10000,""))),IF($F$5=$AO$4,500,IF(I16="ج",10000,IF(I16="ر1",15000,IF(I16="ر2",20000,""))))))))))</f>
        <v>#N/A</v>
      </c>
      <c r="C16" s="39">
        <v>522</v>
      </c>
      <c r="D16" s="402" t="s">
        <v>515</v>
      </c>
      <c r="E16" s="402"/>
      <c r="F16" s="402"/>
      <c r="G16" s="403"/>
      <c r="H16" s="81"/>
      <c r="I16" s="84" t="e">
        <f>IF(VLOOKUP($E$1,ورقة4!$A$2:$AZ$12204,15,0)=0,"",(VLOOKUP($E$1,ورقة4!$A$2:$AZ$12204,15,0)))</f>
        <v>#N/A</v>
      </c>
      <c r="J16" s="174" t="e">
        <f>IF(AND(Q16&lt;&gt;"",P16=1),19,"")</f>
        <v>#N/A</v>
      </c>
      <c r="K16" s="175" t="e">
        <f>IF(AND(Q16="A",P16=1),35000,IF(OR(Q16="ج",Q16="ر1",Q16="ر2"),IF(P16=1,IF(OR($F$5=$AO$8,$F$5=$AO$9),0,IF(OR($F$5=$AO$1,$F$5=$AO$2,$F$5=$AO$5,$F$5=$AO$6),IF(Q16="ج",8000,IF(Q16="ر1",12000,IF(Q16="ر2",16000,""))),IF(OR($F$5=$AO$3,$F$5=$AO$7),IF(Q16="ج",5000,IF(Q16="ر1",7500,IF(Q16="ر2",10000,""))),IF($F$5=$AO$4,500,IF(Q16="ج",10000,IF(Q16="ر1",15000,IF(Q16="ر2",20000,""))))))))))</f>
        <v>#N/A</v>
      </c>
      <c r="L16" s="39">
        <v>528</v>
      </c>
      <c r="M16" s="402" t="s">
        <v>509</v>
      </c>
      <c r="N16" s="402"/>
      <c r="O16" s="443"/>
      <c r="P16" s="81"/>
      <c r="Q16" s="84" t="e">
        <f>IF(VLOOKUP($E$1,ورقة4!$A$2:$AZ$12204,21,0)=0,"",(VLOOKUP($E$1,ورقة4!$A$2:$AZ$12204,21,0)))</f>
        <v>#N/A</v>
      </c>
      <c r="R16" s="176" t="e">
        <f>IF(AND(Y16&lt;&gt;"",X16=1),37,"")</f>
        <v>#N/A</v>
      </c>
      <c r="S16" s="175" t="e">
        <f>IF(AND(Y16="A",X16=1),35000,IF(OR(Y16="ج",Y16="ر1",Y16="ر2"),IF(X16=1,IF(OR($F$5=$AO$8,$F$5=$AO$9),0,IF(OR($F$5=$AO$1,$F$5=$AO$2,$F$5=$AO$5,$F$5=$AO$6),IF(Y16="ج",8000,IF(Y16="ر1",12000,IF(Y16="ر2",16000,""))),IF(OR($F$5=$AO$3,$F$5=$AO$7),IF(Y16="ج",5000,IF(Y16="ر1",7500,IF(Y16="ر2",10000,""))),IF($F$5=$AO$4,500,IF(Y16="ج",10000,IF(Y16="ر1",15000,IF(Y16="ر2",20000,""))))))))))</f>
        <v>#N/A</v>
      </c>
      <c r="T16" s="79">
        <v>546</v>
      </c>
      <c r="U16" s="423" t="s">
        <v>503</v>
      </c>
      <c r="V16" s="424"/>
      <c r="W16" s="425"/>
      <c r="X16" s="81"/>
      <c r="Y16" s="84" t="e">
        <f>IF(VLOOKUP($E$1,ورقة4!$A$2:$AZ$12204,39,0)=0,"",(VLOOKUP($E$1,ورقة4!$A$2:$AZ$12204,39,0)))</f>
        <v>#N/A</v>
      </c>
      <c r="Z16" s="174" t="e">
        <f>IF(AND(AG16&lt;&gt;"",AF16=1),43,"")</f>
        <v>#N/A</v>
      </c>
      <c r="AA16" s="175" t="e">
        <f>IF(AND(AG16="A",AF16=1),35000,IF(OR(AG16="ج",AG16="ر1",AG16="ر2"),IF(AF16=1,IF(OR($F$5=$AO$8,$F$5=$AO$9),0,IF(OR($F$5=$AO$1,$F$5=$AO$2,$F$5=$AO$5,$F$5=$AO$6),IF(AG16="ج",8000,IF(AG16="ر1",12000,IF(AG16="ر2",16000,""))),IF(OR($F$5=$AO$3,$F$5=$AO$7),IF(AG16="ج",5000,IF(AG16="ر1",7500,IF(AG16="ر2",10000,""))),IF($F$5=$AO$4,500,IF(AG16="ج",10000,IF(AG16="ر1",15000,IF(AG16="ر2",20000,""))))))))))</f>
        <v>#N/A</v>
      </c>
      <c r="AB16" s="79">
        <v>552</v>
      </c>
      <c r="AC16" s="456" t="s">
        <v>497</v>
      </c>
      <c r="AD16" s="457"/>
      <c r="AE16" s="458"/>
      <c r="AF16" s="81"/>
      <c r="AG16" s="82" t="e">
        <f>IF(VLOOKUP($E$1,ورقة4!$A$2:$AZ$12204,45,0)=0,"",(VLOOKUP($E$1,ورقة4!$A$2:$AZ$12204,45,0)))</f>
        <v>#N/A</v>
      </c>
      <c r="AH16" s="453"/>
      <c r="AI16" s="453"/>
      <c r="AJ16" s="453"/>
      <c r="AK16" s="166"/>
      <c r="AL16" s="292" t="e">
        <f>IF(J10&lt;&gt;"",J10,"")</f>
        <v>#N/A</v>
      </c>
      <c r="AM16" s="292">
        <v>9</v>
      </c>
      <c r="AN16" s="292"/>
      <c r="AU16" s="1">
        <v>12</v>
      </c>
      <c r="AV16" s="1">
        <v>521</v>
      </c>
      <c r="AW16" s="1" t="s">
        <v>484</v>
      </c>
      <c r="AX16" s="1">
        <f>P13</f>
        <v>0</v>
      </c>
      <c r="AY16" s="1" t="e">
        <f>Q13</f>
        <v>#N/A</v>
      </c>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row>
    <row r="17" spans="1:87" ht="26.25" customHeight="1" x14ac:dyDescent="0.2">
      <c r="A17" s="1" t="e">
        <f>IF(AND(I17&lt;&gt;"",H17=1),14,"")</f>
        <v>#N/A</v>
      </c>
      <c r="B17" s="173" t="e">
        <f t="shared" ref="B17:B21" si="8">IF(AND(I17="A",H17=1),35000,IF(OR(I17="ج",I17="ر1",I17="ر2"),IF(H17=1,IF(OR($F$5=$AO$8,$F$5=$AO$9),0,IF(OR($F$5=$AO$1,$F$5=$AO$2,$F$5=$AO$5,$F$5=$AO$6),IF(I17="ج",8000,IF(I17="ر1",12000,IF(I17="ر2",16000,""))),IF(OR($F$5=$AO$3,$F$5=$AO$7),IF(I17="ج",5000,IF(I17="ر1",7500,IF(I17="ر2",10000,""))),IF($F$5=$AO$4,500,IF(I17="ج",10000,IF(I17="ر1",15000,IF(I17="ر2",20000,""))))))))))</f>
        <v>#N/A</v>
      </c>
      <c r="C17" s="40">
        <v>523</v>
      </c>
      <c r="D17" s="404" t="s">
        <v>516</v>
      </c>
      <c r="E17" s="404"/>
      <c r="F17" s="404"/>
      <c r="G17" s="405"/>
      <c r="H17" s="81"/>
      <c r="I17" s="85" t="e">
        <f>IF(VLOOKUP($E$1,ورقة4!$A$2:$AZ$12204,16,0)=0,"",(VLOOKUP($E$1,ورقة4!$A$2:$AZ$12204,16,0)))</f>
        <v>#N/A</v>
      </c>
      <c r="J17" s="174" t="e">
        <f>IF(AND(Q17&lt;&gt;"",P17=1),20,"")</f>
        <v>#N/A</v>
      </c>
      <c r="K17" s="175" t="e">
        <f t="shared" ref="K17:K21" si="9">IF(AND(Q17="A",P17=1),35000,IF(OR(Q17="ج",Q17="ر1",Q17="ر2"),IF(P17=1,IF(OR($F$5=$AO$8,$F$5=$AO$9),0,IF(OR($F$5=$AO$1,$F$5=$AO$2,$F$5=$AO$5,$F$5=$AO$6),IF(Q17="ج",8000,IF(Q17="ر1",12000,IF(Q17="ر2",16000,""))),IF(OR($F$5=$AO$3,$F$5=$AO$7),IF(Q17="ج",5000,IF(Q17="ر1",7500,IF(Q17="ر2",10000,""))),IF($F$5=$AO$4,500,IF(Q17="ج",10000,IF(Q17="ر1",15000,IF(Q17="ر2",20000,""))))))))))</f>
        <v>#N/A</v>
      </c>
      <c r="L17" s="40">
        <v>529</v>
      </c>
      <c r="M17" s="404" t="s">
        <v>510</v>
      </c>
      <c r="N17" s="404"/>
      <c r="O17" s="445"/>
      <c r="P17" s="81"/>
      <c r="Q17" s="85" t="e">
        <f>IF(VLOOKUP($E$1,ورقة4!$A$2:$AZ$12204,22,0)=0,"",(VLOOKUP($E$1,ورقة4!$A$2:$AZ$12204,22,0)))</f>
        <v>#N/A</v>
      </c>
      <c r="R17" s="176" t="e">
        <f>IF(AND(Y17&lt;&gt;"",X17=1),38,"")</f>
        <v>#N/A</v>
      </c>
      <c r="S17" s="175" t="e">
        <f t="shared" ref="S17:S21" si="10">IF(AND(Y17="A",X17=1),35000,IF(OR(Y17="ج",Y17="ر1",Y17="ر2"),IF(X17=1,IF(OR($F$5=$AO$8,$F$5=$AO$9),0,IF(OR($F$5=$AO$1,$F$5=$AO$2,$F$5=$AO$5,$F$5=$AO$6),IF(Y17="ج",8000,IF(Y17="ر1",12000,IF(Y17="ر2",16000,""))),IF(OR($F$5=$AO$3,$F$5=$AO$7),IF(Y17="ج",5000,IF(Y17="ر1",7500,IF(Y17="ر2",10000,""))),IF($F$5=$AO$4,500,IF(Y17="ج",10000,IF(Y17="ر1",15000,IF(Y17="ر2",20000,""))))))))))</f>
        <v>#N/A</v>
      </c>
      <c r="T17" s="80">
        <v>547</v>
      </c>
      <c r="U17" s="375" t="s">
        <v>504</v>
      </c>
      <c r="V17" s="376"/>
      <c r="W17" s="377"/>
      <c r="X17" s="81"/>
      <c r="Y17" s="85" t="e">
        <f>IF(VLOOKUP($E$1,ورقة4!$A$2:$AZ$12204,40,0)=0,"",(VLOOKUP($E$1,ورقة4!$A$2:$AZ$12204,40,0)))</f>
        <v>#N/A</v>
      </c>
      <c r="Z17" s="174" t="e">
        <f>IF(AND(AG17&lt;&gt;"",AF17=1),44,"")</f>
        <v>#N/A</v>
      </c>
      <c r="AA17" s="175" t="e">
        <f>IF(AND(AG17="A",AF17=1),35000,IF(OR(AG17="ج",AG17="ر1",AG17="ر2"),IF(AF17=1,IF(OR($F$5=$AO$8,$F$5=$AO$9),0,IF(OR($F$5=$AO$1,$F$5=$AO$2,$F$5=$AO$5,$F$5=$AO$6),IF(AG17="ج",8000,IF(AG17="ر1",12000,IF(AG17="ر2",16000,""))),IF(OR($F$5=$AO$3,$F$5=$AO$7),IF(AG17="ج",5000,IF(AG17="ر1",7500,IF(AG17="ر2",10000,""))),IF($F$5=$AO$4,500,IF(AG17="ج",10000,IF(AG17="ر1",15000,IF(AG17="ر2",20000,""))))))))))</f>
        <v>#N/A</v>
      </c>
      <c r="AB17" s="80">
        <v>553</v>
      </c>
      <c r="AC17" s="375" t="s">
        <v>498</v>
      </c>
      <c r="AD17" s="376"/>
      <c r="AE17" s="377"/>
      <c r="AF17" s="81"/>
      <c r="AG17" s="83" t="e">
        <f>IF(VLOOKUP($E$1,ورقة4!$A$2:$AZ$12204,46,0)=0,"",(VLOOKUP($E$1,ورقة4!$A$2:$AZ$12204,46,0)))</f>
        <v>#N/A</v>
      </c>
      <c r="AH17" s="453"/>
      <c r="AI17" s="453"/>
      <c r="AJ17" s="453"/>
      <c r="AK17" s="166"/>
      <c r="AL17" s="292" t="e">
        <f>IF(J11&lt;&gt;"",J11,"")</f>
        <v>#N/A</v>
      </c>
      <c r="AM17" s="292">
        <v>10</v>
      </c>
      <c r="AN17" s="292"/>
      <c r="AU17" s="1">
        <v>13</v>
      </c>
      <c r="AV17" s="1">
        <v>522</v>
      </c>
      <c r="AW17" s="1" t="s">
        <v>515</v>
      </c>
      <c r="AX17" s="1">
        <f t="shared" ref="AX17:AY22" si="11">H16</f>
        <v>0</v>
      </c>
      <c r="AY17" s="1" t="e">
        <f t="shared" si="11"/>
        <v>#N/A</v>
      </c>
      <c r="BN17" s="213"/>
      <c r="BO17" s="213"/>
      <c r="BP17" s="213"/>
      <c r="BQ17" s="213"/>
      <c r="BR17" s="213"/>
      <c r="BS17" s="213"/>
      <c r="BT17" s="213"/>
      <c r="BU17" s="213"/>
      <c r="BV17" s="213"/>
      <c r="BW17" s="213"/>
      <c r="BX17" s="213"/>
      <c r="BY17" s="213"/>
      <c r="BZ17" s="213"/>
      <c r="CA17" s="213"/>
      <c r="CB17" s="213"/>
      <c r="CC17" s="213"/>
      <c r="CD17" s="213"/>
      <c r="CE17" s="213"/>
      <c r="CF17" s="213"/>
      <c r="CG17" s="213"/>
      <c r="CH17" s="213"/>
      <c r="CI17" s="213"/>
    </row>
    <row r="18" spans="1:87" ht="26.25" customHeight="1" x14ac:dyDescent="0.2">
      <c r="A18" s="1" t="e">
        <f>IF(AND(I18&lt;&gt;"",H18=1),15,"")</f>
        <v>#N/A</v>
      </c>
      <c r="B18" s="173" t="e">
        <f t="shared" si="8"/>
        <v>#N/A</v>
      </c>
      <c r="C18" s="40">
        <v>524</v>
      </c>
      <c r="D18" s="406" t="s">
        <v>517</v>
      </c>
      <c r="E18" s="406"/>
      <c r="F18" s="406"/>
      <c r="G18" s="407"/>
      <c r="H18" s="81"/>
      <c r="I18" s="85" t="e">
        <f>IF(VLOOKUP($E$1,ورقة4!$A$2:$AZ$12204,17,0)=0,"",(VLOOKUP($E$1,ورقة4!$A$2:$AZ$12204,17,0)))</f>
        <v>#N/A</v>
      </c>
      <c r="J18" s="174" t="e">
        <f>IF(AND(Q18&lt;&gt;"",P18=1),21,"")</f>
        <v>#N/A</v>
      </c>
      <c r="K18" s="175" t="e">
        <f t="shared" si="9"/>
        <v>#N/A</v>
      </c>
      <c r="L18" s="40">
        <v>530</v>
      </c>
      <c r="M18" s="406" t="s">
        <v>511</v>
      </c>
      <c r="N18" s="406"/>
      <c r="O18" s="444"/>
      <c r="P18" s="81"/>
      <c r="Q18" s="85" t="e">
        <f>IF(VLOOKUP($E$1,ورقة4!$A$2:$AZ$12204,23,0)=0,"",(VLOOKUP($E$1,ورقة4!$A$2:$AZ$12204,23,0)))</f>
        <v>#N/A</v>
      </c>
      <c r="R18" s="176" t="e">
        <f>IF(AND(Y18&lt;&gt;"",X18=1),39,"")</f>
        <v>#N/A</v>
      </c>
      <c r="S18" s="175" t="e">
        <f t="shared" si="10"/>
        <v>#N/A</v>
      </c>
      <c r="T18" s="80">
        <v>548</v>
      </c>
      <c r="U18" s="408" t="s">
        <v>505</v>
      </c>
      <c r="V18" s="409"/>
      <c r="W18" s="410"/>
      <c r="X18" s="81"/>
      <c r="Y18" s="85" t="e">
        <f>IF(VLOOKUP($E$1,ورقة4!$A$2:$AZ$12204,41,0)=0,"",(VLOOKUP($E$1,ورقة4!$A$2:$AZ$12204,41,0)))</f>
        <v>#N/A</v>
      </c>
      <c r="Z18" s="174" t="e">
        <f>IF(AND(AG18&lt;&gt;"",AF18=1),45,"")</f>
        <v>#N/A</v>
      </c>
      <c r="AA18" s="175" t="e">
        <f t="shared" ref="AA18:AA21" si="12">IF(AND(AG18="A",AF18=1),35000,IF(OR(AG18="ج",AG18="ر1",AG18="ر2"),IF(AF18=1,IF(OR($F$5=$AO$8,$F$5=$AO$9),0,IF(OR($F$5=$AO$1,$F$5=$AO$2,$F$5=$AO$5,$F$5=$AO$6),IF(AG18="ج",8000,IF(AG18="ر1",12000,IF(AG18="ر2",16000,""))),IF(OR($F$5=$AO$3,$F$5=$AO$7),IF(AG18="ج",5000,IF(AG18="ر1",7500,IF(AG18="ر2",10000,""))),IF($F$5=$AO$4,500,IF(AG18="ج",10000,IF(AG18="ر1",15000,IF(AG18="ر2",20000,""))))))))))</f>
        <v>#N/A</v>
      </c>
      <c r="AB18" s="80">
        <v>554</v>
      </c>
      <c r="AC18" s="408" t="s">
        <v>499</v>
      </c>
      <c r="AD18" s="409"/>
      <c r="AE18" s="410"/>
      <c r="AF18" s="81"/>
      <c r="AG18" s="83" t="e">
        <f>IF(VLOOKUP($E$1,ورقة4!$A$2:$AZ$12204,47,0)=0,"",(VLOOKUP($E$1,ورقة4!$A$2:$AZ$12204,47,0)))</f>
        <v>#N/A</v>
      </c>
      <c r="AH18" s="453"/>
      <c r="AI18" s="453"/>
      <c r="AJ18" s="453"/>
      <c r="AK18" s="166"/>
      <c r="AL18" s="292" t="e">
        <f>IF(J12&lt;&gt;"",J12,"")</f>
        <v>#N/A</v>
      </c>
      <c r="AM18" s="292">
        <v>11</v>
      </c>
      <c r="AN18" s="292"/>
      <c r="AU18" s="1">
        <v>14</v>
      </c>
      <c r="AV18" s="1">
        <v>523</v>
      </c>
      <c r="AW18" s="1" t="s">
        <v>516</v>
      </c>
      <c r="AX18" s="1">
        <f t="shared" si="11"/>
        <v>0</v>
      </c>
      <c r="AY18" s="1" t="e">
        <f t="shared" si="11"/>
        <v>#N/A</v>
      </c>
      <c r="BN18" s="213"/>
      <c r="BO18" s="213"/>
      <c r="BP18" s="213"/>
      <c r="BQ18" s="213"/>
      <c r="BR18" s="213"/>
      <c r="BS18" s="213"/>
      <c r="BT18" s="213"/>
      <c r="BU18" s="213"/>
      <c r="BV18" s="213"/>
      <c r="BW18" s="213"/>
      <c r="BX18" s="213"/>
      <c r="BY18" s="213"/>
      <c r="BZ18" s="213"/>
      <c r="CA18" s="213"/>
      <c r="CB18" s="213"/>
      <c r="CC18" s="213"/>
      <c r="CD18" s="213"/>
      <c r="CE18" s="213"/>
      <c r="CF18" s="213"/>
      <c r="CG18" s="213"/>
      <c r="CH18" s="213"/>
      <c r="CI18" s="213"/>
    </row>
    <row r="19" spans="1:87" ht="26.25" customHeight="1" x14ac:dyDescent="0.25">
      <c r="A19" s="1" t="e">
        <f>IF(AND(I19&lt;&gt;"",H19=1),16,"")</f>
        <v>#N/A</v>
      </c>
      <c r="B19" s="173" t="e">
        <f t="shared" si="8"/>
        <v>#N/A</v>
      </c>
      <c r="C19" s="40">
        <v>525</v>
      </c>
      <c r="D19" s="406" t="s">
        <v>518</v>
      </c>
      <c r="E19" s="406"/>
      <c r="F19" s="406"/>
      <c r="G19" s="407"/>
      <c r="H19" s="81"/>
      <c r="I19" s="85" t="e">
        <f>IF(VLOOKUP($E$1,ورقة4!$A$2:$AZ$12204,18,0)=0,"",(VLOOKUP($E$1,ورقة4!$A$2:$AZ$12204,18,0)))</f>
        <v>#N/A</v>
      </c>
      <c r="J19" s="174" t="e">
        <f>IF(AND(Q19&lt;&gt;"",P19=1),22,"")</f>
        <v>#N/A</v>
      </c>
      <c r="K19" s="175" t="e">
        <f t="shared" si="9"/>
        <v>#N/A</v>
      </c>
      <c r="L19" s="40">
        <v>531</v>
      </c>
      <c r="M19" s="406" t="s">
        <v>512</v>
      </c>
      <c r="N19" s="406"/>
      <c r="O19" s="444"/>
      <c r="P19" s="81"/>
      <c r="Q19" s="85" t="e">
        <f>IF(VLOOKUP($E$1,ورقة4!$A$2:$AZ$12204,24,0)=0,"",(VLOOKUP($E$1,ورقة4!$A$2:$AZ$12204,24,0)))</f>
        <v>#N/A</v>
      </c>
      <c r="R19" s="176" t="e">
        <f>IF(AND(Y19&lt;&gt;"",X19=1),40,"")</f>
        <v>#N/A</v>
      </c>
      <c r="S19" s="175" t="e">
        <f t="shared" si="10"/>
        <v>#N/A</v>
      </c>
      <c r="T19" s="80">
        <v>549</v>
      </c>
      <c r="U19" s="375" t="s">
        <v>506</v>
      </c>
      <c r="V19" s="376"/>
      <c r="W19" s="377"/>
      <c r="X19" s="81"/>
      <c r="Y19" s="85" t="e">
        <f>IF(VLOOKUP($E$1,ورقة4!$A$2:$AZ$12204,42,0)=0,"",(VLOOKUP($E$1,ورقة4!$A$2:$AZ$12204,42,0)))</f>
        <v>#N/A</v>
      </c>
      <c r="Z19" s="174" t="e">
        <f>IF(AND(AG19&lt;&gt;"",AF19=1),46,"")</f>
        <v>#N/A</v>
      </c>
      <c r="AA19" s="175" t="e">
        <f t="shared" si="12"/>
        <v>#N/A</v>
      </c>
      <c r="AB19" s="80">
        <v>555</v>
      </c>
      <c r="AC19" s="375" t="s">
        <v>500</v>
      </c>
      <c r="AD19" s="376"/>
      <c r="AE19" s="377"/>
      <c r="AF19" s="81"/>
      <c r="AG19" s="83" t="e">
        <f>IF(VLOOKUP($E$1,ورقة4!$A$2:$AZ$12204,48,0)=0,"",(VLOOKUP($E$1,ورقة4!$A$2:$AZ$12204,48,0)))</f>
        <v>#N/A</v>
      </c>
      <c r="AH19" s="177"/>
      <c r="AI19" s="177"/>
      <c r="AJ19" s="177"/>
      <c r="AK19" s="166"/>
      <c r="AL19" s="292" t="e">
        <f>IF(J13&lt;&gt;"",J13,"")</f>
        <v>#N/A</v>
      </c>
      <c r="AM19" s="292">
        <v>12</v>
      </c>
      <c r="AN19" s="292"/>
      <c r="AU19" s="1">
        <v>15</v>
      </c>
      <c r="AV19" s="1">
        <v>524</v>
      </c>
      <c r="AW19" s="1" t="s">
        <v>517</v>
      </c>
      <c r="AX19" s="1">
        <f t="shared" si="11"/>
        <v>0</v>
      </c>
      <c r="AY19" s="1" t="e">
        <f t="shared" si="11"/>
        <v>#N/A</v>
      </c>
      <c r="BN19" s="213"/>
      <c r="BO19" s="213"/>
      <c r="BP19" s="213"/>
      <c r="BQ19" s="213"/>
      <c r="BR19" s="213"/>
      <c r="BS19" s="213"/>
      <c r="BT19" s="213"/>
      <c r="BU19" s="213"/>
      <c r="BV19" s="213"/>
      <c r="BW19" s="213"/>
      <c r="BX19" s="213"/>
      <c r="BY19" s="213"/>
      <c r="BZ19" s="213"/>
      <c r="CA19" s="213"/>
      <c r="CB19" s="213"/>
      <c r="CC19" s="213"/>
      <c r="CD19" s="213"/>
      <c r="CE19" s="213"/>
      <c r="CF19" s="213"/>
      <c r="CG19" s="213"/>
      <c r="CH19" s="213"/>
      <c r="CI19" s="213"/>
    </row>
    <row r="20" spans="1:87" ht="26.25" customHeight="1" x14ac:dyDescent="0.25">
      <c r="A20" s="1" t="e">
        <f>IF(AND(I20&lt;&gt;"",H20=1),17,"")</f>
        <v>#N/A</v>
      </c>
      <c r="B20" s="173" t="e">
        <f t="shared" si="8"/>
        <v>#N/A</v>
      </c>
      <c r="C20" s="40">
        <v>526</v>
      </c>
      <c r="D20" s="404" t="s">
        <v>519</v>
      </c>
      <c r="E20" s="404"/>
      <c r="F20" s="404"/>
      <c r="G20" s="405"/>
      <c r="H20" s="81"/>
      <c r="I20" s="85" t="e">
        <f>IF(VLOOKUP($E$1,ورقة4!$A$2:$AZ$12204,19,0)=0,"",(VLOOKUP($E$1,ورقة4!$A$2:$AZ$12204,19,0)))</f>
        <v>#N/A</v>
      </c>
      <c r="J20" s="174" t="e">
        <f>IF(AND(Q20&lt;&gt;"",P20=1),23,"")</f>
        <v>#N/A</v>
      </c>
      <c r="K20" s="175" t="e">
        <f t="shared" si="9"/>
        <v>#N/A</v>
      </c>
      <c r="L20" s="40">
        <v>532</v>
      </c>
      <c r="M20" s="406" t="s">
        <v>513</v>
      </c>
      <c r="N20" s="406"/>
      <c r="O20" s="444"/>
      <c r="P20" s="81"/>
      <c r="Q20" s="85" t="e">
        <f>IF(VLOOKUP($E$1,ورقة4!$A$2:$AZ$12204,25,0)=0,"",(VLOOKUP($E$1,ورقة4!$A$2:$AZ$12204,25,0)))</f>
        <v>#N/A</v>
      </c>
      <c r="R20" s="176" t="e">
        <f>IF(AND(Y20&lt;&gt;"",X20=1),41,"")</f>
        <v>#N/A</v>
      </c>
      <c r="S20" s="175" t="e">
        <f t="shared" si="10"/>
        <v>#N/A</v>
      </c>
      <c r="T20" s="80">
        <v>550</v>
      </c>
      <c r="U20" s="375" t="s">
        <v>507</v>
      </c>
      <c r="V20" s="376"/>
      <c r="W20" s="377"/>
      <c r="X20" s="81"/>
      <c r="Y20" s="85" t="e">
        <f>IF(VLOOKUP($E$1,ورقة4!$A$2:$AZ$12204,43,0)=0,"",(VLOOKUP($E$1,ورقة4!$A$2:$AZ$12204,43,0)))</f>
        <v>#N/A</v>
      </c>
      <c r="Z20" s="174" t="e">
        <f>IF(AND(AG20&lt;&gt;"",AF20=1),47,"")</f>
        <v>#N/A</v>
      </c>
      <c r="AA20" s="175" t="e">
        <f t="shared" si="12"/>
        <v>#N/A</v>
      </c>
      <c r="AB20" s="80">
        <v>556</v>
      </c>
      <c r="AC20" s="427" t="s">
        <v>501</v>
      </c>
      <c r="AD20" s="428"/>
      <c r="AE20" s="429"/>
      <c r="AF20" s="81"/>
      <c r="AG20" s="83" t="e">
        <f>IF(VLOOKUP($E$1,ورقة4!$A$2:$AZ$12204,49,0)=0,"",(VLOOKUP($E$1,ورقة4!$A$2:$AZ$12204,49,0)))</f>
        <v>#N/A</v>
      </c>
      <c r="AH20" s="177"/>
      <c r="AI20" s="177"/>
      <c r="AJ20" s="177"/>
      <c r="AK20" s="166"/>
      <c r="AL20" s="292" t="e">
        <f t="shared" ref="AL20:AL25" si="13">IF(A16&lt;&gt;"",A16,"")</f>
        <v>#N/A</v>
      </c>
      <c r="AM20" s="292">
        <v>13</v>
      </c>
      <c r="AN20" s="292"/>
      <c r="AU20" s="1">
        <v>16</v>
      </c>
      <c r="AV20" s="1">
        <v>525</v>
      </c>
      <c r="AW20" s="1" t="s">
        <v>518</v>
      </c>
      <c r="AX20" s="1">
        <f t="shared" si="11"/>
        <v>0</v>
      </c>
      <c r="AY20" s="1" t="e">
        <f t="shared" si="11"/>
        <v>#N/A</v>
      </c>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row>
    <row r="21" spans="1:87" ht="20.25" x14ac:dyDescent="0.25">
      <c r="A21" s="1" t="e">
        <f>IF(AND(I21&lt;&gt;"",H21=1),18,"")</f>
        <v>#N/A</v>
      </c>
      <c r="B21" s="173" t="e">
        <f t="shared" si="8"/>
        <v>#N/A</v>
      </c>
      <c r="C21" s="40">
        <v>527</v>
      </c>
      <c r="D21" s="405" t="s">
        <v>520</v>
      </c>
      <c r="E21" s="454"/>
      <c r="F21" s="454"/>
      <c r="G21" s="455"/>
      <c r="H21" s="81"/>
      <c r="I21" s="85" t="e">
        <f>IF(VLOOKUP($E$1,ورقة4!$A$2:$AZ$12204,20,0)=0,"",(VLOOKUP($E$1,ورقة4!$A$2:$AZ$12204,20,0)))</f>
        <v>#N/A</v>
      </c>
      <c r="J21" s="174" t="e">
        <f>IF(AND(Q21&lt;&gt;"",P21=1),24,"")</f>
        <v>#N/A</v>
      </c>
      <c r="K21" s="175" t="e">
        <f t="shared" si="9"/>
        <v>#N/A</v>
      </c>
      <c r="L21" s="40">
        <v>533</v>
      </c>
      <c r="M21" s="406" t="s">
        <v>514</v>
      </c>
      <c r="N21" s="406"/>
      <c r="O21" s="444"/>
      <c r="P21" s="81"/>
      <c r="Q21" s="85" t="e">
        <f>IF(VLOOKUP($E$1,ورقة4!$A$2:$AZ$12204,26,0)=0,"",(VLOOKUP($E$1,ورقة4!$A$2:$AZ$12204,26,0)))</f>
        <v>#N/A</v>
      </c>
      <c r="R21" s="176" t="e">
        <f>IF(AND(Y21&lt;&gt;"",X21=1),42,"")</f>
        <v>#N/A</v>
      </c>
      <c r="S21" s="175" t="e">
        <f t="shared" si="10"/>
        <v>#N/A</v>
      </c>
      <c r="T21" s="80">
        <v>551</v>
      </c>
      <c r="U21" s="375" t="s">
        <v>508</v>
      </c>
      <c r="V21" s="376"/>
      <c r="W21" s="377"/>
      <c r="X21" s="81"/>
      <c r="Y21" s="85" t="e">
        <f>IF(VLOOKUP($E$1,ورقة4!$A$2:$AZ$12204,44,0)=0,"",(VLOOKUP($E$1,ورقة4!$A$2:$AZ$12204,44,0)))</f>
        <v>#N/A</v>
      </c>
      <c r="Z21" s="174" t="e">
        <f>IF(AND(AG21&lt;&gt;"",AF21=1),48,"")</f>
        <v>#N/A</v>
      </c>
      <c r="AA21" s="175" t="e">
        <f t="shared" si="12"/>
        <v>#N/A</v>
      </c>
      <c r="AB21" s="80">
        <v>557</v>
      </c>
      <c r="AC21" s="427" t="s">
        <v>502</v>
      </c>
      <c r="AD21" s="428"/>
      <c r="AE21" s="429"/>
      <c r="AF21" s="81"/>
      <c r="AG21" s="83" t="e">
        <f>IF(VLOOKUP($E$1,ورقة4!$A$2:$AZ$12204,50,0)=0,"",(VLOOKUP($E$1,ورقة4!$A$2:$AZ$12204,50,0)))</f>
        <v>#N/A</v>
      </c>
      <c r="AH21" s="177"/>
      <c r="AI21" s="177"/>
      <c r="AJ21" s="177"/>
      <c r="AK21" s="166"/>
      <c r="AL21" s="292" t="e">
        <f t="shared" si="13"/>
        <v>#N/A</v>
      </c>
      <c r="AM21" s="292">
        <v>14</v>
      </c>
      <c r="AN21" s="292"/>
      <c r="AU21" s="1">
        <v>17</v>
      </c>
      <c r="AV21" s="1">
        <v>526</v>
      </c>
      <c r="AW21" s="1" t="s">
        <v>519</v>
      </c>
      <c r="AX21" s="1">
        <f t="shared" si="11"/>
        <v>0</v>
      </c>
      <c r="AY21" s="1" t="e">
        <f t="shared" si="11"/>
        <v>#N/A</v>
      </c>
      <c r="BN21" s="213"/>
      <c r="BO21" s="213"/>
      <c r="BP21" s="213"/>
      <c r="BQ21" s="213"/>
      <c r="BR21" s="213"/>
      <c r="BS21" s="213"/>
      <c r="BT21" s="213"/>
      <c r="BU21" s="213"/>
      <c r="BV21" s="213"/>
      <c r="BW21" s="213"/>
      <c r="BX21" s="213"/>
      <c r="BY21" s="213"/>
      <c r="BZ21" s="213"/>
      <c r="CA21" s="213"/>
      <c r="CB21" s="213"/>
      <c r="CC21" s="213"/>
      <c r="CD21" s="213"/>
      <c r="CE21" s="213"/>
      <c r="CF21" s="213"/>
      <c r="CG21" s="213"/>
      <c r="CH21" s="213"/>
      <c r="CI21" s="213"/>
    </row>
    <row r="22" spans="1:87" ht="16.5" hidden="1" thickBot="1" x14ac:dyDescent="0.3">
      <c r="B22" s="31" t="e">
        <f>SUM(B16:B21)</f>
        <v>#N/A</v>
      </c>
      <c r="C22" s="47"/>
      <c r="D22" s="48"/>
      <c r="E22" s="48"/>
      <c r="F22" s="179">
        <f>COUNTIFS(I16:I21,"A",H16:H21,1)</f>
        <v>0</v>
      </c>
      <c r="G22" s="179">
        <f>COUNTIFS(I16:I21,$R$30,H16:H21,1)</f>
        <v>0</v>
      </c>
      <c r="H22" s="180">
        <f>COUNTIFS(I16:I21,$X$30,H16:H21,1)</f>
        <v>0</v>
      </c>
      <c r="I22" s="44">
        <f>COUNTIFS(I16:I21,$AF$30,H16:H21,1)</f>
        <v>0</v>
      </c>
      <c r="J22" s="174" t="str">
        <f>IF(AND(Q22&lt;&gt;"",P22=1),19,"")</f>
        <v/>
      </c>
      <c r="K22" s="31" t="e">
        <f>SUM(K16:K21)</f>
        <v>#N/A</v>
      </c>
      <c r="L22" s="47"/>
      <c r="M22" s="48"/>
      <c r="N22" s="179">
        <f>COUNTIFS(Q16:Q21,"A",P16:P21,1)</f>
        <v>0</v>
      </c>
      <c r="O22" s="179">
        <f>COUNTIFS(Q16:Q21,$R$30,P16:P21,1)</f>
        <v>0</v>
      </c>
      <c r="P22" s="180">
        <f>COUNTIFS(Q16:Q21,$X$30,P16:P21,1)</f>
        <v>0</v>
      </c>
      <c r="Q22" s="44">
        <f>COUNTIFS(Q16:Q21,$AF$30,P16:P21,1)</f>
        <v>0</v>
      </c>
      <c r="R22" s="31"/>
      <c r="S22" s="31" t="e">
        <f>SUM(S16:S21)</f>
        <v>#N/A</v>
      </c>
      <c r="T22" s="41"/>
      <c r="U22" s="46"/>
      <c r="V22" s="179">
        <f>COUNTIFS(Y16:Y21,"A",X16:X21,1)</f>
        <v>0</v>
      </c>
      <c r="W22" s="179">
        <f>COUNTIFS(Y16:Y21,$R$30,X16:X21,1)</f>
        <v>0</v>
      </c>
      <c r="X22" s="180">
        <f>COUNTIFS(Y16:Y21,$X$30,X16:X21,1)</f>
        <v>0</v>
      </c>
      <c r="Y22" s="44">
        <f>COUNTIFS(Y16:Y21,$AF$30,X16:X21,1)</f>
        <v>0</v>
      </c>
      <c r="Z22" s="43"/>
      <c r="AA22" s="31" t="e">
        <f>SUM(AA16:AA21)</f>
        <v>#N/A</v>
      </c>
      <c r="AB22" s="46"/>
      <c r="AC22" s="46"/>
      <c r="AD22" s="179">
        <f>COUNTIFS(AG16:AG21,"A",AF16:AF21,1)</f>
        <v>0</v>
      </c>
      <c r="AE22" s="179">
        <f>COUNTIFS(AG16:AG21,$R$30,AF16:AF21,1)</f>
        <v>0</v>
      </c>
      <c r="AF22" s="180">
        <f>COUNTIFS(AG16:AG21,$X$30,AF16:AF21,1)</f>
        <v>0</v>
      </c>
      <c r="AG22" s="44">
        <f>COUNTIFS(AG16:AG21,$AF$30,AF16:AF21,1)</f>
        <v>0</v>
      </c>
      <c r="AH22" s="183"/>
      <c r="AI22" s="183"/>
      <c r="AJ22" s="183"/>
      <c r="AK22" s="184"/>
      <c r="AL22" s="292" t="e">
        <f t="shared" si="13"/>
        <v>#N/A</v>
      </c>
      <c r="AM22" s="292">
        <v>15</v>
      </c>
      <c r="AN22" s="292"/>
      <c r="AU22" s="1">
        <v>18</v>
      </c>
      <c r="AV22" s="1">
        <v>527</v>
      </c>
      <c r="AW22" s="1" t="s">
        <v>520</v>
      </c>
      <c r="AX22" s="1">
        <f t="shared" si="11"/>
        <v>0</v>
      </c>
      <c r="AY22" s="1" t="e">
        <f t="shared" si="11"/>
        <v>#N/A</v>
      </c>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row>
    <row r="23" spans="1:87" ht="15.75" hidden="1" x14ac:dyDescent="0.25">
      <c r="B23" s="23"/>
      <c r="D23" s="38"/>
      <c r="E23" s="38"/>
      <c r="F23" s="38"/>
      <c r="G23" s="38"/>
      <c r="H23" s="23"/>
      <c r="I23" s="23"/>
      <c r="J23" s="23"/>
      <c r="K23" s="130"/>
      <c r="P23" s="180"/>
      <c r="Q23" s="44"/>
      <c r="R23" s="31"/>
      <c r="S23" s="130"/>
      <c r="T23" s="134" t="e">
        <f>B14+B22+K14+K22+S14+S22+AA14+AA22</f>
        <v>#N/A</v>
      </c>
      <c r="U23" s="35"/>
      <c r="V23" s="35"/>
      <c r="W23" s="35"/>
      <c r="X23" s="185"/>
      <c r="Y23" s="45"/>
      <c r="Z23" s="36"/>
      <c r="AA23" s="31"/>
      <c r="AB23" s="35"/>
      <c r="AC23" s="35"/>
      <c r="AD23" s="35"/>
      <c r="AE23" s="35"/>
      <c r="AF23" s="185"/>
      <c r="AG23" s="45"/>
      <c r="AH23" s="183"/>
      <c r="AI23" s="183"/>
      <c r="AJ23" s="183"/>
      <c r="AK23" s="184"/>
      <c r="AL23" s="292" t="e">
        <f t="shared" si="13"/>
        <v>#N/A</v>
      </c>
      <c r="AM23" s="292">
        <v>16</v>
      </c>
      <c r="AN23" s="292"/>
      <c r="AU23" s="1">
        <v>19</v>
      </c>
      <c r="AV23" s="1">
        <v>528</v>
      </c>
      <c r="AW23" s="1" t="s">
        <v>509</v>
      </c>
      <c r="AX23" s="1">
        <f t="shared" ref="AX23:AY27" si="14">P16</f>
        <v>0</v>
      </c>
      <c r="AY23" s="1" t="e">
        <f t="shared" si="14"/>
        <v>#N/A</v>
      </c>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row>
    <row r="24" spans="1:87" x14ac:dyDescent="0.2">
      <c r="S24" s="186"/>
      <c r="AL24" s="292" t="e">
        <f t="shared" si="13"/>
        <v>#N/A</v>
      </c>
      <c r="AM24" s="292">
        <v>17</v>
      </c>
      <c r="AN24" s="292"/>
      <c r="AU24" s="1">
        <v>20</v>
      </c>
      <c r="AV24" s="1">
        <v>529</v>
      </c>
      <c r="AW24" s="1" t="s">
        <v>510</v>
      </c>
      <c r="AX24" s="1">
        <f t="shared" si="14"/>
        <v>0</v>
      </c>
      <c r="AY24" s="1" t="e">
        <f t="shared" si="14"/>
        <v>#N/A</v>
      </c>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row>
    <row r="25" spans="1:87" s="89" customFormat="1" ht="23.25" x14ac:dyDescent="0.45">
      <c r="C25" s="372" t="str">
        <f>IF(E3="أنثى","منقطعة عن التسجيل في","منقطع عن التسجيل في")</f>
        <v>منقطع عن التسجيل في</v>
      </c>
      <c r="D25" s="372"/>
      <c r="E25" s="372"/>
      <c r="F25" s="372"/>
      <c r="G25" s="372"/>
      <c r="H25" s="372"/>
      <c r="L25" s="451" t="s">
        <v>193</v>
      </c>
      <c r="M25" s="451"/>
      <c r="N25" s="450" t="e">
        <f>IF(N27&gt;0,14000,6000)</f>
        <v>#N/A</v>
      </c>
      <c r="O25" s="450"/>
      <c r="P25" s="450"/>
      <c r="Q25" s="450"/>
      <c r="R25" s="450"/>
      <c r="S25" s="90"/>
      <c r="T25" s="459" t="s">
        <v>470</v>
      </c>
      <c r="U25" s="460"/>
      <c r="V25" s="461"/>
      <c r="W25" s="434" t="e">
        <f>AB5</f>
        <v>#N/A</v>
      </c>
      <c r="X25" s="435"/>
      <c r="Y25" s="436"/>
      <c r="Z25" s="446" t="s">
        <v>194</v>
      </c>
      <c r="AA25" s="446"/>
      <c r="AB25" s="446"/>
      <c r="AC25" s="446"/>
      <c r="AD25" s="446"/>
      <c r="AE25" s="448">
        <f>G14+O14+W14+AE14+G22+O22+W22+AE22</f>
        <v>0</v>
      </c>
      <c r="AF25" s="448"/>
      <c r="AG25" s="448"/>
      <c r="AL25" s="292" t="e">
        <f t="shared" si="13"/>
        <v>#N/A</v>
      </c>
      <c r="AM25" s="292">
        <v>18</v>
      </c>
      <c r="AN25" s="292"/>
      <c r="AO25" s="1"/>
      <c r="AP25" s="1"/>
      <c r="AQ25" s="1"/>
      <c r="AR25" s="1"/>
      <c r="AS25" s="1"/>
      <c r="AT25" s="1"/>
      <c r="AU25" s="1">
        <v>21</v>
      </c>
      <c r="AV25" s="1">
        <v>530</v>
      </c>
      <c r="AW25" s="1" t="s">
        <v>511</v>
      </c>
      <c r="AX25" s="1">
        <f t="shared" si="14"/>
        <v>0</v>
      </c>
      <c r="AY25" s="1" t="e">
        <f t="shared" si="14"/>
        <v>#N/A</v>
      </c>
      <c r="AZ25" s="1"/>
      <c r="BA25" s="1"/>
      <c r="BB25" s="1"/>
      <c r="BC25" s="1"/>
      <c r="BD25" s="1"/>
      <c r="BE25" s="1"/>
      <c r="BF25" s="1"/>
      <c r="BG25" s="1"/>
      <c r="BH25" s="1"/>
      <c r="BI25" s="1"/>
      <c r="BJ25" s="1"/>
      <c r="BK25" s="1"/>
      <c r="BL25" s="1"/>
      <c r="BM25" s="1"/>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row>
    <row r="26" spans="1:87" s="89" customFormat="1" ht="23.45" customHeight="1" x14ac:dyDescent="0.45">
      <c r="B26" s="91" t="str">
        <f>IFERROR(SMALL($B$48:$B$56,'اختيار المقررات'!AM8),"")</f>
        <v/>
      </c>
      <c r="C26" s="372" t="str">
        <f t="shared" ref="C26:C34" si="15">IF(B26="","",VLOOKUP(B26,$B$48:$D$56,3,0))</f>
        <v/>
      </c>
      <c r="D26" s="372"/>
      <c r="E26" s="372"/>
      <c r="F26" s="372"/>
      <c r="G26" s="372"/>
      <c r="H26" s="372"/>
      <c r="L26" s="451" t="s">
        <v>25</v>
      </c>
      <c r="M26" s="451"/>
      <c r="N26" s="450" t="e">
        <f>IF(E2="الرابعة حديث",28000,0)</f>
        <v>#N/A</v>
      </c>
      <c r="O26" s="450"/>
      <c r="P26" s="450"/>
      <c r="Q26" s="450"/>
      <c r="R26" s="450"/>
      <c r="S26" s="90"/>
      <c r="T26" s="462"/>
      <c r="U26" s="463"/>
      <c r="V26" s="464"/>
      <c r="W26" s="437"/>
      <c r="X26" s="438"/>
      <c r="Y26" s="439"/>
      <c r="Z26" s="447" t="s">
        <v>195</v>
      </c>
      <c r="AA26" s="447"/>
      <c r="AB26" s="447"/>
      <c r="AC26" s="447"/>
      <c r="AD26" s="447"/>
      <c r="AE26" s="448">
        <f>H14+P14+X14+AF14+H22+P22+X22+AF22</f>
        <v>0</v>
      </c>
      <c r="AF26" s="448"/>
      <c r="AG26" s="448"/>
      <c r="AL26" s="292" t="e">
        <f t="shared" ref="AL26:AL28" si="16">IF(J16&lt;&gt;"",J16,"")</f>
        <v>#N/A</v>
      </c>
      <c r="AM26" s="292">
        <v>19</v>
      </c>
      <c r="AN26" s="292"/>
      <c r="AO26" s="1"/>
      <c r="AP26" s="1"/>
      <c r="AQ26" s="1"/>
      <c r="AR26" s="1"/>
      <c r="AS26" s="1"/>
      <c r="AT26" s="1"/>
      <c r="AU26" s="1">
        <v>22</v>
      </c>
      <c r="AV26" s="1">
        <v>531</v>
      </c>
      <c r="AW26" s="1" t="s">
        <v>512</v>
      </c>
      <c r="AX26" s="1">
        <f t="shared" si="14"/>
        <v>0</v>
      </c>
      <c r="AY26" s="1" t="e">
        <f t="shared" si="14"/>
        <v>#N/A</v>
      </c>
      <c r="AZ26" s="1"/>
      <c r="BA26" s="1"/>
      <c r="BB26" s="1"/>
      <c r="BC26" s="1"/>
      <c r="BD26" s="1"/>
      <c r="BE26" s="1"/>
      <c r="BF26" s="1"/>
      <c r="BG26" s="1"/>
      <c r="BH26" s="1"/>
      <c r="BI26" s="1"/>
      <c r="BJ26" s="1"/>
      <c r="BK26" s="1"/>
      <c r="BL26" s="1"/>
      <c r="BM26" s="1"/>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row>
    <row r="27" spans="1:87" s="89" customFormat="1" ht="23.45" customHeight="1" x14ac:dyDescent="0.45">
      <c r="B27" s="91" t="str">
        <f>IFERROR(SMALL($B$48:$B$56,'اختيار المقررات'!AM9),"")</f>
        <v/>
      </c>
      <c r="C27" s="372" t="str">
        <f t="shared" si="15"/>
        <v/>
      </c>
      <c r="D27" s="372"/>
      <c r="E27" s="372"/>
      <c r="F27" s="372"/>
      <c r="G27" s="372"/>
      <c r="H27" s="372"/>
      <c r="L27" s="451" t="s">
        <v>447</v>
      </c>
      <c r="M27" s="451"/>
      <c r="N27" s="468" t="e">
        <f>IF(S27=1,COUNT(B26:B32)*15000,IF(F5=AO4,COUNT(B26:B32)*15000,IF(OR(F5=AO1,F5=AO2,F5=AO5,F5=AO6),COUNT(B26:B32)*15000,IF(OR(F5=AO3,F5=AO7),COUNT(B26:B32)*7500,COUNT(B26:B32)*15000))))</f>
        <v>#N/A</v>
      </c>
      <c r="O27" s="469"/>
      <c r="P27" s="469"/>
      <c r="Q27" s="469"/>
      <c r="R27" s="470"/>
      <c r="S27" s="90" t="e">
        <f>IF(AND(Z28&lt;&gt;"",Z28&lt;&gt;"ضعف الرسوم"),1,0)</f>
        <v>#N/A</v>
      </c>
      <c r="T27" s="465"/>
      <c r="U27" s="466"/>
      <c r="V27" s="467"/>
      <c r="W27" s="440"/>
      <c r="X27" s="441"/>
      <c r="Y27" s="442"/>
      <c r="Z27" s="447" t="e">
        <f>IF(S27=1,"عدد المقررات المسجلة","عدد المقررات المسجلة لأكثر من مرتين")</f>
        <v>#N/A</v>
      </c>
      <c r="AA27" s="447"/>
      <c r="AB27" s="447"/>
      <c r="AC27" s="447"/>
      <c r="AD27" s="447"/>
      <c r="AE27" s="448" t="e">
        <f>IF(S27=1,SUM(F14,N14,V14,AD14,AD22,V22,N22,F22),I14+Q14+Y14+AG14+I22+Q22+Y22+AG22)</f>
        <v>#N/A</v>
      </c>
      <c r="AF27" s="448"/>
      <c r="AG27" s="448"/>
      <c r="AL27" s="292" t="e">
        <f t="shared" si="16"/>
        <v>#N/A</v>
      </c>
      <c r="AM27" s="292">
        <v>20</v>
      </c>
      <c r="AN27" s="292"/>
      <c r="AO27" s="1"/>
      <c r="AP27" s="1"/>
      <c r="AQ27" s="1"/>
      <c r="AR27" s="1"/>
      <c r="AS27" s="1"/>
      <c r="AT27" s="1"/>
      <c r="AU27" s="1">
        <v>23</v>
      </c>
      <c r="AV27" s="1">
        <v>532</v>
      </c>
      <c r="AW27" s="1" t="s">
        <v>513</v>
      </c>
      <c r="AX27" s="1">
        <f t="shared" si="14"/>
        <v>0</v>
      </c>
      <c r="AY27" s="1" t="e">
        <f t="shared" si="14"/>
        <v>#N/A</v>
      </c>
      <c r="AZ27" s="1"/>
      <c r="BA27" s="1"/>
      <c r="BB27" s="1"/>
      <c r="BC27" s="1"/>
      <c r="BD27" s="1"/>
      <c r="BE27" s="1"/>
      <c r="BF27" s="1"/>
      <c r="BG27" s="1"/>
      <c r="BH27" s="1"/>
      <c r="BI27" s="1"/>
      <c r="BJ27" s="1"/>
      <c r="BK27" s="1"/>
      <c r="BL27" s="1"/>
      <c r="BM27" s="1"/>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row>
    <row r="28" spans="1:87" s="89" customFormat="1" ht="23.45" customHeight="1" x14ac:dyDescent="0.45">
      <c r="B28" s="91" t="str">
        <f>IFERROR(SMALL($B$48:$B$56,'اختيار المقررات'!AM10),"")</f>
        <v/>
      </c>
      <c r="C28" s="372" t="str">
        <f t="shared" si="15"/>
        <v/>
      </c>
      <c r="D28" s="372"/>
      <c r="E28" s="372"/>
      <c r="F28" s="372"/>
      <c r="G28" s="372"/>
      <c r="H28" s="372"/>
      <c r="L28" s="449" t="s">
        <v>448</v>
      </c>
      <c r="M28" s="449"/>
      <c r="N28" s="450" t="e">
        <f>IF(Z28="ضعف الرسوم",T23*2,T23)</f>
        <v>#N/A</v>
      </c>
      <c r="O28" s="450"/>
      <c r="P28" s="450"/>
      <c r="Q28" s="450"/>
      <c r="R28" s="450"/>
      <c r="S28" s="90"/>
      <c r="T28" s="451" t="s">
        <v>20</v>
      </c>
      <c r="U28" s="451"/>
      <c r="V28" s="451"/>
      <c r="W28" s="480" t="s">
        <v>211</v>
      </c>
      <c r="X28" s="480"/>
      <c r="Y28" s="480"/>
      <c r="Z28" s="476" t="e">
        <f>IF('إدخال البيانات'!F1="","",'إدخال البيانات'!F1)</f>
        <v>#N/A</v>
      </c>
      <c r="AA28" s="477"/>
      <c r="AB28" s="477"/>
      <c r="AC28" s="477"/>
      <c r="AD28" s="477"/>
      <c r="AE28" s="477"/>
      <c r="AF28" s="477"/>
      <c r="AG28" s="478"/>
      <c r="AL28" s="292" t="e">
        <f t="shared" si="16"/>
        <v>#N/A</v>
      </c>
      <c r="AM28" s="292">
        <v>21</v>
      </c>
      <c r="AN28" s="292"/>
      <c r="AO28" s="1"/>
      <c r="AP28" s="1"/>
      <c r="AQ28" s="1"/>
      <c r="AR28" s="1"/>
      <c r="AS28" s="1"/>
      <c r="AT28" s="1"/>
      <c r="AU28" s="1">
        <v>24</v>
      </c>
      <c r="AV28" s="1">
        <v>533</v>
      </c>
      <c r="AW28" s="1" t="s">
        <v>514</v>
      </c>
      <c r="AX28" s="1">
        <f t="shared" ref="AX28" si="17">P21</f>
        <v>0</v>
      </c>
      <c r="AY28" s="1" t="e">
        <f t="shared" ref="AY28" si="18">Q21</f>
        <v>#N/A</v>
      </c>
      <c r="AZ28" s="1"/>
      <c r="BA28" s="1"/>
      <c r="BB28" s="1"/>
      <c r="BC28" s="1"/>
      <c r="BD28" s="1"/>
      <c r="BE28" s="1"/>
      <c r="BF28" s="1"/>
      <c r="BG28" s="1"/>
      <c r="BH28" s="1"/>
      <c r="BI28" s="1"/>
      <c r="BJ28" s="1"/>
      <c r="BK28" s="1"/>
      <c r="BL28" s="1"/>
      <c r="BM28" s="1"/>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row>
    <row r="29" spans="1:87" s="89" customFormat="1" ht="23.45" customHeight="1" x14ac:dyDescent="0.45">
      <c r="B29" s="91" t="str">
        <f>IFERROR(SMALL($B$48:$B$56,'اختيار المقررات'!AM11),"")</f>
        <v/>
      </c>
      <c r="C29" s="372" t="str">
        <f t="shared" si="15"/>
        <v/>
      </c>
      <c r="D29" s="372"/>
      <c r="E29" s="372"/>
      <c r="F29" s="372"/>
      <c r="G29" s="372"/>
      <c r="H29" s="372"/>
      <c r="L29" s="451" t="s">
        <v>23</v>
      </c>
      <c r="M29" s="451"/>
      <c r="N29" s="471" t="e">
        <f>SUM(N25:R28)-AB5</f>
        <v>#N/A</v>
      </c>
      <c r="O29" s="472"/>
      <c r="P29" s="472"/>
      <c r="Q29" s="472"/>
      <c r="R29" s="473"/>
      <c r="S29" s="90"/>
      <c r="T29" s="451" t="s">
        <v>24</v>
      </c>
      <c r="U29" s="451"/>
      <c r="V29" s="451"/>
      <c r="W29" s="452" t="e">
        <f>IF(W28="نعم",(N25+N26+N27+الإستمارة!U1+الإستمارة!U2)+((N29-(N25+N26+الإستمارة!U1+الإستمارة!U2))/2),N29)</f>
        <v>#N/A</v>
      </c>
      <c r="X29" s="452"/>
      <c r="Y29" s="452"/>
      <c r="Z29" s="451" t="s">
        <v>26</v>
      </c>
      <c r="AA29" s="451"/>
      <c r="AB29" s="451"/>
      <c r="AC29" s="451"/>
      <c r="AD29" s="479" t="e">
        <f>N29-W29</f>
        <v>#N/A</v>
      </c>
      <c r="AE29" s="479"/>
      <c r="AF29" s="479"/>
      <c r="AG29" s="479"/>
      <c r="AL29" s="292" t="e">
        <f>IF(J19&lt;&gt;"",J19,"")</f>
        <v>#N/A</v>
      </c>
      <c r="AM29" s="292">
        <v>23</v>
      </c>
      <c r="AN29" s="292"/>
      <c r="AO29" s="1"/>
      <c r="AP29" s="1"/>
      <c r="AQ29" s="1"/>
      <c r="AR29" s="1"/>
      <c r="AS29" s="1"/>
      <c r="AT29" s="1"/>
      <c r="AU29" s="1">
        <v>25</v>
      </c>
      <c r="AV29" s="1">
        <v>534</v>
      </c>
      <c r="AW29" s="1" t="s">
        <v>485</v>
      </c>
      <c r="AX29" s="1">
        <f t="shared" ref="AX29:AY34" si="19">X8</f>
        <v>0</v>
      </c>
      <c r="AY29" s="1" t="e">
        <f t="shared" si="19"/>
        <v>#N/A</v>
      </c>
      <c r="AZ29" s="1"/>
      <c r="BA29" s="1"/>
      <c r="BB29" s="1"/>
      <c r="BC29" s="1"/>
      <c r="BD29" s="1"/>
      <c r="BE29" s="1"/>
      <c r="BF29" s="1"/>
      <c r="BG29" s="1"/>
      <c r="BH29" s="1"/>
      <c r="BI29" s="1"/>
      <c r="BJ29" s="1"/>
      <c r="BK29" s="1"/>
      <c r="BL29" s="1"/>
      <c r="BM29" s="1"/>
      <c r="BN29" s="214" t="e">
        <f>SUM(AE25:AG27)</f>
        <v>#N/A</v>
      </c>
      <c r="BO29" s="214"/>
      <c r="BP29" s="214"/>
      <c r="BQ29" s="214"/>
      <c r="BR29" s="214"/>
      <c r="BS29" s="214"/>
      <c r="BT29" s="214"/>
      <c r="BU29" s="214"/>
      <c r="BV29" s="214"/>
      <c r="BW29" s="214"/>
      <c r="BX29" s="214"/>
      <c r="BY29" s="214"/>
      <c r="BZ29" s="214"/>
      <c r="CA29" s="214"/>
      <c r="CB29" s="214"/>
      <c r="CC29" s="214"/>
      <c r="CD29" s="214"/>
      <c r="CE29" s="214"/>
      <c r="CF29" s="214"/>
      <c r="CG29" s="214"/>
      <c r="CH29" s="214"/>
      <c r="CI29" s="214"/>
    </row>
    <row r="30" spans="1:87" s="187" customFormat="1" ht="23.45" customHeight="1" x14ac:dyDescent="0.45">
      <c r="B30" s="91" t="str">
        <f>IFERROR(SMALL($B$48:$B$56,'اختيار المقررات'!AM12),"")</f>
        <v/>
      </c>
      <c r="C30" s="372" t="str">
        <f t="shared" si="15"/>
        <v/>
      </c>
      <c r="D30" s="372"/>
      <c r="E30" s="372"/>
      <c r="F30" s="372"/>
      <c r="G30" s="372"/>
      <c r="H30" s="372"/>
      <c r="I30" s="89"/>
      <c r="J30" s="89"/>
      <c r="K30" s="92"/>
      <c r="L30" s="474" t="s">
        <v>449</v>
      </c>
      <c r="M30" s="474"/>
      <c r="N30" s="474"/>
      <c r="O30" s="474"/>
      <c r="P30" s="474"/>
      <c r="Q30" s="474"/>
      <c r="R30" s="475" t="s">
        <v>187</v>
      </c>
      <c r="S30" s="475"/>
      <c r="T30" s="475"/>
      <c r="U30" s="474" t="s">
        <v>450</v>
      </c>
      <c r="V30" s="474"/>
      <c r="W30" s="474"/>
      <c r="X30" s="474" t="s">
        <v>188</v>
      </c>
      <c r="Y30" s="474"/>
      <c r="Z30" s="474" t="s">
        <v>451</v>
      </c>
      <c r="AA30" s="474"/>
      <c r="AB30" s="474"/>
      <c r="AC30" s="474"/>
      <c r="AD30" s="474"/>
      <c r="AE30" s="474"/>
      <c r="AF30" s="93" t="s">
        <v>186</v>
      </c>
      <c r="AG30" s="93"/>
      <c r="AL30" s="292" t="e">
        <f>IF(J20&lt;&gt;"",J20,"")</f>
        <v>#N/A</v>
      </c>
      <c r="AM30" s="292">
        <v>24</v>
      </c>
      <c r="AN30" s="292"/>
      <c r="AO30" s="1"/>
      <c r="AP30" s="1"/>
      <c r="AQ30" s="1"/>
      <c r="AR30" s="1"/>
      <c r="AS30" s="1"/>
      <c r="AT30" s="1"/>
      <c r="AU30" s="1">
        <v>26</v>
      </c>
      <c r="AV30" s="1">
        <v>535</v>
      </c>
      <c r="AW30" s="1" t="s">
        <v>486</v>
      </c>
      <c r="AX30" s="1">
        <f t="shared" si="19"/>
        <v>0</v>
      </c>
      <c r="AY30" s="1" t="e">
        <f t="shared" si="19"/>
        <v>#N/A</v>
      </c>
      <c r="AZ30" s="1"/>
      <c r="BA30" s="1"/>
      <c r="BB30" s="1"/>
      <c r="BC30" s="1"/>
      <c r="BD30" s="1"/>
      <c r="BE30" s="1"/>
      <c r="BF30" s="1"/>
      <c r="BG30" s="1"/>
      <c r="BH30" s="1"/>
      <c r="BI30" s="1"/>
      <c r="BJ30" s="1"/>
      <c r="BK30" s="1"/>
      <c r="BL30" s="1"/>
      <c r="BM30" s="1"/>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row>
    <row r="31" spans="1:87" s="3" customFormat="1" ht="23.45" customHeight="1" x14ac:dyDescent="0.45">
      <c r="B31" s="91" t="str">
        <f>IFERROR(SMALL($B$48:$B$56,'اختيار المقررات'!AM13),"")</f>
        <v/>
      </c>
      <c r="C31" s="372" t="str">
        <f t="shared" si="15"/>
        <v/>
      </c>
      <c r="D31" s="372"/>
      <c r="E31" s="372"/>
      <c r="F31" s="372"/>
      <c r="G31" s="372"/>
      <c r="H31" s="372"/>
      <c r="I31" s="143"/>
      <c r="J31" s="143"/>
      <c r="K31" s="143"/>
      <c r="L31" s="143"/>
      <c r="M31" s="143" t="s">
        <v>452</v>
      </c>
      <c r="N31" s="143"/>
      <c r="O31" s="143"/>
      <c r="P31" s="143"/>
      <c r="Q31" s="143"/>
      <c r="R31" s="143"/>
      <c r="S31" s="143"/>
      <c r="T31" s="143"/>
      <c r="U31" s="143"/>
      <c r="V31" s="143"/>
      <c r="W31" s="143"/>
      <c r="X31" s="143"/>
      <c r="Y31" s="143"/>
      <c r="Z31" s="143"/>
      <c r="AA31" s="143"/>
      <c r="AB31" s="143"/>
      <c r="AC31" s="143"/>
      <c r="AD31" s="143"/>
      <c r="AE31" s="143"/>
      <c r="AF31" s="143"/>
      <c r="AG31" s="143"/>
      <c r="AL31" s="292" t="e">
        <f>IF(J21&lt;&gt;"",J21,"")</f>
        <v>#N/A</v>
      </c>
      <c r="AM31" s="292">
        <v>25</v>
      </c>
      <c r="AN31" s="292"/>
      <c r="AO31" s="1"/>
      <c r="AP31" s="1"/>
      <c r="AQ31" s="1"/>
      <c r="AR31" s="1"/>
      <c r="AS31" s="1"/>
      <c r="AT31" s="1"/>
      <c r="AU31" s="1">
        <v>27</v>
      </c>
      <c r="AV31" s="1">
        <v>536</v>
      </c>
      <c r="AW31" s="1" t="s">
        <v>487</v>
      </c>
      <c r="AX31" s="1">
        <f t="shared" si="19"/>
        <v>0</v>
      </c>
      <c r="AY31" s="1" t="e">
        <f t="shared" si="19"/>
        <v>#N/A</v>
      </c>
      <c r="AZ31" s="1"/>
      <c r="BA31" s="1"/>
      <c r="BB31" s="1"/>
      <c r="BC31" s="1"/>
      <c r="BD31" s="1"/>
      <c r="BE31" s="1"/>
      <c r="BF31" s="1"/>
      <c r="BG31" s="1"/>
      <c r="BH31" s="1"/>
      <c r="BI31" s="1"/>
      <c r="BJ31" s="1"/>
      <c r="BK31" s="1"/>
      <c r="BL31" s="1"/>
      <c r="BM31" s="1"/>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row>
    <row r="32" spans="1:87" s="3" customFormat="1" ht="14.45" customHeight="1" x14ac:dyDescent="0.45">
      <c r="B32" s="91" t="str">
        <f>IFERROR(SMALL($B$48:$B$56,'اختيار المقررات'!AM14),"")</f>
        <v/>
      </c>
      <c r="C32" s="372" t="str">
        <f t="shared" si="15"/>
        <v/>
      </c>
      <c r="D32" s="372"/>
      <c r="E32" s="372"/>
      <c r="F32" s="372"/>
      <c r="G32" s="372"/>
      <c r="H32" s="372"/>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L32" s="292" t="e">
        <f t="shared" ref="AL32:AL37" si="20">IF(R8&lt;&gt;"",R8,"")</f>
        <v>#N/A</v>
      </c>
      <c r="AM32" s="292">
        <v>26</v>
      </c>
      <c r="AN32" s="292"/>
      <c r="AO32" s="1"/>
      <c r="AP32" s="1"/>
      <c r="AQ32" s="1"/>
      <c r="AR32" s="1"/>
      <c r="AS32" s="1"/>
      <c r="AT32" s="1"/>
      <c r="AU32" s="1">
        <v>28</v>
      </c>
      <c r="AV32" s="1">
        <v>537</v>
      </c>
      <c r="AW32" s="1" t="s">
        <v>488</v>
      </c>
      <c r="AX32" s="1">
        <f t="shared" si="19"/>
        <v>0</v>
      </c>
      <c r="AY32" s="1" t="e">
        <f t="shared" si="19"/>
        <v>#N/A</v>
      </c>
      <c r="AZ32" s="1"/>
      <c r="BA32" s="1"/>
      <c r="BB32" s="1"/>
      <c r="BC32" s="1"/>
      <c r="BD32" s="1"/>
      <c r="BE32" s="1"/>
      <c r="BF32" s="1"/>
      <c r="BG32" s="1"/>
      <c r="BH32" s="1"/>
      <c r="BI32" s="1"/>
      <c r="BJ32" s="1"/>
      <c r="BK32" s="1"/>
      <c r="BL32" s="1"/>
      <c r="BM32" s="1"/>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row>
    <row r="33" spans="2:87" s="3" customFormat="1" ht="18.75" x14ac:dyDescent="0.45">
      <c r="B33" s="91" t="str">
        <f>IFERROR(SMALL($B$48:$B$56,'اختيار المقررات'!AM15),"")</f>
        <v/>
      </c>
      <c r="C33" s="372" t="str">
        <f t="shared" si="15"/>
        <v/>
      </c>
      <c r="D33" s="372"/>
      <c r="E33" s="372"/>
      <c r="F33" s="372"/>
      <c r="G33" s="372"/>
      <c r="H33" s="372"/>
      <c r="AL33" s="292" t="e">
        <f t="shared" si="20"/>
        <v>#N/A</v>
      </c>
      <c r="AM33" s="292">
        <v>27</v>
      </c>
      <c r="AN33" s="292"/>
      <c r="AO33" s="1"/>
      <c r="AP33" s="1"/>
      <c r="AQ33" s="1"/>
      <c r="AR33" s="1"/>
      <c r="AS33" s="1"/>
      <c r="AT33" s="1"/>
      <c r="AU33" s="1">
        <v>29</v>
      </c>
      <c r="AV33" s="1">
        <v>538</v>
      </c>
      <c r="AW33" s="1" t="s">
        <v>489</v>
      </c>
      <c r="AX33" s="1">
        <f t="shared" si="19"/>
        <v>0</v>
      </c>
      <c r="AY33" s="1" t="e">
        <f t="shared" si="19"/>
        <v>#N/A</v>
      </c>
      <c r="AZ33" s="1"/>
      <c r="BA33" s="1"/>
      <c r="BB33" s="1"/>
      <c r="BC33" s="1"/>
      <c r="BD33" s="1"/>
      <c r="BE33" s="1"/>
      <c r="BF33" s="1"/>
      <c r="BG33" s="1"/>
      <c r="BH33" s="1"/>
      <c r="BI33" s="1"/>
      <c r="BJ33" s="1"/>
      <c r="BK33" s="1"/>
      <c r="BL33" s="1"/>
      <c r="BM33" s="1"/>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row>
    <row r="34" spans="2:87" s="3" customFormat="1" ht="18.75" x14ac:dyDescent="0.45">
      <c r="B34" s="91" t="str">
        <f>IFERROR(SMALL($B$48:$B$56,'اختيار المقررات'!AM16),"")</f>
        <v/>
      </c>
      <c r="C34" s="372" t="str">
        <f t="shared" si="15"/>
        <v/>
      </c>
      <c r="D34" s="372"/>
      <c r="E34" s="372"/>
      <c r="F34" s="372"/>
      <c r="G34" s="372"/>
      <c r="H34" s="372"/>
      <c r="AL34" s="292" t="e">
        <f t="shared" si="20"/>
        <v>#N/A</v>
      </c>
      <c r="AM34" s="292">
        <v>28</v>
      </c>
      <c r="AN34" s="292"/>
      <c r="AO34" s="1"/>
      <c r="AP34" s="1"/>
      <c r="AQ34" s="1"/>
      <c r="AR34" s="1"/>
      <c r="AS34" s="1"/>
      <c r="AT34" s="1"/>
      <c r="AU34" s="1">
        <v>30</v>
      </c>
      <c r="AV34" s="1">
        <v>539</v>
      </c>
      <c r="AW34" s="1" t="s">
        <v>490</v>
      </c>
      <c r="AX34" s="1">
        <f t="shared" si="19"/>
        <v>0</v>
      </c>
      <c r="AY34" s="1" t="e">
        <f t="shared" si="19"/>
        <v>#N/A</v>
      </c>
      <c r="AZ34" s="1"/>
      <c r="BA34" s="1"/>
      <c r="BB34" s="1"/>
      <c r="BC34" s="1"/>
      <c r="BD34" s="1"/>
      <c r="BE34" s="1"/>
      <c r="BF34" s="1"/>
      <c r="BG34" s="1"/>
      <c r="BH34" s="1"/>
      <c r="BI34" s="1"/>
      <c r="BJ34" s="1"/>
      <c r="BK34" s="1"/>
      <c r="BL34" s="1"/>
      <c r="BM34" s="1"/>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row>
    <row r="35" spans="2:87" s="3" customFormat="1" ht="15.75" x14ac:dyDescent="0.25">
      <c r="B35" s="3" t="e">
        <f>IF(VLOOKUP(E1,ورقة2!AP2:BP1151,22,0)="م",1,"")</f>
        <v>#N/A</v>
      </c>
      <c r="H35" s="23"/>
      <c r="I35" s="23"/>
      <c r="J35" s="23"/>
      <c r="K35" s="23"/>
      <c r="L35" s="23"/>
      <c r="M35" s="23"/>
      <c r="N35" s="23"/>
      <c r="O35" s="23"/>
      <c r="P35" s="23"/>
      <c r="Q35" s="23"/>
      <c r="AL35" s="292" t="e">
        <f t="shared" si="20"/>
        <v>#N/A</v>
      </c>
      <c r="AM35" s="292">
        <v>29</v>
      </c>
      <c r="AN35" s="292"/>
      <c r="AO35" s="1"/>
      <c r="AP35" s="1"/>
      <c r="AQ35" s="1"/>
      <c r="AR35" s="1"/>
      <c r="AS35" s="1"/>
      <c r="AT35" s="1"/>
      <c r="AU35" s="1">
        <v>31</v>
      </c>
      <c r="AV35" s="1">
        <v>540</v>
      </c>
      <c r="AW35" s="1" t="s">
        <v>491</v>
      </c>
      <c r="AX35" s="1">
        <f t="shared" ref="AX35:AY40" si="21">AF8</f>
        <v>0</v>
      </c>
      <c r="AY35" s="1" t="e">
        <f t="shared" si="21"/>
        <v>#N/A</v>
      </c>
      <c r="AZ35" s="1"/>
      <c r="BA35" s="1"/>
      <c r="BB35" s="1"/>
      <c r="BC35" s="1"/>
      <c r="BD35" s="1"/>
      <c r="BE35" s="1"/>
      <c r="BF35" s="1"/>
      <c r="BG35" s="1"/>
      <c r="BH35" s="1"/>
      <c r="BI35" s="1"/>
      <c r="BJ35" s="1"/>
      <c r="BK35" s="1"/>
      <c r="BL35" s="1"/>
      <c r="BM35" s="1"/>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row>
    <row r="36" spans="2:87" s="3" customFormat="1" x14ac:dyDescent="0.2">
      <c r="B36" s="3" t="e">
        <f>IF(VLOOKUP(E1,ورقة2!AP2:BP1151,23,0)="م",2,"")</f>
        <v>#N/A</v>
      </c>
      <c r="C36" s="4"/>
      <c r="D36" s="5"/>
      <c r="E36" s="5"/>
      <c r="F36" s="5"/>
      <c r="G36" s="5"/>
      <c r="J36" s="24"/>
      <c r="L36" s="4"/>
      <c r="M36" s="5"/>
      <c r="N36" s="5"/>
      <c r="O36" s="5"/>
      <c r="AL36" s="292" t="e">
        <f t="shared" si="20"/>
        <v>#N/A</v>
      </c>
      <c r="AM36" s="292">
        <v>30</v>
      </c>
      <c r="AN36" s="292"/>
      <c r="AO36" s="1"/>
      <c r="AP36" s="1"/>
      <c r="AQ36" s="1"/>
      <c r="AR36" s="1"/>
      <c r="AS36" s="1"/>
      <c r="AT36" s="1"/>
      <c r="AU36" s="1">
        <v>32</v>
      </c>
      <c r="AV36" s="1">
        <v>541</v>
      </c>
      <c r="AW36" s="1" t="s">
        <v>492</v>
      </c>
      <c r="AX36" s="1">
        <f t="shared" si="21"/>
        <v>0</v>
      </c>
      <c r="AY36" s="1" t="e">
        <f t="shared" si="21"/>
        <v>#N/A</v>
      </c>
      <c r="AZ36" s="1"/>
      <c r="BA36" s="1"/>
      <c r="BB36" s="1"/>
      <c r="BC36" s="1"/>
      <c r="BD36" s="1"/>
      <c r="BE36" s="1"/>
      <c r="BF36" s="1"/>
      <c r="BG36" s="1"/>
      <c r="BH36" s="1"/>
      <c r="BI36" s="1"/>
      <c r="BJ36" s="1"/>
      <c r="BK36" s="1"/>
      <c r="BL36" s="1"/>
      <c r="BM36" s="1"/>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row>
    <row r="37" spans="2:87" s="3" customFormat="1" x14ac:dyDescent="0.2">
      <c r="C37" s="4"/>
      <c r="D37" s="5"/>
      <c r="E37" s="5"/>
      <c r="F37" s="5"/>
      <c r="G37" s="5"/>
      <c r="J37" s="24"/>
      <c r="L37" s="4"/>
      <c r="M37" s="5"/>
      <c r="N37" s="5"/>
      <c r="O37" s="5"/>
      <c r="AL37" s="292" t="e">
        <f t="shared" si="20"/>
        <v>#N/A</v>
      </c>
      <c r="AM37" s="292">
        <v>31</v>
      </c>
      <c r="AN37" s="292"/>
      <c r="AO37" s="1"/>
      <c r="AP37" s="1"/>
      <c r="AQ37" s="1"/>
      <c r="AR37" s="1"/>
      <c r="AS37" s="1"/>
      <c r="AT37" s="1"/>
      <c r="AU37" s="1">
        <v>33</v>
      </c>
      <c r="AV37" s="1">
        <v>542</v>
      </c>
      <c r="AW37" s="1" t="s">
        <v>493</v>
      </c>
      <c r="AX37" s="1">
        <f t="shared" si="21"/>
        <v>0</v>
      </c>
      <c r="AY37" s="1" t="e">
        <f t="shared" si="21"/>
        <v>#N/A</v>
      </c>
      <c r="AZ37" s="1"/>
      <c r="BA37" s="1"/>
      <c r="BB37" s="1"/>
      <c r="BC37" s="1"/>
      <c r="BD37" s="1"/>
      <c r="BE37" s="1"/>
      <c r="BF37" s="1"/>
      <c r="BG37" s="1"/>
      <c r="BH37" s="1"/>
      <c r="BI37" s="1"/>
      <c r="BJ37" s="1"/>
      <c r="BK37" s="1"/>
      <c r="BL37" s="1"/>
      <c r="BM37" s="1"/>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row>
    <row r="38" spans="2:87" s="3" customFormat="1" x14ac:dyDescent="0.2">
      <c r="C38" s="4"/>
      <c r="D38" s="5"/>
      <c r="E38" s="5"/>
      <c r="F38" s="5"/>
      <c r="G38" s="5"/>
      <c r="J38" s="24"/>
      <c r="L38" s="4"/>
      <c r="M38" s="5"/>
      <c r="N38" s="5"/>
      <c r="O38" s="5"/>
      <c r="AL38" s="292" t="e">
        <f t="shared" ref="AL38:AL43" si="22">IF(Z8&lt;&gt;"",Z8,"")</f>
        <v>#N/A</v>
      </c>
      <c r="AM38" s="292">
        <v>32</v>
      </c>
      <c r="AN38" s="292"/>
      <c r="AO38" s="1"/>
      <c r="AP38" s="1"/>
      <c r="AQ38" s="1"/>
      <c r="AR38" s="1"/>
      <c r="AS38" s="1"/>
      <c r="AT38" s="1"/>
      <c r="AU38" s="1">
        <v>34</v>
      </c>
      <c r="AV38" s="1">
        <v>543</v>
      </c>
      <c r="AW38" s="1" t="s">
        <v>494</v>
      </c>
      <c r="AX38" s="1">
        <f t="shared" si="21"/>
        <v>0</v>
      </c>
      <c r="AY38" s="1" t="e">
        <f t="shared" si="21"/>
        <v>#N/A</v>
      </c>
      <c r="AZ38" s="1"/>
      <c r="BA38" s="1"/>
      <c r="BB38" s="1"/>
      <c r="BC38" s="1"/>
      <c r="BD38" s="1"/>
      <c r="BE38" s="1"/>
      <c r="BF38" s="1"/>
      <c r="BG38" s="1"/>
      <c r="BH38" s="1"/>
      <c r="BI38" s="1"/>
      <c r="BJ38" s="1"/>
      <c r="BK38" s="1"/>
      <c r="BL38" s="1"/>
      <c r="BM38" s="1"/>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row>
    <row r="39" spans="2:87" s="3" customFormat="1" x14ac:dyDescent="0.2">
      <c r="C39" s="4"/>
      <c r="D39" s="5"/>
      <c r="E39" s="5"/>
      <c r="F39" s="5"/>
      <c r="G39" s="5"/>
      <c r="J39" s="24"/>
      <c r="L39" s="4"/>
      <c r="M39" s="5"/>
      <c r="N39" s="5"/>
      <c r="O39" s="5"/>
      <c r="AL39" s="292" t="e">
        <f t="shared" si="22"/>
        <v>#N/A</v>
      </c>
      <c r="AM39" s="292">
        <v>33</v>
      </c>
      <c r="AN39" s="292"/>
      <c r="AO39" s="1"/>
      <c r="AP39" s="1"/>
      <c r="AQ39" s="1"/>
      <c r="AR39" s="1"/>
      <c r="AS39" s="1"/>
      <c r="AT39" s="1"/>
      <c r="AU39" s="1">
        <v>35</v>
      </c>
      <c r="AV39" s="1">
        <v>544</v>
      </c>
      <c r="AW39" s="1" t="s">
        <v>495</v>
      </c>
      <c r="AX39" s="1">
        <f t="shared" si="21"/>
        <v>0</v>
      </c>
      <c r="AY39" s="1" t="e">
        <f t="shared" si="21"/>
        <v>#N/A</v>
      </c>
      <c r="AZ39" s="1"/>
      <c r="BA39" s="1"/>
      <c r="BB39" s="1"/>
      <c r="BC39" s="1"/>
      <c r="BD39" s="1"/>
      <c r="BE39" s="1"/>
      <c r="BF39" s="1"/>
      <c r="BG39" s="1"/>
      <c r="BH39" s="1"/>
      <c r="BI39" s="1"/>
      <c r="BJ39" s="1"/>
      <c r="BK39" s="1"/>
      <c r="BL39" s="1"/>
      <c r="BM39" s="1"/>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row>
    <row r="40" spans="2:87" s="3" customFormat="1" x14ac:dyDescent="0.2">
      <c r="C40" s="4"/>
      <c r="D40" s="5"/>
      <c r="E40" s="5"/>
      <c r="F40" s="5"/>
      <c r="G40" s="5"/>
      <c r="J40" s="24"/>
      <c r="L40" s="4"/>
      <c r="M40" s="5"/>
      <c r="N40" s="5"/>
      <c r="O40" s="5"/>
      <c r="AL40" s="292" t="e">
        <f t="shared" si="22"/>
        <v>#N/A</v>
      </c>
      <c r="AM40" s="292">
        <v>34</v>
      </c>
      <c r="AN40" s="292"/>
      <c r="AO40" s="1"/>
      <c r="AP40" s="1"/>
      <c r="AQ40" s="1"/>
      <c r="AR40" s="1"/>
      <c r="AS40" s="1"/>
      <c r="AT40" s="1"/>
      <c r="AU40" s="1">
        <v>36</v>
      </c>
      <c r="AV40" s="1">
        <v>545</v>
      </c>
      <c r="AW40" s="1" t="s">
        <v>496</v>
      </c>
      <c r="AX40" s="1">
        <f t="shared" si="21"/>
        <v>0</v>
      </c>
      <c r="AY40" s="1" t="e">
        <f t="shared" si="21"/>
        <v>#N/A</v>
      </c>
      <c r="AZ40" s="1"/>
      <c r="BA40" s="1"/>
      <c r="BB40" s="1"/>
      <c r="BC40" s="1"/>
      <c r="BD40" s="1"/>
      <c r="BE40" s="1"/>
      <c r="BF40" s="1"/>
      <c r="BG40" s="1"/>
      <c r="BH40" s="1"/>
      <c r="BI40" s="1"/>
      <c r="BJ40" s="1"/>
      <c r="BK40" s="1"/>
      <c r="BL40" s="1"/>
      <c r="BM40" s="1"/>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row>
    <row r="41" spans="2:87" s="3" customFormat="1" ht="15.75" x14ac:dyDescent="0.2">
      <c r="B41" s="5"/>
      <c r="C41" s="5"/>
      <c r="D41" s="5"/>
      <c r="E41" s="6"/>
      <c r="H41" s="25"/>
      <c r="I41" s="25"/>
      <c r="J41" s="25"/>
      <c r="K41" s="25"/>
      <c r="L41" s="7"/>
      <c r="M41" s="7"/>
      <c r="N41" s="26"/>
      <c r="O41" s="26"/>
      <c r="P41" s="26"/>
      <c r="Q41" s="26"/>
      <c r="AL41" s="292" t="e">
        <f t="shared" si="22"/>
        <v>#N/A</v>
      </c>
      <c r="AM41" s="292">
        <v>35</v>
      </c>
      <c r="AN41" s="292"/>
      <c r="AO41" s="1"/>
      <c r="AP41" s="1"/>
      <c r="AQ41" s="1"/>
      <c r="AR41" s="1"/>
      <c r="AS41" s="1"/>
      <c r="AT41" s="1"/>
      <c r="AU41" s="1">
        <v>37</v>
      </c>
      <c r="AV41" s="1">
        <v>546</v>
      </c>
      <c r="AW41" s="1" t="s">
        <v>503</v>
      </c>
      <c r="AX41" s="1">
        <f t="shared" ref="AX41:AY46" si="23">X16</f>
        <v>0</v>
      </c>
      <c r="AY41" s="1" t="e">
        <f t="shared" si="23"/>
        <v>#N/A</v>
      </c>
      <c r="AZ41" s="1"/>
      <c r="BA41" s="1"/>
      <c r="BB41" s="1"/>
      <c r="BC41" s="1"/>
      <c r="BD41" s="1"/>
      <c r="BE41" s="1"/>
      <c r="BF41" s="1"/>
      <c r="BG41" s="1"/>
      <c r="BH41" s="1"/>
      <c r="BI41" s="1"/>
      <c r="BJ41" s="1"/>
      <c r="BK41" s="1"/>
      <c r="BL41" s="1"/>
      <c r="BM41" s="1"/>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row>
    <row r="42" spans="2:87" s="3" customFormat="1" ht="15.75" x14ac:dyDescent="0.2">
      <c r="F42" s="5"/>
      <c r="H42" s="25"/>
      <c r="I42" s="25"/>
      <c r="J42" s="25"/>
      <c r="K42" s="25"/>
      <c r="L42" s="7"/>
      <c r="M42" s="7"/>
      <c r="N42" s="26"/>
      <c r="O42" s="26"/>
      <c r="P42" s="26"/>
      <c r="Q42" s="26"/>
      <c r="AL42" s="292" t="e">
        <f t="shared" si="22"/>
        <v>#N/A</v>
      </c>
      <c r="AM42" s="292">
        <v>36</v>
      </c>
      <c r="AN42" s="292"/>
      <c r="AO42" s="1"/>
      <c r="AP42" s="1"/>
      <c r="AQ42" s="1"/>
      <c r="AR42" s="1"/>
      <c r="AS42" s="1"/>
      <c r="AT42" s="1"/>
      <c r="AU42" s="1">
        <v>38</v>
      </c>
      <c r="AV42" s="1">
        <v>547</v>
      </c>
      <c r="AW42" s="1" t="s">
        <v>504</v>
      </c>
      <c r="AX42" s="1">
        <f t="shared" si="23"/>
        <v>0</v>
      </c>
      <c r="AY42" s="1" t="e">
        <f t="shared" si="23"/>
        <v>#N/A</v>
      </c>
      <c r="AZ42" s="1"/>
      <c r="BA42" s="1"/>
      <c r="BB42" s="1"/>
      <c r="BC42" s="1"/>
      <c r="BD42" s="1"/>
      <c r="BE42" s="1"/>
      <c r="BF42" s="1"/>
      <c r="BG42" s="1"/>
      <c r="BH42" s="1"/>
      <c r="BI42" s="1"/>
      <c r="BJ42" s="1"/>
      <c r="BK42" s="1"/>
      <c r="BL42" s="1"/>
      <c r="BM42" s="1"/>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row>
    <row r="43" spans="2:87" s="3" customFormat="1" ht="18" x14ac:dyDescent="0.2">
      <c r="F43" s="9"/>
      <c r="G43" s="10"/>
      <c r="H43" s="8"/>
      <c r="I43" s="8"/>
      <c r="J43" s="8"/>
      <c r="K43" s="8"/>
      <c r="L43" s="5"/>
      <c r="M43" s="5"/>
      <c r="N43" s="26"/>
      <c r="O43" s="26"/>
      <c r="P43" s="26"/>
      <c r="Q43" s="26"/>
      <c r="AL43" s="292" t="e">
        <f t="shared" si="22"/>
        <v>#N/A</v>
      </c>
      <c r="AM43" s="292">
        <v>37</v>
      </c>
      <c r="AN43" s="292"/>
      <c r="AO43" s="1"/>
      <c r="AP43" s="1"/>
      <c r="AQ43" s="1"/>
      <c r="AR43" s="1"/>
      <c r="AS43" s="1"/>
      <c r="AT43" s="1"/>
      <c r="AU43" s="1">
        <v>39</v>
      </c>
      <c r="AV43" s="1">
        <v>548</v>
      </c>
      <c r="AW43" s="1" t="s">
        <v>505</v>
      </c>
      <c r="AX43" s="1">
        <f t="shared" si="23"/>
        <v>0</v>
      </c>
      <c r="AY43" s="1" t="e">
        <f t="shared" si="23"/>
        <v>#N/A</v>
      </c>
      <c r="AZ43" s="1"/>
      <c r="BA43" s="1"/>
      <c r="BB43" s="1"/>
      <c r="BC43" s="1"/>
      <c r="BD43" s="1"/>
      <c r="BE43" s="1"/>
      <c r="BF43" s="1"/>
      <c r="BG43" s="1"/>
      <c r="BH43" s="1"/>
      <c r="BI43" s="1"/>
      <c r="BJ43" s="1"/>
      <c r="BK43" s="1"/>
      <c r="BL43" s="1"/>
      <c r="BM43" s="1"/>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row>
    <row r="44" spans="2:87" s="3" customFormat="1" x14ac:dyDescent="0.2">
      <c r="G44" s="5"/>
      <c r="H44" s="5"/>
      <c r="I44" s="5"/>
      <c r="J44" s="5"/>
      <c r="K44" s="5"/>
      <c r="L44" s="5"/>
      <c r="M44" s="11"/>
      <c r="N44" s="26"/>
      <c r="O44" s="26"/>
      <c r="P44" s="26"/>
      <c r="Q44" s="26"/>
      <c r="AL44" s="292" t="e">
        <f t="shared" ref="AL44:AL49" si="24">IF(R16&lt;&gt;"",R16,"")</f>
        <v>#N/A</v>
      </c>
      <c r="AM44" s="292">
        <v>38</v>
      </c>
      <c r="AN44" s="292"/>
      <c r="AO44" s="1"/>
      <c r="AP44" s="1"/>
      <c r="AQ44" s="1"/>
      <c r="AR44" s="1"/>
      <c r="AS44" s="1"/>
      <c r="AT44" s="1"/>
      <c r="AU44" s="1">
        <v>40</v>
      </c>
      <c r="AV44" s="1">
        <v>549</v>
      </c>
      <c r="AW44" s="1" t="s">
        <v>506</v>
      </c>
      <c r="AX44" s="1">
        <f t="shared" si="23"/>
        <v>0</v>
      </c>
      <c r="AY44" s="1" t="e">
        <f t="shared" si="23"/>
        <v>#N/A</v>
      </c>
      <c r="AZ44" s="1"/>
      <c r="BA44" s="1"/>
      <c r="BB44" s="1"/>
      <c r="BC44" s="1"/>
      <c r="BD44" s="1"/>
      <c r="BE44" s="1"/>
      <c r="BF44" s="1"/>
      <c r="BG44" s="1"/>
      <c r="BH44" s="1"/>
      <c r="BI44" s="1"/>
      <c r="BJ44" s="1"/>
      <c r="BK44" s="1"/>
      <c r="BL44" s="1"/>
      <c r="BM44" s="1"/>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row>
    <row r="45" spans="2:87" s="3" customFormat="1" ht="18" x14ac:dyDescent="0.2">
      <c r="F45" s="10"/>
      <c r="G45" s="5"/>
      <c r="H45" s="5"/>
      <c r="I45" s="5"/>
      <c r="J45" s="5"/>
      <c r="K45" s="5"/>
      <c r="L45" s="5"/>
      <c r="M45" s="7"/>
      <c r="N45" s="7"/>
      <c r="O45" s="12"/>
      <c r="P45" s="12"/>
      <c r="Q45" s="12"/>
      <c r="AL45" s="292" t="e">
        <f t="shared" si="24"/>
        <v>#N/A</v>
      </c>
      <c r="AM45" s="292">
        <v>39</v>
      </c>
      <c r="AN45" s="292"/>
      <c r="AO45" s="1"/>
      <c r="AP45" s="1"/>
      <c r="AQ45" s="1"/>
      <c r="AR45" s="1"/>
      <c r="AS45" s="1"/>
      <c r="AT45" s="1"/>
      <c r="AU45" s="1">
        <v>41</v>
      </c>
      <c r="AV45" s="1">
        <v>550</v>
      </c>
      <c r="AW45" s="1" t="s">
        <v>507</v>
      </c>
      <c r="AX45" s="1">
        <f t="shared" si="23"/>
        <v>0</v>
      </c>
      <c r="AY45" s="1" t="e">
        <f t="shared" si="23"/>
        <v>#N/A</v>
      </c>
      <c r="AZ45" s="1"/>
      <c r="BA45" s="1"/>
      <c r="BB45" s="1"/>
      <c r="BC45" s="1"/>
      <c r="BD45" s="1"/>
      <c r="BE45" s="1"/>
      <c r="BF45" s="1"/>
      <c r="BG45" s="1"/>
      <c r="BH45" s="1"/>
      <c r="BI45" s="1"/>
      <c r="BJ45" s="1"/>
      <c r="BK45" s="1"/>
      <c r="BL45" s="1"/>
      <c r="BM45" s="1"/>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row>
    <row r="46" spans="2:87" s="3" customFormat="1" x14ac:dyDescent="0.2">
      <c r="AL46" s="292" t="e">
        <f t="shared" si="24"/>
        <v>#N/A</v>
      </c>
      <c r="AM46" s="292">
        <v>40</v>
      </c>
      <c r="AN46" s="292"/>
      <c r="AO46" s="1"/>
      <c r="AP46" s="1"/>
      <c r="AQ46" s="1"/>
      <c r="AR46" s="1"/>
      <c r="AS46" s="1"/>
      <c r="AT46" s="1"/>
      <c r="AU46" s="1">
        <v>42</v>
      </c>
      <c r="AV46" s="1">
        <v>551</v>
      </c>
      <c r="AW46" s="1" t="s">
        <v>508</v>
      </c>
      <c r="AX46" s="1">
        <f t="shared" si="23"/>
        <v>0</v>
      </c>
      <c r="AY46" s="1" t="e">
        <f t="shared" si="23"/>
        <v>#N/A</v>
      </c>
      <c r="AZ46" s="1"/>
      <c r="BA46" s="1"/>
      <c r="BB46" s="1"/>
      <c r="BC46" s="1"/>
      <c r="BD46" s="1"/>
      <c r="BE46" s="1"/>
      <c r="BF46" s="1"/>
      <c r="BG46" s="1"/>
      <c r="BH46" s="1"/>
      <c r="BI46" s="1"/>
      <c r="BJ46" s="1"/>
      <c r="BK46" s="1"/>
      <c r="BL46" s="1"/>
      <c r="BM46" s="1"/>
      <c r="BN46" s="216"/>
      <c r="BO46" s="216"/>
      <c r="BP46" s="216"/>
      <c r="BQ46" s="216"/>
      <c r="BR46" s="216"/>
      <c r="BS46" s="216"/>
      <c r="BT46" s="216"/>
      <c r="BU46" s="216"/>
      <c r="BV46" s="216"/>
      <c r="BW46" s="216"/>
      <c r="BX46" s="216"/>
      <c r="BY46" s="216"/>
      <c r="BZ46" s="216"/>
      <c r="CA46" s="216"/>
      <c r="CB46" s="216"/>
      <c r="CC46" s="216"/>
      <c r="CD46" s="216"/>
      <c r="CE46" s="216"/>
      <c r="CF46" s="216"/>
      <c r="CG46" s="216"/>
      <c r="CH46" s="216"/>
      <c r="CI46" s="216"/>
    </row>
    <row r="47" spans="2:87" s="3" customFormat="1" ht="15" x14ac:dyDescent="0.2">
      <c r="F47" s="27"/>
      <c r="G47" s="27"/>
      <c r="H47" s="27"/>
      <c r="I47" s="27"/>
      <c r="J47" s="27"/>
      <c r="K47" s="27"/>
      <c r="L47" s="27"/>
      <c r="M47" s="27"/>
      <c r="N47" s="27"/>
      <c r="O47" s="27"/>
      <c r="P47" s="27"/>
      <c r="Q47" s="27"/>
      <c r="AL47" s="292" t="e">
        <f t="shared" si="24"/>
        <v>#N/A</v>
      </c>
      <c r="AM47" s="292">
        <v>41</v>
      </c>
      <c r="AN47" s="292"/>
      <c r="AO47" s="1"/>
      <c r="AP47" s="1"/>
      <c r="AQ47" s="1"/>
      <c r="AR47" s="1"/>
      <c r="AS47" s="1"/>
      <c r="AT47" s="1"/>
      <c r="AU47" s="1">
        <v>43</v>
      </c>
      <c r="AV47" s="1">
        <v>552</v>
      </c>
      <c r="AW47" s="1" t="s">
        <v>497</v>
      </c>
      <c r="AX47" s="1">
        <f t="shared" ref="AX47:AY52" si="25">AF16</f>
        <v>0</v>
      </c>
      <c r="AY47" s="1" t="e">
        <f t="shared" si="25"/>
        <v>#N/A</v>
      </c>
      <c r="AZ47" s="1"/>
      <c r="BA47" s="1"/>
      <c r="BB47" s="1"/>
      <c r="BC47" s="1"/>
      <c r="BD47" s="1"/>
      <c r="BE47" s="1"/>
      <c r="BF47" s="1"/>
      <c r="BG47" s="1"/>
      <c r="BH47" s="1"/>
      <c r="BI47" s="1"/>
      <c r="BJ47" s="1"/>
      <c r="BK47" s="1"/>
      <c r="BL47" s="1"/>
      <c r="BM47" s="1"/>
      <c r="BN47" s="216"/>
      <c r="BO47" s="216"/>
      <c r="BP47" s="216"/>
      <c r="BQ47" s="216"/>
      <c r="BR47" s="216"/>
      <c r="BS47" s="216"/>
      <c r="BT47" s="216"/>
      <c r="BU47" s="216"/>
      <c r="BV47" s="216"/>
      <c r="BW47" s="216"/>
      <c r="BX47" s="216"/>
      <c r="BY47" s="216"/>
      <c r="BZ47" s="216"/>
      <c r="CA47" s="216"/>
      <c r="CB47" s="216"/>
      <c r="CC47" s="216"/>
      <c r="CD47" s="216"/>
      <c r="CE47" s="216"/>
      <c r="CF47" s="216"/>
      <c r="CG47" s="216"/>
      <c r="CH47" s="216"/>
      <c r="CI47" s="216"/>
    </row>
    <row r="48" spans="2:87" s="3" customFormat="1" ht="18" x14ac:dyDescent="0.2">
      <c r="B48" s="27" t="e">
        <f>IF(VLOOKUP($E$1,ورقة2!$A$2:$AJ$1700,23,0)&lt;&gt;"",1,"")</f>
        <v>#N/A</v>
      </c>
      <c r="C48" s="8">
        <v>1</v>
      </c>
      <c r="D48" s="8" t="s">
        <v>2526</v>
      </c>
      <c r="E48" s="5"/>
      <c r="F48" s="5"/>
      <c r="G48" s="27"/>
      <c r="H48" s="27"/>
      <c r="I48" s="27"/>
      <c r="J48" s="27"/>
      <c r="K48" s="27"/>
      <c r="L48" s="27"/>
      <c r="M48" s="27"/>
      <c r="N48" s="27"/>
      <c r="O48" s="27"/>
      <c r="P48" s="27"/>
      <c r="Q48" s="27"/>
      <c r="AL48" s="292" t="e">
        <f t="shared" si="24"/>
        <v>#N/A</v>
      </c>
      <c r="AM48" s="292">
        <v>42</v>
      </c>
      <c r="AN48" s="292"/>
      <c r="AO48" s="1"/>
      <c r="AP48" s="1"/>
      <c r="AQ48" s="1"/>
      <c r="AR48" s="1"/>
      <c r="AS48" s="1"/>
      <c r="AT48" s="1"/>
      <c r="AU48" s="1">
        <v>44</v>
      </c>
      <c r="AV48" s="1">
        <v>553</v>
      </c>
      <c r="AW48" s="1" t="s">
        <v>498</v>
      </c>
      <c r="AX48" s="1">
        <f t="shared" si="25"/>
        <v>0</v>
      </c>
      <c r="AY48" s="1" t="e">
        <f t="shared" si="25"/>
        <v>#N/A</v>
      </c>
      <c r="AZ48" s="1"/>
      <c r="BA48" s="1"/>
      <c r="BB48" s="1"/>
      <c r="BC48" s="1"/>
      <c r="BD48" s="1"/>
      <c r="BE48" s="1"/>
      <c r="BF48" s="1"/>
      <c r="BG48" s="1"/>
      <c r="BH48" s="1"/>
      <c r="BI48" s="1"/>
      <c r="BJ48" s="1"/>
      <c r="BK48" s="1"/>
      <c r="BL48" s="1"/>
      <c r="BM48" s="1"/>
      <c r="BN48" s="216"/>
      <c r="BO48" s="216"/>
      <c r="BP48" s="216"/>
      <c r="BQ48" s="216"/>
      <c r="BR48" s="216"/>
      <c r="BS48" s="216"/>
      <c r="BT48" s="216"/>
      <c r="BU48" s="216"/>
      <c r="BV48" s="216"/>
      <c r="BW48" s="216"/>
      <c r="BX48" s="216"/>
      <c r="BY48" s="216"/>
      <c r="BZ48" s="216"/>
      <c r="CA48" s="216"/>
      <c r="CB48" s="216"/>
      <c r="CC48" s="216"/>
      <c r="CD48" s="216"/>
      <c r="CE48" s="216"/>
      <c r="CF48" s="216"/>
      <c r="CG48" s="216"/>
      <c r="CH48" s="216"/>
      <c r="CI48" s="216"/>
    </row>
    <row r="49" spans="2:87" s="3" customFormat="1" ht="18" x14ac:dyDescent="0.2">
      <c r="B49" s="27" t="e">
        <f>IF(VLOOKUP($E$1,ورقة2!$A$2:$AJ$1700,24,0)&lt;&gt;"",2,"")</f>
        <v>#N/A</v>
      </c>
      <c r="C49" s="8">
        <v>2</v>
      </c>
      <c r="D49" s="8" t="s">
        <v>2527</v>
      </c>
      <c r="E49" s="9"/>
      <c r="F49" s="9"/>
      <c r="G49" s="13"/>
      <c r="H49" s="14"/>
      <c r="I49" s="14"/>
      <c r="J49" s="14"/>
      <c r="K49" s="8"/>
      <c r="L49" s="8"/>
      <c r="M49" s="14"/>
      <c r="N49" s="14"/>
      <c r="O49" s="13"/>
      <c r="P49" s="13"/>
      <c r="Q49" s="13"/>
      <c r="AL49" s="292" t="e">
        <f t="shared" si="24"/>
        <v>#N/A</v>
      </c>
      <c r="AM49" s="292">
        <v>43</v>
      </c>
      <c r="AN49" s="292"/>
      <c r="AO49" s="1"/>
      <c r="AP49" s="1"/>
      <c r="AQ49" s="1"/>
      <c r="AR49" s="1"/>
      <c r="AS49" s="1"/>
      <c r="AT49" s="1"/>
      <c r="AU49" s="1">
        <v>45</v>
      </c>
      <c r="AV49" s="1">
        <v>554</v>
      </c>
      <c r="AW49" s="1" t="s">
        <v>499</v>
      </c>
      <c r="AX49" s="1">
        <f t="shared" si="25"/>
        <v>0</v>
      </c>
      <c r="AY49" s="1" t="e">
        <f t="shared" si="25"/>
        <v>#N/A</v>
      </c>
      <c r="AZ49" s="1"/>
      <c r="BA49" s="1"/>
      <c r="BB49" s="1"/>
      <c r="BC49" s="1"/>
      <c r="BD49" s="1"/>
      <c r="BE49" s="1"/>
      <c r="BF49" s="1"/>
      <c r="BG49" s="1"/>
      <c r="BH49" s="1"/>
      <c r="BI49" s="1"/>
      <c r="BJ49" s="1"/>
      <c r="BK49" s="1"/>
      <c r="BL49" s="1"/>
      <c r="BM49" s="1"/>
      <c r="BN49" s="216"/>
      <c r="BO49" s="216"/>
      <c r="BP49" s="216"/>
      <c r="BQ49" s="216"/>
      <c r="BR49" s="216"/>
      <c r="BS49" s="216"/>
      <c r="BT49" s="216"/>
      <c r="BU49" s="216"/>
      <c r="BV49" s="216"/>
      <c r="BW49" s="216"/>
      <c r="BX49" s="216"/>
      <c r="BY49" s="216"/>
      <c r="BZ49" s="216"/>
      <c r="CA49" s="216"/>
      <c r="CB49" s="216"/>
      <c r="CC49" s="216"/>
      <c r="CD49" s="216"/>
      <c r="CE49" s="216"/>
      <c r="CF49" s="216"/>
      <c r="CG49" s="216"/>
      <c r="CH49" s="216"/>
      <c r="CI49" s="216"/>
    </row>
    <row r="50" spans="2:87" s="3" customFormat="1" ht="18" x14ac:dyDescent="0.2">
      <c r="B50" s="27" t="e">
        <f>IF(VLOOKUP($E$1,ورقة2!$A$2:$AJ$1700,25,0)&lt;&gt;"",3,"")</f>
        <v>#N/A</v>
      </c>
      <c r="C50" s="8">
        <v>3</v>
      </c>
      <c r="D50" s="8" t="s">
        <v>2528</v>
      </c>
      <c r="E50" s="5"/>
      <c r="G50" s="14"/>
      <c r="O50" s="14"/>
      <c r="P50" s="14"/>
      <c r="Q50" s="14"/>
      <c r="AL50" s="292" t="e">
        <f>IF(Z16&lt;&gt;"",Z16,"")</f>
        <v>#N/A</v>
      </c>
      <c r="AM50" s="292">
        <v>44</v>
      </c>
      <c r="AN50" s="292"/>
      <c r="AO50" s="1"/>
      <c r="AP50" s="1"/>
      <c r="AQ50" s="1"/>
      <c r="AR50" s="1"/>
      <c r="AS50" s="1"/>
      <c r="AT50" s="1"/>
      <c r="AU50" s="1">
        <v>46</v>
      </c>
      <c r="AV50" s="1">
        <v>555</v>
      </c>
      <c r="AW50" s="1" t="s">
        <v>500</v>
      </c>
      <c r="AX50" s="1">
        <f t="shared" si="25"/>
        <v>0</v>
      </c>
      <c r="AY50" s="1" t="e">
        <f t="shared" si="25"/>
        <v>#N/A</v>
      </c>
      <c r="AZ50" s="1"/>
      <c r="BA50" s="1"/>
      <c r="BB50" s="1"/>
      <c r="BC50" s="1"/>
      <c r="BD50" s="1"/>
      <c r="BE50" s="1"/>
      <c r="BF50" s="1"/>
      <c r="BG50" s="1"/>
      <c r="BH50" s="1"/>
      <c r="BI50" s="1"/>
      <c r="BJ50" s="1"/>
      <c r="BK50" s="1"/>
      <c r="BL50" s="1"/>
      <c r="BM50" s="1"/>
      <c r="BN50" s="216"/>
      <c r="BO50" s="216"/>
      <c r="BP50" s="216"/>
      <c r="BQ50" s="216"/>
      <c r="BR50" s="216"/>
      <c r="BS50" s="216"/>
      <c r="BT50" s="216"/>
      <c r="BU50" s="216"/>
      <c r="BV50" s="216"/>
      <c r="BW50" s="216"/>
      <c r="BX50" s="216"/>
      <c r="BY50" s="216"/>
      <c r="BZ50" s="216"/>
      <c r="CA50" s="216"/>
      <c r="CB50" s="216"/>
      <c r="CC50" s="216"/>
      <c r="CD50" s="216"/>
      <c r="CE50" s="216"/>
      <c r="CF50" s="216"/>
      <c r="CG50" s="216"/>
      <c r="CH50" s="216"/>
      <c r="CI50" s="216"/>
    </row>
    <row r="51" spans="2:87" s="3" customFormat="1" ht="20.25" x14ac:dyDescent="0.55000000000000004">
      <c r="B51" s="27" t="e">
        <f>IF(VLOOKUP($E$1,ورقة2!$A$2:$AJ$1700,26,0)&lt;&gt;"",4,"")</f>
        <v>#N/A</v>
      </c>
      <c r="C51" s="8">
        <v>4</v>
      </c>
      <c r="D51" s="8" t="s">
        <v>5179</v>
      </c>
      <c r="G51" s="15"/>
      <c r="H51" s="15"/>
      <c r="I51" s="28"/>
      <c r="J51" s="28"/>
      <c r="K51" s="28"/>
      <c r="L51" s="28"/>
      <c r="M51" s="28"/>
      <c r="N51" s="28"/>
      <c r="O51" s="28"/>
      <c r="P51" s="28"/>
      <c r="Q51" s="28"/>
      <c r="AL51" s="292" t="e">
        <f>IF(Z17&lt;&gt;"",Z17,"")</f>
        <v>#N/A</v>
      </c>
      <c r="AM51" s="292">
        <v>45</v>
      </c>
      <c r="AN51" s="292"/>
      <c r="AO51" s="1"/>
      <c r="AP51" s="1"/>
      <c r="AQ51" s="1"/>
      <c r="AR51" s="1"/>
      <c r="AS51" s="1"/>
      <c r="AT51" s="1"/>
      <c r="AU51" s="1">
        <v>47</v>
      </c>
      <c r="AV51" s="1">
        <v>556</v>
      </c>
      <c r="AW51" s="1" t="s">
        <v>501</v>
      </c>
      <c r="AX51" s="1">
        <f t="shared" si="25"/>
        <v>0</v>
      </c>
      <c r="AY51" s="1" t="e">
        <f t="shared" si="25"/>
        <v>#N/A</v>
      </c>
      <c r="AZ51" s="1"/>
      <c r="BA51" s="1"/>
      <c r="BB51" s="1"/>
      <c r="BC51" s="1"/>
      <c r="BD51" s="1"/>
      <c r="BE51" s="1"/>
      <c r="BF51" s="1"/>
      <c r="BG51" s="1"/>
      <c r="BH51" s="1"/>
      <c r="BI51" s="1"/>
      <c r="BJ51" s="1"/>
      <c r="BK51" s="1"/>
      <c r="BL51" s="1"/>
      <c r="BM51" s="1"/>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row>
    <row r="52" spans="2:87" s="3" customFormat="1" ht="20.25" x14ac:dyDescent="0.2">
      <c r="B52" s="27" t="e">
        <f>IF(VLOOKUP($E$1,ورقة2!$A$2:$AJ$1700,27,0)&lt;&gt;"",5,"")</f>
        <v>#N/A</v>
      </c>
      <c r="C52" s="8">
        <v>5</v>
      </c>
      <c r="D52" s="8" t="s">
        <v>5174</v>
      </c>
      <c r="E52" s="27"/>
      <c r="F52" s="27"/>
      <c r="G52" s="16"/>
      <c r="H52" s="16"/>
      <c r="I52" s="15"/>
      <c r="J52" s="15"/>
      <c r="K52" s="15"/>
      <c r="L52" s="15"/>
      <c r="M52" s="15"/>
      <c r="N52" s="8"/>
      <c r="O52" s="8"/>
      <c r="P52" s="8"/>
      <c r="Q52" s="8"/>
      <c r="AL52" s="292" t="e">
        <f>IF(Z18&lt;&gt;"",Z18,"")</f>
        <v>#N/A</v>
      </c>
      <c r="AM52" s="292">
        <v>46</v>
      </c>
      <c r="AN52" s="292"/>
      <c r="AO52" s="1"/>
      <c r="AP52" s="1"/>
      <c r="AQ52" s="1"/>
      <c r="AR52" s="1"/>
      <c r="AS52" s="1"/>
      <c r="AT52" s="1"/>
      <c r="AU52" s="1">
        <v>48</v>
      </c>
      <c r="AV52" s="1">
        <v>557</v>
      </c>
      <c r="AW52" s="1" t="s">
        <v>502</v>
      </c>
      <c r="AX52" s="1">
        <f t="shared" si="25"/>
        <v>0</v>
      </c>
      <c r="AY52" s="1" t="e">
        <f t="shared" si="25"/>
        <v>#N/A</v>
      </c>
      <c r="AZ52" s="1"/>
      <c r="BA52" s="1"/>
      <c r="BB52" s="1"/>
      <c r="BC52" s="1"/>
      <c r="BD52" s="1"/>
      <c r="BE52" s="1"/>
      <c r="BF52" s="1"/>
      <c r="BG52" s="1"/>
      <c r="BH52" s="1"/>
      <c r="BI52" s="1"/>
      <c r="BJ52" s="1"/>
      <c r="BK52" s="1"/>
      <c r="BL52" s="1"/>
      <c r="BM52" s="1"/>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row>
    <row r="53" spans="2:87" s="3" customFormat="1" ht="20.25" x14ac:dyDescent="0.3">
      <c r="B53" s="27" t="e">
        <f>IF(VLOOKUP($E$1,ورقة2!$A$2:$AJ$1700,28,0)&lt;&gt;"",6,"")</f>
        <v>#N/A</v>
      </c>
      <c r="C53" s="8">
        <v>6</v>
      </c>
      <c r="D53" s="8" t="s">
        <v>5180</v>
      </c>
      <c r="E53" s="21"/>
      <c r="F53" s="21"/>
      <c r="G53" s="21"/>
      <c r="H53" s="21"/>
      <c r="I53" s="16"/>
      <c r="J53" s="16"/>
      <c r="K53" s="16"/>
      <c r="L53" s="16"/>
      <c r="M53" s="16"/>
      <c r="N53" s="9"/>
      <c r="O53" s="9"/>
      <c r="P53" s="9"/>
      <c r="Q53" s="9"/>
      <c r="AL53" s="292" t="e">
        <f>IF(Z19&lt;&gt;"",Z19,"")</f>
        <v>#N/A</v>
      </c>
      <c r="AM53" s="292">
        <v>47</v>
      </c>
      <c r="AN53" s="292"/>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216"/>
      <c r="BO53" s="216"/>
      <c r="BP53" s="216"/>
      <c r="BQ53" s="216"/>
      <c r="BR53" s="216"/>
      <c r="BS53" s="216"/>
      <c r="BT53" s="216"/>
      <c r="BU53" s="216"/>
      <c r="BV53" s="216"/>
      <c r="BW53" s="216"/>
      <c r="BX53" s="216"/>
      <c r="BY53" s="216"/>
      <c r="BZ53" s="216"/>
      <c r="CA53" s="216"/>
      <c r="CB53" s="216"/>
      <c r="CC53" s="216"/>
      <c r="CD53" s="216"/>
      <c r="CE53" s="216"/>
      <c r="CF53" s="216"/>
      <c r="CG53" s="216"/>
      <c r="CH53" s="216"/>
      <c r="CI53" s="216"/>
    </row>
    <row r="54" spans="2:87" s="3" customFormat="1" ht="20.25" x14ac:dyDescent="0.3">
      <c r="B54" s="27" t="e">
        <f>IF(VLOOKUP($E$1,ورقة2!$A$2:$AJ$1700,29,0)&lt;&gt;"",7,"")</f>
        <v>#N/A</v>
      </c>
      <c r="C54" s="8">
        <v>7</v>
      </c>
      <c r="D54" s="18" t="s">
        <v>3380</v>
      </c>
      <c r="E54" s="18"/>
      <c r="F54" s="18"/>
      <c r="G54" s="18"/>
      <c r="H54" s="21"/>
      <c r="I54" s="17"/>
      <c r="J54" s="17"/>
      <c r="K54" s="18"/>
      <c r="L54" s="19"/>
      <c r="M54" s="19"/>
      <c r="N54" s="20"/>
      <c r="O54" s="20"/>
      <c r="P54" s="20"/>
      <c r="Q54" s="20"/>
      <c r="AL54" s="292" t="e">
        <f>IF(Z20&lt;&gt;"",Z20,"")</f>
        <v>#N/A</v>
      </c>
      <c r="AM54" s="292">
        <v>48</v>
      </c>
      <c r="AN54" s="292"/>
      <c r="AO54" s="1"/>
      <c r="AP54" s="1"/>
      <c r="AQ54" s="1"/>
      <c r="AR54" s="1"/>
      <c r="AS54" s="1"/>
      <c r="AT54" s="1"/>
      <c r="AU54" s="1">
        <v>49</v>
      </c>
      <c r="AV54" s="1">
        <v>671</v>
      </c>
      <c r="AW54" s="1" t="s">
        <v>199</v>
      </c>
      <c r="AX54" s="1"/>
      <c r="AY54" s="1"/>
      <c r="AZ54" s="1"/>
      <c r="BA54" s="1"/>
      <c r="BB54" s="1"/>
      <c r="BC54" s="1"/>
      <c r="BD54" s="1"/>
      <c r="BE54" s="1"/>
      <c r="BF54" s="1"/>
      <c r="BG54" s="1"/>
      <c r="BH54" s="1"/>
      <c r="BI54" s="1"/>
      <c r="BJ54" s="1"/>
      <c r="BK54" s="1"/>
      <c r="BL54" s="1"/>
      <c r="BM54" s="1"/>
      <c r="BN54" s="216"/>
      <c r="BO54" s="216"/>
      <c r="BP54" s="216"/>
      <c r="BQ54" s="216"/>
      <c r="BR54" s="216"/>
      <c r="BS54" s="216"/>
      <c r="BT54" s="216"/>
      <c r="BU54" s="216"/>
      <c r="BV54" s="216"/>
      <c r="BW54" s="216"/>
      <c r="BX54" s="216"/>
      <c r="BY54" s="216"/>
      <c r="BZ54" s="216"/>
      <c r="CA54" s="216"/>
      <c r="CB54" s="216"/>
      <c r="CC54" s="216"/>
      <c r="CD54" s="216"/>
      <c r="CE54" s="216"/>
      <c r="CF54" s="216"/>
      <c r="CG54" s="216"/>
      <c r="CH54" s="216"/>
      <c r="CI54" s="216"/>
    </row>
    <row r="55" spans="2:87" s="3" customFormat="1" ht="20.25" x14ac:dyDescent="0.3">
      <c r="B55" s="27" t="e">
        <f>IF(VLOOKUP($E$1,ورقة2!$A$2:$AJ$1700,32,0)&lt;&gt;"",8,"")</f>
        <v>#N/A</v>
      </c>
      <c r="C55" s="18">
        <v>8</v>
      </c>
      <c r="D55" s="3" t="s">
        <v>5181</v>
      </c>
      <c r="I55" s="21"/>
      <c r="J55" s="21"/>
      <c r="K55" s="21"/>
      <c r="L55" s="21"/>
      <c r="M55" s="21"/>
      <c r="O55" s="22"/>
      <c r="P55" s="22"/>
      <c r="Q55" s="22"/>
      <c r="AL55" s="292"/>
      <c r="AM55" s="292"/>
      <c r="AN55" s="292"/>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216"/>
      <c r="BO55" s="216"/>
      <c r="BP55" s="216"/>
      <c r="BQ55" s="216"/>
      <c r="BR55" s="216"/>
      <c r="BS55" s="216"/>
      <c r="BT55" s="216"/>
      <c r="BU55" s="216"/>
      <c r="BV55" s="216"/>
      <c r="BW55" s="216"/>
      <c r="BX55" s="216"/>
      <c r="BY55" s="216"/>
      <c r="BZ55" s="216"/>
      <c r="CA55" s="216"/>
      <c r="CB55" s="216"/>
      <c r="CC55" s="216"/>
      <c r="CD55" s="216"/>
      <c r="CE55" s="216"/>
      <c r="CF55" s="216"/>
      <c r="CG55" s="216"/>
      <c r="CH55" s="216"/>
      <c r="CI55" s="216"/>
    </row>
    <row r="56" spans="2:87" ht="20.25" x14ac:dyDescent="0.3">
      <c r="B56" s="27" t="e">
        <f>IF(VLOOKUP($E$1,ورقة2!$A$2:$AJ$1700,31,0)&lt;&gt;"",9,"")</f>
        <v>#N/A</v>
      </c>
      <c r="C56" s="2">
        <v>9</v>
      </c>
      <c r="D56" s="2" t="s">
        <v>5178</v>
      </c>
      <c r="E56" s="2"/>
      <c r="F56" s="2"/>
      <c r="G56" s="2"/>
      <c r="H56" s="2"/>
      <c r="I56" s="2"/>
      <c r="J56" s="2"/>
      <c r="K56" s="2"/>
      <c r="L56" s="2"/>
      <c r="M56" s="2"/>
      <c r="AL56" s="292" t="e">
        <f t="shared" ref="AL56" si="26">IF(Z21&lt;&gt;"",Z21,"")</f>
        <v>#N/A</v>
      </c>
      <c r="AM56" s="292">
        <v>49</v>
      </c>
      <c r="AN56" s="292"/>
      <c r="BN56" s="213"/>
      <c r="BO56" s="213"/>
      <c r="BP56" s="213"/>
      <c r="BQ56" s="213"/>
      <c r="BR56" s="213"/>
      <c r="BS56" s="213"/>
      <c r="BT56" s="213"/>
      <c r="BU56" s="213"/>
      <c r="BV56" s="213"/>
      <c r="BW56" s="213"/>
      <c r="BX56" s="213"/>
      <c r="BY56" s="213"/>
      <c r="BZ56" s="213"/>
      <c r="CA56" s="213"/>
      <c r="CB56" s="213"/>
      <c r="CC56" s="213"/>
      <c r="CD56" s="213"/>
      <c r="CE56" s="213"/>
      <c r="CF56" s="213"/>
      <c r="CG56" s="213"/>
      <c r="CH56" s="213"/>
      <c r="CI56" s="213"/>
    </row>
    <row r="57" spans="2:87" x14ac:dyDescent="0.2">
      <c r="AL57" s="292"/>
      <c r="AM57" s="292"/>
      <c r="AN57" s="292"/>
      <c r="BN57" s="213"/>
      <c r="BO57" s="213"/>
      <c r="BP57" s="213"/>
      <c r="BQ57" s="213"/>
      <c r="BR57" s="213"/>
      <c r="BS57" s="213"/>
      <c r="BT57" s="213"/>
      <c r="BU57" s="213"/>
      <c r="BV57" s="213"/>
      <c r="BW57" s="213"/>
      <c r="BX57" s="213"/>
      <c r="BY57" s="213"/>
      <c r="BZ57" s="213"/>
      <c r="CA57" s="213"/>
      <c r="CB57" s="213"/>
      <c r="CC57" s="213"/>
      <c r="CD57" s="213"/>
      <c r="CE57" s="213"/>
      <c r="CF57" s="213"/>
      <c r="CG57" s="213"/>
      <c r="CH57" s="213"/>
      <c r="CI57" s="213"/>
    </row>
    <row r="58" spans="2:87" x14ac:dyDescent="0.2">
      <c r="AL58" s="292"/>
      <c r="AM58" s="292"/>
      <c r="AN58" s="292"/>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row>
    <row r="59" spans="2:87" x14ac:dyDescent="0.2">
      <c r="AL59" s="292"/>
      <c r="AM59" s="292"/>
      <c r="AN59" s="292"/>
    </row>
  </sheetData>
  <sheetProtection algorithmName="SHA-512" hashValue="M4sZPf9Jo/tDqlSc811JBZJuIq412fpj2h8IajAJ6TMeXr/OiLSickGHZ+VuDzLQcOlmQk+fU+IQakbKwb744Q==" saltValue="e1kcFUogsgHjNOCaGErgUQ==" spinCount="100000" sheet="1" selectLockedCells="1"/>
  <mergeCells count="148">
    <mergeCell ref="C33:H33"/>
    <mergeCell ref="C32:H32"/>
    <mergeCell ref="C31:H31"/>
    <mergeCell ref="N27:R27"/>
    <mergeCell ref="N29:R29"/>
    <mergeCell ref="AE25:AG25"/>
    <mergeCell ref="C30:H30"/>
    <mergeCell ref="L30:Q30"/>
    <mergeCell ref="R30:T30"/>
    <mergeCell ref="U30:W30"/>
    <mergeCell ref="X30:Y30"/>
    <mergeCell ref="Z30:AE30"/>
    <mergeCell ref="Z28:AG28"/>
    <mergeCell ref="C28:H28"/>
    <mergeCell ref="C29:H29"/>
    <mergeCell ref="AD29:AG29"/>
    <mergeCell ref="T28:V28"/>
    <mergeCell ref="L25:M25"/>
    <mergeCell ref="L27:M27"/>
    <mergeCell ref="N25:R25"/>
    <mergeCell ref="L29:M29"/>
    <mergeCell ref="W28:Y28"/>
    <mergeCell ref="C25:H25"/>
    <mergeCell ref="C26:H26"/>
    <mergeCell ref="L28:M28"/>
    <mergeCell ref="N28:R28"/>
    <mergeCell ref="C27:H27"/>
    <mergeCell ref="T29:V29"/>
    <mergeCell ref="W29:Y29"/>
    <mergeCell ref="Z29:AC29"/>
    <mergeCell ref="AH12:AJ18"/>
    <mergeCell ref="L26:M26"/>
    <mergeCell ref="AC12:AE12"/>
    <mergeCell ref="AC17:AE17"/>
    <mergeCell ref="M13:O13"/>
    <mergeCell ref="U21:W21"/>
    <mergeCell ref="U20:W20"/>
    <mergeCell ref="D21:G21"/>
    <mergeCell ref="M21:O21"/>
    <mergeCell ref="D20:G20"/>
    <mergeCell ref="AC20:AE20"/>
    <mergeCell ref="AC16:AE16"/>
    <mergeCell ref="D16:G16"/>
    <mergeCell ref="Z26:AD26"/>
    <mergeCell ref="M20:O20"/>
    <mergeCell ref="AC21:AE21"/>
    <mergeCell ref="N26:R26"/>
    <mergeCell ref="T25:V27"/>
    <mergeCell ref="AB5:AC5"/>
    <mergeCell ref="W25:Y27"/>
    <mergeCell ref="D19:G19"/>
    <mergeCell ref="AC19:AE19"/>
    <mergeCell ref="M16:O16"/>
    <mergeCell ref="U16:W16"/>
    <mergeCell ref="AC18:AE18"/>
    <mergeCell ref="M18:O18"/>
    <mergeCell ref="U19:W19"/>
    <mergeCell ref="U17:W17"/>
    <mergeCell ref="U18:W18"/>
    <mergeCell ref="M19:O19"/>
    <mergeCell ref="M17:O17"/>
    <mergeCell ref="Z25:AD25"/>
    <mergeCell ref="Z27:AD27"/>
    <mergeCell ref="AE26:AG26"/>
    <mergeCell ref="AE27:AG27"/>
    <mergeCell ref="Q3:T3"/>
    <mergeCell ref="AB7:AG7"/>
    <mergeCell ref="U2:V2"/>
    <mergeCell ref="Q2:T2"/>
    <mergeCell ref="H3:J3"/>
    <mergeCell ref="D18:G18"/>
    <mergeCell ref="C4:D4"/>
    <mergeCell ref="E4:G4"/>
    <mergeCell ref="M11:O11"/>
    <mergeCell ref="M10:O10"/>
    <mergeCell ref="M12:O12"/>
    <mergeCell ref="D12:G12"/>
    <mergeCell ref="D10:G10"/>
    <mergeCell ref="D17:G17"/>
    <mergeCell ref="B15:Q15"/>
    <mergeCell ref="AC10:AE10"/>
    <mergeCell ref="U8:W8"/>
    <mergeCell ref="AC8:AE8"/>
    <mergeCell ref="B3:D3"/>
    <mergeCell ref="H2:N2"/>
    <mergeCell ref="L3:N3"/>
    <mergeCell ref="AC13:AE13"/>
    <mergeCell ref="B6:Q6"/>
    <mergeCell ref="AB4:AC4"/>
    <mergeCell ref="H4:J4"/>
    <mergeCell ref="L4:N4"/>
    <mergeCell ref="C1:D1"/>
    <mergeCell ref="E1:G1"/>
    <mergeCell ref="H1:J1"/>
    <mergeCell ref="L1:N1"/>
    <mergeCell ref="O5:P5"/>
    <mergeCell ref="C2:D2"/>
    <mergeCell ref="E2:G2"/>
    <mergeCell ref="O2:P2"/>
    <mergeCell ref="O3:P3"/>
    <mergeCell ref="AE3:AG3"/>
    <mergeCell ref="B7:I7"/>
    <mergeCell ref="U3:V3"/>
    <mergeCell ref="O1:P1"/>
    <mergeCell ref="E3:G3"/>
    <mergeCell ref="U13:W13"/>
    <mergeCell ref="U11:W11"/>
    <mergeCell ref="M8:O8"/>
    <mergeCell ref="M9:O9"/>
    <mergeCell ref="D13:G13"/>
    <mergeCell ref="D8:G8"/>
    <mergeCell ref="D9:G9"/>
    <mergeCell ref="D11:G11"/>
    <mergeCell ref="U12:W12"/>
    <mergeCell ref="U10:W10"/>
    <mergeCell ref="L7:Q7"/>
    <mergeCell ref="T7:Y7"/>
    <mergeCell ref="U5:V5"/>
    <mergeCell ref="C5:E5"/>
    <mergeCell ref="F5:N5"/>
    <mergeCell ref="Q5:T5"/>
    <mergeCell ref="O4:P4"/>
    <mergeCell ref="Q4:T4"/>
    <mergeCell ref="U4:V4"/>
    <mergeCell ref="C34:H34"/>
    <mergeCell ref="T15:AG15"/>
    <mergeCell ref="AC9:AE9"/>
    <mergeCell ref="U9:W9"/>
    <mergeCell ref="AC11:AE11"/>
    <mergeCell ref="AH1:AI1"/>
    <mergeCell ref="AH2:AI2"/>
    <mergeCell ref="AH3:AI3"/>
    <mergeCell ref="AE4:AI4"/>
    <mergeCell ref="X1:Z1"/>
    <mergeCell ref="AB1:AC1"/>
    <mergeCell ref="AB3:AC3"/>
    <mergeCell ref="AH9:AJ9"/>
    <mergeCell ref="AH10:AJ11"/>
    <mergeCell ref="AB2:AC2"/>
    <mergeCell ref="X2:Z2"/>
    <mergeCell ref="X3:Z3"/>
    <mergeCell ref="X4:Z4"/>
    <mergeCell ref="X5:Z5"/>
    <mergeCell ref="AE1:AG1"/>
    <mergeCell ref="AE2:AG2"/>
    <mergeCell ref="T6:AG6"/>
    <mergeCell ref="U1:V1"/>
    <mergeCell ref="Q1:T1"/>
  </mergeCells>
  <phoneticPr fontId="49" type="noConversion"/>
  <dataValidations count="5">
    <dataValidation type="list" allowBlank="1" showInputMessage="1" showErrorMessage="1" sqref="W28" xr:uid="{00000000-0002-0000-0200-000000000000}">
      <formula1>$BC$4:$BC$5</formula1>
    </dataValidation>
    <dataValidation type="list" allowBlank="1" showInputMessage="1" showErrorMessage="1" sqref="F5:N5" xr:uid="{00000000-0002-0000-0200-000001000000}">
      <formula1>$AO$1:$AO$10</formula1>
    </dataValidation>
    <dataValidation type="custom"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H16:H21 P8:P13 X8:X13 AF8:AF13 AF16:AF21 X16:X21 P16:P21 H11:H13" xr:uid="{00000000-0002-0000-0200-000002000000}">
      <formula1>AND($AN$1=0,$BN$29&lt;=15,H8=1)</formula1>
    </dataValidation>
    <dataValidation type="custom"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H9" xr:uid="{00000000-0002-0000-0200-000003000000}">
      <formula1>AND($AN$1=0,$BN$29&lt;=15,H9=1)</formula1>
    </dataValidation>
    <dataValidation type="custom" errorStyle="information"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H8 H10" xr:uid="{00000000-0002-0000-0200-000004000000}">
      <formula1>AND($AN$1=0,$BN$29&lt;=15,H8=1)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AO48"/>
  <sheetViews>
    <sheetView rightToLeft="1" topLeftCell="A13" workbookViewId="0">
      <selection activeCell="S1" sqref="S1:AM1048576"/>
    </sheetView>
  </sheetViews>
  <sheetFormatPr defaultColWidth="9" defaultRowHeight="15" x14ac:dyDescent="0.2"/>
  <cols>
    <col min="1" max="1" width="3" style="1" customWidth="1"/>
    <col min="2" max="2" width="3.75" style="1" customWidth="1"/>
    <col min="3" max="3" width="5.125" style="1" customWidth="1"/>
    <col min="4" max="4" width="4.125" style="1" customWidth="1"/>
    <col min="5" max="5" width="6.625" style="60" customWidth="1"/>
    <col min="6" max="6" width="7.125" style="60" customWidth="1"/>
    <col min="7" max="7" width="4.75" style="60" customWidth="1"/>
    <col min="8" max="8" width="5.375" style="60" customWidth="1"/>
    <col min="9" max="9" width="5.25" style="1" customWidth="1"/>
    <col min="10" max="10" width="6.75" style="1" customWidth="1"/>
    <col min="11" max="11" width="6" style="1" customWidth="1"/>
    <col min="12" max="12" width="3.375" style="1" customWidth="1"/>
    <col min="13" max="13" width="9.75" style="60" customWidth="1"/>
    <col min="14" max="14" width="8.375" style="60" customWidth="1"/>
    <col min="15" max="15" width="7.125" style="60" customWidth="1"/>
    <col min="16" max="16" width="4.25" style="1" customWidth="1"/>
    <col min="17" max="17" width="4.625" style="1" customWidth="1"/>
    <col min="18" max="18" width="0.25" style="1" customWidth="1"/>
    <col min="19" max="19" width="2.75" style="3" hidden="1" customWidth="1"/>
    <col min="20" max="21" width="5.75" style="1" hidden="1" customWidth="1"/>
    <col min="22" max="22" width="2.75" style="1" hidden="1" customWidth="1"/>
    <col min="23" max="23" width="2" style="1" hidden="1" customWidth="1"/>
    <col min="24" max="25" width="3" style="1" hidden="1" customWidth="1"/>
    <col min="26" max="26" width="11.75" style="1" hidden="1" customWidth="1"/>
    <col min="27" max="27" width="3" style="1" hidden="1" customWidth="1"/>
    <col min="28" max="29" width="9" style="1" hidden="1" customWidth="1"/>
    <col min="30" max="34" width="18" style="1" hidden="1" customWidth="1"/>
    <col min="35" max="35" width="9" style="1" hidden="1" customWidth="1"/>
    <col min="36" max="36" width="3" style="1" hidden="1" customWidth="1"/>
    <col min="37" max="39" width="9" style="1" hidden="1" customWidth="1"/>
    <col min="40" max="40" width="9" style="1" customWidth="1"/>
    <col min="41" max="41" width="57.125" style="1" customWidth="1"/>
    <col min="42" max="51" width="9" style="1" customWidth="1"/>
    <col min="52" max="16384" width="9" style="1"/>
  </cols>
  <sheetData>
    <row r="1" spans="2:41" ht="17.25" thickTop="1" thickBot="1" x14ac:dyDescent="0.25">
      <c r="B1" s="537">
        <f ca="1">NOW()</f>
        <v>45328.488714583335</v>
      </c>
      <c r="C1" s="537"/>
      <c r="D1" s="537"/>
      <c r="E1" s="537"/>
      <c r="F1" s="500" t="s">
        <v>5219</v>
      </c>
      <c r="G1" s="500"/>
      <c r="H1" s="500"/>
      <c r="I1" s="500"/>
      <c r="J1" s="500"/>
      <c r="K1" s="500"/>
      <c r="L1" s="500"/>
      <c r="M1" s="500"/>
      <c r="N1" s="500"/>
      <c r="O1" s="500"/>
      <c r="P1" s="500"/>
      <c r="Q1" s="500"/>
      <c r="R1" s="500"/>
      <c r="U1" s="30" t="b">
        <f>IF(OR(I12="ج",I12="ر1",I12="ر2"),IF(H12=1,IF(OR(E22=$AO$8,E22=$AO$9),0,IF(OR(E22=$AO$1,E22=$AO$2,E22=$AO$5,E22=$AO$6),IF(I12="ج",5000,IF(I12="ر1",7500,IF(I12="ر2",10000,""))),IF(OR(E22=$AO$3,E22=$AO$7),IF(I12="ج",5000,IF(I12="ر1",7500,IF(I12="ر2",10000,""))),IF(E22=$AO$4,500,IF(I12="ج",10000,IF(I12="ر1",15000,IF(I12="ر2",20000,"")))))))))</f>
        <v>0</v>
      </c>
      <c r="W1" s="3"/>
      <c r="AC1" s="120"/>
      <c r="AD1" s="504" t="str">
        <f>IF(AJ1&gt;0,"يجب عليك ادخال البيانات المطلوبة أدناه بالمعلومات الصحيحة في صفحة إدخال البيانات لتتمكن من طباعة استمارة المقررات بشكل صحيح","")</f>
        <v/>
      </c>
      <c r="AE1" s="505"/>
      <c r="AF1" s="505"/>
      <c r="AG1" s="505"/>
      <c r="AH1" s="506"/>
      <c r="AI1" s="120"/>
      <c r="AJ1" s="122">
        <v>0</v>
      </c>
      <c r="AO1" s="64" t="s">
        <v>190</v>
      </c>
    </row>
    <row r="2" spans="2:41" ht="17.45" customHeight="1" thickBot="1" x14ac:dyDescent="0.25">
      <c r="B2" s="538" t="s">
        <v>2024</v>
      </c>
      <c r="C2" s="539"/>
      <c r="D2" s="540">
        <f>'اختيار المقررات'!E1</f>
        <v>0</v>
      </c>
      <c r="E2" s="540"/>
      <c r="F2" s="516" t="s">
        <v>3</v>
      </c>
      <c r="G2" s="516"/>
      <c r="H2" s="541" t="str">
        <f>'اختيار المقررات'!L1</f>
        <v/>
      </c>
      <c r="I2" s="541"/>
      <c r="J2" s="541"/>
      <c r="K2" s="516" t="s">
        <v>4</v>
      </c>
      <c r="L2" s="516"/>
      <c r="M2" s="514" t="str">
        <f>'اختيار المقررات'!Q1</f>
        <v/>
      </c>
      <c r="N2" s="514"/>
      <c r="U2" s="130" t="b">
        <f>IF(OR(I13="ج",I13="ر1",I13="ر2"),IF(H13=1,IF(OR(E22=$AO$8,E22=$AO$9),0,IF(OR(E22=$AO$1,E22=$AO$2,E22=$AO$5,E22=$AO$6),IF(I13="ج",5600,IF(I13="ر1",7200,IF(I13="ر2",8800,""))),IF(OR(E22=$AO$3,E22=$AO$7),IF(I13="ج",5000,IF(I13="ر1",7500,IF(I13="ر2",10000,""))),IF(E22=$AO$4,500,IF(I13="ج",7000,IF(I13="ر1",9000,IF(I13="ر2",11000,"")))))))))</f>
        <v>0</v>
      </c>
      <c r="W2" s="3"/>
      <c r="AC2" s="120"/>
      <c r="AD2" s="507"/>
      <c r="AE2" s="508"/>
      <c r="AF2" s="508"/>
      <c r="AG2" s="508"/>
      <c r="AH2" s="509"/>
      <c r="AI2" s="121" t="s">
        <v>5220</v>
      </c>
      <c r="AO2" s="69" t="s">
        <v>191</v>
      </c>
    </row>
    <row r="3" spans="2:41" ht="17.45" customHeight="1" thickTop="1" thickBot="1" x14ac:dyDescent="0.25">
      <c r="B3" s="531" t="s">
        <v>2025</v>
      </c>
      <c r="C3" s="510"/>
      <c r="D3" s="532" t="e">
        <f>'اختيار المقررات'!E2</f>
        <v>#N/A</v>
      </c>
      <c r="E3" s="532"/>
      <c r="F3" s="511"/>
      <c r="G3" s="511"/>
      <c r="H3" s="502" t="s">
        <v>5</v>
      </c>
      <c r="I3" s="502"/>
      <c r="J3" s="514" t="str">
        <f>'اختيار المقررات'!W1</f>
        <v/>
      </c>
      <c r="K3" s="514"/>
      <c r="L3" s="515"/>
      <c r="M3" s="149"/>
      <c r="N3" s="501"/>
      <c r="O3" s="501"/>
      <c r="P3" s="501"/>
      <c r="Q3" s="533"/>
      <c r="R3" s="534"/>
      <c r="W3" s="3" t="str">
        <f>IFERROR(SMALL('اختيار المقررات'!$AL$8:$AL$56,X3),"")</f>
        <v/>
      </c>
      <c r="X3" s="1">
        <v>1</v>
      </c>
      <c r="Y3" s="1">
        <f>IF(Z3&lt;&gt;"",X3,"")</f>
        <v>1</v>
      </c>
      <c r="Z3" s="1" t="str">
        <f>IF(LEN(M2)&lt;2,K2,"")</f>
        <v>اسم الاب:</v>
      </c>
      <c r="AA3" s="1" t="str">
        <f>IFERROR(SMALL($Y$3:$Y$22,X3),"")</f>
        <v/>
      </c>
      <c r="AC3" s="122"/>
      <c r="AD3" s="122"/>
      <c r="AE3" s="482" t="str">
        <f>IFERROR(VLOOKUP(AA3,$X$3:$Z$22,3,0),"")</f>
        <v/>
      </c>
      <c r="AF3" s="482"/>
      <c r="AG3" s="482"/>
      <c r="AH3" s="122"/>
      <c r="AI3" s="122"/>
      <c r="AO3" s="69" t="s">
        <v>45</v>
      </c>
    </row>
    <row r="4" spans="2:41" ht="17.45" customHeight="1" thickTop="1" thickBot="1" x14ac:dyDescent="0.25">
      <c r="B4" s="531" t="s">
        <v>2026</v>
      </c>
      <c r="C4" s="510"/>
      <c r="D4" s="511" t="str">
        <f>'اختيار المقررات'!E3</f>
        <v/>
      </c>
      <c r="E4" s="511"/>
      <c r="F4" s="513" t="s">
        <v>2027</v>
      </c>
      <c r="G4" s="513"/>
      <c r="H4" s="535" t="str">
        <f>'اختيار المقررات'!AB1</f>
        <v/>
      </c>
      <c r="I4" s="535"/>
      <c r="J4" s="135" t="s">
        <v>2028</v>
      </c>
      <c r="K4" s="511" t="str">
        <f>'اختيار المقررات'!AE1</f>
        <v/>
      </c>
      <c r="L4" s="511"/>
      <c r="M4" s="511"/>
      <c r="N4" s="501"/>
      <c r="O4" s="501"/>
      <c r="P4" s="501"/>
      <c r="Q4" s="502"/>
      <c r="R4" s="503"/>
      <c r="W4" s="3" t="str">
        <f>IFERROR(SMALL('اختيار المقررات'!$AL$8:$AL$56,X4),"")</f>
        <v/>
      </c>
      <c r="X4" s="1">
        <v>2</v>
      </c>
      <c r="Y4" s="1">
        <f t="shared" ref="Y4:Y22" si="0">IF(Z4&lt;&gt;"",X4,"")</f>
        <v>2</v>
      </c>
      <c r="Z4" s="1">
        <f>IF(LEN(J3)&lt;2,M3,"")</f>
        <v>0</v>
      </c>
      <c r="AA4" s="1" t="str">
        <f t="shared" ref="AA4:AA21" si="1">IFERROR(SMALL($Y$3:$Y$22,X4),"")</f>
        <v/>
      </c>
      <c r="AC4" s="122"/>
      <c r="AD4" s="122"/>
      <c r="AE4" s="482" t="str">
        <f t="shared" ref="AE4:AE22" si="2">IFERROR(VLOOKUP(AA4,$X$3:$Z$22,3,0),"")</f>
        <v/>
      </c>
      <c r="AF4" s="482"/>
      <c r="AG4" s="482"/>
      <c r="AH4" s="122"/>
      <c r="AI4" s="122"/>
      <c r="AO4" s="86" t="s">
        <v>58</v>
      </c>
    </row>
    <row r="5" spans="2:41" ht="17.45" customHeight="1" thickTop="1" thickBot="1" x14ac:dyDescent="0.25">
      <c r="B5" s="531" t="s">
        <v>2029</v>
      </c>
      <c r="C5" s="510"/>
      <c r="D5" s="511" t="str">
        <f>'اختيار المقررات'!L3</f>
        <v/>
      </c>
      <c r="E5" s="511"/>
      <c r="F5" s="510" t="s">
        <v>2030</v>
      </c>
      <c r="G5" s="510"/>
      <c r="H5" s="501">
        <f>'اختيار المقررات'!Q3</f>
        <v>0</v>
      </c>
      <c r="I5" s="501"/>
      <c r="J5" s="135" t="s">
        <v>2031</v>
      </c>
      <c r="K5" s="501" t="str">
        <f>'اختيار المقررات'!AB3</f>
        <v>غير سوري</v>
      </c>
      <c r="L5" s="501"/>
      <c r="M5" s="501"/>
      <c r="N5" s="510" t="s">
        <v>2032</v>
      </c>
      <c r="O5" s="510"/>
      <c r="P5" s="511" t="str">
        <f>'اختيار المقررات'!W3</f>
        <v>غير سوري</v>
      </c>
      <c r="Q5" s="511"/>
      <c r="R5" s="512"/>
      <c r="W5" s="3" t="str">
        <f>IFERROR(SMALL('اختيار المقررات'!$AL$8:$AL$56,X5),"")</f>
        <v/>
      </c>
      <c r="X5" s="1">
        <v>3</v>
      </c>
      <c r="Y5" s="1">
        <f t="shared" si="0"/>
        <v>3</v>
      </c>
      <c r="Z5" s="1">
        <f>IF(LEN(N3)&lt;2,Q3,"")</f>
        <v>0</v>
      </c>
      <c r="AA5" s="1" t="str">
        <f t="shared" si="1"/>
        <v/>
      </c>
      <c r="AC5" s="122"/>
      <c r="AD5" s="122"/>
      <c r="AE5" s="482" t="str">
        <f t="shared" si="2"/>
        <v/>
      </c>
      <c r="AF5" s="482"/>
      <c r="AG5" s="482"/>
      <c r="AH5" s="122"/>
      <c r="AI5" s="122"/>
      <c r="AO5" s="69" t="s">
        <v>443</v>
      </c>
    </row>
    <row r="6" spans="2:41" ht="17.45" customHeight="1" thickTop="1" thickBot="1" x14ac:dyDescent="0.25">
      <c r="B6" s="536" t="s">
        <v>2033</v>
      </c>
      <c r="C6" s="513"/>
      <c r="D6" s="511" t="str">
        <f>'اختيار المقررات'!AE3</f>
        <v>لايوجد</v>
      </c>
      <c r="E6" s="511"/>
      <c r="F6" s="513" t="s">
        <v>2034</v>
      </c>
      <c r="G6" s="513"/>
      <c r="H6" s="511" t="e">
        <f>'اختيار المقررات'!E4</f>
        <v>#N/A</v>
      </c>
      <c r="I6" s="511"/>
      <c r="J6" s="136" t="s">
        <v>2035</v>
      </c>
      <c r="K6" s="501" t="e">
        <f>'اختيار المقررات'!Q4</f>
        <v>#N/A</v>
      </c>
      <c r="L6" s="501"/>
      <c r="M6" s="501"/>
      <c r="N6" s="513" t="s">
        <v>5173</v>
      </c>
      <c r="O6" s="513"/>
      <c r="P6" s="511" t="e">
        <f>'اختيار المقررات'!L4</f>
        <v>#N/A</v>
      </c>
      <c r="Q6" s="511"/>
      <c r="R6" s="512"/>
      <c r="W6" s="3" t="str">
        <f>IFERROR(SMALL('اختيار المقررات'!$AL$8:$AL$56,X6),"")</f>
        <v/>
      </c>
      <c r="X6" s="1">
        <v>4</v>
      </c>
      <c r="Y6" s="1">
        <f t="shared" si="0"/>
        <v>4</v>
      </c>
      <c r="Z6" s="1">
        <f>IF(LEN(N4)&lt;2,Q4,"")</f>
        <v>0</v>
      </c>
      <c r="AA6" s="1" t="str">
        <f t="shared" si="1"/>
        <v/>
      </c>
      <c r="AC6" s="122"/>
      <c r="AD6" s="122"/>
      <c r="AE6" s="482" t="str">
        <f t="shared" si="2"/>
        <v/>
      </c>
      <c r="AF6" s="482"/>
      <c r="AG6" s="482"/>
      <c r="AH6" s="122"/>
      <c r="AI6" s="122"/>
      <c r="AO6" s="69" t="s">
        <v>453</v>
      </c>
    </row>
    <row r="7" spans="2:41" ht="17.45" customHeight="1" thickTop="1" thickBot="1" x14ac:dyDescent="0.25">
      <c r="B7" s="543" t="s">
        <v>2036</v>
      </c>
      <c r="C7" s="528"/>
      <c r="D7" s="524">
        <f>'اختيار المقررات'!W4</f>
        <v>0</v>
      </c>
      <c r="E7" s="525"/>
      <c r="F7" s="528" t="s">
        <v>2037</v>
      </c>
      <c r="G7" s="528"/>
      <c r="H7" s="552">
        <f>'اختيار المقررات'!AB4</f>
        <v>0</v>
      </c>
      <c r="I7" s="553"/>
      <c r="J7" s="150" t="s">
        <v>185</v>
      </c>
      <c r="K7" s="525">
        <f>'اختيار المقررات'!AE4</f>
        <v>0</v>
      </c>
      <c r="L7" s="525"/>
      <c r="M7" s="525"/>
      <c r="N7" s="525"/>
      <c r="O7" s="525"/>
      <c r="P7" s="525"/>
      <c r="Q7" s="525"/>
      <c r="R7" s="554"/>
      <c r="W7" s="3" t="str">
        <f>IFERROR(SMALL('اختيار المقررات'!$AL$8:$AL$56,X7),"")</f>
        <v/>
      </c>
      <c r="X7" s="1">
        <v>5</v>
      </c>
      <c r="Y7" s="1">
        <f t="shared" si="0"/>
        <v>5</v>
      </c>
      <c r="Z7" s="1" t="str">
        <f>IF(LEN(F3)&lt;2,H3,"")</f>
        <v>اسم الام:</v>
      </c>
      <c r="AA7" s="1" t="str">
        <f t="shared" si="1"/>
        <v/>
      </c>
      <c r="AC7" s="122"/>
      <c r="AD7" s="122"/>
      <c r="AE7" s="482" t="str">
        <f t="shared" si="2"/>
        <v/>
      </c>
      <c r="AF7" s="482"/>
      <c r="AG7" s="482"/>
      <c r="AH7" s="122"/>
      <c r="AI7" s="122"/>
      <c r="AO7" s="69" t="s">
        <v>192</v>
      </c>
    </row>
    <row r="8" spans="2:41" ht="17.45" customHeight="1" thickTop="1" thickBot="1" x14ac:dyDescent="0.25">
      <c r="B8" s="544" t="str">
        <f>IF(AD1&lt;&gt;"",AD1,AI2)</f>
        <v xml:space="preserve">                                                       المقررات المسجلة في الفصل الأول للعام الدراسي 2024/ 2023
ملاحظة 1:تقع اختيار جميع هذه المقررات على مسؤولية الطالب.
ملاحظة 2 :لا تعدل هذه المقررات أو يضاف تسجيل أي مقرر بعد تسديد الرسوم وتثبيت التسجيل .</v>
      </c>
      <c r="C8" s="545"/>
      <c r="D8" s="545"/>
      <c r="E8" s="545"/>
      <c r="F8" s="545"/>
      <c r="G8" s="545"/>
      <c r="H8" s="545"/>
      <c r="I8" s="545"/>
      <c r="J8" s="545"/>
      <c r="K8" s="545"/>
      <c r="L8" s="545"/>
      <c r="M8" s="545"/>
      <c r="N8" s="545"/>
      <c r="O8" s="545"/>
      <c r="P8" s="545"/>
      <c r="Q8" s="545"/>
      <c r="R8" s="545"/>
      <c r="W8" s="3" t="str">
        <f>IFERROR(SMALL('اختيار المقررات'!$AL$8:$AL$56,X8),"")</f>
        <v/>
      </c>
      <c r="X8" s="1">
        <v>6</v>
      </c>
      <c r="Y8" s="1">
        <f>IF(Z8&lt;&gt;"",X8,"")</f>
        <v>6</v>
      </c>
      <c r="Z8" s="1" t="str">
        <f>IF(LEN(D4)&lt;2,B4,"")</f>
        <v>الجنس:</v>
      </c>
      <c r="AA8" s="1" t="str">
        <f t="shared" si="1"/>
        <v/>
      </c>
      <c r="AC8" s="122"/>
      <c r="AD8" s="122"/>
      <c r="AE8" s="482" t="str">
        <f t="shared" si="2"/>
        <v/>
      </c>
      <c r="AF8" s="482"/>
      <c r="AG8" s="482"/>
      <c r="AH8" s="122"/>
      <c r="AI8" s="122"/>
      <c r="AO8" s="128" t="s">
        <v>8</v>
      </c>
    </row>
    <row r="9" spans="2:41" ht="37.5" customHeight="1" thickTop="1" thickBot="1" x14ac:dyDescent="0.25">
      <c r="B9" s="546"/>
      <c r="C9" s="546"/>
      <c r="D9" s="546"/>
      <c r="E9" s="546"/>
      <c r="F9" s="546"/>
      <c r="G9" s="546"/>
      <c r="H9" s="546"/>
      <c r="I9" s="546"/>
      <c r="J9" s="546"/>
      <c r="K9" s="546"/>
      <c r="L9" s="546"/>
      <c r="M9" s="546"/>
      <c r="N9" s="546"/>
      <c r="O9" s="546"/>
      <c r="P9" s="546"/>
      <c r="Q9" s="546"/>
      <c r="R9" s="546"/>
      <c r="S9" s="137"/>
      <c r="W9" s="3" t="str">
        <f>IFERROR(SMALL('اختيار المقررات'!$AL$8:$AL$56,X9),"")</f>
        <v/>
      </c>
      <c r="X9" s="1">
        <v>7</v>
      </c>
      <c r="Y9" s="1">
        <f t="shared" si="0"/>
        <v>7</v>
      </c>
      <c r="Z9" s="1" t="str">
        <f>IF(LEN(H4)&lt;2,F4,"")</f>
        <v>تاريخ الميلاد:</v>
      </c>
      <c r="AA9" s="1" t="str">
        <f t="shared" si="1"/>
        <v/>
      </c>
      <c r="AC9" s="122"/>
      <c r="AD9" s="122"/>
      <c r="AE9" s="482" t="str">
        <f t="shared" si="2"/>
        <v/>
      </c>
      <c r="AF9" s="482"/>
      <c r="AG9" s="482"/>
      <c r="AH9" s="122"/>
      <c r="AI9" s="122"/>
      <c r="AO9" s="129" t="s">
        <v>15</v>
      </c>
    </row>
    <row r="10" spans="2:41" ht="17.45" customHeight="1" thickTop="1" thickBot="1" x14ac:dyDescent="0.25">
      <c r="B10" s="49"/>
      <c r="C10" s="49"/>
      <c r="D10" s="49"/>
      <c r="E10" s="49"/>
      <c r="F10" s="49"/>
      <c r="G10" s="49"/>
      <c r="H10" s="49"/>
      <c r="I10" s="49"/>
      <c r="J10" s="49"/>
      <c r="K10" s="49"/>
      <c r="L10" s="49"/>
      <c r="M10" s="49"/>
      <c r="N10" s="49"/>
      <c r="O10" s="49"/>
      <c r="P10" s="49"/>
      <c r="Q10" s="49"/>
      <c r="R10" s="49"/>
      <c r="S10" s="137"/>
      <c r="W10" s="3" t="str">
        <f>IFERROR(SMALL('اختيار المقررات'!$AL$8:$AL$56,X10),"")</f>
        <v/>
      </c>
      <c r="X10" s="1">
        <v>8</v>
      </c>
      <c r="Y10" s="1">
        <f t="shared" si="0"/>
        <v>8</v>
      </c>
      <c r="Z10" s="1" t="str">
        <f>IF(LEN(K4)&lt;2,J4,"")</f>
        <v>مكان الميلاد:</v>
      </c>
      <c r="AA10" s="1" t="str">
        <f t="shared" si="1"/>
        <v/>
      </c>
      <c r="AC10" s="122"/>
      <c r="AD10" s="122"/>
      <c r="AE10" s="482" t="str">
        <f t="shared" si="2"/>
        <v/>
      </c>
      <c r="AF10" s="482"/>
      <c r="AG10" s="482"/>
      <c r="AH10" s="122"/>
      <c r="AI10" s="122"/>
    </row>
    <row r="11" spans="2:41" ht="17.45" customHeight="1" thickTop="1" thickBot="1" x14ac:dyDescent="0.25">
      <c r="B11" s="34"/>
      <c r="C11" s="50" t="s">
        <v>28</v>
      </c>
      <c r="D11" s="547" t="s">
        <v>29</v>
      </c>
      <c r="E11" s="548"/>
      <c r="F11" s="548"/>
      <c r="G11" s="549"/>
      <c r="H11" s="51"/>
      <c r="I11" s="52"/>
      <c r="J11" s="34"/>
      <c r="K11" s="50" t="s">
        <v>28</v>
      </c>
      <c r="L11" s="547" t="s">
        <v>29</v>
      </c>
      <c r="M11" s="548"/>
      <c r="N11" s="548"/>
      <c r="O11" s="549"/>
      <c r="P11" s="51"/>
      <c r="Q11" s="53"/>
      <c r="R11" s="54"/>
      <c r="S11" s="138"/>
      <c r="W11" s="3" t="str">
        <f>IFERROR(SMALL('اختيار المقررات'!$AL$8:$AL$56,X11),"")</f>
        <v/>
      </c>
      <c r="X11" s="1">
        <v>9</v>
      </c>
      <c r="Y11" s="1">
        <f t="shared" si="0"/>
        <v>9</v>
      </c>
      <c r="Z11" s="1">
        <f>IF(LEN(N4)&lt;2,Q4,"")</f>
        <v>0</v>
      </c>
      <c r="AA11" s="1" t="str">
        <f t="shared" si="1"/>
        <v/>
      </c>
      <c r="AC11" s="122"/>
      <c r="AD11" s="122"/>
      <c r="AE11" s="482" t="str">
        <f t="shared" si="2"/>
        <v/>
      </c>
      <c r="AF11" s="482"/>
      <c r="AG11" s="482"/>
      <c r="AH11" s="122"/>
      <c r="AI11" s="122"/>
    </row>
    <row r="12" spans="2:41" ht="17.45" customHeight="1" thickTop="1" thickBot="1" x14ac:dyDescent="0.25">
      <c r="B12" s="55" t="str">
        <f>IF($AJ$1&gt;0,"",W3)</f>
        <v/>
      </c>
      <c r="C12" s="56" t="str">
        <f>IFERROR(VLOOKUP(B12,'اختيار المقررات'!AU5:AY52,2,0),"")</f>
        <v/>
      </c>
      <c r="D12" s="529" t="str">
        <f>IFERROR(VLOOKUP(B12,'اختيار المقررات'!AU5:AY52,3,0),"")</f>
        <v/>
      </c>
      <c r="E12" s="529"/>
      <c r="F12" s="529"/>
      <c r="G12" s="529"/>
      <c r="H12" s="57" t="str">
        <f>IFERROR(VLOOKUP(B12,'اختيار المقررات'!AU5:AY52,4,0),"")</f>
        <v/>
      </c>
      <c r="I12" s="58" t="str">
        <f>IFERROR(VLOOKUP(B12,'اختيار المقررات'!AU5:AY52,5,0),"")</f>
        <v/>
      </c>
      <c r="J12" s="55" t="str">
        <f>IF($AJ$1&gt;0,"",W11)</f>
        <v/>
      </c>
      <c r="K12" s="56" t="str">
        <f>IFERROR(VLOOKUP(J12,'اختيار المقررات'!AU5:AY52,2,0),"")</f>
        <v/>
      </c>
      <c r="L12" s="529" t="str">
        <f>IFERROR(VLOOKUP(J12,'اختيار المقررات'!AU5:AY52,3,0),"")</f>
        <v/>
      </c>
      <c r="M12" s="529"/>
      <c r="N12" s="529"/>
      <c r="O12" s="529"/>
      <c r="P12" s="57" t="str">
        <f>IFERROR(VLOOKUP(J12,'اختيار المقررات'!AU5:AY52,4,0),"")</f>
        <v/>
      </c>
      <c r="Q12" s="58" t="str">
        <f>IFERROR(VLOOKUP(J12,'اختيار المقررات'!AU5:AY52,5,0),"")</f>
        <v/>
      </c>
      <c r="R12" s="59"/>
      <c r="W12" s="3" t="str">
        <f>IFERROR(SMALL('اختيار المقررات'!$AL$8:$AL$56,X12),"")</f>
        <v/>
      </c>
      <c r="X12" s="1">
        <v>10</v>
      </c>
      <c r="Y12" s="1">
        <f t="shared" si="0"/>
        <v>10</v>
      </c>
      <c r="Z12" s="1" t="str">
        <f>IF(LEN(D5)&lt;2,B5,"")</f>
        <v>الجنسية:</v>
      </c>
      <c r="AA12" s="1" t="str">
        <f t="shared" si="1"/>
        <v/>
      </c>
      <c r="AC12" s="122"/>
      <c r="AD12" s="122"/>
      <c r="AE12" s="482" t="str">
        <f t="shared" si="2"/>
        <v/>
      </c>
      <c r="AF12" s="482"/>
      <c r="AG12" s="482"/>
      <c r="AH12" s="122"/>
      <c r="AI12" s="122"/>
    </row>
    <row r="13" spans="2:41" ht="17.45" customHeight="1" thickTop="1" thickBot="1" x14ac:dyDescent="0.25">
      <c r="B13" s="55" t="str">
        <f t="shared" ref="B13:B19" si="3">IF($AJ$1&gt;0,"",W4)</f>
        <v/>
      </c>
      <c r="C13" s="56" t="str">
        <f>IFERROR(VLOOKUP(B13,'اختيار المقررات'!AU6:AY54,2,0),"")</f>
        <v/>
      </c>
      <c r="D13" s="529" t="str">
        <f>IFERROR(VLOOKUP(B13,'اختيار المقررات'!AU6:AY54,3,0),"")</f>
        <v/>
      </c>
      <c r="E13" s="529"/>
      <c r="F13" s="529"/>
      <c r="G13" s="529"/>
      <c r="H13" s="57" t="str">
        <f>IFERROR(VLOOKUP(B13,'اختيار المقررات'!AU6:AY54,4,0),"")</f>
        <v/>
      </c>
      <c r="I13" s="58" t="str">
        <f>IFERROR(VLOOKUP(B13,'اختيار المقررات'!AU6:AY54,5,0),"")</f>
        <v/>
      </c>
      <c r="J13" s="55" t="str">
        <f t="shared" ref="J13:J19" si="4">IF($AJ$1&gt;0,"",W12)</f>
        <v/>
      </c>
      <c r="K13" s="56" t="str">
        <f>IFERROR(VLOOKUP(J13,'اختيار المقررات'!AU6:AY54,2,0),"")</f>
        <v/>
      </c>
      <c r="L13" s="529" t="str">
        <f>IFERROR(VLOOKUP(J13,'اختيار المقررات'!AU6:AY54,3,0),"")</f>
        <v/>
      </c>
      <c r="M13" s="529"/>
      <c r="N13" s="529"/>
      <c r="O13" s="529"/>
      <c r="P13" s="57" t="str">
        <f>IFERROR(VLOOKUP(J13,'اختيار المقررات'!AU6:AY54,4,0),"")</f>
        <v/>
      </c>
      <c r="Q13" s="58" t="str">
        <f>IFERROR(VLOOKUP(J13,'اختيار المقررات'!AU6:AY54,5,0),"")</f>
        <v/>
      </c>
      <c r="R13" s="59"/>
      <c r="S13" s="139"/>
      <c r="W13" s="3" t="str">
        <f>IFERROR(SMALL('اختيار المقررات'!$AL$8:$AL$56,X13),"")</f>
        <v/>
      </c>
      <c r="X13" s="1">
        <v>11</v>
      </c>
      <c r="Y13" s="1">
        <f t="shared" si="0"/>
        <v>11</v>
      </c>
      <c r="Z13" s="1" t="str">
        <f>IF(LEN(H5)&lt;2,F5,"")</f>
        <v>الرقم الوطني:</v>
      </c>
      <c r="AA13" s="1" t="str">
        <f t="shared" si="1"/>
        <v/>
      </c>
      <c r="AC13" s="122"/>
      <c r="AD13" s="122"/>
      <c r="AE13" s="482" t="str">
        <f t="shared" si="2"/>
        <v/>
      </c>
      <c r="AF13" s="482"/>
      <c r="AG13" s="482"/>
      <c r="AH13" s="122"/>
      <c r="AI13" s="122"/>
    </row>
    <row r="14" spans="2:41" ht="17.45" customHeight="1" thickTop="1" thickBot="1" x14ac:dyDescent="0.25">
      <c r="B14" s="55" t="str">
        <f t="shared" si="3"/>
        <v/>
      </c>
      <c r="C14" s="56" t="str">
        <f>IFERROR(VLOOKUP(B14,'اختيار المقررات'!AU7:AY55,2,0),"")</f>
        <v/>
      </c>
      <c r="D14" s="529" t="str">
        <f>IFERROR(VLOOKUP(B14,'اختيار المقررات'!AU7:AY55,3,0),"")</f>
        <v/>
      </c>
      <c r="E14" s="529"/>
      <c r="F14" s="529"/>
      <c r="G14" s="529"/>
      <c r="H14" s="57" t="str">
        <f>IFERROR(VLOOKUP(B14,'اختيار المقررات'!AU7:AY55,4,0),"")</f>
        <v/>
      </c>
      <c r="I14" s="58" t="str">
        <f>IFERROR(VLOOKUP(B14,'اختيار المقررات'!AU7:AY55,5,0),"")</f>
        <v/>
      </c>
      <c r="J14" s="55" t="str">
        <f t="shared" si="4"/>
        <v/>
      </c>
      <c r="K14" s="56" t="str">
        <f>IFERROR(VLOOKUP(J14,'اختيار المقررات'!AU7:AY55,2,0),"")</f>
        <v/>
      </c>
      <c r="L14" s="529" t="str">
        <f>IFERROR(VLOOKUP(J14,'اختيار المقررات'!AU7:AY55,3,0),"")</f>
        <v/>
      </c>
      <c r="M14" s="529"/>
      <c r="N14" s="529"/>
      <c r="O14" s="529"/>
      <c r="P14" s="57" t="str">
        <f>IFERROR(VLOOKUP(J14,'اختيار المقررات'!AU7:AY55,4,0),"")</f>
        <v/>
      </c>
      <c r="Q14" s="58" t="str">
        <f>IFERROR(VLOOKUP(J14,'اختيار المقررات'!AU7:AY55,5,0),"")</f>
        <v/>
      </c>
      <c r="R14" s="59"/>
      <c r="S14" s="139"/>
      <c r="W14" s="3" t="str">
        <f>IFERROR(SMALL('اختيار المقررات'!$AL$8:$AL$56,X14),"")</f>
        <v/>
      </c>
      <c r="X14" s="1">
        <v>12</v>
      </c>
      <c r="Y14" s="1" t="str">
        <f t="shared" si="0"/>
        <v/>
      </c>
      <c r="Z14" s="1" t="str">
        <f>IF(LEN(K5)&lt;2,J5,"")</f>
        <v/>
      </c>
      <c r="AA14" s="1" t="str">
        <f t="shared" si="1"/>
        <v/>
      </c>
      <c r="AC14" s="122"/>
      <c r="AD14" s="122"/>
      <c r="AE14" s="482" t="str">
        <f t="shared" si="2"/>
        <v/>
      </c>
      <c r="AF14" s="482"/>
      <c r="AG14" s="482"/>
      <c r="AH14" s="122"/>
      <c r="AI14" s="122"/>
    </row>
    <row r="15" spans="2:41" ht="17.45" customHeight="1" thickTop="1" thickBot="1" x14ac:dyDescent="0.25">
      <c r="B15" s="55" t="str">
        <f t="shared" si="3"/>
        <v/>
      </c>
      <c r="C15" s="56" t="str">
        <f>IFERROR(VLOOKUP(B15,'اختيار المقررات'!AU8:AY56,2,0),"")</f>
        <v/>
      </c>
      <c r="D15" s="529" t="str">
        <f>IFERROR(VLOOKUP(B15,'اختيار المقررات'!AU8:AY56,3,0),"")</f>
        <v/>
      </c>
      <c r="E15" s="529"/>
      <c r="F15" s="529"/>
      <c r="G15" s="529"/>
      <c r="H15" s="57" t="str">
        <f>IFERROR(VLOOKUP(B15,'اختيار المقررات'!AU8:AY56,4,0),"")</f>
        <v/>
      </c>
      <c r="I15" s="58" t="str">
        <f>IFERROR(VLOOKUP(B15,'اختيار المقررات'!AU8:AY56,5,0),"")</f>
        <v/>
      </c>
      <c r="J15" s="55" t="str">
        <f t="shared" si="4"/>
        <v/>
      </c>
      <c r="K15" s="56" t="str">
        <f>IFERROR(VLOOKUP(J15,'اختيار المقررات'!AU8:AY56,2,0),"")</f>
        <v/>
      </c>
      <c r="L15" s="529" t="str">
        <f>IFERROR(VLOOKUP(J15,'اختيار المقررات'!AU8:AY56,3,0),"")</f>
        <v/>
      </c>
      <c r="M15" s="529"/>
      <c r="N15" s="529"/>
      <c r="O15" s="529"/>
      <c r="P15" s="57" t="str">
        <f>IFERROR(VLOOKUP(J15,'اختيار المقررات'!AU8:AY56,4,0),"")</f>
        <v/>
      </c>
      <c r="Q15" s="58" t="str">
        <f>IFERROR(VLOOKUP(J15,'اختيار المقررات'!AU8:AY56,5,0),"")</f>
        <v/>
      </c>
      <c r="R15" s="59"/>
      <c r="S15" s="139"/>
      <c r="W15" s="3" t="str">
        <f>IFERROR(SMALL('اختيار المقررات'!$AL$8:$AL$56,X15),"")</f>
        <v/>
      </c>
      <c r="X15" s="1">
        <v>13</v>
      </c>
      <c r="Y15" s="1" t="str">
        <f t="shared" si="0"/>
        <v/>
      </c>
      <c r="Z15" s="1" t="str">
        <f>IF(LEN(P5)&lt;2,N5,"")</f>
        <v/>
      </c>
      <c r="AA15" s="1" t="str">
        <f t="shared" si="1"/>
        <v/>
      </c>
      <c r="AC15" s="122"/>
      <c r="AD15" s="122"/>
      <c r="AE15" s="482" t="str">
        <f t="shared" si="2"/>
        <v/>
      </c>
      <c r="AF15" s="482"/>
      <c r="AG15" s="482"/>
      <c r="AH15" s="122"/>
      <c r="AI15" s="122"/>
    </row>
    <row r="16" spans="2:41" ht="17.45" customHeight="1" thickTop="1" thickBot="1" x14ac:dyDescent="0.25">
      <c r="B16" s="55" t="str">
        <f t="shared" si="3"/>
        <v/>
      </c>
      <c r="C16" s="56" t="str">
        <f>IFERROR(VLOOKUP(B16,'اختيار المقررات'!AU9:AY57,2,0),"")</f>
        <v/>
      </c>
      <c r="D16" s="529" t="str">
        <f>IFERROR(VLOOKUP(B16,'اختيار المقررات'!AU9:AY57,3,0),"")</f>
        <v/>
      </c>
      <c r="E16" s="529"/>
      <c r="F16" s="529"/>
      <c r="G16" s="529"/>
      <c r="H16" s="57" t="str">
        <f>IFERROR(VLOOKUP(B16,'اختيار المقررات'!AU9:AY57,4,0),"")</f>
        <v/>
      </c>
      <c r="I16" s="58" t="str">
        <f>IFERROR(VLOOKUP(B16,'اختيار المقررات'!AU9:AY57,5,0),"")</f>
        <v/>
      </c>
      <c r="J16" s="55" t="str">
        <f t="shared" si="4"/>
        <v/>
      </c>
      <c r="K16" s="56" t="str">
        <f>IFERROR(VLOOKUP(J16,'اختيار المقررات'!AU9:AY57,2,0),"")</f>
        <v/>
      </c>
      <c r="L16" s="529" t="str">
        <f>IFERROR(VLOOKUP(J16,'اختيار المقررات'!AU9:AY57,3,0),"")</f>
        <v/>
      </c>
      <c r="M16" s="529"/>
      <c r="N16" s="529"/>
      <c r="O16" s="529"/>
      <c r="P16" s="57" t="str">
        <f>IFERROR(VLOOKUP(J16,'اختيار المقررات'!AU9:AY57,4,0),"")</f>
        <v/>
      </c>
      <c r="Q16" s="58" t="str">
        <f>IFERROR(VLOOKUP(J16,'اختيار المقررات'!AU9:AY57,5,0),"")</f>
        <v/>
      </c>
      <c r="R16" s="59"/>
      <c r="S16" s="139"/>
      <c r="W16" s="3" t="str">
        <f>IFERROR(SMALL('اختيار المقررات'!$AL$8:$AL$56,X16),"")</f>
        <v/>
      </c>
      <c r="X16" s="1">
        <v>14</v>
      </c>
      <c r="Y16" s="1" t="str">
        <f t="shared" si="0"/>
        <v/>
      </c>
      <c r="Z16" s="1" t="str">
        <f>IF(LEN(D6)&lt;2,B6,"")</f>
        <v/>
      </c>
      <c r="AA16" s="1" t="str">
        <f t="shared" si="1"/>
        <v/>
      </c>
      <c r="AC16" s="122"/>
      <c r="AD16" s="122"/>
      <c r="AE16" s="482" t="str">
        <f t="shared" si="2"/>
        <v/>
      </c>
      <c r="AF16" s="482"/>
      <c r="AG16" s="482"/>
      <c r="AH16" s="122"/>
      <c r="AI16" s="122"/>
    </row>
    <row r="17" spans="2:35" ht="17.45" customHeight="1" thickTop="1" thickBot="1" x14ac:dyDescent="0.25">
      <c r="B17" s="55" t="str">
        <f t="shared" si="3"/>
        <v/>
      </c>
      <c r="C17" s="56" t="str">
        <f>IFERROR(VLOOKUP(B17,'اختيار المقررات'!AU10:AY58,2,0),"")</f>
        <v/>
      </c>
      <c r="D17" s="529" t="str">
        <f>IFERROR(VLOOKUP(B17,'اختيار المقررات'!AU10:AY58,3,0),"")</f>
        <v/>
      </c>
      <c r="E17" s="529"/>
      <c r="F17" s="529"/>
      <c r="G17" s="529"/>
      <c r="H17" s="57" t="str">
        <f>IFERROR(VLOOKUP(B17,'اختيار المقررات'!AU10:AY58,4,0),"")</f>
        <v/>
      </c>
      <c r="I17" s="58" t="str">
        <f>IFERROR(VLOOKUP(B17,'اختيار المقررات'!AU10:AY58,5,0),"")</f>
        <v/>
      </c>
      <c r="J17" s="55" t="str">
        <f t="shared" si="4"/>
        <v/>
      </c>
      <c r="K17" s="56" t="str">
        <f>IFERROR(VLOOKUP(J17,'اختيار المقررات'!AU10:AY58,2,0),"")</f>
        <v/>
      </c>
      <c r="L17" s="529" t="str">
        <f>IFERROR(VLOOKUP(J17,'اختيار المقررات'!AU10:AY58,3,0),"")</f>
        <v/>
      </c>
      <c r="M17" s="529"/>
      <c r="N17" s="529"/>
      <c r="O17" s="529"/>
      <c r="P17" s="57" t="str">
        <f>IFERROR(VLOOKUP(J17,'اختيار المقررات'!AU10:AY58,4,0),"")</f>
        <v/>
      </c>
      <c r="Q17" s="58" t="str">
        <f>IFERROR(VLOOKUP(J17,'اختيار المقررات'!AU10:AY58,5,0),"")</f>
        <v/>
      </c>
      <c r="R17" s="59"/>
      <c r="S17" s="139"/>
      <c r="W17" s="3" t="str">
        <f>IFERROR(SMALL('اختيار المقررات'!$AL$8:$AL$56,X17),"")</f>
        <v/>
      </c>
      <c r="X17" s="1">
        <v>15</v>
      </c>
      <c r="Y17" s="1" t="e">
        <f t="shared" si="0"/>
        <v>#N/A</v>
      </c>
      <c r="Z17" s="1" t="e">
        <f>IF(LEN(H6)&lt;2,F6,"")</f>
        <v>#N/A</v>
      </c>
      <c r="AA17" s="1" t="str">
        <f t="shared" si="1"/>
        <v/>
      </c>
      <c r="AC17" s="122"/>
      <c r="AD17" s="122"/>
      <c r="AE17" s="482" t="str">
        <f t="shared" si="2"/>
        <v/>
      </c>
      <c r="AF17" s="482"/>
      <c r="AG17" s="482"/>
      <c r="AH17" s="122"/>
      <c r="AI17" s="122"/>
    </row>
    <row r="18" spans="2:35" ht="17.45" customHeight="1" thickTop="1" thickBot="1" x14ac:dyDescent="0.25">
      <c r="B18" s="55" t="str">
        <f t="shared" si="3"/>
        <v/>
      </c>
      <c r="C18" s="56" t="str">
        <f>IFERROR(VLOOKUP(B18,'اختيار المقررات'!AU11:AY59,2,0),"")</f>
        <v/>
      </c>
      <c r="D18" s="529" t="str">
        <f>IFERROR(VLOOKUP(B18,'اختيار المقررات'!AU11:AY59,3,0),"")</f>
        <v/>
      </c>
      <c r="E18" s="529"/>
      <c r="F18" s="529"/>
      <c r="G18" s="529"/>
      <c r="H18" s="57" t="str">
        <f>IFERROR(VLOOKUP(B18,'اختيار المقررات'!AU11:AY59,4,0),"")</f>
        <v/>
      </c>
      <c r="I18" s="58" t="str">
        <f>IFERROR(VLOOKUP(B18,'اختيار المقررات'!AU11:AY59,5,0),"")</f>
        <v/>
      </c>
      <c r="J18" s="55" t="str">
        <f t="shared" si="4"/>
        <v/>
      </c>
      <c r="K18" s="56" t="str">
        <f>IFERROR(VLOOKUP(J18,'اختيار المقررات'!AU11:AY59,2,0),"")</f>
        <v/>
      </c>
      <c r="L18" s="529" t="str">
        <f>IFERROR(VLOOKUP(J18,'اختيار المقررات'!AU11:AY59,3,0),"")</f>
        <v/>
      </c>
      <c r="M18" s="529"/>
      <c r="N18" s="529"/>
      <c r="O18" s="529"/>
      <c r="P18" s="57" t="str">
        <f>IFERROR(VLOOKUP(J18,'اختيار المقررات'!AU11:AY59,4,0),"")</f>
        <v/>
      </c>
      <c r="Q18" s="58" t="str">
        <f>IFERROR(VLOOKUP(J18,'اختيار المقررات'!AU11:AY59,5,0),"")</f>
        <v/>
      </c>
      <c r="R18" s="59"/>
      <c r="S18" s="139"/>
      <c r="W18" s="3" t="str">
        <f>IFERROR(SMALL('اختيار المقررات'!$AL$8:$AL$56,X18),"")</f>
        <v/>
      </c>
      <c r="X18" s="1">
        <v>16</v>
      </c>
      <c r="Y18" s="1" t="e">
        <f t="shared" si="0"/>
        <v>#N/A</v>
      </c>
      <c r="Z18" s="1" t="e">
        <f>IF(LEN(K6)&lt;2,J6,"")</f>
        <v>#N/A</v>
      </c>
      <c r="AA18" s="1" t="str">
        <f t="shared" si="1"/>
        <v/>
      </c>
      <c r="AC18" s="122"/>
      <c r="AD18" s="122"/>
      <c r="AE18" s="482" t="str">
        <f t="shared" si="2"/>
        <v/>
      </c>
      <c r="AF18" s="482"/>
      <c r="AG18" s="482"/>
      <c r="AH18" s="122"/>
      <c r="AI18" s="122"/>
    </row>
    <row r="19" spans="2:35" ht="17.45" customHeight="1" thickTop="1" thickBot="1" x14ac:dyDescent="0.25">
      <c r="B19" s="55" t="str">
        <f t="shared" si="3"/>
        <v/>
      </c>
      <c r="C19" s="56" t="str">
        <f>IFERROR(VLOOKUP(B19,'اختيار المقررات'!AU12:AY60,2,0),"")</f>
        <v/>
      </c>
      <c r="D19" s="529" t="str">
        <f>IFERROR(VLOOKUP(B19,'اختيار المقررات'!AU12:AY60,3,0),"")</f>
        <v/>
      </c>
      <c r="E19" s="529"/>
      <c r="F19" s="529"/>
      <c r="G19" s="529"/>
      <c r="H19" s="57" t="str">
        <f>IFERROR(VLOOKUP(B19,'اختيار المقررات'!AU12:AY60,4,0),"")</f>
        <v/>
      </c>
      <c r="I19" s="58" t="str">
        <f>IFERROR(VLOOKUP(B19,'اختيار المقررات'!AU12:AY60,5,0),"")</f>
        <v/>
      </c>
      <c r="J19" s="55" t="str">
        <f t="shared" si="4"/>
        <v/>
      </c>
      <c r="K19" s="56" t="str">
        <f>IFERROR(VLOOKUP(J19,'اختيار المقررات'!AU12:AY60,2,0),"")</f>
        <v/>
      </c>
      <c r="L19" s="529" t="str">
        <f>IFERROR(VLOOKUP(J19,'اختيار المقررات'!AU12:AY60,3,0),"")</f>
        <v/>
      </c>
      <c r="M19" s="529"/>
      <c r="N19" s="529"/>
      <c r="O19" s="529"/>
      <c r="P19" s="57" t="str">
        <f>IFERROR(VLOOKUP(J19,'اختيار المقررات'!AU12:AY60,4,0),"")</f>
        <v/>
      </c>
      <c r="Q19" s="58" t="str">
        <f>IFERROR(VLOOKUP(J19,'اختيار المقررات'!AU12:AY60,5,0),"")</f>
        <v/>
      </c>
      <c r="R19" s="59"/>
      <c r="S19" s="139"/>
      <c r="W19" s="3" t="str">
        <f>IFERROR(SMALL('اختيار المقررات'!$AL$8:$AL$56,X19),"")</f>
        <v/>
      </c>
      <c r="X19" s="1">
        <v>17</v>
      </c>
      <c r="Y19" s="1" t="e">
        <f t="shared" si="0"/>
        <v>#N/A</v>
      </c>
      <c r="Z19" s="1" t="e">
        <f>IF(LEN(P6)&lt;2,N6,"")</f>
        <v>#N/A</v>
      </c>
      <c r="AA19" s="1" t="str">
        <f t="shared" si="1"/>
        <v/>
      </c>
      <c r="AC19" s="122"/>
      <c r="AD19" s="122"/>
      <c r="AE19" s="482" t="str">
        <f t="shared" si="2"/>
        <v/>
      </c>
      <c r="AF19" s="482"/>
      <c r="AG19" s="482"/>
      <c r="AH19" s="122"/>
      <c r="AI19" s="122"/>
    </row>
    <row r="20" spans="2:35" ht="37.15" customHeight="1" thickTop="1" thickBot="1" x14ac:dyDescent="0.25">
      <c r="B20" s="483" t="e">
        <f>'إدخال البيانات'!A2</f>
        <v>#N/A</v>
      </c>
      <c r="C20" s="483"/>
      <c r="D20" s="483"/>
      <c r="E20" s="483"/>
      <c r="F20" s="483"/>
      <c r="G20" s="483"/>
      <c r="H20" s="483"/>
      <c r="I20" s="483"/>
      <c r="J20" s="483"/>
      <c r="K20" s="483"/>
      <c r="L20" s="483"/>
      <c r="M20" s="483"/>
      <c r="N20" s="483"/>
      <c r="O20" s="483"/>
      <c r="P20" s="483"/>
      <c r="Q20" s="483"/>
      <c r="R20" s="483"/>
      <c r="S20" s="139"/>
      <c r="W20" s="3" t="str">
        <f>IFERROR(SMALL('اختيار المقررات'!$AL$8:$AL$56,X20),"")</f>
        <v/>
      </c>
      <c r="X20" s="1">
        <v>18</v>
      </c>
      <c r="Y20" s="1">
        <f t="shared" si="0"/>
        <v>18</v>
      </c>
      <c r="Z20" s="1" t="str">
        <f>IF(LEN(D7)&lt;2,B7,"")</f>
        <v>الموبايل:</v>
      </c>
      <c r="AA20" s="1" t="str">
        <f t="shared" si="1"/>
        <v/>
      </c>
      <c r="AC20" s="122"/>
      <c r="AD20" s="122"/>
      <c r="AE20" s="482" t="str">
        <f t="shared" si="2"/>
        <v/>
      </c>
      <c r="AF20" s="482"/>
      <c r="AG20" s="482"/>
      <c r="AH20" s="122"/>
      <c r="AI20" s="122"/>
    </row>
    <row r="21" spans="2:35" ht="16.149999999999999" customHeight="1" thickTop="1" thickBot="1" x14ac:dyDescent="0.25">
      <c r="B21" s="530" t="s">
        <v>194</v>
      </c>
      <c r="C21" s="526"/>
      <c r="D21" s="526"/>
      <c r="E21" s="526"/>
      <c r="F21" s="123">
        <f>'اختيار المقررات'!AE25</f>
        <v>0</v>
      </c>
      <c r="G21" s="526" t="s">
        <v>195</v>
      </c>
      <c r="H21" s="526"/>
      <c r="I21" s="526"/>
      <c r="J21" s="526"/>
      <c r="K21" s="501">
        <f>'اختيار المقررات'!AE26</f>
        <v>0</v>
      </c>
      <c r="L21" s="501"/>
      <c r="M21" s="526" t="s">
        <v>196</v>
      </c>
      <c r="N21" s="526"/>
      <c r="O21" s="526"/>
      <c r="P21" s="526"/>
      <c r="Q21" s="501" t="e">
        <f>'اختيار المقررات'!AE27</f>
        <v>#N/A</v>
      </c>
      <c r="R21" s="527"/>
      <c r="S21" s="140"/>
      <c r="W21" s="3" t="str">
        <f>IFERROR(SMALL('اختيار المقررات'!$AL$8:$AL$56,X21),"")</f>
        <v/>
      </c>
      <c r="X21" s="1">
        <v>19</v>
      </c>
      <c r="Y21" s="1">
        <f t="shared" si="0"/>
        <v>19</v>
      </c>
      <c r="Z21" s="1" t="str">
        <f>IF(LEN(H7)&lt;2,F7,"")</f>
        <v>الهاتف:</v>
      </c>
      <c r="AA21" s="1" t="str">
        <f t="shared" si="1"/>
        <v/>
      </c>
      <c r="AC21" s="122"/>
      <c r="AD21" s="122"/>
      <c r="AE21" s="482" t="str">
        <f t="shared" si="2"/>
        <v/>
      </c>
      <c r="AF21" s="482"/>
      <c r="AG21" s="482"/>
      <c r="AH21" s="122"/>
      <c r="AI21" s="122"/>
    </row>
    <row r="22" spans="2:35" thickTop="1" x14ac:dyDescent="0.2">
      <c r="B22" s="542" t="s">
        <v>189</v>
      </c>
      <c r="C22" s="510"/>
      <c r="D22" s="510"/>
      <c r="E22" s="550">
        <f>'اختيار المقررات'!F5</f>
        <v>0</v>
      </c>
      <c r="F22" s="550"/>
      <c r="G22" s="550"/>
      <c r="H22" s="550"/>
      <c r="I22" s="551"/>
      <c r="J22" s="124" t="s">
        <v>59</v>
      </c>
      <c r="K22" s="511">
        <f>'اختيار المقررات'!Q5</f>
        <v>0</v>
      </c>
      <c r="L22" s="511"/>
      <c r="M22" s="125" t="s">
        <v>0</v>
      </c>
      <c r="N22" s="535">
        <f>'اختيار المقررات'!W5</f>
        <v>0</v>
      </c>
      <c r="O22" s="535"/>
      <c r="P22" s="487" t="e">
        <f>'اختيار المقررات'!Z28</f>
        <v>#N/A</v>
      </c>
      <c r="Q22" s="487"/>
      <c r="R22" s="487"/>
      <c r="W22" s="3" t="str">
        <f>IFERROR(SMALL('اختيار المقررات'!$AL$8:$AL$56,X22),"")</f>
        <v/>
      </c>
      <c r="X22" s="1">
        <v>20</v>
      </c>
      <c r="Y22" s="1">
        <f t="shared" si="0"/>
        <v>20</v>
      </c>
      <c r="Z22" s="1" t="str">
        <f>IF(LEN(K7)&lt;2,J7,"")</f>
        <v>العنوان :</v>
      </c>
      <c r="AC22" s="122"/>
      <c r="AD22" s="122"/>
      <c r="AE22" s="482" t="str">
        <f t="shared" si="2"/>
        <v/>
      </c>
      <c r="AF22" s="482"/>
      <c r="AG22" s="482"/>
      <c r="AH22" s="122"/>
      <c r="AI22" s="122"/>
    </row>
    <row r="23" spans="2:35" ht="15.75" customHeight="1" x14ac:dyDescent="0.2">
      <c r="B23" s="517" t="s">
        <v>193</v>
      </c>
      <c r="C23" s="513"/>
      <c r="D23" s="513"/>
      <c r="E23" s="520" t="e">
        <f>'اختيار المقررات'!N25</f>
        <v>#N/A</v>
      </c>
      <c r="F23" s="520"/>
      <c r="G23" s="521"/>
      <c r="H23" s="488" t="s">
        <v>2038</v>
      </c>
      <c r="I23" s="489"/>
      <c r="J23" s="490" t="e">
        <f>'اختيار المقررات'!W25</f>
        <v>#N/A</v>
      </c>
      <c r="K23" s="490"/>
      <c r="L23" s="491"/>
      <c r="M23" s="489" t="s">
        <v>454</v>
      </c>
      <c r="N23" s="489"/>
      <c r="O23" s="489" t="s">
        <v>455</v>
      </c>
      <c r="P23" s="489"/>
      <c r="Q23" s="489" t="s">
        <v>471</v>
      </c>
      <c r="R23" s="570"/>
    </row>
    <row r="24" spans="2:35" ht="14.25" x14ac:dyDescent="0.2">
      <c r="B24" s="517" t="s">
        <v>456</v>
      </c>
      <c r="C24" s="513"/>
      <c r="D24" s="513"/>
      <c r="E24" s="518" t="e">
        <f>'اختيار المقررات'!N27</f>
        <v>#N/A</v>
      </c>
      <c r="F24" s="518"/>
      <c r="G24" s="519"/>
      <c r="H24" s="492" t="s">
        <v>25</v>
      </c>
      <c r="I24" s="493"/>
      <c r="J24" s="518" t="e">
        <f>'اختيار المقررات'!N26</f>
        <v>#N/A</v>
      </c>
      <c r="K24" s="518"/>
      <c r="L24" s="519"/>
      <c r="M24" s="493"/>
      <c r="N24" s="493"/>
      <c r="O24" s="493"/>
      <c r="P24" s="493"/>
      <c r="Q24" s="493"/>
      <c r="R24" s="571"/>
    </row>
    <row r="25" spans="2:35" ht="14.25" x14ac:dyDescent="0.2">
      <c r="B25" s="517" t="s">
        <v>448</v>
      </c>
      <c r="C25" s="513"/>
      <c r="D25" s="513"/>
      <c r="E25" s="518" t="str">
        <f>IF(D12="","",'اختيار المقررات'!N28)</f>
        <v/>
      </c>
      <c r="F25" s="518"/>
      <c r="G25" s="519"/>
      <c r="H25" s="572" t="s">
        <v>20</v>
      </c>
      <c r="I25" s="573"/>
      <c r="J25" s="126" t="str">
        <f>'اختيار المقررات'!W28</f>
        <v>لا</v>
      </c>
      <c r="K25" s="126"/>
      <c r="L25" s="127"/>
      <c r="M25" s="493"/>
      <c r="N25" s="493"/>
      <c r="O25" s="493"/>
      <c r="P25" s="493"/>
      <c r="Q25" s="493"/>
      <c r="R25" s="571"/>
    </row>
    <row r="26" spans="2:35" ht="14.25" x14ac:dyDescent="0.2">
      <c r="B26" s="522" t="s">
        <v>23</v>
      </c>
      <c r="C26" s="523"/>
      <c r="D26" s="523"/>
      <c r="E26" s="485" t="str">
        <f>IF(D12="","يجب أن تقوم بإدخال جميع البيانات المطلوبة لتتمكن من التسجيل",'اختيار المقررات'!N29)</f>
        <v>يجب أن تقوم بإدخال جميع البيانات المطلوبة لتتمكن من التسجيل</v>
      </c>
      <c r="F26" s="485"/>
      <c r="G26" s="485"/>
      <c r="H26" s="485"/>
      <c r="I26" s="485"/>
      <c r="J26" s="485"/>
      <c r="K26" s="485"/>
      <c r="L26" s="486"/>
      <c r="M26" s="493"/>
      <c r="N26" s="493"/>
      <c r="O26" s="493"/>
      <c r="P26" s="493"/>
      <c r="Q26" s="493"/>
      <c r="R26" s="571"/>
    </row>
    <row r="27" spans="2:35" ht="21.75" customHeight="1" x14ac:dyDescent="0.2">
      <c r="B27" s="494" t="str">
        <f>'اختيار المقررات'!C25</f>
        <v>منقطع عن التسجيل في</v>
      </c>
      <c r="C27" s="495"/>
      <c r="D27" s="495"/>
      <c r="E27" s="495"/>
      <c r="F27" s="495"/>
      <c r="G27" s="495"/>
      <c r="H27" s="495"/>
      <c r="I27" s="495"/>
      <c r="J27" s="495"/>
      <c r="K27" s="495"/>
      <c r="L27" s="496"/>
      <c r="M27" s="493"/>
      <c r="N27" s="493"/>
      <c r="O27" s="493"/>
      <c r="P27" s="493"/>
      <c r="Q27" s="493"/>
      <c r="R27" s="571"/>
    </row>
    <row r="28" spans="2:35" ht="14.25" x14ac:dyDescent="0.2">
      <c r="B28" s="497" t="str">
        <f>'اختيار المقررات'!C26</f>
        <v/>
      </c>
      <c r="C28" s="498"/>
      <c r="D28" s="498"/>
      <c r="E28" s="498"/>
      <c r="F28" s="498"/>
      <c r="G28" s="498" t="str">
        <f>'اختيار المقررات'!C27</f>
        <v/>
      </c>
      <c r="H28" s="498"/>
      <c r="I28" s="498"/>
      <c r="J28" s="498"/>
      <c r="K28" s="498"/>
      <c r="L28" s="499"/>
      <c r="M28" s="493"/>
      <c r="N28" s="493"/>
      <c r="O28" s="493"/>
      <c r="P28" s="493"/>
      <c r="Q28" s="493"/>
      <c r="R28" s="571"/>
    </row>
    <row r="29" spans="2:35" ht="15" customHeight="1" x14ac:dyDescent="0.2">
      <c r="B29" s="497" t="str">
        <f>'اختيار المقررات'!C28</f>
        <v/>
      </c>
      <c r="C29" s="498"/>
      <c r="D29" s="498"/>
      <c r="E29" s="498"/>
      <c r="F29" s="498"/>
      <c r="G29" s="498" t="str">
        <f>'اختيار المقررات'!C29</f>
        <v/>
      </c>
      <c r="H29" s="498"/>
      <c r="I29" s="498"/>
      <c r="J29" s="498"/>
      <c r="K29" s="498"/>
      <c r="L29" s="499"/>
      <c r="M29" s="493"/>
      <c r="N29" s="493"/>
      <c r="O29" s="493"/>
      <c r="P29" s="493"/>
      <c r="Q29" s="493"/>
      <c r="R29" s="571"/>
    </row>
    <row r="30" spans="2:35" ht="15" customHeight="1" x14ac:dyDescent="0.2">
      <c r="B30" s="574" t="str">
        <f>'اختيار المقررات'!C30</f>
        <v/>
      </c>
      <c r="C30" s="575"/>
      <c r="D30" s="575"/>
      <c r="E30" s="575"/>
      <c r="F30" s="575"/>
      <c r="G30" s="575" t="str">
        <f>'اختيار المقررات'!C31</f>
        <v/>
      </c>
      <c r="H30" s="575"/>
      <c r="I30" s="575"/>
      <c r="J30" s="575"/>
      <c r="K30" s="575"/>
      <c r="L30" s="576"/>
      <c r="M30" s="493"/>
      <c r="N30" s="493"/>
      <c r="O30" s="493"/>
      <c r="P30" s="493"/>
      <c r="Q30" s="493"/>
      <c r="R30" s="571"/>
    </row>
    <row r="31" spans="2:35" ht="17.25" customHeight="1" x14ac:dyDescent="0.2">
      <c r="B31" s="556" t="s">
        <v>472</v>
      </c>
      <c r="C31" s="557"/>
      <c r="D31" s="557"/>
      <c r="E31" s="557"/>
      <c r="F31" s="557"/>
      <c r="G31" s="557"/>
      <c r="H31" s="557"/>
      <c r="I31" s="557"/>
      <c r="J31" s="557"/>
      <c r="K31" s="557"/>
      <c r="L31" s="557"/>
      <c r="M31" s="557"/>
      <c r="N31" s="557"/>
      <c r="O31" s="557"/>
      <c r="P31" s="557"/>
      <c r="Q31" s="557"/>
      <c r="R31" s="558"/>
    </row>
    <row r="32" spans="2:35" ht="17.25" customHeight="1" x14ac:dyDescent="0.2">
      <c r="B32" s="481" t="s">
        <v>3378</v>
      </c>
      <c r="C32" s="481"/>
      <c r="D32" s="481"/>
      <c r="E32" s="481"/>
      <c r="F32" s="481"/>
      <c r="G32" s="481"/>
      <c r="H32" s="481"/>
      <c r="I32" s="481"/>
      <c r="J32" s="481"/>
      <c r="K32" s="481"/>
      <c r="L32" s="481"/>
      <c r="M32" s="481"/>
      <c r="N32" s="481"/>
      <c r="O32" s="481"/>
      <c r="P32" s="481"/>
      <c r="Q32" s="481"/>
      <c r="R32" s="481"/>
    </row>
    <row r="33" spans="2:19" ht="24" customHeight="1" x14ac:dyDescent="0.2">
      <c r="B33" s="559" t="s">
        <v>31</v>
      </c>
      <c r="C33" s="559"/>
      <c r="D33" s="559"/>
      <c r="E33" s="559"/>
      <c r="F33" s="560" t="e">
        <f>IF(J25="نعم",'اختيار المقررات'!W29,'اختيار المقررات'!N29)</f>
        <v>#N/A</v>
      </c>
      <c r="G33" s="560"/>
      <c r="H33" s="484" t="str">
        <f>IF(D4="أنثى","ليرة سورية فقط لا غير من الطالبة","ليرة سورية فقط لا غير من الطالب")&amp;" "&amp;H2</f>
        <v xml:space="preserve">ليرة سورية فقط لا غير من الطالب </v>
      </c>
      <c r="I33" s="484"/>
      <c r="J33" s="484"/>
      <c r="K33" s="484"/>
      <c r="L33" s="484"/>
      <c r="M33" s="484"/>
      <c r="N33" s="484"/>
      <c r="O33" s="484"/>
      <c r="P33" s="484"/>
      <c r="Q33" s="484"/>
      <c r="R33" s="484"/>
    </row>
    <row r="34" spans="2:19" ht="24" customHeight="1" x14ac:dyDescent="0.2">
      <c r="B34" s="559" t="str">
        <f>IF(D4="أنثى","رقمها الامتحاني","رقمه الامتحاني")</f>
        <v>رقمه الامتحاني</v>
      </c>
      <c r="C34" s="559"/>
      <c r="D34" s="559"/>
      <c r="E34" s="565">
        <f>D2</f>
        <v>0</v>
      </c>
      <c r="F34" s="565"/>
      <c r="G34" s="566" t="s">
        <v>32</v>
      </c>
      <c r="H34" s="566"/>
      <c r="I34" s="566"/>
      <c r="J34" s="566"/>
      <c r="K34" s="566"/>
      <c r="L34" s="566"/>
      <c r="M34" s="566"/>
      <c r="N34" s="566"/>
      <c r="O34" s="566"/>
      <c r="P34" s="566"/>
      <c r="Q34" s="566"/>
      <c r="R34" s="566"/>
    </row>
    <row r="35" spans="2:19" ht="12" customHeight="1" x14ac:dyDescent="0.2">
      <c r="B35" s="87"/>
      <c r="C35" s="106"/>
      <c r="D35" s="568"/>
      <c r="E35" s="568"/>
      <c r="F35" s="568"/>
      <c r="G35" s="568"/>
      <c r="H35" s="568"/>
      <c r="I35" s="88"/>
      <c r="J35" s="88"/>
      <c r="K35" s="87"/>
      <c r="L35" s="106"/>
      <c r="M35" s="568"/>
      <c r="N35" s="568"/>
      <c r="O35" s="568"/>
      <c r="P35" s="568"/>
      <c r="Q35" s="88"/>
      <c r="R35" s="88"/>
    </row>
    <row r="36" spans="2:19" ht="27.75" customHeight="1" x14ac:dyDescent="0.3">
      <c r="B36" s="567" t="s">
        <v>26</v>
      </c>
      <c r="C36" s="567"/>
      <c r="D36" s="567"/>
      <c r="E36" s="567"/>
      <c r="F36" s="567"/>
      <c r="G36" s="567"/>
      <c r="H36" s="567"/>
      <c r="I36" s="567"/>
      <c r="J36" s="567"/>
      <c r="K36" s="567"/>
      <c r="L36" s="567"/>
      <c r="M36" s="567"/>
      <c r="N36" s="567"/>
      <c r="O36" s="567"/>
      <c r="P36" s="567"/>
      <c r="Q36" s="567"/>
      <c r="R36" s="567"/>
    </row>
    <row r="37" spans="2:19" ht="15.75" customHeight="1" x14ac:dyDescent="0.2">
      <c r="B37" s="563" t="s">
        <v>30</v>
      </c>
      <c r="C37" s="563"/>
      <c r="D37" s="563"/>
      <c r="E37" s="563"/>
      <c r="F37" s="563"/>
      <c r="G37" s="563"/>
      <c r="H37" s="563"/>
      <c r="I37" s="563"/>
      <c r="J37" s="563"/>
      <c r="K37" s="563"/>
      <c r="L37" s="563"/>
      <c r="M37" s="563"/>
      <c r="N37" s="563"/>
      <c r="O37" s="563"/>
      <c r="P37" s="563"/>
      <c r="Q37" s="563"/>
      <c r="R37" s="563"/>
    </row>
    <row r="38" spans="2:19" ht="22.5" customHeight="1" x14ac:dyDescent="0.2">
      <c r="B38" s="564" t="s">
        <v>31</v>
      </c>
      <c r="C38" s="564"/>
      <c r="D38" s="564"/>
      <c r="E38" s="564"/>
      <c r="F38" s="565" t="e">
        <f>'اختيار المقررات'!AD29</f>
        <v>#N/A</v>
      </c>
      <c r="G38" s="565"/>
      <c r="H38" s="569" t="str">
        <f>H33</f>
        <v xml:space="preserve">ليرة سورية فقط لا غير من الطالب </v>
      </c>
      <c r="I38" s="569"/>
      <c r="J38" s="569"/>
      <c r="K38" s="569"/>
      <c r="L38" s="569"/>
      <c r="M38" s="569"/>
      <c r="N38" s="569"/>
      <c r="O38" s="569"/>
      <c r="P38" s="569"/>
      <c r="Q38" s="569"/>
      <c r="R38" s="569"/>
    </row>
    <row r="39" spans="2:19" ht="22.5" customHeight="1" x14ac:dyDescent="0.25">
      <c r="B39" s="561" t="str">
        <f>B34</f>
        <v>رقمه الامتحاني</v>
      </c>
      <c r="C39" s="561"/>
      <c r="D39" s="561"/>
      <c r="E39" s="562">
        <f>E34</f>
        <v>0</v>
      </c>
      <c r="F39" s="562"/>
      <c r="G39" s="555" t="str">
        <f>G34</f>
        <v xml:space="preserve">وتحويله إلى حساب التعليم المفتوح رقم ck1-10173186 وتسليم إشعار القبض إلى صاحب العلاقة  </v>
      </c>
      <c r="H39" s="555"/>
      <c r="I39" s="555"/>
      <c r="J39" s="555"/>
      <c r="K39" s="555"/>
      <c r="L39" s="555"/>
      <c r="M39" s="555"/>
      <c r="N39" s="555"/>
      <c r="O39" s="555"/>
      <c r="P39" s="555"/>
      <c r="Q39" s="555"/>
      <c r="R39" s="555"/>
    </row>
    <row r="40" spans="2:19" ht="9" customHeight="1" x14ac:dyDescent="0.2"/>
    <row r="41" spans="2:19" ht="9" customHeight="1" x14ac:dyDescent="0.2">
      <c r="E41" s="1"/>
      <c r="I41" s="60"/>
      <c r="M41" s="1"/>
      <c r="P41" s="60"/>
    </row>
    <row r="42" spans="2:19" x14ac:dyDescent="0.2">
      <c r="C42" s="94"/>
      <c r="D42" s="94"/>
      <c r="E42" s="94"/>
      <c r="F42" s="94"/>
      <c r="G42" s="94"/>
      <c r="I42" s="60"/>
      <c r="J42" s="60"/>
      <c r="K42" s="60"/>
      <c r="L42" s="60"/>
      <c r="P42" s="60"/>
      <c r="Q42" s="60"/>
      <c r="R42" s="60"/>
      <c r="S42" s="141"/>
    </row>
    <row r="43" spans="2:19" ht="14.25" x14ac:dyDescent="0.2">
      <c r="C43" s="94"/>
      <c r="D43" s="94"/>
      <c r="E43" s="94"/>
      <c r="F43" s="94"/>
      <c r="G43" s="94"/>
      <c r="H43" s="95"/>
      <c r="I43" s="95"/>
      <c r="J43" s="95"/>
      <c r="K43" s="95"/>
      <c r="L43" s="95"/>
      <c r="M43" s="95"/>
      <c r="N43" s="95"/>
      <c r="O43" s="95"/>
      <c r="P43" s="95"/>
      <c r="Q43" s="95"/>
      <c r="R43" s="95"/>
      <c r="S43" s="142"/>
    </row>
    <row r="44" spans="2:19" ht="14.25" x14ac:dyDescent="0.2">
      <c r="C44" s="94"/>
      <c r="D44" s="94"/>
      <c r="E44" s="94"/>
      <c r="F44" s="94"/>
      <c r="G44" s="94"/>
      <c r="H44" s="95"/>
      <c r="I44" s="95"/>
      <c r="J44" s="95"/>
      <c r="K44" s="95"/>
      <c r="L44" s="95"/>
      <c r="M44" s="95"/>
      <c r="N44" s="95"/>
      <c r="O44" s="95"/>
      <c r="P44" s="95"/>
      <c r="Q44" s="95"/>
      <c r="R44" s="95"/>
      <c r="S44" s="142"/>
    </row>
    <row r="45" spans="2:19" ht="14.25" x14ac:dyDescent="0.2">
      <c r="B45"/>
      <c r="C45"/>
      <c r="D45"/>
      <c r="E45"/>
      <c r="F45"/>
      <c r="G45"/>
      <c r="H45"/>
      <c r="I45"/>
      <c r="J45"/>
      <c r="K45"/>
      <c r="L45"/>
      <c r="M45"/>
      <c r="N45"/>
      <c r="O45"/>
      <c r="P45"/>
      <c r="Q45"/>
      <c r="R45"/>
    </row>
    <row r="46" spans="2:19" ht="14.25" x14ac:dyDescent="0.2">
      <c r="B46"/>
      <c r="C46"/>
      <c r="D46"/>
      <c r="E46"/>
      <c r="F46"/>
      <c r="G46"/>
      <c r="H46"/>
      <c r="I46"/>
      <c r="J46"/>
      <c r="K46"/>
      <c r="L46"/>
      <c r="M46"/>
      <c r="N46"/>
      <c r="O46"/>
      <c r="P46"/>
      <c r="Q46"/>
      <c r="R46"/>
    </row>
    <row r="47" spans="2:19" ht="14.25" x14ac:dyDescent="0.2">
      <c r="B47"/>
      <c r="C47"/>
      <c r="D47"/>
      <c r="E47"/>
      <c r="F47"/>
      <c r="G47"/>
      <c r="H47"/>
      <c r="I47"/>
      <c r="J47"/>
      <c r="K47"/>
      <c r="L47"/>
      <c r="M47"/>
      <c r="N47"/>
      <c r="O47"/>
      <c r="P47"/>
      <c r="Q47"/>
      <c r="R47"/>
    </row>
    <row r="48" spans="2:19" ht="14.25" x14ac:dyDescent="0.2">
      <c r="B48"/>
      <c r="C48"/>
      <c r="D48"/>
      <c r="E48"/>
      <c r="F48"/>
      <c r="G48"/>
      <c r="H48"/>
      <c r="I48"/>
      <c r="J48"/>
      <c r="K48"/>
      <c r="L48"/>
      <c r="M48"/>
      <c r="N48"/>
      <c r="O48"/>
      <c r="P48"/>
      <c r="Q48"/>
      <c r="R48"/>
    </row>
  </sheetData>
  <sheetProtection algorithmName="SHA-512" hashValue="DYWHSPcBQ4zIe4NXG9rfdY2QIXQq40NDbrqN55Bp2EKEKHhGNnO0TqZWyx3DfLvrqFXxtsEr6xfqjScegWZeDQ==" saltValue="KjcXA2qnCjTTOWDS6A8ocA==" spinCount="100000" sheet="1" selectLockedCells="1" selectUnlockedCells="1"/>
  <mergeCells count="133">
    <mergeCell ref="G39:R39"/>
    <mergeCell ref="B29:F29"/>
    <mergeCell ref="B31:R31"/>
    <mergeCell ref="B33:E33"/>
    <mergeCell ref="F33:G33"/>
    <mergeCell ref="B39:D39"/>
    <mergeCell ref="E39:F39"/>
    <mergeCell ref="B37:R37"/>
    <mergeCell ref="B38:E38"/>
    <mergeCell ref="F38:G38"/>
    <mergeCell ref="G34:R34"/>
    <mergeCell ref="B36:R36"/>
    <mergeCell ref="D35:H35"/>
    <mergeCell ref="M35:P35"/>
    <mergeCell ref="H38:R38"/>
    <mergeCell ref="Q23:R30"/>
    <mergeCell ref="H25:I25"/>
    <mergeCell ref="M23:N30"/>
    <mergeCell ref="O23:P30"/>
    <mergeCell ref="B34:D34"/>
    <mergeCell ref="E34:F34"/>
    <mergeCell ref="B30:F30"/>
    <mergeCell ref="G29:L29"/>
    <mergeCell ref="G30:L30"/>
    <mergeCell ref="B1:E1"/>
    <mergeCell ref="B2:C2"/>
    <mergeCell ref="D2:E2"/>
    <mergeCell ref="F2:G2"/>
    <mergeCell ref="H2:J2"/>
    <mergeCell ref="M2:N2"/>
    <mergeCell ref="B22:D22"/>
    <mergeCell ref="B7:C7"/>
    <mergeCell ref="B8:R9"/>
    <mergeCell ref="D11:G11"/>
    <mergeCell ref="L11:O11"/>
    <mergeCell ref="D13:G13"/>
    <mergeCell ref="L13:O13"/>
    <mergeCell ref="E22:I22"/>
    <mergeCell ref="K22:L22"/>
    <mergeCell ref="N22:O22"/>
    <mergeCell ref="H7:I7"/>
    <mergeCell ref="K7:R7"/>
    <mergeCell ref="D12:G12"/>
    <mergeCell ref="L12:O12"/>
    <mergeCell ref="D14:G14"/>
    <mergeCell ref="L14:O14"/>
    <mergeCell ref="D15:G15"/>
    <mergeCell ref="L15:O15"/>
    <mergeCell ref="B3:C3"/>
    <mergeCell ref="D3:E3"/>
    <mergeCell ref="N3:P3"/>
    <mergeCell ref="Q3:R3"/>
    <mergeCell ref="P6:R6"/>
    <mergeCell ref="B4:C4"/>
    <mergeCell ref="D4:E4"/>
    <mergeCell ref="F4:G4"/>
    <mergeCell ref="H4:I4"/>
    <mergeCell ref="K4:M4"/>
    <mergeCell ref="B6:C6"/>
    <mergeCell ref="D6:E6"/>
    <mergeCell ref="F6:G6"/>
    <mergeCell ref="H6:I6"/>
    <mergeCell ref="K6:M6"/>
    <mergeCell ref="B5:C5"/>
    <mergeCell ref="D5:E5"/>
    <mergeCell ref="F5:G5"/>
    <mergeCell ref="H5:I5"/>
    <mergeCell ref="B26:D26"/>
    <mergeCell ref="D7:E7"/>
    <mergeCell ref="G21:J21"/>
    <mergeCell ref="K21:L21"/>
    <mergeCell ref="M21:P21"/>
    <mergeCell ref="Q21:R21"/>
    <mergeCell ref="F7:G7"/>
    <mergeCell ref="D17:G17"/>
    <mergeCell ref="L17:O17"/>
    <mergeCell ref="D18:G18"/>
    <mergeCell ref="D19:G19"/>
    <mergeCell ref="L19:O19"/>
    <mergeCell ref="B21:E21"/>
    <mergeCell ref="L18:O18"/>
    <mergeCell ref="D16:G16"/>
    <mergeCell ref="L16:O16"/>
    <mergeCell ref="AE16:AG16"/>
    <mergeCell ref="AE17:AG17"/>
    <mergeCell ref="B24:D24"/>
    <mergeCell ref="E24:G24"/>
    <mergeCell ref="J24:L24"/>
    <mergeCell ref="B25:D25"/>
    <mergeCell ref="E25:G25"/>
    <mergeCell ref="B23:D23"/>
    <mergeCell ref="E23:G23"/>
    <mergeCell ref="AE15:AG15"/>
    <mergeCell ref="F1:R1"/>
    <mergeCell ref="N4:P4"/>
    <mergeCell ref="Q4:R4"/>
    <mergeCell ref="AD1:AH2"/>
    <mergeCell ref="AE3:AG3"/>
    <mergeCell ref="AE4:AG4"/>
    <mergeCell ref="AE5:AG5"/>
    <mergeCell ref="AE6:AG6"/>
    <mergeCell ref="K5:M5"/>
    <mergeCell ref="N5:O5"/>
    <mergeCell ref="P5:R5"/>
    <mergeCell ref="N6:O6"/>
    <mergeCell ref="J3:L3"/>
    <mergeCell ref="F3:G3"/>
    <mergeCell ref="H3:I3"/>
    <mergeCell ref="K2:L2"/>
    <mergeCell ref="B32:R32"/>
    <mergeCell ref="AE7:AG7"/>
    <mergeCell ref="AE8:AG8"/>
    <mergeCell ref="AE9:AG9"/>
    <mergeCell ref="AE10:AG10"/>
    <mergeCell ref="AE11:AG11"/>
    <mergeCell ref="AE12:AG12"/>
    <mergeCell ref="B20:R20"/>
    <mergeCell ref="H33:R33"/>
    <mergeCell ref="AE18:AG18"/>
    <mergeCell ref="AE19:AG19"/>
    <mergeCell ref="AE20:AG20"/>
    <mergeCell ref="AE21:AG21"/>
    <mergeCell ref="AE22:AG22"/>
    <mergeCell ref="E26:L26"/>
    <mergeCell ref="P22:R22"/>
    <mergeCell ref="H23:I23"/>
    <mergeCell ref="J23:L23"/>
    <mergeCell ref="H24:I24"/>
    <mergeCell ref="B27:L27"/>
    <mergeCell ref="B28:F28"/>
    <mergeCell ref="G28:L28"/>
    <mergeCell ref="AE13:AG13"/>
    <mergeCell ref="AE14:AG14"/>
  </mergeCells>
  <conditionalFormatting sqref="B35:R35">
    <cfRule type="expression" dxfId="53" priority="32">
      <formula>#REF!="لا"</formula>
    </cfRule>
  </conditionalFormatting>
  <conditionalFormatting sqref="B36:R37 B38:H38 B39:R39">
    <cfRule type="expression" dxfId="52" priority="33">
      <formula>$K$25="لا"</formula>
    </cfRule>
  </conditionalFormatting>
  <conditionalFormatting sqref="B36:R41">
    <cfRule type="expression" dxfId="51" priority="1">
      <formula>$J$25="لا"</formula>
    </cfRule>
  </conditionalFormatting>
  <conditionalFormatting sqref="C13:I19">
    <cfRule type="expression" dxfId="50" priority="23">
      <formula>$C$13=""</formula>
    </cfRule>
  </conditionalFormatting>
  <conditionalFormatting sqref="C14:I19">
    <cfRule type="expression" dxfId="49" priority="22">
      <formula>$C$14=""</formula>
    </cfRule>
  </conditionalFormatting>
  <conditionalFormatting sqref="C15:I19">
    <cfRule type="expression" dxfId="48" priority="21">
      <formula>$C$15=""</formula>
    </cfRule>
  </conditionalFormatting>
  <conditionalFormatting sqref="C16:I19">
    <cfRule type="expression" dxfId="47" priority="20">
      <formula>$C$16=""</formula>
    </cfRule>
  </conditionalFormatting>
  <conditionalFormatting sqref="C17:I19">
    <cfRule type="expression" dxfId="46" priority="19">
      <formula>$C$17=""</formula>
    </cfRule>
  </conditionalFormatting>
  <conditionalFormatting sqref="C18:I19">
    <cfRule type="expression" dxfId="45" priority="18">
      <formula>$C$18=""</formula>
    </cfRule>
  </conditionalFormatting>
  <conditionalFormatting sqref="C19:I19">
    <cfRule type="expression" dxfId="44" priority="17">
      <formula>$C$19=""</formula>
    </cfRule>
  </conditionalFormatting>
  <conditionalFormatting sqref="C11:Q19">
    <cfRule type="expression" dxfId="43" priority="24">
      <formula>$C$12=""</formula>
    </cfRule>
  </conditionalFormatting>
  <conditionalFormatting sqref="C43:S44">
    <cfRule type="expression" dxfId="42" priority="34">
      <formula>$K$26="لا"</formula>
    </cfRule>
  </conditionalFormatting>
  <conditionalFormatting sqref="K11:Q19">
    <cfRule type="expression" dxfId="41" priority="16">
      <formula>$K$12=""</formula>
    </cfRule>
  </conditionalFormatting>
  <conditionalFormatting sqref="K13:Q19">
    <cfRule type="expression" dxfId="40" priority="15">
      <formula>$K$13=""</formula>
    </cfRule>
  </conditionalFormatting>
  <conditionalFormatting sqref="K14:Q19">
    <cfRule type="expression" dxfId="39" priority="14">
      <formula>$K$14=""</formula>
    </cfRule>
  </conditionalFormatting>
  <conditionalFormatting sqref="K15:Q19">
    <cfRule type="expression" dxfId="38" priority="13">
      <formula>$K$15=""</formula>
    </cfRule>
  </conditionalFormatting>
  <conditionalFormatting sqref="K16:Q19">
    <cfRule type="expression" dxfId="37" priority="12">
      <formula>$K$16=""</formula>
    </cfRule>
  </conditionalFormatting>
  <conditionalFormatting sqref="K17:Q19">
    <cfRule type="expression" dxfId="36" priority="11">
      <formula>$K$17=""</formula>
    </cfRule>
  </conditionalFormatting>
  <conditionalFormatting sqref="K18:Q19">
    <cfRule type="expression" dxfId="35" priority="10">
      <formula>$K$18=""</formula>
    </cfRule>
  </conditionalFormatting>
  <conditionalFormatting sqref="K19:Q19">
    <cfRule type="expression" dxfId="34" priority="9">
      <formula>$K$19=""</formula>
    </cfRule>
  </conditionalFormatting>
  <conditionalFormatting sqref="AC1">
    <cfRule type="expression" dxfId="33" priority="3">
      <formula>AC1&lt;&gt;""</formula>
    </cfRule>
  </conditionalFormatting>
  <conditionalFormatting sqref="AD1:AH2">
    <cfRule type="expression" dxfId="32" priority="2">
      <formula>$AD$1&lt;&gt;""</formula>
    </cfRule>
  </conditionalFormatting>
  <conditionalFormatting sqref="AE3:AE22">
    <cfRule type="expression" dxfId="31" priority="4">
      <formula>AE3&lt;&gt;""</formula>
    </cfRule>
  </conditionalFormatting>
  <dataValidations count="2">
    <dataValidation errorStyle="warning" allowBlank="1" showInputMessage="1" showErrorMessage="1" sqref="B8:R9" xr:uid="{00000000-0002-0000-0300-000000000000}"/>
    <dataValidation errorStyle="information" allowBlank="1" showInputMessage="1" showErrorMessage="1" sqref="D13:G13" xr:uid="{00000000-0002-0000-0300-000001000000}"/>
  </dataValidations>
  <printOptions horizontalCentered="1" verticalCentered="1"/>
  <pageMargins left="0.19685039370078741" right="0.19685039370078741" top="0.19685039370078741" bottom="0.19685039370078741" header="0.11811023622047245" footer="0.11811023622047245"/>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O5"/>
  <sheetViews>
    <sheetView rightToLeft="1" workbookViewId="0">
      <selection activeCell="A7" sqref="A7"/>
    </sheetView>
  </sheetViews>
  <sheetFormatPr defaultColWidth="9" defaultRowHeight="14.25" x14ac:dyDescent="0.2"/>
  <cols>
    <col min="1" max="1" width="10.875" style="1" bestFit="1" customWidth="1"/>
    <col min="2" max="2" width="14.75" style="1" bestFit="1" customWidth="1"/>
    <col min="3" max="3" width="5" style="1" bestFit="1" customWidth="1"/>
    <col min="4" max="4" width="5.25" style="1" bestFit="1" customWidth="1"/>
    <col min="5" max="5" width="11.25" style="1" bestFit="1" customWidth="1"/>
    <col min="6" max="6" width="11.875" style="1" bestFit="1" customWidth="1"/>
    <col min="7" max="7" width="14.75" style="1" bestFit="1" customWidth="1"/>
    <col min="8" max="8" width="13.25" style="1" bestFit="1" customWidth="1"/>
    <col min="9" max="9" width="7.25" style="1" bestFit="1" customWidth="1"/>
    <col min="10" max="10" width="12.375" style="1" bestFit="1" customWidth="1"/>
    <col min="11" max="11" width="14.25" style="1" bestFit="1" customWidth="1"/>
    <col min="12" max="12" width="13.125" style="1" bestFit="1" customWidth="1"/>
    <col min="13" max="13" width="7.875" style="1" bestFit="1" customWidth="1"/>
    <col min="14" max="14" width="11" style="1" bestFit="1" customWidth="1"/>
    <col min="15" max="15" width="12.625" style="1" bestFit="1" customWidth="1"/>
    <col min="16" max="16" width="10.75" style="1" bestFit="1" customWidth="1"/>
    <col min="17" max="17" width="10.625" style="1" bestFit="1" customWidth="1"/>
    <col min="18" max="18" width="9.625" style="1" bestFit="1" customWidth="1"/>
    <col min="19" max="19" width="5.875" style="1" bestFit="1" customWidth="1"/>
    <col min="20" max="20" width="4.25" style="1" bestFit="1" customWidth="1"/>
    <col min="21" max="21" width="5.25" style="1" bestFit="1" customWidth="1"/>
    <col min="22" max="22" width="4.25" style="1" bestFit="1" customWidth="1"/>
    <col min="23" max="23" width="5.25" style="1" bestFit="1" customWidth="1"/>
    <col min="24" max="24" width="4.25" style="1" bestFit="1" customWidth="1"/>
    <col min="25" max="25" width="5.25" style="1" bestFit="1" customWidth="1"/>
    <col min="26" max="26" width="4.25" style="1" bestFit="1" customWidth="1"/>
    <col min="27" max="27" width="5.25" style="1" bestFit="1" customWidth="1"/>
    <col min="28" max="28" width="4.25" style="1" bestFit="1" customWidth="1"/>
    <col min="29" max="29" width="5.25" style="1" bestFit="1" customWidth="1"/>
    <col min="30" max="30" width="4.25" style="1" bestFit="1" customWidth="1"/>
    <col min="31" max="31" width="5.25" style="1" bestFit="1" customWidth="1"/>
    <col min="32" max="32" width="4.25" style="1" bestFit="1" customWidth="1"/>
    <col min="33" max="33" width="5.25" style="1" bestFit="1" customWidth="1"/>
    <col min="34" max="34" width="4.25" style="1" bestFit="1" customWidth="1"/>
    <col min="35" max="35" width="5.25" style="1" bestFit="1" customWidth="1"/>
    <col min="36" max="36" width="4.25" style="1" bestFit="1" customWidth="1"/>
    <col min="37" max="37" width="5.25" style="1" bestFit="1" customWidth="1"/>
    <col min="38" max="38" width="4.25" style="1" bestFit="1" customWidth="1"/>
    <col min="39" max="39" width="5.25" style="1" bestFit="1" customWidth="1"/>
    <col min="40" max="40" width="4.25" style="1" bestFit="1" customWidth="1"/>
    <col min="41" max="41" width="5.25" style="1" bestFit="1" customWidth="1"/>
    <col min="42" max="42" width="4.25" style="1" bestFit="1" customWidth="1"/>
    <col min="43" max="43" width="5.25" style="1" bestFit="1" customWidth="1"/>
    <col min="44" max="44" width="4.25" style="1" bestFit="1" customWidth="1"/>
    <col min="45" max="45" width="5.25" style="1" bestFit="1" customWidth="1"/>
    <col min="46" max="46" width="4.25" style="1" bestFit="1" customWidth="1"/>
    <col min="47" max="47" width="5.25" style="1" bestFit="1" customWidth="1"/>
    <col min="48" max="48" width="4.25" style="1" bestFit="1" customWidth="1"/>
    <col min="49" max="49" width="5.25" style="1" bestFit="1" customWidth="1"/>
    <col min="50" max="50" width="4.25" style="1" bestFit="1" customWidth="1"/>
    <col min="51" max="51" width="5.25" style="1" bestFit="1" customWidth="1"/>
    <col min="52" max="52" width="4.25" style="1" bestFit="1" customWidth="1"/>
    <col min="53" max="53" width="5.25" style="1" bestFit="1" customWidth="1"/>
    <col min="54" max="54" width="4.25" style="1" bestFit="1" customWidth="1"/>
    <col min="55" max="55" width="5.25" style="1" bestFit="1" customWidth="1"/>
    <col min="56" max="56" width="4.25" style="1" bestFit="1" customWidth="1"/>
    <col min="57" max="57" width="5.25" style="1" bestFit="1" customWidth="1"/>
    <col min="58" max="58" width="4.25" style="1" bestFit="1" customWidth="1"/>
    <col min="59" max="59" width="5.25" style="1" bestFit="1" customWidth="1"/>
    <col min="60" max="60" width="4.25" style="1" bestFit="1" customWidth="1"/>
    <col min="61" max="61" width="5.25" style="1" bestFit="1" customWidth="1"/>
    <col min="62" max="62" width="4.25" style="1" bestFit="1" customWidth="1"/>
    <col min="63" max="63" width="5.25" style="1" bestFit="1" customWidth="1"/>
    <col min="64" max="64" width="4.25" style="1" bestFit="1" customWidth="1"/>
    <col min="65" max="65" width="5.25" style="1" bestFit="1" customWidth="1"/>
    <col min="66" max="66" width="4.25" style="1" bestFit="1" customWidth="1"/>
    <col min="67" max="67" width="5.25" style="1" bestFit="1" customWidth="1"/>
    <col min="68" max="68" width="4.25" style="1" bestFit="1" customWidth="1"/>
    <col min="69" max="69" width="5.25" style="1" bestFit="1" customWidth="1"/>
    <col min="70" max="70" width="4.25" style="1" bestFit="1" customWidth="1"/>
    <col min="71" max="71" width="5.25" style="1" bestFit="1" customWidth="1"/>
    <col min="72" max="72" width="4.25" style="1" bestFit="1" customWidth="1"/>
    <col min="73" max="73" width="5.25" style="1" bestFit="1" customWidth="1"/>
    <col min="74" max="74" width="4.25" style="1" bestFit="1" customWidth="1"/>
    <col min="75" max="75" width="5.25" style="1" bestFit="1" customWidth="1"/>
    <col min="76" max="76" width="4.25" style="1" bestFit="1" customWidth="1"/>
    <col min="77" max="77" width="5.25" style="1" bestFit="1" customWidth="1"/>
    <col min="78" max="78" width="4.25" style="1" bestFit="1" customWidth="1"/>
    <col min="79" max="79" width="5.25" style="1" bestFit="1" customWidth="1"/>
    <col min="80" max="80" width="4.25" style="1" bestFit="1" customWidth="1"/>
    <col min="81" max="81" width="5.25" style="1" bestFit="1" customWidth="1"/>
    <col min="82" max="82" width="4.25" style="1" bestFit="1" customWidth="1"/>
    <col min="83" max="83" width="5.25" style="1" bestFit="1" customWidth="1"/>
    <col min="84" max="84" width="4.25" style="1" bestFit="1" customWidth="1"/>
    <col min="85" max="85" width="5.25" style="1" bestFit="1" customWidth="1"/>
    <col min="86" max="86" width="4.25" style="1" bestFit="1" customWidth="1"/>
    <col min="87" max="87" width="5.25" style="1" bestFit="1" customWidth="1"/>
    <col min="88" max="88" width="4.25" style="1" bestFit="1" customWidth="1"/>
    <col min="89" max="89" width="5.25" style="1" bestFit="1" customWidth="1"/>
    <col min="90" max="90" width="4.25" style="1" bestFit="1" customWidth="1"/>
    <col min="91" max="91" width="5.25" style="1" bestFit="1" customWidth="1"/>
    <col min="92" max="92" width="4.25" style="1" bestFit="1" customWidth="1"/>
    <col min="93" max="93" width="5.25" style="1" bestFit="1" customWidth="1"/>
    <col min="94" max="94" width="4.25" style="1" bestFit="1" customWidth="1"/>
    <col min="95" max="95" width="5.25" style="1" bestFit="1" customWidth="1"/>
    <col min="96" max="96" width="4.25" style="1" bestFit="1" customWidth="1"/>
    <col min="97" max="97" width="5.25" style="1" bestFit="1" customWidth="1"/>
    <col min="98" max="98" width="4.25" style="1" bestFit="1" customWidth="1"/>
    <col min="99" max="99" width="5.25" style="1" bestFit="1" customWidth="1"/>
    <col min="100" max="100" width="4.25" style="1" bestFit="1" customWidth="1"/>
    <col min="101" max="101" width="5.25" style="1" bestFit="1" customWidth="1"/>
    <col min="102" max="102" width="4.25" style="1" bestFit="1" customWidth="1"/>
    <col min="103" max="103" width="5.25" style="1" bestFit="1" customWidth="1"/>
    <col min="104" max="104" width="4.25" style="1" bestFit="1" customWidth="1"/>
    <col min="105" max="105" width="5.25" style="1" bestFit="1" customWidth="1"/>
    <col min="106" max="106" width="4.25" style="1" bestFit="1" customWidth="1"/>
    <col min="107" max="107" width="5.25" style="1" bestFit="1" customWidth="1"/>
    <col min="108" max="108" width="4.25" style="1" bestFit="1" customWidth="1"/>
    <col min="109" max="109" width="5.25" style="1" bestFit="1" customWidth="1"/>
    <col min="110" max="110" width="4.25" style="1" bestFit="1" customWidth="1"/>
    <col min="111" max="111" width="5.25" style="1" bestFit="1" customWidth="1"/>
    <col min="112" max="112" width="4.25" style="1" bestFit="1" customWidth="1"/>
    <col min="113" max="113" width="5.25" style="1" bestFit="1" customWidth="1"/>
    <col min="114" max="114" width="4.25" style="1" bestFit="1" customWidth="1"/>
    <col min="115" max="115" width="5.25" style="1" bestFit="1" customWidth="1"/>
    <col min="116" max="131" width="10.25" style="1" customWidth="1"/>
    <col min="132" max="132" width="14.375" style="1" bestFit="1" customWidth="1"/>
    <col min="133" max="140" width="10.25" style="1" customWidth="1"/>
    <col min="141" max="141" width="21.25" style="1" customWidth="1"/>
    <col min="142" max="16384" width="9" style="1"/>
  </cols>
  <sheetData>
    <row r="1" spans="1:145" s="107" customFormat="1" ht="18.75" thickBot="1" x14ac:dyDescent="0.25">
      <c r="A1" s="607"/>
      <c r="B1" s="608">
        <v>9999</v>
      </c>
      <c r="C1" s="609" t="s">
        <v>33</v>
      </c>
      <c r="D1" s="609"/>
      <c r="E1" s="609"/>
      <c r="F1" s="609"/>
      <c r="G1" s="609"/>
      <c r="H1" s="609"/>
      <c r="I1" s="609"/>
      <c r="J1" s="609"/>
      <c r="K1" s="610" t="s">
        <v>16</v>
      </c>
      <c r="L1" s="613" t="s">
        <v>182</v>
      </c>
      <c r="M1" s="604" t="s">
        <v>180</v>
      </c>
      <c r="N1" s="604" t="s">
        <v>181</v>
      </c>
      <c r="O1" s="618" t="s">
        <v>56</v>
      </c>
      <c r="P1" s="609" t="s">
        <v>34</v>
      </c>
      <c r="Q1" s="609"/>
      <c r="R1" s="609"/>
      <c r="S1" s="621" t="s">
        <v>9</v>
      </c>
      <c r="T1" s="615" t="s">
        <v>35</v>
      </c>
      <c r="U1" s="616"/>
      <c r="V1" s="616"/>
      <c r="W1" s="616"/>
      <c r="X1" s="616"/>
      <c r="Y1" s="616"/>
      <c r="Z1" s="616"/>
      <c r="AA1" s="616"/>
      <c r="AB1" s="616"/>
      <c r="AC1" s="616"/>
      <c r="AD1" s="616"/>
      <c r="AE1" s="616"/>
      <c r="AF1" s="616"/>
      <c r="AG1" s="616"/>
      <c r="AH1" s="616"/>
      <c r="AI1" s="616"/>
      <c r="AJ1" s="616"/>
      <c r="AK1" s="616"/>
      <c r="AL1" s="616"/>
      <c r="AM1" s="616"/>
      <c r="AN1" s="616"/>
      <c r="AO1" s="616"/>
      <c r="AP1" s="616"/>
      <c r="AQ1" s="617"/>
      <c r="AR1" s="615" t="s">
        <v>21</v>
      </c>
      <c r="AS1" s="616"/>
      <c r="AT1" s="616"/>
      <c r="AU1" s="616"/>
      <c r="AV1" s="616"/>
      <c r="AW1" s="616"/>
      <c r="AX1" s="616"/>
      <c r="AY1" s="616"/>
      <c r="AZ1" s="616"/>
      <c r="BA1" s="616"/>
      <c r="BB1" s="616"/>
      <c r="BC1" s="616"/>
      <c r="BD1" s="616"/>
      <c r="BE1" s="616"/>
      <c r="BF1" s="616"/>
      <c r="BG1" s="616"/>
      <c r="BH1" s="616"/>
      <c r="BI1" s="616"/>
      <c r="BJ1" s="616"/>
      <c r="BK1" s="616"/>
      <c r="BL1" s="616"/>
      <c r="BM1" s="616"/>
      <c r="BN1" s="616"/>
      <c r="BO1" s="617"/>
      <c r="BP1" s="615" t="s">
        <v>36</v>
      </c>
      <c r="BQ1" s="616"/>
      <c r="BR1" s="616"/>
      <c r="BS1" s="616"/>
      <c r="BT1" s="616"/>
      <c r="BU1" s="616"/>
      <c r="BV1" s="616"/>
      <c r="BW1" s="616"/>
      <c r="BX1" s="616"/>
      <c r="BY1" s="616"/>
      <c r="BZ1" s="616"/>
      <c r="CA1" s="616"/>
      <c r="CB1" s="616"/>
      <c r="CC1" s="616"/>
      <c r="CD1" s="616"/>
      <c r="CE1" s="616"/>
      <c r="CF1" s="616"/>
      <c r="CG1" s="616"/>
      <c r="CH1" s="616"/>
      <c r="CI1" s="616"/>
      <c r="CJ1" s="616"/>
      <c r="CK1" s="616"/>
      <c r="CL1" s="616"/>
      <c r="CM1" s="617"/>
      <c r="CN1" s="615" t="s">
        <v>37</v>
      </c>
      <c r="CO1" s="616"/>
      <c r="CP1" s="616"/>
      <c r="CQ1" s="616"/>
      <c r="CR1" s="616"/>
      <c r="CS1" s="616"/>
      <c r="CT1" s="616"/>
      <c r="CU1" s="616"/>
      <c r="CV1" s="616"/>
      <c r="CW1" s="616"/>
      <c r="CX1" s="616"/>
      <c r="CY1" s="616"/>
      <c r="CZ1" s="616"/>
      <c r="DA1" s="616"/>
      <c r="DB1" s="616"/>
      <c r="DC1" s="616"/>
      <c r="DD1" s="616"/>
      <c r="DE1" s="616"/>
      <c r="DF1" s="616"/>
      <c r="DG1" s="616"/>
      <c r="DH1" s="616"/>
      <c r="DI1" s="616"/>
      <c r="DJ1" s="616"/>
      <c r="DK1" s="617"/>
      <c r="DL1" s="634" t="s">
        <v>1</v>
      </c>
      <c r="DM1" s="635"/>
      <c r="DN1" s="636"/>
      <c r="DO1" s="636"/>
      <c r="DP1" s="640" t="s">
        <v>2039</v>
      </c>
      <c r="DQ1" s="641"/>
      <c r="DR1" s="641"/>
      <c r="DS1" s="641"/>
      <c r="DT1" s="641"/>
      <c r="DU1" s="641"/>
      <c r="DV1" s="641"/>
      <c r="DW1" s="641"/>
      <c r="DX1" s="640" t="s">
        <v>38</v>
      </c>
      <c r="DY1" s="641"/>
      <c r="DZ1" s="641"/>
      <c r="EA1" s="642"/>
      <c r="EB1" s="640" t="s">
        <v>2040</v>
      </c>
      <c r="EC1" s="641"/>
      <c r="ED1" s="641"/>
      <c r="EE1" s="642"/>
      <c r="EF1" s="643" t="s">
        <v>2041</v>
      </c>
      <c r="EG1" s="609"/>
      <c r="EH1" s="609"/>
      <c r="EI1" s="609"/>
      <c r="EJ1" s="609"/>
      <c r="EK1" s="609"/>
      <c r="EL1" s="96"/>
    </row>
    <row r="2" spans="1:145" s="107" customFormat="1" ht="18.75" thickBot="1" x14ac:dyDescent="0.25">
      <c r="A2" s="607"/>
      <c r="B2" s="608"/>
      <c r="C2" s="609"/>
      <c r="D2" s="609"/>
      <c r="E2" s="609"/>
      <c r="F2" s="609"/>
      <c r="G2" s="609"/>
      <c r="H2" s="609"/>
      <c r="I2" s="609"/>
      <c r="J2" s="609"/>
      <c r="K2" s="611"/>
      <c r="L2" s="614"/>
      <c r="M2" s="605"/>
      <c r="N2" s="605"/>
      <c r="O2" s="619"/>
      <c r="P2" s="609"/>
      <c r="Q2" s="609"/>
      <c r="R2" s="609"/>
      <c r="S2" s="621"/>
      <c r="T2" s="624" t="s">
        <v>17</v>
      </c>
      <c r="U2" s="625"/>
      <c r="V2" s="625"/>
      <c r="W2" s="625"/>
      <c r="X2" s="625"/>
      <c r="Y2" s="625"/>
      <c r="Z2" s="625"/>
      <c r="AA2" s="625"/>
      <c r="AB2" s="625"/>
      <c r="AC2" s="625"/>
      <c r="AD2" s="625"/>
      <c r="AE2" s="626"/>
      <c r="AF2" s="627" t="s">
        <v>18</v>
      </c>
      <c r="AG2" s="625"/>
      <c r="AH2" s="625"/>
      <c r="AI2" s="625"/>
      <c r="AJ2" s="625"/>
      <c r="AK2" s="625"/>
      <c r="AL2" s="625"/>
      <c r="AM2" s="625"/>
      <c r="AN2" s="625"/>
      <c r="AO2" s="625"/>
      <c r="AP2" s="625"/>
      <c r="AQ2" s="628"/>
      <c r="AR2" s="624" t="s">
        <v>17</v>
      </c>
      <c r="AS2" s="625"/>
      <c r="AT2" s="625"/>
      <c r="AU2" s="625"/>
      <c r="AV2" s="625"/>
      <c r="AW2" s="625"/>
      <c r="AX2" s="625"/>
      <c r="AY2" s="625"/>
      <c r="AZ2" s="625"/>
      <c r="BA2" s="625"/>
      <c r="BB2" s="625"/>
      <c r="BC2" s="626"/>
      <c r="BD2" s="627" t="s">
        <v>18</v>
      </c>
      <c r="BE2" s="625"/>
      <c r="BF2" s="625"/>
      <c r="BG2" s="625"/>
      <c r="BH2" s="625"/>
      <c r="BI2" s="625"/>
      <c r="BJ2" s="625"/>
      <c r="BK2" s="625"/>
      <c r="BL2" s="625"/>
      <c r="BM2" s="625"/>
      <c r="BN2" s="625"/>
      <c r="BO2" s="628"/>
      <c r="BP2" s="624" t="s">
        <v>17</v>
      </c>
      <c r="BQ2" s="625"/>
      <c r="BR2" s="625"/>
      <c r="BS2" s="625"/>
      <c r="BT2" s="625"/>
      <c r="BU2" s="625"/>
      <c r="BV2" s="625"/>
      <c r="BW2" s="625"/>
      <c r="BX2" s="625"/>
      <c r="BY2" s="625"/>
      <c r="BZ2" s="625"/>
      <c r="CA2" s="626"/>
      <c r="CB2" s="627" t="s">
        <v>18</v>
      </c>
      <c r="CC2" s="625"/>
      <c r="CD2" s="625"/>
      <c r="CE2" s="625"/>
      <c r="CF2" s="625"/>
      <c r="CG2" s="625"/>
      <c r="CH2" s="625"/>
      <c r="CI2" s="625"/>
      <c r="CJ2" s="625"/>
      <c r="CK2" s="625"/>
      <c r="CL2" s="625"/>
      <c r="CM2" s="628"/>
      <c r="CN2" s="624" t="s">
        <v>17</v>
      </c>
      <c r="CO2" s="625"/>
      <c r="CP2" s="625"/>
      <c r="CQ2" s="625"/>
      <c r="CR2" s="625"/>
      <c r="CS2" s="625"/>
      <c r="CT2" s="625"/>
      <c r="CU2" s="625"/>
      <c r="CV2" s="625"/>
      <c r="CW2" s="625"/>
      <c r="CX2" s="625"/>
      <c r="CY2" s="626"/>
      <c r="CZ2" s="627" t="s">
        <v>18</v>
      </c>
      <c r="DA2" s="625"/>
      <c r="DB2" s="625"/>
      <c r="DC2" s="625"/>
      <c r="DD2" s="625"/>
      <c r="DE2" s="625"/>
      <c r="DF2" s="625"/>
      <c r="DG2" s="625"/>
      <c r="DH2" s="625"/>
      <c r="DI2" s="625"/>
      <c r="DJ2" s="625"/>
      <c r="DK2" s="628"/>
      <c r="DL2" s="637"/>
      <c r="DM2" s="638"/>
      <c r="DN2" s="639"/>
      <c r="DO2" s="639"/>
      <c r="DP2" s="637"/>
      <c r="DQ2" s="638"/>
      <c r="DR2" s="638"/>
      <c r="DS2" s="638"/>
      <c r="DT2" s="638"/>
      <c r="DU2" s="638"/>
      <c r="DV2" s="638"/>
      <c r="DW2" s="638"/>
      <c r="DX2" s="637"/>
      <c r="DY2" s="638"/>
      <c r="DZ2" s="638"/>
      <c r="EA2" s="639"/>
      <c r="EB2" s="637"/>
      <c r="EC2" s="638"/>
      <c r="ED2" s="638"/>
      <c r="EE2" s="639"/>
      <c r="EF2" s="643"/>
      <c r="EG2" s="609"/>
      <c r="EH2" s="609"/>
      <c r="EI2" s="609"/>
      <c r="EJ2" s="609"/>
      <c r="EK2" s="609"/>
      <c r="EL2" s="97"/>
    </row>
    <row r="3" spans="1:145" ht="80.25" customHeight="1" thickBot="1" x14ac:dyDescent="0.25">
      <c r="A3" s="61" t="s">
        <v>2</v>
      </c>
      <c r="B3" s="62" t="s">
        <v>39</v>
      </c>
      <c r="C3" s="62" t="s">
        <v>40</v>
      </c>
      <c r="D3" s="62" t="s">
        <v>41</v>
      </c>
      <c r="E3" s="62" t="s">
        <v>6</v>
      </c>
      <c r="F3" s="63" t="s">
        <v>7</v>
      </c>
      <c r="G3" s="63" t="s">
        <v>210</v>
      </c>
      <c r="H3" s="62" t="s">
        <v>52</v>
      </c>
      <c r="I3" s="62" t="s">
        <v>11</v>
      </c>
      <c r="J3" s="62" t="s">
        <v>10</v>
      </c>
      <c r="K3" s="611"/>
      <c r="L3" s="614"/>
      <c r="M3" s="605"/>
      <c r="N3" s="605"/>
      <c r="O3" s="619"/>
      <c r="P3" s="622" t="s">
        <v>27</v>
      </c>
      <c r="Q3" s="622" t="s">
        <v>42</v>
      </c>
      <c r="R3" s="623" t="s">
        <v>14</v>
      </c>
      <c r="S3" s="621"/>
      <c r="T3" s="629" t="s">
        <v>473</v>
      </c>
      <c r="U3" s="630"/>
      <c r="V3" s="630" t="s">
        <v>474</v>
      </c>
      <c r="W3" s="630"/>
      <c r="X3" s="630" t="s">
        <v>475</v>
      </c>
      <c r="Y3" s="630"/>
      <c r="Z3" s="630" t="s">
        <v>476</v>
      </c>
      <c r="AA3" s="630"/>
      <c r="AB3" s="630" t="s">
        <v>477</v>
      </c>
      <c r="AC3" s="630"/>
      <c r="AD3" s="630" t="s">
        <v>478</v>
      </c>
      <c r="AE3" s="631"/>
      <c r="AF3" s="632" t="s">
        <v>479</v>
      </c>
      <c r="AG3" s="597"/>
      <c r="AH3" s="597" t="s">
        <v>480</v>
      </c>
      <c r="AI3" s="597"/>
      <c r="AJ3" s="597" t="s">
        <v>481</v>
      </c>
      <c r="AK3" s="597"/>
      <c r="AL3" s="597" t="s">
        <v>482</v>
      </c>
      <c r="AM3" s="597"/>
      <c r="AN3" s="597" t="s">
        <v>483</v>
      </c>
      <c r="AO3" s="597"/>
      <c r="AP3" s="597" t="s">
        <v>484</v>
      </c>
      <c r="AQ3" s="633"/>
      <c r="AR3" s="629" t="s">
        <v>515</v>
      </c>
      <c r="AS3" s="630"/>
      <c r="AT3" s="630" t="s">
        <v>516</v>
      </c>
      <c r="AU3" s="630"/>
      <c r="AV3" s="630" t="s">
        <v>517</v>
      </c>
      <c r="AW3" s="630"/>
      <c r="AX3" s="630" t="s">
        <v>518</v>
      </c>
      <c r="AY3" s="630"/>
      <c r="AZ3" s="630" t="s">
        <v>519</v>
      </c>
      <c r="BA3" s="630"/>
      <c r="BB3" s="630" t="s">
        <v>520</v>
      </c>
      <c r="BC3" s="631"/>
      <c r="BD3" s="632" t="s">
        <v>509</v>
      </c>
      <c r="BE3" s="597"/>
      <c r="BF3" s="597" t="s">
        <v>510</v>
      </c>
      <c r="BG3" s="597"/>
      <c r="BH3" s="597" t="s">
        <v>511</v>
      </c>
      <c r="BI3" s="597"/>
      <c r="BJ3" s="597" t="s">
        <v>512</v>
      </c>
      <c r="BK3" s="597"/>
      <c r="BL3" s="597" t="s">
        <v>513</v>
      </c>
      <c r="BM3" s="597"/>
      <c r="BN3" s="597" t="s">
        <v>514</v>
      </c>
      <c r="BO3" s="633"/>
      <c r="BP3" s="629" t="s">
        <v>485</v>
      </c>
      <c r="BQ3" s="630"/>
      <c r="BR3" s="630" t="s">
        <v>486</v>
      </c>
      <c r="BS3" s="630"/>
      <c r="BT3" s="630" t="s">
        <v>487</v>
      </c>
      <c r="BU3" s="630"/>
      <c r="BV3" s="630" t="s">
        <v>488</v>
      </c>
      <c r="BW3" s="630"/>
      <c r="BX3" s="630" t="s">
        <v>489</v>
      </c>
      <c r="BY3" s="630"/>
      <c r="BZ3" s="630" t="s">
        <v>490</v>
      </c>
      <c r="CA3" s="631"/>
      <c r="CB3" s="632" t="s">
        <v>491</v>
      </c>
      <c r="CC3" s="597"/>
      <c r="CD3" s="597" t="s">
        <v>492</v>
      </c>
      <c r="CE3" s="597"/>
      <c r="CF3" s="597" t="s">
        <v>493</v>
      </c>
      <c r="CG3" s="597"/>
      <c r="CH3" s="597" t="s">
        <v>494</v>
      </c>
      <c r="CI3" s="597"/>
      <c r="CJ3" s="597" t="s">
        <v>495</v>
      </c>
      <c r="CK3" s="597"/>
      <c r="CL3" s="597" t="s">
        <v>496</v>
      </c>
      <c r="CM3" s="633"/>
      <c r="CN3" s="629" t="s">
        <v>503</v>
      </c>
      <c r="CO3" s="630"/>
      <c r="CP3" s="630" t="s">
        <v>504</v>
      </c>
      <c r="CQ3" s="630"/>
      <c r="CR3" s="630" t="s">
        <v>505</v>
      </c>
      <c r="CS3" s="630"/>
      <c r="CT3" s="630" t="s">
        <v>506</v>
      </c>
      <c r="CU3" s="630"/>
      <c r="CV3" s="630" t="s">
        <v>507</v>
      </c>
      <c r="CW3" s="630"/>
      <c r="CX3" s="630" t="s">
        <v>508</v>
      </c>
      <c r="CY3" s="631"/>
      <c r="CZ3" s="632" t="s">
        <v>497</v>
      </c>
      <c r="DA3" s="597"/>
      <c r="DB3" s="597" t="s">
        <v>498</v>
      </c>
      <c r="DC3" s="597"/>
      <c r="DD3" s="597" t="s">
        <v>499</v>
      </c>
      <c r="DE3" s="597"/>
      <c r="DF3" s="597" t="s">
        <v>500</v>
      </c>
      <c r="DG3" s="597"/>
      <c r="DH3" s="597" t="s">
        <v>501</v>
      </c>
      <c r="DI3" s="597"/>
      <c r="DJ3" s="598" t="s">
        <v>502</v>
      </c>
      <c r="DK3" s="599"/>
      <c r="DL3" s="600" t="s">
        <v>43</v>
      </c>
      <c r="DM3" s="602" t="s">
        <v>0</v>
      </c>
      <c r="DN3" s="591" t="s">
        <v>44</v>
      </c>
      <c r="DO3" s="591" t="s">
        <v>189</v>
      </c>
      <c r="DP3" s="593" t="s">
        <v>2042</v>
      </c>
      <c r="DQ3" s="594" t="s">
        <v>2043</v>
      </c>
      <c r="DR3" s="577" t="s">
        <v>25</v>
      </c>
      <c r="DS3" s="577" t="s">
        <v>448</v>
      </c>
      <c r="DT3" s="577" t="s">
        <v>23</v>
      </c>
      <c r="DU3" s="577" t="s">
        <v>46</v>
      </c>
      <c r="DV3" s="590" t="s">
        <v>24</v>
      </c>
      <c r="DW3" s="590" t="s">
        <v>26</v>
      </c>
      <c r="DX3" s="582" t="s">
        <v>47</v>
      </c>
      <c r="DY3" s="584" t="s">
        <v>197</v>
      </c>
      <c r="DZ3" s="584" t="s">
        <v>198</v>
      </c>
      <c r="EA3" s="586" t="s">
        <v>48</v>
      </c>
      <c r="EB3" s="588" t="s">
        <v>209</v>
      </c>
      <c r="EC3" s="578" t="s">
        <v>208</v>
      </c>
      <c r="ED3" s="578" t="s">
        <v>207</v>
      </c>
      <c r="EE3" s="580" t="s">
        <v>206</v>
      </c>
      <c r="EF3" s="643"/>
      <c r="EG3" s="609"/>
      <c r="EH3" s="609"/>
      <c r="EI3" s="609"/>
      <c r="EJ3" s="609"/>
      <c r="EK3" s="609"/>
      <c r="EL3" s="152"/>
      <c r="EM3" s="65"/>
      <c r="EN3" s="65"/>
      <c r="EO3" s="64"/>
    </row>
    <row r="4" spans="1:145" s="69" customFormat="1" ht="24.95" customHeight="1" x14ac:dyDescent="0.2">
      <c r="A4" s="66" t="s">
        <v>2</v>
      </c>
      <c r="B4" s="67" t="s">
        <v>39</v>
      </c>
      <c r="C4" s="67" t="s">
        <v>40</v>
      </c>
      <c r="D4" s="67" t="s">
        <v>41</v>
      </c>
      <c r="E4" s="67" t="s">
        <v>6</v>
      </c>
      <c r="F4" s="68" t="s">
        <v>7</v>
      </c>
      <c r="G4" s="68"/>
      <c r="H4" s="67"/>
      <c r="I4" s="67" t="s">
        <v>11</v>
      </c>
      <c r="J4" s="67" t="s">
        <v>10</v>
      </c>
      <c r="K4" s="612"/>
      <c r="L4" s="614"/>
      <c r="M4" s="606"/>
      <c r="N4" s="606"/>
      <c r="O4" s="620"/>
      <c r="P4" s="622"/>
      <c r="Q4" s="622"/>
      <c r="R4" s="623"/>
      <c r="S4" s="621"/>
      <c r="T4" s="595">
        <v>510</v>
      </c>
      <c r="U4" s="596"/>
      <c r="V4" s="595">
        <v>511</v>
      </c>
      <c r="W4" s="596"/>
      <c r="X4" s="595">
        <v>512</v>
      </c>
      <c r="Y4" s="596"/>
      <c r="Z4" s="595">
        <v>513</v>
      </c>
      <c r="AA4" s="596"/>
      <c r="AB4" s="595">
        <v>514</v>
      </c>
      <c r="AC4" s="596"/>
      <c r="AD4" s="595">
        <v>515</v>
      </c>
      <c r="AE4" s="596"/>
      <c r="AF4" s="595">
        <v>516</v>
      </c>
      <c r="AG4" s="596"/>
      <c r="AH4" s="595">
        <v>517</v>
      </c>
      <c r="AI4" s="596"/>
      <c r="AJ4" s="595">
        <v>518</v>
      </c>
      <c r="AK4" s="596"/>
      <c r="AL4" s="595">
        <v>519</v>
      </c>
      <c r="AM4" s="596"/>
      <c r="AN4" s="595">
        <v>520</v>
      </c>
      <c r="AO4" s="596"/>
      <c r="AP4" s="595">
        <v>521</v>
      </c>
      <c r="AQ4" s="596"/>
      <c r="AR4" s="595">
        <v>522</v>
      </c>
      <c r="AS4" s="596"/>
      <c r="AT4" s="595">
        <v>523</v>
      </c>
      <c r="AU4" s="596"/>
      <c r="AV4" s="595">
        <v>524</v>
      </c>
      <c r="AW4" s="596"/>
      <c r="AX4" s="595">
        <v>525</v>
      </c>
      <c r="AY4" s="596"/>
      <c r="AZ4" s="595">
        <v>526</v>
      </c>
      <c r="BA4" s="596"/>
      <c r="BB4" s="595">
        <v>527</v>
      </c>
      <c r="BC4" s="596"/>
      <c r="BD4" s="595">
        <v>528</v>
      </c>
      <c r="BE4" s="596"/>
      <c r="BF4" s="595">
        <v>529</v>
      </c>
      <c r="BG4" s="596"/>
      <c r="BH4" s="595">
        <v>530</v>
      </c>
      <c r="BI4" s="596"/>
      <c r="BJ4" s="595">
        <v>531</v>
      </c>
      <c r="BK4" s="596"/>
      <c r="BL4" s="595">
        <v>532</v>
      </c>
      <c r="BM4" s="596"/>
      <c r="BN4" s="595">
        <v>533</v>
      </c>
      <c r="BO4" s="596"/>
      <c r="BP4" s="595">
        <v>534</v>
      </c>
      <c r="BQ4" s="596"/>
      <c r="BR4" s="595">
        <v>535</v>
      </c>
      <c r="BS4" s="596"/>
      <c r="BT4" s="595">
        <v>536</v>
      </c>
      <c r="BU4" s="596"/>
      <c r="BV4" s="595">
        <v>537</v>
      </c>
      <c r="BW4" s="596"/>
      <c r="BX4" s="595">
        <v>538</v>
      </c>
      <c r="BY4" s="596"/>
      <c r="BZ4" s="595">
        <v>539</v>
      </c>
      <c r="CA4" s="596"/>
      <c r="CB4" s="595">
        <v>540</v>
      </c>
      <c r="CC4" s="596"/>
      <c r="CD4" s="595">
        <v>541</v>
      </c>
      <c r="CE4" s="596"/>
      <c r="CF4" s="595">
        <v>542</v>
      </c>
      <c r="CG4" s="596"/>
      <c r="CH4" s="595">
        <v>543</v>
      </c>
      <c r="CI4" s="596"/>
      <c r="CJ4" s="595">
        <v>544</v>
      </c>
      <c r="CK4" s="596"/>
      <c r="CL4" s="595">
        <v>545</v>
      </c>
      <c r="CM4" s="596"/>
      <c r="CN4" s="595">
        <v>546</v>
      </c>
      <c r="CO4" s="596"/>
      <c r="CP4" s="595">
        <v>547</v>
      </c>
      <c r="CQ4" s="596"/>
      <c r="CR4" s="595">
        <v>548</v>
      </c>
      <c r="CS4" s="596"/>
      <c r="CT4" s="595">
        <v>549</v>
      </c>
      <c r="CU4" s="596"/>
      <c r="CV4" s="595">
        <v>550</v>
      </c>
      <c r="CW4" s="596"/>
      <c r="CX4" s="595">
        <v>551</v>
      </c>
      <c r="CY4" s="596"/>
      <c r="CZ4" s="595">
        <v>552</v>
      </c>
      <c r="DA4" s="596"/>
      <c r="DB4" s="595">
        <v>553</v>
      </c>
      <c r="DC4" s="596"/>
      <c r="DD4" s="595">
        <v>554</v>
      </c>
      <c r="DE4" s="596"/>
      <c r="DF4" s="595">
        <v>555</v>
      </c>
      <c r="DG4" s="596"/>
      <c r="DH4" s="595">
        <v>556</v>
      </c>
      <c r="DI4" s="596"/>
      <c r="DJ4" s="595">
        <v>557</v>
      </c>
      <c r="DK4" s="596"/>
      <c r="DL4" s="601"/>
      <c r="DM4" s="603"/>
      <c r="DN4" s="592"/>
      <c r="DO4" s="592"/>
      <c r="DP4" s="593"/>
      <c r="DQ4" s="594"/>
      <c r="DR4" s="577"/>
      <c r="DS4" s="577"/>
      <c r="DT4" s="577"/>
      <c r="DU4" s="577"/>
      <c r="DV4" s="590"/>
      <c r="DW4" s="590"/>
      <c r="DX4" s="583"/>
      <c r="DY4" s="585"/>
      <c r="DZ4" s="585"/>
      <c r="EA4" s="587"/>
      <c r="EB4" s="589"/>
      <c r="EC4" s="579"/>
      <c r="ED4" s="579"/>
      <c r="EE4" s="581"/>
      <c r="EF4" s="644"/>
      <c r="EG4" s="645"/>
      <c r="EH4" s="645"/>
      <c r="EI4" s="645"/>
      <c r="EJ4" s="645"/>
      <c r="EK4" s="645"/>
      <c r="EL4" s="153"/>
    </row>
    <row r="5" spans="1:145" s="31" customFormat="1" ht="24.95" customHeight="1" x14ac:dyDescent="0.5">
      <c r="A5" s="98">
        <f>'اختيار المقررات'!E1</f>
        <v>0</v>
      </c>
      <c r="B5" s="98" t="str">
        <f>الإستمارة!H2</f>
        <v/>
      </c>
      <c r="C5" s="98" t="str">
        <f>الإستمارة!M2</f>
        <v/>
      </c>
      <c r="D5" s="98" t="str">
        <f>الإستمارة!J3</f>
        <v/>
      </c>
      <c r="E5" s="98" t="str">
        <f>الإستمارة!K4</f>
        <v/>
      </c>
      <c r="F5" s="131" t="str">
        <f>الإستمارة!H4</f>
        <v/>
      </c>
      <c r="G5" s="98" t="str">
        <f>'اختيار المقررات'!AB3</f>
        <v>غير سوري</v>
      </c>
      <c r="H5" s="99">
        <f>الإستمارة!H5</f>
        <v>0</v>
      </c>
      <c r="I5" s="98" t="str">
        <f>الإستمارة!D4</f>
        <v/>
      </c>
      <c r="J5" s="98" t="str">
        <f>الإستمارة!D5</f>
        <v/>
      </c>
      <c r="K5" s="100" t="str">
        <f>الإستمارة!P5</f>
        <v>غير سوري</v>
      </c>
      <c r="L5" s="100" t="str">
        <f>الإستمارة!D6</f>
        <v>لايوجد</v>
      </c>
      <c r="M5" s="101">
        <f>الإستمارة!D7</f>
        <v>0</v>
      </c>
      <c r="N5" s="101">
        <f>الإستمارة!H7</f>
        <v>0</v>
      </c>
      <c r="O5" s="100">
        <f>'اختيار المقررات'!AE4</f>
        <v>0</v>
      </c>
      <c r="P5" s="102" t="e">
        <f>الإستمارة!H6</f>
        <v>#N/A</v>
      </c>
      <c r="Q5" s="102" t="e">
        <f>الإستمارة!P6</f>
        <v>#N/A</v>
      </c>
      <c r="R5" s="102" t="e">
        <f>الإستمارة!K6</f>
        <v>#N/A</v>
      </c>
      <c r="S5" s="103" t="e">
        <f>'اختيار المقررات'!E2</f>
        <v>#N/A</v>
      </c>
      <c r="T5" s="104" t="str">
        <f>IFERROR(IF(OR(T4=الإستمارة!$C$12,T4=الإستمارة!$C$13,T4=الإستمارة!$C$14,T4=الإستمارة!$C$15,T4=الإستمارة!$C$16,T4=الإستمارة!$C$17,T4=الإستمارة!$C$18,T4=الإستمارة!$C$19),VLOOKUP(T4,الإستمارة!$C$12:$H$19,6,0),VLOOKUP(T4,الإستمارة!$K$12:$P$19,6,0)),"")</f>
        <v/>
      </c>
      <c r="U5" s="105" t="e">
        <f>'اختيار المقررات'!I8</f>
        <v>#N/A</v>
      </c>
      <c r="V5" s="104" t="str">
        <f>IFERROR(IF(OR(V4=الإستمارة!$C$12,V4=الإستمارة!$C$13,V4=الإستمارة!$C$14,V4=الإستمارة!$C$15,V4=الإستمارة!$C$16,V4=الإستمارة!$C$17,V4=الإستمارة!$C$18,V4=الإستمارة!$C$19),VLOOKUP(V4,الإستمارة!$C$12:$H$19,6,0),VLOOKUP(V4,الإستمارة!$K$12:$P$19,6,0)),"")</f>
        <v/>
      </c>
      <c r="W5" s="105" t="e">
        <f>'اختيار المقررات'!I9</f>
        <v>#N/A</v>
      </c>
      <c r="X5" s="104" t="str">
        <f>IFERROR(IF(OR(X4=الإستمارة!$C$12,X4=الإستمارة!$C$13,X4=الإستمارة!$C$14,X4=الإستمارة!$C$15,X4=الإستمارة!$C$16,X4=الإستمارة!$C$17,X4=الإستمارة!$C$18,X4=الإستمارة!$C$19),VLOOKUP(X4,الإستمارة!$C$12:$H$19,6,0),VLOOKUP(X4,الإستمارة!$K$12:$P$19,6,0)),"")</f>
        <v/>
      </c>
      <c r="Y5" s="105" t="e">
        <f>'اختيار المقررات'!I10</f>
        <v>#N/A</v>
      </c>
      <c r="Z5" s="104" t="str">
        <f>IFERROR(IF(OR(Z4=الإستمارة!$C$12,Z4=الإستمارة!$C$13,Z4=الإستمارة!$C$14,Z4=الإستمارة!$C$15,Z4=الإستمارة!$C$16,Z4=الإستمارة!$C$17,Z4=الإستمارة!$C$18,Z4=الإستمارة!$C$19),VLOOKUP(Z4,الإستمارة!$C$12:$H$19,6,0),VLOOKUP(Z4,الإستمارة!$K$12:$P$19,6,0)),"")</f>
        <v/>
      </c>
      <c r="AA5" s="105" t="e">
        <f>'اختيار المقررات'!I11</f>
        <v>#N/A</v>
      </c>
      <c r="AB5" s="104" t="str">
        <f>IFERROR(IF(OR(AB4=الإستمارة!$C$12,AB4=الإستمارة!$C$13,AB4=الإستمارة!$C$14,AB4=الإستمارة!$C$15,AB4=الإستمارة!$C$16,AB4=الإستمارة!$C$17,AB4=الإستمارة!$C$18,AB4=الإستمارة!$C$19),VLOOKUP(AB4,الإستمارة!$C$12:$H$19,6,0),VLOOKUP(AB4,الإستمارة!$K$12:$P$19,6,0)),"")</f>
        <v/>
      </c>
      <c r="AC5" s="105" t="e">
        <f>'اختيار المقررات'!I12</f>
        <v>#N/A</v>
      </c>
      <c r="AD5" s="104" t="str">
        <f>IFERROR(IF(OR(AD4=الإستمارة!$C$12,AD4=الإستمارة!$C$13,AD4=الإستمارة!$C$14,AD4=الإستمارة!$C$15,AD4=الإستمارة!$C$16,AD4=الإستمارة!$C$17,AD4=الإستمارة!$C$18,AD4=الإستمارة!$C$19),VLOOKUP(AD4,الإستمارة!$C$12:$H$19,6,0),VLOOKUP(AD4,الإستمارة!$K$12:$P$19,6,0)),"")</f>
        <v/>
      </c>
      <c r="AE5" s="105" t="e">
        <f>'اختيار المقررات'!I13</f>
        <v>#N/A</v>
      </c>
      <c r="AF5" s="104" t="str">
        <f>IFERROR(IF(OR(AF4=الإستمارة!$C$12,AF4=الإستمارة!$C$13,AF4=الإستمارة!$C$14,AF4=الإستمارة!$C$15,AF4=الإستمارة!$C$16,AF4=الإستمارة!$C$17,AF4=الإستمارة!$C$18,AF4=الإستمارة!$C$19),VLOOKUP(AF4,الإستمارة!$C$12:$H$19,6,0),VLOOKUP(AF4,الإستمارة!$K$12:$P$19,6,0)),"")</f>
        <v/>
      </c>
      <c r="AG5" s="105" t="e">
        <f>'اختيار المقررات'!Q8</f>
        <v>#N/A</v>
      </c>
      <c r="AH5" s="104" t="str">
        <f>IFERROR(IF(OR(AH4=الإستمارة!$C$12,AH4=الإستمارة!$C$13,AH4=الإستمارة!$C$14,AH4=الإستمارة!$C$15,AH4=الإستمارة!$C$16,AH4=الإستمارة!$C$17,AH4=الإستمارة!$C$18,AH4=الإستمارة!$C$19),VLOOKUP(AH4,الإستمارة!$C$12:$H$19,6,0),VLOOKUP(AH4,الإستمارة!$K$12:$P$19,6,0)),"")</f>
        <v/>
      </c>
      <c r="AI5" s="105" t="e">
        <f>'اختيار المقررات'!Q9</f>
        <v>#N/A</v>
      </c>
      <c r="AJ5" s="104" t="str">
        <f>IFERROR(IF(OR(AJ4=الإستمارة!$C$12,AJ4=الإستمارة!$C$13,AJ4=الإستمارة!$C$14,AJ4=الإستمارة!$C$15,AJ4=الإستمارة!$C$16,AJ4=الإستمارة!$C$17,AJ4=الإستمارة!$C$18,AJ4=الإستمارة!$C$19),VLOOKUP(AJ4,الإستمارة!$C$12:$H$19,6,0),VLOOKUP(AJ4,الإستمارة!$K$12:$P$19,6,0)),"")</f>
        <v/>
      </c>
      <c r="AK5" s="105" t="e">
        <f>'اختيار المقررات'!Q10</f>
        <v>#N/A</v>
      </c>
      <c r="AL5" s="104" t="str">
        <f>IFERROR(IF(OR(AL4=الإستمارة!$C$12,AL4=الإستمارة!$C$13,AL4=الإستمارة!$C$14,AL4=الإستمارة!$C$15,AL4=الإستمارة!$C$16,AL4=الإستمارة!$C$17,AL4=الإستمارة!$C$18,AL4=الإستمارة!$C$19),VLOOKUP(AL4,الإستمارة!$C$12:$H$19,6,0),VLOOKUP(AL4,الإستمارة!$K$12:$P$19,6,0)),"")</f>
        <v/>
      </c>
      <c r="AM5" s="105" t="e">
        <f>'اختيار المقررات'!Q11</f>
        <v>#N/A</v>
      </c>
      <c r="AN5" s="104" t="str">
        <f>IFERROR(IF(OR(AN4=الإستمارة!$C$12,AN4=الإستمارة!$C$13,AN4=الإستمارة!$C$14,AN4=الإستمارة!$C$15,AN4=الإستمارة!$C$16,AN4=الإستمارة!$C$17,AN4=الإستمارة!$C$18,AN4=الإستمارة!$C$19),VLOOKUP(AN4,الإستمارة!$C$12:$H$19,6,0),VLOOKUP(AN4,الإستمارة!$K$12:$P$19,6,0)),"")</f>
        <v/>
      </c>
      <c r="AO5" s="105" t="e">
        <f>'اختيار المقررات'!Q12</f>
        <v>#N/A</v>
      </c>
      <c r="AP5" s="104" t="str">
        <f>IFERROR(IF(OR(AP4=الإستمارة!$C$12,AP4=الإستمارة!$C$13,AP4=الإستمارة!$C$14,AP4=الإستمارة!$C$15,AP4=الإستمارة!$C$16,AP4=الإستمارة!$C$17,AP4=الإستمارة!$C$18,AP4=الإستمارة!$C$19),VLOOKUP(AP4,الإستمارة!$C$12:$H$19,6,0),VLOOKUP(AP4,الإستمارة!$K$12:$P$19,6,0)),"")</f>
        <v/>
      </c>
      <c r="AQ5" s="105" t="e">
        <f>'اختيار المقررات'!Q13</f>
        <v>#N/A</v>
      </c>
      <c r="AR5" s="104" t="str">
        <f>IFERROR(IF(OR(AR4=الإستمارة!$C$12,AR4=الإستمارة!$C$13,AR4=الإستمارة!$C$14,AR4=الإستمارة!$C$15,AR4=الإستمارة!$C$16,AR4=الإستمارة!$C$17,AR4=الإستمارة!$C$18,AR4=الإستمارة!$C$19),VLOOKUP(AR4,الإستمارة!$C$12:$H$19,6,0),VLOOKUP(AR4,الإستمارة!$K$12:$P$19,6,0)),"")</f>
        <v/>
      </c>
      <c r="AS5" s="105" t="e">
        <f>'اختيار المقررات'!I16</f>
        <v>#N/A</v>
      </c>
      <c r="AT5" s="104" t="str">
        <f>IFERROR(IF(OR(AT4=الإستمارة!$C$12,AT4=الإستمارة!$C$13,AT4=الإستمارة!$C$14,AT4=الإستمارة!$C$15,AT4=الإستمارة!$C$16,AT4=الإستمارة!$C$17,AT4=الإستمارة!$C$18,AT4=الإستمارة!$C$19),VLOOKUP(AT4,الإستمارة!$C$12:$H$19,6,0),VLOOKUP(AT4,الإستمارة!$K$12:$P$19,6,0)),"")</f>
        <v/>
      </c>
      <c r="AU5" s="105" t="e">
        <f>'اختيار المقررات'!I17</f>
        <v>#N/A</v>
      </c>
      <c r="AV5" s="104" t="str">
        <f>IFERROR(IF(OR(AV4=الإستمارة!$C$12,AV4=الإستمارة!$C$13,AV4=الإستمارة!$C$14,AV4=الإستمارة!$C$15,AV4=الإستمارة!$C$16,AV4=الإستمارة!$C$17,AV4=الإستمارة!$C$18,AV4=الإستمارة!$C$19),VLOOKUP(AV4,الإستمارة!$C$12:$H$19,6,0),VLOOKUP(AV4,الإستمارة!$K$12:$P$19,6,0)),"")</f>
        <v/>
      </c>
      <c r="AW5" s="105" t="e">
        <f>'اختيار المقررات'!I18</f>
        <v>#N/A</v>
      </c>
      <c r="AX5" s="104" t="str">
        <f>IFERROR(IF(OR(AX4=الإستمارة!$C$12,AX4=الإستمارة!$C$13,AX4=الإستمارة!$C$14,AX4=الإستمارة!$C$15,AX4=الإستمارة!$C$16,AX4=الإستمارة!$C$17,AX4=الإستمارة!$C$18,AX4=الإستمارة!$C$19),VLOOKUP(AX4,الإستمارة!$C$12:$H$19,6,0),VLOOKUP(AX4,الإستمارة!$K$12:$P$19,6,0)),"")</f>
        <v/>
      </c>
      <c r="AY5" s="105" t="e">
        <f>'اختيار المقررات'!I19</f>
        <v>#N/A</v>
      </c>
      <c r="AZ5" s="104" t="str">
        <f>IFERROR(IF(OR(AZ4=الإستمارة!$C$12,AZ4=الإستمارة!$C$13,AZ4=الإستمارة!$C$14,AZ4=الإستمارة!$C$15,AZ4=الإستمارة!$C$16,AZ4=الإستمارة!$C$17,AZ4=الإستمارة!$C$18,AZ4=الإستمارة!$C$19),VLOOKUP(AZ4,الإستمارة!$C$12:$H$19,6,0),VLOOKUP(AZ4,الإستمارة!$K$12:$P$19,6,0)),"")</f>
        <v/>
      </c>
      <c r="BA5" s="105" t="e">
        <f>'اختيار المقررات'!I20</f>
        <v>#N/A</v>
      </c>
      <c r="BB5" s="104" t="str">
        <f>IFERROR(IF(OR(BB4=الإستمارة!$C$12,BB4=الإستمارة!$C$13,BB4=الإستمارة!$C$14,BB4=الإستمارة!$C$15,BB4=الإستمارة!$C$16,BB4=الإستمارة!$C$17,BB4=الإستمارة!$C$18,BB4=الإستمارة!$C$19),VLOOKUP(BB4,الإستمارة!$C$12:$H$19,6,0),VLOOKUP(BB4,الإستمارة!$K$12:$P$19,6,0)),"")</f>
        <v/>
      </c>
      <c r="BC5" s="105" t="e">
        <f>'اختيار المقررات'!I21</f>
        <v>#N/A</v>
      </c>
      <c r="BD5" s="104" t="str">
        <f>IFERROR(IF(OR(BD4=الإستمارة!$C$12,BD4=الإستمارة!$C$13,BD4=الإستمارة!$C$14,BD4=الإستمارة!$C$15,BD4=الإستمارة!$C$16,BD4=الإستمارة!$C$17,BD4=الإستمارة!$C$18,BD4=الإستمارة!$C$19),VLOOKUP(BD4,الإستمارة!$C$12:$H$19,6,0),VLOOKUP(BD4,الإستمارة!$K$12:$P$19,6,0)),"")</f>
        <v/>
      </c>
      <c r="BE5" s="105" t="e">
        <f>'اختيار المقررات'!Q16</f>
        <v>#N/A</v>
      </c>
      <c r="BF5" s="104" t="str">
        <f>IFERROR(IF(OR(BF4=الإستمارة!$C$12,BF4=الإستمارة!$C$13,BF4=الإستمارة!$C$14,BF4=الإستمارة!$C$15,BF4=الإستمارة!$C$16,BF4=الإستمارة!$C$17,BF4=الإستمارة!$C$18,BF4=الإستمارة!$C$19),VLOOKUP(BF4,الإستمارة!$C$12:$H$19,6,0),VLOOKUP(BF4,الإستمارة!$K$12:$P$19,6,0)),"")</f>
        <v/>
      </c>
      <c r="BG5" s="105" t="e">
        <f>'اختيار المقررات'!Q17</f>
        <v>#N/A</v>
      </c>
      <c r="BH5" s="104" t="str">
        <f>IFERROR(IF(OR(BH4=الإستمارة!$C$12,BH4=الإستمارة!$C$13,BH4=الإستمارة!$C$14,BH4=الإستمارة!$C$15,BH4=الإستمارة!$C$16,BH4=الإستمارة!$C$17,BH4=الإستمارة!$C$18,BH4=الإستمارة!$C$19),VLOOKUP(BH4,الإستمارة!$C$12:$H$19,6,0),VLOOKUP(BH4,الإستمارة!$K$12:$P$19,6,0)),"")</f>
        <v/>
      </c>
      <c r="BI5" s="105" t="e">
        <f>'اختيار المقررات'!Q18</f>
        <v>#N/A</v>
      </c>
      <c r="BJ5" s="104" t="str">
        <f>IFERROR(IF(OR(BJ4=الإستمارة!$C$12,BJ4=الإستمارة!$C$13,BJ4=الإستمارة!$C$14,BJ4=الإستمارة!$C$15,BJ4=الإستمارة!$C$16,BJ4=الإستمارة!$C$17,BJ4=الإستمارة!$C$18,BJ4=الإستمارة!$C$19),VLOOKUP(BJ4,الإستمارة!$C$12:$H$19,6,0),VLOOKUP(BJ4,الإستمارة!$K$12:$P$19,6,0)),"")</f>
        <v/>
      </c>
      <c r="BK5" s="105" t="e">
        <f>'اختيار المقررات'!Q19</f>
        <v>#N/A</v>
      </c>
      <c r="BL5" s="104" t="str">
        <f>IFERROR(IF(OR(BL4=الإستمارة!$C$12,BL4=الإستمارة!$C$13,BL4=الإستمارة!$C$14,BL4=الإستمارة!$C$15,BL4=الإستمارة!$C$16,BL4=الإستمارة!$C$17,BL4=الإستمارة!$C$18,BL4=الإستمارة!$C$19),VLOOKUP(BL4,الإستمارة!$C$12:$H$19,6,0),VLOOKUP(BL4,الإستمارة!$K$12:$P$19,6,0)),"")</f>
        <v/>
      </c>
      <c r="BM5" s="105" t="e">
        <f>'اختيار المقررات'!Q20</f>
        <v>#N/A</v>
      </c>
      <c r="BN5" s="104" t="str">
        <f>IFERROR(IF(OR(BN4=الإستمارة!$C$12,BN4=الإستمارة!$C$13,BN4=الإستمارة!$C$14,BN4=الإستمارة!$C$15,BN4=الإستمارة!$C$16,BN4=الإستمارة!$C$17,BN4=الإستمارة!$C$18,BN4=الإستمارة!$C$19),VLOOKUP(BN4,الإستمارة!$C$12:$H$19,6,0),VLOOKUP(BN4,الإستمارة!$K$12:$P$19,6,0)),"")</f>
        <v/>
      </c>
      <c r="BO5" s="105" t="e">
        <f>'اختيار المقررات'!Q21</f>
        <v>#N/A</v>
      </c>
      <c r="BP5" s="104" t="str">
        <f>IFERROR(IF(OR(BP4=الإستمارة!$C$12,BP4=الإستمارة!$C$13,BP4=الإستمارة!$C$14,BP4=الإستمارة!$C$15,BP4=الإستمارة!$C$16,BP4=الإستمارة!$C$17,BP4=الإستمارة!$C$18,BP4=الإستمارة!$C$19),VLOOKUP(BP4,الإستمارة!$C$12:$H$19,6,0),VLOOKUP(BP4,الإستمارة!$K$12:$P$19,6,0)),"")</f>
        <v/>
      </c>
      <c r="BQ5" s="105" t="e">
        <f>'اختيار المقررات'!Y8</f>
        <v>#N/A</v>
      </c>
      <c r="BR5" s="104" t="str">
        <f>IFERROR(IF(OR(BR4=الإستمارة!$C$12,BR4=الإستمارة!$C$13,BR4=الإستمارة!$C$14,BR4=الإستمارة!$C$15,BR4=الإستمارة!$C$16,BR4=الإستمارة!$C$17,BR4=الإستمارة!$C$18,BR4=الإستمارة!$C$19),VLOOKUP(BR4,الإستمارة!$C$12:$H$19,6,0),VLOOKUP(BR4,الإستمارة!$K$12:$P$19,6,0)),"")</f>
        <v/>
      </c>
      <c r="BS5" s="105" t="e">
        <f>'اختيار المقررات'!Y9</f>
        <v>#N/A</v>
      </c>
      <c r="BT5" s="104" t="str">
        <f>IFERROR(IF(OR(BT4=الإستمارة!$C$12,BT4=الإستمارة!$C$13,BT4=الإستمارة!$C$14,BT4=الإستمارة!$C$15,BT4=الإستمارة!$C$16,BT4=الإستمارة!$C$17,BT4=الإستمارة!$C$18,BT4=الإستمارة!$C$19),VLOOKUP(BT4,الإستمارة!$C$12:$H$19,6,0),VLOOKUP(BT4,الإستمارة!$K$12:$P$19,6,0)),"")</f>
        <v/>
      </c>
      <c r="BU5" s="105" t="e">
        <f>'اختيار المقررات'!Y10</f>
        <v>#N/A</v>
      </c>
      <c r="BV5" s="104" t="str">
        <f>IFERROR(IF(OR(BV4=الإستمارة!$C$12,BV4=الإستمارة!$C$13,BV4=الإستمارة!$C$14,BV4=الإستمارة!$C$15,BV4=الإستمارة!$C$16,BV4=الإستمارة!$C$17,BV4=الإستمارة!$C$18,BV4=الإستمارة!$C$19),VLOOKUP(BV4,الإستمارة!$C$12:$H$19,6,0),VLOOKUP(BV4,الإستمارة!$K$12:$P$19,6,0)),"")</f>
        <v/>
      </c>
      <c r="BW5" s="105" t="e">
        <f>'اختيار المقررات'!Y11</f>
        <v>#N/A</v>
      </c>
      <c r="BX5" s="104" t="str">
        <f>IFERROR(IF(OR(BX4=الإستمارة!$C$12,BX4=الإستمارة!$C$13,BX4=الإستمارة!$C$14,BX4=الإستمارة!$C$15,BX4=الإستمارة!$C$16,BX4=الإستمارة!$C$17,BX4=الإستمارة!$C$18,BX4=الإستمارة!$C$19),VLOOKUP(BX4,الإستمارة!$C$12:$H$19,6,0),VLOOKUP(BX4,الإستمارة!$K$12:$P$19,6,0)),"")</f>
        <v/>
      </c>
      <c r="BY5" s="105" t="e">
        <f>'اختيار المقررات'!Y12</f>
        <v>#N/A</v>
      </c>
      <c r="BZ5" s="104" t="str">
        <f>IFERROR(IF(OR(BZ4=الإستمارة!$C$12,BZ4=الإستمارة!$C$13,BZ4=الإستمارة!$C$14,BZ4=الإستمارة!$C$15,BZ4=الإستمارة!$C$16,BZ4=الإستمارة!$C$17,BZ4=الإستمارة!$C$18,BZ4=الإستمارة!$C$19),VLOOKUP(BZ4,الإستمارة!$C$12:$H$19,6,0),VLOOKUP(BZ4,الإستمارة!$K$12:$P$19,6,0)),"")</f>
        <v/>
      </c>
      <c r="CA5" s="105" t="e">
        <f>'اختيار المقررات'!Y13</f>
        <v>#N/A</v>
      </c>
      <c r="CB5" s="104" t="str">
        <f>IFERROR(IF(OR(CB4=الإستمارة!$C$12,CB4=الإستمارة!$C$13,CB4=الإستمارة!$C$14,CB4=الإستمارة!$C$15,CB4=الإستمارة!$C$16,CB4=الإستمارة!$C$17,CB4=الإستمارة!$C$18,CB4=الإستمارة!$C$19),VLOOKUP(CB4,الإستمارة!$C$12:$H$19,6,0),VLOOKUP(CB4,الإستمارة!$K$12:$P$19,6,0)),"")</f>
        <v/>
      </c>
      <c r="CC5" s="105" t="e">
        <f>'اختيار المقررات'!AG8</f>
        <v>#N/A</v>
      </c>
      <c r="CD5" s="104" t="str">
        <f>IFERROR(IF(OR(CD4=الإستمارة!$C$12,CD4=الإستمارة!$C$13,CD4=الإستمارة!$C$14,CD4=الإستمارة!$C$15,CD4=الإستمارة!$C$16,CD4=الإستمارة!$C$17,CD4=الإستمارة!$C$18,CD4=الإستمارة!$C$19),VLOOKUP(CD4,الإستمارة!$C$12:$H$19,6,0),VLOOKUP(CD4,الإستمارة!$K$12:$P$19,6,0)),"")</f>
        <v/>
      </c>
      <c r="CE5" s="105" t="e">
        <f>'اختيار المقررات'!AG9</f>
        <v>#N/A</v>
      </c>
      <c r="CF5" s="104" t="str">
        <f>IFERROR(IF(OR(CF4=الإستمارة!$C$12,CF4=الإستمارة!$C$13,CF4=الإستمارة!$C$14,CF4=الإستمارة!$C$15,CF4=الإستمارة!$C$16,CF4=الإستمارة!$C$17,CF4=الإستمارة!$C$18,CF4=الإستمارة!$C$19),VLOOKUP(CF4,الإستمارة!$C$12:$H$19,6,0),VLOOKUP(CF4,الإستمارة!$K$12:$P$19,6,0)),"")</f>
        <v/>
      </c>
      <c r="CG5" s="105" t="e">
        <f>'اختيار المقررات'!AG10</f>
        <v>#N/A</v>
      </c>
      <c r="CH5" s="104" t="str">
        <f>IFERROR(IF(OR(CH4=الإستمارة!$C$12,CH4=الإستمارة!$C$13,CH4=الإستمارة!$C$14,CH4=الإستمارة!$C$15,CH4=الإستمارة!$C$16,CH4=الإستمارة!$C$17,CH4=الإستمارة!$C$18,CH4=الإستمارة!$C$19),VLOOKUP(CH4,الإستمارة!$C$12:$H$19,6,0),VLOOKUP(CH4,الإستمارة!$K$12:$P$19,6,0)),"")</f>
        <v/>
      </c>
      <c r="CI5" s="105" t="e">
        <f>'اختيار المقررات'!AG11</f>
        <v>#N/A</v>
      </c>
      <c r="CJ5" s="104" t="str">
        <f>IFERROR(IF(OR(CJ4=الإستمارة!$C$12,CJ4=الإستمارة!$C$13,CJ4=الإستمارة!$C$14,CJ4=الإستمارة!$C$15,CJ4=الإستمارة!$C$16,CJ4=الإستمارة!$C$17,CJ4=الإستمارة!$C$18,CJ4=الإستمارة!$C$19),VLOOKUP(CJ4,الإستمارة!$C$12:$H$19,6,0),VLOOKUP(CJ4,الإستمارة!$K$12:$P$19,6,0)),"")</f>
        <v/>
      </c>
      <c r="CK5" s="105" t="e">
        <f>'اختيار المقررات'!AG12</f>
        <v>#N/A</v>
      </c>
      <c r="CL5" s="104" t="str">
        <f>IFERROR(IF(OR(CL4=الإستمارة!$C$12,CL4=الإستمارة!$C$13,CL4=الإستمارة!$C$14,CL4=الإستمارة!$C$15,CL4=الإستمارة!$C$16,CL4=الإستمارة!$C$17,CL4=الإستمارة!$C$18,CL4=الإستمارة!$C$19),VLOOKUP(CL4,الإستمارة!$C$12:$H$19,6,0),VLOOKUP(CL4,الإستمارة!$K$12:$P$19,6,0)),"")</f>
        <v/>
      </c>
      <c r="CM5" s="105" t="e">
        <f>'اختيار المقررات'!AG13</f>
        <v>#N/A</v>
      </c>
      <c r="CN5" s="104" t="str">
        <f>IFERROR(IF(OR(CN4=الإستمارة!$C$12,CN4=الإستمارة!$C$13,CN4=الإستمارة!$C$14,CN4=الإستمارة!$C$15,CN4=الإستمارة!$C$16,CN4=الإستمارة!$C$17,CN4=الإستمارة!$C$18,CN4=الإستمارة!$C$19),VLOOKUP(CN4,الإستمارة!$C$12:$H$19,6,0),VLOOKUP(CN4,الإستمارة!$K$12:$P$19,6,0)),"")</f>
        <v/>
      </c>
      <c r="CO5" s="105" t="e">
        <f>'اختيار المقررات'!Y16</f>
        <v>#N/A</v>
      </c>
      <c r="CP5" s="104" t="str">
        <f>IFERROR(IF(OR(CP4=الإستمارة!$C$12,CP4=الإستمارة!$C$13,CP4=الإستمارة!$C$14,CP4=الإستمارة!$C$15,CP4=الإستمارة!$C$16,CP4=الإستمارة!$C$17,CP4=الإستمارة!$C$18,CP4=الإستمارة!$C$19),VLOOKUP(CP4,الإستمارة!$C$12:$H$19,6,0),VLOOKUP(CP4,الإستمارة!$K$12:$P$19,6,0)),"")</f>
        <v/>
      </c>
      <c r="CQ5" s="105" t="e">
        <f>'اختيار المقررات'!Y17</f>
        <v>#N/A</v>
      </c>
      <c r="CR5" s="104" t="str">
        <f>IFERROR(IF(OR(CR4=الإستمارة!$C$12,CR4=الإستمارة!$C$13,CR4=الإستمارة!$C$14,CR4=الإستمارة!$C$15,CR4=الإستمارة!$C$16,CR4=الإستمارة!$C$17,CR4=الإستمارة!$C$18,CR4=الإستمارة!$C$19),VLOOKUP(CR4,الإستمارة!$C$12:$H$19,6,0),VLOOKUP(CR4,الإستمارة!$K$12:$P$19,6,0)),"")</f>
        <v/>
      </c>
      <c r="CS5" s="105" t="e">
        <f>'اختيار المقررات'!Y18</f>
        <v>#N/A</v>
      </c>
      <c r="CT5" s="104" t="str">
        <f>IFERROR(IF(OR(CT4=الإستمارة!$C$12,CT4=الإستمارة!$C$13,CT4=الإستمارة!$C$14,CT4=الإستمارة!$C$15,CT4=الإستمارة!$C$16,CT4=الإستمارة!$C$17,CT4=الإستمارة!$C$18,CT4=الإستمارة!$C$19),VLOOKUP(CT4,الإستمارة!$C$12:$H$19,6,0),VLOOKUP(CT4,الإستمارة!$K$12:$P$19,6,0)),"")</f>
        <v/>
      </c>
      <c r="CU5" s="105" t="e">
        <f>'اختيار المقررات'!Y19</f>
        <v>#N/A</v>
      </c>
      <c r="CV5" s="104" t="str">
        <f>IFERROR(IF(OR(CV4=الإستمارة!$C$12,CV4=الإستمارة!$C$13,CV4=الإستمارة!$C$14,CV4=الإستمارة!$C$15,CV4=الإستمارة!$C$16,CV4=الإستمارة!$C$17,CV4=الإستمارة!$C$18,CV4=الإستمارة!$C$19),VLOOKUP(CV4,الإستمارة!$C$12:$H$19,6,0),VLOOKUP(CV4,الإستمارة!$K$12:$P$19,6,0)),"")</f>
        <v/>
      </c>
      <c r="CW5" s="105" t="e">
        <f>'اختيار المقررات'!Y20</f>
        <v>#N/A</v>
      </c>
      <c r="CX5" s="104" t="str">
        <f>IFERROR(IF(OR(CX4=الإستمارة!$C$12,CX4=الإستمارة!$C$13,CX4=الإستمارة!$C$14,CX4=الإستمارة!$C$15,CX4=الإستمارة!$C$16,CX4=الإستمارة!$C$17,CX4=الإستمارة!$C$18,CX4=الإستمارة!$C$19),VLOOKUP(CX4,الإستمارة!$C$12:$H$19,6,0),VLOOKUP(CX4,الإستمارة!$K$12:$P$19,6,0)),"")</f>
        <v/>
      </c>
      <c r="CY5" s="105" t="e">
        <f>'اختيار المقررات'!Y21</f>
        <v>#N/A</v>
      </c>
      <c r="CZ5" s="104" t="str">
        <f>IFERROR(IF(OR(CZ4=الإستمارة!$C$12,CZ4=الإستمارة!$C$13,CZ4=الإستمارة!$C$14,CZ4=الإستمارة!$C$15,CZ4=الإستمارة!$C$16,CZ4=الإستمارة!$C$17,CZ4=الإستمارة!$C$18,CZ4=الإستمارة!$C$19),VLOOKUP(CZ4,الإستمارة!$C$12:$H$19,6,0),VLOOKUP(CZ4,الإستمارة!$K$12:$P$19,6,0)),"")</f>
        <v/>
      </c>
      <c r="DA5" s="105" t="e">
        <f>'اختيار المقررات'!AG16</f>
        <v>#N/A</v>
      </c>
      <c r="DB5" s="104" t="str">
        <f>IFERROR(IF(OR(DB4=الإستمارة!$C$12,DB4=الإستمارة!$C$13,DB4=الإستمارة!$C$14,DB4=الإستمارة!$C$15,DB4=الإستمارة!$C$16,DB4=الإستمارة!$C$17,DB4=الإستمارة!$C$18,DB4=الإستمارة!$C$19),VLOOKUP(DB4,الإستمارة!$C$12:$H$19,6,0),VLOOKUP(DB4,الإستمارة!$K$12:$P$19,6,0)),"")</f>
        <v/>
      </c>
      <c r="DC5" s="105" t="e">
        <f>'اختيار المقررات'!AG17</f>
        <v>#N/A</v>
      </c>
      <c r="DD5" s="104" t="str">
        <f>IFERROR(IF(OR(DD4=الإستمارة!$C$12,DD4=الإستمارة!$C$13,DD4=الإستمارة!$C$14,DD4=الإستمارة!$C$15,DD4=الإستمارة!$C$16,DD4=الإستمارة!$C$17,DD4=الإستمارة!$C$18,DD4=الإستمارة!$C$19),VLOOKUP(DD4,الإستمارة!$C$12:$H$19,6,0),VLOOKUP(DD4,الإستمارة!$K$12:$P$19,6,0)),"")</f>
        <v/>
      </c>
      <c r="DE5" s="105" t="e">
        <f>'اختيار المقررات'!AG18</f>
        <v>#N/A</v>
      </c>
      <c r="DF5" s="104" t="str">
        <f>IFERROR(IF(OR(DF4=الإستمارة!$C$12,DF4=الإستمارة!$C$13,DF4=الإستمارة!$C$14,DF4=الإستمارة!$C$15,DF4=الإستمارة!$C$16,DF4=الإستمارة!$C$17,DF4=الإستمارة!$C$18,DF4=الإستمارة!$C$19),VLOOKUP(DF4,الإستمارة!$C$12:$H$19,6,0),VLOOKUP(DF4,الإستمارة!$K$12:$P$19,6,0)),"")</f>
        <v/>
      </c>
      <c r="DG5" s="105" t="e">
        <f>'اختيار المقررات'!AG19</f>
        <v>#N/A</v>
      </c>
      <c r="DH5" s="104" t="str">
        <f>IFERROR(IF(OR(DH4=الإستمارة!$C$12,DH4=الإستمارة!$C$13,DH4=الإستمارة!$C$14,DH4=الإستمارة!$C$15,DH4=الإستمارة!$C$16,DH4=الإستمارة!$C$17,DH4=الإستمارة!$C$18,DH4=الإستمارة!$C$19),VLOOKUP(DH4,الإستمارة!$C$12:$H$19,6,0),VLOOKUP(DH4,الإستمارة!$K$12:$P$19,6,0)),"")</f>
        <v/>
      </c>
      <c r="DI5" s="105" t="e">
        <f>'اختيار المقررات'!AG20</f>
        <v>#N/A</v>
      </c>
      <c r="DJ5" s="104" t="str">
        <f>IFERROR(IF(OR(DJ4=الإستمارة!$C$12,DJ4=الإستمارة!$C$13,DJ4=الإستمارة!$C$14,DJ4=الإستمارة!$C$15,DJ4=الإستمارة!$C$16,DJ4=الإستمارة!$C$17,DJ4=الإستمارة!$C$18,DJ4=الإستمارة!$C$19),VLOOKUP(DJ4,الإستمارة!$C$12:$H$19,6,0),VLOOKUP(DJ4,الإستمارة!$K$12:$P$19,6,0)),"")</f>
        <v/>
      </c>
      <c r="DK5" s="105" t="e">
        <f>'اختيار المقررات'!AG21</f>
        <v>#N/A</v>
      </c>
      <c r="DL5" s="154">
        <f>'اختيار المقررات'!Q5</f>
        <v>0</v>
      </c>
      <c r="DM5" s="155">
        <f>'اختيار المقررات'!W5</f>
        <v>0</v>
      </c>
      <c r="DN5" s="156" t="e">
        <f>'اختيار المقررات'!AB5</f>
        <v>#N/A</v>
      </c>
      <c r="DO5" s="157">
        <f>'اختيار المقررات'!F5</f>
        <v>0</v>
      </c>
      <c r="DP5" s="158" t="e">
        <f>'اختيار المقررات'!N27</f>
        <v>#N/A</v>
      </c>
      <c r="DQ5" s="159" t="e">
        <f>'اختيار المقررات'!N25</f>
        <v>#N/A</v>
      </c>
      <c r="DR5" s="159" t="e">
        <f>'اختيار المقررات'!N26</f>
        <v>#N/A</v>
      </c>
      <c r="DS5" s="159" t="e">
        <f>'اختيار المقررات'!N28</f>
        <v>#N/A</v>
      </c>
      <c r="DT5" s="160" t="e">
        <f>'اختيار المقررات'!N29</f>
        <v>#N/A</v>
      </c>
      <c r="DU5" s="159" t="str">
        <f>'اختيار المقررات'!W28</f>
        <v>لا</v>
      </c>
      <c r="DV5" s="159" t="e">
        <f>'اختيار المقررات'!W29</f>
        <v>#N/A</v>
      </c>
      <c r="DW5" s="159" t="e">
        <f>'اختيار المقررات'!AD29</f>
        <v>#N/A</v>
      </c>
      <c r="DX5" s="154">
        <f>'اختيار المقررات'!AE25</f>
        <v>0</v>
      </c>
      <c r="DY5" s="161">
        <f>'اختيار المقررات'!AE26</f>
        <v>0</v>
      </c>
      <c r="DZ5" s="159" t="e">
        <f>'اختيار المقررات'!AE27</f>
        <v>#N/A</v>
      </c>
      <c r="EA5" s="162" t="e">
        <f>SUM(DX5:DZ5)</f>
        <v>#N/A</v>
      </c>
      <c r="EB5" s="154">
        <f>'اختيار المقررات'!AB2</f>
        <v>0</v>
      </c>
      <c r="EC5" s="155">
        <f>'اختيار المقررات'!W2</f>
        <v>0</v>
      </c>
      <c r="ED5" s="155">
        <f>'اختيار المقررات'!Q2</f>
        <v>0</v>
      </c>
      <c r="EE5" s="162">
        <f>'اختيار المقررات'!H2</f>
        <v>0</v>
      </c>
      <c r="EF5" s="162" t="str">
        <f>'اختيار المقررات'!C26</f>
        <v/>
      </c>
      <c r="EG5" s="162" t="str">
        <f>'اختيار المقررات'!C27</f>
        <v/>
      </c>
      <c r="EH5" s="162" t="str">
        <f>'اختيار المقررات'!C28</f>
        <v/>
      </c>
      <c r="EI5" s="162" t="str">
        <f>'اختيار المقررات'!C29</f>
        <v/>
      </c>
      <c r="EJ5" s="162" t="str">
        <f>'اختيار المقررات'!C30</f>
        <v/>
      </c>
      <c r="EK5" s="162" t="str">
        <f>'اختيار المقررات'!C31</f>
        <v/>
      </c>
      <c r="EL5" s="70" t="e">
        <f>'اختيار المقررات'!Z28</f>
        <v>#N/A</v>
      </c>
    </row>
  </sheetData>
  <sheetProtection algorithmName="SHA-512" hashValue="6/p9KUAwjwDAjCBxEc4DmqiYWoAIYVwMIUl+4vg3pc7PVpLraTWdBVvDvhAE7ENNRvmg+7otulkaPP0c5857ww==" saltValue="C6sd2RGz8F2TU0CbbN7a3A==" spinCount="100000" sheet="1" objects="1" scenarios="1"/>
  <mergeCells count="147">
    <mergeCell ref="DL1:DN2"/>
    <mergeCell ref="DO1:DO2"/>
    <mergeCell ref="DP1:DW2"/>
    <mergeCell ref="DX1:EA2"/>
    <mergeCell ref="EB1:EE2"/>
    <mergeCell ref="EF1:EK4"/>
    <mergeCell ref="DV3:DV4"/>
    <mergeCell ref="CJ3:CK3"/>
    <mergeCell ref="CL3:CM3"/>
    <mergeCell ref="CN3:CO3"/>
    <mergeCell ref="CP3:CQ3"/>
    <mergeCell ref="CR3:CS3"/>
    <mergeCell ref="CT3:CU3"/>
    <mergeCell ref="CV3:CW3"/>
    <mergeCell ref="CX3:CY3"/>
    <mergeCell ref="CZ3:DA3"/>
    <mergeCell ref="BP1:CM1"/>
    <mergeCell ref="CN1:DK1"/>
    <mergeCell ref="CZ4:DA4"/>
    <mergeCell ref="CD4:CE4"/>
    <mergeCell ref="CF4:CG4"/>
    <mergeCell ref="CH4:CI4"/>
    <mergeCell ref="CJ4:CK4"/>
    <mergeCell ref="CL4:CM4"/>
    <mergeCell ref="BR3:BS3"/>
    <mergeCell ref="BT3:BU3"/>
    <mergeCell ref="BV3:BW3"/>
    <mergeCell ref="BX3:BY3"/>
    <mergeCell ref="BZ3:CA3"/>
    <mergeCell ref="CB3:CC3"/>
    <mergeCell ref="CD3:CE3"/>
    <mergeCell ref="CF3:CG3"/>
    <mergeCell ref="CH3:CI3"/>
    <mergeCell ref="AZ3:BA3"/>
    <mergeCell ref="BB3:BC3"/>
    <mergeCell ref="BD3:BE3"/>
    <mergeCell ref="BF3:BG3"/>
    <mergeCell ref="BH3:BI3"/>
    <mergeCell ref="BJ3:BK3"/>
    <mergeCell ref="BL3:BM3"/>
    <mergeCell ref="BN3:BO3"/>
    <mergeCell ref="BP3:BQ3"/>
    <mergeCell ref="T2:AE2"/>
    <mergeCell ref="AF2:AQ2"/>
    <mergeCell ref="AR2:BC2"/>
    <mergeCell ref="BD2:BO2"/>
    <mergeCell ref="BP2:CA2"/>
    <mergeCell ref="CB2:CM2"/>
    <mergeCell ref="CN2:CY2"/>
    <mergeCell ref="CZ2:DK2"/>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M1:M4"/>
    <mergeCell ref="A1:A2"/>
    <mergeCell ref="B1:B2"/>
    <mergeCell ref="C1:J2"/>
    <mergeCell ref="K1:K4"/>
    <mergeCell ref="L1:L4"/>
    <mergeCell ref="AR1:BO1"/>
    <mergeCell ref="N1:N4"/>
    <mergeCell ref="O1:O4"/>
    <mergeCell ref="P1:R2"/>
    <mergeCell ref="S1:S4"/>
    <mergeCell ref="T1:AQ1"/>
    <mergeCell ref="P3:P4"/>
    <mergeCell ref="Q3:Q4"/>
    <mergeCell ref="R3:R4"/>
    <mergeCell ref="T4:U4"/>
    <mergeCell ref="AF4:AG4"/>
    <mergeCell ref="V4:W4"/>
    <mergeCell ref="X4:Y4"/>
    <mergeCell ref="Z4:AA4"/>
    <mergeCell ref="AB4:AC4"/>
    <mergeCell ref="AD4:AE4"/>
    <mergeCell ref="BD4:BE4"/>
    <mergeCell ref="AH4:AI4"/>
    <mergeCell ref="AJ4:AK4"/>
    <mergeCell ref="AL4:AM4"/>
    <mergeCell ref="AN4:AO4"/>
    <mergeCell ref="AP4:AQ4"/>
    <mergeCell ref="AR4:AS4"/>
    <mergeCell ref="AT4:AU4"/>
    <mergeCell ref="AV4:AW4"/>
    <mergeCell ref="AX4:AY4"/>
    <mergeCell ref="AZ4:BA4"/>
    <mergeCell ref="BB4:BC4"/>
    <mergeCell ref="CB4:CC4"/>
    <mergeCell ref="BF4:BG4"/>
    <mergeCell ref="BH4:BI4"/>
    <mergeCell ref="BJ4:BK4"/>
    <mergeCell ref="BL4:BM4"/>
    <mergeCell ref="BN4:BO4"/>
    <mergeCell ref="BP4:BQ4"/>
    <mergeCell ref="BR4:BS4"/>
    <mergeCell ref="BT4:BU4"/>
    <mergeCell ref="BV4:BW4"/>
    <mergeCell ref="BX4:BY4"/>
    <mergeCell ref="BZ4:CA4"/>
    <mergeCell ref="CN4:CO4"/>
    <mergeCell ref="CP4:CQ4"/>
    <mergeCell ref="CR4:CS4"/>
    <mergeCell ref="CT4:CU4"/>
    <mergeCell ref="CV4:CW4"/>
    <mergeCell ref="CX4:CY4"/>
    <mergeCell ref="DL3:DL4"/>
    <mergeCell ref="DM3:DM4"/>
    <mergeCell ref="DN3:DN4"/>
    <mergeCell ref="DO3:DO4"/>
    <mergeCell ref="DP3:DP4"/>
    <mergeCell ref="DQ3:DQ4"/>
    <mergeCell ref="DS3:DS4"/>
    <mergeCell ref="DT3:DT4"/>
    <mergeCell ref="DB4:DC4"/>
    <mergeCell ref="DD4:DE4"/>
    <mergeCell ref="DF4:DG4"/>
    <mergeCell ref="DH4:DI4"/>
    <mergeCell ref="DJ4:DK4"/>
    <mergeCell ref="DB3:DC3"/>
    <mergeCell ref="DD3:DE3"/>
    <mergeCell ref="DF3:DG3"/>
    <mergeCell ref="DH3:DI3"/>
    <mergeCell ref="DJ3:DK3"/>
    <mergeCell ref="DU3:DU4"/>
    <mergeCell ref="DR3:DR4"/>
    <mergeCell ref="EC3:EC4"/>
    <mergeCell ref="ED3:ED4"/>
    <mergeCell ref="EE3:EE4"/>
    <mergeCell ref="DX3:DX4"/>
    <mergeCell ref="DY3:DY4"/>
    <mergeCell ref="DZ3:DZ4"/>
    <mergeCell ref="EA3:EA4"/>
    <mergeCell ref="EB3:EB4"/>
    <mergeCell ref="DW3:DW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Z1793"/>
  <sheetViews>
    <sheetView rightToLeft="1" workbookViewId="0">
      <pane xSplit="2" ySplit="1" topLeftCell="C968" activePane="bottomRight" state="frozen"/>
      <selection pane="topRight" activeCell="C1" sqref="C1"/>
      <selection pane="bottomLeft" activeCell="A2" sqref="A2"/>
      <selection pane="bottomRight" activeCell="E978" sqref="E978"/>
    </sheetView>
  </sheetViews>
  <sheetFormatPr defaultColWidth="9" defaultRowHeight="14.25" x14ac:dyDescent="0.2"/>
  <cols>
    <col min="1" max="1" width="8.875" style="249" bestFit="1" customWidth="1"/>
    <col min="2" max="2" width="10.375" style="209" bestFit="1" customWidth="1"/>
    <col min="3" max="50" width="9" style="209" customWidth="1"/>
    <col min="51" max="16384" width="9" style="209"/>
  </cols>
  <sheetData>
    <row r="1" spans="1:52" ht="45" customHeight="1" x14ac:dyDescent="0.25">
      <c r="A1" s="258" t="s">
        <v>5182</v>
      </c>
      <c r="B1" s="258" t="s">
        <v>5183</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s="259">
        <v>48</v>
      </c>
      <c r="AY1" t="s">
        <v>5184</v>
      </c>
      <c r="AZ1" t="s">
        <v>5185</v>
      </c>
    </row>
    <row r="2" spans="1:52" ht="15" x14ac:dyDescent="0.25">
      <c r="A2" s="260">
        <v>700113</v>
      </c>
      <c r="B2" s="261" t="s">
        <v>239</v>
      </c>
      <c r="C2" t="s">
        <v>186</v>
      </c>
      <c r="D2" t="s">
        <v>186</v>
      </c>
      <c r="E2" t="s">
        <v>186</v>
      </c>
      <c r="F2" t="s">
        <v>186</v>
      </c>
      <c r="G2" t="s">
        <v>186</v>
      </c>
      <c r="H2" t="s">
        <v>186</v>
      </c>
      <c r="I2" t="s">
        <v>186</v>
      </c>
      <c r="J2" t="s">
        <v>186</v>
      </c>
      <c r="K2" t="s">
        <v>186</v>
      </c>
      <c r="L2" t="s">
        <v>186</v>
      </c>
      <c r="M2" t="s">
        <v>186</v>
      </c>
      <c r="N2" t="s">
        <v>186</v>
      </c>
      <c r="O2" t="s">
        <v>186</v>
      </c>
      <c r="P2" t="s">
        <v>186</v>
      </c>
      <c r="Q2" t="s">
        <v>186</v>
      </c>
      <c r="R2" t="s">
        <v>186</v>
      </c>
      <c r="S2" t="s">
        <v>186</v>
      </c>
      <c r="T2" t="s">
        <v>186</v>
      </c>
      <c r="U2" t="s">
        <v>186</v>
      </c>
      <c r="V2" t="s">
        <v>186</v>
      </c>
      <c r="W2" t="s">
        <v>186</v>
      </c>
      <c r="X2" t="s">
        <v>186</v>
      </c>
      <c r="Y2" t="s">
        <v>186</v>
      </c>
      <c r="Z2" t="s">
        <v>186</v>
      </c>
      <c r="AA2" t="s">
        <v>186</v>
      </c>
      <c r="AB2" t="s">
        <v>186</v>
      </c>
      <c r="AC2" t="s">
        <v>186</v>
      </c>
      <c r="AD2" t="s">
        <v>186</v>
      </c>
      <c r="AE2" t="s">
        <v>186</v>
      </c>
      <c r="AF2" t="s">
        <v>186</v>
      </c>
      <c r="AG2" t="s">
        <v>186</v>
      </c>
      <c r="AH2" t="s">
        <v>186</v>
      </c>
      <c r="AI2" t="s">
        <v>186</v>
      </c>
      <c r="AJ2" t="s">
        <v>188</v>
      </c>
      <c r="AK2" t="s">
        <v>187</v>
      </c>
      <c r="AL2" t="s">
        <v>188</v>
      </c>
      <c r="AM2" t="s">
        <v>240</v>
      </c>
      <c r="AN2" t="s">
        <v>240</v>
      </c>
      <c r="AO2" t="s">
        <v>240</v>
      </c>
      <c r="AP2" t="s">
        <v>240</v>
      </c>
      <c r="AQ2" t="s">
        <v>240</v>
      </c>
      <c r="AR2" t="s">
        <v>240</v>
      </c>
      <c r="AS2" t="s">
        <v>240</v>
      </c>
      <c r="AT2" t="s">
        <v>240</v>
      </c>
      <c r="AU2" t="s">
        <v>240</v>
      </c>
      <c r="AV2" t="s">
        <v>240</v>
      </c>
      <c r="AW2" t="s">
        <v>240</v>
      </c>
      <c r="AX2" s="259" t="s">
        <v>240</v>
      </c>
      <c r="AY2"/>
      <c r="AZ2" t="s">
        <v>240</v>
      </c>
    </row>
    <row r="3" spans="1:52" ht="15" x14ac:dyDescent="0.25">
      <c r="A3" s="262">
        <v>700164</v>
      </c>
      <c r="B3" s="263" t="s">
        <v>466</v>
      </c>
      <c r="C3" s="264" t="s">
        <v>187</v>
      </c>
      <c r="D3" s="264" t="s">
        <v>187</v>
      </c>
      <c r="E3" s="264" t="s">
        <v>188</v>
      </c>
      <c r="F3" s="264" t="s">
        <v>186</v>
      </c>
      <c r="G3" s="264" t="s">
        <v>186</v>
      </c>
      <c r="H3" s="264" t="s">
        <v>187</v>
      </c>
      <c r="I3" s="264" t="s">
        <v>188</v>
      </c>
      <c r="J3" s="264" t="s">
        <v>186</v>
      </c>
      <c r="K3" s="264" t="s">
        <v>186</v>
      </c>
      <c r="L3" s="264" t="s">
        <v>186</v>
      </c>
      <c r="M3" t="s">
        <v>186</v>
      </c>
      <c r="N3" t="s">
        <v>186</v>
      </c>
      <c r="O3" s="264" t="s">
        <v>186</v>
      </c>
      <c r="P3" s="264" t="s">
        <v>188</v>
      </c>
      <c r="Q3" s="264" t="s">
        <v>188</v>
      </c>
      <c r="R3" s="264" t="s">
        <v>188</v>
      </c>
      <c r="S3" s="264" t="s">
        <v>186</v>
      </c>
      <c r="T3" s="264" t="s">
        <v>186</v>
      </c>
      <c r="U3" s="264" t="s">
        <v>188</v>
      </c>
      <c r="V3" s="264" t="s">
        <v>186</v>
      </c>
      <c r="W3" s="264" t="s">
        <v>186</v>
      </c>
      <c r="X3" s="264" t="s">
        <v>187</v>
      </c>
      <c r="Y3" s="264" t="s">
        <v>188</v>
      </c>
      <c r="Z3" s="264" t="s">
        <v>188</v>
      </c>
      <c r="AA3" s="264" t="s">
        <v>188</v>
      </c>
      <c r="AB3" s="264" t="s">
        <v>188</v>
      </c>
      <c r="AC3" s="264" t="s">
        <v>188</v>
      </c>
      <c r="AD3" s="264" t="s">
        <v>188</v>
      </c>
      <c r="AE3" s="264" t="s">
        <v>186</v>
      </c>
      <c r="AF3" s="264" t="s">
        <v>186</v>
      </c>
      <c r="AG3" s="264" t="s">
        <v>186</v>
      </c>
      <c r="AH3" s="264" t="s">
        <v>186</v>
      </c>
      <c r="AI3" s="264" t="s">
        <v>188</v>
      </c>
      <c r="AJ3" s="264" t="s">
        <v>188</v>
      </c>
      <c r="AK3" s="264" t="s">
        <v>186</v>
      </c>
      <c r="AL3" s="264" t="s">
        <v>186</v>
      </c>
      <c r="AM3" s="264" t="s">
        <v>188</v>
      </c>
      <c r="AN3" s="264" t="s">
        <v>188</v>
      </c>
      <c r="AO3" s="264" t="s">
        <v>186</v>
      </c>
      <c r="AP3" s="264" t="s">
        <v>188</v>
      </c>
      <c r="AQ3" s="264" t="s">
        <v>186</v>
      </c>
      <c r="AR3" s="264" t="s">
        <v>188</v>
      </c>
      <c r="AS3" s="264" t="s">
        <v>186</v>
      </c>
      <c r="AT3" s="264" t="s">
        <v>186</v>
      </c>
      <c r="AU3" s="264" t="s">
        <v>188</v>
      </c>
      <c r="AV3" s="264" t="s">
        <v>188</v>
      </c>
      <c r="AW3" s="264" t="s">
        <v>186</v>
      </c>
      <c r="AX3" s="264" t="s">
        <v>188</v>
      </c>
      <c r="AY3" s="264" t="s">
        <v>2044</v>
      </c>
      <c r="AZ3" t="s">
        <v>5190</v>
      </c>
    </row>
    <row r="4" spans="1:52" ht="15" x14ac:dyDescent="0.25">
      <c r="A4" s="260">
        <v>700166</v>
      </c>
      <c r="B4" s="261" t="s">
        <v>466</v>
      </c>
      <c r="C4" t="s">
        <v>188</v>
      </c>
      <c r="D4" t="s">
        <v>188</v>
      </c>
      <c r="E4" t="s">
        <v>188</v>
      </c>
      <c r="F4" t="s">
        <v>186</v>
      </c>
      <c r="G4" t="s">
        <v>188</v>
      </c>
      <c r="H4" t="s">
        <v>188</v>
      </c>
      <c r="I4" t="s">
        <v>188</v>
      </c>
      <c r="J4" t="s">
        <v>188</v>
      </c>
      <c r="K4" t="s">
        <v>188</v>
      </c>
      <c r="L4" t="s">
        <v>188</v>
      </c>
      <c r="M4" t="s">
        <v>188</v>
      </c>
      <c r="N4" t="s">
        <v>188</v>
      </c>
      <c r="O4" t="s">
        <v>188</v>
      </c>
      <c r="P4" t="s">
        <v>188</v>
      </c>
      <c r="Q4" t="s">
        <v>188</v>
      </c>
      <c r="R4" t="s">
        <v>188</v>
      </c>
      <c r="S4" t="s">
        <v>186</v>
      </c>
      <c r="T4" t="s">
        <v>188</v>
      </c>
      <c r="U4" t="s">
        <v>188</v>
      </c>
      <c r="V4" t="s">
        <v>188</v>
      </c>
      <c r="W4" t="s">
        <v>188</v>
      </c>
      <c r="X4" t="s">
        <v>188</v>
      </c>
      <c r="Y4" t="s">
        <v>188</v>
      </c>
      <c r="Z4" t="s">
        <v>188</v>
      </c>
      <c r="AA4" t="s">
        <v>188</v>
      </c>
      <c r="AB4" t="s">
        <v>188</v>
      </c>
      <c r="AC4" t="s">
        <v>188</v>
      </c>
      <c r="AD4" t="s">
        <v>188</v>
      </c>
      <c r="AE4" t="s">
        <v>188</v>
      </c>
      <c r="AF4" t="s">
        <v>188</v>
      </c>
      <c r="AG4" t="s">
        <v>187</v>
      </c>
      <c r="AH4" t="s">
        <v>187</v>
      </c>
      <c r="AI4" t="s">
        <v>187</v>
      </c>
      <c r="AJ4" t="s">
        <v>187</v>
      </c>
      <c r="AK4" t="s">
        <v>187</v>
      </c>
      <c r="AL4" t="s">
        <v>187</v>
      </c>
      <c r="AM4" t="s">
        <v>188</v>
      </c>
      <c r="AN4" t="s">
        <v>188</v>
      </c>
      <c r="AO4" t="s">
        <v>188</v>
      </c>
      <c r="AP4" t="s">
        <v>188</v>
      </c>
      <c r="AQ4" t="s">
        <v>188</v>
      </c>
      <c r="AR4" t="s">
        <v>188</v>
      </c>
      <c r="AS4" t="s">
        <v>187</v>
      </c>
      <c r="AT4" t="s">
        <v>188</v>
      </c>
      <c r="AU4" t="s">
        <v>187</v>
      </c>
      <c r="AV4" t="s">
        <v>187</v>
      </c>
      <c r="AW4" t="s">
        <v>187</v>
      </c>
      <c r="AX4" s="259" t="s">
        <v>187</v>
      </c>
      <c r="AY4"/>
      <c r="AZ4" t="s">
        <v>2372</v>
      </c>
    </row>
    <row r="5" spans="1:52" ht="15" x14ac:dyDescent="0.25">
      <c r="A5" s="260">
        <v>700689</v>
      </c>
      <c r="B5" s="261" t="s">
        <v>466</v>
      </c>
      <c r="C5" t="s">
        <v>2124</v>
      </c>
      <c r="D5" t="s">
        <v>2124</v>
      </c>
      <c r="E5" t="s">
        <v>2124</v>
      </c>
      <c r="F5" t="s">
        <v>2124</v>
      </c>
      <c r="G5" t="s">
        <v>2124</v>
      </c>
      <c r="H5" t="s">
        <v>2124</v>
      </c>
      <c r="I5" t="s">
        <v>2124</v>
      </c>
      <c r="J5" t="s">
        <v>2124</v>
      </c>
      <c r="K5" t="s">
        <v>2124</v>
      </c>
      <c r="L5" t="s">
        <v>2124</v>
      </c>
      <c r="M5" t="s">
        <v>2124</v>
      </c>
      <c r="N5" t="s">
        <v>2124</v>
      </c>
      <c r="O5" t="s">
        <v>2124</v>
      </c>
      <c r="P5" t="s">
        <v>2124</v>
      </c>
      <c r="Q5" t="s">
        <v>2124</v>
      </c>
      <c r="R5" t="s">
        <v>2124</v>
      </c>
      <c r="S5" t="s">
        <v>2124</v>
      </c>
      <c r="T5" t="s">
        <v>2124</v>
      </c>
      <c r="U5" t="s">
        <v>2124</v>
      </c>
      <c r="V5" t="s">
        <v>2124</v>
      </c>
      <c r="W5" t="s">
        <v>2124</v>
      </c>
      <c r="X5" t="s">
        <v>2124</v>
      </c>
      <c r="Y5" t="s">
        <v>2124</v>
      </c>
      <c r="Z5" t="s">
        <v>2124</v>
      </c>
      <c r="AA5" t="s">
        <v>2124</v>
      </c>
      <c r="AB5" t="s">
        <v>2124</v>
      </c>
      <c r="AC5" t="s">
        <v>2124</v>
      </c>
      <c r="AD5" t="s">
        <v>2124</v>
      </c>
      <c r="AE5" t="s">
        <v>2124</v>
      </c>
      <c r="AF5" t="s">
        <v>2124</v>
      </c>
      <c r="AG5" t="s">
        <v>2124</v>
      </c>
      <c r="AH5" t="s">
        <v>2124</v>
      </c>
      <c r="AI5" t="s">
        <v>2124</v>
      </c>
      <c r="AJ5" t="s">
        <v>2124</v>
      </c>
      <c r="AK5" t="s">
        <v>2124</v>
      </c>
      <c r="AL5" t="s">
        <v>2124</v>
      </c>
      <c r="AM5" t="s">
        <v>2124</v>
      </c>
      <c r="AN5" t="s">
        <v>2124</v>
      </c>
      <c r="AO5" t="s">
        <v>2124</v>
      </c>
      <c r="AP5" t="s">
        <v>2124</v>
      </c>
      <c r="AQ5" t="s">
        <v>2124</v>
      </c>
      <c r="AR5" t="s">
        <v>2124</v>
      </c>
      <c r="AS5" t="s">
        <v>2124</v>
      </c>
      <c r="AT5" t="s">
        <v>2124</v>
      </c>
      <c r="AU5" t="s">
        <v>2124</v>
      </c>
      <c r="AV5" t="s">
        <v>2124</v>
      </c>
      <c r="AW5" t="s">
        <v>2124</v>
      </c>
      <c r="AX5" s="259" t="s">
        <v>2124</v>
      </c>
      <c r="AY5"/>
      <c r="AZ5" t="s">
        <v>5214</v>
      </c>
    </row>
    <row r="6" spans="1:52" ht="15" x14ac:dyDescent="0.25">
      <c r="A6" s="262">
        <v>700735</v>
      </c>
      <c r="B6" s="263" t="s">
        <v>263</v>
      </c>
      <c r="C6" s="264" t="s">
        <v>188</v>
      </c>
      <c r="D6" s="264" t="s">
        <v>188</v>
      </c>
      <c r="E6" s="264" t="s">
        <v>188</v>
      </c>
      <c r="F6" s="264" t="s">
        <v>188</v>
      </c>
      <c r="G6" s="264" t="s">
        <v>188</v>
      </c>
      <c r="H6" s="264" t="s">
        <v>188</v>
      </c>
      <c r="I6" s="264" t="s">
        <v>188</v>
      </c>
      <c r="J6" s="264" t="s">
        <v>188</v>
      </c>
      <c r="K6" s="264" t="s">
        <v>188</v>
      </c>
      <c r="L6" s="264" t="s">
        <v>188</v>
      </c>
      <c r="M6" t="s">
        <v>186</v>
      </c>
      <c r="N6" t="s">
        <v>186</v>
      </c>
      <c r="O6" s="264" t="s">
        <v>188</v>
      </c>
      <c r="P6" s="264" t="s">
        <v>188</v>
      </c>
      <c r="Q6" s="264" t="s">
        <v>188</v>
      </c>
      <c r="R6" s="264" t="s">
        <v>188</v>
      </c>
      <c r="S6" s="264" t="s">
        <v>188</v>
      </c>
      <c r="T6" s="264" t="s">
        <v>188</v>
      </c>
      <c r="U6" s="264" t="s">
        <v>188</v>
      </c>
      <c r="V6" s="264" t="s">
        <v>188</v>
      </c>
      <c r="W6" s="264" t="s">
        <v>186</v>
      </c>
      <c r="X6" s="264" t="s">
        <v>186</v>
      </c>
      <c r="Y6" s="264" t="s">
        <v>188</v>
      </c>
      <c r="Z6" s="264" t="s">
        <v>186</v>
      </c>
      <c r="AA6" s="264" t="s">
        <v>186</v>
      </c>
      <c r="AB6" s="264" t="s">
        <v>186</v>
      </c>
      <c r="AC6" s="264" t="s">
        <v>187</v>
      </c>
      <c r="AD6" s="264" t="s">
        <v>188</v>
      </c>
      <c r="AE6" s="264" t="s">
        <v>186</v>
      </c>
      <c r="AF6" s="264" t="s">
        <v>186</v>
      </c>
      <c r="AG6" s="264" t="s">
        <v>188</v>
      </c>
      <c r="AH6" s="264" t="s">
        <v>187</v>
      </c>
      <c r="AI6" s="264" t="s">
        <v>187</v>
      </c>
      <c r="AJ6" s="264" t="s">
        <v>186</v>
      </c>
      <c r="AK6" s="264" t="s">
        <v>188</v>
      </c>
      <c r="AL6" s="264" t="s">
        <v>187</v>
      </c>
      <c r="AM6" s="264" t="s">
        <v>240</v>
      </c>
      <c r="AN6" s="264" t="s">
        <v>240</v>
      </c>
      <c r="AO6" s="264" t="s">
        <v>240</v>
      </c>
      <c r="AP6" s="264" t="s">
        <v>240</v>
      </c>
      <c r="AQ6" s="264" t="s">
        <v>240</v>
      </c>
      <c r="AR6" s="264" t="s">
        <v>240</v>
      </c>
      <c r="AS6" s="264" t="s">
        <v>240</v>
      </c>
      <c r="AT6" s="264" t="s">
        <v>240</v>
      </c>
      <c r="AU6" s="264" t="s">
        <v>240</v>
      </c>
      <c r="AV6" s="264" t="s">
        <v>240</v>
      </c>
      <c r="AW6" s="264" t="s">
        <v>240</v>
      </c>
      <c r="AX6" s="264" t="s">
        <v>240</v>
      </c>
      <c r="AY6" s="264" t="s">
        <v>2044</v>
      </c>
      <c r="AZ6" t="s">
        <v>240</v>
      </c>
    </row>
    <row r="7" spans="1:52" ht="15" x14ac:dyDescent="0.25">
      <c r="A7" s="262">
        <v>700788</v>
      </c>
      <c r="B7" s="263" t="s">
        <v>263</v>
      </c>
      <c r="C7" s="264" t="s">
        <v>188</v>
      </c>
      <c r="D7" s="264" t="s">
        <v>188</v>
      </c>
      <c r="E7" s="264" t="s">
        <v>188</v>
      </c>
      <c r="F7" s="264" t="s">
        <v>188</v>
      </c>
      <c r="G7" s="264" t="s">
        <v>188</v>
      </c>
      <c r="H7" s="264" t="s">
        <v>188</v>
      </c>
      <c r="I7" s="264" t="s">
        <v>188</v>
      </c>
      <c r="J7" s="264" t="s">
        <v>188</v>
      </c>
      <c r="K7" s="264" t="s">
        <v>188</v>
      </c>
      <c r="L7" s="264" t="s">
        <v>188</v>
      </c>
      <c r="M7" t="s">
        <v>186</v>
      </c>
      <c r="N7" t="s">
        <v>186</v>
      </c>
      <c r="O7" s="264" t="s">
        <v>188</v>
      </c>
      <c r="P7" s="264" t="s">
        <v>188</v>
      </c>
      <c r="Q7" s="264" t="s">
        <v>188</v>
      </c>
      <c r="R7" s="264" t="s">
        <v>188</v>
      </c>
      <c r="S7" s="264" t="s">
        <v>188</v>
      </c>
      <c r="T7" s="264" t="s">
        <v>188</v>
      </c>
      <c r="U7" s="264" t="s">
        <v>188</v>
      </c>
      <c r="V7" s="264" t="s">
        <v>188</v>
      </c>
      <c r="W7" s="264" t="s">
        <v>186</v>
      </c>
      <c r="X7" s="264" t="s">
        <v>186</v>
      </c>
      <c r="Y7" s="264" t="s">
        <v>188</v>
      </c>
      <c r="Z7" s="264" t="s">
        <v>186</v>
      </c>
      <c r="AA7" s="264" t="s">
        <v>186</v>
      </c>
      <c r="AB7" s="264" t="s">
        <v>186</v>
      </c>
      <c r="AC7" s="264" t="s">
        <v>187</v>
      </c>
      <c r="AD7" s="264" t="s">
        <v>187</v>
      </c>
      <c r="AE7" s="264" t="s">
        <v>186</v>
      </c>
      <c r="AF7" s="264" t="s">
        <v>186</v>
      </c>
      <c r="AG7" s="264" t="s">
        <v>188</v>
      </c>
      <c r="AH7" s="264" t="s">
        <v>187</v>
      </c>
      <c r="AI7" s="264" t="s">
        <v>187</v>
      </c>
      <c r="AJ7" s="264" t="s">
        <v>186</v>
      </c>
      <c r="AK7" s="264" t="s">
        <v>187</v>
      </c>
      <c r="AL7" s="264" t="s">
        <v>187</v>
      </c>
      <c r="AM7" s="264" t="s">
        <v>187</v>
      </c>
      <c r="AN7" s="264" t="s">
        <v>240</v>
      </c>
      <c r="AO7" s="264" t="s">
        <v>240</v>
      </c>
      <c r="AP7" s="264" t="s">
        <v>240</v>
      </c>
      <c r="AQ7" s="264" t="s">
        <v>240</v>
      </c>
      <c r="AR7" s="264" t="s">
        <v>240</v>
      </c>
      <c r="AS7" s="264" t="s">
        <v>240</v>
      </c>
      <c r="AT7" s="264" t="s">
        <v>240</v>
      </c>
      <c r="AU7" s="264" t="s">
        <v>240</v>
      </c>
      <c r="AV7" s="264" t="s">
        <v>240</v>
      </c>
      <c r="AW7" s="264" t="s">
        <v>240</v>
      </c>
      <c r="AX7" s="264" t="s">
        <v>240</v>
      </c>
      <c r="AY7" s="264" t="s">
        <v>2044</v>
      </c>
      <c r="AZ7" t="s">
        <v>240</v>
      </c>
    </row>
    <row r="8" spans="1:52" ht="15" x14ac:dyDescent="0.25">
      <c r="A8" s="260">
        <v>700792</v>
      </c>
      <c r="B8" s="261" t="s">
        <v>466</v>
      </c>
      <c r="C8" t="s">
        <v>186</v>
      </c>
      <c r="D8" t="s">
        <v>188</v>
      </c>
      <c r="E8" t="s">
        <v>188</v>
      </c>
      <c r="F8" t="s">
        <v>188</v>
      </c>
      <c r="G8" t="s">
        <v>186</v>
      </c>
      <c r="H8" t="s">
        <v>186</v>
      </c>
      <c r="I8" t="s">
        <v>186</v>
      </c>
      <c r="J8" t="s">
        <v>188</v>
      </c>
      <c r="K8" t="s">
        <v>188</v>
      </c>
      <c r="L8" t="s">
        <v>186</v>
      </c>
      <c r="M8" t="s">
        <v>186</v>
      </c>
      <c r="N8" t="s">
        <v>186</v>
      </c>
      <c r="O8" t="s">
        <v>186</v>
      </c>
      <c r="P8" t="s">
        <v>188</v>
      </c>
      <c r="Q8" t="s">
        <v>188</v>
      </c>
      <c r="R8" t="s">
        <v>186</v>
      </c>
      <c r="S8" t="s">
        <v>186</v>
      </c>
      <c r="T8" t="s">
        <v>188</v>
      </c>
      <c r="U8" t="s">
        <v>188</v>
      </c>
      <c r="V8" t="s">
        <v>188</v>
      </c>
      <c r="W8" t="s">
        <v>188</v>
      </c>
      <c r="X8" t="s">
        <v>188</v>
      </c>
      <c r="Y8" t="s">
        <v>188</v>
      </c>
      <c r="Z8" t="s">
        <v>186</v>
      </c>
      <c r="AA8" t="s">
        <v>188</v>
      </c>
      <c r="AB8" t="s">
        <v>186</v>
      </c>
      <c r="AC8" t="s">
        <v>188</v>
      </c>
      <c r="AD8" t="s">
        <v>188</v>
      </c>
      <c r="AE8" t="s">
        <v>188</v>
      </c>
      <c r="AF8" t="s">
        <v>188</v>
      </c>
      <c r="AG8" t="s">
        <v>188</v>
      </c>
      <c r="AH8" t="s">
        <v>186</v>
      </c>
      <c r="AI8" t="s">
        <v>188</v>
      </c>
      <c r="AJ8" t="s">
        <v>188</v>
      </c>
      <c r="AK8" t="s">
        <v>188</v>
      </c>
      <c r="AL8" t="s">
        <v>188</v>
      </c>
      <c r="AM8" t="s">
        <v>188</v>
      </c>
      <c r="AN8" t="s">
        <v>188</v>
      </c>
      <c r="AO8" t="s">
        <v>188</v>
      </c>
      <c r="AP8" t="s">
        <v>188</v>
      </c>
      <c r="AQ8" t="s">
        <v>188</v>
      </c>
      <c r="AR8" t="s">
        <v>188</v>
      </c>
      <c r="AS8" t="s">
        <v>240</v>
      </c>
      <c r="AT8" t="s">
        <v>240</v>
      </c>
      <c r="AU8" t="s">
        <v>240</v>
      </c>
      <c r="AV8" t="s">
        <v>240</v>
      </c>
      <c r="AW8" t="s">
        <v>240</v>
      </c>
      <c r="AX8" s="259" t="s">
        <v>240</v>
      </c>
      <c r="AY8"/>
      <c r="AZ8" t="s">
        <v>240</v>
      </c>
    </row>
    <row r="9" spans="1:52" ht="15" x14ac:dyDescent="0.25">
      <c r="A9" s="260">
        <v>700881</v>
      </c>
      <c r="B9" s="261" t="s">
        <v>239</v>
      </c>
      <c r="C9" t="s">
        <v>2124</v>
      </c>
      <c r="D9" t="s">
        <v>2124</v>
      </c>
      <c r="E9" t="s">
        <v>2124</v>
      </c>
      <c r="F9" t="s">
        <v>2124</v>
      </c>
      <c r="G9" t="s">
        <v>2124</v>
      </c>
      <c r="H9" t="s">
        <v>2124</v>
      </c>
      <c r="I9" t="s">
        <v>2124</v>
      </c>
      <c r="J9" t="s">
        <v>2124</v>
      </c>
      <c r="K9" t="s">
        <v>2124</v>
      </c>
      <c r="L9" t="s">
        <v>2124</v>
      </c>
      <c r="M9" t="s">
        <v>2124</v>
      </c>
      <c r="N9" t="s">
        <v>2124</v>
      </c>
      <c r="O9" t="s">
        <v>2124</v>
      </c>
      <c r="P9" t="s">
        <v>2124</v>
      </c>
      <c r="Q9" t="s">
        <v>2124</v>
      </c>
      <c r="R9" t="s">
        <v>2124</v>
      </c>
      <c r="S9" t="s">
        <v>2124</v>
      </c>
      <c r="T9" t="s">
        <v>2124</v>
      </c>
      <c r="U9" t="s">
        <v>2124</v>
      </c>
      <c r="V9" t="s">
        <v>2124</v>
      </c>
      <c r="W9" t="s">
        <v>2124</v>
      </c>
      <c r="X9" t="s">
        <v>2124</v>
      </c>
      <c r="Y9" t="s">
        <v>2124</v>
      </c>
      <c r="Z9" t="s">
        <v>2124</v>
      </c>
      <c r="AA9" t="s">
        <v>2124</v>
      </c>
      <c r="AB9" t="s">
        <v>2124</v>
      </c>
      <c r="AC9" t="s">
        <v>2124</v>
      </c>
      <c r="AD9" t="s">
        <v>2124</v>
      </c>
      <c r="AE9" t="s">
        <v>2124</v>
      </c>
      <c r="AF9" t="s">
        <v>2124</v>
      </c>
      <c r="AG9" t="s">
        <v>2124</v>
      </c>
      <c r="AH9" t="s">
        <v>2124</v>
      </c>
      <c r="AI9" t="s">
        <v>2124</v>
      </c>
      <c r="AJ9" t="s">
        <v>2124</v>
      </c>
      <c r="AK9" t="s">
        <v>2124</v>
      </c>
      <c r="AL9" t="s">
        <v>2124</v>
      </c>
      <c r="AM9" t="s">
        <v>240</v>
      </c>
      <c r="AN9" t="s">
        <v>240</v>
      </c>
      <c r="AO9" t="s">
        <v>240</v>
      </c>
      <c r="AP9" t="s">
        <v>240</v>
      </c>
      <c r="AQ9" t="s">
        <v>240</v>
      </c>
      <c r="AR9" t="s">
        <v>240</v>
      </c>
      <c r="AS9"/>
      <c r="AT9" t="s">
        <v>240</v>
      </c>
      <c r="AU9" t="s">
        <v>240</v>
      </c>
      <c r="AV9" t="s">
        <v>240</v>
      </c>
      <c r="AW9" t="s">
        <v>240</v>
      </c>
      <c r="AX9" s="259" t="s">
        <v>240</v>
      </c>
      <c r="AY9"/>
      <c r="AZ9" t="s">
        <v>5190</v>
      </c>
    </row>
    <row r="10" spans="1:52" ht="15" x14ac:dyDescent="0.25">
      <c r="A10" s="260">
        <v>700905</v>
      </c>
      <c r="B10" s="261" t="s">
        <v>466</v>
      </c>
      <c r="C10" t="s">
        <v>186</v>
      </c>
      <c r="D10" t="s">
        <v>186</v>
      </c>
      <c r="E10" t="s">
        <v>186</v>
      </c>
      <c r="F10" t="s">
        <v>186</v>
      </c>
      <c r="G10" t="s">
        <v>186</v>
      </c>
      <c r="H10" t="s">
        <v>188</v>
      </c>
      <c r="I10" t="s">
        <v>186</v>
      </c>
      <c r="J10" t="s">
        <v>186</v>
      </c>
      <c r="K10" t="s">
        <v>186</v>
      </c>
      <c r="L10" t="s">
        <v>186</v>
      </c>
      <c r="M10" t="s">
        <v>186</v>
      </c>
      <c r="N10" t="s">
        <v>186</v>
      </c>
      <c r="O10" t="s">
        <v>186</v>
      </c>
      <c r="P10" t="s">
        <v>188</v>
      </c>
      <c r="Q10" t="s">
        <v>186</v>
      </c>
      <c r="R10" t="s">
        <v>188</v>
      </c>
      <c r="S10" t="s">
        <v>186</v>
      </c>
      <c r="T10" t="s">
        <v>188</v>
      </c>
      <c r="U10" t="s">
        <v>188</v>
      </c>
      <c r="V10" t="s">
        <v>186</v>
      </c>
      <c r="W10" t="s">
        <v>186</v>
      </c>
      <c r="X10" t="s">
        <v>186</v>
      </c>
      <c r="Y10" t="s">
        <v>188</v>
      </c>
      <c r="Z10" t="s">
        <v>188</v>
      </c>
      <c r="AA10" t="s">
        <v>188</v>
      </c>
      <c r="AB10" t="s">
        <v>187</v>
      </c>
      <c r="AC10" t="s">
        <v>187</v>
      </c>
      <c r="AD10" t="s">
        <v>186</v>
      </c>
      <c r="AE10" t="s">
        <v>186</v>
      </c>
      <c r="AF10" t="s">
        <v>188</v>
      </c>
      <c r="AG10" t="s">
        <v>188</v>
      </c>
      <c r="AH10" t="s">
        <v>186</v>
      </c>
      <c r="AI10" t="s">
        <v>186</v>
      </c>
      <c r="AJ10" t="s">
        <v>186</v>
      </c>
      <c r="AK10" t="s">
        <v>186</v>
      </c>
      <c r="AL10" t="s">
        <v>186</v>
      </c>
      <c r="AM10" t="s">
        <v>186</v>
      </c>
      <c r="AN10" t="s">
        <v>188</v>
      </c>
      <c r="AO10" t="s">
        <v>186</v>
      </c>
      <c r="AP10" t="s">
        <v>186</v>
      </c>
      <c r="AQ10" t="s">
        <v>186</v>
      </c>
      <c r="AR10" t="s">
        <v>188</v>
      </c>
      <c r="AS10" t="s">
        <v>188</v>
      </c>
      <c r="AT10" t="s">
        <v>186</v>
      </c>
      <c r="AU10" t="s">
        <v>186</v>
      </c>
      <c r="AV10" t="s">
        <v>186</v>
      </c>
      <c r="AW10" t="s">
        <v>186</v>
      </c>
      <c r="AX10" s="259" t="s">
        <v>186</v>
      </c>
      <c r="AY10"/>
      <c r="AZ10" t="s">
        <v>5190</v>
      </c>
    </row>
    <row r="11" spans="1:52" ht="15" x14ac:dyDescent="0.25">
      <c r="A11" s="260">
        <v>700917</v>
      </c>
      <c r="B11" s="261" t="s">
        <v>263</v>
      </c>
      <c r="C11" t="s">
        <v>2124</v>
      </c>
      <c r="D11" t="s">
        <v>2124</v>
      </c>
      <c r="E11" t="s">
        <v>2124</v>
      </c>
      <c r="F11" t="s">
        <v>2124</v>
      </c>
      <c r="G11" t="s">
        <v>2124</v>
      </c>
      <c r="H11" t="s">
        <v>2124</v>
      </c>
      <c r="I11" t="s">
        <v>2124</v>
      </c>
      <c r="J11" t="s">
        <v>2124</v>
      </c>
      <c r="K11" t="s">
        <v>2124</v>
      </c>
      <c r="L11" t="s">
        <v>2124</v>
      </c>
      <c r="M11" t="s">
        <v>2124</v>
      </c>
      <c r="N11" t="s">
        <v>2124</v>
      </c>
      <c r="O11" t="s">
        <v>2124</v>
      </c>
      <c r="P11" t="s">
        <v>2124</v>
      </c>
      <c r="Q11" t="s">
        <v>2124</v>
      </c>
      <c r="R11" t="s">
        <v>2124</v>
      </c>
      <c r="S11" t="s">
        <v>2124</v>
      </c>
      <c r="T11" t="s">
        <v>2124</v>
      </c>
      <c r="U11" t="s">
        <v>2124</v>
      </c>
      <c r="V11" t="s">
        <v>2124</v>
      </c>
      <c r="W11" t="s">
        <v>2124</v>
      </c>
      <c r="X11" t="s">
        <v>2124</v>
      </c>
      <c r="Y11" t="s">
        <v>2124</v>
      </c>
      <c r="Z11" t="s">
        <v>2124</v>
      </c>
      <c r="AA11" t="s">
        <v>2124</v>
      </c>
      <c r="AB11" t="s">
        <v>2124</v>
      </c>
      <c r="AC11" t="s">
        <v>2124</v>
      </c>
      <c r="AD11" t="s">
        <v>2124</v>
      </c>
      <c r="AE11" t="s">
        <v>2124</v>
      </c>
      <c r="AF11" t="s">
        <v>2124</v>
      </c>
      <c r="AG11" t="s">
        <v>2124</v>
      </c>
      <c r="AH11" t="s">
        <v>2124</v>
      </c>
      <c r="AI11" t="s">
        <v>2124</v>
      </c>
      <c r="AJ11" t="s">
        <v>2124</v>
      </c>
      <c r="AK11" t="s">
        <v>2124</v>
      </c>
      <c r="AL11" t="s">
        <v>2124</v>
      </c>
      <c r="AM11" t="s">
        <v>240</v>
      </c>
      <c r="AN11" t="s">
        <v>240</v>
      </c>
      <c r="AO11" t="s">
        <v>240</v>
      </c>
      <c r="AP11" t="s">
        <v>240</v>
      </c>
      <c r="AQ11" t="s">
        <v>240</v>
      </c>
      <c r="AR11" t="s">
        <v>240</v>
      </c>
      <c r="AS11"/>
      <c r="AT11" t="s">
        <v>240</v>
      </c>
      <c r="AU11" t="s">
        <v>240</v>
      </c>
      <c r="AV11" t="s">
        <v>240</v>
      </c>
      <c r="AW11" t="s">
        <v>240</v>
      </c>
      <c r="AX11" s="259" t="s">
        <v>240</v>
      </c>
      <c r="AY11"/>
      <c r="AZ11" t="s">
        <v>5190</v>
      </c>
    </row>
    <row r="12" spans="1:52" ht="15" x14ac:dyDescent="0.25">
      <c r="A12" s="260">
        <v>701084</v>
      </c>
      <c r="B12" s="261" t="s">
        <v>466</v>
      </c>
      <c r="C12" t="s">
        <v>2124</v>
      </c>
      <c r="D12" t="s">
        <v>2124</v>
      </c>
      <c r="E12" t="s">
        <v>2124</v>
      </c>
      <c r="F12" t="s">
        <v>2124</v>
      </c>
      <c r="G12" t="s">
        <v>2124</v>
      </c>
      <c r="H12" t="s">
        <v>2124</v>
      </c>
      <c r="I12" t="s">
        <v>2124</v>
      </c>
      <c r="J12" t="s">
        <v>2124</v>
      </c>
      <c r="K12" t="s">
        <v>2124</v>
      </c>
      <c r="L12" t="s">
        <v>2124</v>
      </c>
      <c r="M12" t="s">
        <v>2124</v>
      </c>
      <c r="N12" t="s">
        <v>2124</v>
      </c>
      <c r="O12" t="s">
        <v>2124</v>
      </c>
      <c r="P12" t="s">
        <v>2124</v>
      </c>
      <c r="Q12" t="s">
        <v>2124</v>
      </c>
      <c r="R12" t="s">
        <v>2124</v>
      </c>
      <c r="S12" t="s">
        <v>2124</v>
      </c>
      <c r="T12" t="s">
        <v>2124</v>
      </c>
      <c r="U12" t="s">
        <v>2124</v>
      </c>
      <c r="V12" t="s">
        <v>2124</v>
      </c>
      <c r="W12" t="s">
        <v>2124</v>
      </c>
      <c r="X12" t="s">
        <v>2124</v>
      </c>
      <c r="Y12" t="s">
        <v>2124</v>
      </c>
      <c r="Z12" t="s">
        <v>2124</v>
      </c>
      <c r="AA12" t="s">
        <v>2124</v>
      </c>
      <c r="AB12" t="s">
        <v>2124</v>
      </c>
      <c r="AC12" t="s">
        <v>2124</v>
      </c>
      <c r="AD12" t="s">
        <v>2124</v>
      </c>
      <c r="AE12" t="s">
        <v>2124</v>
      </c>
      <c r="AF12" t="s">
        <v>2124</v>
      </c>
      <c r="AG12" t="s">
        <v>2124</v>
      </c>
      <c r="AH12" t="s">
        <v>2124</v>
      </c>
      <c r="AI12" t="s">
        <v>2124</v>
      </c>
      <c r="AJ12" t="s">
        <v>2124</v>
      </c>
      <c r="AK12" t="s">
        <v>2124</v>
      </c>
      <c r="AL12" t="s">
        <v>2124</v>
      </c>
      <c r="AM12" t="s">
        <v>2124</v>
      </c>
      <c r="AN12" t="s">
        <v>2124</v>
      </c>
      <c r="AO12" t="s">
        <v>2124</v>
      </c>
      <c r="AP12" t="s">
        <v>2124</v>
      </c>
      <c r="AQ12" t="s">
        <v>2124</v>
      </c>
      <c r="AR12" t="s">
        <v>2124</v>
      </c>
      <c r="AS12" t="s">
        <v>2124</v>
      </c>
      <c r="AT12" t="s">
        <v>2124</v>
      </c>
      <c r="AU12" t="s">
        <v>2124</v>
      </c>
      <c r="AV12" t="s">
        <v>2124</v>
      </c>
      <c r="AW12" t="s">
        <v>2124</v>
      </c>
      <c r="AX12" s="259" t="s">
        <v>2124</v>
      </c>
      <c r="AY12"/>
      <c r="AZ12" t="s">
        <v>5190</v>
      </c>
    </row>
    <row r="13" spans="1:52" ht="15" x14ac:dyDescent="0.25">
      <c r="A13" s="260">
        <v>701171</v>
      </c>
      <c r="B13" s="261" t="s">
        <v>466</v>
      </c>
      <c r="C13" t="s">
        <v>2124</v>
      </c>
      <c r="D13" t="s">
        <v>2124</v>
      </c>
      <c r="E13" t="s">
        <v>2124</v>
      </c>
      <c r="F13" t="s">
        <v>2124</v>
      </c>
      <c r="G13" t="s">
        <v>2124</v>
      </c>
      <c r="H13" t="s">
        <v>2124</v>
      </c>
      <c r="I13" t="s">
        <v>2124</v>
      </c>
      <c r="J13" t="s">
        <v>2124</v>
      </c>
      <c r="K13" t="s">
        <v>2124</v>
      </c>
      <c r="L13" t="s">
        <v>2124</v>
      </c>
      <c r="M13" t="s">
        <v>2124</v>
      </c>
      <c r="N13" t="s">
        <v>2124</v>
      </c>
      <c r="O13" t="s">
        <v>2124</v>
      </c>
      <c r="P13" t="s">
        <v>2124</v>
      </c>
      <c r="Q13" t="s">
        <v>2124</v>
      </c>
      <c r="R13" t="s">
        <v>2124</v>
      </c>
      <c r="S13" t="s">
        <v>2124</v>
      </c>
      <c r="T13" t="s">
        <v>2124</v>
      </c>
      <c r="U13" t="s">
        <v>2124</v>
      </c>
      <c r="V13" t="s">
        <v>2124</v>
      </c>
      <c r="W13" t="s">
        <v>2124</v>
      </c>
      <c r="X13" t="s">
        <v>2124</v>
      </c>
      <c r="Y13" t="s">
        <v>2124</v>
      </c>
      <c r="Z13" t="s">
        <v>2124</v>
      </c>
      <c r="AA13" t="s">
        <v>2124</v>
      </c>
      <c r="AB13" t="s">
        <v>2124</v>
      </c>
      <c r="AC13" t="s">
        <v>2124</v>
      </c>
      <c r="AD13" t="s">
        <v>2124</v>
      </c>
      <c r="AE13" t="s">
        <v>2124</v>
      </c>
      <c r="AF13" t="s">
        <v>2124</v>
      </c>
      <c r="AG13" t="s">
        <v>2124</v>
      </c>
      <c r="AH13" t="s">
        <v>2124</v>
      </c>
      <c r="AI13" t="s">
        <v>2124</v>
      </c>
      <c r="AJ13" t="s">
        <v>2124</v>
      </c>
      <c r="AK13" t="s">
        <v>2124</v>
      </c>
      <c r="AL13" t="s">
        <v>2124</v>
      </c>
      <c r="AM13" t="s">
        <v>2124</v>
      </c>
      <c r="AN13" t="s">
        <v>2124</v>
      </c>
      <c r="AO13" t="s">
        <v>2124</v>
      </c>
      <c r="AP13" t="s">
        <v>2124</v>
      </c>
      <c r="AQ13" t="s">
        <v>2124</v>
      </c>
      <c r="AR13" t="s">
        <v>2124</v>
      </c>
      <c r="AS13" t="s">
        <v>2124</v>
      </c>
      <c r="AT13" t="s">
        <v>2124</v>
      </c>
      <c r="AU13" t="s">
        <v>2124</v>
      </c>
      <c r="AV13" t="s">
        <v>2124</v>
      </c>
      <c r="AW13" t="s">
        <v>2124</v>
      </c>
      <c r="AX13" s="259" t="s">
        <v>2124</v>
      </c>
      <c r="AY13"/>
      <c r="AZ13" t="s">
        <v>5190</v>
      </c>
    </row>
    <row r="14" spans="1:52" ht="15" x14ac:dyDescent="0.25">
      <c r="A14" s="262">
        <v>701291</v>
      </c>
      <c r="B14" s="263" t="s">
        <v>263</v>
      </c>
      <c r="C14" s="264" t="s">
        <v>188</v>
      </c>
      <c r="D14" s="264" t="s">
        <v>186</v>
      </c>
      <c r="E14" s="264" t="s">
        <v>186</v>
      </c>
      <c r="F14" s="264" t="s">
        <v>186</v>
      </c>
      <c r="G14" s="264" t="s">
        <v>186</v>
      </c>
      <c r="H14" s="264" t="s">
        <v>188</v>
      </c>
      <c r="I14" s="264" t="s">
        <v>186</v>
      </c>
      <c r="J14" s="264" t="s">
        <v>186</v>
      </c>
      <c r="K14" s="264" t="s">
        <v>188</v>
      </c>
      <c r="L14" s="264" t="s">
        <v>186</v>
      </c>
      <c r="M14" t="s">
        <v>186</v>
      </c>
      <c r="N14" t="s">
        <v>186</v>
      </c>
      <c r="O14" s="264" t="s">
        <v>186</v>
      </c>
      <c r="P14" s="264" t="s">
        <v>186</v>
      </c>
      <c r="Q14" s="264" t="s">
        <v>186</v>
      </c>
      <c r="R14" s="264" t="s">
        <v>186</v>
      </c>
      <c r="S14" s="264" t="s">
        <v>186</v>
      </c>
      <c r="T14" s="264" t="s">
        <v>186</v>
      </c>
      <c r="U14" s="264" t="s">
        <v>186</v>
      </c>
      <c r="V14" s="264" t="s">
        <v>186</v>
      </c>
      <c r="W14" s="264" t="s">
        <v>186</v>
      </c>
      <c r="X14" s="264" t="s">
        <v>186</v>
      </c>
      <c r="Y14" s="264" t="s">
        <v>186</v>
      </c>
      <c r="Z14" s="264" t="s">
        <v>188</v>
      </c>
      <c r="AA14" s="264" t="s">
        <v>186</v>
      </c>
      <c r="AB14" s="264" t="s">
        <v>186</v>
      </c>
      <c r="AC14" s="264" t="s">
        <v>186</v>
      </c>
      <c r="AD14" s="264" t="s">
        <v>186</v>
      </c>
      <c r="AE14" s="264" t="s">
        <v>186</v>
      </c>
      <c r="AF14" s="264" t="s">
        <v>186</v>
      </c>
      <c r="AG14" s="264" t="s">
        <v>186</v>
      </c>
      <c r="AH14" s="264" t="s">
        <v>187</v>
      </c>
      <c r="AI14" s="264" t="s">
        <v>187</v>
      </c>
      <c r="AJ14" s="264" t="s">
        <v>187</v>
      </c>
      <c r="AK14" s="264" t="s">
        <v>187</v>
      </c>
      <c r="AL14" s="264" t="s">
        <v>187</v>
      </c>
      <c r="AM14" s="264" t="s">
        <v>240</v>
      </c>
      <c r="AN14" s="264" t="s">
        <v>240</v>
      </c>
      <c r="AO14" s="264" t="s">
        <v>240</v>
      </c>
      <c r="AP14" s="264" t="s">
        <v>240</v>
      </c>
      <c r="AQ14" s="264" t="s">
        <v>240</v>
      </c>
      <c r="AR14" s="264" t="s">
        <v>240</v>
      </c>
      <c r="AS14" s="264" t="s">
        <v>240</v>
      </c>
      <c r="AT14" s="264" t="s">
        <v>240</v>
      </c>
      <c r="AU14" s="264" t="s">
        <v>240</v>
      </c>
      <c r="AV14" s="264" t="s">
        <v>240</v>
      </c>
      <c r="AW14" s="264" t="s">
        <v>240</v>
      </c>
      <c r="AX14" s="264" t="s">
        <v>240</v>
      </c>
      <c r="AY14" s="264" t="s">
        <v>2044</v>
      </c>
      <c r="AZ14" t="s">
        <v>5190</v>
      </c>
    </row>
    <row r="15" spans="1:52" ht="15" x14ac:dyDescent="0.25">
      <c r="A15" s="260">
        <v>701384</v>
      </c>
      <c r="B15" s="261" t="s">
        <v>263</v>
      </c>
      <c r="C15" t="s">
        <v>2124</v>
      </c>
      <c r="D15" t="s">
        <v>2124</v>
      </c>
      <c r="E15" t="s">
        <v>2124</v>
      </c>
      <c r="F15" t="s">
        <v>2124</v>
      </c>
      <c r="G15" t="s">
        <v>2124</v>
      </c>
      <c r="H15" t="s">
        <v>2124</v>
      </c>
      <c r="I15" t="s">
        <v>2124</v>
      </c>
      <c r="J15" t="s">
        <v>2124</v>
      </c>
      <c r="K15" t="s">
        <v>2124</v>
      </c>
      <c r="L15" t="s">
        <v>2124</v>
      </c>
      <c r="M15" t="s">
        <v>2124</v>
      </c>
      <c r="N15" t="s">
        <v>2124</v>
      </c>
      <c r="O15" t="s">
        <v>2124</v>
      </c>
      <c r="P15" t="s">
        <v>2124</v>
      </c>
      <c r="Q15" t="s">
        <v>2124</v>
      </c>
      <c r="R15" t="s">
        <v>2124</v>
      </c>
      <c r="S15" t="s">
        <v>2124</v>
      </c>
      <c r="T15" t="s">
        <v>2124</v>
      </c>
      <c r="U15" t="s">
        <v>2124</v>
      </c>
      <c r="V15" t="s">
        <v>2124</v>
      </c>
      <c r="W15" t="s">
        <v>2124</v>
      </c>
      <c r="X15" t="s">
        <v>2124</v>
      </c>
      <c r="Y15" t="s">
        <v>2124</v>
      </c>
      <c r="Z15" t="s">
        <v>2124</v>
      </c>
      <c r="AA15" t="s">
        <v>2124</v>
      </c>
      <c r="AB15" t="s">
        <v>2124</v>
      </c>
      <c r="AC15" t="s">
        <v>2124</v>
      </c>
      <c r="AD15" t="s">
        <v>2124</v>
      </c>
      <c r="AE15" t="s">
        <v>2124</v>
      </c>
      <c r="AF15" t="s">
        <v>2124</v>
      </c>
      <c r="AG15" t="s">
        <v>240</v>
      </c>
      <c r="AH15" t="s">
        <v>240</v>
      </c>
      <c r="AI15" t="s">
        <v>240</v>
      </c>
      <c r="AJ15" t="s">
        <v>240</v>
      </c>
      <c r="AK15" t="s">
        <v>240</v>
      </c>
      <c r="AL15" t="s">
        <v>240</v>
      </c>
      <c r="AM15" t="s">
        <v>240</v>
      </c>
      <c r="AN15" t="s">
        <v>240</v>
      </c>
      <c r="AO15" t="s">
        <v>240</v>
      </c>
      <c r="AP15" t="s">
        <v>240</v>
      </c>
      <c r="AQ15" t="s">
        <v>240</v>
      </c>
      <c r="AR15" t="s">
        <v>240</v>
      </c>
      <c r="AS15" t="s">
        <v>240</v>
      </c>
      <c r="AT15" t="s">
        <v>240</v>
      </c>
      <c r="AU15" t="s">
        <v>240</v>
      </c>
      <c r="AV15" t="s">
        <v>240</v>
      </c>
      <c r="AW15" t="s">
        <v>240</v>
      </c>
      <c r="AX15" s="259" t="s">
        <v>240</v>
      </c>
      <c r="AY15"/>
      <c r="AZ15" t="s">
        <v>5209</v>
      </c>
    </row>
    <row r="16" spans="1:52" ht="15" x14ac:dyDescent="0.25">
      <c r="A16" s="260">
        <v>701389</v>
      </c>
      <c r="B16" s="261" t="s">
        <v>263</v>
      </c>
      <c r="C16" t="s">
        <v>186</v>
      </c>
      <c r="D16" t="s">
        <v>188</v>
      </c>
      <c r="E16" t="s">
        <v>188</v>
      </c>
      <c r="F16" t="s">
        <v>188</v>
      </c>
      <c r="G16" t="s">
        <v>186</v>
      </c>
      <c r="H16" t="s">
        <v>186</v>
      </c>
      <c r="I16" t="s">
        <v>188</v>
      </c>
      <c r="J16" t="s">
        <v>188</v>
      </c>
      <c r="K16" t="s">
        <v>188</v>
      </c>
      <c r="L16" t="s">
        <v>186</v>
      </c>
      <c r="M16" t="s">
        <v>188</v>
      </c>
      <c r="N16" t="s">
        <v>188</v>
      </c>
      <c r="O16" t="s">
        <v>188</v>
      </c>
      <c r="P16" t="s">
        <v>188</v>
      </c>
      <c r="Q16" t="s">
        <v>188</v>
      </c>
      <c r="R16" t="s">
        <v>186</v>
      </c>
      <c r="S16" t="s">
        <v>186</v>
      </c>
      <c r="T16" t="s">
        <v>187</v>
      </c>
      <c r="U16" t="s">
        <v>186</v>
      </c>
      <c r="V16" t="s">
        <v>186</v>
      </c>
      <c r="W16" t="s">
        <v>186</v>
      </c>
      <c r="X16" t="s">
        <v>186</v>
      </c>
      <c r="Y16" t="s">
        <v>186</v>
      </c>
      <c r="Z16" t="s">
        <v>187</v>
      </c>
      <c r="AA16" t="s">
        <v>186</v>
      </c>
      <c r="AB16" t="s">
        <v>188</v>
      </c>
      <c r="AC16" t="s">
        <v>186</v>
      </c>
      <c r="AD16" t="s">
        <v>186</v>
      </c>
      <c r="AE16" t="s">
        <v>188</v>
      </c>
      <c r="AF16" t="s">
        <v>186</v>
      </c>
      <c r="AG16" t="s">
        <v>186</v>
      </c>
      <c r="AH16" t="s">
        <v>188</v>
      </c>
      <c r="AI16" t="s">
        <v>187</v>
      </c>
      <c r="AJ16" t="s">
        <v>188</v>
      </c>
      <c r="AK16" t="s">
        <v>186</v>
      </c>
      <c r="AL16" t="s">
        <v>186</v>
      </c>
      <c r="AM16" t="s">
        <v>240</v>
      </c>
      <c r="AN16" t="s">
        <v>240</v>
      </c>
      <c r="AO16" t="s">
        <v>240</v>
      </c>
      <c r="AP16" t="s">
        <v>240</v>
      </c>
      <c r="AQ16" t="s">
        <v>240</v>
      </c>
      <c r="AR16" t="s">
        <v>240</v>
      </c>
      <c r="AS16" t="s">
        <v>240</v>
      </c>
      <c r="AT16" t="s">
        <v>240</v>
      </c>
      <c r="AU16" t="s">
        <v>240</v>
      </c>
      <c r="AV16" t="s">
        <v>240</v>
      </c>
      <c r="AW16" t="s">
        <v>240</v>
      </c>
      <c r="AX16" s="259" t="s">
        <v>240</v>
      </c>
      <c r="AY16"/>
      <c r="AZ16" t="s">
        <v>240</v>
      </c>
    </row>
    <row r="17" spans="1:52" ht="15" x14ac:dyDescent="0.25">
      <c r="A17" s="260">
        <v>701544</v>
      </c>
      <c r="B17" s="261" t="s">
        <v>262</v>
      </c>
      <c r="C17" t="s">
        <v>186</v>
      </c>
      <c r="D17" t="s">
        <v>186</v>
      </c>
      <c r="E17" t="s">
        <v>186</v>
      </c>
      <c r="F17" t="s">
        <v>186</v>
      </c>
      <c r="G17" t="s">
        <v>186</v>
      </c>
      <c r="H17" t="s">
        <v>187</v>
      </c>
      <c r="I17" t="s">
        <v>186</v>
      </c>
      <c r="J17" t="s">
        <v>186</v>
      </c>
      <c r="K17" t="s">
        <v>188</v>
      </c>
      <c r="L17" t="s">
        <v>186</v>
      </c>
      <c r="M17" t="s">
        <v>186</v>
      </c>
      <c r="N17" t="s">
        <v>186</v>
      </c>
      <c r="O17" t="s">
        <v>186</v>
      </c>
      <c r="P17" t="s">
        <v>186</v>
      </c>
      <c r="Q17" t="s">
        <v>186</v>
      </c>
      <c r="R17" t="s">
        <v>187</v>
      </c>
      <c r="S17" t="s">
        <v>186</v>
      </c>
      <c r="T17" t="s">
        <v>187</v>
      </c>
      <c r="U17" t="s">
        <v>187</v>
      </c>
      <c r="V17" t="s">
        <v>187</v>
      </c>
      <c r="W17" t="s">
        <v>187</v>
      </c>
      <c r="X17" t="s">
        <v>187</v>
      </c>
      <c r="Y17" t="s">
        <v>186</v>
      </c>
      <c r="Z17" t="s">
        <v>187</v>
      </c>
      <c r="AA17" t="s">
        <v>240</v>
      </c>
      <c r="AB17" t="s">
        <v>240</v>
      </c>
      <c r="AC17" t="s">
        <v>240</v>
      </c>
      <c r="AD17" t="s">
        <v>240</v>
      </c>
      <c r="AE17" t="s">
        <v>240</v>
      </c>
      <c r="AF17" t="s">
        <v>240</v>
      </c>
      <c r="AG17" t="s">
        <v>240</v>
      </c>
      <c r="AH17" t="s">
        <v>240</v>
      </c>
      <c r="AI17" t="s">
        <v>240</v>
      </c>
      <c r="AJ17" t="s">
        <v>240</v>
      </c>
      <c r="AK17" t="s">
        <v>240</v>
      </c>
      <c r="AL17" t="s">
        <v>240</v>
      </c>
      <c r="AM17" t="s">
        <v>240</v>
      </c>
      <c r="AN17" t="s">
        <v>240</v>
      </c>
      <c r="AO17" t="s">
        <v>240</v>
      </c>
      <c r="AP17" t="s">
        <v>240</v>
      </c>
      <c r="AQ17" t="s">
        <v>240</v>
      </c>
      <c r="AR17" t="s">
        <v>240</v>
      </c>
      <c r="AS17" t="s">
        <v>240</v>
      </c>
      <c r="AT17" t="s">
        <v>240</v>
      </c>
      <c r="AU17" t="s">
        <v>240</v>
      </c>
      <c r="AV17" t="s">
        <v>240</v>
      </c>
      <c r="AW17" t="s">
        <v>240</v>
      </c>
      <c r="AX17" s="259" t="s">
        <v>240</v>
      </c>
      <c r="AY17"/>
      <c r="AZ17" t="s">
        <v>240</v>
      </c>
    </row>
    <row r="18" spans="1:52" ht="15" x14ac:dyDescent="0.25">
      <c r="A18" s="260">
        <v>701595</v>
      </c>
      <c r="B18" s="261" t="s">
        <v>466</v>
      </c>
      <c r="C18" t="s">
        <v>186</v>
      </c>
      <c r="D18" t="s">
        <v>186</v>
      </c>
      <c r="E18" t="s">
        <v>186</v>
      </c>
      <c r="F18" t="s">
        <v>188</v>
      </c>
      <c r="G18" t="s">
        <v>186</v>
      </c>
      <c r="H18" t="s">
        <v>186</v>
      </c>
      <c r="I18" t="s">
        <v>186</v>
      </c>
      <c r="J18" t="s">
        <v>186</v>
      </c>
      <c r="K18" t="s">
        <v>186</v>
      </c>
      <c r="L18" t="s">
        <v>186</v>
      </c>
      <c r="M18" t="s">
        <v>186</v>
      </c>
      <c r="N18" t="s">
        <v>186</v>
      </c>
      <c r="O18" t="s">
        <v>188</v>
      </c>
      <c r="P18" t="s">
        <v>188</v>
      </c>
      <c r="Q18" t="s">
        <v>188</v>
      </c>
      <c r="R18" t="s">
        <v>188</v>
      </c>
      <c r="S18" t="s">
        <v>188</v>
      </c>
      <c r="T18" t="s">
        <v>188</v>
      </c>
      <c r="U18" t="s">
        <v>188</v>
      </c>
      <c r="V18" t="s">
        <v>188</v>
      </c>
      <c r="W18" t="s">
        <v>188</v>
      </c>
      <c r="X18" t="s">
        <v>188</v>
      </c>
      <c r="Y18" t="s">
        <v>188</v>
      </c>
      <c r="Z18" t="s">
        <v>188</v>
      </c>
      <c r="AA18" t="s">
        <v>186</v>
      </c>
      <c r="AB18" t="s">
        <v>186</v>
      </c>
      <c r="AC18" t="s">
        <v>188</v>
      </c>
      <c r="AD18" t="s">
        <v>188</v>
      </c>
      <c r="AE18" t="s">
        <v>186</v>
      </c>
      <c r="AF18" t="s">
        <v>188</v>
      </c>
      <c r="AG18" t="s">
        <v>188</v>
      </c>
      <c r="AH18" t="s">
        <v>188</v>
      </c>
      <c r="AI18" t="s">
        <v>186</v>
      </c>
      <c r="AJ18" t="s">
        <v>188</v>
      </c>
      <c r="AK18" t="s">
        <v>186</v>
      </c>
      <c r="AL18" t="s">
        <v>188</v>
      </c>
      <c r="AM18" t="s">
        <v>187</v>
      </c>
      <c r="AN18" t="s">
        <v>187</v>
      </c>
      <c r="AO18" t="s">
        <v>187</v>
      </c>
      <c r="AP18" t="s">
        <v>187</v>
      </c>
      <c r="AQ18" t="s">
        <v>187</v>
      </c>
      <c r="AR18" t="s">
        <v>187</v>
      </c>
      <c r="AS18" t="s">
        <v>188</v>
      </c>
      <c r="AT18" t="s">
        <v>188</v>
      </c>
      <c r="AU18" t="s">
        <v>188</v>
      </c>
      <c r="AV18" t="s">
        <v>188</v>
      </c>
      <c r="AW18" t="s">
        <v>188</v>
      </c>
      <c r="AX18" s="259" t="s">
        <v>188</v>
      </c>
      <c r="AY18"/>
      <c r="AZ18" t="s">
        <v>240</v>
      </c>
    </row>
    <row r="19" spans="1:52" ht="15" x14ac:dyDescent="0.25">
      <c r="A19" s="262">
        <v>701629</v>
      </c>
      <c r="B19" s="263" t="s">
        <v>263</v>
      </c>
      <c r="C19" s="264" t="s">
        <v>188</v>
      </c>
      <c r="D19" s="264" t="s">
        <v>188</v>
      </c>
      <c r="E19" s="264" t="s">
        <v>186</v>
      </c>
      <c r="F19" s="264" t="s">
        <v>186</v>
      </c>
      <c r="G19" s="264" t="s">
        <v>188</v>
      </c>
      <c r="H19" s="264" t="s">
        <v>188</v>
      </c>
      <c r="I19" s="264" t="s">
        <v>188</v>
      </c>
      <c r="J19" s="264" t="s">
        <v>188</v>
      </c>
      <c r="K19" s="264" t="s">
        <v>188</v>
      </c>
      <c r="L19" s="264" t="s">
        <v>186</v>
      </c>
      <c r="M19" t="s">
        <v>186</v>
      </c>
      <c r="N19" t="s">
        <v>186</v>
      </c>
      <c r="O19" s="264" t="s">
        <v>186</v>
      </c>
      <c r="P19" s="264" t="s">
        <v>188</v>
      </c>
      <c r="Q19" s="264" t="s">
        <v>188</v>
      </c>
      <c r="R19" s="264" t="s">
        <v>186</v>
      </c>
      <c r="S19" s="264" t="s">
        <v>186</v>
      </c>
      <c r="T19" s="264" t="s">
        <v>188</v>
      </c>
      <c r="U19" s="264" t="s">
        <v>186</v>
      </c>
      <c r="V19" s="264" t="s">
        <v>186</v>
      </c>
      <c r="W19" s="264" t="s">
        <v>188</v>
      </c>
      <c r="X19" s="264" t="s">
        <v>186</v>
      </c>
      <c r="Y19" s="264" t="s">
        <v>186</v>
      </c>
      <c r="Z19" s="264" t="s">
        <v>188</v>
      </c>
      <c r="AA19" s="264" t="s">
        <v>187</v>
      </c>
      <c r="AB19" s="264" t="s">
        <v>188</v>
      </c>
      <c r="AC19" s="264" t="s">
        <v>187</v>
      </c>
      <c r="AD19" s="264" t="s">
        <v>187</v>
      </c>
      <c r="AE19" s="264" t="s">
        <v>187</v>
      </c>
      <c r="AF19" s="264" t="s">
        <v>186</v>
      </c>
      <c r="AG19" s="264" t="s">
        <v>187</v>
      </c>
      <c r="AH19" s="264" t="s">
        <v>187</v>
      </c>
      <c r="AI19" s="264" t="s">
        <v>187</v>
      </c>
      <c r="AJ19" s="264" t="s">
        <v>187</v>
      </c>
      <c r="AK19" s="264" t="s">
        <v>186</v>
      </c>
      <c r="AL19" s="264" t="s">
        <v>187</v>
      </c>
      <c r="AM19" s="264" t="s">
        <v>240</v>
      </c>
      <c r="AN19" s="264" t="s">
        <v>240</v>
      </c>
      <c r="AO19" s="264" t="s">
        <v>240</v>
      </c>
      <c r="AP19" s="264" t="s">
        <v>240</v>
      </c>
      <c r="AQ19" s="264" t="s">
        <v>240</v>
      </c>
      <c r="AR19" s="264" t="s">
        <v>240</v>
      </c>
      <c r="AS19" s="264" t="s">
        <v>240</v>
      </c>
      <c r="AT19" s="264" t="s">
        <v>240</v>
      </c>
      <c r="AU19" s="264" t="s">
        <v>240</v>
      </c>
      <c r="AV19" s="264" t="s">
        <v>240</v>
      </c>
      <c r="AW19" s="264" t="s">
        <v>240</v>
      </c>
      <c r="AX19" s="264" t="s">
        <v>240</v>
      </c>
      <c r="AY19" s="264" t="s">
        <v>2044</v>
      </c>
      <c r="AZ19" t="s">
        <v>240</v>
      </c>
    </row>
    <row r="20" spans="1:52" ht="15" x14ac:dyDescent="0.25">
      <c r="A20" s="262">
        <v>701774</v>
      </c>
      <c r="B20" s="263" t="s">
        <v>261</v>
      </c>
      <c r="C20" s="264" t="s">
        <v>2124</v>
      </c>
      <c r="D20" s="264" t="s">
        <v>2124</v>
      </c>
      <c r="E20" s="264" t="s">
        <v>2124</v>
      </c>
      <c r="F20" s="264" t="s">
        <v>2124</v>
      </c>
      <c r="G20" s="264" t="s">
        <v>2124</v>
      </c>
      <c r="H20" s="264" t="s">
        <v>2124</v>
      </c>
      <c r="I20" s="264" t="s">
        <v>2124</v>
      </c>
      <c r="J20" s="264" t="s">
        <v>2124</v>
      </c>
      <c r="K20" s="264" t="s">
        <v>2124</v>
      </c>
      <c r="L20" s="264" t="s">
        <v>2124</v>
      </c>
      <c r="M20" t="s">
        <v>188</v>
      </c>
      <c r="N20" t="s">
        <v>186</v>
      </c>
      <c r="O20" s="264" t="s">
        <v>240</v>
      </c>
      <c r="P20" s="264" t="s">
        <v>240</v>
      </c>
      <c r="Q20" s="264" t="s">
        <v>240</v>
      </c>
      <c r="R20" s="264" t="s">
        <v>240</v>
      </c>
      <c r="S20" s="264" t="s">
        <v>240</v>
      </c>
      <c r="T20" s="264" t="s">
        <v>240</v>
      </c>
      <c r="U20" s="264" t="s">
        <v>240</v>
      </c>
      <c r="V20" s="264" t="s">
        <v>240</v>
      </c>
      <c r="W20" s="264" t="s">
        <v>240</v>
      </c>
      <c r="X20" s="264" t="s">
        <v>240</v>
      </c>
      <c r="Y20" s="264" t="s">
        <v>240</v>
      </c>
      <c r="Z20" s="264" t="s">
        <v>240</v>
      </c>
      <c r="AA20" s="264" t="s">
        <v>240</v>
      </c>
      <c r="AB20" s="264" t="s">
        <v>240</v>
      </c>
      <c r="AC20" s="264" t="s">
        <v>240</v>
      </c>
      <c r="AD20" s="264" t="s">
        <v>240</v>
      </c>
      <c r="AE20" s="264" t="s">
        <v>240</v>
      </c>
      <c r="AF20" s="264" t="s">
        <v>240</v>
      </c>
      <c r="AG20" s="264" t="s">
        <v>240</v>
      </c>
      <c r="AH20" s="264" t="s">
        <v>240</v>
      </c>
      <c r="AI20" s="264" t="s">
        <v>240</v>
      </c>
      <c r="AJ20" s="264" t="s">
        <v>240</v>
      </c>
      <c r="AK20" s="264" t="s">
        <v>240</v>
      </c>
      <c r="AL20" s="264" t="s">
        <v>240</v>
      </c>
      <c r="AM20" s="264" t="s">
        <v>240</v>
      </c>
      <c r="AN20" s="264" t="s">
        <v>240</v>
      </c>
      <c r="AO20" s="264" t="s">
        <v>240</v>
      </c>
      <c r="AP20" s="264" t="s">
        <v>240</v>
      </c>
      <c r="AQ20" s="264" t="s">
        <v>240</v>
      </c>
      <c r="AR20" s="264" t="s">
        <v>240</v>
      </c>
      <c r="AS20" s="264" t="s">
        <v>240</v>
      </c>
      <c r="AT20" s="264" t="s">
        <v>240</v>
      </c>
      <c r="AU20" s="264" t="s">
        <v>240</v>
      </c>
      <c r="AV20" s="264" t="s">
        <v>240</v>
      </c>
      <c r="AW20" s="264" t="s">
        <v>240</v>
      </c>
      <c r="AX20" s="264" t="s">
        <v>240</v>
      </c>
      <c r="AY20" s="264" t="s">
        <v>2044</v>
      </c>
      <c r="AZ20" t="s">
        <v>5193</v>
      </c>
    </row>
    <row r="21" spans="1:52" ht="15" x14ac:dyDescent="0.25">
      <c r="A21" s="262">
        <v>701847</v>
      </c>
      <c r="B21" s="263" t="s">
        <v>466</v>
      </c>
      <c r="C21" s="264" t="s">
        <v>188</v>
      </c>
      <c r="D21" s="264" t="s">
        <v>188</v>
      </c>
      <c r="E21" s="264" t="s">
        <v>188</v>
      </c>
      <c r="F21" s="264" t="s">
        <v>188</v>
      </c>
      <c r="G21" s="264" t="s">
        <v>188</v>
      </c>
      <c r="H21" s="264" t="s">
        <v>188</v>
      </c>
      <c r="I21" s="264" t="s">
        <v>188</v>
      </c>
      <c r="J21" s="264" t="s">
        <v>188</v>
      </c>
      <c r="K21" s="264" t="s">
        <v>188</v>
      </c>
      <c r="L21" s="264" t="s">
        <v>188</v>
      </c>
      <c r="M21" t="s">
        <v>2124</v>
      </c>
      <c r="N21" t="s">
        <v>186</v>
      </c>
      <c r="O21" s="264" t="s">
        <v>186</v>
      </c>
      <c r="P21" s="264" t="s">
        <v>186</v>
      </c>
      <c r="Q21" s="264" t="s">
        <v>186</v>
      </c>
      <c r="R21" s="264" t="s">
        <v>188</v>
      </c>
      <c r="S21" s="264" t="s">
        <v>188</v>
      </c>
      <c r="T21" s="264" t="s">
        <v>186</v>
      </c>
      <c r="U21" s="264" t="s">
        <v>188</v>
      </c>
      <c r="V21" s="264" t="s">
        <v>187</v>
      </c>
      <c r="W21" s="264" t="s">
        <v>187</v>
      </c>
      <c r="X21" s="264" t="s">
        <v>188</v>
      </c>
      <c r="Y21" s="264" t="s">
        <v>188</v>
      </c>
      <c r="Z21" s="264" t="s">
        <v>188</v>
      </c>
      <c r="AA21" s="264" t="s">
        <v>188</v>
      </c>
      <c r="AB21" s="264" t="s">
        <v>188</v>
      </c>
      <c r="AC21" s="264" t="s">
        <v>186</v>
      </c>
      <c r="AD21" s="264" t="s">
        <v>188</v>
      </c>
      <c r="AE21" s="264" t="s">
        <v>188</v>
      </c>
      <c r="AF21" s="264" t="s">
        <v>187</v>
      </c>
      <c r="AG21" s="264" t="s">
        <v>188</v>
      </c>
      <c r="AH21" s="264" t="s">
        <v>188</v>
      </c>
      <c r="AI21" s="264" t="s">
        <v>187</v>
      </c>
      <c r="AJ21" s="264" t="s">
        <v>188</v>
      </c>
      <c r="AK21" s="264" t="s">
        <v>188</v>
      </c>
      <c r="AL21" s="264" t="s">
        <v>188</v>
      </c>
      <c r="AM21" s="264" t="s">
        <v>188</v>
      </c>
      <c r="AN21" s="264" t="s">
        <v>187</v>
      </c>
      <c r="AO21" s="264" t="s">
        <v>188</v>
      </c>
      <c r="AP21" s="264" t="s">
        <v>188</v>
      </c>
      <c r="AQ21" s="264" t="s">
        <v>188</v>
      </c>
      <c r="AR21" s="264" t="s">
        <v>187</v>
      </c>
      <c r="AS21" s="264" t="s">
        <v>188</v>
      </c>
      <c r="AT21" s="264" t="s">
        <v>186</v>
      </c>
      <c r="AU21" s="264" t="s">
        <v>186</v>
      </c>
      <c r="AV21" s="264" t="s">
        <v>187</v>
      </c>
      <c r="AW21" s="264" t="s">
        <v>188</v>
      </c>
      <c r="AX21" s="264" t="s">
        <v>188</v>
      </c>
      <c r="AY21" s="264" t="s">
        <v>2044</v>
      </c>
      <c r="AZ21" t="s">
        <v>5190</v>
      </c>
    </row>
    <row r="22" spans="1:52" ht="15" x14ac:dyDescent="0.25">
      <c r="A22" s="260">
        <v>701903</v>
      </c>
      <c r="B22" s="261" t="s">
        <v>263</v>
      </c>
      <c r="C22" t="s">
        <v>2124</v>
      </c>
      <c r="D22" t="s">
        <v>2124</v>
      </c>
      <c r="E22" t="s">
        <v>2124</v>
      </c>
      <c r="F22" t="s">
        <v>2124</v>
      </c>
      <c r="G22" t="s">
        <v>2124</v>
      </c>
      <c r="H22" t="s">
        <v>2124</v>
      </c>
      <c r="I22" t="s">
        <v>2124</v>
      </c>
      <c r="J22" t="s">
        <v>2124</v>
      </c>
      <c r="K22" t="s">
        <v>2124</v>
      </c>
      <c r="L22" t="s">
        <v>2124</v>
      </c>
      <c r="M22" t="s">
        <v>2124</v>
      </c>
      <c r="N22" t="s">
        <v>2124</v>
      </c>
      <c r="O22" t="s">
        <v>2124</v>
      </c>
      <c r="P22" t="s">
        <v>2124</v>
      </c>
      <c r="Q22" t="s">
        <v>2124</v>
      </c>
      <c r="R22" t="s">
        <v>2124</v>
      </c>
      <c r="S22" t="s">
        <v>2124</v>
      </c>
      <c r="T22" t="s">
        <v>2124</v>
      </c>
      <c r="U22" t="s">
        <v>2124</v>
      </c>
      <c r="V22" t="s">
        <v>2124</v>
      </c>
      <c r="W22" t="s">
        <v>2124</v>
      </c>
      <c r="X22" t="s">
        <v>2124</v>
      </c>
      <c r="Y22" t="s">
        <v>2124</v>
      </c>
      <c r="Z22" t="s">
        <v>2124</v>
      </c>
      <c r="AA22" t="s">
        <v>2124</v>
      </c>
      <c r="AB22" t="s">
        <v>2124</v>
      </c>
      <c r="AC22" t="s">
        <v>2124</v>
      </c>
      <c r="AD22" t="s">
        <v>2124</v>
      </c>
      <c r="AE22" t="s">
        <v>2124</v>
      </c>
      <c r="AF22" t="s">
        <v>2124</v>
      </c>
      <c r="AG22" t="s">
        <v>2124</v>
      </c>
      <c r="AH22" t="s">
        <v>2124</v>
      </c>
      <c r="AI22" t="s">
        <v>2124</v>
      </c>
      <c r="AJ22" t="s">
        <v>2124</v>
      </c>
      <c r="AK22" t="s">
        <v>2124</v>
      </c>
      <c r="AL22" t="s">
        <v>2124</v>
      </c>
      <c r="AM22" t="s">
        <v>240</v>
      </c>
      <c r="AN22" t="s">
        <v>240</v>
      </c>
      <c r="AO22" t="s">
        <v>240</v>
      </c>
      <c r="AP22" t="s">
        <v>240</v>
      </c>
      <c r="AQ22" t="s">
        <v>240</v>
      </c>
      <c r="AR22" t="s">
        <v>240</v>
      </c>
      <c r="AS22"/>
      <c r="AT22" t="s">
        <v>240</v>
      </c>
      <c r="AU22" t="s">
        <v>240</v>
      </c>
      <c r="AV22" t="s">
        <v>240</v>
      </c>
      <c r="AW22" t="s">
        <v>240</v>
      </c>
      <c r="AX22" s="259" t="s">
        <v>240</v>
      </c>
      <c r="AY22"/>
      <c r="AZ22" t="s">
        <v>5190</v>
      </c>
    </row>
    <row r="23" spans="1:52" ht="15" x14ac:dyDescent="0.25">
      <c r="A23" s="262">
        <v>701945</v>
      </c>
      <c r="B23" s="263" t="s">
        <v>261</v>
      </c>
      <c r="C23" s="264" t="s">
        <v>186</v>
      </c>
      <c r="D23" s="264" t="s">
        <v>186</v>
      </c>
      <c r="E23" s="264" t="s">
        <v>186</v>
      </c>
      <c r="F23" s="264" t="s">
        <v>186</v>
      </c>
      <c r="G23" s="264" t="s">
        <v>186</v>
      </c>
      <c r="H23" s="264" t="s">
        <v>186</v>
      </c>
      <c r="I23" s="264" t="s">
        <v>186</v>
      </c>
      <c r="J23" s="264" t="s">
        <v>186</v>
      </c>
      <c r="K23" s="264" t="s">
        <v>186</v>
      </c>
      <c r="L23" s="264" t="s">
        <v>186</v>
      </c>
      <c r="M23" t="s">
        <v>186</v>
      </c>
      <c r="N23" t="s">
        <v>186</v>
      </c>
      <c r="O23" s="264" t="s">
        <v>240</v>
      </c>
      <c r="P23" s="264" t="s">
        <v>240</v>
      </c>
      <c r="Q23" s="264" t="s">
        <v>240</v>
      </c>
      <c r="R23" s="264" t="s">
        <v>240</v>
      </c>
      <c r="S23" s="264" t="s">
        <v>240</v>
      </c>
      <c r="T23" s="264" t="s">
        <v>240</v>
      </c>
      <c r="U23" s="264" t="s">
        <v>240</v>
      </c>
      <c r="V23" s="264" t="s">
        <v>240</v>
      </c>
      <c r="W23" s="264" t="s">
        <v>240</v>
      </c>
      <c r="X23" s="264" t="s">
        <v>240</v>
      </c>
      <c r="Y23" s="264" t="s">
        <v>240</v>
      </c>
      <c r="Z23" s="264" t="s">
        <v>240</v>
      </c>
      <c r="AA23" s="264" t="s">
        <v>240</v>
      </c>
      <c r="AB23" s="264" t="s">
        <v>240</v>
      </c>
      <c r="AC23" s="264" t="s">
        <v>240</v>
      </c>
      <c r="AD23" s="264" t="s">
        <v>240</v>
      </c>
      <c r="AE23" s="264" t="s">
        <v>240</v>
      </c>
      <c r="AF23" s="264" t="s">
        <v>240</v>
      </c>
      <c r="AG23" s="264" t="s">
        <v>240</v>
      </c>
      <c r="AH23" s="264" t="s">
        <v>240</v>
      </c>
      <c r="AI23" s="264" t="s">
        <v>240</v>
      </c>
      <c r="AJ23" s="264" t="s">
        <v>240</v>
      </c>
      <c r="AK23" s="264" t="s">
        <v>240</v>
      </c>
      <c r="AL23" s="264" t="s">
        <v>240</v>
      </c>
      <c r="AM23" s="264" t="s">
        <v>240</v>
      </c>
      <c r="AN23" s="264" t="s">
        <v>240</v>
      </c>
      <c r="AO23" s="264" t="s">
        <v>240</v>
      </c>
      <c r="AP23" s="264" t="s">
        <v>240</v>
      </c>
      <c r="AQ23" s="264" t="s">
        <v>240</v>
      </c>
      <c r="AR23" s="264" t="s">
        <v>240</v>
      </c>
      <c r="AS23" s="264" t="s">
        <v>240</v>
      </c>
      <c r="AT23" s="264" t="s">
        <v>240</v>
      </c>
      <c r="AU23" s="264" t="s">
        <v>240</v>
      </c>
      <c r="AV23" s="264" t="s">
        <v>240</v>
      </c>
      <c r="AW23" s="264" t="s">
        <v>240</v>
      </c>
      <c r="AX23" s="264" t="s">
        <v>240</v>
      </c>
      <c r="AY23" s="264" t="s">
        <v>2044</v>
      </c>
      <c r="AZ23" t="s">
        <v>5190</v>
      </c>
    </row>
    <row r="24" spans="1:52" ht="15" x14ac:dyDescent="0.25">
      <c r="A24" s="262">
        <v>701989</v>
      </c>
      <c r="B24" s="263" t="s">
        <v>263</v>
      </c>
      <c r="C24" s="264" t="s">
        <v>186</v>
      </c>
      <c r="D24" s="264" t="s">
        <v>186</v>
      </c>
      <c r="E24" s="264" t="s">
        <v>188</v>
      </c>
      <c r="F24" s="264" t="s">
        <v>188</v>
      </c>
      <c r="G24" s="264" t="s">
        <v>188</v>
      </c>
      <c r="H24" s="264" t="s">
        <v>188</v>
      </c>
      <c r="I24" s="264" t="s">
        <v>188</v>
      </c>
      <c r="J24" s="264" t="s">
        <v>186</v>
      </c>
      <c r="K24" s="264" t="s">
        <v>186</v>
      </c>
      <c r="L24" s="264" t="s">
        <v>186</v>
      </c>
      <c r="M24" t="s">
        <v>188</v>
      </c>
      <c r="N24" t="s">
        <v>186</v>
      </c>
      <c r="O24" s="264" t="s">
        <v>186</v>
      </c>
      <c r="P24" s="264" t="s">
        <v>188</v>
      </c>
      <c r="Q24" s="264" t="s">
        <v>188</v>
      </c>
      <c r="R24" s="264" t="s">
        <v>188</v>
      </c>
      <c r="S24" s="264" t="s">
        <v>188</v>
      </c>
      <c r="T24" s="264" t="s">
        <v>188</v>
      </c>
      <c r="U24" s="264" t="s">
        <v>186</v>
      </c>
      <c r="V24" s="264" t="s">
        <v>186</v>
      </c>
      <c r="W24" s="264" t="s">
        <v>186</v>
      </c>
      <c r="X24" s="264" t="s">
        <v>188</v>
      </c>
      <c r="Y24" s="264" t="s">
        <v>188</v>
      </c>
      <c r="Z24" s="264" t="s">
        <v>188</v>
      </c>
      <c r="AA24" s="264" t="s">
        <v>187</v>
      </c>
      <c r="AB24" s="264" t="s">
        <v>187</v>
      </c>
      <c r="AC24" s="264" t="s">
        <v>187</v>
      </c>
      <c r="AD24" s="264" t="s">
        <v>187</v>
      </c>
      <c r="AE24" s="264" t="s">
        <v>188</v>
      </c>
      <c r="AF24" s="264" t="s">
        <v>188</v>
      </c>
      <c r="AG24" s="264" t="s">
        <v>186</v>
      </c>
      <c r="AH24" s="264" t="s">
        <v>187</v>
      </c>
      <c r="AI24" s="264" t="s">
        <v>186</v>
      </c>
      <c r="AJ24" s="264" t="s">
        <v>188</v>
      </c>
      <c r="AK24" s="264" t="s">
        <v>187</v>
      </c>
      <c r="AL24" s="264" t="s">
        <v>187</v>
      </c>
      <c r="AM24" s="264" t="s">
        <v>240</v>
      </c>
      <c r="AN24" s="264" t="s">
        <v>240</v>
      </c>
      <c r="AO24" s="264" t="s">
        <v>240</v>
      </c>
      <c r="AP24" s="264" t="s">
        <v>240</v>
      </c>
      <c r="AQ24" s="264" t="s">
        <v>240</v>
      </c>
      <c r="AR24" s="264" t="s">
        <v>240</v>
      </c>
      <c r="AS24" s="264" t="s">
        <v>240</v>
      </c>
      <c r="AT24" s="264" t="s">
        <v>240</v>
      </c>
      <c r="AU24" s="264" t="s">
        <v>240</v>
      </c>
      <c r="AV24" s="264" t="s">
        <v>240</v>
      </c>
      <c r="AW24" s="264" t="s">
        <v>240</v>
      </c>
      <c r="AX24" s="264" t="s">
        <v>240</v>
      </c>
      <c r="AY24" s="264" t="s">
        <v>2044</v>
      </c>
      <c r="AZ24" t="s">
        <v>240</v>
      </c>
    </row>
    <row r="25" spans="1:52" ht="15" x14ac:dyDescent="0.25">
      <c r="A25" s="262">
        <v>702122</v>
      </c>
      <c r="B25" s="263" t="s">
        <v>261</v>
      </c>
      <c r="C25" s="264" t="s">
        <v>2124</v>
      </c>
      <c r="D25" s="264" t="s">
        <v>2124</v>
      </c>
      <c r="E25" s="264" t="s">
        <v>2124</v>
      </c>
      <c r="F25" s="264" t="s">
        <v>2124</v>
      </c>
      <c r="G25" s="264" t="s">
        <v>2124</v>
      </c>
      <c r="H25" s="264" t="s">
        <v>2124</v>
      </c>
      <c r="I25" s="264" t="s">
        <v>2124</v>
      </c>
      <c r="J25" s="264" t="s">
        <v>2124</v>
      </c>
      <c r="K25" s="264" t="s">
        <v>2124</v>
      </c>
      <c r="L25" s="264" t="s">
        <v>2124</v>
      </c>
      <c r="M25" t="s">
        <v>2124</v>
      </c>
      <c r="N25" t="s">
        <v>186</v>
      </c>
      <c r="O25" s="264" t="s">
        <v>240</v>
      </c>
      <c r="P25" s="264" t="s">
        <v>240</v>
      </c>
      <c r="Q25" s="264" t="s">
        <v>240</v>
      </c>
      <c r="R25" s="264" t="s">
        <v>240</v>
      </c>
      <c r="S25" s="264" t="s">
        <v>240</v>
      </c>
      <c r="T25" s="264" t="s">
        <v>240</v>
      </c>
      <c r="U25" s="264" t="s">
        <v>240</v>
      </c>
      <c r="V25" s="264" t="s">
        <v>240</v>
      </c>
      <c r="W25" s="264" t="s">
        <v>240</v>
      </c>
      <c r="X25" s="264" t="s">
        <v>240</v>
      </c>
      <c r="Y25" s="264" t="s">
        <v>240</v>
      </c>
      <c r="Z25" s="264" t="s">
        <v>240</v>
      </c>
      <c r="AA25" s="264" t="s">
        <v>240</v>
      </c>
      <c r="AB25" s="264" t="s">
        <v>240</v>
      </c>
      <c r="AC25" s="264" t="s">
        <v>240</v>
      </c>
      <c r="AD25" s="264" t="s">
        <v>240</v>
      </c>
      <c r="AE25" s="264" t="s">
        <v>240</v>
      </c>
      <c r="AF25" s="264" t="s">
        <v>240</v>
      </c>
      <c r="AG25" s="264" t="s">
        <v>240</v>
      </c>
      <c r="AH25" s="264" t="s">
        <v>240</v>
      </c>
      <c r="AI25" s="264" t="s">
        <v>240</v>
      </c>
      <c r="AJ25" s="264" t="s">
        <v>240</v>
      </c>
      <c r="AK25" s="264" t="s">
        <v>240</v>
      </c>
      <c r="AL25" s="264" t="s">
        <v>240</v>
      </c>
      <c r="AM25" s="264" t="s">
        <v>240</v>
      </c>
      <c r="AN25" s="264" t="s">
        <v>240</v>
      </c>
      <c r="AO25" s="264" t="s">
        <v>240</v>
      </c>
      <c r="AP25" s="264" t="s">
        <v>240</v>
      </c>
      <c r="AQ25" s="264" t="s">
        <v>240</v>
      </c>
      <c r="AR25" s="264" t="s">
        <v>240</v>
      </c>
      <c r="AS25" s="264" t="s">
        <v>240</v>
      </c>
      <c r="AT25" s="264" t="s">
        <v>240</v>
      </c>
      <c r="AU25" s="264" t="s">
        <v>240</v>
      </c>
      <c r="AV25" s="264" t="s">
        <v>240</v>
      </c>
      <c r="AW25" s="264" t="s">
        <v>240</v>
      </c>
      <c r="AX25" s="264" t="s">
        <v>240</v>
      </c>
      <c r="AY25" s="264" t="s">
        <v>2044</v>
      </c>
      <c r="AZ25" t="s">
        <v>240</v>
      </c>
    </row>
    <row r="26" spans="1:52" ht="15" x14ac:dyDescent="0.25">
      <c r="A26" s="260">
        <v>702201</v>
      </c>
      <c r="B26" s="261" t="s">
        <v>263</v>
      </c>
      <c r="C26" t="s">
        <v>2124</v>
      </c>
      <c r="D26" t="s">
        <v>2124</v>
      </c>
      <c r="E26" t="s">
        <v>2124</v>
      </c>
      <c r="F26" t="s">
        <v>2124</v>
      </c>
      <c r="G26" t="s">
        <v>2124</v>
      </c>
      <c r="H26" t="s">
        <v>2124</v>
      </c>
      <c r="I26" t="s">
        <v>2124</v>
      </c>
      <c r="J26" t="s">
        <v>2124</v>
      </c>
      <c r="K26" t="s">
        <v>2124</v>
      </c>
      <c r="L26" t="s">
        <v>2124</v>
      </c>
      <c r="M26" t="s">
        <v>2124</v>
      </c>
      <c r="N26" t="s">
        <v>2124</v>
      </c>
      <c r="O26" t="s">
        <v>2124</v>
      </c>
      <c r="P26" t="s">
        <v>2124</v>
      </c>
      <c r="Q26" t="s">
        <v>2124</v>
      </c>
      <c r="R26" t="s">
        <v>2124</v>
      </c>
      <c r="S26" t="s">
        <v>2124</v>
      </c>
      <c r="T26" t="s">
        <v>2124</v>
      </c>
      <c r="U26" t="s">
        <v>2124</v>
      </c>
      <c r="V26" t="s">
        <v>2124</v>
      </c>
      <c r="W26" t="s">
        <v>2124</v>
      </c>
      <c r="X26" t="s">
        <v>2124</v>
      </c>
      <c r="Y26" t="s">
        <v>2124</v>
      </c>
      <c r="Z26" t="s">
        <v>2124</v>
      </c>
      <c r="AA26" t="s">
        <v>2124</v>
      </c>
      <c r="AB26" t="s">
        <v>2124</v>
      </c>
      <c r="AC26" t="s">
        <v>2124</v>
      </c>
      <c r="AD26" t="s">
        <v>2124</v>
      </c>
      <c r="AE26" t="s">
        <v>2124</v>
      </c>
      <c r="AF26" t="s">
        <v>2124</v>
      </c>
      <c r="AG26" t="s">
        <v>2124</v>
      </c>
      <c r="AH26" t="s">
        <v>2124</v>
      </c>
      <c r="AI26" t="s">
        <v>2124</v>
      </c>
      <c r="AJ26" t="s">
        <v>2124</v>
      </c>
      <c r="AK26" t="s">
        <v>2124</v>
      </c>
      <c r="AL26" t="s">
        <v>2124</v>
      </c>
      <c r="AM26" t="s">
        <v>240</v>
      </c>
      <c r="AN26" t="s">
        <v>240</v>
      </c>
      <c r="AO26" t="s">
        <v>240</v>
      </c>
      <c r="AP26" t="s">
        <v>240</v>
      </c>
      <c r="AQ26" t="s">
        <v>240</v>
      </c>
      <c r="AR26" t="s">
        <v>240</v>
      </c>
      <c r="AS26" t="s">
        <v>240</v>
      </c>
      <c r="AT26" t="s">
        <v>240</v>
      </c>
      <c r="AU26" t="s">
        <v>240</v>
      </c>
      <c r="AV26" t="s">
        <v>240</v>
      </c>
      <c r="AW26" t="s">
        <v>240</v>
      </c>
      <c r="AX26" s="259" t="s">
        <v>240</v>
      </c>
      <c r="AY26"/>
      <c r="AZ26" t="s">
        <v>5190</v>
      </c>
    </row>
    <row r="27" spans="1:52" ht="15" x14ac:dyDescent="0.25">
      <c r="A27" s="260">
        <v>702273</v>
      </c>
      <c r="B27" s="261" t="s">
        <v>468</v>
      </c>
      <c r="C27" t="s">
        <v>186</v>
      </c>
      <c r="D27" t="s">
        <v>186</v>
      </c>
      <c r="E27" t="s">
        <v>186</v>
      </c>
      <c r="F27" t="s">
        <v>188</v>
      </c>
      <c r="G27" t="s">
        <v>186</v>
      </c>
      <c r="H27" t="s">
        <v>188</v>
      </c>
      <c r="I27" t="s">
        <v>186</v>
      </c>
      <c r="J27" t="s">
        <v>186</v>
      </c>
      <c r="K27" t="s">
        <v>186</v>
      </c>
      <c r="L27" t="s">
        <v>186</v>
      </c>
      <c r="M27" t="s">
        <v>186</v>
      </c>
      <c r="N27" t="s">
        <v>186</v>
      </c>
      <c r="O27" t="s">
        <v>186</v>
      </c>
      <c r="P27" t="s">
        <v>186</v>
      </c>
      <c r="Q27" t="s">
        <v>186</v>
      </c>
      <c r="R27" t="s">
        <v>187</v>
      </c>
      <c r="S27" t="s">
        <v>186</v>
      </c>
      <c r="T27" t="s">
        <v>188</v>
      </c>
      <c r="U27" t="s">
        <v>186</v>
      </c>
      <c r="V27" t="s">
        <v>188</v>
      </c>
      <c r="W27" t="s">
        <v>188</v>
      </c>
      <c r="X27" t="s">
        <v>186</v>
      </c>
      <c r="Y27" t="s">
        <v>186</v>
      </c>
      <c r="Z27" t="s">
        <v>186</v>
      </c>
      <c r="AA27" t="s">
        <v>240</v>
      </c>
      <c r="AB27" t="s">
        <v>240</v>
      </c>
      <c r="AC27" t="s">
        <v>240</v>
      </c>
      <c r="AD27" t="s">
        <v>240</v>
      </c>
      <c r="AE27" t="s">
        <v>240</v>
      </c>
      <c r="AF27" t="s">
        <v>240</v>
      </c>
      <c r="AG27" t="s">
        <v>240</v>
      </c>
      <c r="AH27" t="s">
        <v>240</v>
      </c>
      <c r="AI27" t="s">
        <v>240</v>
      </c>
      <c r="AJ27" t="s">
        <v>240</v>
      </c>
      <c r="AK27" t="s">
        <v>240</v>
      </c>
      <c r="AL27" t="s">
        <v>240</v>
      </c>
      <c r="AM27" t="s">
        <v>240</v>
      </c>
      <c r="AN27" t="s">
        <v>240</v>
      </c>
      <c r="AO27" t="s">
        <v>240</v>
      </c>
      <c r="AP27" t="s">
        <v>240</v>
      </c>
      <c r="AQ27" t="s">
        <v>240</v>
      </c>
      <c r="AR27" t="s">
        <v>240</v>
      </c>
      <c r="AS27"/>
      <c r="AT27" t="s">
        <v>240</v>
      </c>
      <c r="AU27" t="s">
        <v>240</v>
      </c>
      <c r="AV27" t="s">
        <v>240</v>
      </c>
      <c r="AW27" t="s">
        <v>240</v>
      </c>
      <c r="AX27" s="259" t="s">
        <v>240</v>
      </c>
      <c r="AY27"/>
      <c r="AZ27" t="s">
        <v>240</v>
      </c>
    </row>
    <row r="28" spans="1:52" ht="15" x14ac:dyDescent="0.25">
      <c r="A28" s="260">
        <v>702289</v>
      </c>
      <c r="B28" s="261" t="s">
        <v>466</v>
      </c>
      <c r="C28" t="s">
        <v>2124</v>
      </c>
      <c r="D28" t="s">
        <v>2124</v>
      </c>
      <c r="E28" t="s">
        <v>2124</v>
      </c>
      <c r="F28" t="s">
        <v>2124</v>
      </c>
      <c r="G28" t="s">
        <v>2124</v>
      </c>
      <c r="H28" t="s">
        <v>2124</v>
      </c>
      <c r="I28" t="s">
        <v>2124</v>
      </c>
      <c r="J28" t="s">
        <v>2124</v>
      </c>
      <c r="K28" t="s">
        <v>2124</v>
      </c>
      <c r="L28" t="s">
        <v>2124</v>
      </c>
      <c r="M28" t="s">
        <v>2124</v>
      </c>
      <c r="N28" t="s">
        <v>2124</v>
      </c>
      <c r="O28" t="s">
        <v>2124</v>
      </c>
      <c r="P28" t="s">
        <v>2124</v>
      </c>
      <c r="Q28" t="s">
        <v>2124</v>
      </c>
      <c r="R28" t="s">
        <v>2124</v>
      </c>
      <c r="S28" t="s">
        <v>2124</v>
      </c>
      <c r="T28" t="s">
        <v>2124</v>
      </c>
      <c r="U28" t="s">
        <v>2124</v>
      </c>
      <c r="V28" t="s">
        <v>2124</v>
      </c>
      <c r="W28" t="s">
        <v>2124</v>
      </c>
      <c r="X28" t="s">
        <v>2124</v>
      </c>
      <c r="Y28" t="s">
        <v>2124</v>
      </c>
      <c r="Z28" t="s">
        <v>2124</v>
      </c>
      <c r="AA28" t="s">
        <v>2124</v>
      </c>
      <c r="AB28" t="s">
        <v>2124</v>
      </c>
      <c r="AC28" t="s">
        <v>2124</v>
      </c>
      <c r="AD28" t="s">
        <v>2124</v>
      </c>
      <c r="AE28" t="s">
        <v>2124</v>
      </c>
      <c r="AF28" t="s">
        <v>2124</v>
      </c>
      <c r="AG28" t="s">
        <v>2124</v>
      </c>
      <c r="AH28" t="s">
        <v>2124</v>
      </c>
      <c r="AI28" t="s">
        <v>2124</v>
      </c>
      <c r="AJ28" t="s">
        <v>2124</v>
      </c>
      <c r="AK28" t="s">
        <v>2124</v>
      </c>
      <c r="AL28" t="s">
        <v>2124</v>
      </c>
      <c r="AM28" t="s">
        <v>2124</v>
      </c>
      <c r="AN28" t="s">
        <v>2124</v>
      </c>
      <c r="AO28" t="s">
        <v>2124</v>
      </c>
      <c r="AP28" t="s">
        <v>2124</v>
      </c>
      <c r="AQ28" t="s">
        <v>2124</v>
      </c>
      <c r="AR28" t="s">
        <v>2124</v>
      </c>
      <c r="AS28" t="s">
        <v>2124</v>
      </c>
      <c r="AT28" t="s">
        <v>2124</v>
      </c>
      <c r="AU28" t="s">
        <v>2124</v>
      </c>
      <c r="AV28" t="s">
        <v>2124</v>
      </c>
      <c r="AW28" t="s">
        <v>2124</v>
      </c>
      <c r="AX28" s="259" t="s">
        <v>2124</v>
      </c>
      <c r="AY28"/>
      <c r="AZ28" t="s">
        <v>5190</v>
      </c>
    </row>
    <row r="29" spans="1:52" ht="15" x14ac:dyDescent="0.25">
      <c r="A29" s="262">
        <v>702303</v>
      </c>
      <c r="B29" s="263" t="s">
        <v>466</v>
      </c>
      <c r="C29" s="264" t="s">
        <v>188</v>
      </c>
      <c r="D29" s="264" t="s">
        <v>188</v>
      </c>
      <c r="E29" s="264" t="s">
        <v>188</v>
      </c>
      <c r="F29" s="264" t="s">
        <v>186</v>
      </c>
      <c r="G29" s="264" t="s">
        <v>188</v>
      </c>
      <c r="H29" s="264" t="s">
        <v>188</v>
      </c>
      <c r="I29" s="264" t="s">
        <v>188</v>
      </c>
      <c r="J29" s="264" t="s">
        <v>186</v>
      </c>
      <c r="K29" s="264" t="s">
        <v>188</v>
      </c>
      <c r="L29" s="264" t="s">
        <v>188</v>
      </c>
      <c r="M29" t="s">
        <v>2124</v>
      </c>
      <c r="N29" t="s">
        <v>186</v>
      </c>
      <c r="O29" s="264" t="s">
        <v>188</v>
      </c>
      <c r="P29" s="264" t="s">
        <v>186</v>
      </c>
      <c r="Q29" s="264" t="s">
        <v>188</v>
      </c>
      <c r="R29" s="264" t="s">
        <v>188</v>
      </c>
      <c r="S29" s="264" t="s">
        <v>188</v>
      </c>
      <c r="T29" s="264" t="s">
        <v>188</v>
      </c>
      <c r="U29" s="264" t="s">
        <v>188</v>
      </c>
      <c r="V29" s="264" t="s">
        <v>186</v>
      </c>
      <c r="W29" s="264" t="s">
        <v>186</v>
      </c>
      <c r="X29" s="264" t="s">
        <v>188</v>
      </c>
      <c r="Y29" s="264" t="s">
        <v>188</v>
      </c>
      <c r="Z29" s="264" t="s">
        <v>186</v>
      </c>
      <c r="AA29" s="264" t="s">
        <v>186</v>
      </c>
      <c r="AB29" s="264" t="s">
        <v>188</v>
      </c>
      <c r="AC29" s="264" t="s">
        <v>188</v>
      </c>
      <c r="AD29" s="264" t="s">
        <v>188</v>
      </c>
      <c r="AE29" s="264" t="s">
        <v>186</v>
      </c>
      <c r="AF29" s="264" t="s">
        <v>186</v>
      </c>
      <c r="AG29" s="264" t="s">
        <v>186</v>
      </c>
      <c r="AH29" s="264" t="s">
        <v>186</v>
      </c>
      <c r="AI29" s="264" t="s">
        <v>186</v>
      </c>
      <c r="AJ29" s="264" t="s">
        <v>188</v>
      </c>
      <c r="AK29" s="264" t="s">
        <v>186</v>
      </c>
      <c r="AL29" s="264" t="s">
        <v>186</v>
      </c>
      <c r="AM29" s="264" t="s">
        <v>188</v>
      </c>
      <c r="AN29" s="264" t="s">
        <v>188</v>
      </c>
      <c r="AO29" s="264" t="s">
        <v>188</v>
      </c>
      <c r="AP29" s="264" t="s">
        <v>188</v>
      </c>
      <c r="AQ29" s="264" t="s">
        <v>187</v>
      </c>
      <c r="AR29" s="264" t="s">
        <v>188</v>
      </c>
      <c r="AS29" s="264" t="s">
        <v>188</v>
      </c>
      <c r="AT29" s="264" t="s">
        <v>187</v>
      </c>
      <c r="AU29" s="264" t="s">
        <v>187</v>
      </c>
      <c r="AV29" s="264" t="s">
        <v>187</v>
      </c>
      <c r="AW29" s="264" t="s">
        <v>187</v>
      </c>
      <c r="AX29" s="264" t="s">
        <v>188</v>
      </c>
      <c r="AY29" s="264" t="s">
        <v>2044</v>
      </c>
      <c r="AZ29" t="s">
        <v>240</v>
      </c>
    </row>
    <row r="30" spans="1:52" ht="15" x14ac:dyDescent="0.25">
      <c r="A30" s="260">
        <v>702482</v>
      </c>
      <c r="B30" s="261" t="s">
        <v>262</v>
      </c>
      <c r="C30" t="s">
        <v>186</v>
      </c>
      <c r="D30" t="s">
        <v>186</v>
      </c>
      <c r="E30" t="s">
        <v>186</v>
      </c>
      <c r="F30" t="s">
        <v>186</v>
      </c>
      <c r="G30" t="s">
        <v>186</v>
      </c>
      <c r="H30" t="s">
        <v>187</v>
      </c>
      <c r="I30" t="s">
        <v>186</v>
      </c>
      <c r="J30" t="s">
        <v>186</v>
      </c>
      <c r="K30" t="s">
        <v>188</v>
      </c>
      <c r="L30" t="s">
        <v>186</v>
      </c>
      <c r="M30" t="s">
        <v>186</v>
      </c>
      <c r="N30" t="s">
        <v>186</v>
      </c>
      <c r="O30" t="s">
        <v>188</v>
      </c>
      <c r="P30" t="s">
        <v>188</v>
      </c>
      <c r="Q30" t="s">
        <v>188</v>
      </c>
      <c r="R30" t="s">
        <v>188</v>
      </c>
      <c r="S30" t="s">
        <v>188</v>
      </c>
      <c r="T30" t="s">
        <v>187</v>
      </c>
      <c r="U30" t="s">
        <v>188</v>
      </c>
      <c r="V30" t="s">
        <v>188</v>
      </c>
      <c r="W30" t="s">
        <v>188</v>
      </c>
      <c r="X30" t="s">
        <v>188</v>
      </c>
      <c r="Y30" t="s">
        <v>188</v>
      </c>
      <c r="Z30" t="s">
        <v>187</v>
      </c>
      <c r="AA30" t="s">
        <v>240</v>
      </c>
      <c r="AB30" t="s">
        <v>240</v>
      </c>
      <c r="AC30" t="s">
        <v>240</v>
      </c>
      <c r="AD30" t="s">
        <v>240</v>
      </c>
      <c r="AE30" t="s">
        <v>240</v>
      </c>
      <c r="AF30" t="s">
        <v>240</v>
      </c>
      <c r="AG30" t="s">
        <v>240</v>
      </c>
      <c r="AH30" t="s">
        <v>240</v>
      </c>
      <c r="AI30" t="s">
        <v>240</v>
      </c>
      <c r="AJ30" t="s">
        <v>240</v>
      </c>
      <c r="AK30" t="s">
        <v>240</v>
      </c>
      <c r="AL30" t="s">
        <v>240</v>
      </c>
      <c r="AM30" t="s">
        <v>240</v>
      </c>
      <c r="AN30" t="s">
        <v>240</v>
      </c>
      <c r="AO30" t="s">
        <v>240</v>
      </c>
      <c r="AP30" t="s">
        <v>240</v>
      </c>
      <c r="AQ30" t="s">
        <v>240</v>
      </c>
      <c r="AR30" t="s">
        <v>240</v>
      </c>
      <c r="AS30" t="s">
        <v>240</v>
      </c>
      <c r="AT30" t="s">
        <v>240</v>
      </c>
      <c r="AU30" t="s">
        <v>240</v>
      </c>
      <c r="AV30" t="s">
        <v>240</v>
      </c>
      <c r="AW30" t="s">
        <v>240</v>
      </c>
      <c r="AX30" s="259" t="s">
        <v>240</v>
      </c>
      <c r="AY30"/>
      <c r="AZ30" t="s">
        <v>240</v>
      </c>
    </row>
    <row r="31" spans="1:52" ht="15" x14ac:dyDescent="0.25">
      <c r="A31" s="260">
        <v>702553</v>
      </c>
      <c r="B31" s="261" t="s">
        <v>239</v>
      </c>
      <c r="C31" t="s">
        <v>2124</v>
      </c>
      <c r="D31" t="s">
        <v>2124</v>
      </c>
      <c r="E31" t="s">
        <v>2124</v>
      </c>
      <c r="F31" t="s">
        <v>2124</v>
      </c>
      <c r="G31" t="s">
        <v>2124</v>
      </c>
      <c r="H31" t="s">
        <v>2124</v>
      </c>
      <c r="I31" t="s">
        <v>2124</v>
      </c>
      <c r="J31" t="s">
        <v>2124</v>
      </c>
      <c r="K31" t="s">
        <v>2124</v>
      </c>
      <c r="L31" t="s">
        <v>2124</v>
      </c>
      <c r="M31" t="s">
        <v>2124</v>
      </c>
      <c r="N31" t="s">
        <v>2124</v>
      </c>
      <c r="O31" t="s">
        <v>2124</v>
      </c>
      <c r="P31" t="s">
        <v>2124</v>
      </c>
      <c r="Q31" t="s">
        <v>2124</v>
      </c>
      <c r="R31" t="s">
        <v>2124</v>
      </c>
      <c r="S31" t="s">
        <v>2124</v>
      </c>
      <c r="T31" t="s">
        <v>2124</v>
      </c>
      <c r="U31" t="s">
        <v>2124</v>
      </c>
      <c r="V31" t="s">
        <v>2124</v>
      </c>
      <c r="W31" t="s">
        <v>2124</v>
      </c>
      <c r="X31" t="s">
        <v>2124</v>
      </c>
      <c r="Y31" t="s">
        <v>2124</v>
      </c>
      <c r="Z31" t="s">
        <v>2124</v>
      </c>
      <c r="AA31" t="s">
        <v>2124</v>
      </c>
      <c r="AB31" t="s">
        <v>2124</v>
      </c>
      <c r="AC31" t="s">
        <v>2124</v>
      </c>
      <c r="AD31" t="s">
        <v>2124</v>
      </c>
      <c r="AE31" t="s">
        <v>2124</v>
      </c>
      <c r="AF31" t="s">
        <v>2124</v>
      </c>
      <c r="AG31" t="s">
        <v>2124</v>
      </c>
      <c r="AH31" t="s">
        <v>2124</v>
      </c>
      <c r="AI31" t="s">
        <v>2124</v>
      </c>
      <c r="AJ31" t="s">
        <v>2124</v>
      </c>
      <c r="AK31" t="s">
        <v>2124</v>
      </c>
      <c r="AL31" t="s">
        <v>2124</v>
      </c>
      <c r="AM31" t="s">
        <v>240</v>
      </c>
      <c r="AN31" t="s">
        <v>240</v>
      </c>
      <c r="AO31" t="s">
        <v>240</v>
      </c>
      <c r="AP31" t="s">
        <v>240</v>
      </c>
      <c r="AQ31" t="s">
        <v>240</v>
      </c>
      <c r="AR31" t="s">
        <v>240</v>
      </c>
      <c r="AS31" t="s">
        <v>240</v>
      </c>
      <c r="AT31" t="s">
        <v>240</v>
      </c>
      <c r="AU31" t="s">
        <v>240</v>
      </c>
      <c r="AV31" t="s">
        <v>240</v>
      </c>
      <c r="AW31" t="s">
        <v>240</v>
      </c>
      <c r="AX31" s="259" t="s">
        <v>240</v>
      </c>
      <c r="AY31"/>
      <c r="AZ31" t="s">
        <v>5190</v>
      </c>
    </row>
    <row r="32" spans="1:52" ht="15" x14ac:dyDescent="0.25">
      <c r="A32" s="260">
        <v>702565</v>
      </c>
      <c r="B32" s="261" t="s">
        <v>466</v>
      </c>
      <c r="C32" t="s">
        <v>186</v>
      </c>
      <c r="D32" t="s">
        <v>186</v>
      </c>
      <c r="E32" t="s">
        <v>186</v>
      </c>
      <c r="F32" t="s">
        <v>186</v>
      </c>
      <c r="G32" t="s">
        <v>186</v>
      </c>
      <c r="H32" t="s">
        <v>186</v>
      </c>
      <c r="I32" t="s">
        <v>188</v>
      </c>
      <c r="J32" t="s">
        <v>186</v>
      </c>
      <c r="K32" t="s">
        <v>186</v>
      </c>
      <c r="L32" t="s">
        <v>188</v>
      </c>
      <c r="M32" t="s">
        <v>186</v>
      </c>
      <c r="N32" t="s">
        <v>186</v>
      </c>
      <c r="O32" t="s">
        <v>186</v>
      </c>
      <c r="P32" t="s">
        <v>188</v>
      </c>
      <c r="Q32" t="s">
        <v>186</v>
      </c>
      <c r="R32" t="s">
        <v>188</v>
      </c>
      <c r="S32" t="s">
        <v>186</v>
      </c>
      <c r="T32" t="s">
        <v>186</v>
      </c>
      <c r="U32" t="s">
        <v>188</v>
      </c>
      <c r="V32" t="s">
        <v>186</v>
      </c>
      <c r="W32" t="s">
        <v>186</v>
      </c>
      <c r="X32" t="s">
        <v>188</v>
      </c>
      <c r="Y32" t="s">
        <v>186</v>
      </c>
      <c r="Z32" t="s">
        <v>186</v>
      </c>
      <c r="AA32" t="s">
        <v>188</v>
      </c>
      <c r="AB32" t="s">
        <v>186</v>
      </c>
      <c r="AC32" t="s">
        <v>188</v>
      </c>
      <c r="AD32" t="s">
        <v>186</v>
      </c>
      <c r="AE32" t="s">
        <v>188</v>
      </c>
      <c r="AF32" t="s">
        <v>188</v>
      </c>
      <c r="AG32" t="s">
        <v>188</v>
      </c>
      <c r="AH32" t="s">
        <v>188</v>
      </c>
      <c r="AI32" t="s">
        <v>188</v>
      </c>
      <c r="AJ32" t="s">
        <v>186</v>
      </c>
      <c r="AK32" t="s">
        <v>188</v>
      </c>
      <c r="AL32" t="s">
        <v>188</v>
      </c>
      <c r="AM32" t="s">
        <v>188</v>
      </c>
      <c r="AN32" t="s">
        <v>188</v>
      </c>
      <c r="AO32" t="s">
        <v>188</v>
      </c>
      <c r="AP32" t="s">
        <v>188</v>
      </c>
      <c r="AQ32" t="s">
        <v>188</v>
      </c>
      <c r="AR32" t="s">
        <v>186</v>
      </c>
      <c r="AS32" t="s">
        <v>186</v>
      </c>
      <c r="AT32" t="s">
        <v>187</v>
      </c>
      <c r="AU32" t="s">
        <v>186</v>
      </c>
      <c r="AV32" t="s">
        <v>187</v>
      </c>
      <c r="AW32" t="s">
        <v>188</v>
      </c>
      <c r="AX32" s="259" t="s">
        <v>188</v>
      </c>
      <c r="AY32"/>
      <c r="AZ32" t="s">
        <v>240</v>
      </c>
    </row>
    <row r="33" spans="1:52" ht="15" x14ac:dyDescent="0.25">
      <c r="A33" s="262">
        <v>702598</v>
      </c>
      <c r="B33" s="263" t="s">
        <v>467</v>
      </c>
      <c r="C33" s="264" t="s">
        <v>186</v>
      </c>
      <c r="D33" s="264" t="s">
        <v>188</v>
      </c>
      <c r="E33" s="264" t="s">
        <v>188</v>
      </c>
      <c r="F33" s="264" t="s">
        <v>188</v>
      </c>
      <c r="G33" s="264" t="s">
        <v>186</v>
      </c>
      <c r="H33" s="264" t="s">
        <v>188</v>
      </c>
      <c r="I33" s="264" t="s">
        <v>186</v>
      </c>
      <c r="J33" s="264" t="s">
        <v>188</v>
      </c>
      <c r="K33" s="264" t="s">
        <v>188</v>
      </c>
      <c r="L33" s="264" t="s">
        <v>187</v>
      </c>
      <c r="M33" t="s">
        <v>2124</v>
      </c>
      <c r="N33" t="s">
        <v>186</v>
      </c>
      <c r="O33" s="264" t="s">
        <v>187</v>
      </c>
      <c r="P33" s="264" t="s">
        <v>187</v>
      </c>
      <c r="Q33" s="264" t="s">
        <v>187</v>
      </c>
      <c r="R33" s="264" t="s">
        <v>187</v>
      </c>
      <c r="S33" s="264" t="s">
        <v>187</v>
      </c>
      <c r="T33" s="264" t="s">
        <v>187</v>
      </c>
      <c r="U33" s="264" t="s">
        <v>240</v>
      </c>
      <c r="V33" s="264" t="s">
        <v>240</v>
      </c>
      <c r="W33" s="264" t="s">
        <v>240</v>
      </c>
      <c r="X33" s="264" t="s">
        <v>240</v>
      </c>
      <c r="Y33" s="264" t="s">
        <v>240</v>
      </c>
      <c r="Z33" s="264" t="s">
        <v>240</v>
      </c>
      <c r="AA33" s="264" t="s">
        <v>240</v>
      </c>
      <c r="AB33" s="264" t="s">
        <v>240</v>
      </c>
      <c r="AC33" s="264" t="s">
        <v>240</v>
      </c>
      <c r="AD33" s="264" t="s">
        <v>240</v>
      </c>
      <c r="AE33" s="264" t="s">
        <v>240</v>
      </c>
      <c r="AF33" s="264" t="s">
        <v>240</v>
      </c>
      <c r="AG33" s="264" t="s">
        <v>240</v>
      </c>
      <c r="AH33" s="264" t="s">
        <v>240</v>
      </c>
      <c r="AI33" s="264" t="s">
        <v>240</v>
      </c>
      <c r="AJ33" s="264" t="s">
        <v>240</v>
      </c>
      <c r="AK33" s="264" t="s">
        <v>240</v>
      </c>
      <c r="AL33" s="264" t="s">
        <v>240</v>
      </c>
      <c r="AM33" s="264" t="s">
        <v>240</v>
      </c>
      <c r="AN33" s="264" t="s">
        <v>240</v>
      </c>
      <c r="AO33" s="264" t="s">
        <v>240</v>
      </c>
      <c r="AP33" s="264" t="s">
        <v>240</v>
      </c>
      <c r="AQ33" s="264" t="s">
        <v>240</v>
      </c>
      <c r="AR33" s="264" t="s">
        <v>240</v>
      </c>
      <c r="AS33" s="264" t="s">
        <v>240</v>
      </c>
      <c r="AT33" s="264" t="s">
        <v>240</v>
      </c>
      <c r="AU33" s="264" t="s">
        <v>240</v>
      </c>
      <c r="AV33" s="264" t="s">
        <v>240</v>
      </c>
      <c r="AW33" s="264" t="s">
        <v>240</v>
      </c>
      <c r="AX33" s="264" t="s">
        <v>240</v>
      </c>
      <c r="AY33" s="264" t="s">
        <v>2044</v>
      </c>
      <c r="AZ33" t="s">
        <v>240</v>
      </c>
    </row>
    <row r="34" spans="1:52" ht="15" x14ac:dyDescent="0.25">
      <c r="A34" s="260">
        <v>702599</v>
      </c>
      <c r="B34" s="261" t="s">
        <v>262</v>
      </c>
      <c r="C34" t="s">
        <v>186</v>
      </c>
      <c r="D34" t="s">
        <v>186</v>
      </c>
      <c r="E34" t="s">
        <v>186</v>
      </c>
      <c r="F34" t="s">
        <v>186</v>
      </c>
      <c r="G34" t="s">
        <v>186</v>
      </c>
      <c r="H34" t="s">
        <v>186</v>
      </c>
      <c r="I34" t="s">
        <v>186</v>
      </c>
      <c r="J34" t="s">
        <v>187</v>
      </c>
      <c r="K34" t="s">
        <v>186</v>
      </c>
      <c r="L34" t="s">
        <v>188</v>
      </c>
      <c r="M34" t="s">
        <v>186</v>
      </c>
      <c r="N34" t="s">
        <v>186</v>
      </c>
      <c r="O34" t="s">
        <v>186</v>
      </c>
      <c r="P34" t="s">
        <v>186</v>
      </c>
      <c r="Q34" t="s">
        <v>186</v>
      </c>
      <c r="R34" t="s">
        <v>186</v>
      </c>
      <c r="S34" t="s">
        <v>186</v>
      </c>
      <c r="T34" t="s">
        <v>188</v>
      </c>
      <c r="U34" t="s">
        <v>186</v>
      </c>
      <c r="V34" t="s">
        <v>186</v>
      </c>
      <c r="W34" t="s">
        <v>186</v>
      </c>
      <c r="X34" t="s">
        <v>186</v>
      </c>
      <c r="Y34" t="s">
        <v>186</v>
      </c>
      <c r="Z34" t="s">
        <v>187</v>
      </c>
      <c r="AA34" t="s">
        <v>240</v>
      </c>
      <c r="AB34" t="s">
        <v>240</v>
      </c>
      <c r="AC34" t="s">
        <v>240</v>
      </c>
      <c r="AD34" t="s">
        <v>240</v>
      </c>
      <c r="AE34" t="s">
        <v>240</v>
      </c>
      <c r="AF34" t="s">
        <v>240</v>
      </c>
      <c r="AG34" t="s">
        <v>240</v>
      </c>
      <c r="AH34" t="s">
        <v>240</v>
      </c>
      <c r="AI34" t="s">
        <v>240</v>
      </c>
      <c r="AJ34" t="s">
        <v>240</v>
      </c>
      <c r="AK34" t="s">
        <v>240</v>
      </c>
      <c r="AL34" t="s">
        <v>240</v>
      </c>
      <c r="AM34" t="s">
        <v>240</v>
      </c>
      <c r="AN34" t="s">
        <v>240</v>
      </c>
      <c r="AO34" t="s">
        <v>240</v>
      </c>
      <c r="AP34" t="s">
        <v>240</v>
      </c>
      <c r="AQ34" t="s">
        <v>240</v>
      </c>
      <c r="AR34" t="s">
        <v>240</v>
      </c>
      <c r="AS34" t="s">
        <v>240</v>
      </c>
      <c r="AT34" t="s">
        <v>240</v>
      </c>
      <c r="AU34" t="s">
        <v>240</v>
      </c>
      <c r="AV34" t="s">
        <v>240</v>
      </c>
      <c r="AW34" t="s">
        <v>240</v>
      </c>
      <c r="AX34" s="259" t="s">
        <v>240</v>
      </c>
      <c r="AY34"/>
      <c r="AZ34" t="s">
        <v>5190</v>
      </c>
    </row>
    <row r="35" spans="1:52" ht="15" x14ac:dyDescent="0.25">
      <c r="A35" s="260">
        <v>702624</v>
      </c>
      <c r="B35" s="261" t="s">
        <v>263</v>
      </c>
      <c r="C35" t="s">
        <v>2124</v>
      </c>
      <c r="D35" t="s">
        <v>2124</v>
      </c>
      <c r="E35" t="s">
        <v>2124</v>
      </c>
      <c r="F35" t="s">
        <v>2124</v>
      </c>
      <c r="G35" t="s">
        <v>2124</v>
      </c>
      <c r="H35" t="s">
        <v>2124</v>
      </c>
      <c r="I35" t="s">
        <v>2124</v>
      </c>
      <c r="J35" t="s">
        <v>2124</v>
      </c>
      <c r="K35" t="s">
        <v>2124</v>
      </c>
      <c r="L35" t="s">
        <v>2124</v>
      </c>
      <c r="M35" t="s">
        <v>2124</v>
      </c>
      <c r="N35" t="s">
        <v>2124</v>
      </c>
      <c r="O35" t="s">
        <v>2124</v>
      </c>
      <c r="P35" t="s">
        <v>2124</v>
      </c>
      <c r="Q35" t="s">
        <v>2124</v>
      </c>
      <c r="R35" t="s">
        <v>2124</v>
      </c>
      <c r="S35" t="s">
        <v>2124</v>
      </c>
      <c r="T35" t="s">
        <v>2124</v>
      </c>
      <c r="U35" t="s">
        <v>2124</v>
      </c>
      <c r="V35" t="s">
        <v>2124</v>
      </c>
      <c r="W35" t="s">
        <v>2124</v>
      </c>
      <c r="X35" t="s">
        <v>2124</v>
      </c>
      <c r="Y35" t="s">
        <v>2124</v>
      </c>
      <c r="Z35" t="s">
        <v>2124</v>
      </c>
      <c r="AA35" t="s">
        <v>2124</v>
      </c>
      <c r="AB35" t="s">
        <v>2124</v>
      </c>
      <c r="AC35" t="s">
        <v>2124</v>
      </c>
      <c r="AD35" t="s">
        <v>2124</v>
      </c>
      <c r="AE35" t="s">
        <v>2124</v>
      </c>
      <c r="AF35" t="s">
        <v>2124</v>
      </c>
      <c r="AG35" t="s">
        <v>2124</v>
      </c>
      <c r="AH35" t="s">
        <v>2124</v>
      </c>
      <c r="AI35" t="s">
        <v>2124</v>
      </c>
      <c r="AJ35" t="s">
        <v>2124</v>
      </c>
      <c r="AK35" t="s">
        <v>2124</v>
      </c>
      <c r="AL35" t="s">
        <v>2124</v>
      </c>
      <c r="AM35" t="s">
        <v>240</v>
      </c>
      <c r="AN35" t="s">
        <v>240</v>
      </c>
      <c r="AO35" t="s">
        <v>240</v>
      </c>
      <c r="AP35" t="s">
        <v>240</v>
      </c>
      <c r="AQ35" t="s">
        <v>240</v>
      </c>
      <c r="AR35" t="s">
        <v>240</v>
      </c>
      <c r="AS35" t="s">
        <v>240</v>
      </c>
      <c r="AT35" t="s">
        <v>240</v>
      </c>
      <c r="AU35" t="s">
        <v>240</v>
      </c>
      <c r="AV35" t="s">
        <v>240</v>
      </c>
      <c r="AW35" t="s">
        <v>240</v>
      </c>
      <c r="AX35" s="259" t="s">
        <v>240</v>
      </c>
      <c r="AY35"/>
      <c r="AZ35" t="s">
        <v>5190</v>
      </c>
    </row>
    <row r="36" spans="1:52" ht="15" x14ac:dyDescent="0.25">
      <c r="A36" s="260">
        <v>702656</v>
      </c>
      <c r="B36" s="261" t="s">
        <v>263</v>
      </c>
      <c r="C36" t="s">
        <v>186</v>
      </c>
      <c r="D36" t="s">
        <v>188</v>
      </c>
      <c r="E36" t="s">
        <v>186</v>
      </c>
      <c r="F36" t="s">
        <v>186</v>
      </c>
      <c r="G36" t="s">
        <v>188</v>
      </c>
      <c r="H36" t="s">
        <v>186</v>
      </c>
      <c r="I36" t="s">
        <v>188</v>
      </c>
      <c r="J36" t="s">
        <v>188</v>
      </c>
      <c r="K36" t="s">
        <v>186</v>
      </c>
      <c r="L36" t="s">
        <v>188</v>
      </c>
      <c r="M36" t="s">
        <v>188</v>
      </c>
      <c r="N36" t="s">
        <v>188</v>
      </c>
      <c r="O36" t="s">
        <v>186</v>
      </c>
      <c r="P36" t="s">
        <v>186</v>
      </c>
      <c r="Q36" t="s">
        <v>186</v>
      </c>
      <c r="R36" t="s">
        <v>186</v>
      </c>
      <c r="S36" t="s">
        <v>188</v>
      </c>
      <c r="T36" t="s">
        <v>187</v>
      </c>
      <c r="U36" t="s">
        <v>186</v>
      </c>
      <c r="V36" t="s">
        <v>186</v>
      </c>
      <c r="W36" t="s">
        <v>186</v>
      </c>
      <c r="X36" t="s">
        <v>188</v>
      </c>
      <c r="Y36" t="s">
        <v>186</v>
      </c>
      <c r="Z36" t="s">
        <v>187</v>
      </c>
      <c r="AA36" t="s">
        <v>188</v>
      </c>
      <c r="AB36" t="s">
        <v>188</v>
      </c>
      <c r="AC36" t="s">
        <v>188</v>
      </c>
      <c r="AD36" t="s">
        <v>187</v>
      </c>
      <c r="AE36" t="s">
        <v>188</v>
      </c>
      <c r="AF36" t="s">
        <v>188</v>
      </c>
      <c r="AG36" t="s">
        <v>240</v>
      </c>
      <c r="AH36" t="s">
        <v>240</v>
      </c>
      <c r="AI36" t="s">
        <v>240</v>
      </c>
      <c r="AJ36" t="s">
        <v>240</v>
      </c>
      <c r="AK36" t="s">
        <v>240</v>
      </c>
      <c r="AL36" t="s">
        <v>240</v>
      </c>
      <c r="AM36" t="s">
        <v>240</v>
      </c>
      <c r="AN36" t="s">
        <v>240</v>
      </c>
      <c r="AO36" t="s">
        <v>240</v>
      </c>
      <c r="AP36" t="s">
        <v>240</v>
      </c>
      <c r="AQ36" t="s">
        <v>240</v>
      </c>
      <c r="AR36" t="s">
        <v>240</v>
      </c>
      <c r="AS36"/>
      <c r="AT36" t="s">
        <v>240</v>
      </c>
      <c r="AU36" t="s">
        <v>240</v>
      </c>
      <c r="AV36" t="s">
        <v>240</v>
      </c>
      <c r="AW36" t="s">
        <v>240</v>
      </c>
      <c r="AX36" s="259" t="s">
        <v>240</v>
      </c>
      <c r="AY36"/>
      <c r="AZ36" t="s">
        <v>240</v>
      </c>
    </row>
    <row r="37" spans="1:52" ht="15" x14ac:dyDescent="0.25">
      <c r="A37" s="260">
        <v>702660</v>
      </c>
      <c r="B37" s="261" t="s">
        <v>466</v>
      </c>
      <c r="C37" t="s">
        <v>188</v>
      </c>
      <c r="D37" t="s">
        <v>188</v>
      </c>
      <c r="E37" t="s">
        <v>186</v>
      </c>
      <c r="F37" t="s">
        <v>188</v>
      </c>
      <c r="G37" t="s">
        <v>188</v>
      </c>
      <c r="H37" t="s">
        <v>186</v>
      </c>
      <c r="I37" t="s">
        <v>188</v>
      </c>
      <c r="J37" t="s">
        <v>186</v>
      </c>
      <c r="K37" t="s">
        <v>188</v>
      </c>
      <c r="L37" t="s">
        <v>186</v>
      </c>
      <c r="M37" t="s">
        <v>188</v>
      </c>
      <c r="N37" t="s">
        <v>188</v>
      </c>
      <c r="O37" t="s">
        <v>186</v>
      </c>
      <c r="P37" t="s">
        <v>188</v>
      </c>
      <c r="Q37" t="s">
        <v>186</v>
      </c>
      <c r="R37" t="s">
        <v>186</v>
      </c>
      <c r="S37" t="s">
        <v>186</v>
      </c>
      <c r="T37" t="s">
        <v>188</v>
      </c>
      <c r="U37" t="s">
        <v>187</v>
      </c>
      <c r="V37" t="s">
        <v>187</v>
      </c>
      <c r="W37" t="s">
        <v>186</v>
      </c>
      <c r="X37" t="s">
        <v>186</v>
      </c>
      <c r="Y37" t="s">
        <v>186</v>
      </c>
      <c r="Z37" t="s">
        <v>186</v>
      </c>
      <c r="AA37" t="s">
        <v>188</v>
      </c>
      <c r="AB37" t="s">
        <v>188</v>
      </c>
      <c r="AC37" t="s">
        <v>186</v>
      </c>
      <c r="AD37" t="s">
        <v>186</v>
      </c>
      <c r="AE37" t="s">
        <v>188</v>
      </c>
      <c r="AF37" t="s">
        <v>186</v>
      </c>
      <c r="AG37" t="s">
        <v>188</v>
      </c>
      <c r="AH37" t="s">
        <v>186</v>
      </c>
      <c r="AI37" t="s">
        <v>186</v>
      </c>
      <c r="AJ37" t="s">
        <v>186</v>
      </c>
      <c r="AK37" t="s">
        <v>186</v>
      </c>
      <c r="AL37" t="s">
        <v>188</v>
      </c>
      <c r="AM37" t="s">
        <v>188</v>
      </c>
      <c r="AN37" t="s">
        <v>186</v>
      </c>
      <c r="AO37" t="s">
        <v>188</v>
      </c>
      <c r="AP37" t="s">
        <v>186</v>
      </c>
      <c r="AQ37" t="s">
        <v>186</v>
      </c>
      <c r="AR37" t="s">
        <v>188</v>
      </c>
      <c r="AS37" t="s">
        <v>187</v>
      </c>
      <c r="AT37" t="s">
        <v>188</v>
      </c>
      <c r="AU37" t="s">
        <v>188</v>
      </c>
      <c r="AV37" t="s">
        <v>188</v>
      </c>
      <c r="AW37" t="s">
        <v>188</v>
      </c>
      <c r="AX37" s="259" t="s">
        <v>187</v>
      </c>
      <c r="AY37"/>
      <c r="AZ37" t="s">
        <v>240</v>
      </c>
    </row>
    <row r="38" spans="1:52" ht="15" x14ac:dyDescent="0.25">
      <c r="A38" s="260">
        <v>702760</v>
      </c>
      <c r="B38" s="261" t="s">
        <v>263</v>
      </c>
      <c r="C38" t="s">
        <v>186</v>
      </c>
      <c r="D38" t="s">
        <v>186</v>
      </c>
      <c r="E38" t="s">
        <v>186</v>
      </c>
      <c r="F38" t="s">
        <v>186</v>
      </c>
      <c r="G38" t="s">
        <v>186</v>
      </c>
      <c r="H38" t="s">
        <v>186</v>
      </c>
      <c r="I38" t="s">
        <v>186</v>
      </c>
      <c r="J38" t="s">
        <v>186</v>
      </c>
      <c r="K38" t="s">
        <v>188</v>
      </c>
      <c r="L38" t="s">
        <v>186</v>
      </c>
      <c r="M38" t="s">
        <v>186</v>
      </c>
      <c r="N38" t="s">
        <v>186</v>
      </c>
      <c r="O38" t="s">
        <v>186</v>
      </c>
      <c r="P38" t="s">
        <v>186</v>
      </c>
      <c r="Q38" t="s">
        <v>186</v>
      </c>
      <c r="R38" t="s">
        <v>186</v>
      </c>
      <c r="S38" t="s">
        <v>186</v>
      </c>
      <c r="T38" t="s">
        <v>186</v>
      </c>
      <c r="U38" t="s">
        <v>186</v>
      </c>
      <c r="V38" t="s">
        <v>186</v>
      </c>
      <c r="W38" t="s">
        <v>186</v>
      </c>
      <c r="X38" t="s">
        <v>186</v>
      </c>
      <c r="Y38" t="s">
        <v>186</v>
      </c>
      <c r="Z38" t="s">
        <v>188</v>
      </c>
      <c r="AA38" t="s">
        <v>188</v>
      </c>
      <c r="AB38" t="s">
        <v>186</v>
      </c>
      <c r="AC38" t="s">
        <v>186</v>
      </c>
      <c r="AD38" t="s">
        <v>186</v>
      </c>
      <c r="AE38" t="s">
        <v>186</v>
      </c>
      <c r="AF38" t="s">
        <v>186</v>
      </c>
      <c r="AG38" t="s">
        <v>188</v>
      </c>
      <c r="AH38" t="s">
        <v>187</v>
      </c>
      <c r="AI38" t="s">
        <v>187</v>
      </c>
      <c r="AJ38" t="s">
        <v>188</v>
      </c>
      <c r="AK38" t="s">
        <v>188</v>
      </c>
      <c r="AL38" t="s">
        <v>188</v>
      </c>
      <c r="AM38" t="s">
        <v>240</v>
      </c>
      <c r="AN38" t="s">
        <v>240</v>
      </c>
      <c r="AO38" t="s">
        <v>240</v>
      </c>
      <c r="AP38" t="s">
        <v>240</v>
      </c>
      <c r="AQ38" t="s">
        <v>240</v>
      </c>
      <c r="AR38" t="s">
        <v>240</v>
      </c>
      <c r="AS38" t="s">
        <v>240</v>
      </c>
      <c r="AT38" t="s">
        <v>240</v>
      </c>
      <c r="AU38" t="s">
        <v>240</v>
      </c>
      <c r="AV38" t="s">
        <v>240</v>
      </c>
      <c r="AW38" t="s">
        <v>240</v>
      </c>
      <c r="AX38" s="259" t="s">
        <v>240</v>
      </c>
      <c r="AY38"/>
      <c r="AZ38" t="s">
        <v>240</v>
      </c>
    </row>
    <row r="39" spans="1:52" ht="15" x14ac:dyDescent="0.25">
      <c r="A39" s="262">
        <v>702782</v>
      </c>
      <c r="B39" s="263" t="s">
        <v>262</v>
      </c>
      <c r="C39" s="264" t="s">
        <v>188</v>
      </c>
      <c r="D39" s="264" t="s">
        <v>188</v>
      </c>
      <c r="E39" s="264" t="s">
        <v>188</v>
      </c>
      <c r="F39" s="264" t="s">
        <v>188</v>
      </c>
      <c r="G39" s="264" t="s">
        <v>186</v>
      </c>
      <c r="H39" s="264" t="s">
        <v>188</v>
      </c>
      <c r="I39" s="264" t="s">
        <v>186</v>
      </c>
      <c r="J39" s="264" t="s">
        <v>186</v>
      </c>
      <c r="K39" s="264" t="s">
        <v>188</v>
      </c>
      <c r="L39" s="264" t="s">
        <v>188</v>
      </c>
      <c r="M39" t="s">
        <v>186</v>
      </c>
      <c r="N39" t="s">
        <v>186</v>
      </c>
      <c r="O39" s="264" t="s">
        <v>187</v>
      </c>
      <c r="P39" s="264" t="s">
        <v>187</v>
      </c>
      <c r="Q39" s="264" t="s">
        <v>187</v>
      </c>
      <c r="R39" s="264" t="s">
        <v>187</v>
      </c>
      <c r="S39" s="264" t="s">
        <v>187</v>
      </c>
      <c r="T39" s="264" t="s">
        <v>187</v>
      </c>
      <c r="U39" s="264" t="s">
        <v>187</v>
      </c>
      <c r="V39" s="264" t="s">
        <v>187</v>
      </c>
      <c r="W39" s="264" t="s">
        <v>187</v>
      </c>
      <c r="X39" s="264" t="s">
        <v>187</v>
      </c>
      <c r="Y39" s="264" t="s">
        <v>187</v>
      </c>
      <c r="Z39" s="264" t="s">
        <v>187</v>
      </c>
      <c r="AA39" s="264" t="s">
        <v>240</v>
      </c>
      <c r="AB39" s="264" t="s">
        <v>240</v>
      </c>
      <c r="AC39" s="264" t="s">
        <v>240</v>
      </c>
      <c r="AD39" s="264" t="s">
        <v>240</v>
      </c>
      <c r="AE39" s="264" t="s">
        <v>240</v>
      </c>
      <c r="AF39" s="264" t="s">
        <v>240</v>
      </c>
      <c r="AG39" s="264" t="s">
        <v>240</v>
      </c>
      <c r="AH39" s="264" t="s">
        <v>240</v>
      </c>
      <c r="AI39" s="264" t="s">
        <v>240</v>
      </c>
      <c r="AJ39" s="264" t="s">
        <v>240</v>
      </c>
      <c r="AK39" s="264" t="s">
        <v>240</v>
      </c>
      <c r="AL39" s="264" t="s">
        <v>240</v>
      </c>
      <c r="AM39" s="264" t="s">
        <v>240</v>
      </c>
      <c r="AN39" s="264" t="s">
        <v>240</v>
      </c>
      <c r="AO39" s="264" t="s">
        <v>240</v>
      </c>
      <c r="AP39" s="264" t="s">
        <v>240</v>
      </c>
      <c r="AQ39" s="264" t="s">
        <v>240</v>
      </c>
      <c r="AR39" s="264" t="s">
        <v>240</v>
      </c>
      <c r="AS39" s="264" t="s">
        <v>240</v>
      </c>
      <c r="AT39" s="264" t="s">
        <v>240</v>
      </c>
      <c r="AU39" s="264" t="s">
        <v>240</v>
      </c>
      <c r="AV39" s="264" t="s">
        <v>240</v>
      </c>
      <c r="AW39" s="264" t="s">
        <v>240</v>
      </c>
      <c r="AX39" s="264" t="s">
        <v>240</v>
      </c>
      <c r="AY39" s="264" t="s">
        <v>2044</v>
      </c>
      <c r="AZ39" t="s">
        <v>240</v>
      </c>
    </row>
    <row r="40" spans="1:52" ht="15" x14ac:dyDescent="0.25">
      <c r="A40" s="262">
        <v>702807</v>
      </c>
      <c r="B40" s="263" t="s">
        <v>262</v>
      </c>
      <c r="C40" s="264" t="s">
        <v>188</v>
      </c>
      <c r="D40" s="264" t="s">
        <v>188</v>
      </c>
      <c r="E40" s="264" t="s">
        <v>186</v>
      </c>
      <c r="F40" s="264" t="s">
        <v>186</v>
      </c>
      <c r="G40" s="264" t="s">
        <v>186</v>
      </c>
      <c r="H40" s="264" t="s">
        <v>186</v>
      </c>
      <c r="I40" s="264" t="s">
        <v>186</v>
      </c>
      <c r="J40" s="264" t="s">
        <v>188</v>
      </c>
      <c r="K40" s="264" t="s">
        <v>186</v>
      </c>
      <c r="L40" s="264" t="s">
        <v>186</v>
      </c>
      <c r="M40" t="s">
        <v>188</v>
      </c>
      <c r="N40" t="s">
        <v>186</v>
      </c>
      <c r="O40" s="264" t="s">
        <v>187</v>
      </c>
      <c r="P40" s="264" t="s">
        <v>186</v>
      </c>
      <c r="Q40" s="264" t="s">
        <v>186</v>
      </c>
      <c r="R40" s="264" t="s">
        <v>187</v>
      </c>
      <c r="S40" s="264" t="s">
        <v>187</v>
      </c>
      <c r="T40" s="264" t="s">
        <v>187</v>
      </c>
      <c r="U40" s="264" t="s">
        <v>187</v>
      </c>
      <c r="V40" s="264" t="s">
        <v>188</v>
      </c>
      <c r="W40" s="264" t="s">
        <v>188</v>
      </c>
      <c r="X40" s="264" t="s">
        <v>187</v>
      </c>
      <c r="Y40" s="264" t="s">
        <v>187</v>
      </c>
      <c r="Z40" s="264" t="s">
        <v>187</v>
      </c>
      <c r="AA40" s="264" t="s">
        <v>240</v>
      </c>
      <c r="AB40" s="264" t="s">
        <v>240</v>
      </c>
      <c r="AC40" s="264" t="s">
        <v>240</v>
      </c>
      <c r="AD40" s="264" t="s">
        <v>240</v>
      </c>
      <c r="AE40" s="264" t="s">
        <v>240</v>
      </c>
      <c r="AF40" s="264" t="s">
        <v>240</v>
      </c>
      <c r="AG40" s="264" t="s">
        <v>240</v>
      </c>
      <c r="AH40" s="264" t="s">
        <v>240</v>
      </c>
      <c r="AI40" s="264" t="s">
        <v>240</v>
      </c>
      <c r="AJ40" s="264" t="s">
        <v>240</v>
      </c>
      <c r="AK40" s="264" t="s">
        <v>240</v>
      </c>
      <c r="AL40" s="264" t="s">
        <v>240</v>
      </c>
      <c r="AM40" s="264" t="s">
        <v>240</v>
      </c>
      <c r="AN40" s="264" t="s">
        <v>240</v>
      </c>
      <c r="AO40" s="264" t="s">
        <v>240</v>
      </c>
      <c r="AP40" s="264" t="s">
        <v>240</v>
      </c>
      <c r="AQ40" s="264" t="s">
        <v>240</v>
      </c>
      <c r="AR40" s="264" t="s">
        <v>240</v>
      </c>
      <c r="AS40" s="264" t="s">
        <v>240</v>
      </c>
      <c r="AT40" s="264" t="s">
        <v>240</v>
      </c>
      <c r="AU40" s="264" t="s">
        <v>240</v>
      </c>
      <c r="AV40" s="264" t="s">
        <v>240</v>
      </c>
      <c r="AW40" s="264" t="s">
        <v>240</v>
      </c>
      <c r="AX40" s="264" t="s">
        <v>240</v>
      </c>
      <c r="AY40" s="264" t="s">
        <v>2044</v>
      </c>
      <c r="AZ40" t="s">
        <v>5190</v>
      </c>
    </row>
    <row r="41" spans="1:52" ht="15" x14ac:dyDescent="0.25">
      <c r="A41" s="260">
        <v>702833</v>
      </c>
      <c r="B41" s="261" t="s">
        <v>466</v>
      </c>
      <c r="C41" t="s">
        <v>2124</v>
      </c>
      <c r="D41" t="s">
        <v>2124</v>
      </c>
      <c r="E41" t="s">
        <v>2124</v>
      </c>
      <c r="F41" t="s">
        <v>2124</v>
      </c>
      <c r="G41" t="s">
        <v>2124</v>
      </c>
      <c r="H41" t="s">
        <v>2124</v>
      </c>
      <c r="I41" t="s">
        <v>2124</v>
      </c>
      <c r="J41" t="s">
        <v>2124</v>
      </c>
      <c r="K41" t="s">
        <v>2124</v>
      </c>
      <c r="L41" t="s">
        <v>2124</v>
      </c>
      <c r="M41" t="s">
        <v>2124</v>
      </c>
      <c r="N41" t="s">
        <v>2124</v>
      </c>
      <c r="O41" t="s">
        <v>2124</v>
      </c>
      <c r="P41" t="s">
        <v>2124</v>
      </c>
      <c r="Q41" t="s">
        <v>2124</v>
      </c>
      <c r="R41" t="s">
        <v>2124</v>
      </c>
      <c r="S41" t="s">
        <v>2124</v>
      </c>
      <c r="T41" t="s">
        <v>2124</v>
      </c>
      <c r="U41" t="s">
        <v>2124</v>
      </c>
      <c r="V41" t="s">
        <v>2124</v>
      </c>
      <c r="W41" t="s">
        <v>2124</v>
      </c>
      <c r="X41" t="s">
        <v>2124</v>
      </c>
      <c r="Y41" t="s">
        <v>2124</v>
      </c>
      <c r="Z41" t="s">
        <v>2124</v>
      </c>
      <c r="AA41" t="s">
        <v>2124</v>
      </c>
      <c r="AB41" t="s">
        <v>2124</v>
      </c>
      <c r="AC41" t="s">
        <v>2124</v>
      </c>
      <c r="AD41" t="s">
        <v>2124</v>
      </c>
      <c r="AE41" t="s">
        <v>2124</v>
      </c>
      <c r="AF41" t="s">
        <v>2124</v>
      </c>
      <c r="AG41" t="s">
        <v>2124</v>
      </c>
      <c r="AH41" t="s">
        <v>2124</v>
      </c>
      <c r="AI41" t="s">
        <v>2124</v>
      </c>
      <c r="AJ41" t="s">
        <v>2124</v>
      </c>
      <c r="AK41" t="s">
        <v>2124</v>
      </c>
      <c r="AL41" t="s">
        <v>2124</v>
      </c>
      <c r="AM41" t="s">
        <v>2124</v>
      </c>
      <c r="AN41" t="s">
        <v>2124</v>
      </c>
      <c r="AO41" t="s">
        <v>2124</v>
      </c>
      <c r="AP41" t="s">
        <v>2124</v>
      </c>
      <c r="AQ41" t="s">
        <v>2124</v>
      </c>
      <c r="AR41" t="s">
        <v>2124</v>
      </c>
      <c r="AS41"/>
      <c r="AT41" t="s">
        <v>2124</v>
      </c>
      <c r="AU41" t="s">
        <v>2124</v>
      </c>
      <c r="AV41" t="s">
        <v>2124</v>
      </c>
      <c r="AW41" t="s">
        <v>2124</v>
      </c>
      <c r="AX41" s="259" t="s">
        <v>2124</v>
      </c>
      <c r="AY41"/>
      <c r="AZ41" t="s">
        <v>5190</v>
      </c>
    </row>
    <row r="42" spans="1:52" ht="15" x14ac:dyDescent="0.25">
      <c r="A42" s="262">
        <v>702868</v>
      </c>
      <c r="B42" s="263" t="s">
        <v>262</v>
      </c>
      <c r="C42" s="264" t="s">
        <v>186</v>
      </c>
      <c r="D42" s="264" t="s">
        <v>186</v>
      </c>
      <c r="E42" s="264" t="s">
        <v>186</v>
      </c>
      <c r="F42" s="264" t="s">
        <v>186</v>
      </c>
      <c r="G42" s="264" t="s">
        <v>186</v>
      </c>
      <c r="H42" s="264" t="s">
        <v>186</v>
      </c>
      <c r="I42" s="264" t="s">
        <v>186</v>
      </c>
      <c r="J42" s="264" t="s">
        <v>186</v>
      </c>
      <c r="K42" s="264" t="s">
        <v>186</v>
      </c>
      <c r="L42" s="264" t="s">
        <v>186</v>
      </c>
      <c r="M42" t="s">
        <v>186</v>
      </c>
      <c r="N42" t="s">
        <v>186</v>
      </c>
      <c r="O42" s="264" t="s">
        <v>188</v>
      </c>
      <c r="P42" s="264" t="s">
        <v>186</v>
      </c>
      <c r="Q42" s="264" t="s">
        <v>187</v>
      </c>
      <c r="R42" s="264" t="s">
        <v>187</v>
      </c>
      <c r="S42" s="264" t="s">
        <v>187</v>
      </c>
      <c r="T42" s="264" t="s">
        <v>187</v>
      </c>
      <c r="U42" s="264" t="s">
        <v>186</v>
      </c>
      <c r="V42" s="264" t="s">
        <v>187</v>
      </c>
      <c r="W42" s="264" t="s">
        <v>187</v>
      </c>
      <c r="X42" s="264" t="s">
        <v>187</v>
      </c>
      <c r="Y42" s="264" t="s">
        <v>187</v>
      </c>
      <c r="Z42" s="264" t="s">
        <v>187</v>
      </c>
      <c r="AA42" s="264" t="s">
        <v>240</v>
      </c>
      <c r="AB42" s="264" t="s">
        <v>240</v>
      </c>
      <c r="AC42" s="264" t="s">
        <v>240</v>
      </c>
      <c r="AD42" s="264" t="s">
        <v>240</v>
      </c>
      <c r="AE42" s="264" t="s">
        <v>240</v>
      </c>
      <c r="AF42" s="264" t="s">
        <v>240</v>
      </c>
      <c r="AG42" s="264" t="s">
        <v>240</v>
      </c>
      <c r="AH42" s="264" t="s">
        <v>240</v>
      </c>
      <c r="AI42" s="264" t="s">
        <v>240</v>
      </c>
      <c r="AJ42" s="264" t="s">
        <v>240</v>
      </c>
      <c r="AK42" s="264" t="s">
        <v>240</v>
      </c>
      <c r="AL42" s="264" t="s">
        <v>240</v>
      </c>
      <c r="AM42" s="264" t="s">
        <v>240</v>
      </c>
      <c r="AN42" s="264" t="s">
        <v>240</v>
      </c>
      <c r="AO42" s="264" t="s">
        <v>240</v>
      </c>
      <c r="AP42" s="264" t="s">
        <v>240</v>
      </c>
      <c r="AQ42" s="264" t="s">
        <v>240</v>
      </c>
      <c r="AR42" s="264" t="s">
        <v>240</v>
      </c>
      <c r="AS42" s="264" t="s">
        <v>240</v>
      </c>
      <c r="AT42" s="264" t="s">
        <v>240</v>
      </c>
      <c r="AU42" s="264" t="s">
        <v>240</v>
      </c>
      <c r="AV42" s="264" t="s">
        <v>240</v>
      </c>
      <c r="AW42" s="264" t="s">
        <v>240</v>
      </c>
      <c r="AX42" s="264" t="s">
        <v>240</v>
      </c>
      <c r="AY42" s="264" t="s">
        <v>2044</v>
      </c>
      <c r="AZ42" t="s">
        <v>240</v>
      </c>
    </row>
    <row r="43" spans="1:52" ht="15" x14ac:dyDescent="0.25">
      <c r="A43" s="260">
        <v>702873</v>
      </c>
      <c r="B43" s="261" t="s">
        <v>468</v>
      </c>
      <c r="C43" t="s">
        <v>186</v>
      </c>
      <c r="D43" t="s">
        <v>186</v>
      </c>
      <c r="E43" t="s">
        <v>186</v>
      </c>
      <c r="F43" t="s">
        <v>186</v>
      </c>
      <c r="G43" t="s">
        <v>186</v>
      </c>
      <c r="H43" t="s">
        <v>186</v>
      </c>
      <c r="I43" t="s">
        <v>186</v>
      </c>
      <c r="J43" t="s">
        <v>188</v>
      </c>
      <c r="K43" t="s">
        <v>186</v>
      </c>
      <c r="L43" t="s">
        <v>186</v>
      </c>
      <c r="M43" t="s">
        <v>186</v>
      </c>
      <c r="N43" t="s">
        <v>186</v>
      </c>
      <c r="O43" t="s">
        <v>188</v>
      </c>
      <c r="P43" t="s">
        <v>188</v>
      </c>
      <c r="Q43" t="s">
        <v>188</v>
      </c>
      <c r="R43" t="s">
        <v>188</v>
      </c>
      <c r="S43" t="s">
        <v>188</v>
      </c>
      <c r="T43" t="s">
        <v>187</v>
      </c>
      <c r="U43" t="s">
        <v>187</v>
      </c>
      <c r="V43" t="s">
        <v>188</v>
      </c>
      <c r="W43" t="s">
        <v>188</v>
      </c>
      <c r="X43" t="s">
        <v>188</v>
      </c>
      <c r="Y43" t="s">
        <v>188</v>
      </c>
      <c r="Z43" t="s">
        <v>187</v>
      </c>
      <c r="AA43" t="s">
        <v>240</v>
      </c>
      <c r="AB43" t="s">
        <v>240</v>
      </c>
      <c r="AC43" t="s">
        <v>240</v>
      </c>
      <c r="AD43" t="s">
        <v>240</v>
      </c>
      <c r="AE43" t="s">
        <v>240</v>
      </c>
      <c r="AF43" t="s">
        <v>240</v>
      </c>
      <c r="AG43" t="s">
        <v>240</v>
      </c>
      <c r="AH43" t="s">
        <v>240</v>
      </c>
      <c r="AI43" t="s">
        <v>240</v>
      </c>
      <c r="AJ43" t="s">
        <v>240</v>
      </c>
      <c r="AK43" t="s">
        <v>240</v>
      </c>
      <c r="AL43" t="s">
        <v>240</v>
      </c>
      <c r="AM43" t="s">
        <v>240</v>
      </c>
      <c r="AN43" t="s">
        <v>240</v>
      </c>
      <c r="AO43" t="s">
        <v>240</v>
      </c>
      <c r="AP43" t="s">
        <v>240</v>
      </c>
      <c r="AQ43" t="s">
        <v>240</v>
      </c>
      <c r="AR43" t="s">
        <v>240</v>
      </c>
      <c r="AS43" t="s">
        <v>240</v>
      </c>
      <c r="AT43" t="s">
        <v>240</v>
      </c>
      <c r="AU43" t="s">
        <v>240</v>
      </c>
      <c r="AV43" t="s">
        <v>240</v>
      </c>
      <c r="AW43" t="s">
        <v>240</v>
      </c>
      <c r="AX43" s="259" t="s">
        <v>240</v>
      </c>
      <c r="AY43"/>
      <c r="AZ43" t="s">
        <v>240</v>
      </c>
    </row>
    <row r="44" spans="1:52" ht="15" x14ac:dyDescent="0.25">
      <c r="A44" s="262">
        <v>702899</v>
      </c>
      <c r="B44" s="263" t="s">
        <v>466</v>
      </c>
      <c r="C44" s="264" t="s">
        <v>188</v>
      </c>
      <c r="D44" s="264" t="s">
        <v>188</v>
      </c>
      <c r="E44" s="264" t="s">
        <v>188</v>
      </c>
      <c r="F44" s="264" t="s">
        <v>186</v>
      </c>
      <c r="G44" s="264" t="s">
        <v>188</v>
      </c>
      <c r="H44" s="264" t="s">
        <v>188</v>
      </c>
      <c r="I44" s="264" t="s">
        <v>188</v>
      </c>
      <c r="J44" s="264" t="s">
        <v>188</v>
      </c>
      <c r="K44" s="264" t="s">
        <v>188</v>
      </c>
      <c r="L44" s="264" t="s">
        <v>188</v>
      </c>
      <c r="M44" t="s">
        <v>188</v>
      </c>
      <c r="N44" t="s">
        <v>186</v>
      </c>
      <c r="O44" s="264" t="s">
        <v>186</v>
      </c>
      <c r="P44" s="264" t="s">
        <v>186</v>
      </c>
      <c r="Q44" s="264" t="s">
        <v>186</v>
      </c>
      <c r="R44" s="264" t="s">
        <v>186</v>
      </c>
      <c r="S44" s="264" t="s">
        <v>186</v>
      </c>
      <c r="T44" s="264" t="s">
        <v>186</v>
      </c>
      <c r="U44" s="264" t="s">
        <v>188</v>
      </c>
      <c r="V44" s="264" t="s">
        <v>186</v>
      </c>
      <c r="W44" s="264" t="s">
        <v>186</v>
      </c>
      <c r="X44" s="264" t="s">
        <v>186</v>
      </c>
      <c r="Y44" s="264" t="s">
        <v>186</v>
      </c>
      <c r="Z44" s="264" t="s">
        <v>188</v>
      </c>
      <c r="AA44" s="264" t="s">
        <v>188</v>
      </c>
      <c r="AB44" s="264" t="s">
        <v>188</v>
      </c>
      <c r="AC44" s="264" t="s">
        <v>188</v>
      </c>
      <c r="AD44" s="264" t="s">
        <v>188</v>
      </c>
      <c r="AE44" s="264" t="s">
        <v>188</v>
      </c>
      <c r="AF44" s="264" t="s">
        <v>188</v>
      </c>
      <c r="AG44" s="264" t="s">
        <v>186</v>
      </c>
      <c r="AH44" s="264" t="s">
        <v>188</v>
      </c>
      <c r="AI44" s="264" t="s">
        <v>186</v>
      </c>
      <c r="AJ44" s="264" t="s">
        <v>188</v>
      </c>
      <c r="AK44" s="264" t="s">
        <v>187</v>
      </c>
      <c r="AL44" s="264" t="s">
        <v>188</v>
      </c>
      <c r="AM44" s="264" t="s">
        <v>187</v>
      </c>
      <c r="AN44" s="264" t="s">
        <v>187</v>
      </c>
      <c r="AO44" s="264" t="s">
        <v>187</v>
      </c>
      <c r="AP44" s="264" t="s">
        <v>187</v>
      </c>
      <c r="AQ44" s="264" t="s">
        <v>186</v>
      </c>
      <c r="AR44" s="264" t="s">
        <v>186</v>
      </c>
      <c r="AS44" s="264" t="s">
        <v>187</v>
      </c>
      <c r="AT44" s="264" t="s">
        <v>187</v>
      </c>
      <c r="AU44" s="264" t="s">
        <v>187</v>
      </c>
      <c r="AV44" s="264" t="s">
        <v>187</v>
      </c>
      <c r="AW44" s="264" t="s">
        <v>187</v>
      </c>
      <c r="AX44" s="264" t="s">
        <v>187</v>
      </c>
      <c r="AY44" s="264" t="s">
        <v>2044</v>
      </c>
      <c r="AZ44" t="s">
        <v>5190</v>
      </c>
    </row>
    <row r="45" spans="1:52" ht="15" x14ac:dyDescent="0.25">
      <c r="A45" s="262">
        <v>702909</v>
      </c>
      <c r="B45" s="263" t="s">
        <v>263</v>
      </c>
      <c r="C45" s="264" t="s">
        <v>188</v>
      </c>
      <c r="D45" s="264" t="s">
        <v>188</v>
      </c>
      <c r="E45" s="264" t="s">
        <v>188</v>
      </c>
      <c r="F45" s="264" t="s">
        <v>188</v>
      </c>
      <c r="G45" s="264" t="s">
        <v>188</v>
      </c>
      <c r="H45" s="264" t="s">
        <v>188</v>
      </c>
      <c r="I45" s="264" t="s">
        <v>188</v>
      </c>
      <c r="J45" s="264" t="s">
        <v>188</v>
      </c>
      <c r="K45" s="264" t="s">
        <v>186</v>
      </c>
      <c r="L45" s="264" t="s">
        <v>186</v>
      </c>
      <c r="M45" t="s">
        <v>2124</v>
      </c>
      <c r="N45" t="s">
        <v>186</v>
      </c>
      <c r="O45" s="264" t="s">
        <v>186</v>
      </c>
      <c r="P45" s="264" t="s">
        <v>186</v>
      </c>
      <c r="Q45" s="264" t="s">
        <v>186</v>
      </c>
      <c r="R45" s="264" t="s">
        <v>186</v>
      </c>
      <c r="S45" s="264" t="s">
        <v>186</v>
      </c>
      <c r="T45" s="264" t="s">
        <v>188</v>
      </c>
      <c r="U45" s="264" t="s">
        <v>186</v>
      </c>
      <c r="V45" s="264" t="s">
        <v>188</v>
      </c>
      <c r="W45" s="264" t="s">
        <v>186</v>
      </c>
      <c r="X45" s="264" t="s">
        <v>188</v>
      </c>
      <c r="Y45" s="264" t="s">
        <v>188</v>
      </c>
      <c r="Z45" s="264" t="s">
        <v>186</v>
      </c>
      <c r="AA45" s="264" t="s">
        <v>186</v>
      </c>
      <c r="AB45" s="264" t="s">
        <v>186</v>
      </c>
      <c r="AC45" s="264" t="s">
        <v>186</v>
      </c>
      <c r="AD45" s="264" t="s">
        <v>186</v>
      </c>
      <c r="AE45" s="264" t="s">
        <v>186</v>
      </c>
      <c r="AF45" s="264" t="s">
        <v>186</v>
      </c>
      <c r="AG45" s="264" t="s">
        <v>187</v>
      </c>
      <c r="AH45" s="264" t="s">
        <v>187</v>
      </c>
      <c r="AI45" s="264" t="s">
        <v>187</v>
      </c>
      <c r="AJ45" s="264" t="s">
        <v>187</v>
      </c>
      <c r="AK45" s="264" t="s">
        <v>187</v>
      </c>
      <c r="AL45" s="264" t="s">
        <v>187</v>
      </c>
      <c r="AM45" s="264" t="s">
        <v>240</v>
      </c>
      <c r="AN45" s="264" t="s">
        <v>240</v>
      </c>
      <c r="AO45" s="264" t="s">
        <v>240</v>
      </c>
      <c r="AP45" s="264" t="s">
        <v>240</v>
      </c>
      <c r="AQ45" s="264" t="s">
        <v>240</v>
      </c>
      <c r="AR45" s="264" t="s">
        <v>240</v>
      </c>
      <c r="AS45" s="264" t="s">
        <v>240</v>
      </c>
      <c r="AT45" s="264" t="s">
        <v>240</v>
      </c>
      <c r="AU45" s="264" t="s">
        <v>240</v>
      </c>
      <c r="AV45" s="264" t="s">
        <v>240</v>
      </c>
      <c r="AW45" s="264" t="s">
        <v>240</v>
      </c>
      <c r="AX45" s="264" t="s">
        <v>240</v>
      </c>
      <c r="AY45" s="264" t="s">
        <v>2044</v>
      </c>
      <c r="AZ45" t="s">
        <v>5190</v>
      </c>
    </row>
    <row r="46" spans="1:52" ht="15" x14ac:dyDescent="0.25">
      <c r="A46" s="260">
        <v>702957</v>
      </c>
      <c r="B46" s="261" t="s">
        <v>239</v>
      </c>
      <c r="C46" t="s">
        <v>188</v>
      </c>
      <c r="D46" t="s">
        <v>186</v>
      </c>
      <c r="E46" t="s">
        <v>188</v>
      </c>
      <c r="F46" t="s">
        <v>188</v>
      </c>
      <c r="G46" t="s">
        <v>186</v>
      </c>
      <c r="H46" t="s">
        <v>186</v>
      </c>
      <c r="I46" t="s">
        <v>188</v>
      </c>
      <c r="J46" t="s">
        <v>186</v>
      </c>
      <c r="K46" t="s">
        <v>186</v>
      </c>
      <c r="L46" t="s">
        <v>186</v>
      </c>
      <c r="M46" t="s">
        <v>186</v>
      </c>
      <c r="N46" t="s">
        <v>186</v>
      </c>
      <c r="O46" t="s">
        <v>186</v>
      </c>
      <c r="P46" t="s">
        <v>186</v>
      </c>
      <c r="Q46" t="s">
        <v>186</v>
      </c>
      <c r="R46" t="s">
        <v>186</v>
      </c>
      <c r="S46" t="s">
        <v>186</v>
      </c>
      <c r="T46" t="s">
        <v>186</v>
      </c>
      <c r="U46" t="s">
        <v>186</v>
      </c>
      <c r="V46" t="s">
        <v>186</v>
      </c>
      <c r="W46" t="s">
        <v>186</v>
      </c>
      <c r="X46" t="s">
        <v>186</v>
      </c>
      <c r="Y46" t="s">
        <v>186</v>
      </c>
      <c r="Z46" t="s">
        <v>186</v>
      </c>
      <c r="AA46" t="s">
        <v>186</v>
      </c>
      <c r="AB46" t="s">
        <v>188</v>
      </c>
      <c r="AC46" t="s">
        <v>186</v>
      </c>
      <c r="AD46" t="s">
        <v>186</v>
      </c>
      <c r="AE46" t="s">
        <v>186</v>
      </c>
      <c r="AF46" t="s">
        <v>188</v>
      </c>
      <c r="AG46" t="s">
        <v>188</v>
      </c>
      <c r="AH46" t="s">
        <v>186</v>
      </c>
      <c r="AI46" t="s">
        <v>186</v>
      </c>
      <c r="AJ46" t="s">
        <v>188</v>
      </c>
      <c r="AK46" t="s">
        <v>186</v>
      </c>
      <c r="AL46" t="s">
        <v>186</v>
      </c>
      <c r="AM46" t="s">
        <v>240</v>
      </c>
      <c r="AN46" t="s">
        <v>240</v>
      </c>
      <c r="AO46" t="s">
        <v>240</v>
      </c>
      <c r="AP46" t="s">
        <v>240</v>
      </c>
      <c r="AQ46" t="s">
        <v>240</v>
      </c>
      <c r="AR46" t="s">
        <v>240</v>
      </c>
      <c r="AS46" t="s">
        <v>240</v>
      </c>
      <c r="AT46" t="s">
        <v>240</v>
      </c>
      <c r="AU46" t="s">
        <v>240</v>
      </c>
      <c r="AV46" t="s">
        <v>240</v>
      </c>
      <c r="AW46" t="s">
        <v>240</v>
      </c>
      <c r="AX46" s="259" t="s">
        <v>240</v>
      </c>
      <c r="AY46"/>
      <c r="AZ46" t="s">
        <v>240</v>
      </c>
    </row>
    <row r="47" spans="1:52" ht="15" x14ac:dyDescent="0.25">
      <c r="A47" s="260">
        <v>702977</v>
      </c>
      <c r="B47" s="261" t="s">
        <v>263</v>
      </c>
      <c r="C47" t="s">
        <v>186</v>
      </c>
      <c r="D47" t="s">
        <v>188</v>
      </c>
      <c r="E47" t="s">
        <v>186</v>
      </c>
      <c r="F47" t="s">
        <v>186</v>
      </c>
      <c r="G47" t="s">
        <v>188</v>
      </c>
      <c r="H47" t="s">
        <v>188</v>
      </c>
      <c r="I47" t="s">
        <v>186</v>
      </c>
      <c r="J47" t="s">
        <v>186</v>
      </c>
      <c r="K47" t="s">
        <v>188</v>
      </c>
      <c r="L47" t="s">
        <v>186</v>
      </c>
      <c r="M47" t="s">
        <v>188</v>
      </c>
      <c r="N47" t="s">
        <v>188</v>
      </c>
      <c r="O47" t="s">
        <v>186</v>
      </c>
      <c r="P47" t="s">
        <v>186</v>
      </c>
      <c r="Q47" t="s">
        <v>188</v>
      </c>
      <c r="R47" t="s">
        <v>186</v>
      </c>
      <c r="S47" t="s">
        <v>186</v>
      </c>
      <c r="T47" t="s">
        <v>188</v>
      </c>
      <c r="U47" t="s">
        <v>188</v>
      </c>
      <c r="V47" t="s">
        <v>188</v>
      </c>
      <c r="W47" t="s">
        <v>186</v>
      </c>
      <c r="X47" t="s">
        <v>186</v>
      </c>
      <c r="Y47" t="s">
        <v>188</v>
      </c>
      <c r="Z47" t="s">
        <v>186</v>
      </c>
      <c r="AA47" t="s">
        <v>186</v>
      </c>
      <c r="AB47" t="s">
        <v>186</v>
      </c>
      <c r="AC47" t="s">
        <v>186</v>
      </c>
      <c r="AD47" t="s">
        <v>186</v>
      </c>
      <c r="AE47" t="s">
        <v>186</v>
      </c>
      <c r="AF47" t="s">
        <v>186</v>
      </c>
      <c r="AG47" t="s">
        <v>188</v>
      </c>
      <c r="AH47" t="s">
        <v>186</v>
      </c>
      <c r="AI47" t="s">
        <v>188</v>
      </c>
      <c r="AJ47" t="s">
        <v>186</v>
      </c>
      <c r="AK47" t="s">
        <v>186</v>
      </c>
      <c r="AL47" t="s">
        <v>186</v>
      </c>
      <c r="AM47" t="s">
        <v>240</v>
      </c>
      <c r="AN47" t="s">
        <v>240</v>
      </c>
      <c r="AO47" t="s">
        <v>240</v>
      </c>
      <c r="AP47" t="s">
        <v>240</v>
      </c>
      <c r="AQ47" t="s">
        <v>240</v>
      </c>
      <c r="AR47" t="s">
        <v>240</v>
      </c>
      <c r="AS47" t="s">
        <v>240</v>
      </c>
      <c r="AT47" t="s">
        <v>240</v>
      </c>
      <c r="AU47" t="s">
        <v>240</v>
      </c>
      <c r="AV47" t="s">
        <v>240</v>
      </c>
      <c r="AW47" t="s">
        <v>240</v>
      </c>
      <c r="AX47" s="259" t="s">
        <v>240</v>
      </c>
      <c r="AY47"/>
      <c r="AZ47" t="s">
        <v>240</v>
      </c>
    </row>
    <row r="48" spans="1:52" ht="15" x14ac:dyDescent="0.25">
      <c r="A48" s="260">
        <v>703001</v>
      </c>
      <c r="B48" s="261" t="s">
        <v>263</v>
      </c>
      <c r="C48" t="s">
        <v>186</v>
      </c>
      <c r="D48" t="s">
        <v>186</v>
      </c>
      <c r="E48" t="s">
        <v>186</v>
      </c>
      <c r="F48" t="s">
        <v>186</v>
      </c>
      <c r="G48" t="s">
        <v>186</v>
      </c>
      <c r="H48" t="s">
        <v>186</v>
      </c>
      <c r="I48" t="s">
        <v>186</v>
      </c>
      <c r="J48" t="s">
        <v>186</v>
      </c>
      <c r="K48" t="s">
        <v>186</v>
      </c>
      <c r="L48" t="s">
        <v>186</v>
      </c>
      <c r="M48" t="s">
        <v>186</v>
      </c>
      <c r="N48" t="s">
        <v>186</v>
      </c>
      <c r="O48" t="s">
        <v>186</v>
      </c>
      <c r="P48" t="s">
        <v>186</v>
      </c>
      <c r="Q48" t="s">
        <v>186</v>
      </c>
      <c r="R48" t="s">
        <v>186</v>
      </c>
      <c r="S48" t="s">
        <v>186</v>
      </c>
      <c r="T48" t="s">
        <v>186</v>
      </c>
      <c r="U48" t="s">
        <v>186</v>
      </c>
      <c r="V48" t="s">
        <v>186</v>
      </c>
      <c r="W48" t="s">
        <v>186</v>
      </c>
      <c r="X48" t="s">
        <v>186</v>
      </c>
      <c r="Y48" t="s">
        <v>186</v>
      </c>
      <c r="Z48" t="s">
        <v>186</v>
      </c>
      <c r="AA48" t="s">
        <v>186</v>
      </c>
      <c r="AB48" t="s">
        <v>186</v>
      </c>
      <c r="AC48" t="s">
        <v>186</v>
      </c>
      <c r="AD48" t="s">
        <v>186</v>
      </c>
      <c r="AE48" t="s">
        <v>186</v>
      </c>
      <c r="AF48" t="s">
        <v>188</v>
      </c>
      <c r="AG48" t="s">
        <v>188</v>
      </c>
      <c r="AH48" t="s">
        <v>188</v>
      </c>
      <c r="AI48" t="s">
        <v>188</v>
      </c>
      <c r="AJ48" t="s">
        <v>188</v>
      </c>
      <c r="AK48" t="s">
        <v>188</v>
      </c>
      <c r="AL48" t="s">
        <v>188</v>
      </c>
      <c r="AM48" t="s">
        <v>240</v>
      </c>
      <c r="AN48" t="s">
        <v>240</v>
      </c>
      <c r="AO48" t="s">
        <v>240</v>
      </c>
      <c r="AP48" t="s">
        <v>240</v>
      </c>
      <c r="AQ48" t="s">
        <v>240</v>
      </c>
      <c r="AR48" t="s">
        <v>240</v>
      </c>
      <c r="AS48" t="s">
        <v>240</v>
      </c>
      <c r="AT48" t="s">
        <v>240</v>
      </c>
      <c r="AU48" t="s">
        <v>240</v>
      </c>
      <c r="AV48" t="s">
        <v>240</v>
      </c>
      <c r="AW48" t="s">
        <v>240</v>
      </c>
      <c r="AX48" s="259" t="s">
        <v>240</v>
      </c>
      <c r="AY48"/>
      <c r="AZ48" t="s">
        <v>240</v>
      </c>
    </row>
    <row r="49" spans="1:52" ht="15" x14ac:dyDescent="0.25">
      <c r="A49" s="262">
        <v>703046</v>
      </c>
      <c r="B49" s="263" t="s">
        <v>262</v>
      </c>
      <c r="C49" s="264" t="s">
        <v>186</v>
      </c>
      <c r="D49" s="264" t="s">
        <v>186</v>
      </c>
      <c r="E49" s="264" t="s">
        <v>186</v>
      </c>
      <c r="F49" s="264" t="s">
        <v>186</v>
      </c>
      <c r="G49" s="264" t="s">
        <v>186</v>
      </c>
      <c r="H49" s="264" t="s">
        <v>186</v>
      </c>
      <c r="I49" s="264" t="s">
        <v>186</v>
      </c>
      <c r="J49" s="264" t="s">
        <v>186</v>
      </c>
      <c r="K49" s="264" t="s">
        <v>186</v>
      </c>
      <c r="L49" s="264" t="s">
        <v>186</v>
      </c>
      <c r="M49" t="s">
        <v>2124</v>
      </c>
      <c r="N49" t="s">
        <v>186</v>
      </c>
      <c r="O49" s="264" t="s">
        <v>187</v>
      </c>
      <c r="P49" s="264" t="s">
        <v>187</v>
      </c>
      <c r="Q49" s="264" t="s">
        <v>187</v>
      </c>
      <c r="R49" s="264" t="s">
        <v>187</v>
      </c>
      <c r="S49" s="264" t="s">
        <v>187</v>
      </c>
      <c r="T49" s="264" t="s">
        <v>187</v>
      </c>
      <c r="U49" s="264" t="s">
        <v>187</v>
      </c>
      <c r="V49" s="264" t="s">
        <v>187</v>
      </c>
      <c r="W49" s="264" t="s">
        <v>187</v>
      </c>
      <c r="X49" s="264" t="s">
        <v>187</v>
      </c>
      <c r="Y49" s="264" t="s">
        <v>187</v>
      </c>
      <c r="Z49" s="264" t="s">
        <v>187</v>
      </c>
      <c r="AA49" s="264" t="s">
        <v>240</v>
      </c>
      <c r="AB49" s="264" t="s">
        <v>240</v>
      </c>
      <c r="AC49" s="264" t="s">
        <v>240</v>
      </c>
      <c r="AD49" s="264" t="s">
        <v>240</v>
      </c>
      <c r="AE49" s="264" t="s">
        <v>240</v>
      </c>
      <c r="AF49" s="264" t="s">
        <v>240</v>
      </c>
      <c r="AG49" s="264" t="s">
        <v>240</v>
      </c>
      <c r="AH49" s="264" t="s">
        <v>240</v>
      </c>
      <c r="AI49" s="264" t="s">
        <v>240</v>
      </c>
      <c r="AJ49" s="264" t="s">
        <v>240</v>
      </c>
      <c r="AK49" s="264" t="s">
        <v>240</v>
      </c>
      <c r="AL49" s="264" t="s">
        <v>240</v>
      </c>
      <c r="AM49" s="264" t="s">
        <v>240</v>
      </c>
      <c r="AN49" s="264" t="s">
        <v>240</v>
      </c>
      <c r="AO49" s="264" t="s">
        <v>240</v>
      </c>
      <c r="AP49" s="264" t="s">
        <v>240</v>
      </c>
      <c r="AQ49" s="264" t="s">
        <v>240</v>
      </c>
      <c r="AR49" s="264" t="s">
        <v>240</v>
      </c>
      <c r="AS49" s="264" t="s">
        <v>240</v>
      </c>
      <c r="AT49" s="264" t="s">
        <v>240</v>
      </c>
      <c r="AU49" s="264" t="s">
        <v>240</v>
      </c>
      <c r="AV49" s="264" t="s">
        <v>240</v>
      </c>
      <c r="AW49" s="264" t="s">
        <v>240</v>
      </c>
      <c r="AX49" s="264" t="s">
        <v>240</v>
      </c>
      <c r="AY49" s="264" t="s">
        <v>2044</v>
      </c>
      <c r="AZ49" t="s">
        <v>240</v>
      </c>
    </row>
    <row r="50" spans="1:52" ht="15" x14ac:dyDescent="0.25">
      <c r="A50" s="262">
        <v>703051</v>
      </c>
      <c r="B50" s="263" t="s">
        <v>263</v>
      </c>
      <c r="C50" s="264" t="s">
        <v>188</v>
      </c>
      <c r="D50" s="264" t="s">
        <v>186</v>
      </c>
      <c r="E50" s="264" t="s">
        <v>186</v>
      </c>
      <c r="F50" s="264" t="s">
        <v>186</v>
      </c>
      <c r="G50" s="264" t="s">
        <v>186</v>
      </c>
      <c r="H50" s="264" t="s">
        <v>187</v>
      </c>
      <c r="I50" s="264" t="s">
        <v>188</v>
      </c>
      <c r="J50" s="264" t="s">
        <v>186</v>
      </c>
      <c r="K50" s="264" t="s">
        <v>188</v>
      </c>
      <c r="L50" s="264" t="s">
        <v>188</v>
      </c>
      <c r="M50" t="s">
        <v>186</v>
      </c>
      <c r="N50" t="s">
        <v>186</v>
      </c>
      <c r="O50" s="264" t="s">
        <v>188</v>
      </c>
      <c r="P50" s="264" t="s">
        <v>188</v>
      </c>
      <c r="Q50" s="264" t="s">
        <v>188</v>
      </c>
      <c r="R50" s="264" t="s">
        <v>188</v>
      </c>
      <c r="S50" s="264" t="s">
        <v>188</v>
      </c>
      <c r="T50" s="264" t="s">
        <v>187</v>
      </c>
      <c r="U50" s="264" t="s">
        <v>186</v>
      </c>
      <c r="V50" s="264" t="s">
        <v>188</v>
      </c>
      <c r="W50" s="264" t="s">
        <v>188</v>
      </c>
      <c r="X50" s="264" t="s">
        <v>188</v>
      </c>
      <c r="Y50" s="264" t="s">
        <v>188</v>
      </c>
      <c r="Z50" s="264" t="s">
        <v>188</v>
      </c>
      <c r="AA50" s="264" t="s">
        <v>188</v>
      </c>
      <c r="AB50" s="264" t="s">
        <v>188</v>
      </c>
      <c r="AC50" s="264" t="s">
        <v>188</v>
      </c>
      <c r="AD50" s="264" t="s">
        <v>187</v>
      </c>
      <c r="AE50" s="264" t="s">
        <v>188</v>
      </c>
      <c r="AF50" s="264" t="s">
        <v>188</v>
      </c>
      <c r="AG50" s="264" t="s">
        <v>188</v>
      </c>
      <c r="AH50" s="264" t="s">
        <v>188</v>
      </c>
      <c r="AI50" s="264" t="s">
        <v>187</v>
      </c>
      <c r="AJ50" s="264" t="s">
        <v>187</v>
      </c>
      <c r="AK50" s="264" t="s">
        <v>187</v>
      </c>
      <c r="AL50" s="264" t="s">
        <v>188</v>
      </c>
      <c r="AM50" s="264" t="s">
        <v>240</v>
      </c>
      <c r="AN50" s="264" t="s">
        <v>240</v>
      </c>
      <c r="AO50" s="264" t="s">
        <v>240</v>
      </c>
      <c r="AP50" s="264" t="s">
        <v>240</v>
      </c>
      <c r="AQ50" s="264" t="s">
        <v>240</v>
      </c>
      <c r="AR50" s="264" t="s">
        <v>240</v>
      </c>
      <c r="AS50" s="264" t="s">
        <v>240</v>
      </c>
      <c r="AT50" s="264" t="s">
        <v>240</v>
      </c>
      <c r="AU50" s="264" t="s">
        <v>240</v>
      </c>
      <c r="AV50" s="264" t="s">
        <v>240</v>
      </c>
      <c r="AW50" s="264" t="s">
        <v>240</v>
      </c>
      <c r="AX50" s="264" t="s">
        <v>240</v>
      </c>
      <c r="AY50" s="264" t="s">
        <v>2044</v>
      </c>
      <c r="AZ50" t="s">
        <v>5190</v>
      </c>
    </row>
    <row r="51" spans="1:52" ht="15" x14ac:dyDescent="0.25">
      <c r="A51" s="262">
        <v>703059</v>
      </c>
      <c r="B51" s="263" t="s">
        <v>263</v>
      </c>
      <c r="C51" s="264" t="s">
        <v>2124</v>
      </c>
      <c r="D51" s="264" t="s">
        <v>2124</v>
      </c>
      <c r="E51" s="264" t="s">
        <v>2124</v>
      </c>
      <c r="F51" s="264" t="s">
        <v>2124</v>
      </c>
      <c r="G51" s="264" t="s">
        <v>2124</v>
      </c>
      <c r="H51" s="264" t="s">
        <v>2124</v>
      </c>
      <c r="I51" s="264" t="s">
        <v>2124</v>
      </c>
      <c r="J51" s="264" t="s">
        <v>2124</v>
      </c>
      <c r="K51" s="264" t="s">
        <v>2124</v>
      </c>
      <c r="L51" s="264" t="s">
        <v>2124</v>
      </c>
      <c r="M51" t="s">
        <v>186</v>
      </c>
      <c r="N51" t="s">
        <v>186</v>
      </c>
      <c r="O51" s="264" t="s">
        <v>2124</v>
      </c>
      <c r="P51" s="264" t="s">
        <v>2124</v>
      </c>
      <c r="Q51" s="264" t="s">
        <v>2124</v>
      </c>
      <c r="R51" s="264" t="s">
        <v>2124</v>
      </c>
      <c r="S51" s="264" t="s">
        <v>2124</v>
      </c>
      <c r="T51" s="264" t="s">
        <v>2124</v>
      </c>
      <c r="U51" s="264" t="s">
        <v>2124</v>
      </c>
      <c r="V51" s="264" t="s">
        <v>2124</v>
      </c>
      <c r="W51" s="264" t="s">
        <v>2124</v>
      </c>
      <c r="X51" s="264" t="s">
        <v>2124</v>
      </c>
      <c r="Y51" s="264" t="s">
        <v>2124</v>
      </c>
      <c r="Z51" s="264" t="s">
        <v>2124</v>
      </c>
      <c r="AA51" s="264" t="s">
        <v>2124</v>
      </c>
      <c r="AB51" s="264" t="s">
        <v>2124</v>
      </c>
      <c r="AC51" s="264" t="s">
        <v>2124</v>
      </c>
      <c r="AD51" s="264" t="s">
        <v>2124</v>
      </c>
      <c r="AE51" s="264" t="s">
        <v>2124</v>
      </c>
      <c r="AF51" s="264" t="s">
        <v>2124</v>
      </c>
      <c r="AG51" s="264" t="s">
        <v>2124</v>
      </c>
      <c r="AH51" s="264" t="s">
        <v>2124</v>
      </c>
      <c r="AI51" s="264" t="s">
        <v>2124</v>
      </c>
      <c r="AJ51" s="264" t="s">
        <v>2124</v>
      </c>
      <c r="AK51" s="264" t="s">
        <v>2124</v>
      </c>
      <c r="AL51" s="264" t="s">
        <v>2124</v>
      </c>
      <c r="AM51" s="264" t="s">
        <v>240</v>
      </c>
      <c r="AN51" s="264" t="s">
        <v>240</v>
      </c>
      <c r="AO51" s="264" t="s">
        <v>240</v>
      </c>
      <c r="AP51" s="264" t="s">
        <v>240</v>
      </c>
      <c r="AQ51" s="264" t="s">
        <v>240</v>
      </c>
      <c r="AR51" s="264" t="s">
        <v>240</v>
      </c>
      <c r="AS51" s="264" t="s">
        <v>240</v>
      </c>
      <c r="AT51" s="264" t="s">
        <v>240</v>
      </c>
      <c r="AU51" s="264" t="s">
        <v>240</v>
      </c>
      <c r="AV51" s="264" t="s">
        <v>240</v>
      </c>
      <c r="AW51" s="264" t="s">
        <v>240</v>
      </c>
      <c r="AX51" s="264" t="s">
        <v>240</v>
      </c>
      <c r="AY51" s="264" t="s">
        <v>2044</v>
      </c>
      <c r="AZ51" t="s">
        <v>240</v>
      </c>
    </row>
    <row r="52" spans="1:52" ht="15" x14ac:dyDescent="0.25">
      <c r="A52" s="260">
        <v>703083</v>
      </c>
      <c r="B52" s="261" t="s">
        <v>468</v>
      </c>
      <c r="C52" t="s">
        <v>186</v>
      </c>
      <c r="D52" t="s">
        <v>186</v>
      </c>
      <c r="E52" t="s">
        <v>188</v>
      </c>
      <c r="F52" t="s">
        <v>186</v>
      </c>
      <c r="G52" t="s">
        <v>188</v>
      </c>
      <c r="H52" t="s">
        <v>188</v>
      </c>
      <c r="I52" t="s">
        <v>186</v>
      </c>
      <c r="J52" t="s">
        <v>186</v>
      </c>
      <c r="K52" t="s">
        <v>188</v>
      </c>
      <c r="L52" t="s">
        <v>188</v>
      </c>
      <c r="M52" t="s">
        <v>188</v>
      </c>
      <c r="N52" t="s">
        <v>188</v>
      </c>
      <c r="O52" t="s">
        <v>186</v>
      </c>
      <c r="P52" t="s">
        <v>186</v>
      </c>
      <c r="Q52" t="s">
        <v>186</v>
      </c>
      <c r="R52" t="s">
        <v>186</v>
      </c>
      <c r="S52" t="s">
        <v>186</v>
      </c>
      <c r="T52" t="s">
        <v>188</v>
      </c>
      <c r="U52" t="s">
        <v>188</v>
      </c>
      <c r="V52" t="s">
        <v>188</v>
      </c>
      <c r="W52" t="s">
        <v>186</v>
      </c>
      <c r="X52" t="s">
        <v>188</v>
      </c>
      <c r="Y52" t="s">
        <v>188</v>
      </c>
      <c r="Z52" t="s">
        <v>188</v>
      </c>
      <c r="AA52" t="s">
        <v>240</v>
      </c>
      <c r="AB52" t="s">
        <v>240</v>
      </c>
      <c r="AC52" t="s">
        <v>240</v>
      </c>
      <c r="AD52" t="s">
        <v>240</v>
      </c>
      <c r="AE52" t="s">
        <v>240</v>
      </c>
      <c r="AF52" t="s">
        <v>240</v>
      </c>
      <c r="AG52" t="s">
        <v>240</v>
      </c>
      <c r="AH52" t="s">
        <v>240</v>
      </c>
      <c r="AI52" t="s">
        <v>240</v>
      </c>
      <c r="AJ52" t="s">
        <v>240</v>
      </c>
      <c r="AK52" t="s">
        <v>240</v>
      </c>
      <c r="AL52" t="s">
        <v>240</v>
      </c>
      <c r="AM52" t="s">
        <v>240</v>
      </c>
      <c r="AN52" t="s">
        <v>240</v>
      </c>
      <c r="AO52" t="s">
        <v>240</v>
      </c>
      <c r="AP52" t="s">
        <v>240</v>
      </c>
      <c r="AQ52" t="s">
        <v>240</v>
      </c>
      <c r="AR52" t="s">
        <v>240</v>
      </c>
      <c r="AS52" t="s">
        <v>240</v>
      </c>
      <c r="AT52" t="s">
        <v>240</v>
      </c>
      <c r="AU52" t="s">
        <v>240</v>
      </c>
      <c r="AV52" t="s">
        <v>240</v>
      </c>
      <c r="AW52" t="s">
        <v>240</v>
      </c>
      <c r="AX52" s="259" t="s">
        <v>240</v>
      </c>
      <c r="AY52"/>
      <c r="AZ52" t="s">
        <v>240</v>
      </c>
    </row>
    <row r="53" spans="1:52" ht="15" x14ac:dyDescent="0.25">
      <c r="A53" s="260">
        <v>703084</v>
      </c>
      <c r="B53" s="261" t="s">
        <v>466</v>
      </c>
      <c r="C53" t="s">
        <v>188</v>
      </c>
      <c r="D53" t="s">
        <v>188</v>
      </c>
      <c r="E53" t="s">
        <v>188</v>
      </c>
      <c r="F53" t="s">
        <v>186</v>
      </c>
      <c r="G53" t="s">
        <v>186</v>
      </c>
      <c r="H53" t="s">
        <v>186</v>
      </c>
      <c r="I53" t="s">
        <v>188</v>
      </c>
      <c r="J53" t="s">
        <v>186</v>
      </c>
      <c r="K53" t="s">
        <v>188</v>
      </c>
      <c r="L53" t="s">
        <v>188</v>
      </c>
      <c r="M53" t="s">
        <v>188</v>
      </c>
      <c r="N53" t="s">
        <v>188</v>
      </c>
      <c r="O53" t="s">
        <v>188</v>
      </c>
      <c r="P53" t="s">
        <v>188</v>
      </c>
      <c r="Q53" t="s">
        <v>188</v>
      </c>
      <c r="R53" t="s">
        <v>188</v>
      </c>
      <c r="S53" t="s">
        <v>186</v>
      </c>
      <c r="T53" t="s">
        <v>186</v>
      </c>
      <c r="U53" t="s">
        <v>186</v>
      </c>
      <c r="V53" t="s">
        <v>188</v>
      </c>
      <c r="W53" t="s">
        <v>186</v>
      </c>
      <c r="X53" t="s">
        <v>188</v>
      </c>
      <c r="Y53" t="s">
        <v>188</v>
      </c>
      <c r="Z53" t="s">
        <v>186</v>
      </c>
      <c r="AA53" t="s">
        <v>188</v>
      </c>
      <c r="AB53" t="s">
        <v>188</v>
      </c>
      <c r="AC53" t="s">
        <v>188</v>
      </c>
      <c r="AD53" t="s">
        <v>187</v>
      </c>
      <c r="AE53" t="s">
        <v>188</v>
      </c>
      <c r="AF53" t="s">
        <v>186</v>
      </c>
      <c r="AG53" t="s">
        <v>188</v>
      </c>
      <c r="AH53" t="s">
        <v>186</v>
      </c>
      <c r="AI53" t="s">
        <v>186</v>
      </c>
      <c r="AJ53" t="s">
        <v>188</v>
      </c>
      <c r="AK53" t="s">
        <v>188</v>
      </c>
      <c r="AL53" t="s">
        <v>188</v>
      </c>
      <c r="AM53" t="s">
        <v>186</v>
      </c>
      <c r="AN53" t="s">
        <v>188</v>
      </c>
      <c r="AO53" t="s">
        <v>188</v>
      </c>
      <c r="AP53" t="s">
        <v>187</v>
      </c>
      <c r="AQ53" t="s">
        <v>188</v>
      </c>
      <c r="AR53" t="s">
        <v>186</v>
      </c>
      <c r="AS53"/>
      <c r="AT53" t="s">
        <v>186</v>
      </c>
      <c r="AU53" t="s">
        <v>187</v>
      </c>
      <c r="AV53" t="s">
        <v>187</v>
      </c>
      <c r="AW53" t="s">
        <v>187</v>
      </c>
      <c r="AX53" s="259" t="s">
        <v>188</v>
      </c>
      <c r="AY53"/>
      <c r="AZ53" t="s">
        <v>240</v>
      </c>
    </row>
    <row r="54" spans="1:52" ht="15" x14ac:dyDescent="0.25">
      <c r="A54" s="260">
        <v>703091</v>
      </c>
      <c r="B54" s="261" t="s">
        <v>262</v>
      </c>
      <c r="C54" t="s">
        <v>186</v>
      </c>
      <c r="D54" t="s">
        <v>186</v>
      </c>
      <c r="E54" t="s">
        <v>186</v>
      </c>
      <c r="F54" t="s">
        <v>186</v>
      </c>
      <c r="G54" t="s">
        <v>186</v>
      </c>
      <c r="H54" t="s">
        <v>186</v>
      </c>
      <c r="I54" t="s">
        <v>186</v>
      </c>
      <c r="J54" t="s">
        <v>186</v>
      </c>
      <c r="K54" t="s">
        <v>186</v>
      </c>
      <c r="L54" t="s">
        <v>186</v>
      </c>
      <c r="M54" t="s">
        <v>186</v>
      </c>
      <c r="N54" t="s">
        <v>186</v>
      </c>
      <c r="O54" t="s">
        <v>186</v>
      </c>
      <c r="P54" t="s">
        <v>188</v>
      </c>
      <c r="Q54" t="s">
        <v>186</v>
      </c>
      <c r="R54" t="s">
        <v>187</v>
      </c>
      <c r="S54" t="s">
        <v>186</v>
      </c>
      <c r="T54" t="s">
        <v>187</v>
      </c>
      <c r="U54" t="s">
        <v>187</v>
      </c>
      <c r="V54" t="s">
        <v>186</v>
      </c>
      <c r="W54" t="s">
        <v>188</v>
      </c>
      <c r="X54" t="s">
        <v>188</v>
      </c>
      <c r="Y54" t="s">
        <v>187</v>
      </c>
      <c r="Z54" t="s">
        <v>187</v>
      </c>
      <c r="AA54" t="s">
        <v>240</v>
      </c>
      <c r="AB54" t="s">
        <v>240</v>
      </c>
      <c r="AC54" t="s">
        <v>240</v>
      </c>
      <c r="AD54" t="s">
        <v>240</v>
      </c>
      <c r="AE54" t="s">
        <v>240</v>
      </c>
      <c r="AF54" t="s">
        <v>240</v>
      </c>
      <c r="AG54" t="s">
        <v>240</v>
      </c>
      <c r="AH54" t="s">
        <v>240</v>
      </c>
      <c r="AI54" t="s">
        <v>240</v>
      </c>
      <c r="AJ54" t="s">
        <v>240</v>
      </c>
      <c r="AK54" t="s">
        <v>240</v>
      </c>
      <c r="AL54" t="s">
        <v>240</v>
      </c>
      <c r="AM54" t="s">
        <v>240</v>
      </c>
      <c r="AN54" t="s">
        <v>240</v>
      </c>
      <c r="AO54" t="s">
        <v>240</v>
      </c>
      <c r="AP54" t="s">
        <v>240</v>
      </c>
      <c r="AQ54" t="s">
        <v>240</v>
      </c>
      <c r="AR54" t="s">
        <v>240</v>
      </c>
      <c r="AS54" t="s">
        <v>240</v>
      </c>
      <c r="AT54" t="s">
        <v>240</v>
      </c>
      <c r="AU54" t="s">
        <v>240</v>
      </c>
      <c r="AV54" t="s">
        <v>240</v>
      </c>
      <c r="AW54" t="s">
        <v>240</v>
      </c>
      <c r="AX54" s="259" t="s">
        <v>240</v>
      </c>
      <c r="AY54"/>
      <c r="AZ54" t="s">
        <v>240</v>
      </c>
    </row>
    <row r="55" spans="1:52" ht="15" x14ac:dyDescent="0.25">
      <c r="A55" s="260">
        <v>703093</v>
      </c>
      <c r="B55" s="261" t="s">
        <v>466</v>
      </c>
      <c r="C55" t="s">
        <v>188</v>
      </c>
      <c r="D55" t="s">
        <v>188</v>
      </c>
      <c r="E55" t="s">
        <v>188</v>
      </c>
      <c r="F55" t="s">
        <v>186</v>
      </c>
      <c r="G55" t="s">
        <v>186</v>
      </c>
      <c r="H55" t="s">
        <v>186</v>
      </c>
      <c r="I55" t="s">
        <v>188</v>
      </c>
      <c r="J55" t="s">
        <v>186</v>
      </c>
      <c r="K55" t="s">
        <v>188</v>
      </c>
      <c r="L55" t="s">
        <v>188</v>
      </c>
      <c r="M55" t="s">
        <v>188</v>
      </c>
      <c r="N55" t="s">
        <v>188</v>
      </c>
      <c r="O55" t="s">
        <v>188</v>
      </c>
      <c r="P55" t="s">
        <v>188</v>
      </c>
      <c r="Q55" t="s">
        <v>188</v>
      </c>
      <c r="R55" t="s">
        <v>187</v>
      </c>
      <c r="S55" t="s">
        <v>186</v>
      </c>
      <c r="T55" t="s">
        <v>186</v>
      </c>
      <c r="U55" t="s">
        <v>186</v>
      </c>
      <c r="V55" t="s">
        <v>188</v>
      </c>
      <c r="W55" t="s">
        <v>186</v>
      </c>
      <c r="X55" t="s">
        <v>188</v>
      </c>
      <c r="Y55" t="s">
        <v>188</v>
      </c>
      <c r="Z55" t="s">
        <v>186</v>
      </c>
      <c r="AA55" t="s">
        <v>188</v>
      </c>
      <c r="AB55" t="s">
        <v>188</v>
      </c>
      <c r="AC55" t="s">
        <v>188</v>
      </c>
      <c r="AD55" t="s">
        <v>187</v>
      </c>
      <c r="AE55" t="s">
        <v>188</v>
      </c>
      <c r="AF55" t="s">
        <v>186</v>
      </c>
      <c r="AG55" t="s">
        <v>188</v>
      </c>
      <c r="AH55" t="s">
        <v>186</v>
      </c>
      <c r="AI55" t="s">
        <v>186</v>
      </c>
      <c r="AJ55" t="s">
        <v>188</v>
      </c>
      <c r="AK55" t="s">
        <v>188</v>
      </c>
      <c r="AL55" t="s">
        <v>186</v>
      </c>
      <c r="AM55" t="s">
        <v>187</v>
      </c>
      <c r="AN55" t="s">
        <v>188</v>
      </c>
      <c r="AO55" t="s">
        <v>187</v>
      </c>
      <c r="AP55" t="s">
        <v>188</v>
      </c>
      <c r="AQ55" t="s">
        <v>188</v>
      </c>
      <c r="AR55" t="s">
        <v>188</v>
      </c>
      <c r="AS55"/>
      <c r="AT55" t="s">
        <v>240</v>
      </c>
      <c r="AU55" t="s">
        <v>240</v>
      </c>
      <c r="AV55" t="s">
        <v>240</v>
      </c>
      <c r="AW55" t="s">
        <v>240</v>
      </c>
      <c r="AX55" s="259" t="s">
        <v>240</v>
      </c>
      <c r="AY55"/>
      <c r="AZ55" t="s">
        <v>240</v>
      </c>
    </row>
    <row r="56" spans="1:52" ht="15" x14ac:dyDescent="0.25">
      <c r="A56" s="260">
        <v>703101</v>
      </c>
      <c r="B56" s="261" t="s">
        <v>239</v>
      </c>
      <c r="C56" t="s">
        <v>2124</v>
      </c>
      <c r="D56" t="s">
        <v>2124</v>
      </c>
      <c r="E56" t="s">
        <v>2124</v>
      </c>
      <c r="F56" t="s">
        <v>2124</v>
      </c>
      <c r="G56" t="s">
        <v>2124</v>
      </c>
      <c r="H56" t="s">
        <v>2124</v>
      </c>
      <c r="I56" t="s">
        <v>2124</v>
      </c>
      <c r="J56" t="s">
        <v>2124</v>
      </c>
      <c r="K56" t="s">
        <v>2124</v>
      </c>
      <c r="L56" t="s">
        <v>2124</v>
      </c>
      <c r="M56" t="s">
        <v>2124</v>
      </c>
      <c r="N56" t="s">
        <v>2124</v>
      </c>
      <c r="O56" t="s">
        <v>2124</v>
      </c>
      <c r="P56" t="s">
        <v>2124</v>
      </c>
      <c r="Q56" t="s">
        <v>2124</v>
      </c>
      <c r="R56" t="s">
        <v>2124</v>
      </c>
      <c r="S56" t="s">
        <v>2124</v>
      </c>
      <c r="T56" t="s">
        <v>2124</v>
      </c>
      <c r="U56" t="s">
        <v>2124</v>
      </c>
      <c r="V56" t="s">
        <v>2124</v>
      </c>
      <c r="W56" t="s">
        <v>2124</v>
      </c>
      <c r="X56" t="s">
        <v>2124</v>
      </c>
      <c r="Y56" t="s">
        <v>2124</v>
      </c>
      <c r="Z56" t="s">
        <v>2124</v>
      </c>
      <c r="AA56" t="s">
        <v>2124</v>
      </c>
      <c r="AB56" t="s">
        <v>2124</v>
      </c>
      <c r="AC56" t="s">
        <v>2124</v>
      </c>
      <c r="AD56" t="s">
        <v>2124</v>
      </c>
      <c r="AE56" t="s">
        <v>2124</v>
      </c>
      <c r="AF56" t="s">
        <v>2124</v>
      </c>
      <c r="AG56" t="s">
        <v>2124</v>
      </c>
      <c r="AH56" t="s">
        <v>2124</v>
      </c>
      <c r="AI56" t="s">
        <v>2124</v>
      </c>
      <c r="AJ56" t="s">
        <v>2124</v>
      </c>
      <c r="AK56" t="s">
        <v>2124</v>
      </c>
      <c r="AL56" t="s">
        <v>2124</v>
      </c>
      <c r="AM56" t="s">
        <v>240</v>
      </c>
      <c r="AN56" t="s">
        <v>240</v>
      </c>
      <c r="AO56" t="s">
        <v>240</v>
      </c>
      <c r="AP56" t="s">
        <v>240</v>
      </c>
      <c r="AQ56" t="s">
        <v>240</v>
      </c>
      <c r="AR56" t="s">
        <v>240</v>
      </c>
      <c r="AS56" t="s">
        <v>240</v>
      </c>
      <c r="AT56" t="s">
        <v>240</v>
      </c>
      <c r="AU56" t="s">
        <v>240</v>
      </c>
      <c r="AV56" t="s">
        <v>240</v>
      </c>
      <c r="AW56" t="s">
        <v>240</v>
      </c>
      <c r="AX56" s="259" t="s">
        <v>240</v>
      </c>
      <c r="AY56"/>
      <c r="AZ56" t="s">
        <v>5190</v>
      </c>
    </row>
    <row r="57" spans="1:52" ht="15" x14ac:dyDescent="0.25">
      <c r="A57" s="260">
        <v>703112</v>
      </c>
      <c r="B57" s="261" t="s">
        <v>468</v>
      </c>
      <c r="C57" t="s">
        <v>2124</v>
      </c>
      <c r="D57" t="s">
        <v>2124</v>
      </c>
      <c r="E57" t="s">
        <v>2124</v>
      </c>
      <c r="F57" t="s">
        <v>2124</v>
      </c>
      <c r="G57" t="s">
        <v>2124</v>
      </c>
      <c r="H57" t="s">
        <v>2124</v>
      </c>
      <c r="I57" t="s">
        <v>2124</v>
      </c>
      <c r="J57" t="s">
        <v>2124</v>
      </c>
      <c r="K57" t="s">
        <v>2124</v>
      </c>
      <c r="L57" t="s">
        <v>2124</v>
      </c>
      <c r="M57" t="s">
        <v>2124</v>
      </c>
      <c r="N57" t="s">
        <v>2124</v>
      </c>
      <c r="O57" t="s">
        <v>2124</v>
      </c>
      <c r="P57" t="s">
        <v>2124</v>
      </c>
      <c r="Q57" t="s">
        <v>2124</v>
      </c>
      <c r="R57" t="s">
        <v>2124</v>
      </c>
      <c r="S57" t="s">
        <v>2124</v>
      </c>
      <c r="T57" t="s">
        <v>2124</v>
      </c>
      <c r="U57" t="s">
        <v>2124</v>
      </c>
      <c r="V57" t="s">
        <v>2124</v>
      </c>
      <c r="W57" t="s">
        <v>2124</v>
      </c>
      <c r="X57" t="s">
        <v>2124</v>
      </c>
      <c r="Y57" t="s">
        <v>2124</v>
      </c>
      <c r="Z57" t="s">
        <v>2124</v>
      </c>
      <c r="AA57" t="s">
        <v>240</v>
      </c>
      <c r="AB57" t="s">
        <v>240</v>
      </c>
      <c r="AC57" t="s">
        <v>240</v>
      </c>
      <c r="AD57" t="s">
        <v>240</v>
      </c>
      <c r="AE57" t="s">
        <v>240</v>
      </c>
      <c r="AF57" t="s">
        <v>240</v>
      </c>
      <c r="AG57" t="s">
        <v>240</v>
      </c>
      <c r="AH57" t="s">
        <v>240</v>
      </c>
      <c r="AI57" t="s">
        <v>240</v>
      </c>
      <c r="AJ57" t="s">
        <v>240</v>
      </c>
      <c r="AK57" t="s">
        <v>240</v>
      </c>
      <c r="AL57" t="s">
        <v>240</v>
      </c>
      <c r="AM57" t="s">
        <v>240</v>
      </c>
      <c r="AN57" t="s">
        <v>240</v>
      </c>
      <c r="AO57" t="s">
        <v>240</v>
      </c>
      <c r="AP57" t="s">
        <v>240</v>
      </c>
      <c r="AQ57" t="s">
        <v>240</v>
      </c>
      <c r="AR57" t="s">
        <v>240</v>
      </c>
      <c r="AS57" t="s">
        <v>240</v>
      </c>
      <c r="AT57" t="s">
        <v>240</v>
      </c>
      <c r="AU57" t="s">
        <v>240</v>
      </c>
      <c r="AV57" t="s">
        <v>240</v>
      </c>
      <c r="AW57" t="s">
        <v>240</v>
      </c>
      <c r="AX57" s="259" t="s">
        <v>240</v>
      </c>
      <c r="AY57"/>
      <c r="AZ57" t="s">
        <v>5190</v>
      </c>
    </row>
    <row r="58" spans="1:52" ht="15" x14ac:dyDescent="0.25">
      <c r="A58" s="262">
        <v>703151</v>
      </c>
      <c r="B58" s="263" t="s">
        <v>263</v>
      </c>
      <c r="C58" s="264" t="s">
        <v>188</v>
      </c>
      <c r="D58" s="264" t="s">
        <v>188</v>
      </c>
      <c r="E58" s="264" t="s">
        <v>188</v>
      </c>
      <c r="F58" s="264" t="s">
        <v>186</v>
      </c>
      <c r="G58" s="264" t="s">
        <v>188</v>
      </c>
      <c r="H58" s="264" t="s">
        <v>188</v>
      </c>
      <c r="I58" s="264" t="s">
        <v>186</v>
      </c>
      <c r="J58" s="264" t="s">
        <v>186</v>
      </c>
      <c r="K58" s="264" t="s">
        <v>188</v>
      </c>
      <c r="L58" s="264" t="s">
        <v>186</v>
      </c>
      <c r="M58" t="s">
        <v>186</v>
      </c>
      <c r="N58" t="s">
        <v>186</v>
      </c>
      <c r="O58" s="264" t="s">
        <v>186</v>
      </c>
      <c r="P58" s="264" t="s">
        <v>186</v>
      </c>
      <c r="Q58" s="264" t="s">
        <v>186</v>
      </c>
      <c r="R58" s="264" t="s">
        <v>186</v>
      </c>
      <c r="S58" s="264" t="s">
        <v>188</v>
      </c>
      <c r="T58" s="264" t="s">
        <v>188</v>
      </c>
      <c r="U58" s="264" t="s">
        <v>186</v>
      </c>
      <c r="V58" s="264" t="s">
        <v>186</v>
      </c>
      <c r="W58" s="264" t="s">
        <v>186</v>
      </c>
      <c r="X58" s="264" t="s">
        <v>186</v>
      </c>
      <c r="Y58" s="264" t="s">
        <v>186</v>
      </c>
      <c r="Z58" s="264" t="s">
        <v>188</v>
      </c>
      <c r="AA58" s="264" t="s">
        <v>188</v>
      </c>
      <c r="AB58" s="264" t="s">
        <v>188</v>
      </c>
      <c r="AC58" s="264" t="s">
        <v>188</v>
      </c>
      <c r="AD58" s="264" t="s">
        <v>188</v>
      </c>
      <c r="AE58" s="264" t="s">
        <v>186</v>
      </c>
      <c r="AF58" s="264" t="s">
        <v>188</v>
      </c>
      <c r="AG58" s="264" t="s">
        <v>187</v>
      </c>
      <c r="AH58" s="264" t="s">
        <v>187</v>
      </c>
      <c r="AI58" s="264" t="s">
        <v>188</v>
      </c>
      <c r="AJ58" s="264" t="s">
        <v>187</v>
      </c>
      <c r="AK58" s="264" t="s">
        <v>187</v>
      </c>
      <c r="AL58" s="264" t="s">
        <v>187</v>
      </c>
      <c r="AM58" s="264" t="s">
        <v>240</v>
      </c>
      <c r="AN58" s="264" t="s">
        <v>240</v>
      </c>
      <c r="AO58" s="264" t="s">
        <v>240</v>
      </c>
      <c r="AP58" s="264" t="s">
        <v>240</v>
      </c>
      <c r="AQ58" s="264" t="s">
        <v>240</v>
      </c>
      <c r="AR58" s="264" t="s">
        <v>240</v>
      </c>
      <c r="AS58" s="264" t="s">
        <v>240</v>
      </c>
      <c r="AT58" s="264" t="s">
        <v>240</v>
      </c>
      <c r="AU58" s="264" t="s">
        <v>240</v>
      </c>
      <c r="AV58" s="264" t="s">
        <v>240</v>
      </c>
      <c r="AW58" s="264" t="s">
        <v>240</v>
      </c>
      <c r="AX58" s="264" t="s">
        <v>240</v>
      </c>
      <c r="AY58" s="264" t="s">
        <v>2044</v>
      </c>
      <c r="AZ58" t="s">
        <v>5190</v>
      </c>
    </row>
    <row r="59" spans="1:52" ht="15" x14ac:dyDescent="0.25">
      <c r="A59" s="260">
        <v>703177</v>
      </c>
      <c r="B59" s="261" t="s">
        <v>466</v>
      </c>
      <c r="C59" t="s">
        <v>240</v>
      </c>
      <c r="D59" t="s">
        <v>240</v>
      </c>
      <c r="E59" t="s">
        <v>240</v>
      </c>
      <c r="F59" t="s">
        <v>240</v>
      </c>
      <c r="G59" t="s">
        <v>240</v>
      </c>
      <c r="H59" t="s">
        <v>240</v>
      </c>
      <c r="I59" t="s">
        <v>240</v>
      </c>
      <c r="J59" t="s">
        <v>240</v>
      </c>
      <c r="K59" t="s">
        <v>240</v>
      </c>
      <c r="L59" t="s">
        <v>240</v>
      </c>
      <c r="M59" t="s">
        <v>240</v>
      </c>
      <c r="N59" t="s">
        <v>240</v>
      </c>
      <c r="O59" t="s">
        <v>240</v>
      </c>
      <c r="P59" t="s">
        <v>240</v>
      </c>
      <c r="Q59" t="s">
        <v>240</v>
      </c>
      <c r="R59" t="s">
        <v>240</v>
      </c>
      <c r="S59" t="s">
        <v>240</v>
      </c>
      <c r="T59" t="s">
        <v>240</v>
      </c>
      <c r="U59" t="s">
        <v>240</v>
      </c>
      <c r="V59" t="s">
        <v>240</v>
      </c>
      <c r="W59" t="s">
        <v>240</v>
      </c>
      <c r="X59" t="s">
        <v>240</v>
      </c>
      <c r="Y59" t="s">
        <v>240</v>
      </c>
      <c r="Z59" t="s">
        <v>240</v>
      </c>
      <c r="AA59" t="s">
        <v>240</v>
      </c>
      <c r="AB59" t="s">
        <v>240</v>
      </c>
      <c r="AC59" t="s">
        <v>240</v>
      </c>
      <c r="AD59" t="s">
        <v>240</v>
      </c>
      <c r="AE59" t="s">
        <v>240</v>
      </c>
      <c r="AF59" t="s">
        <v>240</v>
      </c>
      <c r="AG59" t="s">
        <v>240</v>
      </c>
      <c r="AH59" t="s">
        <v>240</v>
      </c>
      <c r="AI59" t="s">
        <v>240</v>
      </c>
      <c r="AJ59" t="s">
        <v>240</v>
      </c>
      <c r="AK59" t="s">
        <v>240</v>
      </c>
      <c r="AL59" t="s">
        <v>240</v>
      </c>
      <c r="AM59" t="s">
        <v>240</v>
      </c>
      <c r="AN59" t="s">
        <v>240</v>
      </c>
      <c r="AO59" t="s">
        <v>240</v>
      </c>
      <c r="AP59" t="s">
        <v>240</v>
      </c>
      <c r="AQ59" t="s">
        <v>240</v>
      </c>
      <c r="AR59" t="s">
        <v>240</v>
      </c>
      <c r="AS59" t="s">
        <v>188</v>
      </c>
      <c r="AT59" t="s">
        <v>187</v>
      </c>
      <c r="AU59" t="s">
        <v>187</v>
      </c>
      <c r="AV59" t="s">
        <v>188</v>
      </c>
      <c r="AW59" t="s">
        <v>188</v>
      </c>
      <c r="AX59" s="259" t="s">
        <v>188</v>
      </c>
      <c r="AY59"/>
      <c r="AZ59" t="s">
        <v>240</v>
      </c>
    </row>
    <row r="60" spans="1:52" ht="15" x14ac:dyDescent="0.25">
      <c r="A60" s="260">
        <v>703236</v>
      </c>
      <c r="B60" s="261" t="s">
        <v>466</v>
      </c>
      <c r="C60" t="s">
        <v>186</v>
      </c>
      <c r="D60" t="s">
        <v>186</v>
      </c>
      <c r="E60" t="s">
        <v>186</v>
      </c>
      <c r="F60" t="s">
        <v>186</v>
      </c>
      <c r="G60" t="s">
        <v>186</v>
      </c>
      <c r="H60" t="s">
        <v>186</v>
      </c>
      <c r="I60" t="s">
        <v>186</v>
      </c>
      <c r="J60" t="s">
        <v>186</v>
      </c>
      <c r="K60" t="s">
        <v>186</v>
      </c>
      <c r="L60" t="s">
        <v>186</v>
      </c>
      <c r="M60" t="s">
        <v>186</v>
      </c>
      <c r="N60" t="s">
        <v>186</v>
      </c>
      <c r="O60" t="s">
        <v>188</v>
      </c>
      <c r="P60" t="s">
        <v>188</v>
      </c>
      <c r="Q60" t="s">
        <v>188</v>
      </c>
      <c r="R60" t="s">
        <v>187</v>
      </c>
      <c r="S60" t="s">
        <v>188</v>
      </c>
      <c r="T60" t="s">
        <v>188</v>
      </c>
      <c r="U60" t="s">
        <v>187</v>
      </c>
      <c r="V60" t="s">
        <v>188</v>
      </c>
      <c r="W60" t="s">
        <v>186</v>
      </c>
      <c r="X60" t="s">
        <v>188</v>
      </c>
      <c r="Y60" t="s">
        <v>186</v>
      </c>
      <c r="Z60" t="s">
        <v>188</v>
      </c>
      <c r="AA60" t="s">
        <v>188</v>
      </c>
      <c r="AB60" t="s">
        <v>188</v>
      </c>
      <c r="AC60" t="s">
        <v>188</v>
      </c>
      <c r="AD60" t="s">
        <v>188</v>
      </c>
      <c r="AE60" t="s">
        <v>188</v>
      </c>
      <c r="AF60" t="s">
        <v>188</v>
      </c>
      <c r="AG60" t="s">
        <v>187</v>
      </c>
      <c r="AH60" t="s">
        <v>187</v>
      </c>
      <c r="AI60" t="s">
        <v>187</v>
      </c>
      <c r="AJ60" t="s">
        <v>187</v>
      </c>
      <c r="AK60" t="s">
        <v>187</v>
      </c>
      <c r="AL60" t="s">
        <v>187</v>
      </c>
      <c r="AM60" t="s">
        <v>188</v>
      </c>
      <c r="AN60" t="s">
        <v>188</v>
      </c>
      <c r="AO60" t="s">
        <v>188</v>
      </c>
      <c r="AP60" t="s">
        <v>188</v>
      </c>
      <c r="AQ60" t="s">
        <v>188</v>
      </c>
      <c r="AR60" t="s">
        <v>188</v>
      </c>
      <c r="AS60" t="s">
        <v>240</v>
      </c>
      <c r="AT60" t="s">
        <v>240</v>
      </c>
      <c r="AU60" t="s">
        <v>240</v>
      </c>
      <c r="AV60" t="s">
        <v>240</v>
      </c>
      <c r="AW60" t="s">
        <v>240</v>
      </c>
      <c r="AX60" s="259" t="s">
        <v>240</v>
      </c>
      <c r="AY60"/>
      <c r="AZ60" t="s">
        <v>240</v>
      </c>
    </row>
    <row r="61" spans="1:52" ht="15" x14ac:dyDescent="0.25">
      <c r="A61" s="262">
        <v>703237</v>
      </c>
      <c r="B61" s="263" t="s">
        <v>262</v>
      </c>
      <c r="C61" s="264" t="s">
        <v>186</v>
      </c>
      <c r="D61" s="264" t="s">
        <v>186</v>
      </c>
      <c r="E61" s="264" t="s">
        <v>186</v>
      </c>
      <c r="F61" s="264" t="s">
        <v>186</v>
      </c>
      <c r="G61" s="264" t="s">
        <v>186</v>
      </c>
      <c r="H61" s="264" t="s">
        <v>186</v>
      </c>
      <c r="I61" s="264" t="s">
        <v>186</v>
      </c>
      <c r="J61" s="264" t="s">
        <v>186</v>
      </c>
      <c r="K61" s="264" t="s">
        <v>186</v>
      </c>
      <c r="L61" s="264" t="s">
        <v>186</v>
      </c>
      <c r="M61" t="s">
        <v>2124</v>
      </c>
      <c r="N61" t="s">
        <v>186</v>
      </c>
      <c r="O61" s="264" t="s">
        <v>186</v>
      </c>
      <c r="P61" s="264" t="s">
        <v>187</v>
      </c>
      <c r="Q61" s="264" t="s">
        <v>186</v>
      </c>
      <c r="R61" s="264" t="s">
        <v>187</v>
      </c>
      <c r="S61" s="264" t="s">
        <v>187</v>
      </c>
      <c r="T61" s="264" t="s">
        <v>187</v>
      </c>
      <c r="U61" s="264" t="s">
        <v>187</v>
      </c>
      <c r="V61" s="264" t="s">
        <v>187</v>
      </c>
      <c r="W61" s="264" t="s">
        <v>187</v>
      </c>
      <c r="X61" s="264" t="s">
        <v>187</v>
      </c>
      <c r="Y61" s="264" t="s">
        <v>187</v>
      </c>
      <c r="Z61" s="264" t="s">
        <v>187</v>
      </c>
      <c r="AA61" s="264" t="s">
        <v>240</v>
      </c>
      <c r="AB61" s="264" t="s">
        <v>240</v>
      </c>
      <c r="AC61" s="264" t="s">
        <v>240</v>
      </c>
      <c r="AD61" s="264" t="s">
        <v>240</v>
      </c>
      <c r="AE61" s="264" t="s">
        <v>240</v>
      </c>
      <c r="AF61" s="264" t="s">
        <v>240</v>
      </c>
      <c r="AG61" s="264" t="s">
        <v>240</v>
      </c>
      <c r="AH61" s="264" t="s">
        <v>240</v>
      </c>
      <c r="AI61" s="264" t="s">
        <v>240</v>
      </c>
      <c r="AJ61" s="264" t="s">
        <v>240</v>
      </c>
      <c r="AK61" s="264" t="s">
        <v>240</v>
      </c>
      <c r="AL61" s="264" t="s">
        <v>240</v>
      </c>
      <c r="AM61" s="264" t="s">
        <v>240</v>
      </c>
      <c r="AN61" s="264" t="s">
        <v>240</v>
      </c>
      <c r="AO61" s="264" t="s">
        <v>240</v>
      </c>
      <c r="AP61" s="264" t="s">
        <v>240</v>
      </c>
      <c r="AQ61" s="264" t="s">
        <v>240</v>
      </c>
      <c r="AR61" s="264" t="s">
        <v>240</v>
      </c>
      <c r="AS61" s="264" t="s">
        <v>240</v>
      </c>
      <c r="AT61" s="264" t="s">
        <v>240</v>
      </c>
      <c r="AU61" s="264" t="s">
        <v>240</v>
      </c>
      <c r="AV61" s="264" t="s">
        <v>240</v>
      </c>
      <c r="AW61" s="264" t="s">
        <v>240</v>
      </c>
      <c r="AX61" s="264" t="s">
        <v>240</v>
      </c>
      <c r="AY61" s="264" t="s">
        <v>2044</v>
      </c>
      <c r="AZ61" t="s">
        <v>240</v>
      </c>
    </row>
    <row r="62" spans="1:52" ht="15" x14ac:dyDescent="0.25">
      <c r="A62" s="262">
        <v>703292</v>
      </c>
      <c r="B62" s="263" t="s">
        <v>262</v>
      </c>
      <c r="C62" s="264" t="s">
        <v>188</v>
      </c>
      <c r="D62" s="264" t="s">
        <v>186</v>
      </c>
      <c r="E62" s="264" t="s">
        <v>186</v>
      </c>
      <c r="F62" s="264" t="s">
        <v>186</v>
      </c>
      <c r="G62" s="264" t="s">
        <v>186</v>
      </c>
      <c r="H62" s="264" t="s">
        <v>186</v>
      </c>
      <c r="I62" s="264" t="s">
        <v>186</v>
      </c>
      <c r="J62" s="264" t="s">
        <v>186</v>
      </c>
      <c r="K62" s="264" t="s">
        <v>186</v>
      </c>
      <c r="L62" s="264" t="s">
        <v>186</v>
      </c>
      <c r="M62" t="s">
        <v>186</v>
      </c>
      <c r="N62" t="s">
        <v>186</v>
      </c>
      <c r="O62" s="264" t="s">
        <v>188</v>
      </c>
      <c r="P62" s="264" t="s">
        <v>188</v>
      </c>
      <c r="Q62" s="264" t="s">
        <v>188</v>
      </c>
      <c r="R62" s="264" t="s">
        <v>187</v>
      </c>
      <c r="S62" s="264" t="s">
        <v>187</v>
      </c>
      <c r="T62" s="264" t="s">
        <v>187</v>
      </c>
      <c r="U62" s="264" t="s">
        <v>187</v>
      </c>
      <c r="V62" s="264" t="s">
        <v>187</v>
      </c>
      <c r="W62" s="264" t="s">
        <v>188</v>
      </c>
      <c r="X62" s="264" t="s">
        <v>187</v>
      </c>
      <c r="Y62" s="264" t="s">
        <v>187</v>
      </c>
      <c r="Z62" s="264" t="s">
        <v>187</v>
      </c>
      <c r="AA62" s="264" t="s">
        <v>240</v>
      </c>
      <c r="AB62" s="264" t="s">
        <v>240</v>
      </c>
      <c r="AC62" s="264" t="s">
        <v>240</v>
      </c>
      <c r="AD62" s="264" t="s">
        <v>240</v>
      </c>
      <c r="AE62" s="264" t="s">
        <v>240</v>
      </c>
      <c r="AF62" s="264" t="s">
        <v>240</v>
      </c>
      <c r="AG62" s="264" t="s">
        <v>240</v>
      </c>
      <c r="AH62" s="264" t="s">
        <v>240</v>
      </c>
      <c r="AI62" s="264" t="s">
        <v>240</v>
      </c>
      <c r="AJ62" s="264" t="s">
        <v>240</v>
      </c>
      <c r="AK62" s="264" t="s">
        <v>240</v>
      </c>
      <c r="AL62" s="264" t="s">
        <v>240</v>
      </c>
      <c r="AM62" s="264" t="s">
        <v>240</v>
      </c>
      <c r="AN62" s="264" t="s">
        <v>240</v>
      </c>
      <c r="AO62" s="264" t="s">
        <v>240</v>
      </c>
      <c r="AP62" s="264" t="s">
        <v>240</v>
      </c>
      <c r="AQ62" s="264" t="s">
        <v>240</v>
      </c>
      <c r="AR62" s="264" t="s">
        <v>240</v>
      </c>
      <c r="AS62" s="264" t="s">
        <v>240</v>
      </c>
      <c r="AT62" s="264" t="s">
        <v>240</v>
      </c>
      <c r="AU62" s="264" t="s">
        <v>240</v>
      </c>
      <c r="AV62" s="264" t="s">
        <v>240</v>
      </c>
      <c r="AW62" s="264" t="s">
        <v>240</v>
      </c>
      <c r="AX62" s="264" t="s">
        <v>240</v>
      </c>
      <c r="AY62" s="264" t="s">
        <v>2044</v>
      </c>
      <c r="AZ62" t="s">
        <v>240</v>
      </c>
    </row>
    <row r="63" spans="1:52" ht="15" x14ac:dyDescent="0.25">
      <c r="A63" s="260">
        <v>703329</v>
      </c>
      <c r="B63" s="261" t="s">
        <v>239</v>
      </c>
      <c r="C63" t="s">
        <v>188</v>
      </c>
      <c r="D63" t="s">
        <v>188</v>
      </c>
      <c r="E63" t="s">
        <v>188</v>
      </c>
      <c r="F63" t="s">
        <v>186</v>
      </c>
      <c r="G63" t="s">
        <v>188</v>
      </c>
      <c r="H63" t="s">
        <v>186</v>
      </c>
      <c r="I63" t="s">
        <v>186</v>
      </c>
      <c r="J63" t="s">
        <v>186</v>
      </c>
      <c r="K63" t="s">
        <v>188</v>
      </c>
      <c r="L63" t="s">
        <v>186</v>
      </c>
      <c r="M63" t="s">
        <v>186</v>
      </c>
      <c r="N63" t="s">
        <v>186</v>
      </c>
      <c r="O63" t="s">
        <v>186</v>
      </c>
      <c r="P63" t="s">
        <v>186</v>
      </c>
      <c r="Q63" t="s">
        <v>186</v>
      </c>
      <c r="R63" t="s">
        <v>186</v>
      </c>
      <c r="S63" t="s">
        <v>188</v>
      </c>
      <c r="T63" t="s">
        <v>186</v>
      </c>
      <c r="U63" t="s">
        <v>186</v>
      </c>
      <c r="V63" t="s">
        <v>186</v>
      </c>
      <c r="W63" t="s">
        <v>186</v>
      </c>
      <c r="X63" t="s">
        <v>186</v>
      </c>
      <c r="Y63" t="s">
        <v>186</v>
      </c>
      <c r="Z63" t="s">
        <v>188</v>
      </c>
      <c r="AA63" t="s">
        <v>188</v>
      </c>
      <c r="AB63" t="s">
        <v>188</v>
      </c>
      <c r="AC63" t="s">
        <v>188</v>
      </c>
      <c r="AD63" t="s">
        <v>188</v>
      </c>
      <c r="AE63" t="s">
        <v>186</v>
      </c>
      <c r="AF63" t="s">
        <v>186</v>
      </c>
      <c r="AG63" t="s">
        <v>188</v>
      </c>
      <c r="AH63" t="s">
        <v>186</v>
      </c>
      <c r="AI63" t="s">
        <v>186</v>
      </c>
      <c r="AJ63" t="s">
        <v>186</v>
      </c>
      <c r="AK63" t="s">
        <v>186</v>
      </c>
      <c r="AL63" t="s">
        <v>186</v>
      </c>
      <c r="AM63" t="s">
        <v>240</v>
      </c>
      <c r="AN63" t="s">
        <v>240</v>
      </c>
      <c r="AO63" t="s">
        <v>240</v>
      </c>
      <c r="AP63" t="s">
        <v>240</v>
      </c>
      <c r="AQ63" t="s">
        <v>240</v>
      </c>
      <c r="AR63" t="s">
        <v>240</v>
      </c>
      <c r="AS63" t="s">
        <v>240</v>
      </c>
      <c r="AT63" t="s">
        <v>240</v>
      </c>
      <c r="AU63" t="s">
        <v>240</v>
      </c>
      <c r="AV63" t="s">
        <v>240</v>
      </c>
      <c r="AW63" t="s">
        <v>240</v>
      </c>
      <c r="AX63" s="259" t="s">
        <v>240</v>
      </c>
      <c r="AY63"/>
      <c r="AZ63" t="s">
        <v>240</v>
      </c>
    </row>
    <row r="64" spans="1:52" ht="15" x14ac:dyDescent="0.25">
      <c r="A64" s="260">
        <v>703330</v>
      </c>
      <c r="B64" s="261" t="s">
        <v>466</v>
      </c>
      <c r="C64" t="s">
        <v>186</v>
      </c>
      <c r="D64" t="s">
        <v>186</v>
      </c>
      <c r="E64" t="s">
        <v>186</v>
      </c>
      <c r="F64" t="s">
        <v>186</v>
      </c>
      <c r="G64" t="s">
        <v>186</v>
      </c>
      <c r="H64" t="s">
        <v>186</v>
      </c>
      <c r="I64" t="s">
        <v>186</v>
      </c>
      <c r="J64" t="s">
        <v>186</v>
      </c>
      <c r="K64" t="s">
        <v>186</v>
      </c>
      <c r="L64" t="s">
        <v>186</v>
      </c>
      <c r="M64" t="s">
        <v>186</v>
      </c>
      <c r="N64" t="s">
        <v>186</v>
      </c>
      <c r="O64" t="s">
        <v>186</v>
      </c>
      <c r="P64" t="s">
        <v>186</v>
      </c>
      <c r="Q64" t="s">
        <v>186</v>
      </c>
      <c r="R64" t="s">
        <v>186</v>
      </c>
      <c r="S64" t="s">
        <v>186</v>
      </c>
      <c r="T64" t="s">
        <v>186</v>
      </c>
      <c r="U64" t="s">
        <v>186</v>
      </c>
      <c r="V64" t="s">
        <v>186</v>
      </c>
      <c r="W64" t="s">
        <v>186</v>
      </c>
      <c r="X64" t="s">
        <v>186</v>
      </c>
      <c r="Y64" t="s">
        <v>186</v>
      </c>
      <c r="Z64" t="s">
        <v>186</v>
      </c>
      <c r="AA64" t="s">
        <v>186</v>
      </c>
      <c r="AB64" t="s">
        <v>186</v>
      </c>
      <c r="AC64" t="s">
        <v>186</v>
      </c>
      <c r="AD64" t="s">
        <v>186</v>
      </c>
      <c r="AE64" t="s">
        <v>186</v>
      </c>
      <c r="AF64" t="s">
        <v>186</v>
      </c>
      <c r="AG64" t="s">
        <v>186</v>
      </c>
      <c r="AH64" t="s">
        <v>186</v>
      </c>
      <c r="AI64" t="s">
        <v>186</v>
      </c>
      <c r="AJ64" t="s">
        <v>186</v>
      </c>
      <c r="AK64" t="s">
        <v>186</v>
      </c>
      <c r="AL64" t="s">
        <v>187</v>
      </c>
      <c r="AM64" t="s">
        <v>188</v>
      </c>
      <c r="AN64" t="s">
        <v>188</v>
      </c>
      <c r="AO64" t="s">
        <v>188</v>
      </c>
      <c r="AP64" t="s">
        <v>188</v>
      </c>
      <c r="AQ64" t="s">
        <v>188</v>
      </c>
      <c r="AR64" t="s">
        <v>188</v>
      </c>
      <c r="AS64"/>
      <c r="AT64" t="s">
        <v>240</v>
      </c>
      <c r="AU64" t="s">
        <v>240</v>
      </c>
      <c r="AV64" t="s">
        <v>240</v>
      </c>
      <c r="AW64" t="s">
        <v>240</v>
      </c>
      <c r="AX64" s="259" t="s">
        <v>240</v>
      </c>
      <c r="AY64"/>
      <c r="AZ64" t="s">
        <v>240</v>
      </c>
    </row>
    <row r="65" spans="1:52" ht="15" x14ac:dyDescent="0.25">
      <c r="A65" s="262">
        <v>703332</v>
      </c>
      <c r="B65" s="263" t="s">
        <v>262</v>
      </c>
      <c r="C65" s="264" t="s">
        <v>186</v>
      </c>
      <c r="D65" s="264" t="s">
        <v>187</v>
      </c>
      <c r="E65" s="264" t="s">
        <v>186</v>
      </c>
      <c r="F65" s="264" t="s">
        <v>186</v>
      </c>
      <c r="G65" s="264" t="s">
        <v>186</v>
      </c>
      <c r="H65" s="264" t="s">
        <v>188</v>
      </c>
      <c r="I65" s="264" t="s">
        <v>186</v>
      </c>
      <c r="J65" s="264" t="s">
        <v>186</v>
      </c>
      <c r="K65" s="264" t="s">
        <v>188</v>
      </c>
      <c r="L65" s="264" t="s">
        <v>188</v>
      </c>
      <c r="M65" t="s">
        <v>2124</v>
      </c>
      <c r="N65" t="s">
        <v>186</v>
      </c>
      <c r="O65" s="264" t="s">
        <v>187</v>
      </c>
      <c r="P65" s="264" t="s">
        <v>187</v>
      </c>
      <c r="Q65" s="264" t="s">
        <v>188</v>
      </c>
      <c r="R65" s="264" t="s">
        <v>188</v>
      </c>
      <c r="S65" s="264" t="s">
        <v>187</v>
      </c>
      <c r="T65" s="264" t="s">
        <v>187</v>
      </c>
      <c r="U65" s="264" t="s">
        <v>187</v>
      </c>
      <c r="V65" s="264" t="s">
        <v>188</v>
      </c>
      <c r="W65" s="264" t="s">
        <v>187</v>
      </c>
      <c r="X65" s="264" t="s">
        <v>188</v>
      </c>
      <c r="Y65" s="264" t="s">
        <v>187</v>
      </c>
      <c r="Z65" s="264" t="s">
        <v>187</v>
      </c>
      <c r="AA65" s="264" t="s">
        <v>240</v>
      </c>
      <c r="AB65" s="264" t="s">
        <v>240</v>
      </c>
      <c r="AC65" s="264" t="s">
        <v>240</v>
      </c>
      <c r="AD65" s="264" t="s">
        <v>240</v>
      </c>
      <c r="AE65" s="264" t="s">
        <v>240</v>
      </c>
      <c r="AF65" s="264" t="s">
        <v>240</v>
      </c>
      <c r="AG65" s="264" t="s">
        <v>240</v>
      </c>
      <c r="AH65" s="264" t="s">
        <v>240</v>
      </c>
      <c r="AI65" s="264" t="s">
        <v>240</v>
      </c>
      <c r="AJ65" s="264" t="s">
        <v>240</v>
      </c>
      <c r="AK65" s="264" t="s">
        <v>240</v>
      </c>
      <c r="AL65" s="264" t="s">
        <v>240</v>
      </c>
      <c r="AM65" s="264" t="s">
        <v>240</v>
      </c>
      <c r="AN65" s="264" t="s">
        <v>240</v>
      </c>
      <c r="AO65" s="264" t="s">
        <v>240</v>
      </c>
      <c r="AP65" s="264" t="s">
        <v>240</v>
      </c>
      <c r="AQ65" s="264" t="s">
        <v>240</v>
      </c>
      <c r="AR65" s="264" t="s">
        <v>240</v>
      </c>
      <c r="AS65" s="264" t="s">
        <v>240</v>
      </c>
      <c r="AT65" s="264" t="s">
        <v>240</v>
      </c>
      <c r="AU65" s="264" t="s">
        <v>240</v>
      </c>
      <c r="AV65" s="264" t="s">
        <v>240</v>
      </c>
      <c r="AW65" s="264" t="s">
        <v>240</v>
      </c>
      <c r="AX65" s="264" t="s">
        <v>240</v>
      </c>
      <c r="AY65" s="264" t="s">
        <v>2044</v>
      </c>
      <c r="AZ65" t="s">
        <v>5190</v>
      </c>
    </row>
    <row r="66" spans="1:52" ht="15" x14ac:dyDescent="0.25">
      <c r="A66" s="260">
        <v>703333</v>
      </c>
      <c r="B66" s="261" t="s">
        <v>468</v>
      </c>
      <c r="C66" t="s">
        <v>2124</v>
      </c>
      <c r="D66" t="s">
        <v>2124</v>
      </c>
      <c r="E66" t="s">
        <v>2124</v>
      </c>
      <c r="F66" t="s">
        <v>2124</v>
      </c>
      <c r="G66" t="s">
        <v>2124</v>
      </c>
      <c r="H66" t="s">
        <v>2124</v>
      </c>
      <c r="I66" t="s">
        <v>2124</v>
      </c>
      <c r="J66" t="s">
        <v>2124</v>
      </c>
      <c r="K66" t="s">
        <v>2124</v>
      </c>
      <c r="L66" t="s">
        <v>2124</v>
      </c>
      <c r="M66" t="s">
        <v>2124</v>
      </c>
      <c r="N66" t="s">
        <v>2124</v>
      </c>
      <c r="O66" t="s">
        <v>2124</v>
      </c>
      <c r="P66" t="s">
        <v>2124</v>
      </c>
      <c r="Q66" t="s">
        <v>2124</v>
      </c>
      <c r="R66" t="s">
        <v>2124</v>
      </c>
      <c r="S66" t="s">
        <v>2124</v>
      </c>
      <c r="T66" t="s">
        <v>2124</v>
      </c>
      <c r="U66" t="s">
        <v>2124</v>
      </c>
      <c r="V66" t="s">
        <v>2124</v>
      </c>
      <c r="W66" t="s">
        <v>2124</v>
      </c>
      <c r="X66" t="s">
        <v>2124</v>
      </c>
      <c r="Y66" t="s">
        <v>2124</v>
      </c>
      <c r="Z66" t="s">
        <v>2124</v>
      </c>
      <c r="AA66" t="s">
        <v>240</v>
      </c>
      <c r="AB66" t="s">
        <v>240</v>
      </c>
      <c r="AC66" t="s">
        <v>240</v>
      </c>
      <c r="AD66" t="s">
        <v>240</v>
      </c>
      <c r="AE66" t="s">
        <v>240</v>
      </c>
      <c r="AF66" t="s">
        <v>240</v>
      </c>
      <c r="AG66" t="s">
        <v>240</v>
      </c>
      <c r="AH66" t="s">
        <v>240</v>
      </c>
      <c r="AI66" t="s">
        <v>240</v>
      </c>
      <c r="AJ66" t="s">
        <v>240</v>
      </c>
      <c r="AK66" t="s">
        <v>240</v>
      </c>
      <c r="AL66" t="s">
        <v>240</v>
      </c>
      <c r="AM66" t="s">
        <v>240</v>
      </c>
      <c r="AN66" t="s">
        <v>240</v>
      </c>
      <c r="AO66" t="s">
        <v>240</v>
      </c>
      <c r="AP66" t="s">
        <v>240</v>
      </c>
      <c r="AQ66" t="s">
        <v>240</v>
      </c>
      <c r="AR66" t="s">
        <v>240</v>
      </c>
      <c r="AS66" t="s">
        <v>240</v>
      </c>
      <c r="AT66" t="s">
        <v>240</v>
      </c>
      <c r="AU66" t="s">
        <v>240</v>
      </c>
      <c r="AV66" t="s">
        <v>240</v>
      </c>
      <c r="AW66" t="s">
        <v>240</v>
      </c>
      <c r="AX66" s="259" t="s">
        <v>240</v>
      </c>
      <c r="AY66"/>
      <c r="AZ66" t="s">
        <v>5190</v>
      </c>
    </row>
    <row r="67" spans="1:52" ht="15" x14ac:dyDescent="0.25">
      <c r="A67" s="260">
        <v>703356</v>
      </c>
      <c r="B67" s="261" t="s">
        <v>263</v>
      </c>
      <c r="C67" t="s">
        <v>2124</v>
      </c>
      <c r="D67" t="s">
        <v>2124</v>
      </c>
      <c r="E67" t="s">
        <v>2124</v>
      </c>
      <c r="F67" t="s">
        <v>2124</v>
      </c>
      <c r="G67" t="s">
        <v>2124</v>
      </c>
      <c r="H67" t="s">
        <v>2124</v>
      </c>
      <c r="I67" t="s">
        <v>2124</v>
      </c>
      <c r="J67" t="s">
        <v>2124</v>
      </c>
      <c r="K67" t="s">
        <v>2124</v>
      </c>
      <c r="L67" t="s">
        <v>2124</v>
      </c>
      <c r="M67" t="s">
        <v>2124</v>
      </c>
      <c r="N67" t="s">
        <v>2124</v>
      </c>
      <c r="O67" t="s">
        <v>2124</v>
      </c>
      <c r="P67" t="s">
        <v>2124</v>
      </c>
      <c r="Q67" t="s">
        <v>2124</v>
      </c>
      <c r="R67" t="s">
        <v>2124</v>
      </c>
      <c r="S67" t="s">
        <v>2124</v>
      </c>
      <c r="T67" t="s">
        <v>2124</v>
      </c>
      <c r="U67" t="s">
        <v>2124</v>
      </c>
      <c r="V67" t="s">
        <v>2124</v>
      </c>
      <c r="W67" t="s">
        <v>2124</v>
      </c>
      <c r="X67" t="s">
        <v>2124</v>
      </c>
      <c r="Y67" t="s">
        <v>2124</v>
      </c>
      <c r="Z67" t="s">
        <v>2124</v>
      </c>
      <c r="AA67" t="s">
        <v>2124</v>
      </c>
      <c r="AB67" t="s">
        <v>2124</v>
      </c>
      <c r="AC67" t="s">
        <v>2124</v>
      </c>
      <c r="AD67" t="s">
        <v>2124</v>
      </c>
      <c r="AE67" t="s">
        <v>2124</v>
      </c>
      <c r="AF67" t="s">
        <v>2124</v>
      </c>
      <c r="AG67" t="s">
        <v>2124</v>
      </c>
      <c r="AH67" t="s">
        <v>2124</v>
      </c>
      <c r="AI67" t="s">
        <v>2124</v>
      </c>
      <c r="AJ67" t="s">
        <v>2124</v>
      </c>
      <c r="AK67" t="s">
        <v>2124</v>
      </c>
      <c r="AL67" t="s">
        <v>2124</v>
      </c>
      <c r="AM67" t="s">
        <v>240</v>
      </c>
      <c r="AN67" t="s">
        <v>240</v>
      </c>
      <c r="AO67" t="s">
        <v>240</v>
      </c>
      <c r="AP67" t="s">
        <v>240</v>
      </c>
      <c r="AQ67" t="s">
        <v>240</v>
      </c>
      <c r="AR67" t="s">
        <v>240</v>
      </c>
      <c r="AS67"/>
      <c r="AT67" t="s">
        <v>240</v>
      </c>
      <c r="AU67" t="s">
        <v>240</v>
      </c>
      <c r="AV67" t="s">
        <v>240</v>
      </c>
      <c r="AW67" t="s">
        <v>240</v>
      </c>
      <c r="AX67" s="259" t="s">
        <v>240</v>
      </c>
      <c r="AY67"/>
      <c r="AZ67" t="s">
        <v>5190</v>
      </c>
    </row>
    <row r="68" spans="1:52" ht="15" x14ac:dyDescent="0.25">
      <c r="A68" s="260">
        <v>703402</v>
      </c>
      <c r="B68" s="261" t="s">
        <v>263</v>
      </c>
      <c r="C68" t="s">
        <v>186</v>
      </c>
      <c r="D68" t="s">
        <v>188</v>
      </c>
      <c r="E68" t="s">
        <v>186</v>
      </c>
      <c r="F68" t="s">
        <v>186</v>
      </c>
      <c r="G68" t="s">
        <v>186</v>
      </c>
      <c r="H68" t="s">
        <v>186</v>
      </c>
      <c r="I68" t="s">
        <v>186</v>
      </c>
      <c r="J68" t="s">
        <v>186</v>
      </c>
      <c r="K68" t="s">
        <v>188</v>
      </c>
      <c r="L68" t="s">
        <v>186</v>
      </c>
      <c r="M68" t="s">
        <v>186</v>
      </c>
      <c r="N68" t="s">
        <v>186</v>
      </c>
      <c r="O68" t="s">
        <v>186</v>
      </c>
      <c r="P68" t="s">
        <v>186</v>
      </c>
      <c r="Q68" t="s">
        <v>188</v>
      </c>
      <c r="R68" t="s">
        <v>188</v>
      </c>
      <c r="S68" t="s">
        <v>186</v>
      </c>
      <c r="T68" t="s">
        <v>186</v>
      </c>
      <c r="U68" t="s">
        <v>186</v>
      </c>
      <c r="V68" t="s">
        <v>186</v>
      </c>
      <c r="W68" t="s">
        <v>188</v>
      </c>
      <c r="X68" t="s">
        <v>188</v>
      </c>
      <c r="Y68" t="s">
        <v>186</v>
      </c>
      <c r="Z68" t="s">
        <v>187</v>
      </c>
      <c r="AA68" t="s">
        <v>187</v>
      </c>
      <c r="AB68" t="s">
        <v>186</v>
      </c>
      <c r="AC68" t="s">
        <v>188</v>
      </c>
      <c r="AD68" t="s">
        <v>187</v>
      </c>
      <c r="AE68" t="s">
        <v>186</v>
      </c>
      <c r="AF68" t="s">
        <v>186</v>
      </c>
      <c r="AG68" t="s">
        <v>187</v>
      </c>
      <c r="AH68" t="s">
        <v>187</v>
      </c>
      <c r="AI68" t="s">
        <v>188</v>
      </c>
      <c r="AJ68" t="s">
        <v>186</v>
      </c>
      <c r="AK68" t="s">
        <v>187</v>
      </c>
      <c r="AL68" t="s">
        <v>187</v>
      </c>
      <c r="AM68" t="s">
        <v>240</v>
      </c>
      <c r="AN68" t="s">
        <v>240</v>
      </c>
      <c r="AO68" t="s">
        <v>240</v>
      </c>
      <c r="AP68" t="s">
        <v>240</v>
      </c>
      <c r="AQ68" t="s">
        <v>240</v>
      </c>
      <c r="AR68" t="s">
        <v>240</v>
      </c>
      <c r="AS68" t="s">
        <v>240</v>
      </c>
      <c r="AT68" t="s">
        <v>240</v>
      </c>
      <c r="AU68" t="s">
        <v>240</v>
      </c>
      <c r="AV68" t="s">
        <v>240</v>
      </c>
      <c r="AW68" t="s">
        <v>240</v>
      </c>
      <c r="AX68" s="259" t="s">
        <v>240</v>
      </c>
      <c r="AY68"/>
      <c r="AZ68" t="s">
        <v>240</v>
      </c>
    </row>
    <row r="69" spans="1:52" ht="15" x14ac:dyDescent="0.25">
      <c r="A69" s="260">
        <v>703418</v>
      </c>
      <c r="B69" s="261" t="s">
        <v>466</v>
      </c>
      <c r="C69" t="s">
        <v>188</v>
      </c>
      <c r="D69" t="s">
        <v>186</v>
      </c>
      <c r="E69" t="s">
        <v>188</v>
      </c>
      <c r="F69" t="s">
        <v>188</v>
      </c>
      <c r="G69" t="s">
        <v>186</v>
      </c>
      <c r="H69" t="s">
        <v>186</v>
      </c>
      <c r="I69" t="s">
        <v>188</v>
      </c>
      <c r="J69" t="s">
        <v>186</v>
      </c>
      <c r="K69" t="s">
        <v>188</v>
      </c>
      <c r="L69" t="s">
        <v>188</v>
      </c>
      <c r="M69" t="s">
        <v>188</v>
      </c>
      <c r="N69" t="s">
        <v>188</v>
      </c>
      <c r="O69" t="s">
        <v>186</v>
      </c>
      <c r="P69" t="s">
        <v>186</v>
      </c>
      <c r="Q69" t="s">
        <v>188</v>
      </c>
      <c r="R69" t="s">
        <v>186</v>
      </c>
      <c r="S69" t="s">
        <v>186</v>
      </c>
      <c r="T69" t="s">
        <v>188</v>
      </c>
      <c r="U69" t="s">
        <v>186</v>
      </c>
      <c r="V69" t="s">
        <v>186</v>
      </c>
      <c r="W69" t="s">
        <v>187</v>
      </c>
      <c r="X69" t="s">
        <v>186</v>
      </c>
      <c r="Y69" t="s">
        <v>188</v>
      </c>
      <c r="Z69" t="s">
        <v>186</v>
      </c>
      <c r="AA69" t="s">
        <v>188</v>
      </c>
      <c r="AB69" t="s">
        <v>188</v>
      </c>
      <c r="AC69" t="s">
        <v>186</v>
      </c>
      <c r="AD69" t="s">
        <v>188</v>
      </c>
      <c r="AE69" t="s">
        <v>188</v>
      </c>
      <c r="AF69" t="s">
        <v>188</v>
      </c>
      <c r="AG69" t="s">
        <v>188</v>
      </c>
      <c r="AH69" t="s">
        <v>186</v>
      </c>
      <c r="AI69" t="s">
        <v>188</v>
      </c>
      <c r="AJ69" t="s">
        <v>186</v>
      </c>
      <c r="AK69" t="s">
        <v>186</v>
      </c>
      <c r="AL69" t="s">
        <v>188</v>
      </c>
      <c r="AM69" t="s">
        <v>186</v>
      </c>
      <c r="AN69" t="s">
        <v>188</v>
      </c>
      <c r="AO69" t="s">
        <v>186</v>
      </c>
      <c r="AP69" t="s">
        <v>187</v>
      </c>
      <c r="AQ69" t="s">
        <v>187</v>
      </c>
      <c r="AR69" t="s">
        <v>188</v>
      </c>
      <c r="AS69" t="s">
        <v>188</v>
      </c>
      <c r="AT69" t="s">
        <v>188</v>
      </c>
      <c r="AU69" t="s">
        <v>187</v>
      </c>
      <c r="AV69" t="s">
        <v>188</v>
      </c>
      <c r="AW69" t="s">
        <v>188</v>
      </c>
      <c r="AX69" s="259" t="s">
        <v>187</v>
      </c>
      <c r="AY69"/>
      <c r="AZ69" t="s">
        <v>240</v>
      </c>
    </row>
    <row r="70" spans="1:52" ht="15" x14ac:dyDescent="0.25">
      <c r="A70" s="260">
        <v>703419</v>
      </c>
      <c r="B70" s="261" t="s">
        <v>262</v>
      </c>
      <c r="C70" t="s">
        <v>186</v>
      </c>
      <c r="D70" t="s">
        <v>186</v>
      </c>
      <c r="E70" t="s">
        <v>186</v>
      </c>
      <c r="F70" t="s">
        <v>186</v>
      </c>
      <c r="G70" t="s">
        <v>186</v>
      </c>
      <c r="H70" t="s">
        <v>186</v>
      </c>
      <c r="I70" t="s">
        <v>186</v>
      </c>
      <c r="J70" t="s">
        <v>186</v>
      </c>
      <c r="K70" t="s">
        <v>186</v>
      </c>
      <c r="L70" t="s">
        <v>186</v>
      </c>
      <c r="M70" t="s">
        <v>186</v>
      </c>
      <c r="N70" t="s">
        <v>186</v>
      </c>
      <c r="O70" t="s">
        <v>186</v>
      </c>
      <c r="P70" t="s">
        <v>186</v>
      </c>
      <c r="Q70" t="s">
        <v>186</v>
      </c>
      <c r="R70" t="s">
        <v>187</v>
      </c>
      <c r="S70" t="s">
        <v>186</v>
      </c>
      <c r="T70" t="s">
        <v>188</v>
      </c>
      <c r="U70" t="s">
        <v>188</v>
      </c>
      <c r="V70" t="s">
        <v>186</v>
      </c>
      <c r="W70" t="s">
        <v>188</v>
      </c>
      <c r="X70" t="s">
        <v>187</v>
      </c>
      <c r="Y70" t="s">
        <v>188</v>
      </c>
      <c r="Z70" t="s">
        <v>188</v>
      </c>
      <c r="AA70" t="s">
        <v>240</v>
      </c>
      <c r="AB70" t="s">
        <v>240</v>
      </c>
      <c r="AC70" t="s">
        <v>240</v>
      </c>
      <c r="AD70" t="s">
        <v>240</v>
      </c>
      <c r="AE70" t="s">
        <v>240</v>
      </c>
      <c r="AF70" t="s">
        <v>240</v>
      </c>
      <c r="AG70" t="s">
        <v>240</v>
      </c>
      <c r="AH70" t="s">
        <v>240</v>
      </c>
      <c r="AI70" t="s">
        <v>240</v>
      </c>
      <c r="AJ70" t="s">
        <v>240</v>
      </c>
      <c r="AK70" t="s">
        <v>240</v>
      </c>
      <c r="AL70" t="s">
        <v>240</v>
      </c>
      <c r="AM70" t="s">
        <v>240</v>
      </c>
      <c r="AN70" t="s">
        <v>240</v>
      </c>
      <c r="AO70" t="s">
        <v>240</v>
      </c>
      <c r="AP70" t="s">
        <v>240</v>
      </c>
      <c r="AQ70" t="s">
        <v>240</v>
      </c>
      <c r="AR70" t="s">
        <v>240</v>
      </c>
      <c r="AS70" t="s">
        <v>240</v>
      </c>
      <c r="AT70" t="s">
        <v>240</v>
      </c>
      <c r="AU70" t="s">
        <v>240</v>
      </c>
      <c r="AV70" t="s">
        <v>240</v>
      </c>
      <c r="AW70" t="s">
        <v>240</v>
      </c>
      <c r="AX70" s="259" t="s">
        <v>240</v>
      </c>
      <c r="AY70"/>
      <c r="AZ70" t="s">
        <v>240</v>
      </c>
    </row>
    <row r="71" spans="1:52" ht="15" x14ac:dyDescent="0.25">
      <c r="A71" s="262">
        <v>703426</v>
      </c>
      <c r="B71" s="263" t="s">
        <v>263</v>
      </c>
      <c r="C71" s="264" t="s">
        <v>188</v>
      </c>
      <c r="D71" s="264" t="s">
        <v>188</v>
      </c>
      <c r="E71" s="264" t="s">
        <v>188</v>
      </c>
      <c r="F71" s="264" t="s">
        <v>186</v>
      </c>
      <c r="G71" s="264" t="s">
        <v>186</v>
      </c>
      <c r="H71" s="264" t="s">
        <v>188</v>
      </c>
      <c r="I71" s="264" t="s">
        <v>188</v>
      </c>
      <c r="J71" s="264" t="s">
        <v>188</v>
      </c>
      <c r="K71" s="264" t="s">
        <v>188</v>
      </c>
      <c r="L71" s="264" t="s">
        <v>188</v>
      </c>
      <c r="M71" t="s">
        <v>186</v>
      </c>
      <c r="N71" t="s">
        <v>186</v>
      </c>
      <c r="O71" s="264" t="s">
        <v>188</v>
      </c>
      <c r="P71" s="264" t="s">
        <v>188</v>
      </c>
      <c r="Q71" s="264" t="s">
        <v>186</v>
      </c>
      <c r="R71" s="264" t="s">
        <v>188</v>
      </c>
      <c r="S71" s="264" t="s">
        <v>186</v>
      </c>
      <c r="T71" s="264" t="s">
        <v>188</v>
      </c>
      <c r="U71" s="264" t="s">
        <v>188</v>
      </c>
      <c r="V71" s="264" t="s">
        <v>188</v>
      </c>
      <c r="W71" s="264" t="s">
        <v>188</v>
      </c>
      <c r="X71" s="264" t="s">
        <v>188</v>
      </c>
      <c r="Y71" s="264" t="s">
        <v>186</v>
      </c>
      <c r="Z71" s="264" t="s">
        <v>186</v>
      </c>
      <c r="AA71" s="264" t="s">
        <v>188</v>
      </c>
      <c r="AB71" s="264" t="s">
        <v>188</v>
      </c>
      <c r="AC71" s="264" t="s">
        <v>188</v>
      </c>
      <c r="AD71" s="264" t="s">
        <v>188</v>
      </c>
      <c r="AE71" s="264" t="s">
        <v>188</v>
      </c>
      <c r="AF71" s="264" t="s">
        <v>188</v>
      </c>
      <c r="AG71" s="264" t="s">
        <v>188</v>
      </c>
      <c r="AH71" s="264" t="s">
        <v>186</v>
      </c>
      <c r="AI71" s="264" t="s">
        <v>188</v>
      </c>
      <c r="AJ71" s="264" t="s">
        <v>186</v>
      </c>
      <c r="AK71" s="264" t="s">
        <v>188</v>
      </c>
      <c r="AL71" s="264" t="s">
        <v>186</v>
      </c>
      <c r="AM71" s="264" t="s">
        <v>240</v>
      </c>
      <c r="AN71" s="264" t="s">
        <v>240</v>
      </c>
      <c r="AO71" s="264" t="s">
        <v>240</v>
      </c>
      <c r="AP71" s="264" t="s">
        <v>240</v>
      </c>
      <c r="AQ71" s="264" t="s">
        <v>240</v>
      </c>
      <c r="AR71" s="264" t="s">
        <v>240</v>
      </c>
      <c r="AS71" s="264" t="s">
        <v>240</v>
      </c>
      <c r="AT71" s="264" t="s">
        <v>240</v>
      </c>
      <c r="AU71" s="264" t="s">
        <v>240</v>
      </c>
      <c r="AV71" s="264" t="s">
        <v>240</v>
      </c>
      <c r="AW71" s="264" t="s">
        <v>240</v>
      </c>
      <c r="AX71" s="264" t="s">
        <v>240</v>
      </c>
      <c r="AY71" s="264" t="s">
        <v>2044</v>
      </c>
      <c r="AZ71" t="s">
        <v>5190</v>
      </c>
    </row>
    <row r="72" spans="1:52" ht="15" x14ac:dyDescent="0.25">
      <c r="A72" s="260">
        <v>703437</v>
      </c>
      <c r="B72" s="261" t="s">
        <v>263</v>
      </c>
      <c r="C72" t="s">
        <v>188</v>
      </c>
      <c r="D72" t="s">
        <v>186</v>
      </c>
      <c r="E72" t="s">
        <v>188</v>
      </c>
      <c r="F72" t="s">
        <v>188</v>
      </c>
      <c r="G72" t="s">
        <v>188</v>
      </c>
      <c r="H72" t="s">
        <v>188</v>
      </c>
      <c r="I72" t="s">
        <v>186</v>
      </c>
      <c r="J72" t="s">
        <v>186</v>
      </c>
      <c r="K72" t="s">
        <v>188</v>
      </c>
      <c r="L72" t="s">
        <v>186</v>
      </c>
      <c r="M72" t="s">
        <v>186</v>
      </c>
      <c r="N72" t="s">
        <v>186</v>
      </c>
      <c r="O72" t="s">
        <v>186</v>
      </c>
      <c r="P72" t="s">
        <v>186</v>
      </c>
      <c r="Q72" t="s">
        <v>186</v>
      </c>
      <c r="R72" t="s">
        <v>186</v>
      </c>
      <c r="S72" t="s">
        <v>186</v>
      </c>
      <c r="T72" t="s">
        <v>186</v>
      </c>
      <c r="U72" t="s">
        <v>188</v>
      </c>
      <c r="V72" t="s">
        <v>186</v>
      </c>
      <c r="W72" t="s">
        <v>186</v>
      </c>
      <c r="X72" t="s">
        <v>186</v>
      </c>
      <c r="Y72" t="s">
        <v>186</v>
      </c>
      <c r="Z72" t="s">
        <v>186</v>
      </c>
      <c r="AA72" t="s">
        <v>188</v>
      </c>
      <c r="AB72" t="s">
        <v>188</v>
      </c>
      <c r="AC72" t="s">
        <v>188</v>
      </c>
      <c r="AD72" t="s">
        <v>188</v>
      </c>
      <c r="AE72" t="s">
        <v>188</v>
      </c>
      <c r="AF72" t="s">
        <v>188</v>
      </c>
      <c r="AG72" t="s">
        <v>188</v>
      </c>
      <c r="AH72" t="s">
        <v>188</v>
      </c>
      <c r="AI72" t="s">
        <v>188</v>
      </c>
      <c r="AJ72" t="s">
        <v>187</v>
      </c>
      <c r="AK72" t="s">
        <v>187</v>
      </c>
      <c r="AL72" t="s">
        <v>187</v>
      </c>
      <c r="AM72" t="s">
        <v>240</v>
      </c>
      <c r="AN72" t="s">
        <v>240</v>
      </c>
      <c r="AO72" t="s">
        <v>240</v>
      </c>
      <c r="AP72" t="s">
        <v>240</v>
      </c>
      <c r="AQ72" t="s">
        <v>240</v>
      </c>
      <c r="AR72" t="s">
        <v>240</v>
      </c>
      <c r="AS72" t="s">
        <v>240</v>
      </c>
      <c r="AT72" t="s">
        <v>240</v>
      </c>
      <c r="AU72" t="s">
        <v>240</v>
      </c>
      <c r="AV72" t="s">
        <v>240</v>
      </c>
      <c r="AW72" t="s">
        <v>240</v>
      </c>
      <c r="AX72" s="259" t="s">
        <v>240</v>
      </c>
      <c r="AY72"/>
      <c r="AZ72" t="s">
        <v>240</v>
      </c>
    </row>
    <row r="73" spans="1:52" ht="15" x14ac:dyDescent="0.25">
      <c r="A73" s="260">
        <v>703439</v>
      </c>
      <c r="B73" s="261" t="s">
        <v>466</v>
      </c>
      <c r="C73" t="s">
        <v>188</v>
      </c>
      <c r="D73" t="s">
        <v>188</v>
      </c>
      <c r="E73" t="s">
        <v>186</v>
      </c>
      <c r="F73" t="s">
        <v>188</v>
      </c>
      <c r="G73" t="s">
        <v>188</v>
      </c>
      <c r="H73" t="s">
        <v>188</v>
      </c>
      <c r="I73" t="s">
        <v>188</v>
      </c>
      <c r="J73" t="s">
        <v>188</v>
      </c>
      <c r="K73" t="s">
        <v>188</v>
      </c>
      <c r="L73" t="s">
        <v>186</v>
      </c>
      <c r="M73" t="s">
        <v>188</v>
      </c>
      <c r="N73" t="s">
        <v>188</v>
      </c>
      <c r="O73" t="s">
        <v>188</v>
      </c>
      <c r="P73" t="s">
        <v>186</v>
      </c>
      <c r="Q73" t="s">
        <v>188</v>
      </c>
      <c r="R73" t="s">
        <v>187</v>
      </c>
      <c r="S73" t="s">
        <v>188</v>
      </c>
      <c r="T73" t="s">
        <v>188</v>
      </c>
      <c r="U73" t="s">
        <v>188</v>
      </c>
      <c r="V73" t="s">
        <v>187</v>
      </c>
      <c r="W73" t="s">
        <v>188</v>
      </c>
      <c r="X73" t="s">
        <v>188</v>
      </c>
      <c r="Y73" t="s">
        <v>188</v>
      </c>
      <c r="Z73" t="s">
        <v>186</v>
      </c>
      <c r="AA73" t="s">
        <v>188</v>
      </c>
      <c r="AB73" t="s">
        <v>188</v>
      </c>
      <c r="AC73" t="s">
        <v>186</v>
      </c>
      <c r="AD73" t="s">
        <v>188</v>
      </c>
      <c r="AE73" t="s">
        <v>186</v>
      </c>
      <c r="AF73" t="s">
        <v>188</v>
      </c>
      <c r="AG73" t="s">
        <v>186</v>
      </c>
      <c r="AH73" t="s">
        <v>188</v>
      </c>
      <c r="AI73" t="s">
        <v>186</v>
      </c>
      <c r="AJ73" t="s">
        <v>186</v>
      </c>
      <c r="AK73" t="s">
        <v>188</v>
      </c>
      <c r="AL73" t="s">
        <v>188</v>
      </c>
      <c r="AM73" t="s">
        <v>187</v>
      </c>
      <c r="AN73" t="s">
        <v>187</v>
      </c>
      <c r="AO73" t="s">
        <v>188</v>
      </c>
      <c r="AP73" t="s">
        <v>188</v>
      </c>
      <c r="AQ73" t="s">
        <v>188</v>
      </c>
      <c r="AR73" t="s">
        <v>187</v>
      </c>
      <c r="AS73" t="s">
        <v>240</v>
      </c>
      <c r="AT73" t="s">
        <v>240</v>
      </c>
      <c r="AU73" t="s">
        <v>240</v>
      </c>
      <c r="AV73" t="s">
        <v>240</v>
      </c>
      <c r="AW73" t="s">
        <v>240</v>
      </c>
      <c r="AX73" s="259" t="s">
        <v>240</v>
      </c>
      <c r="AY73"/>
      <c r="AZ73" t="s">
        <v>240</v>
      </c>
    </row>
    <row r="74" spans="1:52" ht="15" x14ac:dyDescent="0.25">
      <c r="A74" s="262">
        <v>703451</v>
      </c>
      <c r="B74" s="263" t="s">
        <v>263</v>
      </c>
      <c r="C74" s="264" t="s">
        <v>186</v>
      </c>
      <c r="D74" s="264" t="s">
        <v>186</v>
      </c>
      <c r="E74" s="264" t="s">
        <v>186</v>
      </c>
      <c r="F74" s="264" t="s">
        <v>186</v>
      </c>
      <c r="G74" s="264" t="s">
        <v>186</v>
      </c>
      <c r="H74" s="264" t="s">
        <v>186</v>
      </c>
      <c r="I74" s="264" t="s">
        <v>186</v>
      </c>
      <c r="J74" s="264" t="s">
        <v>186</v>
      </c>
      <c r="K74" s="264" t="s">
        <v>186</v>
      </c>
      <c r="L74" s="264" t="s">
        <v>188</v>
      </c>
      <c r="M74" t="s">
        <v>186</v>
      </c>
      <c r="N74" t="s">
        <v>186</v>
      </c>
      <c r="O74" s="264" t="s">
        <v>186</v>
      </c>
      <c r="P74" s="264" t="s">
        <v>188</v>
      </c>
      <c r="Q74" s="264" t="s">
        <v>188</v>
      </c>
      <c r="R74" s="264" t="s">
        <v>188</v>
      </c>
      <c r="S74" s="264" t="s">
        <v>186</v>
      </c>
      <c r="T74" s="264" t="s">
        <v>188</v>
      </c>
      <c r="U74" s="264" t="s">
        <v>186</v>
      </c>
      <c r="V74" s="264" t="s">
        <v>188</v>
      </c>
      <c r="W74" s="264" t="s">
        <v>188</v>
      </c>
      <c r="X74" s="264" t="s">
        <v>186</v>
      </c>
      <c r="Y74" s="264" t="s">
        <v>186</v>
      </c>
      <c r="Z74" s="264" t="s">
        <v>188</v>
      </c>
      <c r="AA74" s="264" t="s">
        <v>187</v>
      </c>
      <c r="AB74" s="264" t="s">
        <v>187</v>
      </c>
      <c r="AC74" s="264" t="s">
        <v>187</v>
      </c>
      <c r="AD74" s="264" t="s">
        <v>187</v>
      </c>
      <c r="AE74" s="264" t="s">
        <v>187</v>
      </c>
      <c r="AF74" s="264" t="s">
        <v>187</v>
      </c>
      <c r="AG74" s="264" t="s">
        <v>240</v>
      </c>
      <c r="AH74" s="264" t="s">
        <v>240</v>
      </c>
      <c r="AI74" s="264" t="s">
        <v>240</v>
      </c>
      <c r="AJ74" s="264" t="s">
        <v>240</v>
      </c>
      <c r="AK74" s="264" t="s">
        <v>240</v>
      </c>
      <c r="AL74" s="264" t="s">
        <v>240</v>
      </c>
      <c r="AM74" s="264" t="s">
        <v>240</v>
      </c>
      <c r="AN74" s="264" t="s">
        <v>240</v>
      </c>
      <c r="AO74" s="264" t="s">
        <v>240</v>
      </c>
      <c r="AP74" s="264" t="s">
        <v>240</v>
      </c>
      <c r="AQ74" s="264" t="s">
        <v>240</v>
      </c>
      <c r="AR74" s="264" t="s">
        <v>240</v>
      </c>
      <c r="AS74" s="264" t="s">
        <v>240</v>
      </c>
      <c r="AT74" s="264" t="s">
        <v>240</v>
      </c>
      <c r="AU74" s="264" t="s">
        <v>240</v>
      </c>
      <c r="AV74" s="264" t="s">
        <v>240</v>
      </c>
      <c r="AW74" s="264" t="s">
        <v>240</v>
      </c>
      <c r="AX74" s="264" t="s">
        <v>240</v>
      </c>
      <c r="AY74" s="264" t="s">
        <v>2044</v>
      </c>
      <c r="AZ74" t="s">
        <v>240</v>
      </c>
    </row>
    <row r="75" spans="1:52" ht="15" x14ac:dyDescent="0.25">
      <c r="A75" s="265">
        <v>703459</v>
      </c>
      <c r="B75" s="263" t="s">
        <v>263</v>
      </c>
      <c r="C75" s="284" t="s">
        <v>187</v>
      </c>
      <c r="D75" s="284" t="s">
        <v>188</v>
      </c>
      <c r="E75" s="284" t="s">
        <v>188</v>
      </c>
      <c r="F75" s="284" t="s">
        <v>186</v>
      </c>
      <c r="G75" s="284" t="s">
        <v>186</v>
      </c>
      <c r="H75" s="284" t="s">
        <v>188</v>
      </c>
      <c r="I75" s="284" t="s">
        <v>188</v>
      </c>
      <c r="J75" s="284" t="s">
        <v>188</v>
      </c>
      <c r="K75" s="284" t="s">
        <v>188</v>
      </c>
      <c r="L75" s="284" t="s">
        <v>188</v>
      </c>
      <c r="M75" s="285" t="s">
        <v>188</v>
      </c>
      <c r="N75" s="285" t="s">
        <v>186</v>
      </c>
      <c r="O75" s="284" t="s">
        <v>187</v>
      </c>
      <c r="P75" s="284" t="s">
        <v>188</v>
      </c>
      <c r="Q75" s="284" t="s">
        <v>188</v>
      </c>
      <c r="R75" s="284" t="s">
        <v>188</v>
      </c>
      <c r="S75" s="284" t="s">
        <v>188</v>
      </c>
      <c r="T75" s="284" t="s">
        <v>188</v>
      </c>
      <c r="U75" s="284" t="s">
        <v>188</v>
      </c>
      <c r="V75" s="284" t="s">
        <v>188</v>
      </c>
      <c r="W75" s="284" t="s">
        <v>187</v>
      </c>
      <c r="X75" s="284" t="s">
        <v>188</v>
      </c>
      <c r="Y75" s="284" t="s">
        <v>186</v>
      </c>
      <c r="Z75" s="284" t="s">
        <v>188</v>
      </c>
      <c r="AA75" s="284" t="s">
        <v>188</v>
      </c>
      <c r="AB75" s="284" t="s">
        <v>188</v>
      </c>
      <c r="AC75" s="284" t="s">
        <v>188</v>
      </c>
      <c r="AD75" s="284" t="s">
        <v>187</v>
      </c>
      <c r="AE75" s="284" t="s">
        <v>188</v>
      </c>
      <c r="AF75" s="284" t="s">
        <v>188</v>
      </c>
      <c r="AG75" s="284" t="s">
        <v>187</v>
      </c>
      <c r="AH75" s="284" t="s">
        <v>187</v>
      </c>
      <c r="AI75" s="284" t="s">
        <v>187</v>
      </c>
      <c r="AJ75" s="284" t="s">
        <v>187</v>
      </c>
      <c r="AK75" s="284" t="s">
        <v>187</v>
      </c>
      <c r="AL75" s="284" t="s">
        <v>187</v>
      </c>
      <c r="AM75" s="264"/>
      <c r="AN75" s="264"/>
      <c r="AO75" s="264"/>
      <c r="AP75" s="264"/>
      <c r="AQ75" s="264"/>
      <c r="AR75" s="264"/>
      <c r="AS75" s="264"/>
      <c r="AT75" s="264"/>
      <c r="AU75" s="264"/>
      <c r="AV75" s="264"/>
      <c r="AW75" s="264"/>
      <c r="AX75" s="264"/>
      <c r="AY75" s="264" t="s">
        <v>2044</v>
      </c>
      <c r="AZ75" t="s">
        <v>240</v>
      </c>
    </row>
    <row r="76" spans="1:52" ht="15" x14ac:dyDescent="0.25">
      <c r="A76" s="260">
        <v>703468</v>
      </c>
      <c r="B76" s="261" t="s">
        <v>466</v>
      </c>
      <c r="C76" t="s">
        <v>186</v>
      </c>
      <c r="D76" t="s">
        <v>188</v>
      </c>
      <c r="E76" t="s">
        <v>188</v>
      </c>
      <c r="F76" t="s">
        <v>186</v>
      </c>
      <c r="G76" t="s">
        <v>186</v>
      </c>
      <c r="H76" t="s">
        <v>186</v>
      </c>
      <c r="I76" t="s">
        <v>188</v>
      </c>
      <c r="J76" t="s">
        <v>186</v>
      </c>
      <c r="K76" t="s">
        <v>188</v>
      </c>
      <c r="L76" t="s">
        <v>188</v>
      </c>
      <c r="M76" t="s">
        <v>188</v>
      </c>
      <c r="N76" t="s">
        <v>188</v>
      </c>
      <c r="O76" t="s">
        <v>186</v>
      </c>
      <c r="P76" t="s">
        <v>186</v>
      </c>
      <c r="Q76" t="s">
        <v>188</v>
      </c>
      <c r="R76" t="s">
        <v>188</v>
      </c>
      <c r="S76" t="s">
        <v>188</v>
      </c>
      <c r="T76" t="s">
        <v>188</v>
      </c>
      <c r="U76" t="s">
        <v>188</v>
      </c>
      <c r="V76" t="s">
        <v>186</v>
      </c>
      <c r="W76" t="s">
        <v>188</v>
      </c>
      <c r="X76" t="s">
        <v>186</v>
      </c>
      <c r="Y76" t="s">
        <v>186</v>
      </c>
      <c r="Z76" t="s">
        <v>188</v>
      </c>
      <c r="AA76" t="s">
        <v>188</v>
      </c>
      <c r="AB76" t="s">
        <v>186</v>
      </c>
      <c r="AC76" t="s">
        <v>186</v>
      </c>
      <c r="AD76" t="s">
        <v>186</v>
      </c>
      <c r="AE76" t="s">
        <v>186</v>
      </c>
      <c r="AF76" t="s">
        <v>188</v>
      </c>
      <c r="AG76" t="s">
        <v>188</v>
      </c>
      <c r="AH76" t="s">
        <v>188</v>
      </c>
      <c r="AI76" t="s">
        <v>188</v>
      </c>
      <c r="AJ76" t="s">
        <v>186</v>
      </c>
      <c r="AK76" t="s">
        <v>187</v>
      </c>
      <c r="AL76" t="s">
        <v>188</v>
      </c>
      <c r="AM76" t="s">
        <v>186</v>
      </c>
      <c r="AN76" t="s">
        <v>188</v>
      </c>
      <c r="AO76" t="s">
        <v>188</v>
      </c>
      <c r="AP76" t="s">
        <v>186</v>
      </c>
      <c r="AQ76" t="s">
        <v>186</v>
      </c>
      <c r="AR76" t="s">
        <v>186</v>
      </c>
      <c r="AS76" t="s">
        <v>186</v>
      </c>
      <c r="AT76" t="s">
        <v>186</v>
      </c>
      <c r="AU76" t="s">
        <v>188</v>
      </c>
      <c r="AV76" t="s">
        <v>186</v>
      </c>
      <c r="AW76" t="s">
        <v>188</v>
      </c>
      <c r="AX76" s="259" t="s">
        <v>188</v>
      </c>
      <c r="AY76"/>
      <c r="AZ76" t="s">
        <v>240</v>
      </c>
    </row>
    <row r="77" spans="1:52" ht="15" x14ac:dyDescent="0.25">
      <c r="A77" s="260">
        <v>703482</v>
      </c>
      <c r="B77" s="261" t="s">
        <v>263</v>
      </c>
      <c r="C77" t="s">
        <v>186</v>
      </c>
      <c r="D77" t="s">
        <v>186</v>
      </c>
      <c r="E77" t="s">
        <v>186</v>
      </c>
      <c r="F77" t="s">
        <v>188</v>
      </c>
      <c r="G77" t="s">
        <v>186</v>
      </c>
      <c r="H77" t="s">
        <v>186</v>
      </c>
      <c r="I77" t="s">
        <v>188</v>
      </c>
      <c r="J77" t="s">
        <v>186</v>
      </c>
      <c r="K77" t="s">
        <v>188</v>
      </c>
      <c r="L77" t="s">
        <v>186</v>
      </c>
      <c r="M77" t="s">
        <v>188</v>
      </c>
      <c r="N77" t="s">
        <v>188</v>
      </c>
      <c r="O77" t="s">
        <v>186</v>
      </c>
      <c r="P77" t="s">
        <v>188</v>
      </c>
      <c r="Q77" t="s">
        <v>186</v>
      </c>
      <c r="R77" t="s">
        <v>186</v>
      </c>
      <c r="S77" t="s">
        <v>188</v>
      </c>
      <c r="T77" t="s">
        <v>188</v>
      </c>
      <c r="U77" t="s">
        <v>188</v>
      </c>
      <c r="V77" t="s">
        <v>186</v>
      </c>
      <c r="W77" t="s">
        <v>186</v>
      </c>
      <c r="X77" t="s">
        <v>186</v>
      </c>
      <c r="Y77" t="s">
        <v>188</v>
      </c>
      <c r="Z77" t="s">
        <v>186</v>
      </c>
      <c r="AA77" t="s">
        <v>186</v>
      </c>
      <c r="AB77" t="s">
        <v>186</v>
      </c>
      <c r="AC77" t="s">
        <v>186</v>
      </c>
      <c r="AD77" t="s">
        <v>186</v>
      </c>
      <c r="AE77" t="s">
        <v>186</v>
      </c>
      <c r="AF77" t="s">
        <v>186</v>
      </c>
      <c r="AG77" t="s">
        <v>186</v>
      </c>
      <c r="AH77" t="s">
        <v>188</v>
      </c>
      <c r="AI77" t="s">
        <v>186</v>
      </c>
      <c r="AJ77" t="s">
        <v>187</v>
      </c>
      <c r="AK77" t="s">
        <v>188</v>
      </c>
      <c r="AL77" t="s">
        <v>186</v>
      </c>
      <c r="AM77" t="s">
        <v>240</v>
      </c>
      <c r="AN77" t="s">
        <v>240</v>
      </c>
      <c r="AO77" t="s">
        <v>240</v>
      </c>
      <c r="AP77" t="s">
        <v>240</v>
      </c>
      <c r="AQ77" t="s">
        <v>240</v>
      </c>
      <c r="AR77" t="s">
        <v>240</v>
      </c>
      <c r="AS77" t="s">
        <v>240</v>
      </c>
      <c r="AT77" t="s">
        <v>240</v>
      </c>
      <c r="AU77" t="s">
        <v>240</v>
      </c>
      <c r="AV77" t="s">
        <v>240</v>
      </c>
      <c r="AW77" t="s">
        <v>240</v>
      </c>
      <c r="AX77" s="259" t="s">
        <v>240</v>
      </c>
      <c r="AY77"/>
      <c r="AZ77" t="s">
        <v>240</v>
      </c>
    </row>
    <row r="78" spans="1:52" ht="15" x14ac:dyDescent="0.25">
      <c r="A78" s="260">
        <v>703492</v>
      </c>
      <c r="B78" s="261" t="s">
        <v>239</v>
      </c>
      <c r="C78" t="s">
        <v>186</v>
      </c>
      <c r="D78" t="s">
        <v>186</v>
      </c>
      <c r="E78" t="s">
        <v>186</v>
      </c>
      <c r="F78" t="s">
        <v>186</v>
      </c>
      <c r="G78" t="s">
        <v>186</v>
      </c>
      <c r="H78" t="s">
        <v>188</v>
      </c>
      <c r="I78" t="s">
        <v>186</v>
      </c>
      <c r="J78" t="s">
        <v>186</v>
      </c>
      <c r="K78" t="s">
        <v>188</v>
      </c>
      <c r="L78" t="s">
        <v>186</v>
      </c>
      <c r="M78" t="s">
        <v>186</v>
      </c>
      <c r="N78" t="s">
        <v>186</v>
      </c>
      <c r="O78" t="s">
        <v>188</v>
      </c>
      <c r="P78" t="s">
        <v>188</v>
      </c>
      <c r="Q78" t="s">
        <v>188</v>
      </c>
      <c r="R78" t="s">
        <v>188</v>
      </c>
      <c r="S78" t="s">
        <v>188</v>
      </c>
      <c r="T78" t="s">
        <v>188</v>
      </c>
      <c r="U78" t="s">
        <v>186</v>
      </c>
      <c r="V78" t="s">
        <v>186</v>
      </c>
      <c r="W78" t="s">
        <v>186</v>
      </c>
      <c r="X78" t="s">
        <v>188</v>
      </c>
      <c r="Y78" t="s">
        <v>186</v>
      </c>
      <c r="Z78" t="s">
        <v>188</v>
      </c>
      <c r="AA78" t="s">
        <v>186</v>
      </c>
      <c r="AB78" t="s">
        <v>186</v>
      </c>
      <c r="AC78" t="s">
        <v>186</v>
      </c>
      <c r="AD78" t="s">
        <v>188</v>
      </c>
      <c r="AE78" t="s">
        <v>188</v>
      </c>
      <c r="AF78" t="s">
        <v>186</v>
      </c>
      <c r="AG78" t="s">
        <v>186</v>
      </c>
      <c r="AH78" t="s">
        <v>186</v>
      </c>
      <c r="AI78" t="s">
        <v>188</v>
      </c>
      <c r="AJ78" t="s">
        <v>188</v>
      </c>
      <c r="AK78" t="s">
        <v>186</v>
      </c>
      <c r="AL78" t="s">
        <v>188</v>
      </c>
      <c r="AM78" t="s">
        <v>240</v>
      </c>
      <c r="AN78" t="s">
        <v>240</v>
      </c>
      <c r="AO78" t="s">
        <v>240</v>
      </c>
      <c r="AP78" t="s">
        <v>240</v>
      </c>
      <c r="AQ78" t="s">
        <v>240</v>
      </c>
      <c r="AR78" t="s">
        <v>240</v>
      </c>
      <c r="AS78"/>
      <c r="AT78" t="s">
        <v>240</v>
      </c>
      <c r="AU78" t="s">
        <v>240</v>
      </c>
      <c r="AV78" t="s">
        <v>240</v>
      </c>
      <c r="AW78" t="s">
        <v>240</v>
      </c>
      <c r="AX78" s="259" t="s">
        <v>240</v>
      </c>
      <c r="AY78"/>
      <c r="AZ78" t="s">
        <v>240</v>
      </c>
    </row>
    <row r="79" spans="1:52" ht="15" x14ac:dyDescent="0.25">
      <c r="A79" s="262">
        <v>703496</v>
      </c>
      <c r="B79" s="263" t="s">
        <v>263</v>
      </c>
      <c r="C79" s="264" t="s">
        <v>2124</v>
      </c>
      <c r="D79" s="264" t="s">
        <v>2124</v>
      </c>
      <c r="E79" s="264" t="s">
        <v>2124</v>
      </c>
      <c r="F79" s="264" t="s">
        <v>2124</v>
      </c>
      <c r="G79" s="264" t="s">
        <v>2124</v>
      </c>
      <c r="H79" s="264" t="s">
        <v>2124</v>
      </c>
      <c r="I79" s="264" t="s">
        <v>2124</v>
      </c>
      <c r="J79" s="264" t="s">
        <v>2124</v>
      </c>
      <c r="K79" s="264" t="s">
        <v>2124</v>
      </c>
      <c r="L79" s="264" t="s">
        <v>2124</v>
      </c>
      <c r="M79" t="s">
        <v>186</v>
      </c>
      <c r="N79" t="s">
        <v>186</v>
      </c>
      <c r="O79" s="264" t="s">
        <v>2124</v>
      </c>
      <c r="P79" s="264" t="s">
        <v>2124</v>
      </c>
      <c r="Q79" s="264" t="s">
        <v>2124</v>
      </c>
      <c r="R79" s="264" t="s">
        <v>2124</v>
      </c>
      <c r="S79" s="264" t="s">
        <v>2124</v>
      </c>
      <c r="T79" s="264" t="s">
        <v>2124</v>
      </c>
      <c r="U79" s="264" t="s">
        <v>2124</v>
      </c>
      <c r="V79" s="264" t="s">
        <v>2124</v>
      </c>
      <c r="W79" s="264" t="s">
        <v>2124</v>
      </c>
      <c r="X79" s="264" t="s">
        <v>2124</v>
      </c>
      <c r="Y79" s="264" t="s">
        <v>2124</v>
      </c>
      <c r="Z79" s="264" t="s">
        <v>2124</v>
      </c>
      <c r="AA79" s="264" t="s">
        <v>2124</v>
      </c>
      <c r="AB79" s="264" t="s">
        <v>2124</v>
      </c>
      <c r="AC79" s="264" t="s">
        <v>2124</v>
      </c>
      <c r="AD79" s="264" t="s">
        <v>2124</v>
      </c>
      <c r="AE79" s="264" t="s">
        <v>2124</v>
      </c>
      <c r="AF79" s="264" t="s">
        <v>2124</v>
      </c>
      <c r="AG79" s="264" t="s">
        <v>2124</v>
      </c>
      <c r="AH79" s="264" t="s">
        <v>2124</v>
      </c>
      <c r="AI79" s="264" t="s">
        <v>2124</v>
      </c>
      <c r="AJ79" s="264" t="s">
        <v>2124</v>
      </c>
      <c r="AK79" s="264" t="s">
        <v>2124</v>
      </c>
      <c r="AL79" s="264" t="s">
        <v>2124</v>
      </c>
      <c r="AM79" s="264" t="s">
        <v>240</v>
      </c>
      <c r="AN79" s="264" t="s">
        <v>240</v>
      </c>
      <c r="AO79" s="264" t="s">
        <v>240</v>
      </c>
      <c r="AP79" s="264" t="s">
        <v>240</v>
      </c>
      <c r="AQ79" s="264" t="s">
        <v>240</v>
      </c>
      <c r="AR79" s="264" t="s">
        <v>240</v>
      </c>
      <c r="AS79" s="264" t="s">
        <v>240</v>
      </c>
      <c r="AT79" s="264" t="s">
        <v>240</v>
      </c>
      <c r="AU79" s="264" t="s">
        <v>240</v>
      </c>
      <c r="AV79" s="264" t="s">
        <v>240</v>
      </c>
      <c r="AW79" s="264" t="s">
        <v>240</v>
      </c>
      <c r="AX79" s="264" t="s">
        <v>240</v>
      </c>
      <c r="AY79" s="264" t="s">
        <v>2044</v>
      </c>
      <c r="AZ79" t="s">
        <v>240</v>
      </c>
    </row>
    <row r="80" spans="1:52" ht="15" x14ac:dyDescent="0.25">
      <c r="A80" s="260">
        <v>703514</v>
      </c>
      <c r="B80" s="261" t="s">
        <v>262</v>
      </c>
      <c r="C80" t="s">
        <v>186</v>
      </c>
      <c r="D80" t="s">
        <v>186</v>
      </c>
      <c r="E80" t="s">
        <v>186</v>
      </c>
      <c r="F80" t="s">
        <v>186</v>
      </c>
      <c r="G80" t="s">
        <v>186</v>
      </c>
      <c r="H80" t="s">
        <v>186</v>
      </c>
      <c r="I80" t="s">
        <v>186</v>
      </c>
      <c r="J80" t="s">
        <v>188</v>
      </c>
      <c r="K80" t="s">
        <v>188</v>
      </c>
      <c r="L80" t="s">
        <v>186</v>
      </c>
      <c r="M80" t="s">
        <v>186</v>
      </c>
      <c r="N80" t="s">
        <v>186</v>
      </c>
      <c r="O80" t="s">
        <v>187</v>
      </c>
      <c r="P80" t="s">
        <v>186</v>
      </c>
      <c r="Q80" t="s">
        <v>188</v>
      </c>
      <c r="R80" t="s">
        <v>187</v>
      </c>
      <c r="S80" t="s">
        <v>188</v>
      </c>
      <c r="T80" t="s">
        <v>188</v>
      </c>
      <c r="U80" t="s">
        <v>188</v>
      </c>
      <c r="V80" t="s">
        <v>188</v>
      </c>
      <c r="W80" t="s">
        <v>187</v>
      </c>
      <c r="X80" t="s">
        <v>188</v>
      </c>
      <c r="Y80" t="s">
        <v>188</v>
      </c>
      <c r="Z80" t="s">
        <v>188</v>
      </c>
      <c r="AA80" t="s">
        <v>240</v>
      </c>
      <c r="AB80" t="s">
        <v>240</v>
      </c>
      <c r="AC80" t="s">
        <v>240</v>
      </c>
      <c r="AD80" t="s">
        <v>240</v>
      </c>
      <c r="AE80" t="s">
        <v>240</v>
      </c>
      <c r="AF80" t="s">
        <v>240</v>
      </c>
      <c r="AG80" t="s">
        <v>240</v>
      </c>
      <c r="AH80" t="s">
        <v>240</v>
      </c>
      <c r="AI80" t="s">
        <v>240</v>
      </c>
      <c r="AJ80" t="s">
        <v>240</v>
      </c>
      <c r="AK80" t="s">
        <v>240</v>
      </c>
      <c r="AL80" t="s">
        <v>240</v>
      </c>
      <c r="AM80" t="s">
        <v>240</v>
      </c>
      <c r="AN80" t="s">
        <v>240</v>
      </c>
      <c r="AO80" t="s">
        <v>240</v>
      </c>
      <c r="AP80" t="s">
        <v>240</v>
      </c>
      <c r="AQ80" t="s">
        <v>240</v>
      </c>
      <c r="AR80" t="s">
        <v>240</v>
      </c>
      <c r="AS80" t="s">
        <v>240</v>
      </c>
      <c r="AT80" t="s">
        <v>240</v>
      </c>
      <c r="AU80" t="s">
        <v>240</v>
      </c>
      <c r="AV80" t="s">
        <v>240</v>
      </c>
      <c r="AW80" t="s">
        <v>240</v>
      </c>
      <c r="AX80" s="259" t="s">
        <v>240</v>
      </c>
      <c r="AY80"/>
      <c r="AZ80" t="s">
        <v>240</v>
      </c>
    </row>
    <row r="81" spans="1:52" ht="15" x14ac:dyDescent="0.25">
      <c r="A81" s="260">
        <v>703518</v>
      </c>
      <c r="B81" s="261" t="s">
        <v>263</v>
      </c>
      <c r="C81" t="s">
        <v>188</v>
      </c>
      <c r="D81" t="s">
        <v>186</v>
      </c>
      <c r="E81" t="s">
        <v>186</v>
      </c>
      <c r="F81" t="s">
        <v>188</v>
      </c>
      <c r="G81" t="s">
        <v>186</v>
      </c>
      <c r="H81" t="s">
        <v>188</v>
      </c>
      <c r="I81" t="s">
        <v>188</v>
      </c>
      <c r="J81" t="s">
        <v>186</v>
      </c>
      <c r="K81" t="s">
        <v>188</v>
      </c>
      <c r="L81" t="s">
        <v>188</v>
      </c>
      <c r="M81" t="s">
        <v>186</v>
      </c>
      <c r="N81" t="s">
        <v>186</v>
      </c>
      <c r="O81" t="s">
        <v>186</v>
      </c>
      <c r="P81" t="s">
        <v>186</v>
      </c>
      <c r="Q81" t="s">
        <v>186</v>
      </c>
      <c r="R81" t="s">
        <v>188</v>
      </c>
      <c r="S81" t="s">
        <v>186</v>
      </c>
      <c r="T81" t="s">
        <v>188</v>
      </c>
      <c r="U81" t="s">
        <v>186</v>
      </c>
      <c r="V81" t="s">
        <v>186</v>
      </c>
      <c r="W81" t="s">
        <v>186</v>
      </c>
      <c r="X81" t="s">
        <v>186</v>
      </c>
      <c r="Y81" t="s">
        <v>186</v>
      </c>
      <c r="Z81" t="s">
        <v>188</v>
      </c>
      <c r="AA81" t="s">
        <v>186</v>
      </c>
      <c r="AB81" t="s">
        <v>186</v>
      </c>
      <c r="AC81" t="s">
        <v>188</v>
      </c>
      <c r="AD81" t="s">
        <v>186</v>
      </c>
      <c r="AE81" t="s">
        <v>186</v>
      </c>
      <c r="AF81" t="s">
        <v>186</v>
      </c>
      <c r="AG81" t="s">
        <v>187</v>
      </c>
      <c r="AH81" t="s">
        <v>187</v>
      </c>
      <c r="AI81" t="s">
        <v>187</v>
      </c>
      <c r="AJ81" t="s">
        <v>187</v>
      </c>
      <c r="AK81" t="s">
        <v>187</v>
      </c>
      <c r="AL81" t="s">
        <v>187</v>
      </c>
      <c r="AM81" t="s">
        <v>240</v>
      </c>
      <c r="AN81" t="s">
        <v>240</v>
      </c>
      <c r="AO81" t="s">
        <v>240</v>
      </c>
      <c r="AP81" t="s">
        <v>240</v>
      </c>
      <c r="AQ81" t="s">
        <v>240</v>
      </c>
      <c r="AR81" t="s">
        <v>240</v>
      </c>
      <c r="AS81"/>
      <c r="AT81" t="s">
        <v>240</v>
      </c>
      <c r="AU81" t="s">
        <v>240</v>
      </c>
      <c r="AV81" t="s">
        <v>240</v>
      </c>
      <c r="AW81" t="s">
        <v>240</v>
      </c>
      <c r="AX81" s="259" t="s">
        <v>240</v>
      </c>
      <c r="AY81"/>
      <c r="AZ81" t="s">
        <v>240</v>
      </c>
    </row>
    <row r="82" spans="1:52" ht="15" x14ac:dyDescent="0.25">
      <c r="A82" s="260">
        <v>703536</v>
      </c>
      <c r="B82" s="261" t="s">
        <v>239</v>
      </c>
      <c r="C82" t="s">
        <v>2124</v>
      </c>
      <c r="D82" t="s">
        <v>2124</v>
      </c>
      <c r="E82" t="s">
        <v>2124</v>
      </c>
      <c r="F82" t="s">
        <v>2124</v>
      </c>
      <c r="G82" t="s">
        <v>2124</v>
      </c>
      <c r="H82" t="s">
        <v>2124</v>
      </c>
      <c r="I82" t="s">
        <v>2124</v>
      </c>
      <c r="J82" t="s">
        <v>2124</v>
      </c>
      <c r="K82" t="s">
        <v>2124</v>
      </c>
      <c r="L82" t="s">
        <v>2124</v>
      </c>
      <c r="M82" t="s">
        <v>2124</v>
      </c>
      <c r="N82" t="s">
        <v>2124</v>
      </c>
      <c r="O82" t="s">
        <v>2124</v>
      </c>
      <c r="P82" t="s">
        <v>2124</v>
      </c>
      <c r="Q82" t="s">
        <v>2124</v>
      </c>
      <c r="R82" t="s">
        <v>2124</v>
      </c>
      <c r="S82" t="s">
        <v>2124</v>
      </c>
      <c r="T82" t="s">
        <v>2124</v>
      </c>
      <c r="U82" t="s">
        <v>2124</v>
      </c>
      <c r="V82" t="s">
        <v>2124</v>
      </c>
      <c r="W82" t="s">
        <v>2124</v>
      </c>
      <c r="X82" t="s">
        <v>2124</v>
      </c>
      <c r="Y82" t="s">
        <v>2124</v>
      </c>
      <c r="Z82" t="s">
        <v>2124</v>
      </c>
      <c r="AA82" t="s">
        <v>2124</v>
      </c>
      <c r="AB82" t="s">
        <v>2124</v>
      </c>
      <c r="AC82" t="s">
        <v>2124</v>
      </c>
      <c r="AD82" t="s">
        <v>2124</v>
      </c>
      <c r="AE82" t="s">
        <v>2124</v>
      </c>
      <c r="AF82" t="s">
        <v>2124</v>
      </c>
      <c r="AG82" t="s">
        <v>2124</v>
      </c>
      <c r="AH82" t="s">
        <v>2124</v>
      </c>
      <c r="AI82" t="s">
        <v>2124</v>
      </c>
      <c r="AJ82" t="s">
        <v>2124</v>
      </c>
      <c r="AK82" t="s">
        <v>2124</v>
      </c>
      <c r="AL82" t="s">
        <v>2124</v>
      </c>
      <c r="AM82" t="s">
        <v>240</v>
      </c>
      <c r="AN82" t="s">
        <v>240</v>
      </c>
      <c r="AO82" t="s">
        <v>240</v>
      </c>
      <c r="AP82" t="s">
        <v>240</v>
      </c>
      <c r="AQ82" t="s">
        <v>240</v>
      </c>
      <c r="AR82" t="s">
        <v>240</v>
      </c>
      <c r="AS82" t="s">
        <v>240</v>
      </c>
      <c r="AT82" t="s">
        <v>240</v>
      </c>
      <c r="AU82" t="s">
        <v>240</v>
      </c>
      <c r="AV82" t="s">
        <v>240</v>
      </c>
      <c r="AW82" t="s">
        <v>240</v>
      </c>
      <c r="AX82" s="259" t="s">
        <v>240</v>
      </c>
      <c r="AY82"/>
      <c r="AZ82" t="s">
        <v>5190</v>
      </c>
    </row>
    <row r="83" spans="1:52" ht="15" x14ac:dyDescent="0.25">
      <c r="A83" s="260">
        <v>703555</v>
      </c>
      <c r="B83" s="261" t="s">
        <v>466</v>
      </c>
      <c r="C83" t="s">
        <v>188</v>
      </c>
      <c r="D83" t="s">
        <v>188</v>
      </c>
      <c r="E83" t="s">
        <v>186</v>
      </c>
      <c r="F83" t="s">
        <v>188</v>
      </c>
      <c r="G83" t="s">
        <v>186</v>
      </c>
      <c r="H83" t="s">
        <v>188</v>
      </c>
      <c r="I83" t="s">
        <v>188</v>
      </c>
      <c r="J83" t="s">
        <v>188</v>
      </c>
      <c r="K83" t="s">
        <v>188</v>
      </c>
      <c r="L83" t="s">
        <v>188</v>
      </c>
      <c r="M83" t="s">
        <v>188</v>
      </c>
      <c r="N83" t="s">
        <v>188</v>
      </c>
      <c r="O83" t="s">
        <v>188</v>
      </c>
      <c r="P83" t="s">
        <v>188</v>
      </c>
      <c r="Q83" t="s">
        <v>188</v>
      </c>
      <c r="R83" t="s">
        <v>188</v>
      </c>
      <c r="S83" t="s">
        <v>188</v>
      </c>
      <c r="T83" t="s">
        <v>188</v>
      </c>
      <c r="U83" t="s">
        <v>188</v>
      </c>
      <c r="V83" t="s">
        <v>188</v>
      </c>
      <c r="W83" t="s">
        <v>188</v>
      </c>
      <c r="X83" t="s">
        <v>188</v>
      </c>
      <c r="Y83" t="s">
        <v>188</v>
      </c>
      <c r="Z83" t="s">
        <v>188</v>
      </c>
      <c r="AA83" t="s">
        <v>186</v>
      </c>
      <c r="AB83" t="s">
        <v>188</v>
      </c>
      <c r="AC83" t="s">
        <v>188</v>
      </c>
      <c r="AD83" t="s">
        <v>188</v>
      </c>
      <c r="AE83" t="s">
        <v>188</v>
      </c>
      <c r="AF83" t="s">
        <v>188</v>
      </c>
      <c r="AG83" t="s">
        <v>188</v>
      </c>
      <c r="AH83" t="s">
        <v>186</v>
      </c>
      <c r="AI83" t="s">
        <v>186</v>
      </c>
      <c r="AJ83" t="s">
        <v>188</v>
      </c>
      <c r="AK83" t="s">
        <v>188</v>
      </c>
      <c r="AL83" t="s">
        <v>186</v>
      </c>
      <c r="AM83" t="s">
        <v>187</v>
      </c>
      <c r="AN83" t="s">
        <v>188</v>
      </c>
      <c r="AO83" t="s">
        <v>188</v>
      </c>
      <c r="AP83" t="s">
        <v>188</v>
      </c>
      <c r="AQ83" t="s">
        <v>188</v>
      </c>
      <c r="AR83" t="s">
        <v>188</v>
      </c>
      <c r="AS83" t="s">
        <v>188</v>
      </c>
      <c r="AT83" t="s">
        <v>188</v>
      </c>
      <c r="AU83" t="s">
        <v>188</v>
      </c>
      <c r="AV83" t="s">
        <v>186</v>
      </c>
      <c r="AW83" t="s">
        <v>187</v>
      </c>
      <c r="AX83" s="259" t="s">
        <v>188</v>
      </c>
      <c r="AY83"/>
      <c r="AZ83" t="s">
        <v>240</v>
      </c>
    </row>
    <row r="84" spans="1:52" ht="15" x14ac:dyDescent="0.25">
      <c r="A84" s="260">
        <v>703583</v>
      </c>
      <c r="B84" s="261" t="s">
        <v>239</v>
      </c>
      <c r="C84" t="s">
        <v>186</v>
      </c>
      <c r="D84" t="s">
        <v>186</v>
      </c>
      <c r="E84" t="s">
        <v>186</v>
      </c>
      <c r="F84" t="s">
        <v>186</v>
      </c>
      <c r="G84" t="s">
        <v>186</v>
      </c>
      <c r="H84" t="s">
        <v>188</v>
      </c>
      <c r="I84" t="s">
        <v>186</v>
      </c>
      <c r="J84" t="s">
        <v>186</v>
      </c>
      <c r="K84" t="s">
        <v>188</v>
      </c>
      <c r="L84" t="s">
        <v>186</v>
      </c>
      <c r="M84" t="s">
        <v>186</v>
      </c>
      <c r="N84" t="s">
        <v>186</v>
      </c>
      <c r="O84" t="s">
        <v>186</v>
      </c>
      <c r="P84" t="s">
        <v>188</v>
      </c>
      <c r="Q84" t="s">
        <v>188</v>
      </c>
      <c r="R84" t="s">
        <v>188</v>
      </c>
      <c r="S84" t="s">
        <v>188</v>
      </c>
      <c r="T84" t="s">
        <v>188</v>
      </c>
      <c r="U84" t="s">
        <v>186</v>
      </c>
      <c r="V84" t="s">
        <v>186</v>
      </c>
      <c r="W84" t="s">
        <v>186</v>
      </c>
      <c r="X84" t="s">
        <v>188</v>
      </c>
      <c r="Y84" t="s">
        <v>186</v>
      </c>
      <c r="Z84" t="s">
        <v>188</v>
      </c>
      <c r="AA84" t="s">
        <v>187</v>
      </c>
      <c r="AB84" t="s">
        <v>186</v>
      </c>
      <c r="AC84" t="s">
        <v>186</v>
      </c>
      <c r="AD84" t="s">
        <v>188</v>
      </c>
      <c r="AE84" t="s">
        <v>188</v>
      </c>
      <c r="AF84" t="s">
        <v>186</v>
      </c>
      <c r="AG84" t="s">
        <v>188</v>
      </c>
      <c r="AH84" t="s">
        <v>186</v>
      </c>
      <c r="AI84" t="s">
        <v>188</v>
      </c>
      <c r="AJ84" t="s">
        <v>188</v>
      </c>
      <c r="AK84" t="s">
        <v>188</v>
      </c>
      <c r="AL84" t="s">
        <v>188</v>
      </c>
      <c r="AM84" t="s">
        <v>240</v>
      </c>
      <c r="AN84" t="s">
        <v>240</v>
      </c>
      <c r="AO84" t="s">
        <v>240</v>
      </c>
      <c r="AP84" t="s">
        <v>240</v>
      </c>
      <c r="AQ84" t="s">
        <v>240</v>
      </c>
      <c r="AR84" t="s">
        <v>240</v>
      </c>
      <c r="AS84" t="s">
        <v>240</v>
      </c>
      <c r="AT84" t="s">
        <v>240</v>
      </c>
      <c r="AU84" t="s">
        <v>240</v>
      </c>
      <c r="AV84" t="s">
        <v>240</v>
      </c>
      <c r="AW84" t="s">
        <v>240</v>
      </c>
      <c r="AX84" s="259" t="s">
        <v>240</v>
      </c>
      <c r="AY84"/>
      <c r="AZ84" t="s">
        <v>240</v>
      </c>
    </row>
    <row r="85" spans="1:52" ht="15" x14ac:dyDescent="0.25">
      <c r="A85" s="260">
        <v>703599</v>
      </c>
      <c r="B85" s="261" t="s">
        <v>466</v>
      </c>
      <c r="C85" t="s">
        <v>186</v>
      </c>
      <c r="D85" t="s">
        <v>186</v>
      </c>
      <c r="E85" t="s">
        <v>188</v>
      </c>
      <c r="F85" t="s">
        <v>186</v>
      </c>
      <c r="G85" t="s">
        <v>186</v>
      </c>
      <c r="H85" t="s">
        <v>188</v>
      </c>
      <c r="I85" t="s">
        <v>186</v>
      </c>
      <c r="J85" t="s">
        <v>186</v>
      </c>
      <c r="K85" t="s">
        <v>186</v>
      </c>
      <c r="L85" t="s">
        <v>186</v>
      </c>
      <c r="M85" t="s">
        <v>186</v>
      </c>
      <c r="N85" t="s">
        <v>186</v>
      </c>
      <c r="O85" t="s">
        <v>186</v>
      </c>
      <c r="P85" t="s">
        <v>186</v>
      </c>
      <c r="Q85" t="s">
        <v>188</v>
      </c>
      <c r="R85" t="s">
        <v>186</v>
      </c>
      <c r="S85" t="s">
        <v>186</v>
      </c>
      <c r="T85" t="s">
        <v>186</v>
      </c>
      <c r="U85" t="s">
        <v>186</v>
      </c>
      <c r="V85" t="s">
        <v>186</v>
      </c>
      <c r="W85" t="s">
        <v>186</v>
      </c>
      <c r="X85" t="s">
        <v>186</v>
      </c>
      <c r="Y85" t="s">
        <v>186</v>
      </c>
      <c r="Z85" t="s">
        <v>186</v>
      </c>
      <c r="AA85" t="s">
        <v>188</v>
      </c>
      <c r="AB85" t="s">
        <v>186</v>
      </c>
      <c r="AC85" t="s">
        <v>186</v>
      </c>
      <c r="AD85" t="s">
        <v>186</v>
      </c>
      <c r="AE85" t="s">
        <v>188</v>
      </c>
      <c r="AF85" t="s">
        <v>188</v>
      </c>
      <c r="AG85" t="s">
        <v>188</v>
      </c>
      <c r="AH85" t="s">
        <v>186</v>
      </c>
      <c r="AI85" t="s">
        <v>188</v>
      </c>
      <c r="AJ85" t="s">
        <v>186</v>
      </c>
      <c r="AK85" t="s">
        <v>186</v>
      </c>
      <c r="AL85" t="s">
        <v>186</v>
      </c>
      <c r="AM85" t="s">
        <v>188</v>
      </c>
      <c r="AN85" t="s">
        <v>188</v>
      </c>
      <c r="AO85" t="s">
        <v>188</v>
      </c>
      <c r="AP85" t="s">
        <v>188</v>
      </c>
      <c r="AQ85" t="s">
        <v>188</v>
      </c>
      <c r="AR85" t="s">
        <v>188</v>
      </c>
      <c r="AS85" t="s">
        <v>240</v>
      </c>
      <c r="AT85" t="s">
        <v>240</v>
      </c>
      <c r="AU85" t="s">
        <v>240</v>
      </c>
      <c r="AV85" t="s">
        <v>240</v>
      </c>
      <c r="AW85" t="s">
        <v>240</v>
      </c>
      <c r="AX85" s="259" t="s">
        <v>240</v>
      </c>
      <c r="AY85"/>
      <c r="AZ85" t="s">
        <v>240</v>
      </c>
    </row>
    <row r="86" spans="1:52" ht="15" x14ac:dyDescent="0.25">
      <c r="A86" s="260">
        <v>703605</v>
      </c>
      <c r="B86" s="261" t="s">
        <v>466</v>
      </c>
      <c r="C86" t="s">
        <v>186</v>
      </c>
      <c r="D86" t="s">
        <v>188</v>
      </c>
      <c r="E86" t="s">
        <v>188</v>
      </c>
      <c r="F86" t="s">
        <v>188</v>
      </c>
      <c r="G86" t="s">
        <v>186</v>
      </c>
      <c r="H86" t="s">
        <v>188</v>
      </c>
      <c r="I86" t="s">
        <v>188</v>
      </c>
      <c r="J86" t="s">
        <v>186</v>
      </c>
      <c r="K86" t="s">
        <v>188</v>
      </c>
      <c r="L86" t="s">
        <v>188</v>
      </c>
      <c r="M86" t="s">
        <v>188</v>
      </c>
      <c r="N86" t="s">
        <v>188</v>
      </c>
      <c r="O86" t="s">
        <v>188</v>
      </c>
      <c r="P86" t="s">
        <v>188</v>
      </c>
      <c r="Q86" t="s">
        <v>186</v>
      </c>
      <c r="R86" t="s">
        <v>188</v>
      </c>
      <c r="S86" t="s">
        <v>188</v>
      </c>
      <c r="T86" t="s">
        <v>186</v>
      </c>
      <c r="U86" t="s">
        <v>188</v>
      </c>
      <c r="V86" t="s">
        <v>188</v>
      </c>
      <c r="W86" t="s">
        <v>188</v>
      </c>
      <c r="X86" t="s">
        <v>188</v>
      </c>
      <c r="Y86" t="s">
        <v>188</v>
      </c>
      <c r="Z86" t="s">
        <v>186</v>
      </c>
      <c r="AA86" t="s">
        <v>188</v>
      </c>
      <c r="AB86" t="s">
        <v>186</v>
      </c>
      <c r="AC86" t="s">
        <v>186</v>
      </c>
      <c r="AD86" t="s">
        <v>186</v>
      </c>
      <c r="AE86" t="s">
        <v>186</v>
      </c>
      <c r="AF86" t="s">
        <v>188</v>
      </c>
      <c r="AG86" t="s">
        <v>188</v>
      </c>
      <c r="AH86" t="s">
        <v>188</v>
      </c>
      <c r="AI86" t="s">
        <v>188</v>
      </c>
      <c r="AJ86" t="s">
        <v>186</v>
      </c>
      <c r="AK86" t="s">
        <v>188</v>
      </c>
      <c r="AL86" t="s">
        <v>186</v>
      </c>
      <c r="AM86" t="s">
        <v>186</v>
      </c>
      <c r="AN86" t="s">
        <v>188</v>
      </c>
      <c r="AO86" t="s">
        <v>186</v>
      </c>
      <c r="AP86" t="s">
        <v>188</v>
      </c>
      <c r="AQ86" t="s">
        <v>188</v>
      </c>
      <c r="AR86" t="s">
        <v>186</v>
      </c>
      <c r="AS86" t="s">
        <v>188</v>
      </c>
      <c r="AT86" t="s">
        <v>188</v>
      </c>
      <c r="AU86" t="s">
        <v>188</v>
      </c>
      <c r="AV86" t="s">
        <v>187</v>
      </c>
      <c r="AW86" t="s">
        <v>188</v>
      </c>
      <c r="AX86" s="259" t="s">
        <v>188</v>
      </c>
      <c r="AY86"/>
      <c r="AZ86" t="s">
        <v>240</v>
      </c>
    </row>
    <row r="87" spans="1:52" ht="15" x14ac:dyDescent="0.25">
      <c r="A87" s="260">
        <v>703627</v>
      </c>
      <c r="B87" s="261" t="s">
        <v>262</v>
      </c>
      <c r="C87" t="s">
        <v>186</v>
      </c>
      <c r="D87" t="s">
        <v>188</v>
      </c>
      <c r="E87" t="s">
        <v>186</v>
      </c>
      <c r="F87" t="s">
        <v>186</v>
      </c>
      <c r="G87" t="s">
        <v>188</v>
      </c>
      <c r="H87" t="s">
        <v>186</v>
      </c>
      <c r="I87" t="s">
        <v>188</v>
      </c>
      <c r="J87" t="s">
        <v>186</v>
      </c>
      <c r="K87" t="s">
        <v>188</v>
      </c>
      <c r="L87" t="s">
        <v>186</v>
      </c>
      <c r="M87" t="s">
        <v>186</v>
      </c>
      <c r="N87" t="s">
        <v>186</v>
      </c>
      <c r="O87" t="s">
        <v>186</v>
      </c>
      <c r="P87" t="s">
        <v>187</v>
      </c>
      <c r="Q87" t="s">
        <v>188</v>
      </c>
      <c r="R87" t="s">
        <v>187</v>
      </c>
      <c r="S87" t="s">
        <v>188</v>
      </c>
      <c r="T87" t="s">
        <v>188</v>
      </c>
      <c r="U87" t="s">
        <v>187</v>
      </c>
      <c r="V87" t="s">
        <v>187</v>
      </c>
      <c r="W87" t="s">
        <v>187</v>
      </c>
      <c r="X87" t="s">
        <v>187</v>
      </c>
      <c r="Y87" t="s">
        <v>188</v>
      </c>
      <c r="Z87" t="s">
        <v>188</v>
      </c>
      <c r="AA87" t="s">
        <v>240</v>
      </c>
      <c r="AB87" t="s">
        <v>240</v>
      </c>
      <c r="AC87" t="s">
        <v>240</v>
      </c>
      <c r="AD87" t="s">
        <v>240</v>
      </c>
      <c r="AE87" t="s">
        <v>240</v>
      </c>
      <c r="AF87" t="s">
        <v>240</v>
      </c>
      <c r="AG87" t="s">
        <v>240</v>
      </c>
      <c r="AH87" t="s">
        <v>240</v>
      </c>
      <c r="AI87" t="s">
        <v>240</v>
      </c>
      <c r="AJ87" t="s">
        <v>240</v>
      </c>
      <c r="AK87" t="s">
        <v>240</v>
      </c>
      <c r="AL87" t="s">
        <v>240</v>
      </c>
      <c r="AM87" t="s">
        <v>240</v>
      </c>
      <c r="AN87" t="s">
        <v>240</v>
      </c>
      <c r="AO87" t="s">
        <v>240</v>
      </c>
      <c r="AP87" t="s">
        <v>240</v>
      </c>
      <c r="AQ87" t="s">
        <v>240</v>
      </c>
      <c r="AR87" t="s">
        <v>240</v>
      </c>
      <c r="AS87"/>
      <c r="AT87" t="s">
        <v>240</v>
      </c>
      <c r="AU87" t="s">
        <v>240</v>
      </c>
      <c r="AV87" t="s">
        <v>240</v>
      </c>
      <c r="AW87" t="s">
        <v>240</v>
      </c>
      <c r="AX87" s="259" t="s">
        <v>240</v>
      </c>
      <c r="AY87"/>
      <c r="AZ87" t="s">
        <v>240</v>
      </c>
    </row>
    <row r="88" spans="1:52" ht="15" x14ac:dyDescent="0.25">
      <c r="A88" s="262">
        <v>703628</v>
      </c>
      <c r="B88" s="263" t="s">
        <v>263</v>
      </c>
      <c r="C88" s="264" t="s">
        <v>186</v>
      </c>
      <c r="D88" s="264" t="s">
        <v>186</v>
      </c>
      <c r="E88" s="264" t="s">
        <v>188</v>
      </c>
      <c r="F88" s="264" t="s">
        <v>188</v>
      </c>
      <c r="G88" s="264" t="s">
        <v>186</v>
      </c>
      <c r="H88" s="264" t="s">
        <v>188</v>
      </c>
      <c r="I88" s="264" t="s">
        <v>188</v>
      </c>
      <c r="J88" s="264" t="s">
        <v>186</v>
      </c>
      <c r="K88" s="264" t="s">
        <v>188</v>
      </c>
      <c r="L88" s="264" t="s">
        <v>186</v>
      </c>
      <c r="M88" t="s">
        <v>188</v>
      </c>
      <c r="N88" t="s">
        <v>186</v>
      </c>
      <c r="O88" s="264" t="s">
        <v>186</v>
      </c>
      <c r="P88" s="264" t="s">
        <v>186</v>
      </c>
      <c r="Q88" s="264" t="s">
        <v>188</v>
      </c>
      <c r="R88" s="264" t="s">
        <v>186</v>
      </c>
      <c r="S88" s="264" t="s">
        <v>186</v>
      </c>
      <c r="T88" s="264" t="s">
        <v>186</v>
      </c>
      <c r="U88" s="264" t="s">
        <v>186</v>
      </c>
      <c r="V88" s="264" t="s">
        <v>188</v>
      </c>
      <c r="W88" s="264" t="s">
        <v>186</v>
      </c>
      <c r="X88" s="264" t="s">
        <v>188</v>
      </c>
      <c r="Y88" s="264" t="s">
        <v>188</v>
      </c>
      <c r="Z88" s="264" t="s">
        <v>188</v>
      </c>
      <c r="AA88" s="264" t="s">
        <v>187</v>
      </c>
      <c r="AB88" s="264" t="s">
        <v>187</v>
      </c>
      <c r="AC88" s="264" t="s">
        <v>187</v>
      </c>
      <c r="AD88" s="264" t="s">
        <v>188</v>
      </c>
      <c r="AE88" s="264" t="s">
        <v>187</v>
      </c>
      <c r="AF88" s="264" t="s">
        <v>188</v>
      </c>
      <c r="AG88" s="264" t="s">
        <v>187</v>
      </c>
      <c r="AH88" s="264" t="s">
        <v>187</v>
      </c>
      <c r="AI88" s="264" t="s">
        <v>187</v>
      </c>
      <c r="AJ88" s="264" t="s">
        <v>187</v>
      </c>
      <c r="AK88" s="264" t="s">
        <v>187</v>
      </c>
      <c r="AL88" s="264" t="s">
        <v>187</v>
      </c>
      <c r="AM88" s="264" t="s">
        <v>240</v>
      </c>
      <c r="AN88" s="264" t="s">
        <v>240</v>
      </c>
      <c r="AO88" s="264" t="s">
        <v>240</v>
      </c>
      <c r="AP88" s="264" t="s">
        <v>240</v>
      </c>
      <c r="AQ88" s="264" t="s">
        <v>240</v>
      </c>
      <c r="AR88" s="264" t="s">
        <v>240</v>
      </c>
      <c r="AS88" s="264" t="s">
        <v>240</v>
      </c>
      <c r="AT88" s="264" t="s">
        <v>240</v>
      </c>
      <c r="AU88" s="264" t="s">
        <v>240</v>
      </c>
      <c r="AV88" s="264" t="s">
        <v>240</v>
      </c>
      <c r="AW88" s="264" t="s">
        <v>240</v>
      </c>
      <c r="AX88" s="264" t="s">
        <v>240</v>
      </c>
      <c r="AY88" s="264" t="s">
        <v>2044</v>
      </c>
      <c r="AZ88" t="s">
        <v>5190</v>
      </c>
    </row>
    <row r="89" spans="1:52" ht="15" x14ac:dyDescent="0.25">
      <c r="A89" s="260">
        <v>703645</v>
      </c>
      <c r="B89" s="261" t="s">
        <v>466</v>
      </c>
      <c r="C89" t="s">
        <v>188</v>
      </c>
      <c r="D89" t="s">
        <v>186</v>
      </c>
      <c r="E89" t="s">
        <v>186</v>
      </c>
      <c r="F89" t="s">
        <v>186</v>
      </c>
      <c r="G89" t="s">
        <v>188</v>
      </c>
      <c r="H89" t="s">
        <v>188</v>
      </c>
      <c r="I89" t="s">
        <v>188</v>
      </c>
      <c r="J89" t="s">
        <v>186</v>
      </c>
      <c r="K89" t="s">
        <v>188</v>
      </c>
      <c r="L89" t="s">
        <v>188</v>
      </c>
      <c r="M89" t="s">
        <v>186</v>
      </c>
      <c r="N89" t="s">
        <v>186</v>
      </c>
      <c r="O89" t="s">
        <v>186</v>
      </c>
      <c r="P89" t="s">
        <v>188</v>
      </c>
      <c r="Q89" t="s">
        <v>186</v>
      </c>
      <c r="R89" t="s">
        <v>188</v>
      </c>
      <c r="S89" t="s">
        <v>188</v>
      </c>
      <c r="T89" t="s">
        <v>188</v>
      </c>
      <c r="U89" t="s">
        <v>188</v>
      </c>
      <c r="V89" t="s">
        <v>188</v>
      </c>
      <c r="W89" t="s">
        <v>186</v>
      </c>
      <c r="X89" t="s">
        <v>188</v>
      </c>
      <c r="Y89" t="s">
        <v>188</v>
      </c>
      <c r="Z89" t="s">
        <v>188</v>
      </c>
      <c r="AA89" t="s">
        <v>188</v>
      </c>
      <c r="AB89" t="s">
        <v>186</v>
      </c>
      <c r="AC89" t="s">
        <v>188</v>
      </c>
      <c r="AD89" t="s">
        <v>186</v>
      </c>
      <c r="AE89" t="s">
        <v>186</v>
      </c>
      <c r="AF89" t="s">
        <v>188</v>
      </c>
      <c r="AG89" t="s">
        <v>188</v>
      </c>
      <c r="AH89" t="s">
        <v>188</v>
      </c>
      <c r="AI89" t="s">
        <v>188</v>
      </c>
      <c r="AJ89" t="s">
        <v>188</v>
      </c>
      <c r="AK89" t="s">
        <v>188</v>
      </c>
      <c r="AL89" t="s">
        <v>188</v>
      </c>
      <c r="AM89" t="s">
        <v>188</v>
      </c>
      <c r="AN89" t="s">
        <v>188</v>
      </c>
      <c r="AO89" t="s">
        <v>188</v>
      </c>
      <c r="AP89" t="s">
        <v>186</v>
      </c>
      <c r="AQ89" t="s">
        <v>186</v>
      </c>
      <c r="AR89" t="s">
        <v>186</v>
      </c>
      <c r="AS89" t="s">
        <v>188</v>
      </c>
      <c r="AT89" t="s">
        <v>188</v>
      </c>
      <c r="AU89" t="s">
        <v>188</v>
      </c>
      <c r="AV89" t="s">
        <v>188</v>
      </c>
      <c r="AW89" t="s">
        <v>188</v>
      </c>
      <c r="AX89" s="259" t="s">
        <v>188</v>
      </c>
      <c r="AY89"/>
      <c r="AZ89" t="s">
        <v>240</v>
      </c>
    </row>
    <row r="90" spans="1:52" ht="15" x14ac:dyDescent="0.25">
      <c r="A90" s="260">
        <v>703663</v>
      </c>
      <c r="B90" s="261" t="s">
        <v>239</v>
      </c>
      <c r="C90" t="s">
        <v>186</v>
      </c>
      <c r="D90" t="s">
        <v>186</v>
      </c>
      <c r="E90" t="s">
        <v>186</v>
      </c>
      <c r="F90" t="s">
        <v>186</v>
      </c>
      <c r="G90" t="s">
        <v>186</v>
      </c>
      <c r="H90" t="s">
        <v>188</v>
      </c>
      <c r="I90" t="s">
        <v>188</v>
      </c>
      <c r="J90" t="s">
        <v>186</v>
      </c>
      <c r="K90" t="s">
        <v>186</v>
      </c>
      <c r="L90" t="s">
        <v>186</v>
      </c>
      <c r="M90" t="s">
        <v>188</v>
      </c>
      <c r="N90" t="s">
        <v>188</v>
      </c>
      <c r="O90" t="s">
        <v>186</v>
      </c>
      <c r="P90" t="s">
        <v>188</v>
      </c>
      <c r="Q90" t="s">
        <v>186</v>
      </c>
      <c r="R90" t="s">
        <v>188</v>
      </c>
      <c r="S90" t="s">
        <v>186</v>
      </c>
      <c r="T90" t="s">
        <v>186</v>
      </c>
      <c r="U90" t="s">
        <v>186</v>
      </c>
      <c r="V90" t="s">
        <v>188</v>
      </c>
      <c r="W90" t="s">
        <v>186</v>
      </c>
      <c r="X90" t="s">
        <v>186</v>
      </c>
      <c r="Y90" t="s">
        <v>188</v>
      </c>
      <c r="Z90" t="s">
        <v>186</v>
      </c>
      <c r="AA90" t="s">
        <v>188</v>
      </c>
      <c r="AB90" t="s">
        <v>186</v>
      </c>
      <c r="AC90" t="s">
        <v>186</v>
      </c>
      <c r="AD90" t="s">
        <v>186</v>
      </c>
      <c r="AE90" t="s">
        <v>186</v>
      </c>
      <c r="AF90" t="s">
        <v>186</v>
      </c>
      <c r="AG90" t="s">
        <v>186</v>
      </c>
      <c r="AH90" t="s">
        <v>188</v>
      </c>
      <c r="AI90" t="s">
        <v>186</v>
      </c>
      <c r="AJ90" t="s">
        <v>186</v>
      </c>
      <c r="AK90" t="s">
        <v>186</v>
      </c>
      <c r="AL90" t="s">
        <v>188</v>
      </c>
      <c r="AM90" t="s">
        <v>240</v>
      </c>
      <c r="AN90" t="s">
        <v>240</v>
      </c>
      <c r="AO90" t="s">
        <v>240</v>
      </c>
      <c r="AP90" t="s">
        <v>240</v>
      </c>
      <c r="AQ90" t="s">
        <v>240</v>
      </c>
      <c r="AR90" t="s">
        <v>240</v>
      </c>
      <c r="AS90"/>
      <c r="AT90" t="s">
        <v>240</v>
      </c>
      <c r="AU90" t="s">
        <v>240</v>
      </c>
      <c r="AV90" t="s">
        <v>240</v>
      </c>
      <c r="AW90" t="s">
        <v>240</v>
      </c>
      <c r="AX90" s="259" t="s">
        <v>240</v>
      </c>
      <c r="AY90"/>
      <c r="AZ90" t="s">
        <v>240</v>
      </c>
    </row>
    <row r="91" spans="1:52" ht="15" x14ac:dyDescent="0.25">
      <c r="A91" s="260">
        <v>703669</v>
      </c>
      <c r="B91" s="261" t="s">
        <v>263</v>
      </c>
      <c r="C91" t="s">
        <v>188</v>
      </c>
      <c r="D91" t="s">
        <v>188</v>
      </c>
      <c r="E91" t="s">
        <v>188</v>
      </c>
      <c r="F91" t="s">
        <v>186</v>
      </c>
      <c r="G91" t="s">
        <v>188</v>
      </c>
      <c r="H91" t="s">
        <v>186</v>
      </c>
      <c r="I91" t="s">
        <v>186</v>
      </c>
      <c r="J91" t="s">
        <v>188</v>
      </c>
      <c r="K91" t="s">
        <v>188</v>
      </c>
      <c r="L91" t="s">
        <v>186</v>
      </c>
      <c r="M91" t="s">
        <v>186</v>
      </c>
      <c r="N91" t="s">
        <v>186</v>
      </c>
      <c r="O91" t="s">
        <v>188</v>
      </c>
      <c r="P91" t="s">
        <v>188</v>
      </c>
      <c r="Q91" t="s">
        <v>188</v>
      </c>
      <c r="R91" t="s">
        <v>188</v>
      </c>
      <c r="S91" t="s">
        <v>186</v>
      </c>
      <c r="T91" t="s">
        <v>188</v>
      </c>
      <c r="U91" t="s">
        <v>186</v>
      </c>
      <c r="V91" t="s">
        <v>186</v>
      </c>
      <c r="W91" t="s">
        <v>187</v>
      </c>
      <c r="X91" t="s">
        <v>186</v>
      </c>
      <c r="Y91" t="s">
        <v>186</v>
      </c>
      <c r="Z91" t="s">
        <v>186</v>
      </c>
      <c r="AA91" t="s">
        <v>188</v>
      </c>
      <c r="AB91" t="s">
        <v>188</v>
      </c>
      <c r="AC91" t="s">
        <v>188</v>
      </c>
      <c r="AD91" t="s">
        <v>188</v>
      </c>
      <c r="AE91" t="s">
        <v>186</v>
      </c>
      <c r="AF91" t="s">
        <v>186</v>
      </c>
      <c r="AG91" t="s">
        <v>188</v>
      </c>
      <c r="AH91" t="s">
        <v>187</v>
      </c>
      <c r="AI91" t="s">
        <v>186</v>
      </c>
      <c r="AJ91" t="s">
        <v>187</v>
      </c>
      <c r="AK91" t="s">
        <v>188</v>
      </c>
      <c r="AL91" t="s">
        <v>187</v>
      </c>
      <c r="AM91" t="s">
        <v>240</v>
      </c>
      <c r="AN91" t="s">
        <v>240</v>
      </c>
      <c r="AO91" t="s">
        <v>240</v>
      </c>
      <c r="AP91" t="s">
        <v>240</v>
      </c>
      <c r="AQ91" t="s">
        <v>240</v>
      </c>
      <c r="AR91" t="s">
        <v>240</v>
      </c>
      <c r="AS91" t="s">
        <v>240</v>
      </c>
      <c r="AT91" t="s">
        <v>240</v>
      </c>
      <c r="AU91" t="s">
        <v>240</v>
      </c>
      <c r="AV91" t="s">
        <v>240</v>
      </c>
      <c r="AW91" t="s">
        <v>240</v>
      </c>
      <c r="AX91" s="259" t="s">
        <v>240</v>
      </c>
      <c r="AY91"/>
      <c r="AZ91" t="s">
        <v>240</v>
      </c>
    </row>
    <row r="92" spans="1:52" ht="15" x14ac:dyDescent="0.25">
      <c r="A92" s="262">
        <v>703690</v>
      </c>
      <c r="B92" s="263" t="s">
        <v>466</v>
      </c>
      <c r="C92" s="264" t="s">
        <v>188</v>
      </c>
      <c r="D92" s="264" t="s">
        <v>188</v>
      </c>
      <c r="E92" s="264" t="s">
        <v>188</v>
      </c>
      <c r="F92" s="264" t="s">
        <v>186</v>
      </c>
      <c r="G92" s="264" t="s">
        <v>188</v>
      </c>
      <c r="H92" s="264" t="s">
        <v>188</v>
      </c>
      <c r="I92" s="264" t="s">
        <v>188</v>
      </c>
      <c r="J92" s="264" t="s">
        <v>186</v>
      </c>
      <c r="K92" s="264" t="s">
        <v>188</v>
      </c>
      <c r="L92" s="264" t="s">
        <v>186</v>
      </c>
      <c r="M92" t="s">
        <v>188</v>
      </c>
      <c r="N92" t="s">
        <v>186</v>
      </c>
      <c r="O92" s="264" t="s">
        <v>186</v>
      </c>
      <c r="P92" s="264" t="s">
        <v>188</v>
      </c>
      <c r="Q92" s="264" t="s">
        <v>186</v>
      </c>
      <c r="R92" s="264" t="s">
        <v>186</v>
      </c>
      <c r="S92" s="264" t="s">
        <v>188</v>
      </c>
      <c r="T92" s="264" t="s">
        <v>188</v>
      </c>
      <c r="U92" s="264" t="s">
        <v>186</v>
      </c>
      <c r="V92" s="264" t="s">
        <v>186</v>
      </c>
      <c r="W92" s="264" t="s">
        <v>186</v>
      </c>
      <c r="X92" s="264" t="s">
        <v>186</v>
      </c>
      <c r="Y92" s="264" t="s">
        <v>186</v>
      </c>
      <c r="Z92" s="264" t="s">
        <v>188</v>
      </c>
      <c r="AA92" s="264" t="s">
        <v>188</v>
      </c>
      <c r="AB92" s="264" t="s">
        <v>188</v>
      </c>
      <c r="AC92" s="264" t="s">
        <v>188</v>
      </c>
      <c r="AD92" s="264" t="s">
        <v>186</v>
      </c>
      <c r="AE92" s="264" t="s">
        <v>188</v>
      </c>
      <c r="AF92" s="264" t="s">
        <v>188</v>
      </c>
      <c r="AG92" s="264" t="s">
        <v>188</v>
      </c>
      <c r="AH92" s="264" t="s">
        <v>188</v>
      </c>
      <c r="AI92" s="264" t="s">
        <v>188</v>
      </c>
      <c r="AJ92" s="264" t="s">
        <v>188</v>
      </c>
      <c r="AK92" s="264" t="s">
        <v>186</v>
      </c>
      <c r="AL92" s="264" t="s">
        <v>188</v>
      </c>
      <c r="AM92" s="264" t="s">
        <v>188</v>
      </c>
      <c r="AN92" s="264" t="s">
        <v>188</v>
      </c>
      <c r="AO92" s="264" t="s">
        <v>188</v>
      </c>
      <c r="AP92" s="264" t="s">
        <v>188</v>
      </c>
      <c r="AQ92" s="264" t="s">
        <v>188</v>
      </c>
      <c r="AR92" s="264" t="s">
        <v>186</v>
      </c>
      <c r="AS92" s="264" t="s">
        <v>187</v>
      </c>
      <c r="AT92" s="264" t="s">
        <v>187</v>
      </c>
      <c r="AU92" s="264" t="s">
        <v>187</v>
      </c>
      <c r="AV92" s="264" t="s">
        <v>187</v>
      </c>
      <c r="AW92" s="264" t="s">
        <v>187</v>
      </c>
      <c r="AX92" s="264" t="s">
        <v>187</v>
      </c>
      <c r="AY92" s="264" t="s">
        <v>2044</v>
      </c>
      <c r="AZ92" t="s">
        <v>240</v>
      </c>
    </row>
    <row r="93" spans="1:52" ht="15" x14ac:dyDescent="0.25">
      <c r="A93" s="260">
        <v>703725</v>
      </c>
      <c r="B93" s="261" t="s">
        <v>262</v>
      </c>
      <c r="C93" t="s">
        <v>186</v>
      </c>
      <c r="D93" t="s">
        <v>188</v>
      </c>
      <c r="E93" t="s">
        <v>186</v>
      </c>
      <c r="F93" t="s">
        <v>186</v>
      </c>
      <c r="G93" t="s">
        <v>188</v>
      </c>
      <c r="H93" t="s">
        <v>186</v>
      </c>
      <c r="I93" t="s">
        <v>188</v>
      </c>
      <c r="J93" t="s">
        <v>186</v>
      </c>
      <c r="K93" t="s">
        <v>188</v>
      </c>
      <c r="L93" t="s">
        <v>187</v>
      </c>
      <c r="M93" t="s">
        <v>186</v>
      </c>
      <c r="N93" t="s">
        <v>186</v>
      </c>
      <c r="O93" t="s">
        <v>186</v>
      </c>
      <c r="P93" t="s">
        <v>186</v>
      </c>
      <c r="Q93" t="s">
        <v>186</v>
      </c>
      <c r="R93" t="s">
        <v>187</v>
      </c>
      <c r="S93" t="s">
        <v>186</v>
      </c>
      <c r="T93" t="s">
        <v>187</v>
      </c>
      <c r="U93" t="s">
        <v>187</v>
      </c>
      <c r="V93" t="s">
        <v>187</v>
      </c>
      <c r="W93" t="s">
        <v>187</v>
      </c>
      <c r="X93" t="s">
        <v>188</v>
      </c>
      <c r="Y93" t="s">
        <v>187</v>
      </c>
      <c r="Z93" t="s">
        <v>187</v>
      </c>
      <c r="AA93" t="s">
        <v>240</v>
      </c>
      <c r="AB93" t="s">
        <v>240</v>
      </c>
      <c r="AC93" t="s">
        <v>240</v>
      </c>
      <c r="AD93" t="s">
        <v>240</v>
      </c>
      <c r="AE93" t="s">
        <v>240</v>
      </c>
      <c r="AF93" t="s">
        <v>240</v>
      </c>
      <c r="AG93" t="s">
        <v>240</v>
      </c>
      <c r="AH93" t="s">
        <v>240</v>
      </c>
      <c r="AI93" t="s">
        <v>240</v>
      </c>
      <c r="AJ93" t="s">
        <v>240</v>
      </c>
      <c r="AK93" t="s">
        <v>240</v>
      </c>
      <c r="AL93" t="s">
        <v>240</v>
      </c>
      <c r="AM93" t="s">
        <v>240</v>
      </c>
      <c r="AN93" t="s">
        <v>240</v>
      </c>
      <c r="AO93" t="s">
        <v>240</v>
      </c>
      <c r="AP93" t="s">
        <v>240</v>
      </c>
      <c r="AQ93" t="s">
        <v>240</v>
      </c>
      <c r="AR93" t="s">
        <v>240</v>
      </c>
      <c r="AS93" t="s">
        <v>240</v>
      </c>
      <c r="AT93" t="s">
        <v>240</v>
      </c>
      <c r="AU93" t="s">
        <v>240</v>
      </c>
      <c r="AV93" t="s">
        <v>240</v>
      </c>
      <c r="AW93" t="s">
        <v>240</v>
      </c>
      <c r="AX93" s="259" t="s">
        <v>240</v>
      </c>
      <c r="AY93"/>
      <c r="AZ93" t="s">
        <v>240</v>
      </c>
    </row>
    <row r="94" spans="1:52" ht="15" x14ac:dyDescent="0.25">
      <c r="A94" s="262">
        <v>703731</v>
      </c>
      <c r="B94" s="263" t="s">
        <v>263</v>
      </c>
      <c r="C94" s="264" t="s">
        <v>186</v>
      </c>
      <c r="D94" s="264" t="s">
        <v>186</v>
      </c>
      <c r="E94" s="264" t="s">
        <v>186</v>
      </c>
      <c r="F94" s="264" t="s">
        <v>186</v>
      </c>
      <c r="G94" s="264" t="s">
        <v>186</v>
      </c>
      <c r="H94" s="264" t="s">
        <v>186</v>
      </c>
      <c r="I94" s="264" t="s">
        <v>188</v>
      </c>
      <c r="J94" s="264" t="s">
        <v>188</v>
      </c>
      <c r="K94" s="264" t="s">
        <v>188</v>
      </c>
      <c r="L94" s="264" t="s">
        <v>186</v>
      </c>
      <c r="M94" t="s">
        <v>186</v>
      </c>
      <c r="N94" t="s">
        <v>186</v>
      </c>
      <c r="O94" s="264" t="s">
        <v>186</v>
      </c>
      <c r="P94" s="264" t="s">
        <v>188</v>
      </c>
      <c r="Q94" s="264" t="s">
        <v>188</v>
      </c>
      <c r="R94" s="264" t="s">
        <v>188</v>
      </c>
      <c r="S94" s="264" t="s">
        <v>186</v>
      </c>
      <c r="T94" s="264" t="s">
        <v>186</v>
      </c>
      <c r="U94" s="264" t="s">
        <v>188</v>
      </c>
      <c r="V94" s="264" t="s">
        <v>188</v>
      </c>
      <c r="W94" s="264" t="s">
        <v>188</v>
      </c>
      <c r="X94" s="264" t="s">
        <v>186</v>
      </c>
      <c r="Y94" s="264" t="s">
        <v>188</v>
      </c>
      <c r="Z94" s="264" t="s">
        <v>186</v>
      </c>
      <c r="AA94" s="264" t="s">
        <v>188</v>
      </c>
      <c r="AB94" s="264" t="s">
        <v>188</v>
      </c>
      <c r="AC94" s="264" t="s">
        <v>188</v>
      </c>
      <c r="AD94" s="264" t="s">
        <v>186</v>
      </c>
      <c r="AE94" s="264" t="s">
        <v>188</v>
      </c>
      <c r="AF94" s="264" t="s">
        <v>188</v>
      </c>
      <c r="AG94" s="264" t="s">
        <v>188</v>
      </c>
      <c r="AH94" s="264" t="s">
        <v>186</v>
      </c>
      <c r="AI94" s="264" t="s">
        <v>188</v>
      </c>
      <c r="AJ94" s="264" t="s">
        <v>188</v>
      </c>
      <c r="AK94" s="264" t="s">
        <v>188</v>
      </c>
      <c r="AL94" s="264" t="s">
        <v>188</v>
      </c>
      <c r="AM94" s="264" t="s">
        <v>240</v>
      </c>
      <c r="AN94" s="264" t="s">
        <v>240</v>
      </c>
      <c r="AO94" s="264" t="s">
        <v>240</v>
      </c>
      <c r="AP94" s="264" t="s">
        <v>240</v>
      </c>
      <c r="AQ94" s="264" t="s">
        <v>240</v>
      </c>
      <c r="AR94" s="264" t="s">
        <v>240</v>
      </c>
      <c r="AS94" s="264" t="s">
        <v>240</v>
      </c>
      <c r="AT94" s="264" t="s">
        <v>240</v>
      </c>
      <c r="AU94" s="264" t="s">
        <v>240</v>
      </c>
      <c r="AV94" s="264" t="s">
        <v>240</v>
      </c>
      <c r="AW94" s="264" t="s">
        <v>240</v>
      </c>
      <c r="AX94" s="264" t="s">
        <v>240</v>
      </c>
      <c r="AY94" s="264" t="s">
        <v>2044</v>
      </c>
      <c r="AZ94" t="s">
        <v>240</v>
      </c>
    </row>
    <row r="95" spans="1:52" ht="15" x14ac:dyDescent="0.25">
      <c r="A95" s="262">
        <v>703743</v>
      </c>
      <c r="B95" s="263" t="s">
        <v>263</v>
      </c>
      <c r="C95" s="264" t="s">
        <v>2124</v>
      </c>
      <c r="D95" s="264" t="s">
        <v>2124</v>
      </c>
      <c r="E95" s="264" t="s">
        <v>2124</v>
      </c>
      <c r="F95" s="264" t="s">
        <v>2124</v>
      </c>
      <c r="G95" s="264" t="s">
        <v>2124</v>
      </c>
      <c r="H95" s="264" t="s">
        <v>2124</v>
      </c>
      <c r="I95" s="264" t="s">
        <v>2124</v>
      </c>
      <c r="J95" s="264" t="s">
        <v>2124</v>
      </c>
      <c r="K95" s="264" t="s">
        <v>2124</v>
      </c>
      <c r="L95" s="264" t="s">
        <v>2124</v>
      </c>
      <c r="M95" t="s">
        <v>186</v>
      </c>
      <c r="N95" t="s">
        <v>186</v>
      </c>
      <c r="O95" s="264" t="s">
        <v>2124</v>
      </c>
      <c r="P95" s="264" t="s">
        <v>2124</v>
      </c>
      <c r="Q95" s="264" t="s">
        <v>2124</v>
      </c>
      <c r="R95" s="264" t="s">
        <v>2124</v>
      </c>
      <c r="S95" s="264" t="s">
        <v>2124</v>
      </c>
      <c r="T95" s="264" t="s">
        <v>2124</v>
      </c>
      <c r="U95" s="264" t="s">
        <v>2124</v>
      </c>
      <c r="V95" s="264" t="s">
        <v>2124</v>
      </c>
      <c r="W95" s="264" t="s">
        <v>2124</v>
      </c>
      <c r="X95" s="264" t="s">
        <v>2124</v>
      </c>
      <c r="Y95" s="264" t="s">
        <v>2124</v>
      </c>
      <c r="Z95" s="264" t="s">
        <v>2124</v>
      </c>
      <c r="AA95" s="264" t="s">
        <v>2124</v>
      </c>
      <c r="AB95" s="264" t="s">
        <v>2124</v>
      </c>
      <c r="AC95" s="264" t="s">
        <v>2124</v>
      </c>
      <c r="AD95" s="264" t="s">
        <v>2124</v>
      </c>
      <c r="AE95" s="264" t="s">
        <v>2124</v>
      </c>
      <c r="AF95" s="264" t="s">
        <v>2124</v>
      </c>
      <c r="AG95" s="264" t="s">
        <v>2124</v>
      </c>
      <c r="AH95" s="264" t="s">
        <v>2124</v>
      </c>
      <c r="AI95" s="264" t="s">
        <v>2124</v>
      </c>
      <c r="AJ95" s="264" t="s">
        <v>2124</v>
      </c>
      <c r="AK95" s="264" t="s">
        <v>2124</v>
      </c>
      <c r="AL95" s="264" t="s">
        <v>2124</v>
      </c>
      <c r="AM95" s="264" t="s">
        <v>240</v>
      </c>
      <c r="AN95" s="264" t="s">
        <v>240</v>
      </c>
      <c r="AO95" s="264" t="s">
        <v>240</v>
      </c>
      <c r="AP95" s="264" t="s">
        <v>240</v>
      </c>
      <c r="AQ95" s="264" t="s">
        <v>240</v>
      </c>
      <c r="AR95" s="264" t="s">
        <v>240</v>
      </c>
      <c r="AS95" s="264" t="s">
        <v>240</v>
      </c>
      <c r="AT95" s="264" t="s">
        <v>240</v>
      </c>
      <c r="AU95" s="264" t="s">
        <v>240</v>
      </c>
      <c r="AV95" s="264" t="s">
        <v>240</v>
      </c>
      <c r="AW95" s="264" t="s">
        <v>240</v>
      </c>
      <c r="AX95" s="264" t="s">
        <v>240</v>
      </c>
      <c r="AY95" s="264" t="s">
        <v>2044</v>
      </c>
      <c r="AZ95" t="s">
        <v>5190</v>
      </c>
    </row>
    <row r="96" spans="1:52" ht="15" x14ac:dyDescent="0.25">
      <c r="A96" s="262">
        <v>703797</v>
      </c>
      <c r="B96" s="263" t="s">
        <v>261</v>
      </c>
      <c r="C96" s="264" t="s">
        <v>188</v>
      </c>
      <c r="D96" s="264" t="s">
        <v>186</v>
      </c>
      <c r="E96" s="264" t="s">
        <v>186</v>
      </c>
      <c r="F96" s="264" t="s">
        <v>188</v>
      </c>
      <c r="G96" s="264" t="s">
        <v>188</v>
      </c>
      <c r="H96" s="264" t="s">
        <v>187</v>
      </c>
      <c r="I96" s="264" t="s">
        <v>186</v>
      </c>
      <c r="J96" s="264" t="s">
        <v>186</v>
      </c>
      <c r="K96" s="264" t="s">
        <v>187</v>
      </c>
      <c r="L96" s="264" t="s">
        <v>187</v>
      </c>
      <c r="M96" t="s">
        <v>188</v>
      </c>
      <c r="N96" t="s">
        <v>186</v>
      </c>
      <c r="O96" s="264" t="s">
        <v>240</v>
      </c>
      <c r="P96" s="264" t="s">
        <v>240</v>
      </c>
      <c r="Q96" s="264" t="s">
        <v>240</v>
      </c>
      <c r="R96" s="264" t="s">
        <v>240</v>
      </c>
      <c r="S96" s="264" t="s">
        <v>240</v>
      </c>
      <c r="T96" s="264" t="s">
        <v>240</v>
      </c>
      <c r="U96" s="264" t="s">
        <v>240</v>
      </c>
      <c r="V96" s="264" t="s">
        <v>240</v>
      </c>
      <c r="W96" s="264" t="s">
        <v>240</v>
      </c>
      <c r="X96" s="264" t="s">
        <v>240</v>
      </c>
      <c r="Y96" s="264" t="s">
        <v>240</v>
      </c>
      <c r="Z96" s="264" t="s">
        <v>240</v>
      </c>
      <c r="AA96" s="264" t="s">
        <v>240</v>
      </c>
      <c r="AB96" s="264" t="s">
        <v>240</v>
      </c>
      <c r="AC96" s="264" t="s">
        <v>240</v>
      </c>
      <c r="AD96" s="264" t="s">
        <v>240</v>
      </c>
      <c r="AE96" s="264" t="s">
        <v>240</v>
      </c>
      <c r="AF96" s="264" t="s">
        <v>240</v>
      </c>
      <c r="AG96" s="264" t="s">
        <v>240</v>
      </c>
      <c r="AH96" s="264" t="s">
        <v>240</v>
      </c>
      <c r="AI96" s="264" t="s">
        <v>240</v>
      </c>
      <c r="AJ96" s="264" t="s">
        <v>240</v>
      </c>
      <c r="AK96" s="264" t="s">
        <v>240</v>
      </c>
      <c r="AL96" s="264" t="s">
        <v>240</v>
      </c>
      <c r="AM96" s="264" t="s">
        <v>240</v>
      </c>
      <c r="AN96" s="264" t="s">
        <v>240</v>
      </c>
      <c r="AO96" s="264" t="s">
        <v>240</v>
      </c>
      <c r="AP96" s="264" t="s">
        <v>240</v>
      </c>
      <c r="AQ96" s="264" t="s">
        <v>240</v>
      </c>
      <c r="AR96" s="264" t="s">
        <v>240</v>
      </c>
      <c r="AS96" s="264" t="s">
        <v>240</v>
      </c>
      <c r="AT96" s="264" t="s">
        <v>240</v>
      </c>
      <c r="AU96" s="264" t="s">
        <v>240</v>
      </c>
      <c r="AV96" s="264" t="s">
        <v>240</v>
      </c>
      <c r="AW96" s="264" t="s">
        <v>240</v>
      </c>
      <c r="AX96" s="264" t="s">
        <v>240</v>
      </c>
      <c r="AY96" s="264" t="s">
        <v>2044</v>
      </c>
      <c r="AZ96" t="s">
        <v>5190</v>
      </c>
    </row>
    <row r="97" spans="1:52" ht="15" x14ac:dyDescent="0.25">
      <c r="A97" s="260">
        <v>703831</v>
      </c>
      <c r="B97" s="261" t="s">
        <v>466</v>
      </c>
      <c r="C97" t="s">
        <v>186</v>
      </c>
      <c r="D97" t="s">
        <v>186</v>
      </c>
      <c r="E97" t="s">
        <v>186</v>
      </c>
      <c r="F97" t="s">
        <v>186</v>
      </c>
      <c r="G97" t="s">
        <v>188</v>
      </c>
      <c r="H97" t="s">
        <v>186</v>
      </c>
      <c r="I97" t="s">
        <v>188</v>
      </c>
      <c r="J97" t="s">
        <v>186</v>
      </c>
      <c r="K97" t="s">
        <v>186</v>
      </c>
      <c r="L97" t="s">
        <v>186</v>
      </c>
      <c r="M97" t="s">
        <v>188</v>
      </c>
      <c r="N97" t="s">
        <v>188</v>
      </c>
      <c r="O97" t="s">
        <v>188</v>
      </c>
      <c r="P97" t="s">
        <v>186</v>
      </c>
      <c r="Q97" t="s">
        <v>188</v>
      </c>
      <c r="R97" t="s">
        <v>186</v>
      </c>
      <c r="S97" t="s">
        <v>187</v>
      </c>
      <c r="T97" t="s">
        <v>186</v>
      </c>
      <c r="U97" t="s">
        <v>186</v>
      </c>
      <c r="V97" t="s">
        <v>186</v>
      </c>
      <c r="W97" t="s">
        <v>186</v>
      </c>
      <c r="X97" t="s">
        <v>188</v>
      </c>
      <c r="Y97" t="s">
        <v>188</v>
      </c>
      <c r="Z97" t="s">
        <v>186</v>
      </c>
      <c r="AA97" t="s">
        <v>188</v>
      </c>
      <c r="AB97" t="s">
        <v>186</v>
      </c>
      <c r="AC97" t="s">
        <v>188</v>
      </c>
      <c r="AD97" t="s">
        <v>188</v>
      </c>
      <c r="AE97" t="s">
        <v>188</v>
      </c>
      <c r="AF97" t="s">
        <v>188</v>
      </c>
      <c r="AG97" t="s">
        <v>188</v>
      </c>
      <c r="AH97" t="s">
        <v>188</v>
      </c>
      <c r="AI97" t="s">
        <v>188</v>
      </c>
      <c r="AJ97" t="s">
        <v>188</v>
      </c>
      <c r="AK97" t="s">
        <v>188</v>
      </c>
      <c r="AL97" t="s">
        <v>188</v>
      </c>
      <c r="AM97" t="s">
        <v>188</v>
      </c>
      <c r="AN97" t="s">
        <v>188</v>
      </c>
      <c r="AO97" t="s">
        <v>188</v>
      </c>
      <c r="AP97" t="s">
        <v>187</v>
      </c>
      <c r="AQ97" t="s">
        <v>188</v>
      </c>
      <c r="AR97" t="s">
        <v>188</v>
      </c>
      <c r="AS97" t="s">
        <v>188</v>
      </c>
      <c r="AT97" t="s">
        <v>186</v>
      </c>
      <c r="AU97" t="s">
        <v>187</v>
      </c>
      <c r="AV97" t="s">
        <v>187</v>
      </c>
      <c r="AW97" t="s">
        <v>188</v>
      </c>
      <c r="AX97" s="259" t="s">
        <v>188</v>
      </c>
      <c r="AY97"/>
      <c r="AZ97" t="s">
        <v>240</v>
      </c>
    </row>
    <row r="98" spans="1:52" ht="15" x14ac:dyDescent="0.25">
      <c r="A98" s="260">
        <v>703845</v>
      </c>
      <c r="B98" s="261" t="s">
        <v>466</v>
      </c>
      <c r="C98" t="s">
        <v>187</v>
      </c>
      <c r="D98" t="s">
        <v>187</v>
      </c>
      <c r="E98" t="s">
        <v>187</v>
      </c>
      <c r="F98" t="s">
        <v>187</v>
      </c>
      <c r="G98" t="s">
        <v>187</v>
      </c>
      <c r="H98" t="s">
        <v>187</v>
      </c>
      <c r="I98" t="s">
        <v>187</v>
      </c>
      <c r="J98" t="s">
        <v>187</v>
      </c>
      <c r="K98" t="s">
        <v>187</v>
      </c>
      <c r="L98" t="s">
        <v>187</v>
      </c>
      <c r="M98" t="s">
        <v>187</v>
      </c>
      <c r="N98" t="s">
        <v>187</v>
      </c>
      <c r="O98" t="s">
        <v>187</v>
      </c>
      <c r="P98" t="s">
        <v>187</v>
      </c>
      <c r="Q98" t="s">
        <v>187</v>
      </c>
      <c r="R98" t="s">
        <v>187</v>
      </c>
      <c r="S98" t="s">
        <v>187</v>
      </c>
      <c r="T98" t="s">
        <v>187</v>
      </c>
      <c r="U98" t="s">
        <v>187</v>
      </c>
      <c r="V98" t="s">
        <v>187</v>
      </c>
      <c r="W98" t="s">
        <v>187</v>
      </c>
      <c r="X98" t="s">
        <v>187</v>
      </c>
      <c r="Y98" t="s">
        <v>187</v>
      </c>
      <c r="Z98" t="s">
        <v>187</v>
      </c>
      <c r="AA98" t="s">
        <v>187</v>
      </c>
      <c r="AB98" t="s">
        <v>187</v>
      </c>
      <c r="AC98" t="s">
        <v>187</v>
      </c>
      <c r="AD98" t="s">
        <v>187</v>
      </c>
      <c r="AE98" t="s">
        <v>187</v>
      </c>
      <c r="AF98" t="s">
        <v>187</v>
      </c>
      <c r="AG98" t="s">
        <v>187</v>
      </c>
      <c r="AH98" t="s">
        <v>188</v>
      </c>
      <c r="AI98" t="s">
        <v>187</v>
      </c>
      <c r="AJ98" t="s">
        <v>187</v>
      </c>
      <c r="AK98" t="s">
        <v>187</v>
      </c>
      <c r="AL98" t="s">
        <v>187</v>
      </c>
      <c r="AM98" t="s">
        <v>187</v>
      </c>
      <c r="AN98" t="s">
        <v>188</v>
      </c>
      <c r="AO98" t="s">
        <v>188</v>
      </c>
      <c r="AP98" t="s">
        <v>187</v>
      </c>
      <c r="AQ98" t="s">
        <v>188</v>
      </c>
      <c r="AR98" t="s">
        <v>187</v>
      </c>
      <c r="AS98" t="s">
        <v>240</v>
      </c>
      <c r="AT98" t="s">
        <v>240</v>
      </c>
      <c r="AU98" t="s">
        <v>240</v>
      </c>
      <c r="AV98" t="s">
        <v>240</v>
      </c>
      <c r="AW98" t="s">
        <v>240</v>
      </c>
      <c r="AX98" s="259" t="s">
        <v>240</v>
      </c>
      <c r="AY98"/>
      <c r="AZ98" t="s">
        <v>240</v>
      </c>
    </row>
    <row r="99" spans="1:52" ht="15" x14ac:dyDescent="0.25">
      <c r="A99" s="260">
        <v>703857</v>
      </c>
      <c r="B99" s="261" t="s">
        <v>263</v>
      </c>
      <c r="C99" t="s">
        <v>2124</v>
      </c>
      <c r="D99" t="s">
        <v>2124</v>
      </c>
      <c r="E99" t="s">
        <v>2124</v>
      </c>
      <c r="F99" t="s">
        <v>2124</v>
      </c>
      <c r="G99" t="s">
        <v>2124</v>
      </c>
      <c r="H99" t="s">
        <v>2124</v>
      </c>
      <c r="I99" t="s">
        <v>2124</v>
      </c>
      <c r="J99" t="s">
        <v>2124</v>
      </c>
      <c r="K99" t="s">
        <v>2124</v>
      </c>
      <c r="L99" t="s">
        <v>2124</v>
      </c>
      <c r="M99" t="s">
        <v>2124</v>
      </c>
      <c r="N99" t="s">
        <v>2124</v>
      </c>
      <c r="O99" t="s">
        <v>2124</v>
      </c>
      <c r="P99" t="s">
        <v>2124</v>
      </c>
      <c r="Q99" t="s">
        <v>2124</v>
      </c>
      <c r="R99" t="s">
        <v>2124</v>
      </c>
      <c r="S99" t="s">
        <v>2124</v>
      </c>
      <c r="T99" t="s">
        <v>2124</v>
      </c>
      <c r="U99" t="s">
        <v>2124</v>
      </c>
      <c r="V99" t="s">
        <v>2124</v>
      </c>
      <c r="W99" t="s">
        <v>2124</v>
      </c>
      <c r="X99" t="s">
        <v>2124</v>
      </c>
      <c r="Y99" t="s">
        <v>2124</v>
      </c>
      <c r="Z99" t="s">
        <v>2124</v>
      </c>
      <c r="AA99" t="s">
        <v>2124</v>
      </c>
      <c r="AB99" t="s">
        <v>2124</v>
      </c>
      <c r="AC99" t="s">
        <v>2124</v>
      </c>
      <c r="AD99" t="s">
        <v>2124</v>
      </c>
      <c r="AE99" t="s">
        <v>2124</v>
      </c>
      <c r="AF99" t="s">
        <v>2124</v>
      </c>
      <c r="AG99" t="s">
        <v>2124</v>
      </c>
      <c r="AH99" t="s">
        <v>2124</v>
      </c>
      <c r="AI99" t="s">
        <v>2124</v>
      </c>
      <c r="AJ99" t="s">
        <v>2124</v>
      </c>
      <c r="AK99" t="s">
        <v>2124</v>
      </c>
      <c r="AL99" t="s">
        <v>2124</v>
      </c>
      <c r="AM99" t="s">
        <v>240</v>
      </c>
      <c r="AN99" t="s">
        <v>240</v>
      </c>
      <c r="AO99" t="s">
        <v>240</v>
      </c>
      <c r="AP99" t="s">
        <v>240</v>
      </c>
      <c r="AQ99" t="s">
        <v>240</v>
      </c>
      <c r="AR99" t="s">
        <v>240</v>
      </c>
      <c r="AS99" t="s">
        <v>240</v>
      </c>
      <c r="AT99" t="s">
        <v>240</v>
      </c>
      <c r="AU99" t="s">
        <v>240</v>
      </c>
      <c r="AV99" t="s">
        <v>240</v>
      </c>
      <c r="AW99" t="s">
        <v>240</v>
      </c>
      <c r="AX99" s="259" t="s">
        <v>240</v>
      </c>
      <c r="AY99"/>
      <c r="AZ99" t="s">
        <v>5190</v>
      </c>
    </row>
    <row r="100" spans="1:52" ht="15" x14ac:dyDescent="0.25">
      <c r="A100" s="260">
        <v>703860</v>
      </c>
      <c r="B100" s="261" t="s">
        <v>262</v>
      </c>
      <c r="C100" t="s">
        <v>186</v>
      </c>
      <c r="D100" t="s">
        <v>186</v>
      </c>
      <c r="E100" t="s">
        <v>186</v>
      </c>
      <c r="F100" t="s">
        <v>186</v>
      </c>
      <c r="G100" t="s">
        <v>186</v>
      </c>
      <c r="H100" t="s">
        <v>186</v>
      </c>
      <c r="I100" t="s">
        <v>186</v>
      </c>
      <c r="J100" t="s">
        <v>186</v>
      </c>
      <c r="K100" t="s">
        <v>186</v>
      </c>
      <c r="L100" t="s">
        <v>186</v>
      </c>
      <c r="M100" t="s">
        <v>187</v>
      </c>
      <c r="N100" t="s">
        <v>187</v>
      </c>
      <c r="O100" t="s">
        <v>187</v>
      </c>
      <c r="P100" t="s">
        <v>187</v>
      </c>
      <c r="Q100" t="s">
        <v>188</v>
      </c>
      <c r="R100" t="s">
        <v>187</v>
      </c>
      <c r="S100" t="s">
        <v>188</v>
      </c>
      <c r="T100" t="s">
        <v>187</v>
      </c>
      <c r="U100" t="s">
        <v>240</v>
      </c>
      <c r="V100" t="s">
        <v>240</v>
      </c>
      <c r="W100" t="s">
        <v>240</v>
      </c>
      <c r="X100" t="s">
        <v>240</v>
      </c>
      <c r="Y100" t="s">
        <v>240</v>
      </c>
      <c r="Z100" t="s">
        <v>240</v>
      </c>
      <c r="AA100" t="s">
        <v>240</v>
      </c>
      <c r="AB100" t="s">
        <v>240</v>
      </c>
      <c r="AC100" t="s">
        <v>240</v>
      </c>
      <c r="AD100" t="s">
        <v>240</v>
      </c>
      <c r="AE100" t="s">
        <v>240</v>
      </c>
      <c r="AF100" t="s">
        <v>240</v>
      </c>
      <c r="AG100" t="s">
        <v>240</v>
      </c>
      <c r="AH100" t="s">
        <v>240</v>
      </c>
      <c r="AI100" t="s">
        <v>240</v>
      </c>
      <c r="AJ100" t="s">
        <v>240</v>
      </c>
      <c r="AK100" t="s">
        <v>240</v>
      </c>
      <c r="AL100" t="s">
        <v>240</v>
      </c>
      <c r="AM100" t="s">
        <v>240</v>
      </c>
      <c r="AN100" t="s">
        <v>240</v>
      </c>
      <c r="AO100" t="s">
        <v>240</v>
      </c>
      <c r="AP100" t="s">
        <v>240</v>
      </c>
      <c r="AQ100" t="s">
        <v>240</v>
      </c>
      <c r="AR100" t="s">
        <v>240</v>
      </c>
      <c r="AS100"/>
      <c r="AT100" t="s">
        <v>240</v>
      </c>
      <c r="AU100" t="s">
        <v>240</v>
      </c>
      <c r="AV100" t="s">
        <v>240</v>
      </c>
      <c r="AW100" t="s">
        <v>240</v>
      </c>
      <c r="AX100" s="259" t="s">
        <v>240</v>
      </c>
      <c r="AY100"/>
      <c r="AZ100" t="s">
        <v>240</v>
      </c>
    </row>
    <row r="101" spans="1:52" ht="15" x14ac:dyDescent="0.25">
      <c r="A101" s="260">
        <v>703871</v>
      </c>
      <c r="B101" s="261" t="s">
        <v>466</v>
      </c>
      <c r="C101" t="s">
        <v>186</v>
      </c>
      <c r="D101" t="s">
        <v>186</v>
      </c>
      <c r="E101" t="s">
        <v>186</v>
      </c>
      <c r="F101" t="s">
        <v>188</v>
      </c>
      <c r="G101" t="s">
        <v>186</v>
      </c>
      <c r="H101" t="s">
        <v>186</v>
      </c>
      <c r="I101" t="s">
        <v>186</v>
      </c>
      <c r="J101" t="s">
        <v>186</v>
      </c>
      <c r="K101" t="s">
        <v>188</v>
      </c>
      <c r="L101" t="s">
        <v>186</v>
      </c>
      <c r="M101" t="s">
        <v>186</v>
      </c>
      <c r="N101" t="s">
        <v>186</v>
      </c>
      <c r="O101" t="s">
        <v>186</v>
      </c>
      <c r="P101" t="s">
        <v>186</v>
      </c>
      <c r="Q101" t="s">
        <v>188</v>
      </c>
      <c r="R101" t="s">
        <v>186</v>
      </c>
      <c r="S101" t="s">
        <v>186</v>
      </c>
      <c r="T101" t="s">
        <v>186</v>
      </c>
      <c r="U101" t="s">
        <v>188</v>
      </c>
      <c r="V101" t="s">
        <v>186</v>
      </c>
      <c r="W101" t="s">
        <v>186</v>
      </c>
      <c r="X101" t="s">
        <v>186</v>
      </c>
      <c r="Y101" t="s">
        <v>188</v>
      </c>
      <c r="Z101" t="s">
        <v>186</v>
      </c>
      <c r="AA101" t="s">
        <v>186</v>
      </c>
      <c r="AB101" t="s">
        <v>186</v>
      </c>
      <c r="AC101" t="s">
        <v>187</v>
      </c>
      <c r="AD101" t="s">
        <v>188</v>
      </c>
      <c r="AE101" t="s">
        <v>188</v>
      </c>
      <c r="AF101" t="s">
        <v>186</v>
      </c>
      <c r="AG101" t="s">
        <v>188</v>
      </c>
      <c r="AH101" t="s">
        <v>187</v>
      </c>
      <c r="AI101" t="s">
        <v>188</v>
      </c>
      <c r="AJ101" t="s">
        <v>186</v>
      </c>
      <c r="AK101" t="s">
        <v>188</v>
      </c>
      <c r="AL101" t="s">
        <v>186</v>
      </c>
      <c r="AM101" t="s">
        <v>188</v>
      </c>
      <c r="AN101" t="s">
        <v>188</v>
      </c>
      <c r="AO101" t="s">
        <v>187</v>
      </c>
      <c r="AP101" t="s">
        <v>188</v>
      </c>
      <c r="AQ101" t="s">
        <v>187</v>
      </c>
      <c r="AR101" t="s">
        <v>188</v>
      </c>
      <c r="AS101" t="s">
        <v>240</v>
      </c>
      <c r="AT101" t="s">
        <v>240</v>
      </c>
      <c r="AU101" t="s">
        <v>240</v>
      </c>
      <c r="AV101" t="s">
        <v>240</v>
      </c>
      <c r="AW101" t="s">
        <v>240</v>
      </c>
      <c r="AX101" s="259" t="s">
        <v>240</v>
      </c>
      <c r="AY101"/>
      <c r="AZ101" t="s">
        <v>240</v>
      </c>
    </row>
    <row r="102" spans="1:52" ht="15" x14ac:dyDescent="0.25">
      <c r="A102" s="260">
        <v>703874</v>
      </c>
      <c r="B102" s="261" t="s">
        <v>262</v>
      </c>
      <c r="C102" t="s">
        <v>186</v>
      </c>
      <c r="D102" t="s">
        <v>186</v>
      </c>
      <c r="E102" t="s">
        <v>186</v>
      </c>
      <c r="F102" t="s">
        <v>186</v>
      </c>
      <c r="G102" t="s">
        <v>188</v>
      </c>
      <c r="H102" t="s">
        <v>187</v>
      </c>
      <c r="I102" t="s">
        <v>186</v>
      </c>
      <c r="J102" t="s">
        <v>187</v>
      </c>
      <c r="K102" t="s">
        <v>186</v>
      </c>
      <c r="L102" t="s">
        <v>186</v>
      </c>
      <c r="M102" t="s">
        <v>186</v>
      </c>
      <c r="N102" t="s">
        <v>186</v>
      </c>
      <c r="O102" t="s">
        <v>186</v>
      </c>
      <c r="P102" t="s">
        <v>186</v>
      </c>
      <c r="Q102" t="s">
        <v>188</v>
      </c>
      <c r="R102" t="s">
        <v>186</v>
      </c>
      <c r="S102" t="s">
        <v>186</v>
      </c>
      <c r="T102" t="s">
        <v>187</v>
      </c>
      <c r="U102" t="s">
        <v>186</v>
      </c>
      <c r="V102" t="s">
        <v>188</v>
      </c>
      <c r="W102" t="s">
        <v>186</v>
      </c>
      <c r="X102" t="s">
        <v>188</v>
      </c>
      <c r="Y102" t="s">
        <v>188</v>
      </c>
      <c r="Z102" t="s">
        <v>187</v>
      </c>
      <c r="AA102" t="s">
        <v>240</v>
      </c>
      <c r="AB102" t="s">
        <v>240</v>
      </c>
      <c r="AC102" t="s">
        <v>240</v>
      </c>
      <c r="AD102" t="s">
        <v>240</v>
      </c>
      <c r="AE102" t="s">
        <v>240</v>
      </c>
      <c r="AF102" t="s">
        <v>240</v>
      </c>
      <c r="AG102" t="s">
        <v>240</v>
      </c>
      <c r="AH102" t="s">
        <v>240</v>
      </c>
      <c r="AI102" t="s">
        <v>240</v>
      </c>
      <c r="AJ102" t="s">
        <v>240</v>
      </c>
      <c r="AK102" t="s">
        <v>240</v>
      </c>
      <c r="AL102" t="s">
        <v>240</v>
      </c>
      <c r="AM102" t="s">
        <v>240</v>
      </c>
      <c r="AN102" t="s">
        <v>240</v>
      </c>
      <c r="AO102" t="s">
        <v>240</v>
      </c>
      <c r="AP102" t="s">
        <v>240</v>
      </c>
      <c r="AQ102" t="s">
        <v>240</v>
      </c>
      <c r="AR102" t="s">
        <v>240</v>
      </c>
      <c r="AS102"/>
      <c r="AT102" t="s">
        <v>240</v>
      </c>
      <c r="AU102" t="s">
        <v>240</v>
      </c>
      <c r="AV102" t="s">
        <v>240</v>
      </c>
      <c r="AW102" t="s">
        <v>240</v>
      </c>
      <c r="AX102" s="259" t="s">
        <v>240</v>
      </c>
      <c r="AY102"/>
      <c r="AZ102" t="s">
        <v>5190</v>
      </c>
    </row>
    <row r="103" spans="1:52" ht="15" x14ac:dyDescent="0.25">
      <c r="A103" s="262">
        <v>703910</v>
      </c>
      <c r="B103" s="263" t="s">
        <v>263</v>
      </c>
      <c r="C103" s="264" t="s">
        <v>188</v>
      </c>
      <c r="D103" s="264" t="s">
        <v>187</v>
      </c>
      <c r="E103" s="264" t="s">
        <v>186</v>
      </c>
      <c r="F103" s="264" t="s">
        <v>186</v>
      </c>
      <c r="G103" s="264" t="s">
        <v>188</v>
      </c>
      <c r="H103" s="264" t="s">
        <v>188</v>
      </c>
      <c r="I103" s="264" t="s">
        <v>186</v>
      </c>
      <c r="J103" s="264" t="s">
        <v>186</v>
      </c>
      <c r="K103" s="264" t="s">
        <v>188</v>
      </c>
      <c r="L103" s="264" t="s">
        <v>186</v>
      </c>
      <c r="M103" t="s">
        <v>186</v>
      </c>
      <c r="N103" t="s">
        <v>186</v>
      </c>
      <c r="O103" s="264" t="s">
        <v>188</v>
      </c>
      <c r="P103" s="264" t="s">
        <v>188</v>
      </c>
      <c r="Q103" s="264" t="s">
        <v>188</v>
      </c>
      <c r="R103" s="264" t="s">
        <v>188</v>
      </c>
      <c r="S103" s="264" t="s">
        <v>187</v>
      </c>
      <c r="T103" s="264" t="s">
        <v>188</v>
      </c>
      <c r="U103" s="264" t="s">
        <v>188</v>
      </c>
      <c r="V103" s="264" t="s">
        <v>188</v>
      </c>
      <c r="W103" s="264" t="s">
        <v>187</v>
      </c>
      <c r="X103" s="264" t="s">
        <v>188</v>
      </c>
      <c r="Y103" s="264" t="s">
        <v>188</v>
      </c>
      <c r="Z103" s="264" t="s">
        <v>186</v>
      </c>
      <c r="AA103" s="264" t="s">
        <v>187</v>
      </c>
      <c r="AB103" s="264" t="s">
        <v>188</v>
      </c>
      <c r="AC103" s="264" t="s">
        <v>188</v>
      </c>
      <c r="AD103" s="264" t="s">
        <v>187</v>
      </c>
      <c r="AE103" s="264" t="s">
        <v>188</v>
      </c>
      <c r="AF103" s="264" t="s">
        <v>187</v>
      </c>
      <c r="AG103" s="264" t="s">
        <v>187</v>
      </c>
      <c r="AH103" s="264" t="s">
        <v>188</v>
      </c>
      <c r="AI103" s="264" t="s">
        <v>187</v>
      </c>
      <c r="AJ103" s="264" t="s">
        <v>188</v>
      </c>
      <c r="AK103" s="264" t="s">
        <v>187</v>
      </c>
      <c r="AL103" s="264" t="s">
        <v>188</v>
      </c>
      <c r="AM103" s="264" t="s">
        <v>240</v>
      </c>
      <c r="AN103" s="264" t="s">
        <v>240</v>
      </c>
      <c r="AO103" s="264" t="s">
        <v>240</v>
      </c>
      <c r="AP103" s="264" t="s">
        <v>240</v>
      </c>
      <c r="AQ103" s="264" t="s">
        <v>240</v>
      </c>
      <c r="AR103" s="264" t="s">
        <v>240</v>
      </c>
      <c r="AS103" s="264" t="s">
        <v>240</v>
      </c>
      <c r="AT103" s="264" t="s">
        <v>240</v>
      </c>
      <c r="AU103" s="264" t="s">
        <v>240</v>
      </c>
      <c r="AV103" s="264" t="s">
        <v>240</v>
      </c>
      <c r="AW103" s="264" t="s">
        <v>240</v>
      </c>
      <c r="AX103" s="264" t="s">
        <v>240</v>
      </c>
      <c r="AY103" s="264" t="s">
        <v>2044</v>
      </c>
      <c r="AZ103" t="s">
        <v>240</v>
      </c>
    </row>
    <row r="104" spans="1:52" ht="15" x14ac:dyDescent="0.25">
      <c r="A104" s="262">
        <v>703935</v>
      </c>
      <c r="B104" s="263" t="s">
        <v>261</v>
      </c>
      <c r="C104" s="264" t="s">
        <v>188</v>
      </c>
      <c r="D104" s="264" t="s">
        <v>188</v>
      </c>
      <c r="E104" s="264" t="s">
        <v>186</v>
      </c>
      <c r="F104" s="264" t="s">
        <v>186</v>
      </c>
      <c r="G104" s="264" t="s">
        <v>186</v>
      </c>
      <c r="H104" s="264" t="s">
        <v>186</v>
      </c>
      <c r="I104" s="264" t="s">
        <v>188</v>
      </c>
      <c r="J104" s="264" t="s">
        <v>188</v>
      </c>
      <c r="K104" s="264" t="s">
        <v>186</v>
      </c>
      <c r="L104" s="264" t="s">
        <v>187</v>
      </c>
      <c r="M104" t="s">
        <v>188</v>
      </c>
      <c r="N104" t="s">
        <v>186</v>
      </c>
      <c r="O104" s="264" t="s">
        <v>240</v>
      </c>
      <c r="P104" s="264" t="s">
        <v>240</v>
      </c>
      <c r="Q104" s="264" t="s">
        <v>240</v>
      </c>
      <c r="R104" s="264" t="s">
        <v>240</v>
      </c>
      <c r="S104" s="264" t="s">
        <v>240</v>
      </c>
      <c r="T104" s="264" t="s">
        <v>240</v>
      </c>
      <c r="U104" s="264" t="s">
        <v>240</v>
      </c>
      <c r="V104" s="264" t="s">
        <v>240</v>
      </c>
      <c r="W104" s="264" t="s">
        <v>240</v>
      </c>
      <c r="X104" s="264" t="s">
        <v>240</v>
      </c>
      <c r="Y104" s="264" t="s">
        <v>240</v>
      </c>
      <c r="Z104" s="264" t="s">
        <v>240</v>
      </c>
      <c r="AA104" s="264" t="s">
        <v>240</v>
      </c>
      <c r="AB104" s="264" t="s">
        <v>240</v>
      </c>
      <c r="AC104" s="264" t="s">
        <v>240</v>
      </c>
      <c r="AD104" s="264" t="s">
        <v>240</v>
      </c>
      <c r="AE104" s="264" t="s">
        <v>240</v>
      </c>
      <c r="AF104" s="264" t="s">
        <v>240</v>
      </c>
      <c r="AG104" s="264" t="s">
        <v>240</v>
      </c>
      <c r="AH104" s="264" t="s">
        <v>240</v>
      </c>
      <c r="AI104" s="264" t="s">
        <v>240</v>
      </c>
      <c r="AJ104" s="264" t="s">
        <v>240</v>
      </c>
      <c r="AK104" s="264" t="s">
        <v>240</v>
      </c>
      <c r="AL104" s="264" t="s">
        <v>240</v>
      </c>
      <c r="AM104" s="264" t="s">
        <v>240</v>
      </c>
      <c r="AN104" s="264" t="s">
        <v>240</v>
      </c>
      <c r="AO104" s="264" t="s">
        <v>240</v>
      </c>
      <c r="AP104" s="264" t="s">
        <v>240</v>
      </c>
      <c r="AQ104" s="264" t="s">
        <v>240</v>
      </c>
      <c r="AR104" s="264" t="s">
        <v>240</v>
      </c>
      <c r="AS104" s="264" t="s">
        <v>240</v>
      </c>
      <c r="AT104" s="264" t="s">
        <v>240</v>
      </c>
      <c r="AU104" s="264" t="s">
        <v>240</v>
      </c>
      <c r="AV104" s="264" t="s">
        <v>240</v>
      </c>
      <c r="AW104" s="264" t="s">
        <v>240</v>
      </c>
      <c r="AX104" s="264" t="s">
        <v>240</v>
      </c>
      <c r="AY104" s="264" t="s">
        <v>2044</v>
      </c>
      <c r="AZ104" t="s">
        <v>5190</v>
      </c>
    </row>
    <row r="105" spans="1:52" ht="15" x14ac:dyDescent="0.25">
      <c r="A105" s="260">
        <v>703943</v>
      </c>
      <c r="B105" s="261" t="s">
        <v>262</v>
      </c>
      <c r="C105" t="s">
        <v>186</v>
      </c>
      <c r="D105" t="s">
        <v>186</v>
      </c>
      <c r="E105" t="s">
        <v>186</v>
      </c>
      <c r="F105" t="s">
        <v>186</v>
      </c>
      <c r="G105" t="s">
        <v>186</v>
      </c>
      <c r="H105" t="s">
        <v>186</v>
      </c>
      <c r="I105" t="s">
        <v>186</v>
      </c>
      <c r="J105" t="s">
        <v>186</v>
      </c>
      <c r="K105" t="s">
        <v>186</v>
      </c>
      <c r="L105" t="s">
        <v>186</v>
      </c>
      <c r="M105" t="s">
        <v>186</v>
      </c>
      <c r="N105" t="s">
        <v>186</v>
      </c>
      <c r="O105" t="s">
        <v>186</v>
      </c>
      <c r="P105" t="s">
        <v>188</v>
      </c>
      <c r="Q105" t="s">
        <v>186</v>
      </c>
      <c r="R105" t="s">
        <v>186</v>
      </c>
      <c r="S105" t="s">
        <v>186</v>
      </c>
      <c r="T105" t="s">
        <v>187</v>
      </c>
      <c r="U105" t="s">
        <v>187</v>
      </c>
      <c r="V105" t="s">
        <v>186</v>
      </c>
      <c r="W105" t="s">
        <v>188</v>
      </c>
      <c r="X105" t="s">
        <v>187</v>
      </c>
      <c r="Y105" t="s">
        <v>188</v>
      </c>
      <c r="Z105" t="s">
        <v>187</v>
      </c>
      <c r="AA105" t="s">
        <v>240</v>
      </c>
      <c r="AB105" t="s">
        <v>240</v>
      </c>
      <c r="AC105" t="s">
        <v>240</v>
      </c>
      <c r="AD105" t="s">
        <v>240</v>
      </c>
      <c r="AE105" t="s">
        <v>240</v>
      </c>
      <c r="AF105" t="s">
        <v>240</v>
      </c>
      <c r="AG105" t="s">
        <v>240</v>
      </c>
      <c r="AH105" t="s">
        <v>240</v>
      </c>
      <c r="AI105" t="s">
        <v>240</v>
      </c>
      <c r="AJ105" t="s">
        <v>240</v>
      </c>
      <c r="AK105" t="s">
        <v>240</v>
      </c>
      <c r="AL105" t="s">
        <v>240</v>
      </c>
      <c r="AM105" t="s">
        <v>240</v>
      </c>
      <c r="AN105" t="s">
        <v>240</v>
      </c>
      <c r="AO105" t="s">
        <v>240</v>
      </c>
      <c r="AP105" t="s">
        <v>240</v>
      </c>
      <c r="AQ105" t="s">
        <v>240</v>
      </c>
      <c r="AR105" t="s">
        <v>240</v>
      </c>
      <c r="AS105" t="s">
        <v>240</v>
      </c>
      <c r="AT105" t="s">
        <v>240</v>
      </c>
      <c r="AU105" t="s">
        <v>240</v>
      </c>
      <c r="AV105" t="s">
        <v>240</v>
      </c>
      <c r="AW105" t="s">
        <v>240</v>
      </c>
      <c r="AX105" s="259" t="s">
        <v>240</v>
      </c>
      <c r="AY105"/>
      <c r="AZ105" t="s">
        <v>240</v>
      </c>
    </row>
    <row r="106" spans="1:52" ht="15" x14ac:dyDescent="0.25">
      <c r="A106" s="262">
        <v>703951</v>
      </c>
      <c r="B106" s="263" t="s">
        <v>262</v>
      </c>
      <c r="C106" s="264" t="s">
        <v>186</v>
      </c>
      <c r="D106" s="264" t="s">
        <v>186</v>
      </c>
      <c r="E106" s="264" t="s">
        <v>186</v>
      </c>
      <c r="F106" s="264" t="s">
        <v>188</v>
      </c>
      <c r="G106" s="264" t="s">
        <v>188</v>
      </c>
      <c r="H106" s="264" t="s">
        <v>188</v>
      </c>
      <c r="I106" s="264" t="s">
        <v>188</v>
      </c>
      <c r="J106" s="264" t="s">
        <v>186</v>
      </c>
      <c r="K106" s="264" t="s">
        <v>188</v>
      </c>
      <c r="L106" s="264" t="s">
        <v>186</v>
      </c>
      <c r="M106" t="s">
        <v>186</v>
      </c>
      <c r="N106" t="s">
        <v>186</v>
      </c>
      <c r="O106" s="264" t="s">
        <v>188</v>
      </c>
      <c r="P106" s="264" t="s">
        <v>188</v>
      </c>
      <c r="Q106" s="264" t="s">
        <v>186</v>
      </c>
      <c r="R106" s="264" t="s">
        <v>186</v>
      </c>
      <c r="S106" s="264" t="s">
        <v>186</v>
      </c>
      <c r="T106" s="264" t="s">
        <v>186</v>
      </c>
      <c r="U106" s="264" t="s">
        <v>186</v>
      </c>
      <c r="V106" s="264" t="s">
        <v>188</v>
      </c>
      <c r="W106" s="264" t="s">
        <v>187</v>
      </c>
      <c r="X106" s="264" t="s">
        <v>187</v>
      </c>
      <c r="Y106" s="264" t="s">
        <v>187</v>
      </c>
      <c r="Z106" s="264" t="s">
        <v>186</v>
      </c>
      <c r="AA106" s="264" t="s">
        <v>240</v>
      </c>
      <c r="AB106" s="264" t="s">
        <v>240</v>
      </c>
      <c r="AC106" s="264" t="s">
        <v>240</v>
      </c>
      <c r="AD106" s="264" t="s">
        <v>240</v>
      </c>
      <c r="AE106" s="264" t="s">
        <v>240</v>
      </c>
      <c r="AF106" s="264" t="s">
        <v>240</v>
      </c>
      <c r="AG106" s="264" t="s">
        <v>240</v>
      </c>
      <c r="AH106" s="264" t="s">
        <v>240</v>
      </c>
      <c r="AI106" s="264" t="s">
        <v>240</v>
      </c>
      <c r="AJ106" s="264" t="s">
        <v>240</v>
      </c>
      <c r="AK106" s="264" t="s">
        <v>240</v>
      </c>
      <c r="AL106" s="264" t="s">
        <v>240</v>
      </c>
      <c r="AM106" s="264" t="s">
        <v>240</v>
      </c>
      <c r="AN106" s="264" t="s">
        <v>240</v>
      </c>
      <c r="AO106" s="264" t="s">
        <v>240</v>
      </c>
      <c r="AP106" s="264" t="s">
        <v>240</v>
      </c>
      <c r="AQ106" s="264" t="s">
        <v>240</v>
      </c>
      <c r="AR106" s="264" t="s">
        <v>240</v>
      </c>
      <c r="AS106" s="264" t="s">
        <v>240</v>
      </c>
      <c r="AT106" s="264" t="s">
        <v>240</v>
      </c>
      <c r="AU106" s="264" t="s">
        <v>240</v>
      </c>
      <c r="AV106" s="264" t="s">
        <v>240</v>
      </c>
      <c r="AW106" s="264" t="s">
        <v>240</v>
      </c>
      <c r="AX106" s="264" t="s">
        <v>240</v>
      </c>
      <c r="AY106" s="264" t="s">
        <v>2044</v>
      </c>
      <c r="AZ106" t="s">
        <v>5190</v>
      </c>
    </row>
    <row r="107" spans="1:52" ht="15" x14ac:dyDescent="0.25">
      <c r="A107" s="260">
        <v>703967</v>
      </c>
      <c r="B107" s="261" t="s">
        <v>239</v>
      </c>
      <c r="C107" t="s">
        <v>186</v>
      </c>
      <c r="D107" t="s">
        <v>186</v>
      </c>
      <c r="E107" t="s">
        <v>186</v>
      </c>
      <c r="F107" t="s">
        <v>186</v>
      </c>
      <c r="G107" t="s">
        <v>186</v>
      </c>
      <c r="H107" t="s">
        <v>188</v>
      </c>
      <c r="I107" t="s">
        <v>188</v>
      </c>
      <c r="J107" t="s">
        <v>188</v>
      </c>
      <c r="K107" t="s">
        <v>188</v>
      </c>
      <c r="L107" t="s">
        <v>188</v>
      </c>
      <c r="M107" t="s">
        <v>188</v>
      </c>
      <c r="N107" t="s">
        <v>188</v>
      </c>
      <c r="O107" t="s">
        <v>186</v>
      </c>
      <c r="P107" t="s">
        <v>188</v>
      </c>
      <c r="Q107" t="s">
        <v>188</v>
      </c>
      <c r="R107" t="s">
        <v>186</v>
      </c>
      <c r="S107" t="s">
        <v>186</v>
      </c>
      <c r="T107" t="s">
        <v>188</v>
      </c>
      <c r="U107" t="s">
        <v>186</v>
      </c>
      <c r="V107" t="s">
        <v>188</v>
      </c>
      <c r="W107" t="s">
        <v>186</v>
      </c>
      <c r="X107" t="s">
        <v>188</v>
      </c>
      <c r="Y107" t="s">
        <v>188</v>
      </c>
      <c r="Z107" t="s">
        <v>188</v>
      </c>
      <c r="AA107" t="s">
        <v>188</v>
      </c>
      <c r="AB107" t="s">
        <v>188</v>
      </c>
      <c r="AC107" t="s">
        <v>188</v>
      </c>
      <c r="AD107" t="s">
        <v>188</v>
      </c>
      <c r="AE107" t="s">
        <v>186</v>
      </c>
      <c r="AF107" t="s">
        <v>186</v>
      </c>
      <c r="AG107" t="s">
        <v>186</v>
      </c>
      <c r="AH107" t="s">
        <v>188</v>
      </c>
      <c r="AI107" t="s">
        <v>186</v>
      </c>
      <c r="AJ107" t="s">
        <v>186</v>
      </c>
      <c r="AK107" t="s">
        <v>186</v>
      </c>
      <c r="AL107" t="s">
        <v>186</v>
      </c>
      <c r="AM107" t="s">
        <v>240</v>
      </c>
      <c r="AN107" t="s">
        <v>240</v>
      </c>
      <c r="AO107" t="s">
        <v>240</v>
      </c>
      <c r="AP107" t="s">
        <v>240</v>
      </c>
      <c r="AQ107" t="s">
        <v>240</v>
      </c>
      <c r="AR107" t="s">
        <v>240</v>
      </c>
      <c r="AS107" t="s">
        <v>240</v>
      </c>
      <c r="AT107" t="s">
        <v>240</v>
      </c>
      <c r="AU107" t="s">
        <v>240</v>
      </c>
      <c r="AV107" t="s">
        <v>240</v>
      </c>
      <c r="AW107" t="s">
        <v>240</v>
      </c>
      <c r="AX107" s="259" t="s">
        <v>240</v>
      </c>
      <c r="AY107"/>
      <c r="AZ107" t="s">
        <v>240</v>
      </c>
    </row>
    <row r="108" spans="1:52" ht="15" x14ac:dyDescent="0.25">
      <c r="A108" s="262">
        <v>703975</v>
      </c>
      <c r="B108" s="263" t="s">
        <v>466</v>
      </c>
      <c r="C108" s="264" t="s">
        <v>188</v>
      </c>
      <c r="D108" s="264" t="s">
        <v>188</v>
      </c>
      <c r="E108" s="264" t="s">
        <v>188</v>
      </c>
      <c r="F108" s="264" t="s">
        <v>188</v>
      </c>
      <c r="G108" s="264" t="s">
        <v>186</v>
      </c>
      <c r="H108" s="264" t="s">
        <v>188</v>
      </c>
      <c r="I108" s="264" t="s">
        <v>188</v>
      </c>
      <c r="J108" s="264" t="s">
        <v>188</v>
      </c>
      <c r="K108" s="264" t="s">
        <v>188</v>
      </c>
      <c r="L108" s="264" t="s">
        <v>186</v>
      </c>
      <c r="M108" t="s">
        <v>188</v>
      </c>
      <c r="N108" t="s">
        <v>186</v>
      </c>
      <c r="O108" s="264" t="s">
        <v>186</v>
      </c>
      <c r="P108" s="264" t="s">
        <v>188</v>
      </c>
      <c r="Q108" s="264" t="s">
        <v>186</v>
      </c>
      <c r="R108" s="264" t="s">
        <v>188</v>
      </c>
      <c r="S108" s="264" t="s">
        <v>186</v>
      </c>
      <c r="T108" s="264" t="s">
        <v>186</v>
      </c>
      <c r="U108" s="264" t="s">
        <v>186</v>
      </c>
      <c r="V108" s="264" t="s">
        <v>186</v>
      </c>
      <c r="W108" s="264" t="s">
        <v>188</v>
      </c>
      <c r="X108" s="264" t="s">
        <v>188</v>
      </c>
      <c r="Y108" s="264" t="s">
        <v>188</v>
      </c>
      <c r="Z108" s="264" t="s">
        <v>186</v>
      </c>
      <c r="AA108" s="264" t="s">
        <v>186</v>
      </c>
      <c r="AB108" s="264" t="s">
        <v>186</v>
      </c>
      <c r="AC108" s="264" t="s">
        <v>186</v>
      </c>
      <c r="AD108" s="264" t="s">
        <v>188</v>
      </c>
      <c r="AE108" s="264" t="s">
        <v>188</v>
      </c>
      <c r="AF108" s="264" t="s">
        <v>186</v>
      </c>
      <c r="AG108" s="264" t="s">
        <v>188</v>
      </c>
      <c r="AH108" s="264" t="s">
        <v>186</v>
      </c>
      <c r="AI108" s="264" t="s">
        <v>188</v>
      </c>
      <c r="AJ108" s="264" t="s">
        <v>186</v>
      </c>
      <c r="AK108" s="264" t="s">
        <v>186</v>
      </c>
      <c r="AL108" s="264" t="s">
        <v>188</v>
      </c>
      <c r="AM108" s="264" t="s">
        <v>188</v>
      </c>
      <c r="AN108" s="264" t="s">
        <v>188</v>
      </c>
      <c r="AO108" s="264" t="s">
        <v>188</v>
      </c>
      <c r="AP108" s="264" t="s">
        <v>188</v>
      </c>
      <c r="AQ108" s="264" t="s">
        <v>188</v>
      </c>
      <c r="AR108" s="264" t="s">
        <v>188</v>
      </c>
      <c r="AS108" s="264" t="s">
        <v>188</v>
      </c>
      <c r="AT108" s="264" t="s">
        <v>188</v>
      </c>
      <c r="AU108" s="264" t="s">
        <v>188</v>
      </c>
      <c r="AV108" s="264" t="s">
        <v>188</v>
      </c>
      <c r="AW108" s="264" t="s">
        <v>188</v>
      </c>
      <c r="AX108" s="264" t="s">
        <v>188</v>
      </c>
      <c r="AY108" s="264" t="s">
        <v>2044</v>
      </c>
      <c r="AZ108" t="s">
        <v>240</v>
      </c>
    </row>
    <row r="109" spans="1:52" ht="15" x14ac:dyDescent="0.25">
      <c r="A109" s="260">
        <v>703976</v>
      </c>
      <c r="B109" s="261" t="s">
        <v>239</v>
      </c>
      <c r="C109" t="s">
        <v>186</v>
      </c>
      <c r="D109" t="s">
        <v>186</v>
      </c>
      <c r="E109" t="s">
        <v>186</v>
      </c>
      <c r="F109" t="s">
        <v>186</v>
      </c>
      <c r="G109" t="s">
        <v>186</v>
      </c>
      <c r="H109" t="s">
        <v>188</v>
      </c>
      <c r="I109" t="s">
        <v>188</v>
      </c>
      <c r="J109" t="s">
        <v>188</v>
      </c>
      <c r="K109" t="s">
        <v>188</v>
      </c>
      <c r="L109" t="s">
        <v>188</v>
      </c>
      <c r="M109" t="s">
        <v>188</v>
      </c>
      <c r="N109" t="s">
        <v>188</v>
      </c>
      <c r="O109" t="s">
        <v>186</v>
      </c>
      <c r="P109" t="s">
        <v>188</v>
      </c>
      <c r="Q109" t="s">
        <v>188</v>
      </c>
      <c r="R109" t="s">
        <v>186</v>
      </c>
      <c r="S109" t="s">
        <v>186</v>
      </c>
      <c r="T109" t="s">
        <v>188</v>
      </c>
      <c r="U109" t="s">
        <v>186</v>
      </c>
      <c r="V109" t="s">
        <v>188</v>
      </c>
      <c r="W109" t="s">
        <v>188</v>
      </c>
      <c r="X109" t="s">
        <v>188</v>
      </c>
      <c r="Y109" t="s">
        <v>188</v>
      </c>
      <c r="Z109" t="s">
        <v>188</v>
      </c>
      <c r="AA109" t="s">
        <v>188</v>
      </c>
      <c r="AB109" t="s">
        <v>188</v>
      </c>
      <c r="AC109" t="s">
        <v>188</v>
      </c>
      <c r="AD109" t="s">
        <v>188</v>
      </c>
      <c r="AE109" t="s">
        <v>186</v>
      </c>
      <c r="AF109" t="s">
        <v>186</v>
      </c>
      <c r="AG109" t="s">
        <v>188</v>
      </c>
      <c r="AH109" t="s">
        <v>187</v>
      </c>
      <c r="AI109" t="s">
        <v>188</v>
      </c>
      <c r="AJ109" t="s">
        <v>188</v>
      </c>
      <c r="AK109" t="s">
        <v>188</v>
      </c>
      <c r="AL109" t="s">
        <v>187</v>
      </c>
      <c r="AM109" t="s">
        <v>240</v>
      </c>
      <c r="AN109" t="s">
        <v>240</v>
      </c>
      <c r="AO109" t="s">
        <v>240</v>
      </c>
      <c r="AP109" t="s">
        <v>240</v>
      </c>
      <c r="AQ109" t="s">
        <v>240</v>
      </c>
      <c r="AR109" t="s">
        <v>240</v>
      </c>
      <c r="AS109" t="s">
        <v>240</v>
      </c>
      <c r="AT109" t="s">
        <v>240</v>
      </c>
      <c r="AU109" t="s">
        <v>240</v>
      </c>
      <c r="AV109" t="s">
        <v>240</v>
      </c>
      <c r="AW109" t="s">
        <v>240</v>
      </c>
      <c r="AX109" s="259" t="s">
        <v>240</v>
      </c>
      <c r="AY109"/>
      <c r="AZ109" t="s">
        <v>240</v>
      </c>
    </row>
    <row r="110" spans="1:52" ht="15" x14ac:dyDescent="0.25">
      <c r="A110" s="262">
        <v>704035</v>
      </c>
      <c r="B110" s="263" t="s">
        <v>262</v>
      </c>
      <c r="C110" s="264" t="s">
        <v>186</v>
      </c>
      <c r="D110" s="264" t="s">
        <v>186</v>
      </c>
      <c r="E110" s="264" t="s">
        <v>186</v>
      </c>
      <c r="F110" s="264" t="s">
        <v>186</v>
      </c>
      <c r="G110" s="264" t="s">
        <v>186</v>
      </c>
      <c r="H110" s="264" t="s">
        <v>186</v>
      </c>
      <c r="I110" s="264" t="s">
        <v>186</v>
      </c>
      <c r="J110" s="264" t="s">
        <v>186</v>
      </c>
      <c r="K110" s="264" t="s">
        <v>188</v>
      </c>
      <c r="L110" s="264" t="s">
        <v>186</v>
      </c>
      <c r="M110" t="s">
        <v>186</v>
      </c>
      <c r="N110" t="s">
        <v>186</v>
      </c>
      <c r="O110" s="264" t="s">
        <v>188</v>
      </c>
      <c r="P110" s="264" t="s">
        <v>187</v>
      </c>
      <c r="Q110" s="264" t="s">
        <v>188</v>
      </c>
      <c r="R110" s="264" t="s">
        <v>188</v>
      </c>
      <c r="S110" s="264" t="s">
        <v>187</v>
      </c>
      <c r="T110" s="264" t="s">
        <v>188</v>
      </c>
      <c r="U110" s="264" t="s">
        <v>187</v>
      </c>
      <c r="V110" s="264" t="s">
        <v>188</v>
      </c>
      <c r="W110" s="264" t="s">
        <v>187</v>
      </c>
      <c r="X110" s="264" t="s">
        <v>187</v>
      </c>
      <c r="Y110" s="264" t="s">
        <v>187</v>
      </c>
      <c r="Z110" s="264" t="s">
        <v>188</v>
      </c>
      <c r="AA110" s="264" t="s">
        <v>240</v>
      </c>
      <c r="AB110" s="264" t="s">
        <v>240</v>
      </c>
      <c r="AC110" s="264" t="s">
        <v>240</v>
      </c>
      <c r="AD110" s="264" t="s">
        <v>240</v>
      </c>
      <c r="AE110" s="264" t="s">
        <v>240</v>
      </c>
      <c r="AF110" s="264" t="s">
        <v>240</v>
      </c>
      <c r="AG110" s="264" t="s">
        <v>240</v>
      </c>
      <c r="AH110" s="264" t="s">
        <v>240</v>
      </c>
      <c r="AI110" s="264" t="s">
        <v>240</v>
      </c>
      <c r="AJ110" s="264" t="s">
        <v>240</v>
      </c>
      <c r="AK110" s="264" t="s">
        <v>240</v>
      </c>
      <c r="AL110" s="264" t="s">
        <v>240</v>
      </c>
      <c r="AM110" s="264" t="s">
        <v>240</v>
      </c>
      <c r="AN110" s="264" t="s">
        <v>240</v>
      </c>
      <c r="AO110" s="264" t="s">
        <v>240</v>
      </c>
      <c r="AP110" s="264" t="s">
        <v>240</v>
      </c>
      <c r="AQ110" s="264" t="s">
        <v>240</v>
      </c>
      <c r="AR110" s="264" t="s">
        <v>240</v>
      </c>
      <c r="AS110" s="264" t="s">
        <v>240</v>
      </c>
      <c r="AT110" s="264" t="s">
        <v>240</v>
      </c>
      <c r="AU110" s="264" t="s">
        <v>240</v>
      </c>
      <c r="AV110" s="264" t="s">
        <v>240</v>
      </c>
      <c r="AW110" s="264" t="s">
        <v>240</v>
      </c>
      <c r="AX110" s="264" t="s">
        <v>240</v>
      </c>
      <c r="AY110" s="264" t="s">
        <v>2044</v>
      </c>
      <c r="AZ110" t="s">
        <v>5190</v>
      </c>
    </row>
    <row r="111" spans="1:52" ht="15" x14ac:dyDescent="0.25">
      <c r="A111" s="260">
        <v>704039</v>
      </c>
      <c r="B111" s="261" t="s">
        <v>263</v>
      </c>
      <c r="C111" t="s">
        <v>186</v>
      </c>
      <c r="D111" t="s">
        <v>186</v>
      </c>
      <c r="E111" t="s">
        <v>186</v>
      </c>
      <c r="F111" t="s">
        <v>186</v>
      </c>
      <c r="G111" t="s">
        <v>186</v>
      </c>
      <c r="H111" t="s">
        <v>186</v>
      </c>
      <c r="I111" t="s">
        <v>186</v>
      </c>
      <c r="J111" t="s">
        <v>186</v>
      </c>
      <c r="K111" t="s">
        <v>186</v>
      </c>
      <c r="L111" t="s">
        <v>186</v>
      </c>
      <c r="M111" t="s">
        <v>186</v>
      </c>
      <c r="N111" t="s">
        <v>186</v>
      </c>
      <c r="O111" t="s">
        <v>186</v>
      </c>
      <c r="P111" t="s">
        <v>186</v>
      </c>
      <c r="Q111" t="s">
        <v>186</v>
      </c>
      <c r="R111" t="s">
        <v>186</v>
      </c>
      <c r="S111" t="s">
        <v>186</v>
      </c>
      <c r="T111" t="s">
        <v>186</v>
      </c>
      <c r="U111" t="s">
        <v>186</v>
      </c>
      <c r="V111" t="s">
        <v>186</v>
      </c>
      <c r="W111" t="s">
        <v>186</v>
      </c>
      <c r="X111" t="s">
        <v>186</v>
      </c>
      <c r="Y111" t="s">
        <v>186</v>
      </c>
      <c r="Z111" t="s">
        <v>186</v>
      </c>
      <c r="AA111" t="s">
        <v>186</v>
      </c>
      <c r="AB111" t="s">
        <v>186</v>
      </c>
      <c r="AC111" t="s">
        <v>186</v>
      </c>
      <c r="AD111" t="s">
        <v>186</v>
      </c>
      <c r="AE111" t="s">
        <v>186</v>
      </c>
      <c r="AF111" t="s">
        <v>186</v>
      </c>
      <c r="AG111" t="s">
        <v>187</v>
      </c>
      <c r="AH111" t="s">
        <v>187</v>
      </c>
      <c r="AI111" t="s">
        <v>187</v>
      </c>
      <c r="AJ111" t="s">
        <v>187</v>
      </c>
      <c r="AK111" t="s">
        <v>187</v>
      </c>
      <c r="AL111" t="s">
        <v>187</v>
      </c>
      <c r="AM111" t="s">
        <v>240</v>
      </c>
      <c r="AN111" t="s">
        <v>240</v>
      </c>
      <c r="AO111" t="s">
        <v>240</v>
      </c>
      <c r="AP111" t="s">
        <v>240</v>
      </c>
      <c r="AQ111" t="s">
        <v>240</v>
      </c>
      <c r="AR111" t="s">
        <v>240</v>
      </c>
      <c r="AS111" t="s">
        <v>240</v>
      </c>
      <c r="AT111" t="s">
        <v>240</v>
      </c>
      <c r="AU111" t="s">
        <v>240</v>
      </c>
      <c r="AV111" t="s">
        <v>240</v>
      </c>
      <c r="AW111" t="s">
        <v>240</v>
      </c>
      <c r="AX111" s="259" t="s">
        <v>240</v>
      </c>
      <c r="AY111"/>
      <c r="AZ111" t="s">
        <v>240</v>
      </c>
    </row>
    <row r="112" spans="1:52" ht="15" x14ac:dyDescent="0.25">
      <c r="A112" s="260">
        <v>704050</v>
      </c>
      <c r="B112" s="261" t="s">
        <v>466</v>
      </c>
      <c r="C112" t="s">
        <v>186</v>
      </c>
      <c r="D112" t="s">
        <v>186</v>
      </c>
      <c r="E112" t="s">
        <v>186</v>
      </c>
      <c r="F112" t="s">
        <v>186</v>
      </c>
      <c r="G112" t="s">
        <v>186</v>
      </c>
      <c r="H112" t="s">
        <v>186</v>
      </c>
      <c r="I112" t="s">
        <v>186</v>
      </c>
      <c r="J112" t="s">
        <v>186</v>
      </c>
      <c r="K112" t="s">
        <v>186</v>
      </c>
      <c r="L112" t="s">
        <v>186</v>
      </c>
      <c r="M112" t="s">
        <v>186</v>
      </c>
      <c r="N112" t="s">
        <v>186</v>
      </c>
      <c r="O112" t="s">
        <v>186</v>
      </c>
      <c r="P112" t="s">
        <v>186</v>
      </c>
      <c r="Q112" t="s">
        <v>186</v>
      </c>
      <c r="R112" t="s">
        <v>186</v>
      </c>
      <c r="S112" t="s">
        <v>186</v>
      </c>
      <c r="T112" t="s">
        <v>186</v>
      </c>
      <c r="U112" t="s">
        <v>186</v>
      </c>
      <c r="V112" t="s">
        <v>186</v>
      </c>
      <c r="W112" t="s">
        <v>186</v>
      </c>
      <c r="X112" t="s">
        <v>186</v>
      </c>
      <c r="Y112" t="s">
        <v>186</v>
      </c>
      <c r="Z112" t="s">
        <v>186</v>
      </c>
      <c r="AA112" t="s">
        <v>186</v>
      </c>
      <c r="AB112" t="s">
        <v>186</v>
      </c>
      <c r="AC112" t="s">
        <v>186</v>
      </c>
      <c r="AD112" t="s">
        <v>186</v>
      </c>
      <c r="AE112" t="s">
        <v>186</v>
      </c>
      <c r="AF112" t="s">
        <v>186</v>
      </c>
      <c r="AG112" t="s">
        <v>186</v>
      </c>
      <c r="AH112" t="s">
        <v>186</v>
      </c>
      <c r="AI112" t="s">
        <v>188</v>
      </c>
      <c r="AJ112" t="s">
        <v>186</v>
      </c>
      <c r="AK112" t="s">
        <v>186</v>
      </c>
      <c r="AL112" t="s">
        <v>186</v>
      </c>
      <c r="AM112" t="s">
        <v>187</v>
      </c>
      <c r="AN112" t="s">
        <v>187</v>
      </c>
      <c r="AO112" t="s">
        <v>187</v>
      </c>
      <c r="AP112" t="s">
        <v>187</v>
      </c>
      <c r="AQ112" t="s">
        <v>187</v>
      </c>
      <c r="AR112" t="s">
        <v>188</v>
      </c>
      <c r="AS112"/>
      <c r="AT112" t="s">
        <v>240</v>
      </c>
      <c r="AU112" t="s">
        <v>240</v>
      </c>
      <c r="AV112" t="s">
        <v>240</v>
      </c>
      <c r="AW112" t="s">
        <v>240</v>
      </c>
      <c r="AX112" s="259" t="s">
        <v>240</v>
      </c>
      <c r="AY112"/>
      <c r="AZ112" t="s">
        <v>240</v>
      </c>
    </row>
    <row r="113" spans="1:52" ht="15" x14ac:dyDescent="0.25">
      <c r="A113" s="262">
        <v>704070</v>
      </c>
      <c r="B113" s="263" t="s">
        <v>261</v>
      </c>
      <c r="C113" s="264" t="s">
        <v>2124</v>
      </c>
      <c r="D113" s="264" t="s">
        <v>2124</v>
      </c>
      <c r="E113" s="264" t="s">
        <v>2124</v>
      </c>
      <c r="F113" s="264" t="s">
        <v>2124</v>
      </c>
      <c r="G113" s="264" t="s">
        <v>2124</v>
      </c>
      <c r="H113" s="264" t="s">
        <v>2124</v>
      </c>
      <c r="I113" s="264" t="s">
        <v>2124</v>
      </c>
      <c r="J113" s="264" t="s">
        <v>2124</v>
      </c>
      <c r="K113" s="264" t="s">
        <v>2124</v>
      </c>
      <c r="L113" s="264" t="s">
        <v>2124</v>
      </c>
      <c r="M113" s="264" t="s">
        <v>2124</v>
      </c>
      <c r="N113" s="264" t="s">
        <v>2124</v>
      </c>
      <c r="O113" s="264" t="s">
        <v>240</v>
      </c>
      <c r="P113" s="264" t="s">
        <v>240</v>
      </c>
      <c r="Q113" s="264" t="s">
        <v>240</v>
      </c>
      <c r="R113" s="264" t="s">
        <v>240</v>
      </c>
      <c r="S113" s="264" t="s">
        <v>240</v>
      </c>
      <c r="T113" s="264" t="s">
        <v>240</v>
      </c>
      <c r="U113" s="264" t="s">
        <v>240</v>
      </c>
      <c r="V113" s="264" t="s">
        <v>240</v>
      </c>
      <c r="W113" s="264" t="s">
        <v>240</v>
      </c>
      <c r="X113" s="264" t="s">
        <v>240</v>
      </c>
      <c r="Y113" s="264" t="s">
        <v>240</v>
      </c>
      <c r="Z113" s="264" t="s">
        <v>240</v>
      </c>
      <c r="AA113" s="264" t="s">
        <v>240</v>
      </c>
      <c r="AB113" s="264" t="s">
        <v>240</v>
      </c>
      <c r="AC113" s="264" t="s">
        <v>240</v>
      </c>
      <c r="AD113" s="264" t="s">
        <v>240</v>
      </c>
      <c r="AE113" s="264" t="s">
        <v>240</v>
      </c>
      <c r="AF113" s="264" t="s">
        <v>240</v>
      </c>
      <c r="AG113" s="264" t="s">
        <v>240</v>
      </c>
      <c r="AH113" s="264" t="s">
        <v>240</v>
      </c>
      <c r="AI113" s="264" t="s">
        <v>240</v>
      </c>
      <c r="AJ113" s="264" t="s">
        <v>240</v>
      </c>
      <c r="AK113" s="264" t="s">
        <v>240</v>
      </c>
      <c r="AL113" s="264" t="s">
        <v>240</v>
      </c>
      <c r="AM113" s="264" t="s">
        <v>240</v>
      </c>
      <c r="AN113" s="264" t="s">
        <v>240</v>
      </c>
      <c r="AO113" s="264" t="s">
        <v>240</v>
      </c>
      <c r="AP113" s="264" t="s">
        <v>240</v>
      </c>
      <c r="AQ113" s="264" t="s">
        <v>240</v>
      </c>
      <c r="AR113" s="264" t="s">
        <v>240</v>
      </c>
      <c r="AS113" s="264" t="s">
        <v>240</v>
      </c>
      <c r="AT113" s="264" t="s">
        <v>240</v>
      </c>
      <c r="AU113" s="264" t="s">
        <v>240</v>
      </c>
      <c r="AV113" s="264" t="s">
        <v>240</v>
      </c>
      <c r="AW113" s="264" t="s">
        <v>240</v>
      </c>
      <c r="AX113" s="264" t="s">
        <v>240</v>
      </c>
      <c r="AY113" s="264" t="s">
        <v>2044</v>
      </c>
      <c r="AZ113" t="s">
        <v>5190</v>
      </c>
    </row>
    <row r="114" spans="1:52" ht="15" x14ac:dyDescent="0.25">
      <c r="A114" s="260">
        <v>704089</v>
      </c>
      <c r="B114" s="261" t="s">
        <v>263</v>
      </c>
      <c r="C114" t="s">
        <v>188</v>
      </c>
      <c r="D114" t="s">
        <v>186</v>
      </c>
      <c r="E114" t="s">
        <v>186</v>
      </c>
      <c r="F114" t="s">
        <v>186</v>
      </c>
      <c r="G114" t="s">
        <v>186</v>
      </c>
      <c r="H114" t="s">
        <v>188</v>
      </c>
      <c r="I114" t="s">
        <v>186</v>
      </c>
      <c r="J114" t="s">
        <v>188</v>
      </c>
      <c r="K114" t="s">
        <v>186</v>
      </c>
      <c r="L114" t="s">
        <v>186</v>
      </c>
      <c r="M114" t="s">
        <v>188</v>
      </c>
      <c r="N114" t="s">
        <v>188</v>
      </c>
      <c r="O114" t="s">
        <v>186</v>
      </c>
      <c r="P114" t="s">
        <v>186</v>
      </c>
      <c r="Q114" t="s">
        <v>186</v>
      </c>
      <c r="R114" t="s">
        <v>188</v>
      </c>
      <c r="S114" t="s">
        <v>186</v>
      </c>
      <c r="T114" t="s">
        <v>188</v>
      </c>
      <c r="U114" t="s">
        <v>186</v>
      </c>
      <c r="V114" t="s">
        <v>188</v>
      </c>
      <c r="W114" t="s">
        <v>186</v>
      </c>
      <c r="X114" t="s">
        <v>188</v>
      </c>
      <c r="Y114" t="s">
        <v>188</v>
      </c>
      <c r="Z114" t="s">
        <v>188</v>
      </c>
      <c r="AA114" t="s">
        <v>188</v>
      </c>
      <c r="AB114" t="s">
        <v>188</v>
      </c>
      <c r="AC114" t="s">
        <v>188</v>
      </c>
      <c r="AD114" t="s">
        <v>186</v>
      </c>
      <c r="AE114" t="s">
        <v>186</v>
      </c>
      <c r="AF114" t="s">
        <v>188</v>
      </c>
      <c r="AG114" t="s">
        <v>188</v>
      </c>
      <c r="AH114" t="s">
        <v>186</v>
      </c>
      <c r="AI114" t="s">
        <v>186</v>
      </c>
      <c r="AJ114" t="s">
        <v>188</v>
      </c>
      <c r="AK114" t="s">
        <v>186</v>
      </c>
      <c r="AL114" t="s">
        <v>186</v>
      </c>
      <c r="AM114" t="s">
        <v>240</v>
      </c>
      <c r="AN114" t="s">
        <v>240</v>
      </c>
      <c r="AO114" t="s">
        <v>240</v>
      </c>
      <c r="AP114" t="s">
        <v>240</v>
      </c>
      <c r="AQ114" t="s">
        <v>240</v>
      </c>
      <c r="AR114" t="s">
        <v>240</v>
      </c>
      <c r="AS114" t="s">
        <v>240</v>
      </c>
      <c r="AT114" t="s">
        <v>240</v>
      </c>
      <c r="AU114" t="s">
        <v>240</v>
      </c>
      <c r="AV114" t="s">
        <v>240</v>
      </c>
      <c r="AW114" t="s">
        <v>240</v>
      </c>
      <c r="AX114" s="259" t="s">
        <v>240</v>
      </c>
      <c r="AY114"/>
      <c r="AZ114" t="s">
        <v>240</v>
      </c>
    </row>
    <row r="115" spans="1:52" ht="15" x14ac:dyDescent="0.25">
      <c r="A115" s="260">
        <v>704164</v>
      </c>
      <c r="B115" s="261" t="s">
        <v>468</v>
      </c>
      <c r="C115" t="s">
        <v>186</v>
      </c>
      <c r="D115" t="s">
        <v>186</v>
      </c>
      <c r="E115" t="s">
        <v>186</v>
      </c>
      <c r="F115" t="s">
        <v>188</v>
      </c>
      <c r="G115" t="s">
        <v>186</v>
      </c>
      <c r="H115" t="s">
        <v>188</v>
      </c>
      <c r="I115" t="s">
        <v>186</v>
      </c>
      <c r="J115" t="s">
        <v>186</v>
      </c>
      <c r="K115" t="s">
        <v>186</v>
      </c>
      <c r="L115" t="s">
        <v>186</v>
      </c>
      <c r="M115" t="s">
        <v>186</v>
      </c>
      <c r="N115" t="s">
        <v>186</v>
      </c>
      <c r="O115" t="s">
        <v>186</v>
      </c>
      <c r="P115" t="s">
        <v>188</v>
      </c>
      <c r="Q115" t="s">
        <v>188</v>
      </c>
      <c r="R115" t="s">
        <v>186</v>
      </c>
      <c r="S115" t="s">
        <v>188</v>
      </c>
      <c r="T115" t="s">
        <v>187</v>
      </c>
      <c r="U115" t="s">
        <v>186</v>
      </c>
      <c r="V115" t="s">
        <v>188</v>
      </c>
      <c r="W115" t="s">
        <v>186</v>
      </c>
      <c r="X115" t="s">
        <v>188</v>
      </c>
      <c r="Y115" t="s">
        <v>186</v>
      </c>
      <c r="Z115" t="s">
        <v>187</v>
      </c>
      <c r="AA115" t="s">
        <v>240</v>
      </c>
      <c r="AB115" t="s">
        <v>240</v>
      </c>
      <c r="AC115" t="s">
        <v>240</v>
      </c>
      <c r="AD115" t="s">
        <v>240</v>
      </c>
      <c r="AE115" t="s">
        <v>240</v>
      </c>
      <c r="AF115" t="s">
        <v>240</v>
      </c>
      <c r="AG115" t="s">
        <v>240</v>
      </c>
      <c r="AH115" t="s">
        <v>240</v>
      </c>
      <c r="AI115" t="s">
        <v>240</v>
      </c>
      <c r="AJ115" t="s">
        <v>240</v>
      </c>
      <c r="AK115" t="s">
        <v>240</v>
      </c>
      <c r="AL115" t="s">
        <v>240</v>
      </c>
      <c r="AM115" t="s">
        <v>240</v>
      </c>
      <c r="AN115" t="s">
        <v>240</v>
      </c>
      <c r="AO115" t="s">
        <v>240</v>
      </c>
      <c r="AP115" t="s">
        <v>240</v>
      </c>
      <c r="AQ115" t="s">
        <v>240</v>
      </c>
      <c r="AR115" t="s">
        <v>240</v>
      </c>
      <c r="AS115" t="s">
        <v>240</v>
      </c>
      <c r="AT115" t="s">
        <v>240</v>
      </c>
      <c r="AU115" t="s">
        <v>240</v>
      </c>
      <c r="AV115" t="s">
        <v>240</v>
      </c>
      <c r="AW115" t="s">
        <v>240</v>
      </c>
      <c r="AX115" s="259" t="s">
        <v>240</v>
      </c>
      <c r="AY115"/>
      <c r="AZ115" t="s">
        <v>240</v>
      </c>
    </row>
    <row r="116" spans="1:52" ht="15" x14ac:dyDescent="0.25">
      <c r="A116" s="260">
        <v>704174</v>
      </c>
      <c r="B116" s="261" t="s">
        <v>262</v>
      </c>
      <c r="C116" t="s">
        <v>186</v>
      </c>
      <c r="D116" t="s">
        <v>186</v>
      </c>
      <c r="E116" t="s">
        <v>186</v>
      </c>
      <c r="F116" t="s">
        <v>186</v>
      </c>
      <c r="G116" t="s">
        <v>188</v>
      </c>
      <c r="H116" t="s">
        <v>188</v>
      </c>
      <c r="I116" t="s">
        <v>186</v>
      </c>
      <c r="J116" t="s">
        <v>188</v>
      </c>
      <c r="K116" t="s">
        <v>188</v>
      </c>
      <c r="L116" t="s">
        <v>186</v>
      </c>
      <c r="M116" t="s">
        <v>188</v>
      </c>
      <c r="N116" t="s">
        <v>188</v>
      </c>
      <c r="O116" t="s">
        <v>186</v>
      </c>
      <c r="P116" t="s">
        <v>186</v>
      </c>
      <c r="Q116" t="s">
        <v>186</v>
      </c>
      <c r="R116" t="s">
        <v>188</v>
      </c>
      <c r="S116" t="s">
        <v>188</v>
      </c>
      <c r="T116" t="s">
        <v>187</v>
      </c>
      <c r="U116" t="s">
        <v>187</v>
      </c>
      <c r="V116" t="s">
        <v>186</v>
      </c>
      <c r="W116" t="s">
        <v>187</v>
      </c>
      <c r="X116" t="s">
        <v>188</v>
      </c>
      <c r="Y116" t="s">
        <v>187</v>
      </c>
      <c r="Z116" t="s">
        <v>187</v>
      </c>
      <c r="AA116" t="s">
        <v>240</v>
      </c>
      <c r="AB116" t="s">
        <v>240</v>
      </c>
      <c r="AC116" t="s">
        <v>240</v>
      </c>
      <c r="AD116" t="s">
        <v>240</v>
      </c>
      <c r="AE116" t="s">
        <v>240</v>
      </c>
      <c r="AF116" t="s">
        <v>240</v>
      </c>
      <c r="AG116" t="s">
        <v>240</v>
      </c>
      <c r="AH116" t="s">
        <v>240</v>
      </c>
      <c r="AI116" t="s">
        <v>240</v>
      </c>
      <c r="AJ116" t="s">
        <v>240</v>
      </c>
      <c r="AK116" t="s">
        <v>240</v>
      </c>
      <c r="AL116" t="s">
        <v>240</v>
      </c>
      <c r="AM116" t="s">
        <v>240</v>
      </c>
      <c r="AN116" t="s">
        <v>240</v>
      </c>
      <c r="AO116" t="s">
        <v>240</v>
      </c>
      <c r="AP116" t="s">
        <v>240</v>
      </c>
      <c r="AQ116" t="s">
        <v>240</v>
      </c>
      <c r="AR116" t="s">
        <v>240</v>
      </c>
      <c r="AS116"/>
      <c r="AT116" t="s">
        <v>240</v>
      </c>
      <c r="AU116" t="s">
        <v>240</v>
      </c>
      <c r="AV116" t="s">
        <v>240</v>
      </c>
      <c r="AW116" t="s">
        <v>240</v>
      </c>
      <c r="AX116" s="259" t="s">
        <v>240</v>
      </c>
      <c r="AY116"/>
      <c r="AZ116" t="s">
        <v>240</v>
      </c>
    </row>
    <row r="117" spans="1:52" ht="15" x14ac:dyDescent="0.25">
      <c r="A117" s="260">
        <v>704175</v>
      </c>
      <c r="B117" s="261" t="s">
        <v>263</v>
      </c>
      <c r="C117" t="s">
        <v>188</v>
      </c>
      <c r="D117" t="s">
        <v>188</v>
      </c>
      <c r="E117" t="s">
        <v>186</v>
      </c>
      <c r="F117" t="s">
        <v>186</v>
      </c>
      <c r="G117" t="s">
        <v>186</v>
      </c>
      <c r="H117" t="s">
        <v>186</v>
      </c>
      <c r="I117" t="s">
        <v>186</v>
      </c>
      <c r="J117" t="s">
        <v>186</v>
      </c>
      <c r="K117" t="s">
        <v>188</v>
      </c>
      <c r="L117" t="s">
        <v>186</v>
      </c>
      <c r="M117" t="s">
        <v>186</v>
      </c>
      <c r="N117" t="s">
        <v>186</v>
      </c>
      <c r="O117" t="s">
        <v>186</v>
      </c>
      <c r="P117" t="s">
        <v>186</v>
      </c>
      <c r="Q117" t="s">
        <v>188</v>
      </c>
      <c r="R117" t="s">
        <v>188</v>
      </c>
      <c r="S117" t="s">
        <v>186</v>
      </c>
      <c r="T117" t="s">
        <v>188</v>
      </c>
      <c r="U117" t="s">
        <v>186</v>
      </c>
      <c r="V117" t="s">
        <v>186</v>
      </c>
      <c r="W117" t="s">
        <v>187</v>
      </c>
      <c r="X117" t="s">
        <v>186</v>
      </c>
      <c r="Y117" t="s">
        <v>186</v>
      </c>
      <c r="Z117" t="s">
        <v>186</v>
      </c>
      <c r="AA117" t="s">
        <v>187</v>
      </c>
      <c r="AB117" t="s">
        <v>186</v>
      </c>
      <c r="AC117" t="s">
        <v>187</v>
      </c>
      <c r="AD117" t="s">
        <v>186</v>
      </c>
      <c r="AE117" t="s">
        <v>188</v>
      </c>
      <c r="AF117" t="s">
        <v>188</v>
      </c>
      <c r="AG117" t="s">
        <v>187</v>
      </c>
      <c r="AH117" t="s">
        <v>188</v>
      </c>
      <c r="AI117" t="s">
        <v>187</v>
      </c>
      <c r="AJ117" t="s">
        <v>188</v>
      </c>
      <c r="AK117" t="s">
        <v>187</v>
      </c>
      <c r="AL117" t="s">
        <v>187</v>
      </c>
      <c r="AM117" t="s">
        <v>240</v>
      </c>
      <c r="AN117" t="s">
        <v>240</v>
      </c>
      <c r="AO117" t="s">
        <v>240</v>
      </c>
      <c r="AP117" t="s">
        <v>240</v>
      </c>
      <c r="AQ117" t="s">
        <v>240</v>
      </c>
      <c r="AR117" t="s">
        <v>240</v>
      </c>
      <c r="AS117" t="s">
        <v>240</v>
      </c>
      <c r="AT117" t="s">
        <v>240</v>
      </c>
      <c r="AU117" t="s">
        <v>240</v>
      </c>
      <c r="AV117" t="s">
        <v>240</v>
      </c>
      <c r="AW117" t="s">
        <v>240</v>
      </c>
      <c r="AX117" s="259" t="s">
        <v>240</v>
      </c>
      <c r="AY117"/>
      <c r="AZ117" t="s">
        <v>240</v>
      </c>
    </row>
    <row r="118" spans="1:52" ht="15" x14ac:dyDescent="0.25">
      <c r="A118" s="260">
        <v>704188</v>
      </c>
      <c r="B118" s="261" t="s">
        <v>467</v>
      </c>
      <c r="C118" t="s">
        <v>240</v>
      </c>
      <c r="D118" t="s">
        <v>240</v>
      </c>
      <c r="E118" t="s">
        <v>240</v>
      </c>
      <c r="F118" t="s">
        <v>240</v>
      </c>
      <c r="G118" t="s">
        <v>240</v>
      </c>
      <c r="H118" t="s">
        <v>240</v>
      </c>
      <c r="I118" t="s">
        <v>240</v>
      </c>
      <c r="J118" t="s">
        <v>240</v>
      </c>
      <c r="K118" t="s">
        <v>240</v>
      </c>
      <c r="L118" t="s">
        <v>240</v>
      </c>
      <c r="M118" t="s">
        <v>240</v>
      </c>
      <c r="N118" t="s">
        <v>240</v>
      </c>
      <c r="O118" t="s">
        <v>240</v>
      </c>
      <c r="P118" t="s">
        <v>240</v>
      </c>
      <c r="Q118" t="s">
        <v>240</v>
      </c>
      <c r="R118" t="s">
        <v>240</v>
      </c>
      <c r="S118" t="s">
        <v>240</v>
      </c>
      <c r="T118" t="s">
        <v>240</v>
      </c>
      <c r="U118" t="s">
        <v>240</v>
      </c>
      <c r="V118" t="s">
        <v>240</v>
      </c>
      <c r="W118" t="s">
        <v>240</v>
      </c>
      <c r="X118" t="s">
        <v>240</v>
      </c>
      <c r="Y118" t="s">
        <v>240</v>
      </c>
      <c r="Z118" t="s">
        <v>240</v>
      </c>
      <c r="AA118" t="s">
        <v>240</v>
      </c>
      <c r="AB118" t="s">
        <v>240</v>
      </c>
      <c r="AC118" t="s">
        <v>240</v>
      </c>
      <c r="AD118" t="s">
        <v>240</v>
      </c>
      <c r="AE118" t="s">
        <v>240</v>
      </c>
      <c r="AF118" t="s">
        <v>240</v>
      </c>
      <c r="AG118" t="s">
        <v>240</v>
      </c>
      <c r="AH118" t="s">
        <v>240</v>
      </c>
      <c r="AI118" t="s">
        <v>240</v>
      </c>
      <c r="AJ118" t="s">
        <v>240</v>
      </c>
      <c r="AK118" t="s">
        <v>240</v>
      </c>
      <c r="AL118" t="s">
        <v>240</v>
      </c>
      <c r="AM118" t="s">
        <v>240</v>
      </c>
      <c r="AN118" t="s">
        <v>240</v>
      </c>
      <c r="AO118" t="s">
        <v>240</v>
      </c>
      <c r="AP118" t="s">
        <v>240</v>
      </c>
      <c r="AQ118" t="s">
        <v>240</v>
      </c>
      <c r="AR118" t="s">
        <v>240</v>
      </c>
      <c r="AS118"/>
      <c r="AT118" t="s">
        <v>240</v>
      </c>
      <c r="AU118" t="s">
        <v>240</v>
      </c>
      <c r="AV118" t="s">
        <v>240</v>
      </c>
      <c r="AW118" t="s">
        <v>240</v>
      </c>
      <c r="AX118" s="259" t="s">
        <v>240</v>
      </c>
      <c r="AY118"/>
      <c r="AZ118" t="s">
        <v>240</v>
      </c>
    </row>
    <row r="119" spans="1:52" ht="15" x14ac:dyDescent="0.25">
      <c r="A119" s="262">
        <v>704220</v>
      </c>
      <c r="B119" s="263" t="s">
        <v>262</v>
      </c>
      <c r="C119" s="264" t="s">
        <v>186</v>
      </c>
      <c r="D119" s="264" t="s">
        <v>186</v>
      </c>
      <c r="E119" s="264" t="s">
        <v>186</v>
      </c>
      <c r="F119" s="264" t="s">
        <v>186</v>
      </c>
      <c r="G119" s="264" t="s">
        <v>186</v>
      </c>
      <c r="H119" s="264" t="s">
        <v>186</v>
      </c>
      <c r="I119" s="264" t="s">
        <v>186</v>
      </c>
      <c r="J119" s="264" t="s">
        <v>186</v>
      </c>
      <c r="K119" s="264" t="s">
        <v>188</v>
      </c>
      <c r="L119" s="264" t="s">
        <v>186</v>
      </c>
      <c r="M119" t="s">
        <v>186</v>
      </c>
      <c r="N119" t="s">
        <v>186</v>
      </c>
      <c r="O119" s="264" t="s">
        <v>187</v>
      </c>
      <c r="P119" s="264" t="s">
        <v>187</v>
      </c>
      <c r="Q119" s="264" t="s">
        <v>187</v>
      </c>
      <c r="R119" s="264" t="s">
        <v>187</v>
      </c>
      <c r="S119" s="264" t="s">
        <v>187</v>
      </c>
      <c r="T119" s="264" t="s">
        <v>188</v>
      </c>
      <c r="U119" s="264" t="s">
        <v>187</v>
      </c>
      <c r="V119" s="264" t="s">
        <v>187</v>
      </c>
      <c r="W119" s="264" t="s">
        <v>187</v>
      </c>
      <c r="X119" s="264" t="s">
        <v>187</v>
      </c>
      <c r="Y119" s="264" t="s">
        <v>187</v>
      </c>
      <c r="Z119" s="264" t="s">
        <v>187</v>
      </c>
      <c r="AA119" s="264" t="s">
        <v>240</v>
      </c>
      <c r="AB119" s="264" t="s">
        <v>240</v>
      </c>
      <c r="AC119" s="264" t="s">
        <v>240</v>
      </c>
      <c r="AD119" s="264" t="s">
        <v>240</v>
      </c>
      <c r="AE119" s="264" t="s">
        <v>240</v>
      </c>
      <c r="AF119" s="264" t="s">
        <v>240</v>
      </c>
      <c r="AG119" s="264" t="s">
        <v>240</v>
      </c>
      <c r="AH119" s="264" t="s">
        <v>240</v>
      </c>
      <c r="AI119" s="264" t="s">
        <v>240</v>
      </c>
      <c r="AJ119" s="264" t="s">
        <v>240</v>
      </c>
      <c r="AK119" s="264" t="s">
        <v>240</v>
      </c>
      <c r="AL119" s="264" t="s">
        <v>240</v>
      </c>
      <c r="AM119" s="264" t="s">
        <v>240</v>
      </c>
      <c r="AN119" s="264" t="s">
        <v>240</v>
      </c>
      <c r="AO119" s="264" t="s">
        <v>240</v>
      </c>
      <c r="AP119" s="264" t="s">
        <v>240</v>
      </c>
      <c r="AQ119" s="264" t="s">
        <v>240</v>
      </c>
      <c r="AR119" s="264" t="s">
        <v>240</v>
      </c>
      <c r="AS119" s="264" t="s">
        <v>240</v>
      </c>
      <c r="AT119" s="264" t="s">
        <v>240</v>
      </c>
      <c r="AU119" s="264" t="s">
        <v>240</v>
      </c>
      <c r="AV119" s="264" t="s">
        <v>240</v>
      </c>
      <c r="AW119" s="264" t="s">
        <v>240</v>
      </c>
      <c r="AX119" s="264" t="s">
        <v>240</v>
      </c>
      <c r="AY119" s="264" t="s">
        <v>2044</v>
      </c>
      <c r="AZ119" t="s">
        <v>240</v>
      </c>
    </row>
    <row r="120" spans="1:52" ht="15" x14ac:dyDescent="0.25">
      <c r="A120" s="260">
        <v>704237</v>
      </c>
      <c r="B120" s="261" t="s">
        <v>263</v>
      </c>
      <c r="C120" t="s">
        <v>188</v>
      </c>
      <c r="D120" t="s">
        <v>188</v>
      </c>
      <c r="E120" t="s">
        <v>186</v>
      </c>
      <c r="F120" t="s">
        <v>186</v>
      </c>
      <c r="G120" t="s">
        <v>186</v>
      </c>
      <c r="H120" t="s">
        <v>188</v>
      </c>
      <c r="I120" t="s">
        <v>188</v>
      </c>
      <c r="J120" t="s">
        <v>188</v>
      </c>
      <c r="K120" t="s">
        <v>188</v>
      </c>
      <c r="L120" t="s">
        <v>186</v>
      </c>
      <c r="M120" t="s">
        <v>188</v>
      </c>
      <c r="N120" t="s">
        <v>188</v>
      </c>
      <c r="O120" t="s">
        <v>186</v>
      </c>
      <c r="P120" t="s">
        <v>188</v>
      </c>
      <c r="Q120" t="s">
        <v>186</v>
      </c>
      <c r="R120" t="s">
        <v>188</v>
      </c>
      <c r="S120" t="s">
        <v>186</v>
      </c>
      <c r="T120" t="s">
        <v>188</v>
      </c>
      <c r="U120" t="s">
        <v>186</v>
      </c>
      <c r="V120" t="s">
        <v>186</v>
      </c>
      <c r="W120" t="s">
        <v>186</v>
      </c>
      <c r="X120" t="s">
        <v>186</v>
      </c>
      <c r="Y120" t="s">
        <v>188</v>
      </c>
      <c r="Z120" t="s">
        <v>188</v>
      </c>
      <c r="AA120" t="s">
        <v>187</v>
      </c>
      <c r="AB120" t="s">
        <v>186</v>
      </c>
      <c r="AC120" t="s">
        <v>186</v>
      </c>
      <c r="AD120" t="s">
        <v>186</v>
      </c>
      <c r="AE120" t="s">
        <v>186</v>
      </c>
      <c r="AF120" t="s">
        <v>186</v>
      </c>
      <c r="AG120" t="s">
        <v>187</v>
      </c>
      <c r="AH120" t="s">
        <v>188</v>
      </c>
      <c r="AI120" t="s">
        <v>188</v>
      </c>
      <c r="AJ120" t="s">
        <v>187</v>
      </c>
      <c r="AK120" t="s">
        <v>187</v>
      </c>
      <c r="AL120" t="s">
        <v>187</v>
      </c>
      <c r="AM120" t="s">
        <v>240</v>
      </c>
      <c r="AN120" t="s">
        <v>240</v>
      </c>
      <c r="AO120" t="s">
        <v>240</v>
      </c>
      <c r="AP120" t="s">
        <v>240</v>
      </c>
      <c r="AQ120" t="s">
        <v>240</v>
      </c>
      <c r="AR120" t="s">
        <v>240</v>
      </c>
      <c r="AS120" t="s">
        <v>240</v>
      </c>
      <c r="AT120" t="s">
        <v>240</v>
      </c>
      <c r="AU120" t="s">
        <v>240</v>
      </c>
      <c r="AV120" t="s">
        <v>240</v>
      </c>
      <c r="AW120" t="s">
        <v>240</v>
      </c>
      <c r="AX120" s="259" t="s">
        <v>240</v>
      </c>
      <c r="AY120"/>
      <c r="AZ120" t="s">
        <v>240</v>
      </c>
    </row>
    <row r="121" spans="1:52" ht="15" x14ac:dyDescent="0.25">
      <c r="A121" s="260">
        <v>704240</v>
      </c>
      <c r="B121" s="261" t="s">
        <v>239</v>
      </c>
      <c r="C121" t="s">
        <v>188</v>
      </c>
      <c r="D121" t="s">
        <v>186</v>
      </c>
      <c r="E121" t="s">
        <v>188</v>
      </c>
      <c r="F121" t="s">
        <v>186</v>
      </c>
      <c r="G121" t="s">
        <v>186</v>
      </c>
      <c r="H121" t="s">
        <v>186</v>
      </c>
      <c r="I121" t="s">
        <v>188</v>
      </c>
      <c r="J121" t="s">
        <v>186</v>
      </c>
      <c r="K121" t="s">
        <v>188</v>
      </c>
      <c r="L121" t="s">
        <v>186</v>
      </c>
      <c r="M121" t="s">
        <v>186</v>
      </c>
      <c r="N121" t="s">
        <v>186</v>
      </c>
      <c r="O121" t="s">
        <v>186</v>
      </c>
      <c r="P121" t="s">
        <v>188</v>
      </c>
      <c r="Q121" t="s">
        <v>188</v>
      </c>
      <c r="R121" t="s">
        <v>186</v>
      </c>
      <c r="S121" t="s">
        <v>186</v>
      </c>
      <c r="T121" t="s">
        <v>188</v>
      </c>
      <c r="U121" t="s">
        <v>188</v>
      </c>
      <c r="V121" t="s">
        <v>188</v>
      </c>
      <c r="W121" t="s">
        <v>187</v>
      </c>
      <c r="X121" t="s">
        <v>186</v>
      </c>
      <c r="Y121" t="s">
        <v>186</v>
      </c>
      <c r="Z121" t="s">
        <v>188</v>
      </c>
      <c r="AA121" t="s">
        <v>186</v>
      </c>
      <c r="AB121" t="s">
        <v>188</v>
      </c>
      <c r="AC121" t="s">
        <v>188</v>
      </c>
      <c r="AD121" t="s">
        <v>186</v>
      </c>
      <c r="AE121" t="s">
        <v>188</v>
      </c>
      <c r="AF121" t="s">
        <v>188</v>
      </c>
      <c r="AG121" t="s">
        <v>188</v>
      </c>
      <c r="AH121" t="s">
        <v>188</v>
      </c>
      <c r="AI121" t="s">
        <v>188</v>
      </c>
      <c r="AJ121" t="s">
        <v>188</v>
      </c>
      <c r="AK121" t="s">
        <v>186</v>
      </c>
      <c r="AL121" t="s">
        <v>188</v>
      </c>
      <c r="AM121" t="s">
        <v>240</v>
      </c>
      <c r="AN121" t="s">
        <v>240</v>
      </c>
      <c r="AO121" t="s">
        <v>240</v>
      </c>
      <c r="AP121" t="s">
        <v>240</v>
      </c>
      <c r="AQ121" t="s">
        <v>240</v>
      </c>
      <c r="AR121" t="s">
        <v>240</v>
      </c>
      <c r="AS121" t="s">
        <v>240</v>
      </c>
      <c r="AT121" t="s">
        <v>240</v>
      </c>
      <c r="AU121" t="s">
        <v>240</v>
      </c>
      <c r="AV121" t="s">
        <v>240</v>
      </c>
      <c r="AW121" t="s">
        <v>240</v>
      </c>
      <c r="AX121" s="259" t="s">
        <v>240</v>
      </c>
      <c r="AY121"/>
      <c r="AZ121" t="s">
        <v>240</v>
      </c>
    </row>
    <row r="122" spans="1:52" ht="15" x14ac:dyDescent="0.25">
      <c r="A122" s="260">
        <v>704246</v>
      </c>
      <c r="B122" s="261" t="s">
        <v>466</v>
      </c>
      <c r="C122" t="s">
        <v>2124</v>
      </c>
      <c r="D122" t="s">
        <v>2124</v>
      </c>
      <c r="E122" t="s">
        <v>2124</v>
      </c>
      <c r="F122" t="s">
        <v>2124</v>
      </c>
      <c r="G122" t="s">
        <v>2124</v>
      </c>
      <c r="H122" t="s">
        <v>2124</v>
      </c>
      <c r="I122" t="s">
        <v>2124</v>
      </c>
      <c r="J122" t="s">
        <v>2124</v>
      </c>
      <c r="K122" t="s">
        <v>2124</v>
      </c>
      <c r="L122" t="s">
        <v>2124</v>
      </c>
      <c r="M122" t="s">
        <v>2124</v>
      </c>
      <c r="N122" t="s">
        <v>2124</v>
      </c>
      <c r="O122" t="s">
        <v>2124</v>
      </c>
      <c r="P122" t="s">
        <v>2124</v>
      </c>
      <c r="Q122" t="s">
        <v>2124</v>
      </c>
      <c r="R122" t="s">
        <v>2124</v>
      </c>
      <c r="S122" t="s">
        <v>2124</v>
      </c>
      <c r="T122" t="s">
        <v>2124</v>
      </c>
      <c r="U122" t="s">
        <v>2124</v>
      </c>
      <c r="V122" t="s">
        <v>2124</v>
      </c>
      <c r="W122" t="s">
        <v>2124</v>
      </c>
      <c r="X122" t="s">
        <v>2124</v>
      </c>
      <c r="Y122" t="s">
        <v>2124</v>
      </c>
      <c r="Z122" t="s">
        <v>2124</v>
      </c>
      <c r="AA122" t="s">
        <v>2124</v>
      </c>
      <c r="AB122" t="s">
        <v>2124</v>
      </c>
      <c r="AC122" t="s">
        <v>2124</v>
      </c>
      <c r="AD122" t="s">
        <v>2124</v>
      </c>
      <c r="AE122" t="s">
        <v>2124</v>
      </c>
      <c r="AF122" t="s">
        <v>2124</v>
      </c>
      <c r="AG122" t="s">
        <v>2124</v>
      </c>
      <c r="AH122" t="s">
        <v>2124</v>
      </c>
      <c r="AI122" t="s">
        <v>2124</v>
      </c>
      <c r="AJ122" t="s">
        <v>2124</v>
      </c>
      <c r="AK122" t="s">
        <v>2124</v>
      </c>
      <c r="AL122" t="s">
        <v>2124</v>
      </c>
      <c r="AM122" t="s">
        <v>2124</v>
      </c>
      <c r="AN122" t="s">
        <v>2124</v>
      </c>
      <c r="AO122" t="s">
        <v>2124</v>
      </c>
      <c r="AP122" t="s">
        <v>186</v>
      </c>
      <c r="AQ122" t="s">
        <v>186</v>
      </c>
      <c r="AR122" t="s">
        <v>2124</v>
      </c>
      <c r="AS122" t="s">
        <v>2124</v>
      </c>
      <c r="AT122" t="s">
        <v>2124</v>
      </c>
      <c r="AU122" t="s">
        <v>2124</v>
      </c>
      <c r="AV122" t="s">
        <v>2124</v>
      </c>
      <c r="AW122" t="s">
        <v>2124</v>
      </c>
      <c r="AX122" s="259" t="s">
        <v>2124</v>
      </c>
      <c r="AY122"/>
      <c r="AZ122" t="s">
        <v>240</v>
      </c>
    </row>
    <row r="123" spans="1:52" ht="15" x14ac:dyDescent="0.25">
      <c r="A123" s="260">
        <v>704283</v>
      </c>
      <c r="B123" s="261" t="s">
        <v>263</v>
      </c>
      <c r="C123" t="s">
        <v>2124</v>
      </c>
      <c r="D123" t="s">
        <v>2124</v>
      </c>
      <c r="E123" t="s">
        <v>2124</v>
      </c>
      <c r="F123" t="s">
        <v>2124</v>
      </c>
      <c r="G123" t="s">
        <v>2124</v>
      </c>
      <c r="H123" t="s">
        <v>2124</v>
      </c>
      <c r="I123" t="s">
        <v>2124</v>
      </c>
      <c r="J123" t="s">
        <v>2124</v>
      </c>
      <c r="K123" t="s">
        <v>2124</v>
      </c>
      <c r="L123" t="s">
        <v>2124</v>
      </c>
      <c r="M123" t="s">
        <v>2124</v>
      </c>
      <c r="N123" t="s">
        <v>2124</v>
      </c>
      <c r="O123" t="s">
        <v>2124</v>
      </c>
      <c r="P123" t="s">
        <v>2124</v>
      </c>
      <c r="Q123" t="s">
        <v>2124</v>
      </c>
      <c r="R123" t="s">
        <v>2124</v>
      </c>
      <c r="S123" t="s">
        <v>2124</v>
      </c>
      <c r="T123" t="s">
        <v>2124</v>
      </c>
      <c r="U123" t="s">
        <v>2124</v>
      </c>
      <c r="V123" t="s">
        <v>2124</v>
      </c>
      <c r="W123" t="s">
        <v>2124</v>
      </c>
      <c r="X123" t="s">
        <v>2124</v>
      </c>
      <c r="Y123" t="s">
        <v>2124</v>
      </c>
      <c r="Z123" t="s">
        <v>2124</v>
      </c>
      <c r="AA123" t="s">
        <v>2124</v>
      </c>
      <c r="AB123" t="s">
        <v>2124</v>
      </c>
      <c r="AC123" t="s">
        <v>2124</v>
      </c>
      <c r="AD123" t="s">
        <v>2124</v>
      </c>
      <c r="AE123" t="s">
        <v>2124</v>
      </c>
      <c r="AF123" t="s">
        <v>2124</v>
      </c>
      <c r="AG123" t="s">
        <v>2124</v>
      </c>
      <c r="AH123" t="s">
        <v>2124</v>
      </c>
      <c r="AI123" t="s">
        <v>2124</v>
      </c>
      <c r="AJ123" t="s">
        <v>2124</v>
      </c>
      <c r="AK123" t="s">
        <v>2124</v>
      </c>
      <c r="AL123" t="s">
        <v>2124</v>
      </c>
      <c r="AM123" t="s">
        <v>240</v>
      </c>
      <c r="AN123" t="s">
        <v>240</v>
      </c>
      <c r="AO123" t="s">
        <v>240</v>
      </c>
      <c r="AP123" t="s">
        <v>240</v>
      </c>
      <c r="AQ123" t="s">
        <v>240</v>
      </c>
      <c r="AR123" t="s">
        <v>240</v>
      </c>
      <c r="AS123" t="s">
        <v>240</v>
      </c>
      <c r="AT123" t="s">
        <v>240</v>
      </c>
      <c r="AU123" t="s">
        <v>240</v>
      </c>
      <c r="AV123" t="s">
        <v>240</v>
      </c>
      <c r="AW123" t="s">
        <v>240</v>
      </c>
      <c r="AX123" s="259" t="s">
        <v>240</v>
      </c>
      <c r="AY123"/>
      <c r="AZ123" t="s">
        <v>5190</v>
      </c>
    </row>
    <row r="124" spans="1:52" ht="15" x14ac:dyDescent="0.25">
      <c r="A124" s="260">
        <v>704313</v>
      </c>
      <c r="B124" s="261" t="s">
        <v>261</v>
      </c>
      <c r="C124" t="s">
        <v>240</v>
      </c>
      <c r="D124" t="s">
        <v>240</v>
      </c>
      <c r="E124" t="s">
        <v>240</v>
      </c>
      <c r="F124" t="s">
        <v>240</v>
      </c>
      <c r="G124" t="s">
        <v>240</v>
      </c>
      <c r="H124" t="s">
        <v>240</v>
      </c>
      <c r="I124" t="s">
        <v>240</v>
      </c>
      <c r="J124" t="s">
        <v>240</v>
      </c>
      <c r="K124" t="s">
        <v>240</v>
      </c>
      <c r="L124" t="s">
        <v>240</v>
      </c>
      <c r="M124" t="s">
        <v>240</v>
      </c>
      <c r="N124" t="s">
        <v>240</v>
      </c>
      <c r="O124" t="s">
        <v>240</v>
      </c>
      <c r="P124" t="s">
        <v>240</v>
      </c>
      <c r="Q124" t="s">
        <v>240</v>
      </c>
      <c r="R124" t="s">
        <v>240</v>
      </c>
      <c r="S124" t="s">
        <v>240</v>
      </c>
      <c r="T124" t="s">
        <v>240</v>
      </c>
      <c r="U124" t="s">
        <v>240</v>
      </c>
      <c r="V124" t="s">
        <v>240</v>
      </c>
      <c r="W124" t="s">
        <v>240</v>
      </c>
      <c r="X124" t="s">
        <v>240</v>
      </c>
      <c r="Y124" t="s">
        <v>240</v>
      </c>
      <c r="Z124" t="s">
        <v>240</v>
      </c>
      <c r="AA124" t="s">
        <v>240</v>
      </c>
      <c r="AB124" t="s">
        <v>240</v>
      </c>
      <c r="AC124" t="s">
        <v>240</v>
      </c>
      <c r="AD124" t="s">
        <v>240</v>
      </c>
      <c r="AE124" t="s">
        <v>240</v>
      </c>
      <c r="AF124" t="s">
        <v>240</v>
      </c>
      <c r="AG124" t="s">
        <v>240</v>
      </c>
      <c r="AH124" t="s">
        <v>240</v>
      </c>
      <c r="AI124" t="s">
        <v>240</v>
      </c>
      <c r="AJ124" t="s">
        <v>240</v>
      </c>
      <c r="AK124" t="s">
        <v>240</v>
      </c>
      <c r="AL124" t="s">
        <v>240</v>
      </c>
      <c r="AM124" t="s">
        <v>240</v>
      </c>
      <c r="AN124" t="s">
        <v>240</v>
      </c>
      <c r="AO124" t="s">
        <v>240</v>
      </c>
      <c r="AP124" t="s">
        <v>240</v>
      </c>
      <c r="AQ124" t="s">
        <v>240</v>
      </c>
      <c r="AR124" t="s">
        <v>240</v>
      </c>
      <c r="AS124" t="s">
        <v>240</v>
      </c>
      <c r="AT124" t="s">
        <v>240</v>
      </c>
      <c r="AU124" t="s">
        <v>240</v>
      </c>
      <c r="AV124" t="s">
        <v>240</v>
      </c>
      <c r="AW124" t="s">
        <v>240</v>
      </c>
      <c r="AX124" s="259" t="s">
        <v>240</v>
      </c>
      <c r="AY124"/>
      <c r="AZ124" t="s">
        <v>240</v>
      </c>
    </row>
    <row r="125" spans="1:52" ht="15" x14ac:dyDescent="0.25">
      <c r="A125" s="262">
        <v>704320</v>
      </c>
      <c r="B125" s="263" t="s">
        <v>263</v>
      </c>
      <c r="C125" s="264" t="s">
        <v>186</v>
      </c>
      <c r="D125" s="264" t="s">
        <v>186</v>
      </c>
      <c r="E125" s="264" t="s">
        <v>186</v>
      </c>
      <c r="F125" s="264" t="s">
        <v>186</v>
      </c>
      <c r="G125" s="264" t="s">
        <v>186</v>
      </c>
      <c r="H125" s="264" t="s">
        <v>186</v>
      </c>
      <c r="I125" s="264" t="s">
        <v>188</v>
      </c>
      <c r="J125" s="264" t="s">
        <v>188</v>
      </c>
      <c r="K125" s="264" t="s">
        <v>188</v>
      </c>
      <c r="L125" s="264" t="s">
        <v>186</v>
      </c>
      <c r="M125" t="s">
        <v>2124</v>
      </c>
      <c r="N125" t="s">
        <v>186</v>
      </c>
      <c r="O125" s="264" t="s">
        <v>186</v>
      </c>
      <c r="P125" s="264" t="s">
        <v>186</v>
      </c>
      <c r="Q125" s="264" t="s">
        <v>188</v>
      </c>
      <c r="R125" s="264" t="s">
        <v>188</v>
      </c>
      <c r="S125" s="264" t="s">
        <v>186</v>
      </c>
      <c r="T125" s="264" t="s">
        <v>186</v>
      </c>
      <c r="U125" s="264" t="s">
        <v>186</v>
      </c>
      <c r="V125" s="264" t="s">
        <v>188</v>
      </c>
      <c r="W125" s="264" t="s">
        <v>187</v>
      </c>
      <c r="X125" s="264" t="s">
        <v>188</v>
      </c>
      <c r="Y125" s="264" t="s">
        <v>188</v>
      </c>
      <c r="Z125" s="264" t="s">
        <v>188</v>
      </c>
      <c r="AA125" s="264" t="s">
        <v>188</v>
      </c>
      <c r="AB125" s="264" t="s">
        <v>188</v>
      </c>
      <c r="AC125" s="264" t="s">
        <v>187</v>
      </c>
      <c r="AD125" s="264" t="s">
        <v>187</v>
      </c>
      <c r="AE125" s="264" t="s">
        <v>188</v>
      </c>
      <c r="AF125" s="264" t="s">
        <v>188</v>
      </c>
      <c r="AG125" s="264" t="s">
        <v>187</v>
      </c>
      <c r="AH125" s="264" t="s">
        <v>187</v>
      </c>
      <c r="AI125" s="264" t="s">
        <v>187</v>
      </c>
      <c r="AJ125" s="264" t="s">
        <v>187</v>
      </c>
      <c r="AK125" s="264" t="s">
        <v>187</v>
      </c>
      <c r="AL125" s="264" t="s">
        <v>187</v>
      </c>
      <c r="AM125" s="264" t="s">
        <v>240</v>
      </c>
      <c r="AN125" s="264" t="s">
        <v>240</v>
      </c>
      <c r="AO125" s="264" t="s">
        <v>240</v>
      </c>
      <c r="AP125" s="264" t="s">
        <v>240</v>
      </c>
      <c r="AQ125" s="264" t="s">
        <v>240</v>
      </c>
      <c r="AR125" s="264" t="s">
        <v>240</v>
      </c>
      <c r="AS125" s="264" t="s">
        <v>240</v>
      </c>
      <c r="AT125" s="264" t="s">
        <v>240</v>
      </c>
      <c r="AU125" s="264" t="s">
        <v>240</v>
      </c>
      <c r="AV125" s="264" t="s">
        <v>240</v>
      </c>
      <c r="AW125" s="264" t="s">
        <v>240</v>
      </c>
      <c r="AX125" s="264" t="s">
        <v>240</v>
      </c>
      <c r="AY125" s="264" t="s">
        <v>2044</v>
      </c>
      <c r="AZ125" t="s">
        <v>5190</v>
      </c>
    </row>
    <row r="126" spans="1:52" ht="15" x14ac:dyDescent="0.25">
      <c r="A126" s="262">
        <v>704331</v>
      </c>
      <c r="B126" s="263" t="s">
        <v>263</v>
      </c>
      <c r="C126" s="264" t="s">
        <v>188</v>
      </c>
      <c r="D126" s="264" t="s">
        <v>188</v>
      </c>
      <c r="E126" s="264" t="s">
        <v>188</v>
      </c>
      <c r="F126" s="264" t="s">
        <v>188</v>
      </c>
      <c r="G126" s="264" t="s">
        <v>186</v>
      </c>
      <c r="H126" s="264" t="s">
        <v>188</v>
      </c>
      <c r="I126" s="264" t="s">
        <v>188</v>
      </c>
      <c r="J126" s="264" t="s">
        <v>188</v>
      </c>
      <c r="K126" s="264" t="s">
        <v>188</v>
      </c>
      <c r="L126" s="264" t="s">
        <v>186</v>
      </c>
      <c r="M126" t="s">
        <v>186</v>
      </c>
      <c r="N126" t="s">
        <v>186</v>
      </c>
      <c r="O126" s="264" t="s">
        <v>186</v>
      </c>
      <c r="P126" s="264" t="s">
        <v>188</v>
      </c>
      <c r="Q126" s="264" t="s">
        <v>188</v>
      </c>
      <c r="R126" s="264" t="s">
        <v>188</v>
      </c>
      <c r="S126" s="264" t="s">
        <v>188</v>
      </c>
      <c r="T126" s="264" t="s">
        <v>187</v>
      </c>
      <c r="U126" s="264" t="s">
        <v>186</v>
      </c>
      <c r="V126" s="264" t="s">
        <v>188</v>
      </c>
      <c r="W126" s="264" t="s">
        <v>188</v>
      </c>
      <c r="X126" s="264" t="s">
        <v>188</v>
      </c>
      <c r="Y126" s="264" t="s">
        <v>188</v>
      </c>
      <c r="Z126" s="264" t="s">
        <v>187</v>
      </c>
      <c r="AA126" s="264" t="s">
        <v>187</v>
      </c>
      <c r="AB126" s="264" t="s">
        <v>187</v>
      </c>
      <c r="AC126" s="264" t="s">
        <v>187</v>
      </c>
      <c r="AD126" s="264" t="s">
        <v>187</v>
      </c>
      <c r="AE126" s="264" t="s">
        <v>187</v>
      </c>
      <c r="AF126" s="264" t="s">
        <v>187</v>
      </c>
      <c r="AG126" s="264" t="s">
        <v>187</v>
      </c>
      <c r="AH126" s="264" t="s">
        <v>187</v>
      </c>
      <c r="AI126" s="264" t="s">
        <v>187</v>
      </c>
      <c r="AJ126" s="264" t="s">
        <v>187</v>
      </c>
      <c r="AK126" s="264" t="s">
        <v>187</v>
      </c>
      <c r="AL126" s="264" t="s">
        <v>187</v>
      </c>
      <c r="AM126" s="264" t="s">
        <v>240</v>
      </c>
      <c r="AN126" s="264" t="s">
        <v>240</v>
      </c>
      <c r="AO126" s="264" t="s">
        <v>240</v>
      </c>
      <c r="AP126" s="264" t="s">
        <v>240</v>
      </c>
      <c r="AQ126" s="264" t="s">
        <v>240</v>
      </c>
      <c r="AR126" s="264" t="s">
        <v>240</v>
      </c>
      <c r="AS126" s="264" t="s">
        <v>240</v>
      </c>
      <c r="AT126" s="264" t="s">
        <v>240</v>
      </c>
      <c r="AU126" s="264" t="s">
        <v>240</v>
      </c>
      <c r="AV126" s="264" t="s">
        <v>240</v>
      </c>
      <c r="AW126" s="264" t="s">
        <v>240</v>
      </c>
      <c r="AX126" s="264" t="s">
        <v>240</v>
      </c>
      <c r="AY126" s="264" t="s">
        <v>2044</v>
      </c>
      <c r="AZ126" t="s">
        <v>5190</v>
      </c>
    </row>
    <row r="127" spans="1:52" ht="15" x14ac:dyDescent="0.25">
      <c r="A127" s="260">
        <v>704332</v>
      </c>
      <c r="B127" s="261" t="s">
        <v>263</v>
      </c>
      <c r="C127" t="s">
        <v>188</v>
      </c>
      <c r="D127" t="s">
        <v>188</v>
      </c>
      <c r="E127" t="s">
        <v>186</v>
      </c>
      <c r="F127" t="s">
        <v>186</v>
      </c>
      <c r="G127" t="s">
        <v>186</v>
      </c>
      <c r="H127" t="s">
        <v>188</v>
      </c>
      <c r="I127" t="s">
        <v>188</v>
      </c>
      <c r="J127" t="s">
        <v>186</v>
      </c>
      <c r="K127" t="s">
        <v>188</v>
      </c>
      <c r="L127" t="s">
        <v>188</v>
      </c>
      <c r="M127" t="s">
        <v>186</v>
      </c>
      <c r="N127" t="s">
        <v>186</v>
      </c>
      <c r="O127" t="s">
        <v>186</v>
      </c>
      <c r="P127" t="s">
        <v>186</v>
      </c>
      <c r="Q127" t="s">
        <v>188</v>
      </c>
      <c r="R127" t="s">
        <v>188</v>
      </c>
      <c r="S127" t="s">
        <v>186</v>
      </c>
      <c r="T127" t="s">
        <v>188</v>
      </c>
      <c r="U127" t="s">
        <v>186</v>
      </c>
      <c r="V127" t="s">
        <v>186</v>
      </c>
      <c r="W127" t="s">
        <v>188</v>
      </c>
      <c r="X127" t="s">
        <v>186</v>
      </c>
      <c r="Y127" t="s">
        <v>188</v>
      </c>
      <c r="Z127" t="s">
        <v>186</v>
      </c>
      <c r="AA127" t="s">
        <v>188</v>
      </c>
      <c r="AB127" t="s">
        <v>186</v>
      </c>
      <c r="AC127" t="s">
        <v>187</v>
      </c>
      <c r="AD127" t="s">
        <v>187</v>
      </c>
      <c r="AE127" t="s">
        <v>186</v>
      </c>
      <c r="AF127" t="s">
        <v>186</v>
      </c>
      <c r="AG127" t="s">
        <v>187</v>
      </c>
      <c r="AH127" t="s">
        <v>187</v>
      </c>
      <c r="AI127" t="s">
        <v>187</v>
      </c>
      <c r="AJ127" t="s">
        <v>187</v>
      </c>
      <c r="AK127" t="s">
        <v>187</v>
      </c>
      <c r="AL127" t="s">
        <v>187</v>
      </c>
      <c r="AM127" t="s">
        <v>240</v>
      </c>
      <c r="AN127" t="s">
        <v>240</v>
      </c>
      <c r="AO127" t="s">
        <v>240</v>
      </c>
      <c r="AP127" t="s">
        <v>240</v>
      </c>
      <c r="AQ127" t="s">
        <v>240</v>
      </c>
      <c r="AR127" t="s">
        <v>240</v>
      </c>
      <c r="AS127" t="s">
        <v>240</v>
      </c>
      <c r="AT127" t="s">
        <v>240</v>
      </c>
      <c r="AU127" t="s">
        <v>240</v>
      </c>
      <c r="AV127" t="s">
        <v>240</v>
      </c>
      <c r="AW127" t="s">
        <v>240</v>
      </c>
      <c r="AX127" s="259" t="s">
        <v>240</v>
      </c>
      <c r="AY127"/>
      <c r="AZ127" t="s">
        <v>240</v>
      </c>
    </row>
    <row r="128" spans="1:52" ht="15" x14ac:dyDescent="0.25">
      <c r="A128" s="260">
        <v>704345</v>
      </c>
      <c r="B128" s="261" t="s">
        <v>262</v>
      </c>
      <c r="C128" t="s">
        <v>188</v>
      </c>
      <c r="D128" t="s">
        <v>186</v>
      </c>
      <c r="E128" t="s">
        <v>186</v>
      </c>
      <c r="F128" t="s">
        <v>188</v>
      </c>
      <c r="G128" t="s">
        <v>188</v>
      </c>
      <c r="H128" t="s">
        <v>186</v>
      </c>
      <c r="I128" t="s">
        <v>188</v>
      </c>
      <c r="J128" t="s">
        <v>186</v>
      </c>
      <c r="K128" t="s">
        <v>188</v>
      </c>
      <c r="L128" t="s">
        <v>186</v>
      </c>
      <c r="M128" t="s">
        <v>188</v>
      </c>
      <c r="N128" t="s">
        <v>188</v>
      </c>
      <c r="O128" t="s">
        <v>188</v>
      </c>
      <c r="P128" t="s">
        <v>186</v>
      </c>
      <c r="Q128" t="s">
        <v>188</v>
      </c>
      <c r="R128" t="s">
        <v>186</v>
      </c>
      <c r="S128" t="s">
        <v>188</v>
      </c>
      <c r="T128" t="s">
        <v>187</v>
      </c>
      <c r="U128" t="s">
        <v>186</v>
      </c>
      <c r="V128" t="s">
        <v>188</v>
      </c>
      <c r="W128" t="s">
        <v>186</v>
      </c>
      <c r="X128" t="s">
        <v>186</v>
      </c>
      <c r="Y128" t="s">
        <v>186</v>
      </c>
      <c r="Z128" t="s">
        <v>187</v>
      </c>
      <c r="AA128" t="s">
        <v>240</v>
      </c>
      <c r="AB128" t="s">
        <v>240</v>
      </c>
      <c r="AC128" t="s">
        <v>240</v>
      </c>
      <c r="AD128" t="s">
        <v>240</v>
      </c>
      <c r="AE128" t="s">
        <v>240</v>
      </c>
      <c r="AF128" t="s">
        <v>240</v>
      </c>
      <c r="AG128" t="s">
        <v>240</v>
      </c>
      <c r="AH128" t="s">
        <v>240</v>
      </c>
      <c r="AI128" t="s">
        <v>240</v>
      </c>
      <c r="AJ128" t="s">
        <v>240</v>
      </c>
      <c r="AK128" t="s">
        <v>240</v>
      </c>
      <c r="AL128" t="s">
        <v>240</v>
      </c>
      <c r="AM128" t="s">
        <v>240</v>
      </c>
      <c r="AN128" t="s">
        <v>240</v>
      </c>
      <c r="AO128" t="s">
        <v>240</v>
      </c>
      <c r="AP128" t="s">
        <v>240</v>
      </c>
      <c r="AQ128" t="s">
        <v>240</v>
      </c>
      <c r="AR128" t="s">
        <v>240</v>
      </c>
      <c r="AS128"/>
      <c r="AT128" t="s">
        <v>240</v>
      </c>
      <c r="AU128" t="s">
        <v>240</v>
      </c>
      <c r="AV128" t="s">
        <v>240</v>
      </c>
      <c r="AW128" t="s">
        <v>240</v>
      </c>
      <c r="AX128" s="259" t="s">
        <v>240</v>
      </c>
      <c r="AY128"/>
      <c r="AZ128" t="s">
        <v>5190</v>
      </c>
    </row>
    <row r="129" spans="1:52" ht="15" x14ac:dyDescent="0.25">
      <c r="A129" s="260">
        <v>704346</v>
      </c>
      <c r="B129" s="261" t="s">
        <v>239</v>
      </c>
      <c r="C129" t="s">
        <v>188</v>
      </c>
      <c r="D129" t="s">
        <v>188</v>
      </c>
      <c r="E129" t="s">
        <v>186</v>
      </c>
      <c r="F129" t="s">
        <v>186</v>
      </c>
      <c r="G129" t="s">
        <v>186</v>
      </c>
      <c r="H129" t="s">
        <v>186</v>
      </c>
      <c r="I129" t="s">
        <v>188</v>
      </c>
      <c r="J129" t="s">
        <v>186</v>
      </c>
      <c r="K129" t="s">
        <v>188</v>
      </c>
      <c r="L129" t="s">
        <v>188</v>
      </c>
      <c r="M129" t="s">
        <v>186</v>
      </c>
      <c r="N129" t="s">
        <v>186</v>
      </c>
      <c r="O129" t="s">
        <v>186</v>
      </c>
      <c r="P129" t="s">
        <v>186</v>
      </c>
      <c r="Q129" t="s">
        <v>188</v>
      </c>
      <c r="R129" t="s">
        <v>188</v>
      </c>
      <c r="S129" t="s">
        <v>186</v>
      </c>
      <c r="T129" t="s">
        <v>188</v>
      </c>
      <c r="U129" t="s">
        <v>186</v>
      </c>
      <c r="V129" t="s">
        <v>186</v>
      </c>
      <c r="W129" t="s">
        <v>187</v>
      </c>
      <c r="X129" t="s">
        <v>186</v>
      </c>
      <c r="Y129" t="s">
        <v>188</v>
      </c>
      <c r="Z129" t="s">
        <v>186</v>
      </c>
      <c r="AA129" t="s">
        <v>187</v>
      </c>
      <c r="AB129" t="s">
        <v>187</v>
      </c>
      <c r="AC129" t="s">
        <v>188</v>
      </c>
      <c r="AD129" t="s">
        <v>187</v>
      </c>
      <c r="AE129" t="s">
        <v>187</v>
      </c>
      <c r="AF129" t="s">
        <v>187</v>
      </c>
      <c r="AG129" t="s">
        <v>187</v>
      </c>
      <c r="AH129" t="s">
        <v>188</v>
      </c>
      <c r="AI129" t="s">
        <v>187</v>
      </c>
      <c r="AJ129" t="s">
        <v>187</v>
      </c>
      <c r="AK129" t="s">
        <v>188</v>
      </c>
      <c r="AL129" t="s">
        <v>187</v>
      </c>
      <c r="AM129" t="s">
        <v>240</v>
      </c>
      <c r="AN129" t="s">
        <v>240</v>
      </c>
      <c r="AO129" t="s">
        <v>240</v>
      </c>
      <c r="AP129" t="s">
        <v>240</v>
      </c>
      <c r="AQ129" t="s">
        <v>240</v>
      </c>
      <c r="AR129" t="s">
        <v>240</v>
      </c>
      <c r="AS129" t="s">
        <v>240</v>
      </c>
      <c r="AT129" t="s">
        <v>240</v>
      </c>
      <c r="AU129" t="s">
        <v>240</v>
      </c>
      <c r="AV129" t="s">
        <v>240</v>
      </c>
      <c r="AW129" t="s">
        <v>240</v>
      </c>
      <c r="AX129" s="259" t="s">
        <v>240</v>
      </c>
      <c r="AY129"/>
      <c r="AZ129" t="s">
        <v>240</v>
      </c>
    </row>
    <row r="130" spans="1:52" ht="15" x14ac:dyDescent="0.25">
      <c r="A130" s="260">
        <v>704360</v>
      </c>
      <c r="B130" s="261" t="s">
        <v>466</v>
      </c>
      <c r="C130" t="s">
        <v>186</v>
      </c>
      <c r="D130" t="s">
        <v>188</v>
      </c>
      <c r="E130" t="s">
        <v>186</v>
      </c>
      <c r="F130" t="s">
        <v>188</v>
      </c>
      <c r="G130" t="s">
        <v>188</v>
      </c>
      <c r="H130" t="s">
        <v>186</v>
      </c>
      <c r="I130" t="s">
        <v>188</v>
      </c>
      <c r="J130" t="s">
        <v>188</v>
      </c>
      <c r="K130" t="s">
        <v>188</v>
      </c>
      <c r="L130" t="s">
        <v>188</v>
      </c>
      <c r="M130" t="s">
        <v>188</v>
      </c>
      <c r="N130" t="s">
        <v>188</v>
      </c>
      <c r="O130" t="s">
        <v>188</v>
      </c>
      <c r="P130" t="s">
        <v>188</v>
      </c>
      <c r="Q130" t="s">
        <v>188</v>
      </c>
      <c r="R130" t="s">
        <v>188</v>
      </c>
      <c r="S130" t="s">
        <v>188</v>
      </c>
      <c r="T130" t="s">
        <v>188</v>
      </c>
      <c r="U130" t="s">
        <v>188</v>
      </c>
      <c r="V130" t="s">
        <v>188</v>
      </c>
      <c r="W130" t="s">
        <v>188</v>
      </c>
      <c r="X130" t="s">
        <v>188</v>
      </c>
      <c r="Y130" t="s">
        <v>188</v>
      </c>
      <c r="Z130" t="s">
        <v>188</v>
      </c>
      <c r="AA130" t="s">
        <v>188</v>
      </c>
      <c r="AB130" t="s">
        <v>188</v>
      </c>
      <c r="AC130" t="s">
        <v>188</v>
      </c>
      <c r="AD130" t="s">
        <v>188</v>
      </c>
      <c r="AE130" t="s">
        <v>188</v>
      </c>
      <c r="AF130" t="s">
        <v>188</v>
      </c>
      <c r="AG130" t="s">
        <v>188</v>
      </c>
      <c r="AH130" t="s">
        <v>188</v>
      </c>
      <c r="AI130" t="s">
        <v>188</v>
      </c>
      <c r="AJ130" t="s">
        <v>188</v>
      </c>
      <c r="AK130" t="s">
        <v>188</v>
      </c>
      <c r="AL130" t="s">
        <v>188</v>
      </c>
      <c r="AM130" t="s">
        <v>188</v>
      </c>
      <c r="AN130" t="s">
        <v>188</v>
      </c>
      <c r="AO130" t="s">
        <v>188</v>
      </c>
      <c r="AP130" t="s">
        <v>188</v>
      </c>
      <c r="AQ130" t="s">
        <v>188</v>
      </c>
      <c r="AR130" t="s">
        <v>188</v>
      </c>
      <c r="AS130"/>
      <c r="AT130" t="s">
        <v>240</v>
      </c>
      <c r="AU130" t="s">
        <v>240</v>
      </c>
      <c r="AV130" t="s">
        <v>240</v>
      </c>
      <c r="AW130" t="s">
        <v>240</v>
      </c>
      <c r="AX130" s="259" t="s">
        <v>240</v>
      </c>
      <c r="AY130"/>
      <c r="AZ130" t="s">
        <v>240</v>
      </c>
    </row>
    <row r="131" spans="1:52" ht="15" x14ac:dyDescent="0.25">
      <c r="A131" s="260">
        <v>704401</v>
      </c>
      <c r="B131" s="261" t="s">
        <v>466</v>
      </c>
      <c r="C131" t="s">
        <v>186</v>
      </c>
      <c r="D131" t="s">
        <v>188</v>
      </c>
      <c r="E131" t="s">
        <v>188</v>
      </c>
      <c r="F131" t="s">
        <v>186</v>
      </c>
      <c r="G131" t="s">
        <v>186</v>
      </c>
      <c r="H131" t="s">
        <v>186</v>
      </c>
      <c r="I131" t="s">
        <v>188</v>
      </c>
      <c r="J131" t="s">
        <v>186</v>
      </c>
      <c r="K131" t="s">
        <v>188</v>
      </c>
      <c r="L131" t="s">
        <v>188</v>
      </c>
      <c r="M131" t="s">
        <v>188</v>
      </c>
      <c r="N131" t="s">
        <v>188</v>
      </c>
      <c r="O131" t="s">
        <v>186</v>
      </c>
      <c r="P131" t="s">
        <v>186</v>
      </c>
      <c r="Q131" t="s">
        <v>188</v>
      </c>
      <c r="R131" t="s">
        <v>188</v>
      </c>
      <c r="S131" t="s">
        <v>186</v>
      </c>
      <c r="T131" t="s">
        <v>186</v>
      </c>
      <c r="U131" t="s">
        <v>186</v>
      </c>
      <c r="V131" t="s">
        <v>188</v>
      </c>
      <c r="W131" t="s">
        <v>186</v>
      </c>
      <c r="X131" t="s">
        <v>186</v>
      </c>
      <c r="Y131" t="s">
        <v>188</v>
      </c>
      <c r="Z131" t="s">
        <v>186</v>
      </c>
      <c r="AA131" t="s">
        <v>188</v>
      </c>
      <c r="AB131" t="s">
        <v>186</v>
      </c>
      <c r="AC131" t="s">
        <v>186</v>
      </c>
      <c r="AD131" t="s">
        <v>186</v>
      </c>
      <c r="AE131" t="s">
        <v>188</v>
      </c>
      <c r="AF131" t="s">
        <v>188</v>
      </c>
      <c r="AG131" t="s">
        <v>188</v>
      </c>
      <c r="AH131" t="s">
        <v>186</v>
      </c>
      <c r="AI131" t="s">
        <v>188</v>
      </c>
      <c r="AJ131" t="s">
        <v>188</v>
      </c>
      <c r="AK131" t="s">
        <v>186</v>
      </c>
      <c r="AL131" t="s">
        <v>188</v>
      </c>
      <c r="AM131" t="s">
        <v>187</v>
      </c>
      <c r="AN131" t="s">
        <v>187</v>
      </c>
      <c r="AO131" t="s">
        <v>188</v>
      </c>
      <c r="AP131" t="s">
        <v>187</v>
      </c>
      <c r="AQ131" t="s">
        <v>187</v>
      </c>
      <c r="AR131" t="s">
        <v>188</v>
      </c>
      <c r="AS131" t="s">
        <v>240</v>
      </c>
      <c r="AT131" t="s">
        <v>240</v>
      </c>
      <c r="AU131" t="s">
        <v>240</v>
      </c>
      <c r="AV131" t="s">
        <v>240</v>
      </c>
      <c r="AW131" t="s">
        <v>240</v>
      </c>
      <c r="AX131" s="259" t="s">
        <v>240</v>
      </c>
      <c r="AY131"/>
      <c r="AZ131" t="s">
        <v>240</v>
      </c>
    </row>
    <row r="132" spans="1:52" ht="15" x14ac:dyDescent="0.25">
      <c r="A132" s="260">
        <v>704430</v>
      </c>
      <c r="B132" s="261" t="s">
        <v>466</v>
      </c>
      <c r="C132" t="s">
        <v>186</v>
      </c>
      <c r="D132" t="s">
        <v>186</v>
      </c>
      <c r="E132" t="s">
        <v>188</v>
      </c>
      <c r="F132" t="s">
        <v>186</v>
      </c>
      <c r="G132" t="s">
        <v>186</v>
      </c>
      <c r="H132" t="s">
        <v>186</v>
      </c>
      <c r="I132" t="s">
        <v>188</v>
      </c>
      <c r="J132" t="s">
        <v>188</v>
      </c>
      <c r="K132" t="s">
        <v>188</v>
      </c>
      <c r="L132" t="s">
        <v>188</v>
      </c>
      <c r="M132" t="s">
        <v>188</v>
      </c>
      <c r="N132" t="s">
        <v>188</v>
      </c>
      <c r="O132" t="s">
        <v>186</v>
      </c>
      <c r="P132" t="s">
        <v>186</v>
      </c>
      <c r="Q132" t="s">
        <v>188</v>
      </c>
      <c r="R132" t="s">
        <v>186</v>
      </c>
      <c r="S132" t="s">
        <v>188</v>
      </c>
      <c r="T132" t="s">
        <v>186</v>
      </c>
      <c r="U132" t="s">
        <v>188</v>
      </c>
      <c r="V132" t="s">
        <v>188</v>
      </c>
      <c r="W132" t="s">
        <v>188</v>
      </c>
      <c r="X132" t="s">
        <v>186</v>
      </c>
      <c r="Y132" t="s">
        <v>188</v>
      </c>
      <c r="Z132" t="s">
        <v>188</v>
      </c>
      <c r="AA132" t="s">
        <v>188</v>
      </c>
      <c r="AB132" t="s">
        <v>188</v>
      </c>
      <c r="AC132" t="s">
        <v>186</v>
      </c>
      <c r="AD132" t="s">
        <v>186</v>
      </c>
      <c r="AE132" t="s">
        <v>188</v>
      </c>
      <c r="AF132" t="s">
        <v>186</v>
      </c>
      <c r="AG132" t="s">
        <v>188</v>
      </c>
      <c r="AH132" t="s">
        <v>188</v>
      </c>
      <c r="AI132" t="s">
        <v>187</v>
      </c>
      <c r="AJ132" t="s">
        <v>188</v>
      </c>
      <c r="AK132" t="s">
        <v>188</v>
      </c>
      <c r="AL132" t="s">
        <v>188</v>
      </c>
      <c r="AM132" t="s">
        <v>187</v>
      </c>
      <c r="AN132" t="s">
        <v>188</v>
      </c>
      <c r="AO132" t="s">
        <v>188</v>
      </c>
      <c r="AP132" t="s">
        <v>188</v>
      </c>
      <c r="AQ132" t="s">
        <v>187</v>
      </c>
      <c r="AR132" t="s">
        <v>188</v>
      </c>
      <c r="AS132" t="s">
        <v>240</v>
      </c>
      <c r="AT132" t="s">
        <v>240</v>
      </c>
      <c r="AU132" t="s">
        <v>240</v>
      </c>
      <c r="AV132" t="s">
        <v>240</v>
      </c>
      <c r="AW132" t="s">
        <v>240</v>
      </c>
      <c r="AX132" s="259" t="s">
        <v>240</v>
      </c>
      <c r="AY132"/>
      <c r="AZ132" t="s">
        <v>240</v>
      </c>
    </row>
    <row r="133" spans="1:52" ht="15" x14ac:dyDescent="0.25">
      <c r="A133" s="260">
        <v>704434</v>
      </c>
      <c r="B133" s="261" t="s">
        <v>263</v>
      </c>
      <c r="C133" t="s">
        <v>186</v>
      </c>
      <c r="D133" t="s">
        <v>186</v>
      </c>
      <c r="E133" t="s">
        <v>186</v>
      </c>
      <c r="F133" t="s">
        <v>186</v>
      </c>
      <c r="G133" t="s">
        <v>186</v>
      </c>
      <c r="H133" t="s">
        <v>188</v>
      </c>
      <c r="I133" t="s">
        <v>186</v>
      </c>
      <c r="J133" t="s">
        <v>186</v>
      </c>
      <c r="K133" t="s">
        <v>186</v>
      </c>
      <c r="L133" t="s">
        <v>186</v>
      </c>
      <c r="M133" t="s">
        <v>186</v>
      </c>
      <c r="N133" t="s">
        <v>186</v>
      </c>
      <c r="O133" t="s">
        <v>188</v>
      </c>
      <c r="P133" t="s">
        <v>188</v>
      </c>
      <c r="Q133" t="s">
        <v>188</v>
      </c>
      <c r="R133" t="s">
        <v>187</v>
      </c>
      <c r="S133" t="s">
        <v>188</v>
      </c>
      <c r="T133" t="s">
        <v>188</v>
      </c>
      <c r="U133" t="s">
        <v>187</v>
      </c>
      <c r="V133" t="s">
        <v>186</v>
      </c>
      <c r="W133" t="s">
        <v>188</v>
      </c>
      <c r="X133" t="s">
        <v>188</v>
      </c>
      <c r="Y133" t="s">
        <v>188</v>
      </c>
      <c r="Z133" t="s">
        <v>188</v>
      </c>
      <c r="AA133" t="s">
        <v>188</v>
      </c>
      <c r="AB133" t="s">
        <v>188</v>
      </c>
      <c r="AC133" t="s">
        <v>187</v>
      </c>
      <c r="AD133" t="s">
        <v>188</v>
      </c>
      <c r="AE133" t="s">
        <v>188</v>
      </c>
      <c r="AF133" t="s">
        <v>188</v>
      </c>
      <c r="AG133" t="s">
        <v>188</v>
      </c>
      <c r="AH133" t="s">
        <v>188</v>
      </c>
      <c r="AI133" t="s">
        <v>187</v>
      </c>
      <c r="AJ133" t="s">
        <v>187</v>
      </c>
      <c r="AK133" t="s">
        <v>187</v>
      </c>
      <c r="AL133" t="s">
        <v>188</v>
      </c>
      <c r="AM133" t="s">
        <v>240</v>
      </c>
      <c r="AN133" t="s">
        <v>240</v>
      </c>
      <c r="AO133" t="s">
        <v>240</v>
      </c>
      <c r="AP133" t="s">
        <v>240</v>
      </c>
      <c r="AQ133" t="s">
        <v>240</v>
      </c>
      <c r="AR133" t="s">
        <v>240</v>
      </c>
      <c r="AS133" t="s">
        <v>240</v>
      </c>
      <c r="AT133" t="s">
        <v>240</v>
      </c>
      <c r="AU133" t="s">
        <v>240</v>
      </c>
      <c r="AV133" t="s">
        <v>240</v>
      </c>
      <c r="AW133" t="s">
        <v>240</v>
      </c>
      <c r="AX133" s="259" t="s">
        <v>240</v>
      </c>
      <c r="AY133"/>
      <c r="AZ133" t="s">
        <v>240</v>
      </c>
    </row>
    <row r="134" spans="1:52" ht="15" x14ac:dyDescent="0.25">
      <c r="A134" s="260">
        <v>704443</v>
      </c>
      <c r="B134" s="261" t="s">
        <v>263</v>
      </c>
      <c r="C134" t="s">
        <v>186</v>
      </c>
      <c r="D134" t="s">
        <v>186</v>
      </c>
      <c r="E134" t="s">
        <v>186</v>
      </c>
      <c r="F134" t="s">
        <v>186</v>
      </c>
      <c r="G134" t="s">
        <v>186</v>
      </c>
      <c r="H134" t="s">
        <v>186</v>
      </c>
      <c r="I134" t="s">
        <v>186</v>
      </c>
      <c r="J134" t="s">
        <v>188</v>
      </c>
      <c r="K134" t="s">
        <v>188</v>
      </c>
      <c r="L134" t="s">
        <v>186</v>
      </c>
      <c r="M134" t="s">
        <v>186</v>
      </c>
      <c r="N134" t="s">
        <v>186</v>
      </c>
      <c r="O134" t="s">
        <v>186</v>
      </c>
      <c r="P134" t="s">
        <v>188</v>
      </c>
      <c r="Q134" t="s">
        <v>188</v>
      </c>
      <c r="R134" t="s">
        <v>186</v>
      </c>
      <c r="S134" t="s">
        <v>186</v>
      </c>
      <c r="T134" t="s">
        <v>186</v>
      </c>
      <c r="U134" t="s">
        <v>186</v>
      </c>
      <c r="V134" t="s">
        <v>188</v>
      </c>
      <c r="W134" t="s">
        <v>188</v>
      </c>
      <c r="X134" t="s">
        <v>186</v>
      </c>
      <c r="Y134" t="s">
        <v>188</v>
      </c>
      <c r="Z134" t="s">
        <v>186</v>
      </c>
      <c r="AA134" t="s">
        <v>188</v>
      </c>
      <c r="AB134" t="s">
        <v>186</v>
      </c>
      <c r="AC134" t="s">
        <v>188</v>
      </c>
      <c r="AD134" t="s">
        <v>188</v>
      </c>
      <c r="AE134" t="s">
        <v>186</v>
      </c>
      <c r="AF134" t="s">
        <v>186</v>
      </c>
      <c r="AG134" t="s">
        <v>188</v>
      </c>
      <c r="AH134" t="s">
        <v>187</v>
      </c>
      <c r="AI134" t="s">
        <v>187</v>
      </c>
      <c r="AJ134" t="s">
        <v>188</v>
      </c>
      <c r="AK134" t="s">
        <v>188</v>
      </c>
      <c r="AL134" t="s">
        <v>188</v>
      </c>
      <c r="AM134" t="s">
        <v>240</v>
      </c>
      <c r="AN134" t="s">
        <v>240</v>
      </c>
      <c r="AO134" t="s">
        <v>240</v>
      </c>
      <c r="AP134" t="s">
        <v>240</v>
      </c>
      <c r="AQ134" t="s">
        <v>240</v>
      </c>
      <c r="AR134" t="s">
        <v>240</v>
      </c>
      <c r="AS134" t="s">
        <v>240</v>
      </c>
      <c r="AT134" t="s">
        <v>240</v>
      </c>
      <c r="AU134" t="s">
        <v>240</v>
      </c>
      <c r="AV134" t="s">
        <v>240</v>
      </c>
      <c r="AW134" t="s">
        <v>240</v>
      </c>
      <c r="AX134" s="259" t="s">
        <v>240</v>
      </c>
      <c r="AY134"/>
      <c r="AZ134" t="s">
        <v>240</v>
      </c>
    </row>
    <row r="135" spans="1:52" ht="15" x14ac:dyDescent="0.25">
      <c r="A135" s="260">
        <v>704570</v>
      </c>
      <c r="B135" s="261" t="s">
        <v>468</v>
      </c>
      <c r="C135" t="s">
        <v>2124</v>
      </c>
      <c r="D135" t="s">
        <v>2124</v>
      </c>
      <c r="E135" t="s">
        <v>2124</v>
      </c>
      <c r="F135" t="s">
        <v>2124</v>
      </c>
      <c r="G135" t="s">
        <v>2124</v>
      </c>
      <c r="H135" t="s">
        <v>2124</v>
      </c>
      <c r="I135" t="s">
        <v>2124</v>
      </c>
      <c r="J135" t="s">
        <v>2124</v>
      </c>
      <c r="K135" t="s">
        <v>2124</v>
      </c>
      <c r="L135" t="s">
        <v>2124</v>
      </c>
      <c r="M135" t="s">
        <v>2124</v>
      </c>
      <c r="N135" t="s">
        <v>2124</v>
      </c>
      <c r="O135" t="s">
        <v>2124</v>
      </c>
      <c r="P135" t="s">
        <v>2124</v>
      </c>
      <c r="Q135" t="s">
        <v>2124</v>
      </c>
      <c r="R135" t="s">
        <v>2124</v>
      </c>
      <c r="S135" t="s">
        <v>2124</v>
      </c>
      <c r="T135" t="s">
        <v>2124</v>
      </c>
      <c r="U135" t="s">
        <v>2124</v>
      </c>
      <c r="V135" t="s">
        <v>2124</v>
      </c>
      <c r="W135" t="s">
        <v>2124</v>
      </c>
      <c r="X135" t="s">
        <v>2124</v>
      </c>
      <c r="Y135" t="s">
        <v>2124</v>
      </c>
      <c r="Z135" t="s">
        <v>2124</v>
      </c>
      <c r="AA135" t="s">
        <v>240</v>
      </c>
      <c r="AB135" t="s">
        <v>240</v>
      </c>
      <c r="AC135" t="s">
        <v>240</v>
      </c>
      <c r="AD135" t="s">
        <v>240</v>
      </c>
      <c r="AE135" t="s">
        <v>240</v>
      </c>
      <c r="AF135" t="s">
        <v>240</v>
      </c>
      <c r="AG135" t="s">
        <v>240</v>
      </c>
      <c r="AH135" t="s">
        <v>240</v>
      </c>
      <c r="AI135" t="s">
        <v>240</v>
      </c>
      <c r="AJ135" t="s">
        <v>240</v>
      </c>
      <c r="AK135" t="s">
        <v>240</v>
      </c>
      <c r="AL135" t="s">
        <v>240</v>
      </c>
      <c r="AM135" t="s">
        <v>240</v>
      </c>
      <c r="AN135" t="s">
        <v>240</v>
      </c>
      <c r="AO135" t="s">
        <v>240</v>
      </c>
      <c r="AP135" t="s">
        <v>240</v>
      </c>
      <c r="AQ135" t="s">
        <v>240</v>
      </c>
      <c r="AR135" t="s">
        <v>240</v>
      </c>
      <c r="AS135" t="s">
        <v>240</v>
      </c>
      <c r="AT135" t="s">
        <v>240</v>
      </c>
      <c r="AU135" t="s">
        <v>240</v>
      </c>
      <c r="AV135" t="s">
        <v>240</v>
      </c>
      <c r="AW135" t="s">
        <v>240</v>
      </c>
      <c r="AX135" s="259" t="s">
        <v>240</v>
      </c>
      <c r="AY135"/>
      <c r="AZ135" t="s">
        <v>5190</v>
      </c>
    </row>
    <row r="136" spans="1:52" ht="15" x14ac:dyDescent="0.25">
      <c r="A136" s="260">
        <v>704599</v>
      </c>
      <c r="B136" s="261" t="s">
        <v>466</v>
      </c>
      <c r="C136" t="s">
        <v>188</v>
      </c>
      <c r="D136" t="s">
        <v>188</v>
      </c>
      <c r="E136" t="s">
        <v>188</v>
      </c>
      <c r="F136" t="s">
        <v>188</v>
      </c>
      <c r="G136" t="s">
        <v>186</v>
      </c>
      <c r="H136" t="s">
        <v>188</v>
      </c>
      <c r="I136" t="s">
        <v>188</v>
      </c>
      <c r="J136" t="s">
        <v>188</v>
      </c>
      <c r="K136" t="s">
        <v>188</v>
      </c>
      <c r="L136" t="s">
        <v>188</v>
      </c>
      <c r="M136" t="s">
        <v>188</v>
      </c>
      <c r="N136" t="s">
        <v>188</v>
      </c>
      <c r="O136" t="s">
        <v>188</v>
      </c>
      <c r="P136" t="s">
        <v>188</v>
      </c>
      <c r="Q136" t="s">
        <v>188</v>
      </c>
      <c r="R136" t="s">
        <v>188</v>
      </c>
      <c r="S136" t="s">
        <v>188</v>
      </c>
      <c r="T136" t="s">
        <v>186</v>
      </c>
      <c r="U136" t="s">
        <v>186</v>
      </c>
      <c r="V136" t="s">
        <v>188</v>
      </c>
      <c r="W136" t="s">
        <v>188</v>
      </c>
      <c r="X136" t="s">
        <v>188</v>
      </c>
      <c r="Y136" t="s">
        <v>186</v>
      </c>
      <c r="Z136" t="s">
        <v>188</v>
      </c>
      <c r="AA136" t="s">
        <v>186</v>
      </c>
      <c r="AB136" t="s">
        <v>186</v>
      </c>
      <c r="AC136" t="s">
        <v>186</v>
      </c>
      <c r="AD136" t="s">
        <v>186</v>
      </c>
      <c r="AE136" t="s">
        <v>186</v>
      </c>
      <c r="AF136" t="s">
        <v>186</v>
      </c>
      <c r="AG136" t="s">
        <v>186</v>
      </c>
      <c r="AH136" t="s">
        <v>186</v>
      </c>
      <c r="AI136" t="s">
        <v>186</v>
      </c>
      <c r="AJ136" t="s">
        <v>186</v>
      </c>
      <c r="AK136" t="s">
        <v>186</v>
      </c>
      <c r="AL136" t="s">
        <v>188</v>
      </c>
      <c r="AM136" t="s">
        <v>187</v>
      </c>
      <c r="AN136" t="s">
        <v>188</v>
      </c>
      <c r="AO136" t="s">
        <v>188</v>
      </c>
      <c r="AP136" t="s">
        <v>188</v>
      </c>
      <c r="AQ136" t="s">
        <v>187</v>
      </c>
      <c r="AR136" t="s">
        <v>186</v>
      </c>
      <c r="AS136"/>
      <c r="AT136" t="s">
        <v>187</v>
      </c>
      <c r="AU136" t="s">
        <v>187</v>
      </c>
      <c r="AV136" t="s">
        <v>187</v>
      </c>
      <c r="AW136" t="s">
        <v>187</v>
      </c>
      <c r="AX136" s="259" t="s">
        <v>187</v>
      </c>
      <c r="AY136"/>
      <c r="AZ136" t="s">
        <v>240</v>
      </c>
    </row>
    <row r="137" spans="1:52" ht="15" x14ac:dyDescent="0.25">
      <c r="A137" s="262">
        <v>704614</v>
      </c>
      <c r="B137" s="263" t="s">
        <v>262</v>
      </c>
      <c r="C137" s="264" t="s">
        <v>186</v>
      </c>
      <c r="D137" s="264" t="s">
        <v>186</v>
      </c>
      <c r="E137" s="264" t="s">
        <v>186</v>
      </c>
      <c r="F137" s="264" t="s">
        <v>186</v>
      </c>
      <c r="G137" s="264" t="s">
        <v>186</v>
      </c>
      <c r="H137" s="264" t="s">
        <v>186</v>
      </c>
      <c r="I137" s="264" t="s">
        <v>186</v>
      </c>
      <c r="J137" s="264" t="s">
        <v>186</v>
      </c>
      <c r="K137" s="264" t="s">
        <v>186</v>
      </c>
      <c r="L137" s="264" t="s">
        <v>186</v>
      </c>
      <c r="M137" t="s">
        <v>2124</v>
      </c>
      <c r="N137" t="s">
        <v>186</v>
      </c>
      <c r="O137" s="264" t="s">
        <v>188</v>
      </c>
      <c r="P137" s="264" t="s">
        <v>188</v>
      </c>
      <c r="Q137" s="264" t="s">
        <v>188</v>
      </c>
      <c r="R137" s="264" t="s">
        <v>188</v>
      </c>
      <c r="S137" s="264" t="s">
        <v>188</v>
      </c>
      <c r="T137" s="264" t="s">
        <v>187</v>
      </c>
      <c r="U137" s="264" t="s">
        <v>187</v>
      </c>
      <c r="V137" s="264" t="s">
        <v>187</v>
      </c>
      <c r="W137" s="264" t="s">
        <v>187</v>
      </c>
      <c r="X137" s="264" t="s">
        <v>187</v>
      </c>
      <c r="Y137" s="264" t="s">
        <v>187</v>
      </c>
      <c r="Z137" s="264" t="s">
        <v>187</v>
      </c>
      <c r="AA137" s="264" t="s">
        <v>240</v>
      </c>
      <c r="AB137" s="264" t="s">
        <v>240</v>
      </c>
      <c r="AC137" s="264" t="s">
        <v>240</v>
      </c>
      <c r="AD137" s="264" t="s">
        <v>240</v>
      </c>
      <c r="AE137" s="264" t="s">
        <v>240</v>
      </c>
      <c r="AF137" s="264" t="s">
        <v>240</v>
      </c>
      <c r="AG137" s="264" t="s">
        <v>240</v>
      </c>
      <c r="AH137" s="264" t="s">
        <v>240</v>
      </c>
      <c r="AI137" s="264" t="s">
        <v>240</v>
      </c>
      <c r="AJ137" s="264" t="s">
        <v>240</v>
      </c>
      <c r="AK137" s="264" t="s">
        <v>240</v>
      </c>
      <c r="AL137" s="264" t="s">
        <v>240</v>
      </c>
      <c r="AM137" s="264" t="s">
        <v>240</v>
      </c>
      <c r="AN137" s="264" t="s">
        <v>240</v>
      </c>
      <c r="AO137" s="264" t="s">
        <v>240</v>
      </c>
      <c r="AP137" s="264" t="s">
        <v>240</v>
      </c>
      <c r="AQ137" s="264" t="s">
        <v>240</v>
      </c>
      <c r="AR137" s="264" t="s">
        <v>240</v>
      </c>
      <c r="AS137" s="264" t="s">
        <v>240</v>
      </c>
      <c r="AT137" s="264" t="s">
        <v>240</v>
      </c>
      <c r="AU137" s="264" t="s">
        <v>240</v>
      </c>
      <c r="AV137" s="264" t="s">
        <v>240</v>
      </c>
      <c r="AW137" s="264" t="s">
        <v>240</v>
      </c>
      <c r="AX137" s="264" t="s">
        <v>240</v>
      </c>
      <c r="AY137" s="264" t="s">
        <v>2044</v>
      </c>
      <c r="AZ137" t="s">
        <v>240</v>
      </c>
    </row>
    <row r="138" spans="1:52" ht="15" x14ac:dyDescent="0.25">
      <c r="A138" s="260">
        <v>704625</v>
      </c>
      <c r="B138" s="261" t="s">
        <v>466</v>
      </c>
      <c r="C138" t="s">
        <v>188</v>
      </c>
      <c r="D138" t="s">
        <v>188</v>
      </c>
      <c r="E138" t="s">
        <v>188</v>
      </c>
      <c r="F138" t="s">
        <v>188</v>
      </c>
      <c r="G138" t="s">
        <v>188</v>
      </c>
      <c r="H138" t="s">
        <v>186</v>
      </c>
      <c r="I138" t="s">
        <v>188</v>
      </c>
      <c r="J138" t="s">
        <v>186</v>
      </c>
      <c r="K138" t="s">
        <v>188</v>
      </c>
      <c r="L138" t="s">
        <v>188</v>
      </c>
      <c r="M138" t="s">
        <v>188</v>
      </c>
      <c r="N138" t="s">
        <v>188</v>
      </c>
      <c r="O138" t="s">
        <v>188</v>
      </c>
      <c r="P138" t="s">
        <v>188</v>
      </c>
      <c r="Q138" t="s">
        <v>188</v>
      </c>
      <c r="R138" t="s">
        <v>186</v>
      </c>
      <c r="S138" t="s">
        <v>186</v>
      </c>
      <c r="T138" t="s">
        <v>188</v>
      </c>
      <c r="U138" t="s">
        <v>188</v>
      </c>
      <c r="V138" t="s">
        <v>188</v>
      </c>
      <c r="W138" t="s">
        <v>186</v>
      </c>
      <c r="X138" t="s">
        <v>188</v>
      </c>
      <c r="Y138" t="s">
        <v>188</v>
      </c>
      <c r="Z138" t="s">
        <v>188</v>
      </c>
      <c r="AA138" t="s">
        <v>188</v>
      </c>
      <c r="AB138" t="s">
        <v>186</v>
      </c>
      <c r="AC138" t="s">
        <v>188</v>
      </c>
      <c r="AD138" t="s">
        <v>186</v>
      </c>
      <c r="AE138" t="s">
        <v>188</v>
      </c>
      <c r="AF138" t="s">
        <v>186</v>
      </c>
      <c r="AG138" t="s">
        <v>188</v>
      </c>
      <c r="AH138" t="s">
        <v>188</v>
      </c>
      <c r="AI138" t="s">
        <v>186</v>
      </c>
      <c r="AJ138" t="s">
        <v>186</v>
      </c>
      <c r="AK138" t="s">
        <v>186</v>
      </c>
      <c r="AL138" t="s">
        <v>188</v>
      </c>
      <c r="AM138" t="s">
        <v>186</v>
      </c>
      <c r="AN138" t="s">
        <v>188</v>
      </c>
      <c r="AO138" t="s">
        <v>188</v>
      </c>
      <c r="AP138" t="s">
        <v>188</v>
      </c>
      <c r="AQ138" t="s">
        <v>186</v>
      </c>
      <c r="AR138" t="s">
        <v>188</v>
      </c>
      <c r="AS138" t="s">
        <v>188</v>
      </c>
      <c r="AT138" t="s">
        <v>186</v>
      </c>
      <c r="AU138" t="s">
        <v>186</v>
      </c>
      <c r="AV138" t="s">
        <v>186</v>
      </c>
      <c r="AW138" t="s">
        <v>186</v>
      </c>
      <c r="AX138" s="259" t="s">
        <v>186</v>
      </c>
      <c r="AY138"/>
      <c r="AZ138" t="s">
        <v>240</v>
      </c>
    </row>
    <row r="139" spans="1:52" ht="15" x14ac:dyDescent="0.25">
      <c r="A139" s="260">
        <v>704626</v>
      </c>
      <c r="B139" s="261" t="s">
        <v>263</v>
      </c>
      <c r="C139" t="s">
        <v>186</v>
      </c>
      <c r="D139" t="s">
        <v>188</v>
      </c>
      <c r="E139" t="s">
        <v>186</v>
      </c>
      <c r="F139" t="s">
        <v>188</v>
      </c>
      <c r="G139" t="s">
        <v>186</v>
      </c>
      <c r="H139" t="s">
        <v>188</v>
      </c>
      <c r="I139" t="s">
        <v>186</v>
      </c>
      <c r="J139" t="s">
        <v>188</v>
      </c>
      <c r="K139" t="s">
        <v>188</v>
      </c>
      <c r="L139" t="s">
        <v>188</v>
      </c>
      <c r="M139" t="s">
        <v>188</v>
      </c>
      <c r="N139" t="s">
        <v>188</v>
      </c>
      <c r="O139" t="s">
        <v>188</v>
      </c>
      <c r="P139" t="s">
        <v>188</v>
      </c>
      <c r="Q139" t="s">
        <v>186</v>
      </c>
      <c r="R139" t="s">
        <v>188</v>
      </c>
      <c r="S139" t="s">
        <v>188</v>
      </c>
      <c r="T139" t="s">
        <v>187</v>
      </c>
      <c r="U139" t="s">
        <v>188</v>
      </c>
      <c r="V139" t="s">
        <v>188</v>
      </c>
      <c r="W139" t="s">
        <v>188</v>
      </c>
      <c r="X139" t="s">
        <v>188</v>
      </c>
      <c r="Y139" t="s">
        <v>188</v>
      </c>
      <c r="Z139" t="s">
        <v>187</v>
      </c>
      <c r="AA139" t="s">
        <v>188</v>
      </c>
      <c r="AB139" t="s">
        <v>188</v>
      </c>
      <c r="AC139" t="s">
        <v>188</v>
      </c>
      <c r="AD139" t="s">
        <v>188</v>
      </c>
      <c r="AE139" t="s">
        <v>186</v>
      </c>
      <c r="AF139" t="s">
        <v>188</v>
      </c>
      <c r="AG139" t="s">
        <v>188</v>
      </c>
      <c r="AH139" t="s">
        <v>188</v>
      </c>
      <c r="AI139" t="s">
        <v>187</v>
      </c>
      <c r="AJ139" t="s">
        <v>188</v>
      </c>
      <c r="AK139" t="s">
        <v>188</v>
      </c>
      <c r="AL139" t="s">
        <v>188</v>
      </c>
      <c r="AM139" t="s">
        <v>240</v>
      </c>
      <c r="AN139" t="s">
        <v>240</v>
      </c>
      <c r="AO139" t="s">
        <v>240</v>
      </c>
      <c r="AP139" t="s">
        <v>240</v>
      </c>
      <c r="AQ139" t="s">
        <v>240</v>
      </c>
      <c r="AR139" t="s">
        <v>240</v>
      </c>
      <c r="AS139"/>
      <c r="AT139" t="s">
        <v>240</v>
      </c>
      <c r="AU139" t="s">
        <v>240</v>
      </c>
      <c r="AV139" t="s">
        <v>240</v>
      </c>
      <c r="AW139" t="s">
        <v>240</v>
      </c>
      <c r="AX139" s="259" t="s">
        <v>240</v>
      </c>
      <c r="AY139"/>
      <c r="AZ139" t="s">
        <v>240</v>
      </c>
    </row>
    <row r="140" spans="1:52" ht="15" x14ac:dyDescent="0.25">
      <c r="A140" s="260">
        <v>704646</v>
      </c>
      <c r="B140" s="261" t="s">
        <v>239</v>
      </c>
      <c r="C140" t="s">
        <v>186</v>
      </c>
      <c r="D140" t="s">
        <v>186</v>
      </c>
      <c r="E140" t="s">
        <v>186</v>
      </c>
      <c r="F140" t="s">
        <v>188</v>
      </c>
      <c r="G140" t="s">
        <v>186</v>
      </c>
      <c r="H140" t="s">
        <v>188</v>
      </c>
      <c r="I140" t="s">
        <v>186</v>
      </c>
      <c r="J140" t="s">
        <v>186</v>
      </c>
      <c r="K140" t="s">
        <v>188</v>
      </c>
      <c r="L140" t="s">
        <v>186</v>
      </c>
      <c r="M140" t="s">
        <v>188</v>
      </c>
      <c r="N140" t="s">
        <v>188</v>
      </c>
      <c r="O140" t="s">
        <v>188</v>
      </c>
      <c r="P140" t="s">
        <v>188</v>
      </c>
      <c r="Q140" t="s">
        <v>188</v>
      </c>
      <c r="R140" t="s">
        <v>186</v>
      </c>
      <c r="S140" t="s">
        <v>186</v>
      </c>
      <c r="T140" t="s">
        <v>188</v>
      </c>
      <c r="U140" t="s">
        <v>186</v>
      </c>
      <c r="V140" t="s">
        <v>188</v>
      </c>
      <c r="W140" t="s">
        <v>188</v>
      </c>
      <c r="X140" t="s">
        <v>186</v>
      </c>
      <c r="Y140" t="s">
        <v>188</v>
      </c>
      <c r="Z140" t="s">
        <v>188</v>
      </c>
      <c r="AA140" t="s">
        <v>186</v>
      </c>
      <c r="AB140" t="s">
        <v>186</v>
      </c>
      <c r="AC140" t="s">
        <v>188</v>
      </c>
      <c r="AD140" t="s">
        <v>188</v>
      </c>
      <c r="AE140" t="s">
        <v>188</v>
      </c>
      <c r="AF140" t="s">
        <v>188</v>
      </c>
      <c r="AG140" t="s">
        <v>188</v>
      </c>
      <c r="AH140" t="s">
        <v>188</v>
      </c>
      <c r="AI140" t="s">
        <v>188</v>
      </c>
      <c r="AJ140" t="s">
        <v>186</v>
      </c>
      <c r="AK140" t="s">
        <v>188</v>
      </c>
      <c r="AL140" t="s">
        <v>186</v>
      </c>
      <c r="AM140" t="s">
        <v>240</v>
      </c>
      <c r="AN140" t="s">
        <v>240</v>
      </c>
      <c r="AO140" t="s">
        <v>240</v>
      </c>
      <c r="AP140" t="s">
        <v>240</v>
      </c>
      <c r="AQ140" t="s">
        <v>240</v>
      </c>
      <c r="AR140" t="s">
        <v>240</v>
      </c>
      <c r="AS140" t="s">
        <v>240</v>
      </c>
      <c r="AT140" t="s">
        <v>240</v>
      </c>
      <c r="AU140" t="s">
        <v>240</v>
      </c>
      <c r="AV140" t="s">
        <v>240</v>
      </c>
      <c r="AW140" t="s">
        <v>240</v>
      </c>
      <c r="AX140" s="259" t="s">
        <v>240</v>
      </c>
      <c r="AY140"/>
      <c r="AZ140" t="s">
        <v>240</v>
      </c>
    </row>
    <row r="141" spans="1:52" ht="15" x14ac:dyDescent="0.25">
      <c r="A141" s="260">
        <v>704683</v>
      </c>
      <c r="B141" s="261" t="s">
        <v>263</v>
      </c>
      <c r="C141" t="s">
        <v>186</v>
      </c>
      <c r="D141" t="s">
        <v>186</v>
      </c>
      <c r="E141" t="s">
        <v>186</v>
      </c>
      <c r="F141" t="s">
        <v>188</v>
      </c>
      <c r="G141" t="s">
        <v>186</v>
      </c>
      <c r="H141" t="s">
        <v>188</v>
      </c>
      <c r="I141" t="s">
        <v>188</v>
      </c>
      <c r="J141" t="s">
        <v>186</v>
      </c>
      <c r="K141" t="s">
        <v>188</v>
      </c>
      <c r="L141" t="s">
        <v>186</v>
      </c>
      <c r="M141" t="s">
        <v>186</v>
      </c>
      <c r="N141" t="s">
        <v>186</v>
      </c>
      <c r="O141" t="s">
        <v>186</v>
      </c>
      <c r="P141" t="s">
        <v>188</v>
      </c>
      <c r="Q141" t="s">
        <v>186</v>
      </c>
      <c r="R141" t="s">
        <v>186</v>
      </c>
      <c r="S141" t="s">
        <v>186</v>
      </c>
      <c r="T141" t="s">
        <v>186</v>
      </c>
      <c r="U141" t="s">
        <v>186</v>
      </c>
      <c r="V141" t="s">
        <v>188</v>
      </c>
      <c r="W141" t="s">
        <v>187</v>
      </c>
      <c r="X141" t="s">
        <v>186</v>
      </c>
      <c r="Y141" t="s">
        <v>186</v>
      </c>
      <c r="Z141" t="s">
        <v>188</v>
      </c>
      <c r="AA141" t="s">
        <v>188</v>
      </c>
      <c r="AB141" t="s">
        <v>187</v>
      </c>
      <c r="AC141" t="s">
        <v>187</v>
      </c>
      <c r="AD141" t="s">
        <v>188</v>
      </c>
      <c r="AE141" t="s">
        <v>187</v>
      </c>
      <c r="AF141" t="s">
        <v>188</v>
      </c>
      <c r="AG141" t="s">
        <v>240</v>
      </c>
      <c r="AH141" t="s">
        <v>240</v>
      </c>
      <c r="AI141" t="s">
        <v>240</v>
      </c>
      <c r="AJ141" t="s">
        <v>240</v>
      </c>
      <c r="AK141" t="s">
        <v>240</v>
      </c>
      <c r="AL141" t="s">
        <v>240</v>
      </c>
      <c r="AM141" t="s">
        <v>240</v>
      </c>
      <c r="AN141" t="s">
        <v>240</v>
      </c>
      <c r="AO141" t="s">
        <v>240</v>
      </c>
      <c r="AP141" t="s">
        <v>240</v>
      </c>
      <c r="AQ141" t="s">
        <v>240</v>
      </c>
      <c r="AR141" t="s">
        <v>240</v>
      </c>
      <c r="AS141" t="s">
        <v>240</v>
      </c>
      <c r="AT141" t="s">
        <v>240</v>
      </c>
      <c r="AU141" t="s">
        <v>240</v>
      </c>
      <c r="AV141" t="s">
        <v>240</v>
      </c>
      <c r="AW141" t="s">
        <v>240</v>
      </c>
      <c r="AX141" s="259" t="s">
        <v>240</v>
      </c>
      <c r="AY141"/>
      <c r="AZ141" t="s">
        <v>240</v>
      </c>
    </row>
    <row r="142" spans="1:52" ht="15" x14ac:dyDescent="0.25">
      <c r="A142" s="260">
        <v>704705</v>
      </c>
      <c r="B142" s="261" t="s">
        <v>263</v>
      </c>
      <c r="C142" t="s">
        <v>188</v>
      </c>
      <c r="D142" t="s">
        <v>186</v>
      </c>
      <c r="E142" t="s">
        <v>186</v>
      </c>
      <c r="F142" t="s">
        <v>186</v>
      </c>
      <c r="G142" t="s">
        <v>188</v>
      </c>
      <c r="H142" t="s">
        <v>188</v>
      </c>
      <c r="I142" t="s">
        <v>188</v>
      </c>
      <c r="J142" t="s">
        <v>188</v>
      </c>
      <c r="K142" t="s">
        <v>186</v>
      </c>
      <c r="L142" t="s">
        <v>186</v>
      </c>
      <c r="M142" t="s">
        <v>188</v>
      </c>
      <c r="N142" t="s">
        <v>188</v>
      </c>
      <c r="O142" t="s">
        <v>186</v>
      </c>
      <c r="P142" t="s">
        <v>186</v>
      </c>
      <c r="Q142" t="s">
        <v>188</v>
      </c>
      <c r="R142" t="s">
        <v>188</v>
      </c>
      <c r="S142" t="s">
        <v>186</v>
      </c>
      <c r="T142" t="s">
        <v>186</v>
      </c>
      <c r="U142" t="s">
        <v>188</v>
      </c>
      <c r="V142" t="s">
        <v>186</v>
      </c>
      <c r="W142" t="s">
        <v>188</v>
      </c>
      <c r="X142" t="s">
        <v>188</v>
      </c>
      <c r="Y142" t="s">
        <v>186</v>
      </c>
      <c r="Z142" t="s">
        <v>186</v>
      </c>
      <c r="AA142" t="s">
        <v>187</v>
      </c>
      <c r="AB142" t="s">
        <v>186</v>
      </c>
      <c r="AC142" t="s">
        <v>186</v>
      </c>
      <c r="AD142" t="s">
        <v>186</v>
      </c>
      <c r="AE142" t="s">
        <v>188</v>
      </c>
      <c r="AF142" t="s">
        <v>188</v>
      </c>
      <c r="AG142" t="s">
        <v>188</v>
      </c>
      <c r="AH142" t="s">
        <v>188</v>
      </c>
      <c r="AI142" t="s">
        <v>187</v>
      </c>
      <c r="AJ142" t="s">
        <v>187</v>
      </c>
      <c r="AK142" t="s">
        <v>187</v>
      </c>
      <c r="AL142" t="s">
        <v>188</v>
      </c>
      <c r="AM142" t="s">
        <v>240</v>
      </c>
      <c r="AN142" t="s">
        <v>240</v>
      </c>
      <c r="AO142" t="s">
        <v>240</v>
      </c>
      <c r="AP142" t="s">
        <v>240</v>
      </c>
      <c r="AQ142" t="s">
        <v>240</v>
      </c>
      <c r="AR142" t="s">
        <v>240</v>
      </c>
      <c r="AS142" t="s">
        <v>240</v>
      </c>
      <c r="AT142" t="s">
        <v>240</v>
      </c>
      <c r="AU142" t="s">
        <v>240</v>
      </c>
      <c r="AV142" t="s">
        <v>240</v>
      </c>
      <c r="AW142" t="s">
        <v>240</v>
      </c>
      <c r="AX142" s="259" t="s">
        <v>240</v>
      </c>
      <c r="AY142"/>
      <c r="AZ142" t="s">
        <v>240</v>
      </c>
    </row>
    <row r="143" spans="1:52" ht="15" x14ac:dyDescent="0.25">
      <c r="A143" s="262">
        <v>704731</v>
      </c>
      <c r="B143" s="263" t="s">
        <v>262</v>
      </c>
      <c r="C143" s="264" t="s">
        <v>188</v>
      </c>
      <c r="D143" s="264" t="s">
        <v>186</v>
      </c>
      <c r="E143" s="264" t="s">
        <v>188</v>
      </c>
      <c r="F143" s="264" t="s">
        <v>188</v>
      </c>
      <c r="G143" s="264" t="s">
        <v>186</v>
      </c>
      <c r="H143" s="264" t="s">
        <v>186</v>
      </c>
      <c r="I143" s="264" t="s">
        <v>187</v>
      </c>
      <c r="J143" s="264" t="s">
        <v>188</v>
      </c>
      <c r="K143" s="264" t="s">
        <v>188</v>
      </c>
      <c r="L143" s="264" t="s">
        <v>188</v>
      </c>
      <c r="M143" t="s">
        <v>186</v>
      </c>
      <c r="N143" t="s">
        <v>186</v>
      </c>
      <c r="O143" s="264" t="s">
        <v>187</v>
      </c>
      <c r="P143" s="264" t="s">
        <v>187</v>
      </c>
      <c r="Q143" s="264" t="s">
        <v>187</v>
      </c>
      <c r="R143" s="264" t="s">
        <v>187</v>
      </c>
      <c r="S143" s="264" t="s">
        <v>187</v>
      </c>
      <c r="T143" s="264" t="s">
        <v>187</v>
      </c>
      <c r="U143" s="264" t="s">
        <v>187</v>
      </c>
      <c r="V143" s="264" t="s">
        <v>187</v>
      </c>
      <c r="W143" s="264" t="s">
        <v>187</v>
      </c>
      <c r="X143" s="264" t="s">
        <v>187</v>
      </c>
      <c r="Y143" s="264" t="s">
        <v>187</v>
      </c>
      <c r="Z143" s="264" t="s">
        <v>187</v>
      </c>
      <c r="AA143" s="264" t="s">
        <v>240</v>
      </c>
      <c r="AB143" s="264" t="s">
        <v>240</v>
      </c>
      <c r="AC143" s="264" t="s">
        <v>240</v>
      </c>
      <c r="AD143" s="264" t="s">
        <v>240</v>
      </c>
      <c r="AE143" s="264" t="s">
        <v>240</v>
      </c>
      <c r="AF143" s="264" t="s">
        <v>240</v>
      </c>
      <c r="AG143" s="264" t="s">
        <v>240</v>
      </c>
      <c r="AH143" s="264" t="s">
        <v>240</v>
      </c>
      <c r="AI143" s="264" t="s">
        <v>240</v>
      </c>
      <c r="AJ143" s="264" t="s">
        <v>240</v>
      </c>
      <c r="AK143" s="264" t="s">
        <v>240</v>
      </c>
      <c r="AL143" s="264" t="s">
        <v>240</v>
      </c>
      <c r="AM143" s="264" t="s">
        <v>240</v>
      </c>
      <c r="AN143" s="264" t="s">
        <v>240</v>
      </c>
      <c r="AO143" s="264" t="s">
        <v>240</v>
      </c>
      <c r="AP143" s="264" t="s">
        <v>240</v>
      </c>
      <c r="AQ143" s="264" t="s">
        <v>240</v>
      </c>
      <c r="AR143" s="264" t="s">
        <v>240</v>
      </c>
      <c r="AS143" s="264" t="s">
        <v>240</v>
      </c>
      <c r="AT143" s="264" t="s">
        <v>240</v>
      </c>
      <c r="AU143" s="264" t="s">
        <v>240</v>
      </c>
      <c r="AV143" s="264" t="s">
        <v>240</v>
      </c>
      <c r="AW143" s="264" t="s">
        <v>240</v>
      </c>
      <c r="AX143" s="264" t="s">
        <v>240</v>
      </c>
      <c r="AY143" s="264" t="s">
        <v>2044</v>
      </c>
      <c r="AZ143" t="s">
        <v>5190</v>
      </c>
    </row>
    <row r="144" spans="1:52" ht="15" x14ac:dyDescent="0.25">
      <c r="A144" s="260">
        <v>704738</v>
      </c>
      <c r="B144" s="261" t="s">
        <v>261</v>
      </c>
      <c r="C144" t="s">
        <v>187</v>
      </c>
      <c r="D144" t="s">
        <v>187</v>
      </c>
      <c r="E144" t="s">
        <v>188</v>
      </c>
      <c r="F144" t="s">
        <v>186</v>
      </c>
      <c r="G144" t="s">
        <v>188</v>
      </c>
      <c r="H144" t="s">
        <v>186</v>
      </c>
      <c r="I144" t="s">
        <v>187</v>
      </c>
      <c r="J144" t="s">
        <v>187</v>
      </c>
      <c r="K144" t="s">
        <v>187</v>
      </c>
      <c r="L144" t="s">
        <v>187</v>
      </c>
      <c r="M144" t="s">
        <v>187</v>
      </c>
      <c r="N144" t="s">
        <v>187</v>
      </c>
      <c r="O144" t="s">
        <v>240</v>
      </c>
      <c r="P144" t="s">
        <v>240</v>
      </c>
      <c r="Q144" t="s">
        <v>240</v>
      </c>
      <c r="R144" t="s">
        <v>240</v>
      </c>
      <c r="S144" t="s">
        <v>240</v>
      </c>
      <c r="T144" t="s">
        <v>240</v>
      </c>
      <c r="U144" t="s">
        <v>240</v>
      </c>
      <c r="V144" t="s">
        <v>240</v>
      </c>
      <c r="W144" t="s">
        <v>240</v>
      </c>
      <c r="X144" t="s">
        <v>240</v>
      </c>
      <c r="Y144" t="s">
        <v>240</v>
      </c>
      <c r="Z144" t="s">
        <v>240</v>
      </c>
      <c r="AA144" t="s">
        <v>240</v>
      </c>
      <c r="AB144" t="s">
        <v>240</v>
      </c>
      <c r="AC144" t="s">
        <v>240</v>
      </c>
      <c r="AD144" t="s">
        <v>240</v>
      </c>
      <c r="AE144" t="s">
        <v>240</v>
      </c>
      <c r="AF144" t="s">
        <v>240</v>
      </c>
      <c r="AG144" t="s">
        <v>240</v>
      </c>
      <c r="AH144" t="s">
        <v>240</v>
      </c>
      <c r="AI144" t="s">
        <v>240</v>
      </c>
      <c r="AJ144" t="s">
        <v>240</v>
      </c>
      <c r="AK144" t="s">
        <v>240</v>
      </c>
      <c r="AL144" t="s">
        <v>240</v>
      </c>
      <c r="AM144" t="s">
        <v>240</v>
      </c>
      <c r="AN144" t="s">
        <v>240</v>
      </c>
      <c r="AO144" t="s">
        <v>240</v>
      </c>
      <c r="AP144" t="s">
        <v>240</v>
      </c>
      <c r="AQ144" t="s">
        <v>240</v>
      </c>
      <c r="AR144" t="s">
        <v>240</v>
      </c>
      <c r="AS144" t="s">
        <v>240</v>
      </c>
      <c r="AT144" t="s">
        <v>240</v>
      </c>
      <c r="AU144" t="s">
        <v>240</v>
      </c>
      <c r="AV144" t="s">
        <v>240</v>
      </c>
      <c r="AW144" t="s">
        <v>240</v>
      </c>
      <c r="AX144" s="259" t="s">
        <v>240</v>
      </c>
      <c r="AY144"/>
      <c r="AZ144" t="s">
        <v>240</v>
      </c>
    </row>
    <row r="145" spans="1:52" ht="15" x14ac:dyDescent="0.25">
      <c r="A145" s="260">
        <v>704748</v>
      </c>
      <c r="B145" s="261" t="s">
        <v>261</v>
      </c>
      <c r="C145" t="s">
        <v>2124</v>
      </c>
      <c r="D145" t="s">
        <v>2124</v>
      </c>
      <c r="E145" t="s">
        <v>2124</v>
      </c>
      <c r="F145" t="s">
        <v>2124</v>
      </c>
      <c r="G145" t="s">
        <v>2124</v>
      </c>
      <c r="H145" t="s">
        <v>2124</v>
      </c>
      <c r="I145" t="s">
        <v>2124</v>
      </c>
      <c r="J145" t="s">
        <v>2124</v>
      </c>
      <c r="K145" t="s">
        <v>2124</v>
      </c>
      <c r="L145" t="s">
        <v>2124</v>
      </c>
      <c r="M145" t="s">
        <v>2124</v>
      </c>
      <c r="N145" t="s">
        <v>2124</v>
      </c>
      <c r="O145" t="s">
        <v>240</v>
      </c>
      <c r="P145" t="s">
        <v>240</v>
      </c>
      <c r="Q145" t="s">
        <v>240</v>
      </c>
      <c r="R145" t="s">
        <v>240</v>
      </c>
      <c r="S145" t="s">
        <v>240</v>
      </c>
      <c r="T145" t="s">
        <v>240</v>
      </c>
      <c r="U145" t="s">
        <v>240</v>
      </c>
      <c r="V145" t="s">
        <v>240</v>
      </c>
      <c r="W145" t="s">
        <v>240</v>
      </c>
      <c r="X145" t="s">
        <v>240</v>
      </c>
      <c r="Y145" t="s">
        <v>240</v>
      </c>
      <c r="Z145" t="s">
        <v>240</v>
      </c>
      <c r="AA145" t="s">
        <v>240</v>
      </c>
      <c r="AB145" t="s">
        <v>240</v>
      </c>
      <c r="AC145" t="s">
        <v>240</v>
      </c>
      <c r="AD145" t="s">
        <v>240</v>
      </c>
      <c r="AE145" t="s">
        <v>240</v>
      </c>
      <c r="AF145" t="s">
        <v>240</v>
      </c>
      <c r="AG145" t="s">
        <v>240</v>
      </c>
      <c r="AH145" t="s">
        <v>240</v>
      </c>
      <c r="AI145" t="s">
        <v>240</v>
      </c>
      <c r="AJ145" t="s">
        <v>240</v>
      </c>
      <c r="AK145" t="s">
        <v>240</v>
      </c>
      <c r="AL145" t="s">
        <v>240</v>
      </c>
      <c r="AM145" t="s">
        <v>240</v>
      </c>
      <c r="AN145" t="s">
        <v>240</v>
      </c>
      <c r="AO145" t="s">
        <v>240</v>
      </c>
      <c r="AP145" t="s">
        <v>240</v>
      </c>
      <c r="AQ145" t="s">
        <v>240</v>
      </c>
      <c r="AR145" t="s">
        <v>240</v>
      </c>
      <c r="AS145" t="s">
        <v>240</v>
      </c>
      <c r="AT145" t="s">
        <v>240</v>
      </c>
      <c r="AU145" t="s">
        <v>240</v>
      </c>
      <c r="AV145" t="s">
        <v>240</v>
      </c>
      <c r="AW145" t="s">
        <v>240</v>
      </c>
      <c r="AX145" s="259" t="s">
        <v>240</v>
      </c>
      <c r="AY145"/>
      <c r="AZ145" t="s">
        <v>5193</v>
      </c>
    </row>
    <row r="146" spans="1:52" ht="15" x14ac:dyDescent="0.25">
      <c r="A146" s="260">
        <v>704783</v>
      </c>
      <c r="B146" s="261" t="s">
        <v>262</v>
      </c>
      <c r="C146" t="s">
        <v>2124</v>
      </c>
      <c r="D146" t="s">
        <v>2124</v>
      </c>
      <c r="E146" t="s">
        <v>2124</v>
      </c>
      <c r="F146" t="s">
        <v>2124</v>
      </c>
      <c r="G146" t="s">
        <v>2124</v>
      </c>
      <c r="H146" t="s">
        <v>2124</v>
      </c>
      <c r="I146" t="s">
        <v>2124</v>
      </c>
      <c r="J146" t="s">
        <v>2124</v>
      </c>
      <c r="K146" t="s">
        <v>2124</v>
      </c>
      <c r="L146" t="s">
        <v>2124</v>
      </c>
      <c r="M146" t="s">
        <v>2124</v>
      </c>
      <c r="N146" t="s">
        <v>2124</v>
      </c>
      <c r="O146" t="s">
        <v>2124</v>
      </c>
      <c r="P146" t="s">
        <v>2124</v>
      </c>
      <c r="Q146" t="s">
        <v>2124</v>
      </c>
      <c r="R146" t="s">
        <v>2124</v>
      </c>
      <c r="S146" t="s">
        <v>2124</v>
      </c>
      <c r="T146" t="s">
        <v>2124</v>
      </c>
      <c r="U146" t="s">
        <v>2124</v>
      </c>
      <c r="V146" t="s">
        <v>2124</v>
      </c>
      <c r="W146" t="s">
        <v>2124</v>
      </c>
      <c r="X146" t="s">
        <v>2124</v>
      </c>
      <c r="Y146" t="s">
        <v>2124</v>
      </c>
      <c r="Z146" t="s">
        <v>2124</v>
      </c>
      <c r="AA146" t="s">
        <v>240</v>
      </c>
      <c r="AB146" t="s">
        <v>240</v>
      </c>
      <c r="AC146" t="s">
        <v>240</v>
      </c>
      <c r="AD146" t="s">
        <v>240</v>
      </c>
      <c r="AE146" t="s">
        <v>240</v>
      </c>
      <c r="AF146" t="s">
        <v>240</v>
      </c>
      <c r="AG146" t="s">
        <v>240</v>
      </c>
      <c r="AH146" t="s">
        <v>240</v>
      </c>
      <c r="AI146" t="s">
        <v>240</v>
      </c>
      <c r="AJ146" t="s">
        <v>240</v>
      </c>
      <c r="AK146" t="s">
        <v>240</v>
      </c>
      <c r="AL146" t="s">
        <v>240</v>
      </c>
      <c r="AM146" t="s">
        <v>240</v>
      </c>
      <c r="AN146" t="s">
        <v>240</v>
      </c>
      <c r="AO146" t="s">
        <v>240</v>
      </c>
      <c r="AP146" t="s">
        <v>240</v>
      </c>
      <c r="AQ146" t="s">
        <v>240</v>
      </c>
      <c r="AR146" t="s">
        <v>240</v>
      </c>
      <c r="AS146" t="s">
        <v>240</v>
      </c>
      <c r="AT146" t="s">
        <v>240</v>
      </c>
      <c r="AU146" t="s">
        <v>240</v>
      </c>
      <c r="AV146" t="s">
        <v>240</v>
      </c>
      <c r="AW146" t="s">
        <v>240</v>
      </c>
      <c r="AX146" s="259" t="s">
        <v>240</v>
      </c>
      <c r="AY146"/>
      <c r="AZ146" t="s">
        <v>5190</v>
      </c>
    </row>
    <row r="147" spans="1:52" ht="15" x14ac:dyDescent="0.25">
      <c r="A147" s="262">
        <v>704786</v>
      </c>
      <c r="B147" s="263" t="s">
        <v>261</v>
      </c>
      <c r="C147" s="264" t="s">
        <v>188</v>
      </c>
      <c r="D147" s="264" t="s">
        <v>186</v>
      </c>
      <c r="E147" s="264" t="s">
        <v>186</v>
      </c>
      <c r="F147" s="264" t="s">
        <v>188</v>
      </c>
      <c r="G147" s="264" t="s">
        <v>186</v>
      </c>
      <c r="H147" s="264" t="s">
        <v>186</v>
      </c>
      <c r="I147" s="264" t="s">
        <v>188</v>
      </c>
      <c r="J147" s="264" t="s">
        <v>188</v>
      </c>
      <c r="K147" s="264" t="s">
        <v>188</v>
      </c>
      <c r="L147" s="264" t="s">
        <v>188</v>
      </c>
      <c r="M147" t="s">
        <v>186</v>
      </c>
      <c r="N147" t="s">
        <v>186</v>
      </c>
      <c r="O147" s="264" t="s">
        <v>240</v>
      </c>
      <c r="P147" s="264" t="s">
        <v>240</v>
      </c>
      <c r="Q147" s="264" t="s">
        <v>240</v>
      </c>
      <c r="R147" s="264" t="s">
        <v>240</v>
      </c>
      <c r="S147" s="264" t="s">
        <v>240</v>
      </c>
      <c r="T147" s="264" t="s">
        <v>240</v>
      </c>
      <c r="U147" s="264" t="s">
        <v>240</v>
      </c>
      <c r="V147" s="264" t="s">
        <v>240</v>
      </c>
      <c r="W147" s="264" t="s">
        <v>240</v>
      </c>
      <c r="X147" s="264" t="s">
        <v>240</v>
      </c>
      <c r="Y147" s="264" t="s">
        <v>240</v>
      </c>
      <c r="Z147" s="264" t="s">
        <v>240</v>
      </c>
      <c r="AA147" s="264" t="s">
        <v>240</v>
      </c>
      <c r="AB147" s="264" t="s">
        <v>240</v>
      </c>
      <c r="AC147" s="264" t="s">
        <v>240</v>
      </c>
      <c r="AD147" s="264" t="s">
        <v>240</v>
      </c>
      <c r="AE147" s="264" t="s">
        <v>240</v>
      </c>
      <c r="AF147" s="264" t="s">
        <v>240</v>
      </c>
      <c r="AG147" s="264" t="s">
        <v>240</v>
      </c>
      <c r="AH147" s="264" t="s">
        <v>240</v>
      </c>
      <c r="AI147" s="264" t="s">
        <v>240</v>
      </c>
      <c r="AJ147" s="264" t="s">
        <v>240</v>
      </c>
      <c r="AK147" s="264" t="s">
        <v>240</v>
      </c>
      <c r="AL147" s="264" t="s">
        <v>240</v>
      </c>
      <c r="AM147" s="264" t="s">
        <v>240</v>
      </c>
      <c r="AN147" s="264" t="s">
        <v>240</v>
      </c>
      <c r="AO147" s="264" t="s">
        <v>240</v>
      </c>
      <c r="AP147" s="264" t="s">
        <v>240</v>
      </c>
      <c r="AQ147" s="264" t="s">
        <v>240</v>
      </c>
      <c r="AR147" s="264" t="s">
        <v>240</v>
      </c>
      <c r="AS147" s="264" t="s">
        <v>240</v>
      </c>
      <c r="AT147" s="264" t="s">
        <v>240</v>
      </c>
      <c r="AU147" s="264" t="s">
        <v>240</v>
      </c>
      <c r="AV147" s="264" t="s">
        <v>240</v>
      </c>
      <c r="AW147" s="264" t="s">
        <v>240</v>
      </c>
      <c r="AX147" s="264" t="s">
        <v>240</v>
      </c>
      <c r="AY147" s="264" t="s">
        <v>2044</v>
      </c>
      <c r="AZ147" t="s">
        <v>5190</v>
      </c>
    </row>
    <row r="148" spans="1:52" ht="15" x14ac:dyDescent="0.25">
      <c r="A148" s="260">
        <v>704795</v>
      </c>
      <c r="B148" s="261" t="s">
        <v>262</v>
      </c>
      <c r="C148" t="s">
        <v>186</v>
      </c>
      <c r="D148" t="s">
        <v>188</v>
      </c>
      <c r="E148" t="s">
        <v>186</v>
      </c>
      <c r="F148" t="s">
        <v>186</v>
      </c>
      <c r="G148" t="s">
        <v>188</v>
      </c>
      <c r="H148" t="s">
        <v>186</v>
      </c>
      <c r="I148" t="s">
        <v>188</v>
      </c>
      <c r="J148" t="s">
        <v>187</v>
      </c>
      <c r="K148" t="s">
        <v>187</v>
      </c>
      <c r="L148" t="s">
        <v>186</v>
      </c>
      <c r="M148" t="s">
        <v>186</v>
      </c>
      <c r="N148" t="s">
        <v>186</v>
      </c>
      <c r="O148" t="s">
        <v>187</v>
      </c>
      <c r="P148" t="s">
        <v>187</v>
      </c>
      <c r="Q148" t="s">
        <v>188</v>
      </c>
      <c r="R148" t="s">
        <v>187</v>
      </c>
      <c r="S148" t="s">
        <v>187</v>
      </c>
      <c r="T148" t="s">
        <v>188</v>
      </c>
      <c r="U148" t="s">
        <v>187</v>
      </c>
      <c r="V148" t="s">
        <v>187</v>
      </c>
      <c r="W148" t="s">
        <v>187</v>
      </c>
      <c r="X148" t="s">
        <v>187</v>
      </c>
      <c r="Y148" t="s">
        <v>187</v>
      </c>
      <c r="Z148" t="s">
        <v>187</v>
      </c>
      <c r="AA148" t="s">
        <v>240</v>
      </c>
      <c r="AB148" t="s">
        <v>240</v>
      </c>
      <c r="AC148" t="s">
        <v>240</v>
      </c>
      <c r="AD148" t="s">
        <v>240</v>
      </c>
      <c r="AE148" t="s">
        <v>240</v>
      </c>
      <c r="AF148" t="s">
        <v>240</v>
      </c>
      <c r="AG148" t="s">
        <v>240</v>
      </c>
      <c r="AH148" t="s">
        <v>240</v>
      </c>
      <c r="AI148" t="s">
        <v>240</v>
      </c>
      <c r="AJ148" t="s">
        <v>240</v>
      </c>
      <c r="AK148" t="s">
        <v>240</v>
      </c>
      <c r="AL148" t="s">
        <v>240</v>
      </c>
      <c r="AM148" t="s">
        <v>240</v>
      </c>
      <c r="AN148" t="s">
        <v>240</v>
      </c>
      <c r="AO148" t="s">
        <v>240</v>
      </c>
      <c r="AP148" t="s">
        <v>240</v>
      </c>
      <c r="AQ148" t="s">
        <v>240</v>
      </c>
      <c r="AR148" t="s">
        <v>240</v>
      </c>
      <c r="AS148"/>
      <c r="AT148" t="s">
        <v>240</v>
      </c>
      <c r="AU148" t="s">
        <v>240</v>
      </c>
      <c r="AV148" t="s">
        <v>240</v>
      </c>
      <c r="AW148" t="s">
        <v>240</v>
      </c>
      <c r="AX148" s="259" t="s">
        <v>240</v>
      </c>
      <c r="AY148"/>
      <c r="AZ148" t="s">
        <v>240</v>
      </c>
    </row>
    <row r="149" spans="1:52" ht="15" x14ac:dyDescent="0.25">
      <c r="A149" s="260">
        <v>704819</v>
      </c>
      <c r="B149" s="261" t="s">
        <v>263</v>
      </c>
      <c r="C149" t="s">
        <v>188</v>
      </c>
      <c r="D149" t="s">
        <v>186</v>
      </c>
      <c r="E149" t="s">
        <v>186</v>
      </c>
      <c r="F149" t="s">
        <v>188</v>
      </c>
      <c r="G149" t="s">
        <v>186</v>
      </c>
      <c r="H149" t="s">
        <v>186</v>
      </c>
      <c r="I149" t="s">
        <v>188</v>
      </c>
      <c r="J149" t="s">
        <v>186</v>
      </c>
      <c r="K149" t="s">
        <v>188</v>
      </c>
      <c r="L149" t="s">
        <v>186</v>
      </c>
      <c r="M149" t="s">
        <v>186</v>
      </c>
      <c r="N149" t="s">
        <v>186</v>
      </c>
      <c r="O149" t="s">
        <v>188</v>
      </c>
      <c r="P149" t="s">
        <v>188</v>
      </c>
      <c r="Q149" t="s">
        <v>188</v>
      </c>
      <c r="R149" t="s">
        <v>188</v>
      </c>
      <c r="S149" t="s">
        <v>186</v>
      </c>
      <c r="T149" t="s">
        <v>186</v>
      </c>
      <c r="U149" t="s">
        <v>188</v>
      </c>
      <c r="V149" t="s">
        <v>188</v>
      </c>
      <c r="W149" t="s">
        <v>188</v>
      </c>
      <c r="X149" t="s">
        <v>188</v>
      </c>
      <c r="Y149" t="s">
        <v>188</v>
      </c>
      <c r="Z149" t="s">
        <v>188</v>
      </c>
      <c r="AA149" t="s">
        <v>188</v>
      </c>
      <c r="AB149" t="s">
        <v>188</v>
      </c>
      <c r="AC149" t="s">
        <v>188</v>
      </c>
      <c r="AD149" t="s">
        <v>188</v>
      </c>
      <c r="AE149" t="s">
        <v>188</v>
      </c>
      <c r="AF149" t="s">
        <v>188</v>
      </c>
      <c r="AG149" t="s">
        <v>240</v>
      </c>
      <c r="AH149" t="s">
        <v>240</v>
      </c>
      <c r="AI149" t="s">
        <v>240</v>
      </c>
      <c r="AJ149" t="s">
        <v>240</v>
      </c>
      <c r="AK149" t="s">
        <v>240</v>
      </c>
      <c r="AL149" t="s">
        <v>240</v>
      </c>
      <c r="AM149" t="s">
        <v>240</v>
      </c>
      <c r="AN149" t="s">
        <v>240</v>
      </c>
      <c r="AO149" t="s">
        <v>240</v>
      </c>
      <c r="AP149" t="s">
        <v>240</v>
      </c>
      <c r="AQ149" t="s">
        <v>240</v>
      </c>
      <c r="AR149" t="s">
        <v>240</v>
      </c>
      <c r="AS149" t="s">
        <v>240</v>
      </c>
      <c r="AT149" t="s">
        <v>240</v>
      </c>
      <c r="AU149" t="s">
        <v>240</v>
      </c>
      <c r="AV149" t="s">
        <v>240</v>
      </c>
      <c r="AW149" t="s">
        <v>240</v>
      </c>
      <c r="AX149" s="259" t="s">
        <v>240</v>
      </c>
      <c r="AY149"/>
      <c r="AZ149" t="s">
        <v>240</v>
      </c>
    </row>
    <row r="150" spans="1:52" ht="15" x14ac:dyDescent="0.25">
      <c r="A150" s="260">
        <v>704828</v>
      </c>
      <c r="B150" s="261" t="s">
        <v>239</v>
      </c>
      <c r="C150" t="s">
        <v>188</v>
      </c>
      <c r="D150" t="s">
        <v>188</v>
      </c>
      <c r="E150" t="s">
        <v>186</v>
      </c>
      <c r="F150" t="s">
        <v>186</v>
      </c>
      <c r="G150" t="s">
        <v>186</v>
      </c>
      <c r="H150" t="s">
        <v>186</v>
      </c>
      <c r="I150" t="s">
        <v>188</v>
      </c>
      <c r="J150" t="s">
        <v>188</v>
      </c>
      <c r="K150" t="s">
        <v>188</v>
      </c>
      <c r="L150" t="s">
        <v>186</v>
      </c>
      <c r="M150" t="s">
        <v>188</v>
      </c>
      <c r="N150" t="s">
        <v>188</v>
      </c>
      <c r="O150" t="s">
        <v>186</v>
      </c>
      <c r="P150" t="s">
        <v>186</v>
      </c>
      <c r="Q150" t="s">
        <v>186</v>
      </c>
      <c r="R150" t="s">
        <v>187</v>
      </c>
      <c r="S150" t="s">
        <v>188</v>
      </c>
      <c r="T150" t="s">
        <v>186</v>
      </c>
      <c r="U150" t="s">
        <v>188</v>
      </c>
      <c r="V150" t="s">
        <v>186</v>
      </c>
      <c r="W150" t="s">
        <v>188</v>
      </c>
      <c r="X150" t="s">
        <v>186</v>
      </c>
      <c r="Y150" t="s">
        <v>188</v>
      </c>
      <c r="Z150" t="s">
        <v>188</v>
      </c>
      <c r="AA150" t="s">
        <v>186</v>
      </c>
      <c r="AB150" t="s">
        <v>188</v>
      </c>
      <c r="AC150" t="s">
        <v>188</v>
      </c>
      <c r="AD150" t="s">
        <v>186</v>
      </c>
      <c r="AE150" t="s">
        <v>186</v>
      </c>
      <c r="AF150" t="s">
        <v>188</v>
      </c>
      <c r="AG150" t="s">
        <v>188</v>
      </c>
      <c r="AH150" t="s">
        <v>188</v>
      </c>
      <c r="AI150" t="s">
        <v>188</v>
      </c>
      <c r="AJ150" t="s">
        <v>188</v>
      </c>
      <c r="AK150" t="s">
        <v>187</v>
      </c>
      <c r="AL150" t="s">
        <v>187</v>
      </c>
      <c r="AM150" t="s">
        <v>240</v>
      </c>
      <c r="AN150" t="s">
        <v>240</v>
      </c>
      <c r="AO150" t="s">
        <v>240</v>
      </c>
      <c r="AP150" t="s">
        <v>240</v>
      </c>
      <c r="AQ150" t="s">
        <v>240</v>
      </c>
      <c r="AR150" t="s">
        <v>240</v>
      </c>
      <c r="AS150"/>
      <c r="AT150" t="s">
        <v>240</v>
      </c>
      <c r="AU150" t="s">
        <v>240</v>
      </c>
      <c r="AV150" t="s">
        <v>240</v>
      </c>
      <c r="AW150" t="s">
        <v>240</v>
      </c>
      <c r="AX150" s="259" t="s">
        <v>240</v>
      </c>
      <c r="AY150"/>
      <c r="AZ150" t="s">
        <v>240</v>
      </c>
    </row>
    <row r="151" spans="1:52" ht="15" x14ac:dyDescent="0.25">
      <c r="A151" s="260">
        <v>704829</v>
      </c>
      <c r="B151" s="261" t="s">
        <v>468</v>
      </c>
      <c r="C151" t="s">
        <v>186</v>
      </c>
      <c r="D151" t="s">
        <v>186</v>
      </c>
      <c r="E151" t="s">
        <v>188</v>
      </c>
      <c r="F151" t="s">
        <v>186</v>
      </c>
      <c r="G151" t="s">
        <v>188</v>
      </c>
      <c r="H151" t="s">
        <v>186</v>
      </c>
      <c r="I151" t="s">
        <v>186</v>
      </c>
      <c r="J151" t="s">
        <v>186</v>
      </c>
      <c r="K151" t="s">
        <v>188</v>
      </c>
      <c r="L151" t="s">
        <v>186</v>
      </c>
      <c r="M151" t="s">
        <v>186</v>
      </c>
      <c r="N151" t="s">
        <v>186</v>
      </c>
      <c r="O151" t="s">
        <v>188</v>
      </c>
      <c r="P151" t="s">
        <v>188</v>
      </c>
      <c r="Q151" t="s">
        <v>186</v>
      </c>
      <c r="R151" t="s">
        <v>187</v>
      </c>
      <c r="S151" t="s">
        <v>186</v>
      </c>
      <c r="T151" t="s">
        <v>188</v>
      </c>
      <c r="U151" t="s">
        <v>188</v>
      </c>
      <c r="V151" t="s">
        <v>188</v>
      </c>
      <c r="W151" t="s">
        <v>188</v>
      </c>
      <c r="X151" t="s">
        <v>188</v>
      </c>
      <c r="Y151" t="s">
        <v>186</v>
      </c>
      <c r="Z151" t="s">
        <v>186</v>
      </c>
      <c r="AA151" t="s">
        <v>240</v>
      </c>
      <c r="AB151" t="s">
        <v>240</v>
      </c>
      <c r="AC151" t="s">
        <v>240</v>
      </c>
      <c r="AD151" t="s">
        <v>240</v>
      </c>
      <c r="AE151" t="s">
        <v>240</v>
      </c>
      <c r="AF151" t="s">
        <v>240</v>
      </c>
      <c r="AG151" t="s">
        <v>240</v>
      </c>
      <c r="AH151" t="s">
        <v>240</v>
      </c>
      <c r="AI151" t="s">
        <v>240</v>
      </c>
      <c r="AJ151" t="s">
        <v>240</v>
      </c>
      <c r="AK151" t="s">
        <v>240</v>
      </c>
      <c r="AL151" t="s">
        <v>240</v>
      </c>
      <c r="AM151" t="s">
        <v>240</v>
      </c>
      <c r="AN151" t="s">
        <v>240</v>
      </c>
      <c r="AO151" t="s">
        <v>240</v>
      </c>
      <c r="AP151" t="s">
        <v>240</v>
      </c>
      <c r="AQ151" t="s">
        <v>240</v>
      </c>
      <c r="AR151" t="s">
        <v>240</v>
      </c>
      <c r="AS151" t="s">
        <v>240</v>
      </c>
      <c r="AT151" t="s">
        <v>240</v>
      </c>
      <c r="AU151" t="s">
        <v>240</v>
      </c>
      <c r="AV151" t="s">
        <v>240</v>
      </c>
      <c r="AW151" t="s">
        <v>240</v>
      </c>
      <c r="AX151" s="259" t="s">
        <v>240</v>
      </c>
      <c r="AY151"/>
      <c r="AZ151" t="s">
        <v>240</v>
      </c>
    </row>
    <row r="152" spans="1:52" ht="15" x14ac:dyDescent="0.25">
      <c r="A152" s="260">
        <v>704838</v>
      </c>
      <c r="B152" s="261" t="s">
        <v>262</v>
      </c>
      <c r="C152" t="s">
        <v>188</v>
      </c>
      <c r="D152" t="s">
        <v>186</v>
      </c>
      <c r="E152" t="s">
        <v>186</v>
      </c>
      <c r="F152" t="s">
        <v>186</v>
      </c>
      <c r="G152" t="s">
        <v>186</v>
      </c>
      <c r="H152" t="s">
        <v>186</v>
      </c>
      <c r="I152" t="s">
        <v>186</v>
      </c>
      <c r="J152" t="s">
        <v>188</v>
      </c>
      <c r="K152" t="s">
        <v>186</v>
      </c>
      <c r="L152" t="s">
        <v>186</v>
      </c>
      <c r="M152" t="s">
        <v>186</v>
      </c>
      <c r="N152" t="s">
        <v>186</v>
      </c>
      <c r="O152" t="s">
        <v>188</v>
      </c>
      <c r="P152" t="s">
        <v>186</v>
      </c>
      <c r="Q152" t="s">
        <v>186</v>
      </c>
      <c r="R152" t="s">
        <v>186</v>
      </c>
      <c r="S152" t="s">
        <v>186</v>
      </c>
      <c r="T152" t="s">
        <v>186</v>
      </c>
      <c r="U152" t="s">
        <v>186</v>
      </c>
      <c r="V152" t="s">
        <v>188</v>
      </c>
      <c r="W152" t="s">
        <v>187</v>
      </c>
      <c r="X152" t="s">
        <v>186</v>
      </c>
      <c r="Y152" t="s">
        <v>186</v>
      </c>
      <c r="Z152" t="s">
        <v>186</v>
      </c>
      <c r="AA152" t="s">
        <v>240</v>
      </c>
      <c r="AB152" t="s">
        <v>240</v>
      </c>
      <c r="AC152" t="s">
        <v>240</v>
      </c>
      <c r="AD152" t="s">
        <v>240</v>
      </c>
      <c r="AE152" t="s">
        <v>240</v>
      </c>
      <c r="AF152" t="s">
        <v>240</v>
      </c>
      <c r="AG152" t="s">
        <v>240</v>
      </c>
      <c r="AH152" t="s">
        <v>240</v>
      </c>
      <c r="AI152" t="s">
        <v>240</v>
      </c>
      <c r="AJ152" t="s">
        <v>240</v>
      </c>
      <c r="AK152" t="s">
        <v>240</v>
      </c>
      <c r="AL152" t="s">
        <v>240</v>
      </c>
      <c r="AM152" t="s">
        <v>240</v>
      </c>
      <c r="AN152" t="s">
        <v>240</v>
      </c>
      <c r="AO152" t="s">
        <v>240</v>
      </c>
      <c r="AP152" t="s">
        <v>240</v>
      </c>
      <c r="AQ152" t="s">
        <v>240</v>
      </c>
      <c r="AR152" t="s">
        <v>240</v>
      </c>
      <c r="AS152" t="s">
        <v>240</v>
      </c>
      <c r="AT152" t="s">
        <v>240</v>
      </c>
      <c r="AU152" t="s">
        <v>240</v>
      </c>
      <c r="AV152" t="s">
        <v>240</v>
      </c>
      <c r="AW152" t="s">
        <v>240</v>
      </c>
      <c r="AX152" s="259" t="s">
        <v>240</v>
      </c>
      <c r="AY152"/>
      <c r="AZ152" t="s">
        <v>5190</v>
      </c>
    </row>
    <row r="153" spans="1:52" ht="15" x14ac:dyDescent="0.25">
      <c r="A153" s="260">
        <v>704843</v>
      </c>
      <c r="B153" s="261" t="s">
        <v>466</v>
      </c>
      <c r="C153" t="s">
        <v>188</v>
      </c>
      <c r="D153" t="s">
        <v>188</v>
      </c>
      <c r="E153" t="s">
        <v>188</v>
      </c>
      <c r="F153" t="s">
        <v>188</v>
      </c>
      <c r="G153" t="s">
        <v>188</v>
      </c>
      <c r="H153" t="s">
        <v>188</v>
      </c>
      <c r="I153" t="s">
        <v>188</v>
      </c>
      <c r="J153" t="s">
        <v>188</v>
      </c>
      <c r="K153" t="s">
        <v>188</v>
      </c>
      <c r="L153" t="s">
        <v>188</v>
      </c>
      <c r="M153" t="s">
        <v>188</v>
      </c>
      <c r="N153" t="s">
        <v>188</v>
      </c>
      <c r="O153" t="s">
        <v>188</v>
      </c>
      <c r="P153" t="s">
        <v>188</v>
      </c>
      <c r="Q153" t="s">
        <v>188</v>
      </c>
      <c r="R153" t="s">
        <v>188</v>
      </c>
      <c r="S153" t="s">
        <v>188</v>
      </c>
      <c r="T153" t="s">
        <v>188</v>
      </c>
      <c r="U153" t="s">
        <v>188</v>
      </c>
      <c r="V153" t="s">
        <v>188</v>
      </c>
      <c r="W153" t="s">
        <v>188</v>
      </c>
      <c r="X153" t="s">
        <v>188</v>
      </c>
      <c r="Y153" t="s">
        <v>188</v>
      </c>
      <c r="Z153" t="s">
        <v>188</v>
      </c>
      <c r="AA153" t="s">
        <v>188</v>
      </c>
      <c r="AB153" t="s">
        <v>188</v>
      </c>
      <c r="AC153" t="s">
        <v>188</v>
      </c>
      <c r="AD153" t="s">
        <v>188</v>
      </c>
      <c r="AE153" t="s">
        <v>188</v>
      </c>
      <c r="AF153" t="s">
        <v>188</v>
      </c>
      <c r="AG153" t="s">
        <v>188</v>
      </c>
      <c r="AH153" t="s">
        <v>188</v>
      </c>
      <c r="AI153" t="s">
        <v>188</v>
      </c>
      <c r="AJ153" t="s">
        <v>188</v>
      </c>
      <c r="AK153" t="s">
        <v>188</v>
      </c>
      <c r="AL153" t="s">
        <v>188</v>
      </c>
      <c r="AM153" t="s">
        <v>187</v>
      </c>
      <c r="AN153" t="s">
        <v>187</v>
      </c>
      <c r="AO153" t="s">
        <v>187</v>
      </c>
      <c r="AP153" t="s">
        <v>187</v>
      </c>
      <c r="AQ153" t="s">
        <v>187</v>
      </c>
      <c r="AR153" t="s">
        <v>187</v>
      </c>
      <c r="AS153" t="s">
        <v>188</v>
      </c>
      <c r="AT153" t="s">
        <v>187</v>
      </c>
      <c r="AU153" t="s">
        <v>187</v>
      </c>
      <c r="AV153" t="s">
        <v>188</v>
      </c>
      <c r="AW153" t="s">
        <v>188</v>
      </c>
      <c r="AX153" s="259" t="s">
        <v>188</v>
      </c>
      <c r="AY153"/>
      <c r="AZ153" t="s">
        <v>240</v>
      </c>
    </row>
    <row r="154" spans="1:52" ht="15" x14ac:dyDescent="0.25">
      <c r="A154" s="260">
        <v>704870</v>
      </c>
      <c r="B154" s="261" t="s">
        <v>263</v>
      </c>
      <c r="C154" t="s">
        <v>2124</v>
      </c>
      <c r="D154" t="s">
        <v>2124</v>
      </c>
      <c r="E154" t="s">
        <v>2124</v>
      </c>
      <c r="F154" t="s">
        <v>2124</v>
      </c>
      <c r="G154" t="s">
        <v>2124</v>
      </c>
      <c r="H154" t="s">
        <v>2124</v>
      </c>
      <c r="I154" t="s">
        <v>2124</v>
      </c>
      <c r="J154" t="s">
        <v>2124</v>
      </c>
      <c r="K154" t="s">
        <v>2124</v>
      </c>
      <c r="L154" t="s">
        <v>2124</v>
      </c>
      <c r="M154" t="s">
        <v>2124</v>
      </c>
      <c r="N154" t="s">
        <v>2124</v>
      </c>
      <c r="O154" t="s">
        <v>2124</v>
      </c>
      <c r="P154" t="s">
        <v>2124</v>
      </c>
      <c r="Q154" t="s">
        <v>2124</v>
      </c>
      <c r="R154" t="s">
        <v>2124</v>
      </c>
      <c r="S154" t="s">
        <v>2124</v>
      </c>
      <c r="T154" t="s">
        <v>2124</v>
      </c>
      <c r="U154" t="s">
        <v>2124</v>
      </c>
      <c r="V154" t="s">
        <v>2124</v>
      </c>
      <c r="W154" t="s">
        <v>2124</v>
      </c>
      <c r="X154" t="s">
        <v>2124</v>
      </c>
      <c r="Y154" t="s">
        <v>2124</v>
      </c>
      <c r="Z154" t="s">
        <v>2124</v>
      </c>
      <c r="AA154" t="s">
        <v>2124</v>
      </c>
      <c r="AB154" t="s">
        <v>2124</v>
      </c>
      <c r="AC154" t="s">
        <v>2124</v>
      </c>
      <c r="AD154" t="s">
        <v>2124</v>
      </c>
      <c r="AE154" t="s">
        <v>2124</v>
      </c>
      <c r="AF154" t="s">
        <v>2124</v>
      </c>
      <c r="AG154" t="s">
        <v>240</v>
      </c>
      <c r="AH154" t="s">
        <v>240</v>
      </c>
      <c r="AI154" t="s">
        <v>240</v>
      </c>
      <c r="AJ154" t="s">
        <v>240</v>
      </c>
      <c r="AK154" t="s">
        <v>240</v>
      </c>
      <c r="AL154" t="s">
        <v>240</v>
      </c>
      <c r="AM154" t="s">
        <v>240</v>
      </c>
      <c r="AN154" t="s">
        <v>240</v>
      </c>
      <c r="AO154" t="s">
        <v>240</v>
      </c>
      <c r="AP154" t="s">
        <v>240</v>
      </c>
      <c r="AQ154" t="s">
        <v>240</v>
      </c>
      <c r="AR154" t="s">
        <v>240</v>
      </c>
      <c r="AS154" t="s">
        <v>240</v>
      </c>
      <c r="AT154" t="s">
        <v>240</v>
      </c>
      <c r="AU154" t="s">
        <v>240</v>
      </c>
      <c r="AV154" t="s">
        <v>240</v>
      </c>
      <c r="AW154" t="s">
        <v>240</v>
      </c>
      <c r="AX154" s="259" t="s">
        <v>240</v>
      </c>
      <c r="AY154"/>
      <c r="AZ154" t="s">
        <v>5190</v>
      </c>
    </row>
    <row r="155" spans="1:52" ht="15" x14ac:dyDescent="0.25">
      <c r="A155" s="260">
        <v>704890</v>
      </c>
      <c r="B155" s="261" t="s">
        <v>239</v>
      </c>
      <c r="C155" t="s">
        <v>188</v>
      </c>
      <c r="D155" t="s">
        <v>186</v>
      </c>
      <c r="E155" t="s">
        <v>186</v>
      </c>
      <c r="F155" t="s">
        <v>186</v>
      </c>
      <c r="G155" t="s">
        <v>186</v>
      </c>
      <c r="H155" t="s">
        <v>186</v>
      </c>
      <c r="I155" t="s">
        <v>186</v>
      </c>
      <c r="J155" t="s">
        <v>186</v>
      </c>
      <c r="K155" t="s">
        <v>186</v>
      </c>
      <c r="L155" t="s">
        <v>186</v>
      </c>
      <c r="M155" t="s">
        <v>186</v>
      </c>
      <c r="N155" t="s">
        <v>186</v>
      </c>
      <c r="O155" t="s">
        <v>186</v>
      </c>
      <c r="P155" t="s">
        <v>188</v>
      </c>
      <c r="Q155" t="s">
        <v>188</v>
      </c>
      <c r="R155" t="s">
        <v>186</v>
      </c>
      <c r="S155" t="s">
        <v>186</v>
      </c>
      <c r="T155" t="s">
        <v>188</v>
      </c>
      <c r="U155" t="s">
        <v>186</v>
      </c>
      <c r="V155" t="s">
        <v>186</v>
      </c>
      <c r="W155" t="s">
        <v>186</v>
      </c>
      <c r="X155" t="s">
        <v>186</v>
      </c>
      <c r="Y155" t="s">
        <v>186</v>
      </c>
      <c r="Z155" t="s">
        <v>186</v>
      </c>
      <c r="AA155" t="s">
        <v>188</v>
      </c>
      <c r="AB155" t="s">
        <v>186</v>
      </c>
      <c r="AC155" t="s">
        <v>188</v>
      </c>
      <c r="AD155" t="s">
        <v>186</v>
      </c>
      <c r="AE155" t="s">
        <v>186</v>
      </c>
      <c r="AF155" t="s">
        <v>186</v>
      </c>
      <c r="AG155" t="s">
        <v>188</v>
      </c>
      <c r="AH155" t="s">
        <v>188</v>
      </c>
      <c r="AI155" t="s">
        <v>188</v>
      </c>
      <c r="AJ155" t="s">
        <v>188</v>
      </c>
      <c r="AK155" t="s">
        <v>188</v>
      </c>
      <c r="AL155" t="s">
        <v>188</v>
      </c>
      <c r="AM155" t="s">
        <v>240</v>
      </c>
      <c r="AN155" t="s">
        <v>240</v>
      </c>
      <c r="AO155" t="s">
        <v>240</v>
      </c>
      <c r="AP155" t="s">
        <v>240</v>
      </c>
      <c r="AQ155" t="s">
        <v>240</v>
      </c>
      <c r="AR155" t="s">
        <v>240</v>
      </c>
      <c r="AS155" t="s">
        <v>240</v>
      </c>
      <c r="AT155" t="s">
        <v>240</v>
      </c>
      <c r="AU155" t="s">
        <v>240</v>
      </c>
      <c r="AV155" t="s">
        <v>240</v>
      </c>
      <c r="AW155" t="s">
        <v>240</v>
      </c>
      <c r="AX155" s="259" t="s">
        <v>240</v>
      </c>
      <c r="AY155"/>
      <c r="AZ155" t="s">
        <v>240</v>
      </c>
    </row>
    <row r="156" spans="1:52" ht="15" x14ac:dyDescent="0.25">
      <c r="A156" s="262">
        <v>704895</v>
      </c>
      <c r="B156" s="263" t="s">
        <v>262</v>
      </c>
      <c r="C156" s="264" t="s">
        <v>186</v>
      </c>
      <c r="D156" s="264" t="s">
        <v>186</v>
      </c>
      <c r="E156" s="264" t="s">
        <v>186</v>
      </c>
      <c r="F156" s="264" t="s">
        <v>186</v>
      </c>
      <c r="G156" s="264" t="s">
        <v>186</v>
      </c>
      <c r="H156" s="264" t="s">
        <v>186</v>
      </c>
      <c r="I156" s="264" t="s">
        <v>188</v>
      </c>
      <c r="J156" s="264" t="s">
        <v>188</v>
      </c>
      <c r="K156" s="264" t="s">
        <v>186</v>
      </c>
      <c r="L156" s="264" t="s">
        <v>188</v>
      </c>
      <c r="M156" t="s">
        <v>188</v>
      </c>
      <c r="N156" t="s">
        <v>186</v>
      </c>
      <c r="O156" s="264" t="s">
        <v>188</v>
      </c>
      <c r="P156" s="264" t="s">
        <v>188</v>
      </c>
      <c r="Q156" s="264" t="s">
        <v>188</v>
      </c>
      <c r="R156" s="264" t="s">
        <v>186</v>
      </c>
      <c r="S156" s="264" t="s">
        <v>188</v>
      </c>
      <c r="T156" s="264" t="s">
        <v>186</v>
      </c>
      <c r="U156" s="264" t="s">
        <v>188</v>
      </c>
      <c r="V156" s="264" t="s">
        <v>188</v>
      </c>
      <c r="W156" s="264" t="s">
        <v>188</v>
      </c>
      <c r="X156" s="264" t="s">
        <v>188</v>
      </c>
      <c r="Y156" s="264" t="s">
        <v>188</v>
      </c>
      <c r="Z156" s="264" t="s">
        <v>188</v>
      </c>
      <c r="AA156" s="264" t="s">
        <v>240</v>
      </c>
      <c r="AB156" s="264" t="s">
        <v>240</v>
      </c>
      <c r="AC156" s="264" t="s">
        <v>240</v>
      </c>
      <c r="AD156" s="264" t="s">
        <v>240</v>
      </c>
      <c r="AE156" s="264" t="s">
        <v>240</v>
      </c>
      <c r="AF156" s="264" t="s">
        <v>240</v>
      </c>
      <c r="AG156" s="264" t="s">
        <v>240</v>
      </c>
      <c r="AH156" s="264" t="s">
        <v>240</v>
      </c>
      <c r="AI156" s="264" t="s">
        <v>240</v>
      </c>
      <c r="AJ156" s="264" t="s">
        <v>240</v>
      </c>
      <c r="AK156" s="264" t="s">
        <v>240</v>
      </c>
      <c r="AL156" s="264" t="s">
        <v>240</v>
      </c>
      <c r="AM156" s="264" t="s">
        <v>240</v>
      </c>
      <c r="AN156" s="264" t="s">
        <v>240</v>
      </c>
      <c r="AO156" s="264" t="s">
        <v>240</v>
      </c>
      <c r="AP156" s="264" t="s">
        <v>240</v>
      </c>
      <c r="AQ156" s="264" t="s">
        <v>240</v>
      </c>
      <c r="AR156" s="264" t="s">
        <v>240</v>
      </c>
      <c r="AS156" s="264" t="s">
        <v>240</v>
      </c>
      <c r="AT156" s="264" t="s">
        <v>240</v>
      </c>
      <c r="AU156" s="264" t="s">
        <v>240</v>
      </c>
      <c r="AV156" s="264" t="s">
        <v>240</v>
      </c>
      <c r="AW156" s="264" t="s">
        <v>240</v>
      </c>
      <c r="AX156" s="264" t="s">
        <v>240</v>
      </c>
      <c r="AY156" s="264" t="s">
        <v>2044</v>
      </c>
      <c r="AZ156" t="s">
        <v>240</v>
      </c>
    </row>
    <row r="157" spans="1:52" ht="15" x14ac:dyDescent="0.25">
      <c r="A157" s="260">
        <v>704896</v>
      </c>
      <c r="B157" s="261" t="s">
        <v>239</v>
      </c>
      <c r="C157" t="s">
        <v>188</v>
      </c>
      <c r="D157" t="s">
        <v>186</v>
      </c>
      <c r="E157" t="s">
        <v>188</v>
      </c>
      <c r="F157" t="s">
        <v>188</v>
      </c>
      <c r="G157" t="s">
        <v>188</v>
      </c>
      <c r="H157" t="s">
        <v>188</v>
      </c>
      <c r="I157" t="s">
        <v>186</v>
      </c>
      <c r="J157" t="s">
        <v>188</v>
      </c>
      <c r="K157" t="s">
        <v>188</v>
      </c>
      <c r="L157" t="s">
        <v>186</v>
      </c>
      <c r="M157" t="s">
        <v>186</v>
      </c>
      <c r="N157" t="s">
        <v>186</v>
      </c>
      <c r="O157" t="s">
        <v>188</v>
      </c>
      <c r="P157" t="s">
        <v>188</v>
      </c>
      <c r="Q157" t="s">
        <v>188</v>
      </c>
      <c r="R157" t="s">
        <v>186</v>
      </c>
      <c r="S157" t="s">
        <v>188</v>
      </c>
      <c r="T157" t="s">
        <v>188</v>
      </c>
      <c r="U157" t="s">
        <v>188</v>
      </c>
      <c r="V157" t="s">
        <v>188</v>
      </c>
      <c r="W157" t="s">
        <v>186</v>
      </c>
      <c r="X157" t="s">
        <v>186</v>
      </c>
      <c r="Y157" t="s">
        <v>186</v>
      </c>
      <c r="Z157" t="s">
        <v>187</v>
      </c>
      <c r="AA157" t="s">
        <v>188</v>
      </c>
      <c r="AB157" t="s">
        <v>188</v>
      </c>
      <c r="AC157" t="s">
        <v>188</v>
      </c>
      <c r="AD157" t="s">
        <v>188</v>
      </c>
      <c r="AE157" t="s">
        <v>187</v>
      </c>
      <c r="AF157" t="s">
        <v>188</v>
      </c>
      <c r="AG157" t="s">
        <v>188</v>
      </c>
      <c r="AH157" t="s">
        <v>188</v>
      </c>
      <c r="AI157" t="s">
        <v>187</v>
      </c>
      <c r="AJ157" t="s">
        <v>188</v>
      </c>
      <c r="AK157" t="s">
        <v>188</v>
      </c>
      <c r="AL157" t="s">
        <v>188</v>
      </c>
      <c r="AM157" t="s">
        <v>240</v>
      </c>
      <c r="AN157" t="s">
        <v>240</v>
      </c>
      <c r="AO157" t="s">
        <v>240</v>
      </c>
      <c r="AP157" t="s">
        <v>240</v>
      </c>
      <c r="AQ157" t="s">
        <v>240</v>
      </c>
      <c r="AR157" t="s">
        <v>240</v>
      </c>
      <c r="AS157"/>
      <c r="AT157" t="s">
        <v>240</v>
      </c>
      <c r="AU157" t="s">
        <v>240</v>
      </c>
      <c r="AV157" t="s">
        <v>240</v>
      </c>
      <c r="AW157" t="s">
        <v>240</v>
      </c>
      <c r="AX157" s="259" t="s">
        <v>240</v>
      </c>
      <c r="AY157"/>
      <c r="AZ157" t="s">
        <v>240</v>
      </c>
    </row>
    <row r="158" spans="1:52" ht="15" x14ac:dyDescent="0.25">
      <c r="A158" s="260">
        <v>704897</v>
      </c>
      <c r="B158" s="261" t="s">
        <v>466</v>
      </c>
      <c r="C158" t="s">
        <v>188</v>
      </c>
      <c r="D158" t="s">
        <v>188</v>
      </c>
      <c r="E158" t="s">
        <v>188</v>
      </c>
      <c r="F158" t="s">
        <v>188</v>
      </c>
      <c r="G158" t="s">
        <v>188</v>
      </c>
      <c r="H158" t="s">
        <v>188</v>
      </c>
      <c r="I158" t="s">
        <v>188</v>
      </c>
      <c r="J158" t="s">
        <v>188</v>
      </c>
      <c r="K158" t="s">
        <v>188</v>
      </c>
      <c r="L158" t="s">
        <v>188</v>
      </c>
      <c r="M158" t="s">
        <v>186</v>
      </c>
      <c r="N158" t="s">
        <v>186</v>
      </c>
      <c r="O158" t="s">
        <v>186</v>
      </c>
      <c r="P158" t="s">
        <v>188</v>
      </c>
      <c r="Q158" t="s">
        <v>188</v>
      </c>
      <c r="R158" t="s">
        <v>188</v>
      </c>
      <c r="S158" t="s">
        <v>186</v>
      </c>
      <c r="T158" t="s">
        <v>188</v>
      </c>
      <c r="U158" t="s">
        <v>188</v>
      </c>
      <c r="V158" t="s">
        <v>188</v>
      </c>
      <c r="W158" t="s">
        <v>186</v>
      </c>
      <c r="X158" t="s">
        <v>188</v>
      </c>
      <c r="Y158" t="s">
        <v>188</v>
      </c>
      <c r="Z158" t="s">
        <v>188</v>
      </c>
      <c r="AA158" t="s">
        <v>188</v>
      </c>
      <c r="AB158" t="s">
        <v>186</v>
      </c>
      <c r="AC158" t="s">
        <v>186</v>
      </c>
      <c r="AD158" t="s">
        <v>187</v>
      </c>
      <c r="AE158" t="s">
        <v>188</v>
      </c>
      <c r="AF158" t="s">
        <v>188</v>
      </c>
      <c r="AG158" t="s">
        <v>188</v>
      </c>
      <c r="AH158" t="s">
        <v>188</v>
      </c>
      <c r="AI158" t="s">
        <v>188</v>
      </c>
      <c r="AJ158" t="s">
        <v>188</v>
      </c>
      <c r="AK158" t="s">
        <v>186</v>
      </c>
      <c r="AL158" t="s">
        <v>186</v>
      </c>
      <c r="AM158" t="s">
        <v>187</v>
      </c>
      <c r="AN158" t="s">
        <v>188</v>
      </c>
      <c r="AO158" t="s">
        <v>188</v>
      </c>
      <c r="AP158" t="s">
        <v>188</v>
      </c>
      <c r="AQ158" t="s">
        <v>188</v>
      </c>
      <c r="AR158" t="s">
        <v>188</v>
      </c>
      <c r="AS158" t="s">
        <v>240</v>
      </c>
      <c r="AT158" t="s">
        <v>240</v>
      </c>
      <c r="AU158" t="s">
        <v>240</v>
      </c>
      <c r="AV158" t="s">
        <v>240</v>
      </c>
      <c r="AW158" t="s">
        <v>240</v>
      </c>
      <c r="AX158" s="259" t="s">
        <v>240</v>
      </c>
      <c r="AY158"/>
      <c r="AZ158" t="s">
        <v>240</v>
      </c>
    </row>
    <row r="159" spans="1:52" ht="15" x14ac:dyDescent="0.25">
      <c r="A159" s="262">
        <v>704905</v>
      </c>
      <c r="B159" s="263" t="s">
        <v>262</v>
      </c>
      <c r="C159" s="264"/>
      <c r="D159" s="264" t="s">
        <v>186</v>
      </c>
      <c r="E159" s="264"/>
      <c r="F159" s="264"/>
      <c r="G159" s="264"/>
      <c r="H159" s="264"/>
      <c r="I159" s="264"/>
      <c r="J159" s="264" t="s">
        <v>188</v>
      </c>
      <c r="K159" s="264"/>
      <c r="L159" s="264" t="s">
        <v>186</v>
      </c>
      <c r="M159" t="s">
        <v>186</v>
      </c>
      <c r="N159" t="s">
        <v>186</v>
      </c>
      <c r="O159" s="264" t="s">
        <v>187</v>
      </c>
      <c r="P159" s="264" t="s">
        <v>187</v>
      </c>
      <c r="Q159" s="264" t="s">
        <v>187</v>
      </c>
      <c r="R159" s="264" t="s">
        <v>187</v>
      </c>
      <c r="S159" s="264" t="s">
        <v>187</v>
      </c>
      <c r="T159" s="264" t="s">
        <v>187</v>
      </c>
      <c r="U159" s="264" t="s">
        <v>187</v>
      </c>
      <c r="V159" s="264" t="s">
        <v>187</v>
      </c>
      <c r="W159" s="264" t="s">
        <v>187</v>
      </c>
      <c r="X159" s="264" t="s">
        <v>187</v>
      </c>
      <c r="Y159" s="264" t="s">
        <v>187</v>
      </c>
      <c r="Z159" s="264" t="s">
        <v>187</v>
      </c>
      <c r="AA159" s="264" t="s">
        <v>240</v>
      </c>
      <c r="AB159" s="264" t="s">
        <v>240</v>
      </c>
      <c r="AC159" s="264" t="s">
        <v>240</v>
      </c>
      <c r="AD159" s="264" t="s">
        <v>240</v>
      </c>
      <c r="AE159" s="264" t="s">
        <v>240</v>
      </c>
      <c r="AF159" s="264" t="s">
        <v>240</v>
      </c>
      <c r="AG159" s="264" t="s">
        <v>240</v>
      </c>
      <c r="AH159" s="264" t="s">
        <v>240</v>
      </c>
      <c r="AI159" s="264" t="s">
        <v>240</v>
      </c>
      <c r="AJ159" s="264" t="s">
        <v>240</v>
      </c>
      <c r="AK159" s="264" t="s">
        <v>240</v>
      </c>
      <c r="AL159" s="264" t="s">
        <v>240</v>
      </c>
      <c r="AM159" s="264" t="s">
        <v>240</v>
      </c>
      <c r="AN159" s="264" t="s">
        <v>240</v>
      </c>
      <c r="AO159" s="264" t="s">
        <v>240</v>
      </c>
      <c r="AP159" s="264" t="s">
        <v>240</v>
      </c>
      <c r="AQ159" s="264" t="s">
        <v>240</v>
      </c>
      <c r="AR159" s="264" t="s">
        <v>240</v>
      </c>
      <c r="AS159" s="264" t="s">
        <v>240</v>
      </c>
      <c r="AT159" s="264" t="s">
        <v>240</v>
      </c>
      <c r="AU159" s="264" t="s">
        <v>240</v>
      </c>
      <c r="AV159" s="264" t="s">
        <v>240</v>
      </c>
      <c r="AW159" s="264" t="s">
        <v>240</v>
      </c>
      <c r="AX159" s="264" t="s">
        <v>240</v>
      </c>
      <c r="AY159" s="264" t="s">
        <v>2044</v>
      </c>
      <c r="AZ159" t="s">
        <v>240</v>
      </c>
    </row>
    <row r="160" spans="1:52" ht="15" x14ac:dyDescent="0.25">
      <c r="A160" s="260">
        <v>704909</v>
      </c>
      <c r="B160" s="261" t="s">
        <v>239</v>
      </c>
      <c r="C160" t="s">
        <v>188</v>
      </c>
      <c r="D160" t="s">
        <v>186</v>
      </c>
      <c r="E160" t="s">
        <v>188</v>
      </c>
      <c r="F160" t="s">
        <v>188</v>
      </c>
      <c r="G160" t="s">
        <v>186</v>
      </c>
      <c r="H160" t="s">
        <v>188</v>
      </c>
      <c r="I160" t="s">
        <v>186</v>
      </c>
      <c r="J160" t="s">
        <v>188</v>
      </c>
      <c r="K160" t="s">
        <v>188</v>
      </c>
      <c r="L160" t="s">
        <v>188</v>
      </c>
      <c r="M160" t="s">
        <v>188</v>
      </c>
      <c r="N160" t="s">
        <v>188</v>
      </c>
      <c r="O160" t="s">
        <v>188</v>
      </c>
      <c r="P160" t="s">
        <v>188</v>
      </c>
      <c r="Q160" t="s">
        <v>188</v>
      </c>
      <c r="R160" t="s">
        <v>188</v>
      </c>
      <c r="S160" t="s">
        <v>186</v>
      </c>
      <c r="T160" t="s">
        <v>188</v>
      </c>
      <c r="U160" t="s">
        <v>186</v>
      </c>
      <c r="V160" t="s">
        <v>186</v>
      </c>
      <c r="W160" t="s">
        <v>188</v>
      </c>
      <c r="X160" t="s">
        <v>188</v>
      </c>
      <c r="Y160" t="s">
        <v>186</v>
      </c>
      <c r="Z160" t="s">
        <v>188</v>
      </c>
      <c r="AA160" t="s">
        <v>186</v>
      </c>
      <c r="AB160" t="s">
        <v>186</v>
      </c>
      <c r="AC160" t="s">
        <v>186</v>
      </c>
      <c r="AD160" t="s">
        <v>186</v>
      </c>
      <c r="AE160" t="s">
        <v>186</v>
      </c>
      <c r="AF160" t="s">
        <v>186</v>
      </c>
      <c r="AG160" t="s">
        <v>188</v>
      </c>
      <c r="AH160" t="s">
        <v>188</v>
      </c>
      <c r="AI160" t="s">
        <v>187</v>
      </c>
      <c r="AJ160" t="s">
        <v>188</v>
      </c>
      <c r="AK160" t="s">
        <v>186</v>
      </c>
      <c r="AL160" t="s">
        <v>188</v>
      </c>
      <c r="AM160" t="s">
        <v>240</v>
      </c>
      <c r="AN160" t="s">
        <v>240</v>
      </c>
      <c r="AO160" t="s">
        <v>240</v>
      </c>
      <c r="AP160" t="s">
        <v>240</v>
      </c>
      <c r="AQ160" t="s">
        <v>240</v>
      </c>
      <c r="AR160" t="s">
        <v>240</v>
      </c>
      <c r="AS160"/>
      <c r="AT160" t="s">
        <v>240</v>
      </c>
      <c r="AU160" t="s">
        <v>240</v>
      </c>
      <c r="AV160" t="s">
        <v>240</v>
      </c>
      <c r="AW160" t="s">
        <v>240</v>
      </c>
      <c r="AX160" s="259" t="s">
        <v>240</v>
      </c>
      <c r="AY160"/>
      <c r="AZ160" t="s">
        <v>240</v>
      </c>
    </row>
    <row r="161" spans="1:52" ht="15" x14ac:dyDescent="0.25">
      <c r="A161" s="260">
        <v>704913</v>
      </c>
      <c r="B161" s="261" t="s">
        <v>239</v>
      </c>
      <c r="C161" t="s">
        <v>188</v>
      </c>
      <c r="D161" t="s">
        <v>188</v>
      </c>
      <c r="E161" t="s">
        <v>186</v>
      </c>
      <c r="F161" t="s">
        <v>188</v>
      </c>
      <c r="G161" t="s">
        <v>188</v>
      </c>
      <c r="H161" t="s">
        <v>186</v>
      </c>
      <c r="I161" t="s">
        <v>188</v>
      </c>
      <c r="J161" t="s">
        <v>188</v>
      </c>
      <c r="K161" t="s">
        <v>188</v>
      </c>
      <c r="L161" t="s">
        <v>188</v>
      </c>
      <c r="M161" t="s">
        <v>186</v>
      </c>
      <c r="N161" t="s">
        <v>186</v>
      </c>
      <c r="O161" t="s">
        <v>186</v>
      </c>
      <c r="P161" t="s">
        <v>186</v>
      </c>
      <c r="Q161" t="s">
        <v>186</v>
      </c>
      <c r="R161" t="s">
        <v>186</v>
      </c>
      <c r="S161" t="s">
        <v>186</v>
      </c>
      <c r="T161" t="s">
        <v>186</v>
      </c>
      <c r="U161" t="s">
        <v>186</v>
      </c>
      <c r="V161" t="s">
        <v>188</v>
      </c>
      <c r="W161" t="s">
        <v>188</v>
      </c>
      <c r="X161" t="s">
        <v>188</v>
      </c>
      <c r="Y161" t="s">
        <v>188</v>
      </c>
      <c r="Z161" t="s">
        <v>188</v>
      </c>
      <c r="AA161" t="s">
        <v>188</v>
      </c>
      <c r="AB161" t="s">
        <v>187</v>
      </c>
      <c r="AC161" t="s">
        <v>188</v>
      </c>
      <c r="AD161" t="s">
        <v>188</v>
      </c>
      <c r="AE161" t="s">
        <v>188</v>
      </c>
      <c r="AF161" t="s">
        <v>186</v>
      </c>
      <c r="AG161" t="s">
        <v>187</v>
      </c>
      <c r="AH161" t="s">
        <v>188</v>
      </c>
      <c r="AI161" t="s">
        <v>187</v>
      </c>
      <c r="AJ161" t="s">
        <v>188</v>
      </c>
      <c r="AK161" t="s">
        <v>188</v>
      </c>
      <c r="AL161" t="s">
        <v>186</v>
      </c>
      <c r="AM161" t="s">
        <v>240</v>
      </c>
      <c r="AN161" t="s">
        <v>240</v>
      </c>
      <c r="AO161" t="s">
        <v>240</v>
      </c>
      <c r="AP161" t="s">
        <v>240</v>
      </c>
      <c r="AQ161" t="s">
        <v>240</v>
      </c>
      <c r="AR161" t="s">
        <v>240</v>
      </c>
      <c r="AS161" t="s">
        <v>240</v>
      </c>
      <c r="AT161" t="s">
        <v>240</v>
      </c>
      <c r="AU161" t="s">
        <v>240</v>
      </c>
      <c r="AV161" t="s">
        <v>240</v>
      </c>
      <c r="AW161" t="s">
        <v>240</v>
      </c>
      <c r="AX161" s="259" t="s">
        <v>240</v>
      </c>
      <c r="AY161"/>
      <c r="AZ161" t="s">
        <v>240</v>
      </c>
    </row>
    <row r="162" spans="1:52" ht="15" x14ac:dyDescent="0.25">
      <c r="A162" s="260">
        <v>704925</v>
      </c>
      <c r="B162" s="261" t="s">
        <v>263</v>
      </c>
      <c r="C162" t="s">
        <v>188</v>
      </c>
      <c r="D162" t="s">
        <v>186</v>
      </c>
      <c r="E162" t="s">
        <v>186</v>
      </c>
      <c r="F162" t="s">
        <v>188</v>
      </c>
      <c r="G162" t="s">
        <v>188</v>
      </c>
      <c r="H162" t="s">
        <v>188</v>
      </c>
      <c r="I162" t="s">
        <v>188</v>
      </c>
      <c r="J162" t="s">
        <v>188</v>
      </c>
      <c r="K162" t="s">
        <v>188</v>
      </c>
      <c r="L162" t="s">
        <v>186</v>
      </c>
      <c r="M162" t="s">
        <v>188</v>
      </c>
      <c r="N162" t="s">
        <v>188</v>
      </c>
      <c r="O162" t="s">
        <v>188</v>
      </c>
      <c r="P162" t="s">
        <v>188</v>
      </c>
      <c r="Q162" t="s">
        <v>188</v>
      </c>
      <c r="R162" t="s">
        <v>188</v>
      </c>
      <c r="S162" t="s">
        <v>186</v>
      </c>
      <c r="T162" t="s">
        <v>188</v>
      </c>
      <c r="U162" t="s">
        <v>186</v>
      </c>
      <c r="V162" t="s">
        <v>188</v>
      </c>
      <c r="W162" t="s">
        <v>186</v>
      </c>
      <c r="X162" t="s">
        <v>186</v>
      </c>
      <c r="Y162" t="s">
        <v>188</v>
      </c>
      <c r="Z162" t="s">
        <v>186</v>
      </c>
      <c r="AA162" t="s">
        <v>188</v>
      </c>
      <c r="AB162" t="s">
        <v>188</v>
      </c>
      <c r="AC162" t="s">
        <v>186</v>
      </c>
      <c r="AD162" t="s">
        <v>186</v>
      </c>
      <c r="AE162" t="s">
        <v>188</v>
      </c>
      <c r="AF162" t="s">
        <v>188</v>
      </c>
      <c r="AG162" t="s">
        <v>188</v>
      </c>
      <c r="AH162" t="s">
        <v>186</v>
      </c>
      <c r="AI162" t="s">
        <v>186</v>
      </c>
      <c r="AJ162" t="s">
        <v>188</v>
      </c>
      <c r="AK162" t="s">
        <v>188</v>
      </c>
      <c r="AL162" t="s">
        <v>188</v>
      </c>
      <c r="AM162" t="s">
        <v>240</v>
      </c>
      <c r="AN162" t="s">
        <v>240</v>
      </c>
      <c r="AO162" t="s">
        <v>240</v>
      </c>
      <c r="AP162" t="s">
        <v>240</v>
      </c>
      <c r="AQ162" t="s">
        <v>240</v>
      </c>
      <c r="AR162" t="s">
        <v>240</v>
      </c>
      <c r="AS162" t="s">
        <v>240</v>
      </c>
      <c r="AT162" t="s">
        <v>240</v>
      </c>
      <c r="AU162" t="s">
        <v>240</v>
      </c>
      <c r="AV162" t="s">
        <v>240</v>
      </c>
      <c r="AW162" t="s">
        <v>240</v>
      </c>
      <c r="AX162" s="259" t="s">
        <v>240</v>
      </c>
      <c r="AY162"/>
      <c r="AZ162" t="s">
        <v>240</v>
      </c>
    </row>
    <row r="163" spans="1:52" ht="15" x14ac:dyDescent="0.25">
      <c r="A163" s="260">
        <v>704939</v>
      </c>
      <c r="B163" s="261" t="s">
        <v>468</v>
      </c>
      <c r="C163" t="s">
        <v>2124</v>
      </c>
      <c r="D163" t="s">
        <v>2124</v>
      </c>
      <c r="E163" t="s">
        <v>2124</v>
      </c>
      <c r="F163" t="s">
        <v>2124</v>
      </c>
      <c r="G163" t="s">
        <v>2124</v>
      </c>
      <c r="H163" t="s">
        <v>2124</v>
      </c>
      <c r="I163" t="s">
        <v>2124</v>
      </c>
      <c r="J163" t="s">
        <v>2124</v>
      </c>
      <c r="K163" t="s">
        <v>2124</v>
      </c>
      <c r="L163" t="s">
        <v>2124</v>
      </c>
      <c r="M163" t="s">
        <v>2124</v>
      </c>
      <c r="N163" t="s">
        <v>2124</v>
      </c>
      <c r="O163" t="s">
        <v>2124</v>
      </c>
      <c r="P163" t="s">
        <v>2124</v>
      </c>
      <c r="Q163" t="s">
        <v>2124</v>
      </c>
      <c r="R163" t="s">
        <v>2124</v>
      </c>
      <c r="S163" t="s">
        <v>2124</v>
      </c>
      <c r="T163" t="s">
        <v>2124</v>
      </c>
      <c r="U163" t="s">
        <v>2124</v>
      </c>
      <c r="V163" t="s">
        <v>2124</v>
      </c>
      <c r="W163" t="s">
        <v>2124</v>
      </c>
      <c r="X163" t="s">
        <v>2124</v>
      </c>
      <c r="Y163" t="s">
        <v>2124</v>
      </c>
      <c r="Z163" t="s">
        <v>2124</v>
      </c>
      <c r="AA163" t="s">
        <v>240</v>
      </c>
      <c r="AB163" t="s">
        <v>240</v>
      </c>
      <c r="AC163" t="s">
        <v>240</v>
      </c>
      <c r="AD163" t="s">
        <v>240</v>
      </c>
      <c r="AE163" t="s">
        <v>240</v>
      </c>
      <c r="AF163" t="s">
        <v>240</v>
      </c>
      <c r="AG163" t="s">
        <v>240</v>
      </c>
      <c r="AH163" t="s">
        <v>240</v>
      </c>
      <c r="AI163" t="s">
        <v>240</v>
      </c>
      <c r="AJ163" t="s">
        <v>240</v>
      </c>
      <c r="AK163" t="s">
        <v>240</v>
      </c>
      <c r="AL163" t="s">
        <v>240</v>
      </c>
      <c r="AM163" t="s">
        <v>240</v>
      </c>
      <c r="AN163" t="s">
        <v>240</v>
      </c>
      <c r="AO163" t="s">
        <v>240</v>
      </c>
      <c r="AP163" t="s">
        <v>240</v>
      </c>
      <c r="AQ163" t="s">
        <v>240</v>
      </c>
      <c r="AR163" t="s">
        <v>240</v>
      </c>
      <c r="AS163" t="s">
        <v>240</v>
      </c>
      <c r="AT163" t="s">
        <v>240</v>
      </c>
      <c r="AU163" t="s">
        <v>240</v>
      </c>
      <c r="AV163" t="s">
        <v>240</v>
      </c>
      <c r="AW163" t="s">
        <v>240</v>
      </c>
      <c r="AX163" s="259" t="s">
        <v>240</v>
      </c>
      <c r="AY163"/>
      <c r="AZ163" t="s">
        <v>5190</v>
      </c>
    </row>
    <row r="164" spans="1:52" ht="15" x14ac:dyDescent="0.25">
      <c r="A164" s="260">
        <v>704948</v>
      </c>
      <c r="B164" s="261" t="s">
        <v>466</v>
      </c>
      <c r="C164" t="s">
        <v>2124</v>
      </c>
      <c r="D164" t="s">
        <v>2124</v>
      </c>
      <c r="E164" t="s">
        <v>2124</v>
      </c>
      <c r="F164" t="s">
        <v>2124</v>
      </c>
      <c r="G164" t="s">
        <v>2124</v>
      </c>
      <c r="H164" t="s">
        <v>2124</v>
      </c>
      <c r="I164" t="s">
        <v>2124</v>
      </c>
      <c r="J164" t="s">
        <v>2124</v>
      </c>
      <c r="K164" t="s">
        <v>2124</v>
      </c>
      <c r="L164" t="s">
        <v>2124</v>
      </c>
      <c r="M164" t="s">
        <v>2124</v>
      </c>
      <c r="N164" t="s">
        <v>2124</v>
      </c>
      <c r="O164" t="s">
        <v>2124</v>
      </c>
      <c r="P164" t="s">
        <v>2124</v>
      </c>
      <c r="Q164" t="s">
        <v>2124</v>
      </c>
      <c r="R164" t="s">
        <v>2124</v>
      </c>
      <c r="S164" t="s">
        <v>2124</v>
      </c>
      <c r="T164" t="s">
        <v>2124</v>
      </c>
      <c r="U164" t="s">
        <v>2124</v>
      </c>
      <c r="V164" t="s">
        <v>2124</v>
      </c>
      <c r="W164" t="s">
        <v>2124</v>
      </c>
      <c r="X164" t="s">
        <v>2124</v>
      </c>
      <c r="Y164" t="s">
        <v>2124</v>
      </c>
      <c r="Z164" t="s">
        <v>2124</v>
      </c>
      <c r="AA164" t="s">
        <v>2124</v>
      </c>
      <c r="AB164" t="s">
        <v>2124</v>
      </c>
      <c r="AC164" t="s">
        <v>2124</v>
      </c>
      <c r="AD164" t="s">
        <v>2124</v>
      </c>
      <c r="AE164" t="s">
        <v>2124</v>
      </c>
      <c r="AF164" t="s">
        <v>2124</v>
      </c>
      <c r="AG164" t="s">
        <v>2124</v>
      </c>
      <c r="AH164" t="s">
        <v>2124</v>
      </c>
      <c r="AI164" t="s">
        <v>186</v>
      </c>
      <c r="AJ164" t="s">
        <v>2124</v>
      </c>
      <c r="AK164" t="s">
        <v>2124</v>
      </c>
      <c r="AL164" t="s">
        <v>2124</v>
      </c>
      <c r="AM164" t="s">
        <v>2124</v>
      </c>
      <c r="AN164" t="s">
        <v>2124</v>
      </c>
      <c r="AO164" t="s">
        <v>2124</v>
      </c>
      <c r="AP164" t="s">
        <v>2124</v>
      </c>
      <c r="AQ164" t="s">
        <v>2124</v>
      </c>
      <c r="AR164" t="s">
        <v>2124</v>
      </c>
      <c r="AS164"/>
      <c r="AT164" t="s">
        <v>2124</v>
      </c>
      <c r="AU164" t="s">
        <v>2124</v>
      </c>
      <c r="AV164" t="s">
        <v>2124</v>
      </c>
      <c r="AW164" t="s">
        <v>2124</v>
      </c>
      <c r="AX164" s="259" t="s">
        <v>2124</v>
      </c>
      <c r="AY164"/>
      <c r="AZ164" t="s">
        <v>240</v>
      </c>
    </row>
    <row r="165" spans="1:52" ht="15" x14ac:dyDescent="0.25">
      <c r="A165" s="260">
        <v>704955</v>
      </c>
      <c r="B165" s="261" t="s">
        <v>468</v>
      </c>
      <c r="C165" t="s">
        <v>186</v>
      </c>
      <c r="D165" t="s">
        <v>188</v>
      </c>
      <c r="E165" t="s">
        <v>186</v>
      </c>
      <c r="F165" t="s">
        <v>186</v>
      </c>
      <c r="G165" t="s">
        <v>186</v>
      </c>
      <c r="H165" t="s">
        <v>188</v>
      </c>
      <c r="I165" t="s">
        <v>186</v>
      </c>
      <c r="J165" t="s">
        <v>186</v>
      </c>
      <c r="K165" t="s">
        <v>186</v>
      </c>
      <c r="L165" t="s">
        <v>186</v>
      </c>
      <c r="M165" t="s">
        <v>186</v>
      </c>
      <c r="N165" t="s">
        <v>186</v>
      </c>
      <c r="O165" t="s">
        <v>186</v>
      </c>
      <c r="P165" t="s">
        <v>186</v>
      </c>
      <c r="Q165" t="s">
        <v>188</v>
      </c>
      <c r="R165" t="s">
        <v>188</v>
      </c>
      <c r="S165" t="s">
        <v>186</v>
      </c>
      <c r="T165" t="s">
        <v>188</v>
      </c>
      <c r="U165" t="s">
        <v>186</v>
      </c>
      <c r="V165" t="s">
        <v>186</v>
      </c>
      <c r="W165" t="s">
        <v>186</v>
      </c>
      <c r="X165" t="s">
        <v>186</v>
      </c>
      <c r="Y165" t="s">
        <v>188</v>
      </c>
      <c r="Z165" t="s">
        <v>186</v>
      </c>
      <c r="AA165" t="s">
        <v>240</v>
      </c>
      <c r="AB165" t="s">
        <v>240</v>
      </c>
      <c r="AC165" t="s">
        <v>240</v>
      </c>
      <c r="AD165" t="s">
        <v>240</v>
      </c>
      <c r="AE165" t="s">
        <v>240</v>
      </c>
      <c r="AF165" t="s">
        <v>240</v>
      </c>
      <c r="AG165" t="s">
        <v>240</v>
      </c>
      <c r="AH165" t="s">
        <v>240</v>
      </c>
      <c r="AI165" t="s">
        <v>240</v>
      </c>
      <c r="AJ165" t="s">
        <v>240</v>
      </c>
      <c r="AK165" t="s">
        <v>240</v>
      </c>
      <c r="AL165" t="s">
        <v>240</v>
      </c>
      <c r="AM165" t="s">
        <v>240</v>
      </c>
      <c r="AN165" t="s">
        <v>240</v>
      </c>
      <c r="AO165" t="s">
        <v>240</v>
      </c>
      <c r="AP165" t="s">
        <v>240</v>
      </c>
      <c r="AQ165" t="s">
        <v>240</v>
      </c>
      <c r="AR165" t="s">
        <v>240</v>
      </c>
      <c r="AS165" t="s">
        <v>240</v>
      </c>
      <c r="AT165" t="s">
        <v>240</v>
      </c>
      <c r="AU165" t="s">
        <v>240</v>
      </c>
      <c r="AV165" t="s">
        <v>240</v>
      </c>
      <c r="AW165" t="s">
        <v>240</v>
      </c>
      <c r="AX165" s="259" t="s">
        <v>240</v>
      </c>
      <c r="AY165"/>
      <c r="AZ165" t="s">
        <v>240</v>
      </c>
    </row>
    <row r="166" spans="1:52" ht="15" x14ac:dyDescent="0.25">
      <c r="A166" s="260">
        <v>704972</v>
      </c>
      <c r="B166" s="261" t="s">
        <v>262</v>
      </c>
      <c r="C166" t="s">
        <v>188</v>
      </c>
      <c r="D166" t="s">
        <v>186</v>
      </c>
      <c r="E166" t="s">
        <v>186</v>
      </c>
      <c r="F166" t="s">
        <v>186</v>
      </c>
      <c r="G166" t="s">
        <v>186</v>
      </c>
      <c r="H166" t="s">
        <v>186</v>
      </c>
      <c r="I166" t="s">
        <v>186</v>
      </c>
      <c r="J166" t="s">
        <v>186</v>
      </c>
      <c r="K166" t="s">
        <v>186</v>
      </c>
      <c r="L166" t="s">
        <v>186</v>
      </c>
      <c r="M166" t="s">
        <v>186</v>
      </c>
      <c r="N166" t="s">
        <v>186</v>
      </c>
      <c r="O166" t="s">
        <v>186</v>
      </c>
      <c r="P166" t="s">
        <v>186</v>
      </c>
      <c r="Q166" t="s">
        <v>186</v>
      </c>
      <c r="R166" t="s">
        <v>186</v>
      </c>
      <c r="S166" t="s">
        <v>186</v>
      </c>
      <c r="T166" t="s">
        <v>187</v>
      </c>
      <c r="U166" t="s">
        <v>188</v>
      </c>
      <c r="V166" t="s">
        <v>186</v>
      </c>
      <c r="W166" t="s">
        <v>186</v>
      </c>
      <c r="X166" t="s">
        <v>188</v>
      </c>
      <c r="Y166" t="s">
        <v>186</v>
      </c>
      <c r="Z166" t="s">
        <v>187</v>
      </c>
      <c r="AA166" t="s">
        <v>240</v>
      </c>
      <c r="AB166" t="s">
        <v>240</v>
      </c>
      <c r="AC166" t="s">
        <v>240</v>
      </c>
      <c r="AD166" t="s">
        <v>240</v>
      </c>
      <c r="AE166" t="s">
        <v>240</v>
      </c>
      <c r="AF166" t="s">
        <v>240</v>
      </c>
      <c r="AG166" t="s">
        <v>240</v>
      </c>
      <c r="AH166" t="s">
        <v>240</v>
      </c>
      <c r="AI166" t="s">
        <v>240</v>
      </c>
      <c r="AJ166" t="s">
        <v>240</v>
      </c>
      <c r="AK166" t="s">
        <v>240</v>
      </c>
      <c r="AL166" t="s">
        <v>240</v>
      </c>
      <c r="AM166" t="s">
        <v>240</v>
      </c>
      <c r="AN166" t="s">
        <v>240</v>
      </c>
      <c r="AO166" t="s">
        <v>240</v>
      </c>
      <c r="AP166" t="s">
        <v>240</v>
      </c>
      <c r="AQ166" t="s">
        <v>240</v>
      </c>
      <c r="AR166" t="s">
        <v>240</v>
      </c>
      <c r="AS166" t="s">
        <v>240</v>
      </c>
      <c r="AT166" t="s">
        <v>240</v>
      </c>
      <c r="AU166" t="s">
        <v>240</v>
      </c>
      <c r="AV166" t="s">
        <v>240</v>
      </c>
      <c r="AW166" t="s">
        <v>240</v>
      </c>
      <c r="AX166" s="259" t="s">
        <v>240</v>
      </c>
      <c r="AY166"/>
      <c r="AZ166" t="s">
        <v>240</v>
      </c>
    </row>
    <row r="167" spans="1:52" ht="15" x14ac:dyDescent="0.25">
      <c r="A167" s="260">
        <v>704978</v>
      </c>
      <c r="B167" s="261" t="s">
        <v>262</v>
      </c>
      <c r="C167" t="s">
        <v>188</v>
      </c>
      <c r="D167" t="s">
        <v>188</v>
      </c>
      <c r="E167" t="s">
        <v>186</v>
      </c>
      <c r="F167" t="s">
        <v>186</v>
      </c>
      <c r="G167" t="s">
        <v>186</v>
      </c>
      <c r="H167" t="s">
        <v>186</v>
      </c>
      <c r="I167" t="s">
        <v>186</v>
      </c>
      <c r="J167" t="s">
        <v>188</v>
      </c>
      <c r="K167" t="s">
        <v>187</v>
      </c>
      <c r="L167" t="s">
        <v>186</v>
      </c>
      <c r="M167" t="s">
        <v>186</v>
      </c>
      <c r="N167" t="s">
        <v>186</v>
      </c>
      <c r="O167" t="s">
        <v>186</v>
      </c>
      <c r="P167" t="s">
        <v>186</v>
      </c>
      <c r="Q167" t="s">
        <v>186</v>
      </c>
      <c r="R167" t="s">
        <v>186</v>
      </c>
      <c r="S167" t="s">
        <v>186</v>
      </c>
      <c r="T167" t="s">
        <v>186</v>
      </c>
      <c r="U167" t="s">
        <v>188</v>
      </c>
      <c r="V167" t="s">
        <v>186</v>
      </c>
      <c r="W167" t="s">
        <v>188</v>
      </c>
      <c r="X167" t="s">
        <v>188</v>
      </c>
      <c r="Y167" t="s">
        <v>186</v>
      </c>
      <c r="Z167" t="s">
        <v>186</v>
      </c>
      <c r="AA167" t="s">
        <v>240</v>
      </c>
      <c r="AB167" t="s">
        <v>240</v>
      </c>
      <c r="AC167" t="s">
        <v>240</v>
      </c>
      <c r="AD167" t="s">
        <v>240</v>
      </c>
      <c r="AE167" t="s">
        <v>240</v>
      </c>
      <c r="AF167" t="s">
        <v>240</v>
      </c>
      <c r="AG167" t="s">
        <v>240</v>
      </c>
      <c r="AH167" t="s">
        <v>240</v>
      </c>
      <c r="AI167" t="s">
        <v>240</v>
      </c>
      <c r="AJ167" t="s">
        <v>240</v>
      </c>
      <c r="AK167" t="s">
        <v>240</v>
      </c>
      <c r="AL167" t="s">
        <v>240</v>
      </c>
      <c r="AM167" t="s">
        <v>240</v>
      </c>
      <c r="AN167" t="s">
        <v>240</v>
      </c>
      <c r="AO167" t="s">
        <v>240</v>
      </c>
      <c r="AP167" t="s">
        <v>240</v>
      </c>
      <c r="AQ167" t="s">
        <v>240</v>
      </c>
      <c r="AR167" t="s">
        <v>240</v>
      </c>
      <c r="AS167"/>
      <c r="AT167" t="s">
        <v>240</v>
      </c>
      <c r="AU167" t="s">
        <v>240</v>
      </c>
      <c r="AV167" t="s">
        <v>240</v>
      </c>
      <c r="AW167" t="s">
        <v>240</v>
      </c>
      <c r="AX167" s="259" t="s">
        <v>240</v>
      </c>
      <c r="AY167"/>
      <c r="AZ167" t="s">
        <v>5190</v>
      </c>
    </row>
    <row r="168" spans="1:52" ht="15" x14ac:dyDescent="0.25">
      <c r="A168" s="262">
        <v>704996</v>
      </c>
      <c r="B168" s="263" t="s">
        <v>262</v>
      </c>
      <c r="C168" s="264" t="s">
        <v>186</v>
      </c>
      <c r="D168" s="264" t="s">
        <v>186</v>
      </c>
      <c r="E168" s="264" t="s">
        <v>188</v>
      </c>
      <c r="F168" s="264" t="s">
        <v>186</v>
      </c>
      <c r="G168" s="264" t="s">
        <v>186</v>
      </c>
      <c r="H168" s="264" t="s">
        <v>188</v>
      </c>
      <c r="I168" s="264" t="s">
        <v>186</v>
      </c>
      <c r="J168" s="264" t="s">
        <v>186</v>
      </c>
      <c r="K168" s="264" t="s">
        <v>188</v>
      </c>
      <c r="L168" s="264" t="s">
        <v>186</v>
      </c>
      <c r="M168" t="s">
        <v>188</v>
      </c>
      <c r="N168" t="s">
        <v>186</v>
      </c>
      <c r="O168" s="264" t="s">
        <v>188</v>
      </c>
      <c r="P168" s="264" t="s">
        <v>188</v>
      </c>
      <c r="Q168" s="264" t="s">
        <v>188</v>
      </c>
      <c r="R168" s="264" t="s">
        <v>188</v>
      </c>
      <c r="S168" s="264" t="s">
        <v>188</v>
      </c>
      <c r="T168" s="264" t="s">
        <v>188</v>
      </c>
      <c r="U168" s="264" t="s">
        <v>187</v>
      </c>
      <c r="V168" s="264" t="s">
        <v>187</v>
      </c>
      <c r="W168" s="264" t="s">
        <v>188</v>
      </c>
      <c r="X168" s="264" t="s">
        <v>187</v>
      </c>
      <c r="Y168" s="264" t="s">
        <v>187</v>
      </c>
      <c r="Z168" s="264" t="s">
        <v>188</v>
      </c>
      <c r="AA168" s="264" t="s">
        <v>240</v>
      </c>
      <c r="AB168" s="264" t="s">
        <v>240</v>
      </c>
      <c r="AC168" s="264" t="s">
        <v>240</v>
      </c>
      <c r="AD168" s="264" t="s">
        <v>240</v>
      </c>
      <c r="AE168" s="264" t="s">
        <v>240</v>
      </c>
      <c r="AF168" s="264" t="s">
        <v>240</v>
      </c>
      <c r="AG168" s="264" t="s">
        <v>240</v>
      </c>
      <c r="AH168" s="264" t="s">
        <v>240</v>
      </c>
      <c r="AI168" s="264" t="s">
        <v>240</v>
      </c>
      <c r="AJ168" s="264" t="s">
        <v>240</v>
      </c>
      <c r="AK168" s="264" t="s">
        <v>240</v>
      </c>
      <c r="AL168" s="264" t="s">
        <v>240</v>
      </c>
      <c r="AM168" s="264" t="s">
        <v>240</v>
      </c>
      <c r="AN168" s="264" t="s">
        <v>240</v>
      </c>
      <c r="AO168" s="264" t="s">
        <v>240</v>
      </c>
      <c r="AP168" s="264" t="s">
        <v>240</v>
      </c>
      <c r="AQ168" s="264" t="s">
        <v>240</v>
      </c>
      <c r="AR168" s="264" t="s">
        <v>240</v>
      </c>
      <c r="AS168" s="264" t="s">
        <v>240</v>
      </c>
      <c r="AT168" s="264" t="s">
        <v>240</v>
      </c>
      <c r="AU168" s="264" t="s">
        <v>240</v>
      </c>
      <c r="AV168" s="264" t="s">
        <v>240</v>
      </c>
      <c r="AW168" s="264" t="s">
        <v>240</v>
      </c>
      <c r="AX168" s="264" t="s">
        <v>240</v>
      </c>
      <c r="AY168" s="264" t="s">
        <v>2044</v>
      </c>
      <c r="AZ168" t="s">
        <v>5190</v>
      </c>
    </row>
    <row r="169" spans="1:52" ht="15" x14ac:dyDescent="0.25">
      <c r="A169" s="262">
        <v>705009</v>
      </c>
      <c r="B169" s="263" t="s">
        <v>262</v>
      </c>
      <c r="C169" s="264" t="s">
        <v>186</v>
      </c>
      <c r="D169" s="264" t="s">
        <v>188</v>
      </c>
      <c r="E169" s="264" t="s">
        <v>188</v>
      </c>
      <c r="F169" s="264" t="s">
        <v>188</v>
      </c>
      <c r="G169" s="264" t="s">
        <v>188</v>
      </c>
      <c r="H169" s="264" t="s">
        <v>188</v>
      </c>
      <c r="I169" s="264" t="s">
        <v>186</v>
      </c>
      <c r="J169" s="264" t="s">
        <v>188</v>
      </c>
      <c r="K169" s="264" t="s">
        <v>186</v>
      </c>
      <c r="L169" s="264" t="s">
        <v>188</v>
      </c>
      <c r="M169" t="s">
        <v>2124</v>
      </c>
      <c r="N169" t="s">
        <v>186</v>
      </c>
      <c r="O169" s="264" t="s">
        <v>186</v>
      </c>
      <c r="P169" s="264" t="s">
        <v>188</v>
      </c>
      <c r="Q169" s="264" t="s">
        <v>188</v>
      </c>
      <c r="R169" s="264" t="s">
        <v>188</v>
      </c>
      <c r="S169" s="264" t="s">
        <v>188</v>
      </c>
      <c r="T169" s="264" t="s">
        <v>187</v>
      </c>
      <c r="U169" s="264" t="s">
        <v>186</v>
      </c>
      <c r="V169" s="264" t="s">
        <v>186</v>
      </c>
      <c r="W169" s="264" t="s">
        <v>187</v>
      </c>
      <c r="X169" s="264" t="s">
        <v>187</v>
      </c>
      <c r="Y169" s="264" t="s">
        <v>188</v>
      </c>
      <c r="Z169" s="264" t="s">
        <v>187</v>
      </c>
      <c r="AA169" s="264" t="s">
        <v>240</v>
      </c>
      <c r="AB169" s="264" t="s">
        <v>240</v>
      </c>
      <c r="AC169" s="264" t="s">
        <v>240</v>
      </c>
      <c r="AD169" s="264" t="s">
        <v>240</v>
      </c>
      <c r="AE169" s="264" t="s">
        <v>240</v>
      </c>
      <c r="AF169" s="264" t="s">
        <v>240</v>
      </c>
      <c r="AG169" s="264" t="s">
        <v>240</v>
      </c>
      <c r="AH169" s="264" t="s">
        <v>240</v>
      </c>
      <c r="AI169" s="264" t="s">
        <v>240</v>
      </c>
      <c r="AJ169" s="264" t="s">
        <v>240</v>
      </c>
      <c r="AK169" s="264" t="s">
        <v>240</v>
      </c>
      <c r="AL169" s="264" t="s">
        <v>240</v>
      </c>
      <c r="AM169" s="264" t="s">
        <v>240</v>
      </c>
      <c r="AN169" s="264" t="s">
        <v>240</v>
      </c>
      <c r="AO169" s="264" t="s">
        <v>240</v>
      </c>
      <c r="AP169" s="264" t="s">
        <v>240</v>
      </c>
      <c r="AQ169" s="264" t="s">
        <v>240</v>
      </c>
      <c r="AR169" s="264" t="s">
        <v>240</v>
      </c>
      <c r="AS169" s="264" t="s">
        <v>240</v>
      </c>
      <c r="AT169" s="264" t="s">
        <v>240</v>
      </c>
      <c r="AU169" s="264" t="s">
        <v>240</v>
      </c>
      <c r="AV169" s="264" t="s">
        <v>240</v>
      </c>
      <c r="AW169" s="264" t="s">
        <v>240</v>
      </c>
      <c r="AX169" s="264" t="s">
        <v>240</v>
      </c>
      <c r="AY169" s="264" t="s">
        <v>2044</v>
      </c>
      <c r="AZ169" t="s">
        <v>5190</v>
      </c>
    </row>
    <row r="170" spans="1:52" ht="15" x14ac:dyDescent="0.25">
      <c r="A170" s="260">
        <v>705015</v>
      </c>
      <c r="B170" s="261" t="s">
        <v>262</v>
      </c>
      <c r="C170" t="s">
        <v>188</v>
      </c>
      <c r="D170" t="s">
        <v>186</v>
      </c>
      <c r="E170" t="s">
        <v>188</v>
      </c>
      <c r="F170" t="s">
        <v>186</v>
      </c>
      <c r="G170" t="s">
        <v>186</v>
      </c>
      <c r="H170" t="s">
        <v>186</v>
      </c>
      <c r="I170" t="s">
        <v>186</v>
      </c>
      <c r="J170" t="s">
        <v>186</v>
      </c>
      <c r="K170" t="s">
        <v>188</v>
      </c>
      <c r="L170" t="s">
        <v>186</v>
      </c>
      <c r="M170" t="s">
        <v>186</v>
      </c>
      <c r="N170" t="s">
        <v>186</v>
      </c>
      <c r="O170" t="s">
        <v>186</v>
      </c>
      <c r="P170" t="s">
        <v>186</v>
      </c>
      <c r="Q170" t="s">
        <v>186</v>
      </c>
      <c r="R170" t="s">
        <v>186</v>
      </c>
      <c r="S170" t="s">
        <v>186</v>
      </c>
      <c r="T170" t="s">
        <v>187</v>
      </c>
      <c r="U170" t="s">
        <v>188</v>
      </c>
      <c r="V170" t="s">
        <v>188</v>
      </c>
      <c r="W170" t="s">
        <v>188</v>
      </c>
      <c r="X170" t="s">
        <v>188</v>
      </c>
      <c r="Y170" t="s">
        <v>188</v>
      </c>
      <c r="Z170" t="s">
        <v>188</v>
      </c>
      <c r="AA170" t="s">
        <v>240</v>
      </c>
      <c r="AB170" t="s">
        <v>240</v>
      </c>
      <c r="AC170" t="s">
        <v>240</v>
      </c>
      <c r="AD170" t="s">
        <v>240</v>
      </c>
      <c r="AE170" t="s">
        <v>240</v>
      </c>
      <c r="AF170" t="s">
        <v>240</v>
      </c>
      <c r="AG170" t="s">
        <v>240</v>
      </c>
      <c r="AH170" t="s">
        <v>240</v>
      </c>
      <c r="AI170" t="s">
        <v>240</v>
      </c>
      <c r="AJ170" t="s">
        <v>240</v>
      </c>
      <c r="AK170" t="s">
        <v>240</v>
      </c>
      <c r="AL170" t="s">
        <v>240</v>
      </c>
      <c r="AM170" t="s">
        <v>240</v>
      </c>
      <c r="AN170" t="s">
        <v>240</v>
      </c>
      <c r="AO170" t="s">
        <v>240</v>
      </c>
      <c r="AP170" t="s">
        <v>240</v>
      </c>
      <c r="AQ170" t="s">
        <v>240</v>
      </c>
      <c r="AR170" t="s">
        <v>240</v>
      </c>
      <c r="AS170" t="s">
        <v>240</v>
      </c>
      <c r="AT170" t="s">
        <v>240</v>
      </c>
      <c r="AU170" t="s">
        <v>240</v>
      </c>
      <c r="AV170" t="s">
        <v>240</v>
      </c>
      <c r="AW170" t="s">
        <v>240</v>
      </c>
      <c r="AX170" s="259" t="s">
        <v>240</v>
      </c>
      <c r="AY170"/>
      <c r="AZ170" t="s">
        <v>240</v>
      </c>
    </row>
    <row r="171" spans="1:52" ht="15" x14ac:dyDescent="0.25">
      <c r="A171" s="260">
        <v>705024</v>
      </c>
      <c r="B171" s="261" t="s">
        <v>466</v>
      </c>
      <c r="C171" t="s">
        <v>188</v>
      </c>
      <c r="D171" t="s">
        <v>186</v>
      </c>
      <c r="E171" t="s">
        <v>188</v>
      </c>
      <c r="F171" t="s">
        <v>188</v>
      </c>
      <c r="G171" t="s">
        <v>186</v>
      </c>
      <c r="H171" t="s">
        <v>186</v>
      </c>
      <c r="I171" t="s">
        <v>186</v>
      </c>
      <c r="J171" t="s">
        <v>188</v>
      </c>
      <c r="K171" t="s">
        <v>188</v>
      </c>
      <c r="L171" t="s">
        <v>186</v>
      </c>
      <c r="M171" t="s">
        <v>186</v>
      </c>
      <c r="N171" t="s">
        <v>186</v>
      </c>
      <c r="O171" t="s">
        <v>186</v>
      </c>
      <c r="P171" t="s">
        <v>186</v>
      </c>
      <c r="Q171" t="s">
        <v>188</v>
      </c>
      <c r="R171" t="s">
        <v>188</v>
      </c>
      <c r="S171" t="s">
        <v>186</v>
      </c>
      <c r="T171" t="s">
        <v>188</v>
      </c>
      <c r="U171" t="s">
        <v>186</v>
      </c>
      <c r="V171" t="s">
        <v>186</v>
      </c>
      <c r="W171" t="s">
        <v>188</v>
      </c>
      <c r="X171" t="s">
        <v>186</v>
      </c>
      <c r="Y171" t="s">
        <v>188</v>
      </c>
      <c r="Z171" t="s">
        <v>186</v>
      </c>
      <c r="AA171" t="s">
        <v>188</v>
      </c>
      <c r="AB171" t="s">
        <v>186</v>
      </c>
      <c r="AC171" t="s">
        <v>188</v>
      </c>
      <c r="AD171" t="s">
        <v>186</v>
      </c>
      <c r="AE171" t="s">
        <v>188</v>
      </c>
      <c r="AF171" t="s">
        <v>188</v>
      </c>
      <c r="AG171" t="s">
        <v>188</v>
      </c>
      <c r="AH171" t="s">
        <v>186</v>
      </c>
      <c r="AI171" t="s">
        <v>188</v>
      </c>
      <c r="AJ171" t="s">
        <v>188</v>
      </c>
      <c r="AK171" t="s">
        <v>188</v>
      </c>
      <c r="AL171" t="s">
        <v>186</v>
      </c>
      <c r="AM171" t="s">
        <v>188</v>
      </c>
      <c r="AN171" t="s">
        <v>187</v>
      </c>
      <c r="AO171" t="s">
        <v>188</v>
      </c>
      <c r="AP171" t="s">
        <v>188</v>
      </c>
      <c r="AQ171" t="s">
        <v>188</v>
      </c>
      <c r="AR171" t="s">
        <v>188</v>
      </c>
      <c r="AS171"/>
      <c r="AT171" t="s">
        <v>240</v>
      </c>
      <c r="AU171" t="s">
        <v>240</v>
      </c>
      <c r="AV171" t="s">
        <v>240</v>
      </c>
      <c r="AW171" t="s">
        <v>240</v>
      </c>
      <c r="AX171" s="259" t="s">
        <v>240</v>
      </c>
      <c r="AY171"/>
      <c r="AZ171" t="s">
        <v>240</v>
      </c>
    </row>
    <row r="172" spans="1:52" ht="21.75" x14ac:dyDescent="0.25">
      <c r="A172" s="265">
        <v>705034</v>
      </c>
      <c r="B172" s="263" t="s">
        <v>262</v>
      </c>
      <c r="C172" s="286" t="s">
        <v>188</v>
      </c>
      <c r="D172" s="286" t="s">
        <v>186</v>
      </c>
      <c r="E172" s="286" t="s">
        <v>186</v>
      </c>
      <c r="F172" s="286" t="s">
        <v>186</v>
      </c>
      <c r="G172" s="286" t="s">
        <v>186</v>
      </c>
      <c r="H172" s="286" t="s">
        <v>187</v>
      </c>
      <c r="I172" s="286" t="s">
        <v>186</v>
      </c>
      <c r="J172" s="286" t="s">
        <v>186</v>
      </c>
      <c r="K172" s="286" t="s">
        <v>186</v>
      </c>
      <c r="L172" s="286" t="s">
        <v>186</v>
      </c>
      <c r="M172" s="286" t="s">
        <v>186</v>
      </c>
      <c r="N172" s="286" t="s">
        <v>187</v>
      </c>
      <c r="O172" s="286" t="s">
        <v>187</v>
      </c>
      <c r="P172" s="286" t="s">
        <v>186</v>
      </c>
      <c r="Q172" s="286" t="s">
        <v>187</v>
      </c>
      <c r="R172" s="286" t="s">
        <v>186</v>
      </c>
      <c r="S172" s="286" t="s">
        <v>187</v>
      </c>
      <c r="T172" s="286" t="s">
        <v>187</v>
      </c>
      <c r="U172" s="286" t="s">
        <v>187</v>
      </c>
      <c r="V172" s="286" t="s">
        <v>187</v>
      </c>
      <c r="W172" s="286" t="s">
        <v>187</v>
      </c>
      <c r="X172" s="286" t="s">
        <v>187</v>
      </c>
      <c r="Y172" s="286" t="s">
        <v>187</v>
      </c>
      <c r="Z172" s="286" t="s">
        <v>187</v>
      </c>
      <c r="AA172" s="264"/>
      <c r="AB172" s="264"/>
      <c r="AC172" s="264"/>
      <c r="AD172" s="264"/>
      <c r="AE172" s="264"/>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t="s">
        <v>2044</v>
      </c>
      <c r="AZ172" t="s">
        <v>240</v>
      </c>
    </row>
    <row r="173" spans="1:52" ht="15" x14ac:dyDescent="0.25">
      <c r="A173" s="260">
        <v>705053</v>
      </c>
      <c r="B173" s="261" t="s">
        <v>262</v>
      </c>
      <c r="C173" t="s">
        <v>186</v>
      </c>
      <c r="D173" t="s">
        <v>186</v>
      </c>
      <c r="E173" t="s">
        <v>186</v>
      </c>
      <c r="F173" t="s">
        <v>186</v>
      </c>
      <c r="G173" t="s">
        <v>186</v>
      </c>
      <c r="H173" t="s">
        <v>186</v>
      </c>
      <c r="I173" t="s">
        <v>188</v>
      </c>
      <c r="J173" t="s">
        <v>188</v>
      </c>
      <c r="K173" t="s">
        <v>186</v>
      </c>
      <c r="L173" t="s">
        <v>186</v>
      </c>
      <c r="M173" t="s">
        <v>188</v>
      </c>
      <c r="N173" t="s">
        <v>188</v>
      </c>
      <c r="O173" t="s">
        <v>188</v>
      </c>
      <c r="P173" t="s">
        <v>188</v>
      </c>
      <c r="Q173" t="s">
        <v>186</v>
      </c>
      <c r="R173" t="s">
        <v>188</v>
      </c>
      <c r="S173" t="s">
        <v>186</v>
      </c>
      <c r="T173" t="s">
        <v>187</v>
      </c>
      <c r="U173" t="s">
        <v>186</v>
      </c>
      <c r="V173" t="s">
        <v>186</v>
      </c>
      <c r="W173" t="s">
        <v>186</v>
      </c>
      <c r="X173" t="s">
        <v>186</v>
      </c>
      <c r="Y173" t="s">
        <v>186</v>
      </c>
      <c r="Z173" t="s">
        <v>186</v>
      </c>
      <c r="AA173" t="s">
        <v>240</v>
      </c>
      <c r="AB173" t="s">
        <v>240</v>
      </c>
      <c r="AC173" t="s">
        <v>240</v>
      </c>
      <c r="AD173" t="s">
        <v>240</v>
      </c>
      <c r="AE173" t="s">
        <v>240</v>
      </c>
      <c r="AF173" t="s">
        <v>240</v>
      </c>
      <c r="AG173" t="s">
        <v>240</v>
      </c>
      <c r="AH173" t="s">
        <v>240</v>
      </c>
      <c r="AI173" t="s">
        <v>240</v>
      </c>
      <c r="AJ173" t="s">
        <v>240</v>
      </c>
      <c r="AK173" t="s">
        <v>240</v>
      </c>
      <c r="AL173" t="s">
        <v>240</v>
      </c>
      <c r="AM173" t="s">
        <v>240</v>
      </c>
      <c r="AN173" t="s">
        <v>240</v>
      </c>
      <c r="AO173" t="s">
        <v>240</v>
      </c>
      <c r="AP173" t="s">
        <v>240</v>
      </c>
      <c r="AQ173" t="s">
        <v>240</v>
      </c>
      <c r="AR173" t="s">
        <v>240</v>
      </c>
      <c r="AS173" t="s">
        <v>240</v>
      </c>
      <c r="AT173" t="s">
        <v>240</v>
      </c>
      <c r="AU173" t="s">
        <v>240</v>
      </c>
      <c r="AV173" t="s">
        <v>240</v>
      </c>
      <c r="AW173" t="s">
        <v>240</v>
      </c>
      <c r="AX173" s="259" t="s">
        <v>240</v>
      </c>
      <c r="AY173"/>
      <c r="AZ173" t="s">
        <v>240</v>
      </c>
    </row>
    <row r="174" spans="1:52" ht="15" x14ac:dyDescent="0.25">
      <c r="A174" s="260">
        <v>705057</v>
      </c>
      <c r="B174" s="261" t="s">
        <v>262</v>
      </c>
      <c r="C174" t="s">
        <v>188</v>
      </c>
      <c r="D174" t="s">
        <v>188</v>
      </c>
      <c r="E174" t="s">
        <v>186</v>
      </c>
      <c r="F174" t="s">
        <v>186</v>
      </c>
      <c r="G174" t="s">
        <v>188</v>
      </c>
      <c r="H174" t="s">
        <v>186</v>
      </c>
      <c r="I174" t="s">
        <v>188</v>
      </c>
      <c r="J174" t="s">
        <v>188</v>
      </c>
      <c r="K174" t="s">
        <v>188</v>
      </c>
      <c r="L174" t="s">
        <v>188</v>
      </c>
      <c r="M174" t="s">
        <v>188</v>
      </c>
      <c r="N174" t="s">
        <v>188</v>
      </c>
      <c r="O174" t="s">
        <v>186</v>
      </c>
      <c r="P174" t="s">
        <v>187</v>
      </c>
      <c r="Q174" t="s">
        <v>186</v>
      </c>
      <c r="R174" t="s">
        <v>187</v>
      </c>
      <c r="S174" t="s">
        <v>187</v>
      </c>
      <c r="T174" t="s">
        <v>187</v>
      </c>
      <c r="U174" t="s">
        <v>188</v>
      </c>
      <c r="V174" t="s">
        <v>187</v>
      </c>
      <c r="W174" t="s">
        <v>188</v>
      </c>
      <c r="X174" t="s">
        <v>188</v>
      </c>
      <c r="Y174" t="s">
        <v>188</v>
      </c>
      <c r="Z174" t="s">
        <v>187</v>
      </c>
      <c r="AA174" t="s">
        <v>240</v>
      </c>
      <c r="AB174" t="s">
        <v>240</v>
      </c>
      <c r="AC174" t="s">
        <v>240</v>
      </c>
      <c r="AD174" t="s">
        <v>240</v>
      </c>
      <c r="AE174" t="s">
        <v>240</v>
      </c>
      <c r="AF174" t="s">
        <v>240</v>
      </c>
      <c r="AG174" t="s">
        <v>240</v>
      </c>
      <c r="AH174" t="s">
        <v>240</v>
      </c>
      <c r="AI174" t="s">
        <v>240</v>
      </c>
      <c r="AJ174" t="s">
        <v>240</v>
      </c>
      <c r="AK174" t="s">
        <v>240</v>
      </c>
      <c r="AL174" t="s">
        <v>240</v>
      </c>
      <c r="AM174" t="s">
        <v>240</v>
      </c>
      <c r="AN174" t="s">
        <v>240</v>
      </c>
      <c r="AO174" t="s">
        <v>240</v>
      </c>
      <c r="AP174" t="s">
        <v>240</v>
      </c>
      <c r="AQ174" t="s">
        <v>240</v>
      </c>
      <c r="AR174" t="s">
        <v>240</v>
      </c>
      <c r="AS174" t="s">
        <v>240</v>
      </c>
      <c r="AT174" t="s">
        <v>240</v>
      </c>
      <c r="AU174" t="s">
        <v>240</v>
      </c>
      <c r="AV174" t="s">
        <v>240</v>
      </c>
      <c r="AW174" t="s">
        <v>240</v>
      </c>
      <c r="AX174" s="259" t="s">
        <v>240</v>
      </c>
      <c r="AY174"/>
      <c r="AZ174" t="s">
        <v>5190</v>
      </c>
    </row>
    <row r="175" spans="1:52" ht="15" x14ac:dyDescent="0.25">
      <c r="A175" s="260">
        <v>705065</v>
      </c>
      <c r="B175" s="261" t="s">
        <v>466</v>
      </c>
      <c r="C175" t="s">
        <v>186</v>
      </c>
      <c r="D175" t="s">
        <v>188</v>
      </c>
      <c r="E175" t="s">
        <v>186</v>
      </c>
      <c r="F175" t="s">
        <v>188</v>
      </c>
      <c r="G175" t="s">
        <v>188</v>
      </c>
      <c r="H175" t="s">
        <v>186</v>
      </c>
      <c r="I175" t="s">
        <v>186</v>
      </c>
      <c r="J175" t="s">
        <v>188</v>
      </c>
      <c r="K175" t="s">
        <v>186</v>
      </c>
      <c r="L175" t="s">
        <v>188</v>
      </c>
      <c r="M175" t="s">
        <v>186</v>
      </c>
      <c r="N175" t="s">
        <v>186</v>
      </c>
      <c r="O175" t="s">
        <v>186</v>
      </c>
      <c r="P175" t="s">
        <v>188</v>
      </c>
      <c r="Q175" t="s">
        <v>188</v>
      </c>
      <c r="R175" t="s">
        <v>188</v>
      </c>
      <c r="S175" t="s">
        <v>188</v>
      </c>
      <c r="T175" t="s">
        <v>188</v>
      </c>
      <c r="U175" t="s">
        <v>186</v>
      </c>
      <c r="V175" t="s">
        <v>188</v>
      </c>
      <c r="W175" t="s">
        <v>186</v>
      </c>
      <c r="X175" t="s">
        <v>188</v>
      </c>
      <c r="Y175" t="s">
        <v>188</v>
      </c>
      <c r="Z175" t="s">
        <v>188</v>
      </c>
      <c r="AA175" t="s">
        <v>188</v>
      </c>
      <c r="AB175" t="s">
        <v>188</v>
      </c>
      <c r="AC175" t="s">
        <v>188</v>
      </c>
      <c r="AD175" t="s">
        <v>188</v>
      </c>
      <c r="AE175" t="s">
        <v>188</v>
      </c>
      <c r="AF175" t="s">
        <v>186</v>
      </c>
      <c r="AG175" t="s">
        <v>188</v>
      </c>
      <c r="AH175" t="s">
        <v>188</v>
      </c>
      <c r="AI175" t="s">
        <v>186</v>
      </c>
      <c r="AJ175" t="s">
        <v>188</v>
      </c>
      <c r="AK175" t="s">
        <v>186</v>
      </c>
      <c r="AL175" t="s">
        <v>188</v>
      </c>
      <c r="AM175" t="s">
        <v>188</v>
      </c>
      <c r="AN175" t="s">
        <v>187</v>
      </c>
      <c r="AO175" t="s">
        <v>188</v>
      </c>
      <c r="AP175" t="s">
        <v>188</v>
      </c>
      <c r="AQ175" t="s">
        <v>188</v>
      </c>
      <c r="AR175" t="s">
        <v>188</v>
      </c>
      <c r="AS175" t="s">
        <v>240</v>
      </c>
      <c r="AT175" t="s">
        <v>240</v>
      </c>
      <c r="AU175" t="s">
        <v>240</v>
      </c>
      <c r="AV175" t="s">
        <v>240</v>
      </c>
      <c r="AW175" t="s">
        <v>240</v>
      </c>
      <c r="AX175" s="259" t="s">
        <v>240</v>
      </c>
      <c r="AY175"/>
      <c r="AZ175" t="s">
        <v>240</v>
      </c>
    </row>
    <row r="176" spans="1:52" ht="15" x14ac:dyDescent="0.25">
      <c r="A176" s="260">
        <v>705067</v>
      </c>
      <c r="B176" s="261" t="s">
        <v>263</v>
      </c>
      <c r="C176" t="s">
        <v>186</v>
      </c>
      <c r="D176" t="s">
        <v>186</v>
      </c>
      <c r="E176" t="s">
        <v>186</v>
      </c>
      <c r="F176" t="s">
        <v>186</v>
      </c>
      <c r="G176" t="s">
        <v>188</v>
      </c>
      <c r="H176" t="s">
        <v>186</v>
      </c>
      <c r="I176" t="s">
        <v>188</v>
      </c>
      <c r="J176" t="s">
        <v>186</v>
      </c>
      <c r="K176" t="s">
        <v>186</v>
      </c>
      <c r="L176" t="s">
        <v>187</v>
      </c>
      <c r="M176" t="s">
        <v>188</v>
      </c>
      <c r="N176" t="s">
        <v>188</v>
      </c>
      <c r="O176" t="s">
        <v>186</v>
      </c>
      <c r="P176" t="s">
        <v>188</v>
      </c>
      <c r="Q176" t="s">
        <v>186</v>
      </c>
      <c r="R176" t="s">
        <v>188</v>
      </c>
      <c r="S176" t="s">
        <v>186</v>
      </c>
      <c r="T176" t="s">
        <v>187</v>
      </c>
      <c r="U176" t="s">
        <v>186</v>
      </c>
      <c r="V176" t="s">
        <v>186</v>
      </c>
      <c r="W176" t="s">
        <v>188</v>
      </c>
      <c r="X176" t="s">
        <v>187</v>
      </c>
      <c r="Y176" t="s">
        <v>187</v>
      </c>
      <c r="Z176" t="s">
        <v>187</v>
      </c>
      <c r="AA176" t="s">
        <v>188</v>
      </c>
      <c r="AB176" t="s">
        <v>188</v>
      </c>
      <c r="AC176" t="s">
        <v>188</v>
      </c>
      <c r="AD176" t="s">
        <v>188</v>
      </c>
      <c r="AE176" t="s">
        <v>188</v>
      </c>
      <c r="AF176" t="s">
        <v>188</v>
      </c>
      <c r="AG176" t="s">
        <v>240</v>
      </c>
      <c r="AH176" t="s">
        <v>240</v>
      </c>
      <c r="AI176" t="s">
        <v>240</v>
      </c>
      <c r="AJ176" t="s">
        <v>240</v>
      </c>
      <c r="AK176" t="s">
        <v>240</v>
      </c>
      <c r="AL176" t="s">
        <v>240</v>
      </c>
      <c r="AM176" t="s">
        <v>240</v>
      </c>
      <c r="AN176" t="s">
        <v>240</v>
      </c>
      <c r="AO176" t="s">
        <v>240</v>
      </c>
      <c r="AP176" t="s">
        <v>240</v>
      </c>
      <c r="AQ176" t="s">
        <v>240</v>
      </c>
      <c r="AR176" t="s">
        <v>240</v>
      </c>
      <c r="AS176" t="s">
        <v>240</v>
      </c>
      <c r="AT176" t="s">
        <v>240</v>
      </c>
      <c r="AU176" t="s">
        <v>240</v>
      </c>
      <c r="AV176" t="s">
        <v>240</v>
      </c>
      <c r="AW176" t="s">
        <v>240</v>
      </c>
      <c r="AX176" s="259" t="s">
        <v>240</v>
      </c>
      <c r="AY176"/>
      <c r="AZ176" t="s">
        <v>240</v>
      </c>
    </row>
    <row r="177" spans="1:52" ht="15" x14ac:dyDescent="0.25">
      <c r="A177" s="260">
        <v>705071</v>
      </c>
      <c r="B177" s="261" t="s">
        <v>466</v>
      </c>
      <c r="C177" t="s">
        <v>188</v>
      </c>
      <c r="D177" t="s">
        <v>186</v>
      </c>
      <c r="E177" t="s">
        <v>186</v>
      </c>
      <c r="F177" t="s">
        <v>186</v>
      </c>
      <c r="G177" t="s">
        <v>186</v>
      </c>
      <c r="H177" t="s">
        <v>186</v>
      </c>
      <c r="I177" t="s">
        <v>188</v>
      </c>
      <c r="J177" t="s">
        <v>186</v>
      </c>
      <c r="K177" t="s">
        <v>186</v>
      </c>
      <c r="L177" t="s">
        <v>186</v>
      </c>
      <c r="M177" t="s">
        <v>186</v>
      </c>
      <c r="N177" t="s">
        <v>186</v>
      </c>
      <c r="O177" t="s">
        <v>186</v>
      </c>
      <c r="P177" t="s">
        <v>188</v>
      </c>
      <c r="Q177" t="s">
        <v>188</v>
      </c>
      <c r="R177" t="s">
        <v>186</v>
      </c>
      <c r="S177" t="s">
        <v>188</v>
      </c>
      <c r="T177" t="s">
        <v>188</v>
      </c>
      <c r="U177" t="s">
        <v>186</v>
      </c>
      <c r="V177" t="s">
        <v>188</v>
      </c>
      <c r="W177" t="s">
        <v>186</v>
      </c>
      <c r="X177" t="s">
        <v>188</v>
      </c>
      <c r="Y177" t="s">
        <v>186</v>
      </c>
      <c r="Z177" t="s">
        <v>188</v>
      </c>
      <c r="AA177" t="s">
        <v>186</v>
      </c>
      <c r="AB177" t="s">
        <v>188</v>
      </c>
      <c r="AC177" t="s">
        <v>188</v>
      </c>
      <c r="AD177" t="s">
        <v>188</v>
      </c>
      <c r="AE177" t="s">
        <v>188</v>
      </c>
      <c r="AF177" t="s">
        <v>188</v>
      </c>
      <c r="AG177" t="s">
        <v>188</v>
      </c>
      <c r="AH177" t="s">
        <v>188</v>
      </c>
      <c r="AI177" t="s">
        <v>188</v>
      </c>
      <c r="AJ177" t="s">
        <v>188</v>
      </c>
      <c r="AK177" t="s">
        <v>188</v>
      </c>
      <c r="AL177" t="s">
        <v>188</v>
      </c>
      <c r="AM177" t="s">
        <v>188</v>
      </c>
      <c r="AN177" t="s">
        <v>187</v>
      </c>
      <c r="AO177" t="s">
        <v>188</v>
      </c>
      <c r="AP177" t="s">
        <v>188</v>
      </c>
      <c r="AQ177" t="s">
        <v>188</v>
      </c>
      <c r="AR177" t="s">
        <v>188</v>
      </c>
      <c r="AS177" t="s">
        <v>240</v>
      </c>
      <c r="AT177" t="s">
        <v>240</v>
      </c>
      <c r="AU177" t="s">
        <v>240</v>
      </c>
      <c r="AV177" t="s">
        <v>240</v>
      </c>
      <c r="AW177" t="s">
        <v>240</v>
      </c>
      <c r="AX177" s="259" t="s">
        <v>240</v>
      </c>
      <c r="AY177"/>
      <c r="AZ177" t="s">
        <v>240</v>
      </c>
    </row>
    <row r="178" spans="1:52" ht="15" x14ac:dyDescent="0.25">
      <c r="A178" s="260">
        <v>705072</v>
      </c>
      <c r="B178" s="261" t="s">
        <v>263</v>
      </c>
      <c r="C178" t="s">
        <v>186</v>
      </c>
      <c r="D178" t="s">
        <v>186</v>
      </c>
      <c r="E178" t="s">
        <v>186</v>
      </c>
      <c r="F178" t="s">
        <v>186</v>
      </c>
      <c r="G178" t="s">
        <v>188</v>
      </c>
      <c r="H178" t="s">
        <v>186</v>
      </c>
      <c r="I178" t="s">
        <v>186</v>
      </c>
      <c r="J178" t="s">
        <v>188</v>
      </c>
      <c r="K178" t="s">
        <v>188</v>
      </c>
      <c r="L178" t="s">
        <v>186</v>
      </c>
      <c r="M178" t="s">
        <v>186</v>
      </c>
      <c r="N178" t="s">
        <v>186</v>
      </c>
      <c r="O178" t="s">
        <v>188</v>
      </c>
      <c r="P178" t="s">
        <v>188</v>
      </c>
      <c r="Q178" t="s">
        <v>188</v>
      </c>
      <c r="R178" t="s">
        <v>188</v>
      </c>
      <c r="S178" t="s">
        <v>188</v>
      </c>
      <c r="T178" t="s">
        <v>186</v>
      </c>
      <c r="U178" t="s">
        <v>188</v>
      </c>
      <c r="V178" t="s">
        <v>186</v>
      </c>
      <c r="W178" t="s">
        <v>186</v>
      </c>
      <c r="X178" t="s">
        <v>186</v>
      </c>
      <c r="Y178" t="s">
        <v>188</v>
      </c>
      <c r="Z178" t="s">
        <v>186</v>
      </c>
      <c r="AA178" t="s">
        <v>187</v>
      </c>
      <c r="AB178" t="s">
        <v>186</v>
      </c>
      <c r="AC178" t="s">
        <v>187</v>
      </c>
      <c r="AD178" t="s">
        <v>188</v>
      </c>
      <c r="AE178" t="s">
        <v>186</v>
      </c>
      <c r="AF178" t="s">
        <v>188</v>
      </c>
      <c r="AG178" t="s">
        <v>188</v>
      </c>
      <c r="AH178" t="s">
        <v>188</v>
      </c>
      <c r="AI178" t="s">
        <v>187</v>
      </c>
      <c r="AJ178" t="s">
        <v>188</v>
      </c>
      <c r="AK178" t="s">
        <v>188</v>
      </c>
      <c r="AL178" t="s">
        <v>188</v>
      </c>
      <c r="AM178" t="s">
        <v>240</v>
      </c>
      <c r="AN178" t="s">
        <v>240</v>
      </c>
      <c r="AO178" t="s">
        <v>240</v>
      </c>
      <c r="AP178" t="s">
        <v>240</v>
      </c>
      <c r="AQ178" t="s">
        <v>240</v>
      </c>
      <c r="AR178" t="s">
        <v>240</v>
      </c>
      <c r="AS178"/>
      <c r="AT178" t="s">
        <v>240</v>
      </c>
      <c r="AU178" t="s">
        <v>240</v>
      </c>
      <c r="AV178" t="s">
        <v>240</v>
      </c>
      <c r="AW178" t="s">
        <v>240</v>
      </c>
      <c r="AX178" s="259" t="s">
        <v>240</v>
      </c>
      <c r="AY178"/>
      <c r="AZ178" t="s">
        <v>240</v>
      </c>
    </row>
    <row r="179" spans="1:52" ht="15" x14ac:dyDescent="0.25">
      <c r="A179" s="260">
        <v>705078</v>
      </c>
      <c r="B179" s="261" t="s">
        <v>262</v>
      </c>
      <c r="C179" t="s">
        <v>2124</v>
      </c>
      <c r="D179" t="s">
        <v>2124</v>
      </c>
      <c r="E179" t="s">
        <v>2124</v>
      </c>
      <c r="F179" t="s">
        <v>2124</v>
      </c>
      <c r="G179" t="s">
        <v>2124</v>
      </c>
      <c r="H179" t="s">
        <v>2124</v>
      </c>
      <c r="I179" t="s">
        <v>2124</v>
      </c>
      <c r="J179" t="s">
        <v>2124</v>
      </c>
      <c r="K179" t="s">
        <v>2124</v>
      </c>
      <c r="L179" t="s">
        <v>2124</v>
      </c>
      <c r="M179" t="s">
        <v>2124</v>
      </c>
      <c r="N179" t="s">
        <v>2124</v>
      </c>
      <c r="O179" t="s">
        <v>2124</v>
      </c>
      <c r="P179" t="s">
        <v>2124</v>
      </c>
      <c r="Q179" t="s">
        <v>2124</v>
      </c>
      <c r="R179" t="s">
        <v>2124</v>
      </c>
      <c r="S179" t="s">
        <v>2124</v>
      </c>
      <c r="T179" t="s">
        <v>2124</v>
      </c>
      <c r="U179" t="s">
        <v>2124</v>
      </c>
      <c r="V179" t="s">
        <v>2124</v>
      </c>
      <c r="W179" t="s">
        <v>2124</v>
      </c>
      <c r="X179" t="s">
        <v>2124</v>
      </c>
      <c r="Y179" t="s">
        <v>2124</v>
      </c>
      <c r="Z179" t="s">
        <v>2124</v>
      </c>
      <c r="AA179" t="s">
        <v>240</v>
      </c>
      <c r="AB179" t="s">
        <v>240</v>
      </c>
      <c r="AC179" t="s">
        <v>240</v>
      </c>
      <c r="AD179" t="s">
        <v>240</v>
      </c>
      <c r="AE179" t="s">
        <v>240</v>
      </c>
      <c r="AF179" t="s">
        <v>240</v>
      </c>
      <c r="AG179" t="s">
        <v>240</v>
      </c>
      <c r="AH179" t="s">
        <v>240</v>
      </c>
      <c r="AI179" t="s">
        <v>240</v>
      </c>
      <c r="AJ179" t="s">
        <v>240</v>
      </c>
      <c r="AK179" t="s">
        <v>240</v>
      </c>
      <c r="AL179" t="s">
        <v>240</v>
      </c>
      <c r="AM179" t="s">
        <v>240</v>
      </c>
      <c r="AN179" t="s">
        <v>240</v>
      </c>
      <c r="AO179" t="s">
        <v>240</v>
      </c>
      <c r="AP179" t="s">
        <v>240</v>
      </c>
      <c r="AQ179" t="s">
        <v>240</v>
      </c>
      <c r="AR179" t="s">
        <v>240</v>
      </c>
      <c r="AS179" t="s">
        <v>240</v>
      </c>
      <c r="AT179" t="s">
        <v>240</v>
      </c>
      <c r="AU179" t="s">
        <v>240</v>
      </c>
      <c r="AV179" t="s">
        <v>240</v>
      </c>
      <c r="AW179" t="s">
        <v>240</v>
      </c>
      <c r="AX179" s="259" t="s">
        <v>240</v>
      </c>
      <c r="AY179"/>
      <c r="AZ179" t="s">
        <v>5190</v>
      </c>
    </row>
    <row r="180" spans="1:52" ht="15" x14ac:dyDescent="0.25">
      <c r="A180" s="260">
        <v>705099</v>
      </c>
      <c r="B180" s="261" t="s">
        <v>468</v>
      </c>
      <c r="C180" t="s">
        <v>186</v>
      </c>
      <c r="D180" t="s">
        <v>186</v>
      </c>
      <c r="E180" t="s">
        <v>186</v>
      </c>
      <c r="F180" t="s">
        <v>186</v>
      </c>
      <c r="G180" t="s">
        <v>186</v>
      </c>
      <c r="H180" t="s">
        <v>186</v>
      </c>
      <c r="I180" t="s">
        <v>186</v>
      </c>
      <c r="J180" t="s">
        <v>186</v>
      </c>
      <c r="K180" t="s">
        <v>188</v>
      </c>
      <c r="L180" t="s">
        <v>186</v>
      </c>
      <c r="M180" t="s">
        <v>186</v>
      </c>
      <c r="N180" t="s">
        <v>186</v>
      </c>
      <c r="O180" t="s">
        <v>186</v>
      </c>
      <c r="P180" t="s">
        <v>186</v>
      </c>
      <c r="Q180" t="s">
        <v>186</v>
      </c>
      <c r="R180" t="s">
        <v>186</v>
      </c>
      <c r="S180" t="s">
        <v>186</v>
      </c>
      <c r="T180" t="s">
        <v>186</v>
      </c>
      <c r="U180" t="s">
        <v>186</v>
      </c>
      <c r="V180" t="s">
        <v>186</v>
      </c>
      <c r="W180" t="s">
        <v>186</v>
      </c>
      <c r="X180" t="s">
        <v>186</v>
      </c>
      <c r="Y180" t="s">
        <v>186</v>
      </c>
      <c r="Z180" t="s">
        <v>188</v>
      </c>
      <c r="AA180" t="s">
        <v>240</v>
      </c>
      <c r="AB180" t="s">
        <v>240</v>
      </c>
      <c r="AC180" t="s">
        <v>240</v>
      </c>
      <c r="AD180" t="s">
        <v>240</v>
      </c>
      <c r="AE180" t="s">
        <v>240</v>
      </c>
      <c r="AF180" t="s">
        <v>240</v>
      </c>
      <c r="AG180" t="s">
        <v>240</v>
      </c>
      <c r="AH180" t="s">
        <v>240</v>
      </c>
      <c r="AI180" t="s">
        <v>240</v>
      </c>
      <c r="AJ180" t="s">
        <v>240</v>
      </c>
      <c r="AK180" t="s">
        <v>240</v>
      </c>
      <c r="AL180" t="s">
        <v>240</v>
      </c>
      <c r="AM180" t="s">
        <v>240</v>
      </c>
      <c r="AN180" t="s">
        <v>240</v>
      </c>
      <c r="AO180" t="s">
        <v>240</v>
      </c>
      <c r="AP180" t="s">
        <v>240</v>
      </c>
      <c r="AQ180" t="s">
        <v>240</v>
      </c>
      <c r="AR180" t="s">
        <v>240</v>
      </c>
      <c r="AS180"/>
      <c r="AT180" t="s">
        <v>240</v>
      </c>
      <c r="AU180" t="s">
        <v>240</v>
      </c>
      <c r="AV180" t="s">
        <v>240</v>
      </c>
      <c r="AW180" t="s">
        <v>240</v>
      </c>
      <c r="AX180" s="259" t="s">
        <v>240</v>
      </c>
      <c r="AY180"/>
      <c r="AZ180" t="s">
        <v>240</v>
      </c>
    </row>
    <row r="181" spans="1:52" ht="15" x14ac:dyDescent="0.25">
      <c r="A181" s="262">
        <v>705103</v>
      </c>
      <c r="B181" s="263" t="s">
        <v>466</v>
      </c>
      <c r="C181" s="264" t="s">
        <v>188</v>
      </c>
      <c r="D181" s="264" t="s">
        <v>188</v>
      </c>
      <c r="E181" s="264" t="s">
        <v>186</v>
      </c>
      <c r="F181" s="264" t="s">
        <v>188</v>
      </c>
      <c r="G181" s="264" t="s">
        <v>188</v>
      </c>
      <c r="H181" s="264" t="s">
        <v>186</v>
      </c>
      <c r="I181" s="264" t="s">
        <v>188</v>
      </c>
      <c r="J181" s="264" t="s">
        <v>188</v>
      </c>
      <c r="K181" s="264" t="s">
        <v>188</v>
      </c>
      <c r="L181" s="264" t="s">
        <v>186</v>
      </c>
      <c r="M181" t="s">
        <v>2124</v>
      </c>
      <c r="N181" t="s">
        <v>186</v>
      </c>
      <c r="O181" s="264" t="s">
        <v>186</v>
      </c>
      <c r="P181" s="264" t="s">
        <v>186</v>
      </c>
      <c r="Q181" s="264" t="s">
        <v>188</v>
      </c>
      <c r="R181" s="264" t="s">
        <v>188</v>
      </c>
      <c r="S181" s="264" t="s">
        <v>188</v>
      </c>
      <c r="T181" s="264" t="s">
        <v>188</v>
      </c>
      <c r="U181" s="264" t="s">
        <v>188</v>
      </c>
      <c r="V181" s="264" t="s">
        <v>188</v>
      </c>
      <c r="W181" s="264" t="s">
        <v>188</v>
      </c>
      <c r="X181" s="264" t="s">
        <v>188</v>
      </c>
      <c r="Y181" s="264" t="s">
        <v>186</v>
      </c>
      <c r="Z181" s="264" t="s">
        <v>188</v>
      </c>
      <c r="AA181" s="264" t="s">
        <v>188</v>
      </c>
      <c r="AB181" s="264" t="s">
        <v>188</v>
      </c>
      <c r="AC181" s="264" t="s">
        <v>188</v>
      </c>
      <c r="AD181" s="264" t="s">
        <v>188</v>
      </c>
      <c r="AE181" s="264" t="s">
        <v>188</v>
      </c>
      <c r="AF181" s="264" t="s">
        <v>188</v>
      </c>
      <c r="AG181" s="264" t="s">
        <v>188</v>
      </c>
      <c r="AH181" s="264" t="s">
        <v>188</v>
      </c>
      <c r="AI181" s="264" t="s">
        <v>188</v>
      </c>
      <c r="AJ181" s="264" t="s">
        <v>188</v>
      </c>
      <c r="AK181" s="264" t="s">
        <v>188</v>
      </c>
      <c r="AL181" s="264" t="s">
        <v>188</v>
      </c>
      <c r="AM181" s="264" t="s">
        <v>188</v>
      </c>
      <c r="AN181" s="264" t="s">
        <v>187</v>
      </c>
      <c r="AO181" s="264" t="s">
        <v>188</v>
      </c>
      <c r="AP181" s="264" t="s">
        <v>187</v>
      </c>
      <c r="AQ181" s="264" t="s">
        <v>187</v>
      </c>
      <c r="AR181" s="264" t="s">
        <v>188</v>
      </c>
      <c r="AS181" s="264" t="s">
        <v>187</v>
      </c>
      <c r="AT181" s="264" t="s">
        <v>188</v>
      </c>
      <c r="AU181" s="264" t="s">
        <v>187</v>
      </c>
      <c r="AV181" s="264" t="s">
        <v>188</v>
      </c>
      <c r="AW181" s="264" t="s">
        <v>187</v>
      </c>
      <c r="AX181" s="264" t="s">
        <v>187</v>
      </c>
      <c r="AY181" s="264" t="s">
        <v>2044</v>
      </c>
      <c r="AZ181" t="s">
        <v>240</v>
      </c>
    </row>
    <row r="182" spans="1:52" ht="15" x14ac:dyDescent="0.25">
      <c r="A182" s="260">
        <v>705105</v>
      </c>
      <c r="B182" s="261" t="s">
        <v>263</v>
      </c>
      <c r="C182" t="s">
        <v>188</v>
      </c>
      <c r="D182" t="s">
        <v>188</v>
      </c>
      <c r="E182" t="s">
        <v>188</v>
      </c>
      <c r="F182" t="s">
        <v>186</v>
      </c>
      <c r="G182" t="s">
        <v>186</v>
      </c>
      <c r="H182" t="s">
        <v>186</v>
      </c>
      <c r="I182" t="s">
        <v>186</v>
      </c>
      <c r="J182" t="s">
        <v>188</v>
      </c>
      <c r="K182" t="s">
        <v>186</v>
      </c>
      <c r="L182" t="s">
        <v>186</v>
      </c>
      <c r="M182" t="s">
        <v>186</v>
      </c>
      <c r="N182" t="s">
        <v>186</v>
      </c>
      <c r="O182" t="s">
        <v>186</v>
      </c>
      <c r="P182" t="s">
        <v>188</v>
      </c>
      <c r="Q182" t="s">
        <v>188</v>
      </c>
      <c r="R182" t="s">
        <v>188</v>
      </c>
      <c r="S182" t="s">
        <v>188</v>
      </c>
      <c r="T182" t="s">
        <v>188</v>
      </c>
      <c r="U182" t="s">
        <v>186</v>
      </c>
      <c r="V182" t="s">
        <v>188</v>
      </c>
      <c r="W182" t="s">
        <v>186</v>
      </c>
      <c r="X182" t="s">
        <v>188</v>
      </c>
      <c r="Y182" t="s">
        <v>188</v>
      </c>
      <c r="Z182" t="s">
        <v>188</v>
      </c>
      <c r="AA182" t="s">
        <v>186</v>
      </c>
      <c r="AB182" t="s">
        <v>186</v>
      </c>
      <c r="AC182" t="s">
        <v>186</v>
      </c>
      <c r="AD182" t="s">
        <v>186</v>
      </c>
      <c r="AE182" t="s">
        <v>186</v>
      </c>
      <c r="AF182" t="s">
        <v>186</v>
      </c>
      <c r="AG182" t="s">
        <v>188</v>
      </c>
      <c r="AH182" t="s">
        <v>186</v>
      </c>
      <c r="AI182" t="s">
        <v>188</v>
      </c>
      <c r="AJ182" t="s">
        <v>188</v>
      </c>
      <c r="AK182" t="s">
        <v>186</v>
      </c>
      <c r="AL182" t="s">
        <v>186</v>
      </c>
      <c r="AM182" t="s">
        <v>240</v>
      </c>
      <c r="AN182" t="s">
        <v>240</v>
      </c>
      <c r="AO182" t="s">
        <v>240</v>
      </c>
      <c r="AP182" t="s">
        <v>240</v>
      </c>
      <c r="AQ182" t="s">
        <v>240</v>
      </c>
      <c r="AR182" t="s">
        <v>240</v>
      </c>
      <c r="AS182" t="s">
        <v>240</v>
      </c>
      <c r="AT182" t="s">
        <v>240</v>
      </c>
      <c r="AU182" t="s">
        <v>240</v>
      </c>
      <c r="AV182" t="s">
        <v>240</v>
      </c>
      <c r="AW182" t="s">
        <v>240</v>
      </c>
      <c r="AX182" s="259" t="s">
        <v>240</v>
      </c>
      <c r="AY182"/>
      <c r="AZ182" t="s">
        <v>240</v>
      </c>
    </row>
    <row r="183" spans="1:52" ht="15" x14ac:dyDescent="0.25">
      <c r="A183" s="262">
        <v>705107</v>
      </c>
      <c r="B183" s="263" t="s">
        <v>262</v>
      </c>
      <c r="C183" s="264" t="s">
        <v>186</v>
      </c>
      <c r="D183" s="264" t="s">
        <v>186</v>
      </c>
      <c r="E183" s="264" t="s">
        <v>188</v>
      </c>
      <c r="F183" s="264" t="s">
        <v>188</v>
      </c>
      <c r="G183" s="264" t="s">
        <v>186</v>
      </c>
      <c r="H183" s="264" t="s">
        <v>188</v>
      </c>
      <c r="I183" s="264" t="s">
        <v>186</v>
      </c>
      <c r="J183" s="264" t="s">
        <v>186</v>
      </c>
      <c r="K183" s="264" t="s">
        <v>186</v>
      </c>
      <c r="L183" s="264" t="s">
        <v>186</v>
      </c>
      <c r="M183" t="s">
        <v>186</v>
      </c>
      <c r="N183" t="s">
        <v>186</v>
      </c>
      <c r="O183" s="264" t="s">
        <v>186</v>
      </c>
      <c r="P183" s="264" t="s">
        <v>188</v>
      </c>
      <c r="Q183" s="264" t="s">
        <v>186</v>
      </c>
      <c r="R183" s="264" t="s">
        <v>186</v>
      </c>
      <c r="S183" s="264" t="s">
        <v>188</v>
      </c>
      <c r="T183" s="264" t="s">
        <v>187</v>
      </c>
      <c r="U183" s="264" t="s">
        <v>187</v>
      </c>
      <c r="V183" s="264" t="s">
        <v>187</v>
      </c>
      <c r="W183" s="264" t="s">
        <v>187</v>
      </c>
      <c r="X183" s="264" t="s">
        <v>187</v>
      </c>
      <c r="Y183" s="264" t="s">
        <v>187</v>
      </c>
      <c r="Z183" s="264" t="s">
        <v>187</v>
      </c>
      <c r="AA183" s="264" t="s">
        <v>240</v>
      </c>
      <c r="AB183" s="264" t="s">
        <v>240</v>
      </c>
      <c r="AC183" s="264" t="s">
        <v>240</v>
      </c>
      <c r="AD183" s="264" t="s">
        <v>240</v>
      </c>
      <c r="AE183" s="264" t="s">
        <v>240</v>
      </c>
      <c r="AF183" s="264" t="s">
        <v>240</v>
      </c>
      <c r="AG183" s="264" t="s">
        <v>240</v>
      </c>
      <c r="AH183" s="264" t="s">
        <v>240</v>
      </c>
      <c r="AI183" s="264" t="s">
        <v>240</v>
      </c>
      <c r="AJ183" s="264" t="s">
        <v>240</v>
      </c>
      <c r="AK183" s="264" t="s">
        <v>240</v>
      </c>
      <c r="AL183" s="264" t="s">
        <v>240</v>
      </c>
      <c r="AM183" s="264" t="s">
        <v>240</v>
      </c>
      <c r="AN183" s="264" t="s">
        <v>240</v>
      </c>
      <c r="AO183" s="264" t="s">
        <v>240</v>
      </c>
      <c r="AP183" s="264" t="s">
        <v>240</v>
      </c>
      <c r="AQ183" s="264" t="s">
        <v>240</v>
      </c>
      <c r="AR183" s="264" t="s">
        <v>240</v>
      </c>
      <c r="AS183" s="264" t="s">
        <v>240</v>
      </c>
      <c r="AT183" s="264" t="s">
        <v>240</v>
      </c>
      <c r="AU183" s="264" t="s">
        <v>240</v>
      </c>
      <c r="AV183" s="264" t="s">
        <v>240</v>
      </c>
      <c r="AW183" s="264" t="s">
        <v>240</v>
      </c>
      <c r="AX183" s="264" t="s">
        <v>240</v>
      </c>
      <c r="AY183" s="264" t="s">
        <v>2044</v>
      </c>
      <c r="AZ183" t="s">
        <v>240</v>
      </c>
    </row>
    <row r="184" spans="1:52" ht="15" x14ac:dyDescent="0.25">
      <c r="A184" s="262">
        <v>705112</v>
      </c>
      <c r="B184" s="263" t="s">
        <v>468</v>
      </c>
      <c r="C184" s="264" t="s">
        <v>188</v>
      </c>
      <c r="D184" s="264" t="s">
        <v>188</v>
      </c>
      <c r="E184" s="264" t="s">
        <v>188</v>
      </c>
      <c r="F184" s="264" t="s">
        <v>188</v>
      </c>
      <c r="G184" s="264" t="s">
        <v>188</v>
      </c>
      <c r="H184" s="264" t="s">
        <v>188</v>
      </c>
      <c r="I184" s="264" t="s">
        <v>188</v>
      </c>
      <c r="J184" s="264" t="s">
        <v>188</v>
      </c>
      <c r="K184" s="264" t="s">
        <v>188</v>
      </c>
      <c r="L184" s="264" t="s">
        <v>186</v>
      </c>
      <c r="M184" t="s">
        <v>188</v>
      </c>
      <c r="N184" t="s">
        <v>186</v>
      </c>
      <c r="O184" s="264" t="s">
        <v>186</v>
      </c>
      <c r="P184" s="264" t="s">
        <v>188</v>
      </c>
      <c r="Q184" s="264" t="s">
        <v>188</v>
      </c>
      <c r="R184" s="264" t="s">
        <v>188</v>
      </c>
      <c r="S184" s="264" t="s">
        <v>186</v>
      </c>
      <c r="T184" s="264" t="s">
        <v>188</v>
      </c>
      <c r="U184" s="264" t="s">
        <v>188</v>
      </c>
      <c r="V184" s="264" t="s">
        <v>188</v>
      </c>
      <c r="W184" s="264" t="s">
        <v>188</v>
      </c>
      <c r="X184" s="264" t="s">
        <v>188</v>
      </c>
      <c r="Y184" s="264" t="s">
        <v>188</v>
      </c>
      <c r="Z184" s="264" t="s">
        <v>188</v>
      </c>
      <c r="AA184" s="264" t="s">
        <v>187</v>
      </c>
      <c r="AB184" s="264" t="s">
        <v>187</v>
      </c>
      <c r="AC184" s="264" t="s">
        <v>187</v>
      </c>
      <c r="AD184" s="264" t="s">
        <v>187</v>
      </c>
      <c r="AE184" s="264" t="s">
        <v>187</v>
      </c>
      <c r="AF184" s="264" t="s">
        <v>187</v>
      </c>
      <c r="AG184" s="264" t="s">
        <v>240</v>
      </c>
      <c r="AH184" s="264" t="s">
        <v>240</v>
      </c>
      <c r="AI184" s="264" t="s">
        <v>240</v>
      </c>
      <c r="AJ184" s="264" t="s">
        <v>240</v>
      </c>
      <c r="AK184" s="264" t="s">
        <v>240</v>
      </c>
      <c r="AL184" s="264" t="s">
        <v>240</v>
      </c>
      <c r="AM184" s="264" t="s">
        <v>240</v>
      </c>
      <c r="AN184" s="264" t="s">
        <v>240</v>
      </c>
      <c r="AO184" s="264" t="s">
        <v>240</v>
      </c>
      <c r="AP184" s="264" t="s">
        <v>240</v>
      </c>
      <c r="AQ184" s="264" t="s">
        <v>240</v>
      </c>
      <c r="AR184" s="264" t="s">
        <v>240</v>
      </c>
      <c r="AS184" s="264" t="s">
        <v>240</v>
      </c>
      <c r="AT184" s="264" t="s">
        <v>240</v>
      </c>
      <c r="AU184" s="264" t="s">
        <v>240</v>
      </c>
      <c r="AV184" s="264" t="s">
        <v>240</v>
      </c>
      <c r="AW184" s="264" t="s">
        <v>240</v>
      </c>
      <c r="AX184" s="264" t="s">
        <v>240</v>
      </c>
      <c r="AY184" s="264" t="s">
        <v>2044</v>
      </c>
      <c r="AZ184" t="s">
        <v>240</v>
      </c>
    </row>
    <row r="185" spans="1:52" ht="15" x14ac:dyDescent="0.25">
      <c r="A185" s="260">
        <v>705133</v>
      </c>
      <c r="B185" s="261" t="s">
        <v>262</v>
      </c>
      <c r="C185" t="s">
        <v>188</v>
      </c>
      <c r="D185" t="s">
        <v>186</v>
      </c>
      <c r="E185" t="s">
        <v>186</v>
      </c>
      <c r="F185" t="s">
        <v>186</v>
      </c>
      <c r="G185" t="s">
        <v>186</v>
      </c>
      <c r="H185" t="s">
        <v>186</v>
      </c>
      <c r="I185" t="s">
        <v>188</v>
      </c>
      <c r="J185" t="s">
        <v>186</v>
      </c>
      <c r="K185" t="s">
        <v>186</v>
      </c>
      <c r="L185" t="s">
        <v>186</v>
      </c>
      <c r="M185" t="s">
        <v>188</v>
      </c>
      <c r="N185" t="s">
        <v>188</v>
      </c>
      <c r="O185" t="s">
        <v>186</v>
      </c>
      <c r="P185" t="s">
        <v>186</v>
      </c>
      <c r="Q185" t="s">
        <v>188</v>
      </c>
      <c r="R185" t="s">
        <v>188</v>
      </c>
      <c r="S185" t="s">
        <v>188</v>
      </c>
      <c r="T185" t="s">
        <v>187</v>
      </c>
      <c r="U185" t="s">
        <v>186</v>
      </c>
      <c r="V185" t="s">
        <v>186</v>
      </c>
      <c r="W185" t="s">
        <v>188</v>
      </c>
      <c r="X185" t="s">
        <v>188</v>
      </c>
      <c r="Y185" t="s">
        <v>186</v>
      </c>
      <c r="Z185" t="s">
        <v>187</v>
      </c>
      <c r="AA185" t="s">
        <v>240</v>
      </c>
      <c r="AB185" t="s">
        <v>240</v>
      </c>
      <c r="AC185" t="s">
        <v>240</v>
      </c>
      <c r="AD185" t="s">
        <v>240</v>
      </c>
      <c r="AE185" t="s">
        <v>240</v>
      </c>
      <c r="AF185" t="s">
        <v>240</v>
      </c>
      <c r="AG185" t="s">
        <v>240</v>
      </c>
      <c r="AH185" t="s">
        <v>240</v>
      </c>
      <c r="AI185" t="s">
        <v>240</v>
      </c>
      <c r="AJ185" t="s">
        <v>240</v>
      </c>
      <c r="AK185" t="s">
        <v>240</v>
      </c>
      <c r="AL185" t="s">
        <v>240</v>
      </c>
      <c r="AM185" t="s">
        <v>240</v>
      </c>
      <c r="AN185" t="s">
        <v>240</v>
      </c>
      <c r="AO185" t="s">
        <v>240</v>
      </c>
      <c r="AP185" t="s">
        <v>240</v>
      </c>
      <c r="AQ185" t="s">
        <v>240</v>
      </c>
      <c r="AR185" t="s">
        <v>240</v>
      </c>
      <c r="AS185" t="s">
        <v>240</v>
      </c>
      <c r="AT185" t="s">
        <v>240</v>
      </c>
      <c r="AU185" t="s">
        <v>240</v>
      </c>
      <c r="AV185" t="s">
        <v>240</v>
      </c>
      <c r="AW185" t="s">
        <v>240</v>
      </c>
      <c r="AX185" s="259" t="s">
        <v>240</v>
      </c>
      <c r="AY185"/>
      <c r="AZ185" t="s">
        <v>240</v>
      </c>
    </row>
    <row r="186" spans="1:52" ht="15" x14ac:dyDescent="0.25">
      <c r="A186" s="262">
        <v>705139</v>
      </c>
      <c r="B186" s="263" t="s">
        <v>262</v>
      </c>
      <c r="C186" s="264" t="s">
        <v>188</v>
      </c>
      <c r="D186" s="264" t="s">
        <v>186</v>
      </c>
      <c r="E186" s="264" t="s">
        <v>188</v>
      </c>
      <c r="F186" s="264" t="s">
        <v>188</v>
      </c>
      <c r="G186" s="264" t="s">
        <v>186</v>
      </c>
      <c r="H186" s="264" t="s">
        <v>186</v>
      </c>
      <c r="I186" s="264" t="s">
        <v>188</v>
      </c>
      <c r="J186" s="264" t="s">
        <v>188</v>
      </c>
      <c r="K186" s="264" t="s">
        <v>188</v>
      </c>
      <c r="L186" s="264" t="s">
        <v>187</v>
      </c>
      <c r="M186" t="s">
        <v>186</v>
      </c>
      <c r="N186" t="s">
        <v>186</v>
      </c>
      <c r="O186" s="264" t="s">
        <v>188</v>
      </c>
      <c r="P186" s="264" t="s">
        <v>188</v>
      </c>
      <c r="Q186" s="264" t="s">
        <v>188</v>
      </c>
      <c r="R186" s="264" t="s">
        <v>187</v>
      </c>
      <c r="S186" s="264" t="s">
        <v>188</v>
      </c>
      <c r="T186" s="264" t="s">
        <v>188</v>
      </c>
      <c r="U186" s="264" t="s">
        <v>187</v>
      </c>
      <c r="V186" s="264" t="s">
        <v>187</v>
      </c>
      <c r="W186" s="264" t="s">
        <v>187</v>
      </c>
      <c r="X186" s="264" t="s">
        <v>187</v>
      </c>
      <c r="Y186" s="264" t="s">
        <v>187</v>
      </c>
      <c r="Z186" s="264" t="s">
        <v>188</v>
      </c>
      <c r="AA186" s="264" t="s">
        <v>240</v>
      </c>
      <c r="AB186" s="264" t="s">
        <v>240</v>
      </c>
      <c r="AC186" s="264" t="s">
        <v>240</v>
      </c>
      <c r="AD186" s="264" t="s">
        <v>240</v>
      </c>
      <c r="AE186" s="264" t="s">
        <v>240</v>
      </c>
      <c r="AF186" s="264" t="s">
        <v>240</v>
      </c>
      <c r="AG186" s="264" t="s">
        <v>240</v>
      </c>
      <c r="AH186" s="264" t="s">
        <v>240</v>
      </c>
      <c r="AI186" s="264" t="s">
        <v>240</v>
      </c>
      <c r="AJ186" s="264" t="s">
        <v>240</v>
      </c>
      <c r="AK186" s="264" t="s">
        <v>240</v>
      </c>
      <c r="AL186" s="264" t="s">
        <v>240</v>
      </c>
      <c r="AM186" s="264" t="s">
        <v>240</v>
      </c>
      <c r="AN186" s="264" t="s">
        <v>240</v>
      </c>
      <c r="AO186" s="264" t="s">
        <v>240</v>
      </c>
      <c r="AP186" s="264" t="s">
        <v>240</v>
      </c>
      <c r="AQ186" s="264" t="s">
        <v>240</v>
      </c>
      <c r="AR186" s="264" t="s">
        <v>240</v>
      </c>
      <c r="AS186" s="264" t="s">
        <v>240</v>
      </c>
      <c r="AT186" s="264" t="s">
        <v>240</v>
      </c>
      <c r="AU186" s="264" t="s">
        <v>240</v>
      </c>
      <c r="AV186" s="264" t="s">
        <v>240</v>
      </c>
      <c r="AW186" s="264" t="s">
        <v>240</v>
      </c>
      <c r="AX186" s="264" t="s">
        <v>240</v>
      </c>
      <c r="AY186" s="264" t="s">
        <v>2044</v>
      </c>
      <c r="AZ186" t="s">
        <v>240</v>
      </c>
    </row>
    <row r="187" spans="1:52" ht="15" x14ac:dyDescent="0.25">
      <c r="A187" s="260">
        <v>705141</v>
      </c>
      <c r="B187" s="261" t="s">
        <v>239</v>
      </c>
      <c r="C187" t="s">
        <v>188</v>
      </c>
      <c r="D187" t="s">
        <v>188</v>
      </c>
      <c r="E187" t="s">
        <v>186</v>
      </c>
      <c r="F187" t="s">
        <v>188</v>
      </c>
      <c r="G187" t="s">
        <v>186</v>
      </c>
      <c r="H187" t="s">
        <v>186</v>
      </c>
      <c r="I187" t="s">
        <v>186</v>
      </c>
      <c r="J187" t="s">
        <v>188</v>
      </c>
      <c r="K187" t="s">
        <v>188</v>
      </c>
      <c r="L187" t="s">
        <v>188</v>
      </c>
      <c r="M187" t="s">
        <v>186</v>
      </c>
      <c r="N187" t="s">
        <v>186</v>
      </c>
      <c r="O187" t="s">
        <v>186</v>
      </c>
      <c r="P187" t="s">
        <v>186</v>
      </c>
      <c r="Q187" t="s">
        <v>188</v>
      </c>
      <c r="R187" t="s">
        <v>188</v>
      </c>
      <c r="S187" t="s">
        <v>186</v>
      </c>
      <c r="T187" t="s">
        <v>188</v>
      </c>
      <c r="U187" t="s">
        <v>188</v>
      </c>
      <c r="V187" t="s">
        <v>188</v>
      </c>
      <c r="W187" t="s">
        <v>188</v>
      </c>
      <c r="X187" t="s">
        <v>188</v>
      </c>
      <c r="Y187" t="s">
        <v>188</v>
      </c>
      <c r="Z187" t="s">
        <v>186</v>
      </c>
      <c r="AA187" t="s">
        <v>188</v>
      </c>
      <c r="AB187" t="s">
        <v>186</v>
      </c>
      <c r="AC187" t="s">
        <v>188</v>
      </c>
      <c r="AD187" t="s">
        <v>186</v>
      </c>
      <c r="AE187" t="s">
        <v>186</v>
      </c>
      <c r="AF187" t="s">
        <v>188</v>
      </c>
      <c r="AG187" t="s">
        <v>188</v>
      </c>
      <c r="AH187" t="s">
        <v>188</v>
      </c>
      <c r="AI187" t="s">
        <v>188</v>
      </c>
      <c r="AJ187" t="s">
        <v>188</v>
      </c>
      <c r="AK187" t="s">
        <v>188</v>
      </c>
      <c r="AL187" t="s">
        <v>188</v>
      </c>
      <c r="AM187" t="s">
        <v>240</v>
      </c>
      <c r="AN187" t="s">
        <v>240</v>
      </c>
      <c r="AO187" t="s">
        <v>240</v>
      </c>
      <c r="AP187" t="s">
        <v>240</v>
      </c>
      <c r="AQ187" t="s">
        <v>240</v>
      </c>
      <c r="AR187" t="s">
        <v>240</v>
      </c>
      <c r="AS187" t="s">
        <v>240</v>
      </c>
      <c r="AT187" t="s">
        <v>240</v>
      </c>
      <c r="AU187" t="s">
        <v>240</v>
      </c>
      <c r="AV187" t="s">
        <v>240</v>
      </c>
      <c r="AW187" t="s">
        <v>240</v>
      </c>
      <c r="AX187" s="259" t="s">
        <v>240</v>
      </c>
      <c r="AY187"/>
      <c r="AZ187" t="s">
        <v>240</v>
      </c>
    </row>
    <row r="188" spans="1:52" ht="15" x14ac:dyDescent="0.25">
      <c r="A188" s="260">
        <v>705161</v>
      </c>
      <c r="B188" s="261" t="s">
        <v>262</v>
      </c>
      <c r="C188" t="s">
        <v>188</v>
      </c>
      <c r="D188" t="s">
        <v>186</v>
      </c>
      <c r="E188" t="s">
        <v>186</v>
      </c>
      <c r="F188" t="s">
        <v>186</v>
      </c>
      <c r="G188" t="s">
        <v>188</v>
      </c>
      <c r="H188" t="s">
        <v>188</v>
      </c>
      <c r="I188" t="s">
        <v>188</v>
      </c>
      <c r="J188" t="s">
        <v>186</v>
      </c>
      <c r="K188" t="s">
        <v>188</v>
      </c>
      <c r="L188" t="s">
        <v>186</v>
      </c>
      <c r="M188" t="s">
        <v>186</v>
      </c>
      <c r="N188" t="s">
        <v>186</v>
      </c>
      <c r="O188" t="s">
        <v>186</v>
      </c>
      <c r="P188" t="s">
        <v>186</v>
      </c>
      <c r="Q188" t="s">
        <v>186</v>
      </c>
      <c r="R188" t="s">
        <v>187</v>
      </c>
      <c r="S188" t="s">
        <v>188</v>
      </c>
      <c r="T188" t="s">
        <v>187</v>
      </c>
      <c r="U188" t="s">
        <v>187</v>
      </c>
      <c r="V188" t="s">
        <v>187</v>
      </c>
      <c r="W188" t="s">
        <v>186</v>
      </c>
      <c r="X188" t="s">
        <v>188</v>
      </c>
      <c r="Y188" t="s">
        <v>186</v>
      </c>
      <c r="Z188" t="s">
        <v>187</v>
      </c>
      <c r="AA188" t="s">
        <v>240</v>
      </c>
      <c r="AB188" t="s">
        <v>240</v>
      </c>
      <c r="AC188" t="s">
        <v>240</v>
      </c>
      <c r="AD188" t="s">
        <v>240</v>
      </c>
      <c r="AE188" t="s">
        <v>240</v>
      </c>
      <c r="AF188" t="s">
        <v>240</v>
      </c>
      <c r="AG188" t="s">
        <v>240</v>
      </c>
      <c r="AH188" t="s">
        <v>240</v>
      </c>
      <c r="AI188" t="s">
        <v>240</v>
      </c>
      <c r="AJ188" t="s">
        <v>240</v>
      </c>
      <c r="AK188" t="s">
        <v>240</v>
      </c>
      <c r="AL188" t="s">
        <v>240</v>
      </c>
      <c r="AM188" t="s">
        <v>240</v>
      </c>
      <c r="AN188" t="s">
        <v>240</v>
      </c>
      <c r="AO188" t="s">
        <v>240</v>
      </c>
      <c r="AP188" t="s">
        <v>240</v>
      </c>
      <c r="AQ188" t="s">
        <v>240</v>
      </c>
      <c r="AR188" t="s">
        <v>240</v>
      </c>
      <c r="AS188" t="s">
        <v>240</v>
      </c>
      <c r="AT188" t="s">
        <v>240</v>
      </c>
      <c r="AU188" t="s">
        <v>240</v>
      </c>
      <c r="AV188" t="s">
        <v>240</v>
      </c>
      <c r="AW188" t="s">
        <v>240</v>
      </c>
      <c r="AX188" s="259" t="s">
        <v>240</v>
      </c>
      <c r="AY188"/>
      <c r="AZ188" t="s">
        <v>240</v>
      </c>
    </row>
    <row r="189" spans="1:52" ht="15" x14ac:dyDescent="0.25">
      <c r="A189" s="260">
        <v>705177</v>
      </c>
      <c r="B189" s="261" t="s">
        <v>263</v>
      </c>
      <c r="C189" t="s">
        <v>186</v>
      </c>
      <c r="D189" t="s">
        <v>186</v>
      </c>
      <c r="E189" t="s">
        <v>186</v>
      </c>
      <c r="F189" t="s">
        <v>186</v>
      </c>
      <c r="G189" t="s">
        <v>186</v>
      </c>
      <c r="H189" t="s">
        <v>186</v>
      </c>
      <c r="I189" t="s">
        <v>188</v>
      </c>
      <c r="J189" t="s">
        <v>186</v>
      </c>
      <c r="K189" t="s">
        <v>186</v>
      </c>
      <c r="L189" t="s">
        <v>186</v>
      </c>
      <c r="M189" t="s">
        <v>186</v>
      </c>
      <c r="N189" t="s">
        <v>186</v>
      </c>
      <c r="O189" t="s">
        <v>188</v>
      </c>
      <c r="P189" t="s">
        <v>186</v>
      </c>
      <c r="Q189" t="s">
        <v>186</v>
      </c>
      <c r="R189" t="s">
        <v>186</v>
      </c>
      <c r="S189" t="s">
        <v>188</v>
      </c>
      <c r="T189" t="s">
        <v>188</v>
      </c>
      <c r="U189" t="s">
        <v>186</v>
      </c>
      <c r="V189" t="s">
        <v>186</v>
      </c>
      <c r="W189" t="s">
        <v>186</v>
      </c>
      <c r="X189" t="s">
        <v>186</v>
      </c>
      <c r="Y189" t="s">
        <v>186</v>
      </c>
      <c r="Z189" t="s">
        <v>186</v>
      </c>
      <c r="AA189" t="s">
        <v>186</v>
      </c>
      <c r="AB189" t="s">
        <v>188</v>
      </c>
      <c r="AC189" t="s">
        <v>188</v>
      </c>
      <c r="AD189" t="s">
        <v>188</v>
      </c>
      <c r="AE189" t="s">
        <v>188</v>
      </c>
      <c r="AF189" t="s">
        <v>188</v>
      </c>
      <c r="AG189" t="s">
        <v>188</v>
      </c>
      <c r="AH189" t="s">
        <v>188</v>
      </c>
      <c r="AI189" t="s">
        <v>188</v>
      </c>
      <c r="AJ189" t="s">
        <v>188</v>
      </c>
      <c r="AK189" t="s">
        <v>188</v>
      </c>
      <c r="AL189" t="s">
        <v>188</v>
      </c>
      <c r="AM189" t="s">
        <v>240</v>
      </c>
      <c r="AN189" t="s">
        <v>240</v>
      </c>
      <c r="AO189" t="s">
        <v>240</v>
      </c>
      <c r="AP189" t="s">
        <v>240</v>
      </c>
      <c r="AQ189" t="s">
        <v>240</v>
      </c>
      <c r="AR189" t="s">
        <v>240</v>
      </c>
      <c r="AS189" t="s">
        <v>240</v>
      </c>
      <c r="AT189" t="s">
        <v>240</v>
      </c>
      <c r="AU189" t="s">
        <v>240</v>
      </c>
      <c r="AV189" t="s">
        <v>240</v>
      </c>
      <c r="AW189" t="s">
        <v>240</v>
      </c>
      <c r="AX189" s="259" t="s">
        <v>240</v>
      </c>
      <c r="AY189"/>
      <c r="AZ189" t="s">
        <v>240</v>
      </c>
    </row>
    <row r="190" spans="1:52" ht="15" x14ac:dyDescent="0.25">
      <c r="A190" s="260">
        <v>705179</v>
      </c>
      <c r="B190" s="261" t="s">
        <v>468</v>
      </c>
      <c r="C190" t="s">
        <v>186</v>
      </c>
      <c r="D190" t="s">
        <v>186</v>
      </c>
      <c r="E190" t="s">
        <v>186</v>
      </c>
      <c r="F190" t="s">
        <v>186</v>
      </c>
      <c r="G190" t="s">
        <v>186</v>
      </c>
      <c r="H190" t="s">
        <v>186</v>
      </c>
      <c r="I190" t="s">
        <v>186</v>
      </c>
      <c r="J190" t="s">
        <v>186</v>
      </c>
      <c r="K190" t="s">
        <v>186</v>
      </c>
      <c r="L190" t="s">
        <v>186</v>
      </c>
      <c r="M190" t="s">
        <v>186</v>
      </c>
      <c r="N190" t="s">
        <v>186</v>
      </c>
      <c r="O190" t="s">
        <v>186</v>
      </c>
      <c r="P190" t="s">
        <v>186</v>
      </c>
      <c r="Q190" t="s">
        <v>186</v>
      </c>
      <c r="R190" t="s">
        <v>186</v>
      </c>
      <c r="S190" t="s">
        <v>186</v>
      </c>
      <c r="T190" t="s">
        <v>186</v>
      </c>
      <c r="U190" t="s">
        <v>186</v>
      </c>
      <c r="V190" t="s">
        <v>186</v>
      </c>
      <c r="W190" t="s">
        <v>186</v>
      </c>
      <c r="X190" t="s">
        <v>186</v>
      </c>
      <c r="Y190" t="s">
        <v>186</v>
      </c>
      <c r="Z190" t="s">
        <v>186</v>
      </c>
      <c r="AA190" t="s">
        <v>240</v>
      </c>
      <c r="AB190" t="s">
        <v>240</v>
      </c>
      <c r="AC190" t="s">
        <v>240</v>
      </c>
      <c r="AD190" t="s">
        <v>240</v>
      </c>
      <c r="AE190" t="s">
        <v>240</v>
      </c>
      <c r="AF190" t="s">
        <v>240</v>
      </c>
      <c r="AG190" t="s">
        <v>240</v>
      </c>
      <c r="AH190" t="s">
        <v>240</v>
      </c>
      <c r="AI190" t="s">
        <v>240</v>
      </c>
      <c r="AJ190" t="s">
        <v>240</v>
      </c>
      <c r="AK190" t="s">
        <v>240</v>
      </c>
      <c r="AL190" t="s">
        <v>240</v>
      </c>
      <c r="AM190" t="s">
        <v>240</v>
      </c>
      <c r="AN190" t="s">
        <v>240</v>
      </c>
      <c r="AO190" t="s">
        <v>240</v>
      </c>
      <c r="AP190" t="s">
        <v>240</v>
      </c>
      <c r="AQ190" t="s">
        <v>240</v>
      </c>
      <c r="AR190" t="s">
        <v>240</v>
      </c>
      <c r="AS190"/>
      <c r="AT190" t="s">
        <v>240</v>
      </c>
      <c r="AU190" t="s">
        <v>240</v>
      </c>
      <c r="AV190" t="s">
        <v>240</v>
      </c>
      <c r="AW190" t="s">
        <v>240</v>
      </c>
      <c r="AX190" s="259" t="s">
        <v>240</v>
      </c>
      <c r="AY190"/>
      <c r="AZ190" t="s">
        <v>240</v>
      </c>
    </row>
    <row r="191" spans="1:52" ht="15" x14ac:dyDescent="0.25">
      <c r="A191" s="262">
        <v>705192</v>
      </c>
      <c r="B191" s="263" t="s">
        <v>262</v>
      </c>
      <c r="C191" s="264" t="s">
        <v>188</v>
      </c>
      <c r="D191" s="264" t="s">
        <v>186</v>
      </c>
      <c r="E191" s="264" t="s">
        <v>188</v>
      </c>
      <c r="F191" s="264" t="s">
        <v>188</v>
      </c>
      <c r="G191" s="264" t="s">
        <v>186</v>
      </c>
      <c r="H191" s="264" t="s">
        <v>187</v>
      </c>
      <c r="I191" s="264" t="s">
        <v>188</v>
      </c>
      <c r="J191" s="264" t="s">
        <v>186</v>
      </c>
      <c r="K191" s="264" t="s">
        <v>186</v>
      </c>
      <c r="L191" s="264" t="s">
        <v>188</v>
      </c>
      <c r="M191" t="s">
        <v>186</v>
      </c>
      <c r="N191" t="s">
        <v>186</v>
      </c>
      <c r="O191" s="264" t="s">
        <v>187</v>
      </c>
      <c r="P191" s="264" t="s">
        <v>186</v>
      </c>
      <c r="Q191" s="264" t="s">
        <v>186</v>
      </c>
      <c r="R191" s="264" t="s">
        <v>187</v>
      </c>
      <c r="S191" s="264" t="s">
        <v>187</v>
      </c>
      <c r="T191" s="264" t="s">
        <v>187</v>
      </c>
      <c r="U191" s="264" t="s">
        <v>187</v>
      </c>
      <c r="V191" s="264" t="s">
        <v>187</v>
      </c>
      <c r="W191" s="264" t="s">
        <v>187</v>
      </c>
      <c r="X191" s="264" t="s">
        <v>187</v>
      </c>
      <c r="Y191" s="264" t="s">
        <v>187</v>
      </c>
      <c r="Z191" s="264" t="s">
        <v>187</v>
      </c>
      <c r="AA191" s="264" t="s">
        <v>240</v>
      </c>
      <c r="AB191" s="264" t="s">
        <v>240</v>
      </c>
      <c r="AC191" s="264" t="s">
        <v>240</v>
      </c>
      <c r="AD191" s="264" t="s">
        <v>240</v>
      </c>
      <c r="AE191" s="264" t="s">
        <v>240</v>
      </c>
      <c r="AF191" s="264" t="s">
        <v>240</v>
      </c>
      <c r="AG191" s="264" t="s">
        <v>240</v>
      </c>
      <c r="AH191" s="264" t="s">
        <v>240</v>
      </c>
      <c r="AI191" s="264" t="s">
        <v>240</v>
      </c>
      <c r="AJ191" s="264" t="s">
        <v>240</v>
      </c>
      <c r="AK191" s="264" t="s">
        <v>240</v>
      </c>
      <c r="AL191" s="264" t="s">
        <v>240</v>
      </c>
      <c r="AM191" s="264" t="s">
        <v>240</v>
      </c>
      <c r="AN191" s="264" t="s">
        <v>240</v>
      </c>
      <c r="AO191" s="264" t="s">
        <v>240</v>
      </c>
      <c r="AP191" s="264" t="s">
        <v>240</v>
      </c>
      <c r="AQ191" s="264" t="s">
        <v>240</v>
      </c>
      <c r="AR191" s="264" t="s">
        <v>240</v>
      </c>
      <c r="AS191" s="264" t="s">
        <v>240</v>
      </c>
      <c r="AT191" s="264" t="s">
        <v>240</v>
      </c>
      <c r="AU191" s="264" t="s">
        <v>240</v>
      </c>
      <c r="AV191" s="264" t="s">
        <v>240</v>
      </c>
      <c r="AW191" s="264" t="s">
        <v>240</v>
      </c>
      <c r="AX191" s="264" t="s">
        <v>240</v>
      </c>
      <c r="AY191" s="264" t="s">
        <v>2044</v>
      </c>
      <c r="AZ191" t="s">
        <v>240</v>
      </c>
    </row>
    <row r="192" spans="1:52" ht="15" x14ac:dyDescent="0.25">
      <c r="A192" s="262">
        <v>705193</v>
      </c>
      <c r="B192" s="263" t="s">
        <v>261</v>
      </c>
      <c r="C192" s="264" t="s">
        <v>188</v>
      </c>
      <c r="D192" s="264" t="s">
        <v>186</v>
      </c>
      <c r="E192" s="264" t="s">
        <v>186</v>
      </c>
      <c r="F192" s="264" t="s">
        <v>186</v>
      </c>
      <c r="G192" s="264" t="s">
        <v>188</v>
      </c>
      <c r="H192" s="264" t="s">
        <v>188</v>
      </c>
      <c r="I192" s="264" t="s">
        <v>188</v>
      </c>
      <c r="J192" s="264" t="s">
        <v>188</v>
      </c>
      <c r="K192" s="264" t="s">
        <v>188</v>
      </c>
      <c r="L192" s="264" t="s">
        <v>188</v>
      </c>
      <c r="M192" t="s">
        <v>188</v>
      </c>
      <c r="N192" t="s">
        <v>186</v>
      </c>
      <c r="O192" s="264" t="s">
        <v>240</v>
      </c>
      <c r="P192" s="264" t="s">
        <v>240</v>
      </c>
      <c r="Q192" s="264" t="s">
        <v>240</v>
      </c>
      <c r="R192" s="264" t="s">
        <v>240</v>
      </c>
      <c r="S192" s="264" t="s">
        <v>240</v>
      </c>
      <c r="T192" s="264" t="s">
        <v>240</v>
      </c>
      <c r="U192" s="264" t="s">
        <v>240</v>
      </c>
      <c r="V192" s="264" t="s">
        <v>240</v>
      </c>
      <c r="W192" s="264" t="s">
        <v>240</v>
      </c>
      <c r="X192" s="264" t="s">
        <v>240</v>
      </c>
      <c r="Y192" s="264" t="s">
        <v>240</v>
      </c>
      <c r="Z192" s="264" t="s">
        <v>240</v>
      </c>
      <c r="AA192" s="264" t="s">
        <v>240</v>
      </c>
      <c r="AB192" s="264" t="s">
        <v>240</v>
      </c>
      <c r="AC192" s="264" t="s">
        <v>240</v>
      </c>
      <c r="AD192" s="264" t="s">
        <v>240</v>
      </c>
      <c r="AE192" s="264" t="s">
        <v>240</v>
      </c>
      <c r="AF192" s="264" t="s">
        <v>240</v>
      </c>
      <c r="AG192" s="264" t="s">
        <v>240</v>
      </c>
      <c r="AH192" s="264" t="s">
        <v>240</v>
      </c>
      <c r="AI192" s="264" t="s">
        <v>240</v>
      </c>
      <c r="AJ192" s="264" t="s">
        <v>240</v>
      </c>
      <c r="AK192" s="264" t="s">
        <v>240</v>
      </c>
      <c r="AL192" s="264" t="s">
        <v>240</v>
      </c>
      <c r="AM192" s="264" t="s">
        <v>240</v>
      </c>
      <c r="AN192" s="264" t="s">
        <v>240</v>
      </c>
      <c r="AO192" s="264" t="s">
        <v>240</v>
      </c>
      <c r="AP192" s="264" t="s">
        <v>240</v>
      </c>
      <c r="AQ192" s="264" t="s">
        <v>240</v>
      </c>
      <c r="AR192" s="264" t="s">
        <v>240</v>
      </c>
      <c r="AS192" s="264" t="s">
        <v>240</v>
      </c>
      <c r="AT192" s="264" t="s">
        <v>240</v>
      </c>
      <c r="AU192" s="264" t="s">
        <v>240</v>
      </c>
      <c r="AV192" s="264" t="s">
        <v>240</v>
      </c>
      <c r="AW192" s="264" t="s">
        <v>240</v>
      </c>
      <c r="AX192" s="264" t="s">
        <v>240</v>
      </c>
      <c r="AY192" s="264" t="s">
        <v>2044</v>
      </c>
      <c r="AZ192" t="s">
        <v>5190</v>
      </c>
    </row>
    <row r="193" spans="1:52" ht="15" x14ac:dyDescent="0.25">
      <c r="A193" s="260">
        <v>705209</v>
      </c>
      <c r="B193" s="261" t="s">
        <v>468</v>
      </c>
      <c r="C193" t="s">
        <v>2124</v>
      </c>
      <c r="D193" t="s">
        <v>2124</v>
      </c>
      <c r="E193" t="s">
        <v>2124</v>
      </c>
      <c r="F193" t="s">
        <v>2124</v>
      </c>
      <c r="G193" t="s">
        <v>2124</v>
      </c>
      <c r="H193" t="s">
        <v>2124</v>
      </c>
      <c r="I193" t="s">
        <v>2124</v>
      </c>
      <c r="J193" t="s">
        <v>2124</v>
      </c>
      <c r="K193" t="s">
        <v>2124</v>
      </c>
      <c r="L193" t="s">
        <v>2124</v>
      </c>
      <c r="M193" t="s">
        <v>2124</v>
      </c>
      <c r="N193" t="s">
        <v>2124</v>
      </c>
      <c r="O193" t="s">
        <v>2124</v>
      </c>
      <c r="P193" t="s">
        <v>2124</v>
      </c>
      <c r="Q193" t="s">
        <v>2124</v>
      </c>
      <c r="R193" t="s">
        <v>2124</v>
      </c>
      <c r="S193" t="s">
        <v>2124</v>
      </c>
      <c r="T193" t="s">
        <v>2124</v>
      </c>
      <c r="U193" t="s">
        <v>2124</v>
      </c>
      <c r="V193" t="s">
        <v>2124</v>
      </c>
      <c r="W193" t="s">
        <v>2124</v>
      </c>
      <c r="X193" t="s">
        <v>2124</v>
      </c>
      <c r="Y193" t="s">
        <v>2124</v>
      </c>
      <c r="Z193" t="s">
        <v>2124</v>
      </c>
      <c r="AA193" t="s">
        <v>240</v>
      </c>
      <c r="AB193" t="s">
        <v>240</v>
      </c>
      <c r="AC193" t="s">
        <v>240</v>
      </c>
      <c r="AD193" t="s">
        <v>240</v>
      </c>
      <c r="AE193" t="s">
        <v>240</v>
      </c>
      <c r="AF193" t="s">
        <v>240</v>
      </c>
      <c r="AG193" t="s">
        <v>240</v>
      </c>
      <c r="AH193" t="s">
        <v>240</v>
      </c>
      <c r="AI193" t="s">
        <v>240</v>
      </c>
      <c r="AJ193" t="s">
        <v>240</v>
      </c>
      <c r="AK193" t="s">
        <v>240</v>
      </c>
      <c r="AL193" t="s">
        <v>240</v>
      </c>
      <c r="AM193" t="s">
        <v>240</v>
      </c>
      <c r="AN193" t="s">
        <v>240</v>
      </c>
      <c r="AO193" t="s">
        <v>240</v>
      </c>
      <c r="AP193" t="s">
        <v>240</v>
      </c>
      <c r="AQ193" t="s">
        <v>240</v>
      </c>
      <c r="AR193" t="s">
        <v>240</v>
      </c>
      <c r="AS193" t="s">
        <v>240</v>
      </c>
      <c r="AT193" t="s">
        <v>240</v>
      </c>
      <c r="AU193" t="s">
        <v>240</v>
      </c>
      <c r="AV193" t="s">
        <v>240</v>
      </c>
      <c r="AW193" t="s">
        <v>240</v>
      </c>
      <c r="AX193" s="259" t="s">
        <v>240</v>
      </c>
      <c r="AY193"/>
      <c r="AZ193" t="s">
        <v>5190</v>
      </c>
    </row>
    <row r="194" spans="1:52" ht="15" x14ac:dyDescent="0.25">
      <c r="A194" s="262">
        <v>705211</v>
      </c>
      <c r="B194" s="263" t="s">
        <v>261</v>
      </c>
      <c r="C194" s="264" t="s">
        <v>186</v>
      </c>
      <c r="D194" s="264" t="s">
        <v>186</v>
      </c>
      <c r="E194" s="264" t="s">
        <v>186</v>
      </c>
      <c r="F194" s="264" t="s">
        <v>187</v>
      </c>
      <c r="G194" s="264" t="s">
        <v>186</v>
      </c>
      <c r="H194" s="264" t="s">
        <v>187</v>
      </c>
      <c r="I194" s="264" t="s">
        <v>187</v>
      </c>
      <c r="J194" s="264" t="s">
        <v>187</v>
      </c>
      <c r="K194" s="264" t="s">
        <v>187</v>
      </c>
      <c r="L194" s="264" t="s">
        <v>187</v>
      </c>
      <c r="M194" t="s">
        <v>186</v>
      </c>
      <c r="N194" t="s">
        <v>186</v>
      </c>
      <c r="O194" s="264" t="s">
        <v>240</v>
      </c>
      <c r="P194" s="264" t="s">
        <v>240</v>
      </c>
      <c r="Q194" s="264" t="s">
        <v>240</v>
      </c>
      <c r="R194" s="264" t="s">
        <v>240</v>
      </c>
      <c r="S194" s="264" t="s">
        <v>240</v>
      </c>
      <c r="T194" s="264" t="s">
        <v>240</v>
      </c>
      <c r="U194" s="264" t="s">
        <v>240</v>
      </c>
      <c r="V194" s="264" t="s">
        <v>240</v>
      </c>
      <c r="W194" s="264" t="s">
        <v>240</v>
      </c>
      <c r="X194" s="264" t="s">
        <v>240</v>
      </c>
      <c r="Y194" s="264" t="s">
        <v>240</v>
      </c>
      <c r="Z194" s="264" t="s">
        <v>240</v>
      </c>
      <c r="AA194" s="264" t="s">
        <v>240</v>
      </c>
      <c r="AB194" s="264" t="s">
        <v>240</v>
      </c>
      <c r="AC194" s="264" t="s">
        <v>240</v>
      </c>
      <c r="AD194" s="264" t="s">
        <v>240</v>
      </c>
      <c r="AE194" s="264" t="s">
        <v>240</v>
      </c>
      <c r="AF194" s="264" t="s">
        <v>240</v>
      </c>
      <c r="AG194" s="264" t="s">
        <v>240</v>
      </c>
      <c r="AH194" s="264" t="s">
        <v>240</v>
      </c>
      <c r="AI194" s="264" t="s">
        <v>240</v>
      </c>
      <c r="AJ194" s="264" t="s">
        <v>240</v>
      </c>
      <c r="AK194" s="264" t="s">
        <v>240</v>
      </c>
      <c r="AL194" s="264" t="s">
        <v>240</v>
      </c>
      <c r="AM194" s="264" t="s">
        <v>240</v>
      </c>
      <c r="AN194" s="264" t="s">
        <v>240</v>
      </c>
      <c r="AO194" s="264" t="s">
        <v>240</v>
      </c>
      <c r="AP194" s="264" t="s">
        <v>240</v>
      </c>
      <c r="AQ194" s="264" t="s">
        <v>240</v>
      </c>
      <c r="AR194" s="264" t="s">
        <v>240</v>
      </c>
      <c r="AS194" s="264" t="s">
        <v>240</v>
      </c>
      <c r="AT194" s="264" t="s">
        <v>240</v>
      </c>
      <c r="AU194" s="264" t="s">
        <v>240</v>
      </c>
      <c r="AV194" s="264" t="s">
        <v>240</v>
      </c>
      <c r="AW194" s="264" t="s">
        <v>240</v>
      </c>
      <c r="AX194" s="264" t="s">
        <v>240</v>
      </c>
      <c r="AY194" s="264" t="s">
        <v>2044</v>
      </c>
      <c r="AZ194" t="s">
        <v>5190</v>
      </c>
    </row>
    <row r="195" spans="1:52" ht="15" x14ac:dyDescent="0.25">
      <c r="A195" s="262">
        <v>705225</v>
      </c>
      <c r="B195" s="263" t="s">
        <v>262</v>
      </c>
      <c r="C195" s="264" t="s">
        <v>188</v>
      </c>
      <c r="D195" s="264" t="s">
        <v>188</v>
      </c>
      <c r="E195" s="264" t="s">
        <v>186</v>
      </c>
      <c r="F195" s="264" t="s">
        <v>186</v>
      </c>
      <c r="G195" s="264" t="s">
        <v>186</v>
      </c>
      <c r="H195" s="264" t="s">
        <v>186</v>
      </c>
      <c r="I195" s="264" t="s">
        <v>186</v>
      </c>
      <c r="J195" s="264" t="s">
        <v>186</v>
      </c>
      <c r="K195" s="264" t="s">
        <v>186</v>
      </c>
      <c r="L195" s="264" t="s">
        <v>186</v>
      </c>
      <c r="M195" t="s">
        <v>186</v>
      </c>
      <c r="N195" t="s">
        <v>186</v>
      </c>
      <c r="O195" s="264" t="s">
        <v>187</v>
      </c>
      <c r="P195" s="264" t="s">
        <v>187</v>
      </c>
      <c r="Q195" s="264" t="s">
        <v>188</v>
      </c>
      <c r="R195" s="264" t="s">
        <v>188</v>
      </c>
      <c r="S195" s="264" t="s">
        <v>187</v>
      </c>
      <c r="T195" s="264" t="s">
        <v>187</v>
      </c>
      <c r="U195" s="264" t="s">
        <v>187</v>
      </c>
      <c r="V195" s="264" t="s">
        <v>187</v>
      </c>
      <c r="W195" s="264" t="s">
        <v>187</v>
      </c>
      <c r="X195" s="264" t="s">
        <v>187</v>
      </c>
      <c r="Y195" s="264" t="s">
        <v>187</v>
      </c>
      <c r="Z195" s="264" t="s">
        <v>187</v>
      </c>
      <c r="AA195" s="264" t="s">
        <v>240</v>
      </c>
      <c r="AB195" s="264" t="s">
        <v>240</v>
      </c>
      <c r="AC195" s="264" t="s">
        <v>240</v>
      </c>
      <c r="AD195" s="264" t="s">
        <v>240</v>
      </c>
      <c r="AE195" s="264" t="s">
        <v>240</v>
      </c>
      <c r="AF195" s="264" t="s">
        <v>240</v>
      </c>
      <c r="AG195" s="264" t="s">
        <v>240</v>
      </c>
      <c r="AH195" s="264" t="s">
        <v>240</v>
      </c>
      <c r="AI195" s="264" t="s">
        <v>240</v>
      </c>
      <c r="AJ195" s="264" t="s">
        <v>240</v>
      </c>
      <c r="AK195" s="264" t="s">
        <v>240</v>
      </c>
      <c r="AL195" s="264" t="s">
        <v>240</v>
      </c>
      <c r="AM195" s="264" t="s">
        <v>240</v>
      </c>
      <c r="AN195" s="264" t="s">
        <v>240</v>
      </c>
      <c r="AO195" s="264" t="s">
        <v>240</v>
      </c>
      <c r="AP195" s="264" t="s">
        <v>240</v>
      </c>
      <c r="AQ195" s="264" t="s">
        <v>240</v>
      </c>
      <c r="AR195" s="264" t="s">
        <v>240</v>
      </c>
      <c r="AS195" s="264" t="s">
        <v>240</v>
      </c>
      <c r="AT195" s="264" t="s">
        <v>240</v>
      </c>
      <c r="AU195" s="264" t="s">
        <v>240</v>
      </c>
      <c r="AV195" s="264" t="s">
        <v>240</v>
      </c>
      <c r="AW195" s="264" t="s">
        <v>240</v>
      </c>
      <c r="AX195" s="264" t="s">
        <v>240</v>
      </c>
      <c r="AY195" s="264" t="s">
        <v>2044</v>
      </c>
      <c r="AZ195" t="s">
        <v>5190</v>
      </c>
    </row>
    <row r="196" spans="1:52" ht="15" x14ac:dyDescent="0.25">
      <c r="A196" s="262">
        <v>705251</v>
      </c>
      <c r="B196" s="263" t="s">
        <v>261</v>
      </c>
      <c r="C196" s="264" t="s">
        <v>186</v>
      </c>
      <c r="D196" s="264" t="s">
        <v>187</v>
      </c>
      <c r="E196" s="264" t="s">
        <v>187</v>
      </c>
      <c r="F196" s="264" t="s">
        <v>187</v>
      </c>
      <c r="G196" s="264" t="s">
        <v>186</v>
      </c>
      <c r="H196" s="264" t="s">
        <v>187</v>
      </c>
      <c r="I196" s="264" t="s">
        <v>187</v>
      </c>
      <c r="J196" s="264" t="s">
        <v>187</v>
      </c>
      <c r="K196" s="264" t="s">
        <v>187</v>
      </c>
      <c r="L196" s="264" t="s">
        <v>187</v>
      </c>
      <c r="M196" t="s">
        <v>188</v>
      </c>
      <c r="N196" t="s">
        <v>186</v>
      </c>
      <c r="O196" s="264" t="s">
        <v>240</v>
      </c>
      <c r="P196" s="264" t="s">
        <v>240</v>
      </c>
      <c r="Q196" s="264" t="s">
        <v>240</v>
      </c>
      <c r="R196" s="264" t="s">
        <v>240</v>
      </c>
      <c r="S196" s="264" t="s">
        <v>240</v>
      </c>
      <c r="T196" s="264" t="s">
        <v>240</v>
      </c>
      <c r="U196" s="264" t="s">
        <v>240</v>
      </c>
      <c r="V196" s="264" t="s">
        <v>240</v>
      </c>
      <c r="W196" s="264" t="s">
        <v>240</v>
      </c>
      <c r="X196" s="264" t="s">
        <v>240</v>
      </c>
      <c r="Y196" s="264" t="s">
        <v>240</v>
      </c>
      <c r="Z196" s="264" t="s">
        <v>240</v>
      </c>
      <c r="AA196" s="264" t="s">
        <v>240</v>
      </c>
      <c r="AB196" s="264" t="s">
        <v>240</v>
      </c>
      <c r="AC196" s="264" t="s">
        <v>240</v>
      </c>
      <c r="AD196" s="264" t="s">
        <v>240</v>
      </c>
      <c r="AE196" s="264" t="s">
        <v>240</v>
      </c>
      <c r="AF196" s="264" t="s">
        <v>240</v>
      </c>
      <c r="AG196" s="264" t="s">
        <v>240</v>
      </c>
      <c r="AH196" s="264" t="s">
        <v>240</v>
      </c>
      <c r="AI196" s="264" t="s">
        <v>240</v>
      </c>
      <c r="AJ196" s="264" t="s">
        <v>240</v>
      </c>
      <c r="AK196" s="264" t="s">
        <v>240</v>
      </c>
      <c r="AL196" s="264" t="s">
        <v>240</v>
      </c>
      <c r="AM196" s="264" t="s">
        <v>240</v>
      </c>
      <c r="AN196" s="264" t="s">
        <v>240</v>
      </c>
      <c r="AO196" s="264" t="s">
        <v>240</v>
      </c>
      <c r="AP196" s="264" t="s">
        <v>240</v>
      </c>
      <c r="AQ196" s="264" t="s">
        <v>240</v>
      </c>
      <c r="AR196" s="264" t="s">
        <v>240</v>
      </c>
      <c r="AS196" s="264" t="s">
        <v>240</v>
      </c>
      <c r="AT196" s="264" t="s">
        <v>240</v>
      </c>
      <c r="AU196" s="264" t="s">
        <v>240</v>
      </c>
      <c r="AV196" s="264" t="s">
        <v>240</v>
      </c>
      <c r="AW196" s="264" t="s">
        <v>240</v>
      </c>
      <c r="AX196" s="264" t="s">
        <v>240</v>
      </c>
      <c r="AY196" s="264" t="s">
        <v>2044</v>
      </c>
      <c r="AZ196" t="s">
        <v>5190</v>
      </c>
    </row>
    <row r="197" spans="1:52" ht="15" x14ac:dyDescent="0.25">
      <c r="A197" s="260">
        <v>705269</v>
      </c>
      <c r="B197" s="261" t="s">
        <v>466</v>
      </c>
      <c r="C197" t="s">
        <v>186</v>
      </c>
      <c r="D197" t="s">
        <v>188</v>
      </c>
      <c r="E197" t="s">
        <v>186</v>
      </c>
      <c r="F197" t="s">
        <v>188</v>
      </c>
      <c r="G197" t="s">
        <v>188</v>
      </c>
      <c r="H197" t="s">
        <v>186</v>
      </c>
      <c r="I197" t="s">
        <v>186</v>
      </c>
      <c r="J197" t="s">
        <v>186</v>
      </c>
      <c r="K197" t="s">
        <v>188</v>
      </c>
      <c r="L197" t="s">
        <v>186</v>
      </c>
      <c r="M197" t="s">
        <v>188</v>
      </c>
      <c r="N197" t="s">
        <v>188</v>
      </c>
      <c r="O197" t="s">
        <v>186</v>
      </c>
      <c r="P197" t="s">
        <v>188</v>
      </c>
      <c r="Q197" t="s">
        <v>188</v>
      </c>
      <c r="R197" t="s">
        <v>188</v>
      </c>
      <c r="S197" t="s">
        <v>186</v>
      </c>
      <c r="T197" t="s">
        <v>188</v>
      </c>
      <c r="U197" t="s">
        <v>186</v>
      </c>
      <c r="V197" t="s">
        <v>188</v>
      </c>
      <c r="W197" t="s">
        <v>186</v>
      </c>
      <c r="X197" t="s">
        <v>188</v>
      </c>
      <c r="Y197" t="s">
        <v>186</v>
      </c>
      <c r="Z197" t="s">
        <v>186</v>
      </c>
      <c r="AA197" t="s">
        <v>188</v>
      </c>
      <c r="AB197" t="s">
        <v>188</v>
      </c>
      <c r="AC197" t="s">
        <v>188</v>
      </c>
      <c r="AD197" t="s">
        <v>188</v>
      </c>
      <c r="AE197" t="s">
        <v>188</v>
      </c>
      <c r="AF197" t="s">
        <v>188</v>
      </c>
      <c r="AG197" t="s">
        <v>188</v>
      </c>
      <c r="AH197" t="s">
        <v>188</v>
      </c>
      <c r="AI197" t="s">
        <v>188</v>
      </c>
      <c r="AJ197" t="s">
        <v>188</v>
      </c>
      <c r="AK197" t="s">
        <v>188</v>
      </c>
      <c r="AL197" t="s">
        <v>188</v>
      </c>
      <c r="AM197" t="s">
        <v>186</v>
      </c>
      <c r="AN197" t="s">
        <v>188</v>
      </c>
      <c r="AO197" t="s">
        <v>188</v>
      </c>
      <c r="AP197" t="s">
        <v>188</v>
      </c>
      <c r="AQ197" t="s">
        <v>188</v>
      </c>
      <c r="AR197" t="s">
        <v>188</v>
      </c>
      <c r="AS197" t="s">
        <v>188</v>
      </c>
      <c r="AT197" t="s">
        <v>188</v>
      </c>
      <c r="AU197" t="s">
        <v>187</v>
      </c>
      <c r="AV197" t="s">
        <v>186</v>
      </c>
      <c r="AW197" t="s">
        <v>188</v>
      </c>
      <c r="AX197" s="259" t="s">
        <v>188</v>
      </c>
      <c r="AY197"/>
      <c r="AZ197" t="s">
        <v>240</v>
      </c>
    </row>
    <row r="198" spans="1:52" ht="15" x14ac:dyDescent="0.25">
      <c r="A198" s="260">
        <v>705279</v>
      </c>
      <c r="B198" s="261" t="s">
        <v>262</v>
      </c>
      <c r="C198" t="s">
        <v>186</v>
      </c>
      <c r="D198" t="s">
        <v>186</v>
      </c>
      <c r="E198" t="s">
        <v>186</v>
      </c>
      <c r="F198" t="s">
        <v>186</v>
      </c>
      <c r="G198" t="s">
        <v>186</v>
      </c>
      <c r="H198" t="s">
        <v>188</v>
      </c>
      <c r="I198" t="s">
        <v>186</v>
      </c>
      <c r="J198" t="s">
        <v>186</v>
      </c>
      <c r="K198" t="s">
        <v>186</v>
      </c>
      <c r="L198" t="s">
        <v>186</v>
      </c>
      <c r="M198" t="s">
        <v>186</v>
      </c>
      <c r="N198" t="s">
        <v>186</v>
      </c>
      <c r="O198" t="s">
        <v>186</v>
      </c>
      <c r="P198" t="s">
        <v>186</v>
      </c>
      <c r="Q198" t="s">
        <v>186</v>
      </c>
      <c r="R198" t="s">
        <v>186</v>
      </c>
      <c r="S198" t="s">
        <v>187</v>
      </c>
      <c r="T198" t="s">
        <v>186</v>
      </c>
      <c r="U198" t="s">
        <v>187</v>
      </c>
      <c r="V198" t="s">
        <v>188</v>
      </c>
      <c r="W198" t="s">
        <v>187</v>
      </c>
      <c r="X198" t="s">
        <v>186</v>
      </c>
      <c r="Y198" t="s">
        <v>187</v>
      </c>
      <c r="Z198" t="s">
        <v>186</v>
      </c>
      <c r="AA198" t="s">
        <v>240</v>
      </c>
      <c r="AB198" t="s">
        <v>240</v>
      </c>
      <c r="AC198" t="s">
        <v>240</v>
      </c>
      <c r="AD198" t="s">
        <v>240</v>
      </c>
      <c r="AE198" t="s">
        <v>240</v>
      </c>
      <c r="AF198" t="s">
        <v>240</v>
      </c>
      <c r="AG198" t="s">
        <v>240</v>
      </c>
      <c r="AH198" t="s">
        <v>240</v>
      </c>
      <c r="AI198" t="s">
        <v>240</v>
      </c>
      <c r="AJ198" t="s">
        <v>240</v>
      </c>
      <c r="AK198" t="s">
        <v>240</v>
      </c>
      <c r="AL198" t="s">
        <v>240</v>
      </c>
      <c r="AM198" t="s">
        <v>240</v>
      </c>
      <c r="AN198" t="s">
        <v>240</v>
      </c>
      <c r="AO198" t="s">
        <v>240</v>
      </c>
      <c r="AP198" t="s">
        <v>240</v>
      </c>
      <c r="AQ198" t="s">
        <v>240</v>
      </c>
      <c r="AR198" t="s">
        <v>240</v>
      </c>
      <c r="AS198" t="s">
        <v>240</v>
      </c>
      <c r="AT198" t="s">
        <v>240</v>
      </c>
      <c r="AU198" t="s">
        <v>240</v>
      </c>
      <c r="AV198" t="s">
        <v>240</v>
      </c>
      <c r="AW198" t="s">
        <v>240</v>
      </c>
      <c r="AX198" s="259" t="s">
        <v>240</v>
      </c>
      <c r="AY198"/>
      <c r="AZ198" t="s">
        <v>5190</v>
      </c>
    </row>
    <row r="199" spans="1:52" ht="15" x14ac:dyDescent="0.25">
      <c r="A199" s="260">
        <v>705283</v>
      </c>
      <c r="B199" s="261" t="s">
        <v>263</v>
      </c>
      <c r="C199" t="s">
        <v>188</v>
      </c>
      <c r="D199" t="s">
        <v>188</v>
      </c>
      <c r="E199" t="s">
        <v>186</v>
      </c>
      <c r="F199" t="s">
        <v>186</v>
      </c>
      <c r="G199" t="s">
        <v>186</v>
      </c>
      <c r="H199" t="s">
        <v>186</v>
      </c>
      <c r="I199" t="s">
        <v>188</v>
      </c>
      <c r="J199" t="s">
        <v>188</v>
      </c>
      <c r="K199" t="s">
        <v>188</v>
      </c>
      <c r="L199" t="s">
        <v>186</v>
      </c>
      <c r="M199" t="s">
        <v>186</v>
      </c>
      <c r="N199" t="s">
        <v>186</v>
      </c>
      <c r="O199" t="s">
        <v>188</v>
      </c>
      <c r="P199" t="s">
        <v>188</v>
      </c>
      <c r="Q199" t="s">
        <v>188</v>
      </c>
      <c r="R199" t="s">
        <v>188</v>
      </c>
      <c r="S199" t="s">
        <v>186</v>
      </c>
      <c r="T199" t="s">
        <v>186</v>
      </c>
      <c r="U199" t="s">
        <v>186</v>
      </c>
      <c r="V199" t="s">
        <v>188</v>
      </c>
      <c r="W199" t="s">
        <v>187</v>
      </c>
      <c r="X199" t="s">
        <v>188</v>
      </c>
      <c r="Y199" t="s">
        <v>188</v>
      </c>
      <c r="Z199" t="s">
        <v>186</v>
      </c>
      <c r="AA199" t="s">
        <v>187</v>
      </c>
      <c r="AB199" t="s">
        <v>188</v>
      </c>
      <c r="AC199" t="s">
        <v>187</v>
      </c>
      <c r="AD199" t="s">
        <v>187</v>
      </c>
      <c r="AE199" t="s">
        <v>186</v>
      </c>
      <c r="AF199" t="s">
        <v>186</v>
      </c>
      <c r="AG199" t="s">
        <v>187</v>
      </c>
      <c r="AH199" t="s">
        <v>187</v>
      </c>
      <c r="AI199" t="s">
        <v>187</v>
      </c>
      <c r="AJ199" t="s">
        <v>187</v>
      </c>
      <c r="AK199" t="s">
        <v>187</v>
      </c>
      <c r="AL199" t="s">
        <v>187</v>
      </c>
      <c r="AM199" t="s">
        <v>240</v>
      </c>
      <c r="AN199" t="s">
        <v>240</v>
      </c>
      <c r="AO199" t="s">
        <v>240</v>
      </c>
      <c r="AP199" t="s">
        <v>240</v>
      </c>
      <c r="AQ199" t="s">
        <v>240</v>
      </c>
      <c r="AR199" t="s">
        <v>240</v>
      </c>
      <c r="AS199"/>
      <c r="AT199" t="s">
        <v>240</v>
      </c>
      <c r="AU199" t="s">
        <v>240</v>
      </c>
      <c r="AV199" t="s">
        <v>240</v>
      </c>
      <c r="AW199" t="s">
        <v>240</v>
      </c>
      <c r="AX199" s="259" t="s">
        <v>240</v>
      </c>
      <c r="AY199"/>
      <c r="AZ199" t="s">
        <v>240</v>
      </c>
    </row>
    <row r="200" spans="1:52" ht="15" x14ac:dyDescent="0.25">
      <c r="A200" s="262">
        <v>705308</v>
      </c>
      <c r="B200" s="263" t="s">
        <v>262</v>
      </c>
      <c r="C200" s="264" t="s">
        <v>188</v>
      </c>
      <c r="D200" s="264" t="s">
        <v>188</v>
      </c>
      <c r="E200" s="264" t="s">
        <v>188</v>
      </c>
      <c r="F200" s="264" t="s">
        <v>188</v>
      </c>
      <c r="G200" s="264" t="s">
        <v>188</v>
      </c>
      <c r="H200" s="264" t="s">
        <v>186</v>
      </c>
      <c r="I200" s="264" t="s">
        <v>186</v>
      </c>
      <c r="J200" s="264" t="s">
        <v>186</v>
      </c>
      <c r="K200" s="264" t="s">
        <v>186</v>
      </c>
      <c r="L200" s="264" t="s">
        <v>188</v>
      </c>
      <c r="M200" t="s">
        <v>188</v>
      </c>
      <c r="N200" t="s">
        <v>186</v>
      </c>
      <c r="O200" s="264" t="s">
        <v>187</v>
      </c>
      <c r="P200" s="264" t="s">
        <v>187</v>
      </c>
      <c r="Q200" s="264" t="s">
        <v>187</v>
      </c>
      <c r="R200" s="264" t="s">
        <v>187</v>
      </c>
      <c r="S200" s="264" t="s">
        <v>187</v>
      </c>
      <c r="T200" s="264" t="s">
        <v>187</v>
      </c>
      <c r="U200" s="264" t="s">
        <v>187</v>
      </c>
      <c r="V200" s="264" t="s">
        <v>187</v>
      </c>
      <c r="W200" s="264" t="s">
        <v>187</v>
      </c>
      <c r="X200" s="264" t="s">
        <v>187</v>
      </c>
      <c r="Y200" s="264" t="s">
        <v>187</v>
      </c>
      <c r="Z200" s="264" t="s">
        <v>187</v>
      </c>
      <c r="AA200" s="264" t="s">
        <v>240</v>
      </c>
      <c r="AB200" s="264" t="s">
        <v>240</v>
      </c>
      <c r="AC200" s="264" t="s">
        <v>240</v>
      </c>
      <c r="AD200" s="264" t="s">
        <v>240</v>
      </c>
      <c r="AE200" s="264" t="s">
        <v>240</v>
      </c>
      <c r="AF200" s="264" t="s">
        <v>240</v>
      </c>
      <c r="AG200" s="264" t="s">
        <v>240</v>
      </c>
      <c r="AH200" s="264" t="s">
        <v>240</v>
      </c>
      <c r="AI200" s="264" t="s">
        <v>240</v>
      </c>
      <c r="AJ200" s="264" t="s">
        <v>240</v>
      </c>
      <c r="AK200" s="264" t="s">
        <v>240</v>
      </c>
      <c r="AL200" s="264" t="s">
        <v>240</v>
      </c>
      <c r="AM200" s="264" t="s">
        <v>240</v>
      </c>
      <c r="AN200" s="264" t="s">
        <v>240</v>
      </c>
      <c r="AO200" s="264" t="s">
        <v>240</v>
      </c>
      <c r="AP200" s="264" t="s">
        <v>240</v>
      </c>
      <c r="AQ200" s="264" t="s">
        <v>240</v>
      </c>
      <c r="AR200" s="264" t="s">
        <v>240</v>
      </c>
      <c r="AS200" s="264" t="s">
        <v>240</v>
      </c>
      <c r="AT200" s="264" t="s">
        <v>240</v>
      </c>
      <c r="AU200" s="264" t="s">
        <v>240</v>
      </c>
      <c r="AV200" s="264" t="s">
        <v>240</v>
      </c>
      <c r="AW200" s="264" t="s">
        <v>240</v>
      </c>
      <c r="AX200" s="264" t="s">
        <v>240</v>
      </c>
      <c r="AY200" s="264" t="s">
        <v>2044</v>
      </c>
      <c r="AZ200" t="s">
        <v>240</v>
      </c>
    </row>
    <row r="201" spans="1:52" ht="15" x14ac:dyDescent="0.25">
      <c r="A201" s="262">
        <v>705312</v>
      </c>
      <c r="B201" s="263" t="s">
        <v>262</v>
      </c>
      <c r="C201" s="264" t="s">
        <v>186</v>
      </c>
      <c r="D201" s="264" t="s">
        <v>186</v>
      </c>
      <c r="E201" s="264" t="s">
        <v>186</v>
      </c>
      <c r="F201" s="264" t="s">
        <v>188</v>
      </c>
      <c r="G201" s="264" t="s">
        <v>186</v>
      </c>
      <c r="H201" s="264" t="s">
        <v>188</v>
      </c>
      <c r="I201" s="264" t="s">
        <v>188</v>
      </c>
      <c r="J201" s="264" t="s">
        <v>186</v>
      </c>
      <c r="K201" s="264" t="s">
        <v>188</v>
      </c>
      <c r="L201" s="264" t="s">
        <v>187</v>
      </c>
      <c r="M201" t="s">
        <v>2124</v>
      </c>
      <c r="N201" t="s">
        <v>186</v>
      </c>
      <c r="O201" s="264" t="s">
        <v>186</v>
      </c>
      <c r="P201" s="264" t="s">
        <v>187</v>
      </c>
      <c r="Q201" s="264" t="s">
        <v>188</v>
      </c>
      <c r="R201" s="264" t="s">
        <v>186</v>
      </c>
      <c r="S201" s="264" t="s">
        <v>186</v>
      </c>
      <c r="T201" s="264" t="s">
        <v>186</v>
      </c>
      <c r="U201" s="264" t="s">
        <v>187</v>
      </c>
      <c r="V201" s="264" t="s">
        <v>187</v>
      </c>
      <c r="W201" s="264" t="s">
        <v>187</v>
      </c>
      <c r="X201" s="264" t="s">
        <v>187</v>
      </c>
      <c r="Y201" s="264" t="s">
        <v>187</v>
      </c>
      <c r="Z201" s="264" t="s">
        <v>188</v>
      </c>
      <c r="AA201" s="264" t="s">
        <v>240</v>
      </c>
      <c r="AB201" s="264" t="s">
        <v>240</v>
      </c>
      <c r="AC201" s="264" t="s">
        <v>240</v>
      </c>
      <c r="AD201" s="264" t="s">
        <v>240</v>
      </c>
      <c r="AE201" s="264" t="s">
        <v>240</v>
      </c>
      <c r="AF201" s="264" t="s">
        <v>240</v>
      </c>
      <c r="AG201" s="264" t="s">
        <v>240</v>
      </c>
      <c r="AH201" s="264" t="s">
        <v>240</v>
      </c>
      <c r="AI201" s="264" t="s">
        <v>240</v>
      </c>
      <c r="AJ201" s="264" t="s">
        <v>240</v>
      </c>
      <c r="AK201" s="264" t="s">
        <v>240</v>
      </c>
      <c r="AL201" s="264" t="s">
        <v>240</v>
      </c>
      <c r="AM201" s="264" t="s">
        <v>240</v>
      </c>
      <c r="AN201" s="264" t="s">
        <v>240</v>
      </c>
      <c r="AO201" s="264" t="s">
        <v>240</v>
      </c>
      <c r="AP201" s="264" t="s">
        <v>240</v>
      </c>
      <c r="AQ201" s="264" t="s">
        <v>240</v>
      </c>
      <c r="AR201" s="264" t="s">
        <v>240</v>
      </c>
      <c r="AS201" s="264" t="s">
        <v>240</v>
      </c>
      <c r="AT201" s="264" t="s">
        <v>240</v>
      </c>
      <c r="AU201" s="264" t="s">
        <v>240</v>
      </c>
      <c r="AV201" s="264" t="s">
        <v>240</v>
      </c>
      <c r="AW201" s="264" t="s">
        <v>240</v>
      </c>
      <c r="AX201" s="264" t="s">
        <v>240</v>
      </c>
      <c r="AY201" s="264" t="s">
        <v>2044</v>
      </c>
      <c r="AZ201" t="s">
        <v>240</v>
      </c>
    </row>
    <row r="202" spans="1:52" ht="15" x14ac:dyDescent="0.25">
      <c r="A202" s="260">
        <v>705332</v>
      </c>
      <c r="B202" s="261" t="s">
        <v>263</v>
      </c>
      <c r="C202" t="s">
        <v>188</v>
      </c>
      <c r="D202" t="s">
        <v>188</v>
      </c>
      <c r="E202" t="s">
        <v>186</v>
      </c>
      <c r="F202" t="s">
        <v>188</v>
      </c>
      <c r="G202" t="s">
        <v>188</v>
      </c>
      <c r="H202" t="s">
        <v>186</v>
      </c>
      <c r="I202" t="s">
        <v>188</v>
      </c>
      <c r="J202" t="s">
        <v>188</v>
      </c>
      <c r="K202" t="s">
        <v>188</v>
      </c>
      <c r="L202" t="s">
        <v>186</v>
      </c>
      <c r="M202" t="s">
        <v>188</v>
      </c>
      <c r="N202" t="s">
        <v>188</v>
      </c>
      <c r="O202" t="s">
        <v>188</v>
      </c>
      <c r="P202" t="s">
        <v>188</v>
      </c>
      <c r="Q202" t="s">
        <v>188</v>
      </c>
      <c r="R202" t="s">
        <v>188</v>
      </c>
      <c r="S202" t="s">
        <v>188</v>
      </c>
      <c r="T202" t="s">
        <v>188</v>
      </c>
      <c r="U202" t="s">
        <v>188</v>
      </c>
      <c r="V202" t="s">
        <v>188</v>
      </c>
      <c r="W202" t="s">
        <v>186</v>
      </c>
      <c r="X202" t="s">
        <v>188</v>
      </c>
      <c r="Y202" t="s">
        <v>188</v>
      </c>
      <c r="Z202" t="s">
        <v>188</v>
      </c>
      <c r="AA202" t="s">
        <v>187</v>
      </c>
      <c r="AB202" t="s">
        <v>186</v>
      </c>
      <c r="AC202" t="s">
        <v>188</v>
      </c>
      <c r="AD202" t="s">
        <v>188</v>
      </c>
      <c r="AE202" t="s">
        <v>188</v>
      </c>
      <c r="AF202" t="s">
        <v>188</v>
      </c>
      <c r="AG202" t="s">
        <v>188</v>
      </c>
      <c r="AH202" t="s">
        <v>188</v>
      </c>
      <c r="AI202" t="s">
        <v>186</v>
      </c>
      <c r="AJ202" t="s">
        <v>188</v>
      </c>
      <c r="AK202" t="s">
        <v>186</v>
      </c>
      <c r="AL202" t="s">
        <v>188</v>
      </c>
      <c r="AM202" t="s">
        <v>240</v>
      </c>
      <c r="AN202" t="s">
        <v>240</v>
      </c>
      <c r="AO202" t="s">
        <v>240</v>
      </c>
      <c r="AP202" t="s">
        <v>240</v>
      </c>
      <c r="AQ202" t="s">
        <v>240</v>
      </c>
      <c r="AR202" t="s">
        <v>240</v>
      </c>
      <c r="AS202" t="s">
        <v>240</v>
      </c>
      <c r="AT202" t="s">
        <v>240</v>
      </c>
      <c r="AU202" t="s">
        <v>240</v>
      </c>
      <c r="AV202" t="s">
        <v>240</v>
      </c>
      <c r="AW202" t="s">
        <v>240</v>
      </c>
      <c r="AX202" s="259" t="s">
        <v>240</v>
      </c>
      <c r="AY202"/>
      <c r="AZ202" t="s">
        <v>240</v>
      </c>
    </row>
    <row r="203" spans="1:52" ht="15" x14ac:dyDescent="0.25">
      <c r="A203" s="262">
        <v>705350</v>
      </c>
      <c r="B203" s="263" t="s">
        <v>263</v>
      </c>
      <c r="C203" s="264" t="s">
        <v>188</v>
      </c>
      <c r="D203" s="264" t="s">
        <v>188</v>
      </c>
      <c r="E203" s="264" t="s">
        <v>186</v>
      </c>
      <c r="F203" s="264" t="s">
        <v>186</v>
      </c>
      <c r="G203" s="264" t="s">
        <v>186</v>
      </c>
      <c r="H203" s="264" t="s">
        <v>186</v>
      </c>
      <c r="I203" s="264" t="s">
        <v>186</v>
      </c>
      <c r="J203" s="264" t="s">
        <v>188</v>
      </c>
      <c r="K203" s="264" t="s">
        <v>188</v>
      </c>
      <c r="L203" s="264" t="s">
        <v>186</v>
      </c>
      <c r="M203" t="s">
        <v>186</v>
      </c>
      <c r="N203" t="s">
        <v>186</v>
      </c>
      <c r="O203" s="264" t="s">
        <v>188</v>
      </c>
      <c r="P203" s="264" t="s">
        <v>188</v>
      </c>
      <c r="Q203" s="264" t="s">
        <v>188</v>
      </c>
      <c r="R203" s="264" t="s">
        <v>186</v>
      </c>
      <c r="S203" s="264" t="s">
        <v>186</v>
      </c>
      <c r="T203" s="264" t="s">
        <v>188</v>
      </c>
      <c r="U203" s="264" t="s">
        <v>186</v>
      </c>
      <c r="V203" s="264" t="s">
        <v>186</v>
      </c>
      <c r="W203" s="264" t="s">
        <v>186</v>
      </c>
      <c r="X203" s="264" t="s">
        <v>186</v>
      </c>
      <c r="Y203" s="264" t="s">
        <v>186</v>
      </c>
      <c r="Z203" s="264" t="s">
        <v>186</v>
      </c>
      <c r="AA203" s="264" t="s">
        <v>187</v>
      </c>
      <c r="AB203" s="264" t="s">
        <v>187</v>
      </c>
      <c r="AC203" s="264" t="s">
        <v>187</v>
      </c>
      <c r="AD203" s="264" t="s">
        <v>187</v>
      </c>
      <c r="AE203" s="264" t="s">
        <v>187</v>
      </c>
      <c r="AF203" s="264" t="s">
        <v>187</v>
      </c>
      <c r="AG203" s="264" t="s">
        <v>187</v>
      </c>
      <c r="AH203" s="264" t="s">
        <v>187</v>
      </c>
      <c r="AI203" s="264" t="s">
        <v>187</v>
      </c>
      <c r="AJ203" s="264" t="s">
        <v>187</v>
      </c>
      <c r="AK203" s="264" t="s">
        <v>187</v>
      </c>
      <c r="AL203" s="264" t="s">
        <v>187</v>
      </c>
      <c r="AM203" s="264" t="s">
        <v>240</v>
      </c>
      <c r="AN203" s="264" t="s">
        <v>240</v>
      </c>
      <c r="AO203" s="264" t="s">
        <v>240</v>
      </c>
      <c r="AP203" s="264" t="s">
        <v>240</v>
      </c>
      <c r="AQ203" s="264" t="s">
        <v>240</v>
      </c>
      <c r="AR203" s="264" t="s">
        <v>240</v>
      </c>
      <c r="AS203" s="264" t="s">
        <v>240</v>
      </c>
      <c r="AT203" s="264" t="s">
        <v>240</v>
      </c>
      <c r="AU203" s="264" t="s">
        <v>240</v>
      </c>
      <c r="AV203" s="264" t="s">
        <v>240</v>
      </c>
      <c r="AW203" s="264" t="s">
        <v>240</v>
      </c>
      <c r="AX203" s="264" t="s">
        <v>240</v>
      </c>
      <c r="AY203" s="264" t="s">
        <v>2044</v>
      </c>
      <c r="AZ203" t="s">
        <v>240</v>
      </c>
    </row>
    <row r="204" spans="1:52" ht="15" x14ac:dyDescent="0.25">
      <c r="A204" s="262">
        <v>705352</v>
      </c>
      <c r="B204" s="263" t="s">
        <v>261</v>
      </c>
      <c r="C204" s="264" t="s">
        <v>240</v>
      </c>
      <c r="D204" s="264" t="s">
        <v>240</v>
      </c>
      <c r="E204" s="264" t="s">
        <v>240</v>
      </c>
      <c r="F204" s="264" t="s">
        <v>240</v>
      </c>
      <c r="G204" s="264" t="s">
        <v>240</v>
      </c>
      <c r="H204" s="264" t="s">
        <v>240</v>
      </c>
      <c r="I204" s="264" t="s">
        <v>240</v>
      </c>
      <c r="J204" s="264" t="s">
        <v>240</v>
      </c>
      <c r="K204" s="264" t="s">
        <v>240</v>
      </c>
      <c r="L204" s="264" t="s">
        <v>240</v>
      </c>
      <c r="M204" t="s">
        <v>188</v>
      </c>
      <c r="N204" t="s">
        <v>186</v>
      </c>
      <c r="O204" s="264" t="s">
        <v>240</v>
      </c>
      <c r="P204" s="264" t="s">
        <v>240</v>
      </c>
      <c r="Q204" s="264" t="s">
        <v>240</v>
      </c>
      <c r="R204" s="264" t="s">
        <v>240</v>
      </c>
      <c r="S204" s="264" t="s">
        <v>240</v>
      </c>
      <c r="T204" s="264" t="s">
        <v>240</v>
      </c>
      <c r="U204" s="264" t="s">
        <v>240</v>
      </c>
      <c r="V204" s="264" t="s">
        <v>240</v>
      </c>
      <c r="W204" s="264" t="s">
        <v>240</v>
      </c>
      <c r="X204" s="264" t="s">
        <v>240</v>
      </c>
      <c r="Y204" s="264" t="s">
        <v>240</v>
      </c>
      <c r="Z204" s="264" t="s">
        <v>240</v>
      </c>
      <c r="AA204" s="264" t="s">
        <v>240</v>
      </c>
      <c r="AB204" s="264" t="s">
        <v>240</v>
      </c>
      <c r="AC204" s="264" t="s">
        <v>240</v>
      </c>
      <c r="AD204" s="264" t="s">
        <v>240</v>
      </c>
      <c r="AE204" s="264" t="s">
        <v>240</v>
      </c>
      <c r="AF204" s="264" t="s">
        <v>240</v>
      </c>
      <c r="AG204" s="264" t="s">
        <v>240</v>
      </c>
      <c r="AH204" s="264" t="s">
        <v>240</v>
      </c>
      <c r="AI204" s="264" t="s">
        <v>240</v>
      </c>
      <c r="AJ204" s="264" t="s">
        <v>240</v>
      </c>
      <c r="AK204" s="264" t="s">
        <v>240</v>
      </c>
      <c r="AL204" s="264" t="s">
        <v>240</v>
      </c>
      <c r="AM204" s="264" t="s">
        <v>240</v>
      </c>
      <c r="AN204" s="264" t="s">
        <v>240</v>
      </c>
      <c r="AO204" s="264" t="s">
        <v>240</v>
      </c>
      <c r="AP204" s="264" t="s">
        <v>240</v>
      </c>
      <c r="AQ204" s="264" t="s">
        <v>240</v>
      </c>
      <c r="AR204" s="264" t="s">
        <v>240</v>
      </c>
      <c r="AS204" s="264" t="s">
        <v>240</v>
      </c>
      <c r="AT204" s="264" t="s">
        <v>240</v>
      </c>
      <c r="AU204" s="264" t="s">
        <v>240</v>
      </c>
      <c r="AV204" s="264" t="s">
        <v>240</v>
      </c>
      <c r="AW204" s="264" t="s">
        <v>240</v>
      </c>
      <c r="AX204" s="264" t="s">
        <v>240</v>
      </c>
      <c r="AY204" s="264" t="s">
        <v>2044</v>
      </c>
      <c r="AZ204" t="s">
        <v>240</v>
      </c>
    </row>
    <row r="205" spans="1:52" ht="15" x14ac:dyDescent="0.25">
      <c r="A205" s="262">
        <v>705416</v>
      </c>
      <c r="B205" s="263" t="s">
        <v>262</v>
      </c>
      <c r="C205" s="264" t="s">
        <v>188</v>
      </c>
      <c r="D205" s="264" t="s">
        <v>186</v>
      </c>
      <c r="E205" s="264" t="s">
        <v>188</v>
      </c>
      <c r="F205" s="264" t="s">
        <v>186</v>
      </c>
      <c r="G205" s="264" t="s">
        <v>188</v>
      </c>
      <c r="H205" s="264" t="s">
        <v>186</v>
      </c>
      <c r="I205" s="264" t="s">
        <v>186</v>
      </c>
      <c r="J205" s="264" t="s">
        <v>188</v>
      </c>
      <c r="K205" s="264" t="s">
        <v>186</v>
      </c>
      <c r="L205" s="264" t="s">
        <v>186</v>
      </c>
      <c r="M205" t="s">
        <v>2124</v>
      </c>
      <c r="N205" t="s">
        <v>186</v>
      </c>
      <c r="O205" s="264" t="s">
        <v>188</v>
      </c>
      <c r="P205" s="264" t="s">
        <v>186</v>
      </c>
      <c r="Q205" s="264" t="s">
        <v>188</v>
      </c>
      <c r="R205" s="264" t="s">
        <v>187</v>
      </c>
      <c r="S205" s="264" t="s">
        <v>187</v>
      </c>
      <c r="T205" s="264" t="s">
        <v>186</v>
      </c>
      <c r="U205" s="264" t="s">
        <v>187</v>
      </c>
      <c r="V205" s="264" t="s">
        <v>187</v>
      </c>
      <c r="W205" s="264" t="s">
        <v>187</v>
      </c>
      <c r="X205" s="264" t="s">
        <v>187</v>
      </c>
      <c r="Y205" s="264" t="s">
        <v>188</v>
      </c>
      <c r="Z205" s="264" t="s">
        <v>188</v>
      </c>
      <c r="AA205" s="264" t="s">
        <v>240</v>
      </c>
      <c r="AB205" s="264" t="s">
        <v>240</v>
      </c>
      <c r="AC205" s="264" t="s">
        <v>240</v>
      </c>
      <c r="AD205" s="264" t="s">
        <v>240</v>
      </c>
      <c r="AE205" s="264" t="s">
        <v>240</v>
      </c>
      <c r="AF205" s="264" t="s">
        <v>240</v>
      </c>
      <c r="AG205" s="264" t="s">
        <v>240</v>
      </c>
      <c r="AH205" s="264" t="s">
        <v>240</v>
      </c>
      <c r="AI205" s="264" t="s">
        <v>240</v>
      </c>
      <c r="AJ205" s="264" t="s">
        <v>240</v>
      </c>
      <c r="AK205" s="264" t="s">
        <v>240</v>
      </c>
      <c r="AL205" s="264" t="s">
        <v>240</v>
      </c>
      <c r="AM205" s="264" t="s">
        <v>240</v>
      </c>
      <c r="AN205" s="264" t="s">
        <v>240</v>
      </c>
      <c r="AO205" s="264" t="s">
        <v>240</v>
      </c>
      <c r="AP205" s="264" t="s">
        <v>240</v>
      </c>
      <c r="AQ205" s="264" t="s">
        <v>240</v>
      </c>
      <c r="AR205" s="264" t="s">
        <v>240</v>
      </c>
      <c r="AS205" s="264" t="s">
        <v>240</v>
      </c>
      <c r="AT205" s="264" t="s">
        <v>240</v>
      </c>
      <c r="AU205" s="264" t="s">
        <v>240</v>
      </c>
      <c r="AV205" s="264" t="s">
        <v>240</v>
      </c>
      <c r="AW205" s="264" t="s">
        <v>240</v>
      </c>
      <c r="AX205" s="264" t="s">
        <v>240</v>
      </c>
      <c r="AY205" s="264" t="s">
        <v>2044</v>
      </c>
      <c r="AZ205" t="s">
        <v>5190</v>
      </c>
    </row>
    <row r="206" spans="1:52" ht="15" x14ac:dyDescent="0.25">
      <c r="A206" s="260">
        <v>705427</v>
      </c>
      <c r="B206" s="261" t="s">
        <v>263</v>
      </c>
      <c r="C206" t="s">
        <v>186</v>
      </c>
      <c r="D206" t="s">
        <v>186</v>
      </c>
      <c r="E206" t="s">
        <v>186</v>
      </c>
      <c r="F206" t="s">
        <v>186</v>
      </c>
      <c r="G206" t="s">
        <v>186</v>
      </c>
      <c r="H206" t="s">
        <v>186</v>
      </c>
      <c r="I206" t="s">
        <v>186</v>
      </c>
      <c r="J206" t="s">
        <v>186</v>
      </c>
      <c r="K206" t="s">
        <v>186</v>
      </c>
      <c r="L206" t="s">
        <v>186</v>
      </c>
      <c r="M206" t="s">
        <v>186</v>
      </c>
      <c r="N206" t="s">
        <v>186</v>
      </c>
      <c r="O206" t="s">
        <v>186</v>
      </c>
      <c r="P206" t="s">
        <v>186</v>
      </c>
      <c r="Q206" t="s">
        <v>186</v>
      </c>
      <c r="R206" t="s">
        <v>186</v>
      </c>
      <c r="S206" t="s">
        <v>186</v>
      </c>
      <c r="T206" t="s">
        <v>186</v>
      </c>
      <c r="U206" t="s">
        <v>186</v>
      </c>
      <c r="V206" t="s">
        <v>186</v>
      </c>
      <c r="W206" t="s">
        <v>186</v>
      </c>
      <c r="X206" t="s">
        <v>186</v>
      </c>
      <c r="Y206" t="s">
        <v>186</v>
      </c>
      <c r="Z206" t="s">
        <v>186</v>
      </c>
      <c r="AA206" t="s">
        <v>186</v>
      </c>
      <c r="AB206" t="s">
        <v>186</v>
      </c>
      <c r="AC206" t="s">
        <v>188</v>
      </c>
      <c r="AD206" t="s">
        <v>188</v>
      </c>
      <c r="AE206" t="s">
        <v>188</v>
      </c>
      <c r="AF206" t="s">
        <v>187</v>
      </c>
      <c r="AG206" t="s">
        <v>188</v>
      </c>
      <c r="AH206" t="s">
        <v>187</v>
      </c>
      <c r="AI206" t="s">
        <v>187</v>
      </c>
      <c r="AJ206" t="s">
        <v>186</v>
      </c>
      <c r="AK206" t="s">
        <v>187</v>
      </c>
      <c r="AL206" t="s">
        <v>188</v>
      </c>
      <c r="AM206" t="s">
        <v>240</v>
      </c>
      <c r="AN206" t="s">
        <v>240</v>
      </c>
      <c r="AO206" t="s">
        <v>240</v>
      </c>
      <c r="AP206" t="s">
        <v>240</v>
      </c>
      <c r="AQ206" t="s">
        <v>240</v>
      </c>
      <c r="AR206" t="s">
        <v>240</v>
      </c>
      <c r="AS206" t="s">
        <v>240</v>
      </c>
      <c r="AT206" t="s">
        <v>240</v>
      </c>
      <c r="AU206" t="s">
        <v>240</v>
      </c>
      <c r="AV206" t="s">
        <v>240</v>
      </c>
      <c r="AW206" t="s">
        <v>240</v>
      </c>
      <c r="AX206" s="259" t="s">
        <v>240</v>
      </c>
      <c r="AY206"/>
      <c r="AZ206" t="s">
        <v>240</v>
      </c>
    </row>
    <row r="207" spans="1:52" ht="15" x14ac:dyDescent="0.25">
      <c r="A207" s="260">
        <v>705436</v>
      </c>
      <c r="B207" s="261" t="s">
        <v>262</v>
      </c>
      <c r="C207" t="s">
        <v>2124</v>
      </c>
      <c r="D207" t="s">
        <v>2124</v>
      </c>
      <c r="E207" t="s">
        <v>2124</v>
      </c>
      <c r="F207" t="s">
        <v>2124</v>
      </c>
      <c r="G207" t="s">
        <v>2124</v>
      </c>
      <c r="H207" t="s">
        <v>2124</v>
      </c>
      <c r="I207" t="s">
        <v>2124</v>
      </c>
      <c r="J207" t="s">
        <v>2124</v>
      </c>
      <c r="K207" t="s">
        <v>2124</v>
      </c>
      <c r="L207" t="s">
        <v>2124</v>
      </c>
      <c r="M207" t="s">
        <v>2124</v>
      </c>
      <c r="N207" t="s">
        <v>2124</v>
      </c>
      <c r="O207" t="s">
        <v>2124</v>
      </c>
      <c r="P207" t="s">
        <v>2124</v>
      </c>
      <c r="Q207" t="s">
        <v>2124</v>
      </c>
      <c r="R207" t="s">
        <v>2124</v>
      </c>
      <c r="S207" t="s">
        <v>2124</v>
      </c>
      <c r="T207" t="s">
        <v>2124</v>
      </c>
      <c r="U207" t="s">
        <v>2124</v>
      </c>
      <c r="V207" t="s">
        <v>2124</v>
      </c>
      <c r="W207" t="s">
        <v>2124</v>
      </c>
      <c r="X207" t="s">
        <v>2124</v>
      </c>
      <c r="Y207" t="s">
        <v>2124</v>
      </c>
      <c r="Z207" t="s">
        <v>2124</v>
      </c>
      <c r="AA207" t="s">
        <v>240</v>
      </c>
      <c r="AB207" t="s">
        <v>240</v>
      </c>
      <c r="AC207" t="s">
        <v>240</v>
      </c>
      <c r="AD207" t="s">
        <v>240</v>
      </c>
      <c r="AE207" t="s">
        <v>240</v>
      </c>
      <c r="AF207" t="s">
        <v>240</v>
      </c>
      <c r="AG207" t="s">
        <v>240</v>
      </c>
      <c r="AH207" t="s">
        <v>240</v>
      </c>
      <c r="AI207" t="s">
        <v>240</v>
      </c>
      <c r="AJ207" t="s">
        <v>240</v>
      </c>
      <c r="AK207" t="s">
        <v>240</v>
      </c>
      <c r="AL207" t="s">
        <v>240</v>
      </c>
      <c r="AM207" t="s">
        <v>240</v>
      </c>
      <c r="AN207" t="s">
        <v>240</v>
      </c>
      <c r="AO207" t="s">
        <v>240</v>
      </c>
      <c r="AP207" t="s">
        <v>240</v>
      </c>
      <c r="AQ207" t="s">
        <v>240</v>
      </c>
      <c r="AR207" t="s">
        <v>240</v>
      </c>
      <c r="AS207" t="s">
        <v>240</v>
      </c>
      <c r="AT207" t="s">
        <v>240</v>
      </c>
      <c r="AU207" t="s">
        <v>240</v>
      </c>
      <c r="AV207" t="s">
        <v>240</v>
      </c>
      <c r="AW207" t="s">
        <v>240</v>
      </c>
      <c r="AX207" s="259" t="s">
        <v>240</v>
      </c>
      <c r="AY207"/>
      <c r="AZ207" t="s">
        <v>5190</v>
      </c>
    </row>
    <row r="208" spans="1:52" ht="15" x14ac:dyDescent="0.25">
      <c r="A208" s="260">
        <v>705451</v>
      </c>
      <c r="B208" s="261" t="s">
        <v>262</v>
      </c>
      <c r="C208" t="s">
        <v>240</v>
      </c>
      <c r="D208" t="s">
        <v>240</v>
      </c>
      <c r="E208" t="s">
        <v>240</v>
      </c>
      <c r="F208" t="s">
        <v>240</v>
      </c>
      <c r="G208" t="s">
        <v>240</v>
      </c>
      <c r="H208" t="s">
        <v>240</v>
      </c>
      <c r="I208" t="s">
        <v>240</v>
      </c>
      <c r="J208" t="s">
        <v>240</v>
      </c>
      <c r="K208" t="s">
        <v>240</v>
      </c>
      <c r="L208" t="s">
        <v>240</v>
      </c>
      <c r="M208" t="s">
        <v>240</v>
      </c>
      <c r="N208" t="s">
        <v>240</v>
      </c>
      <c r="O208" t="s">
        <v>240</v>
      </c>
      <c r="P208" t="s">
        <v>240</v>
      </c>
      <c r="Q208" t="s">
        <v>240</v>
      </c>
      <c r="R208" t="s">
        <v>240</v>
      </c>
      <c r="S208" t="s">
        <v>240</v>
      </c>
      <c r="T208" t="s">
        <v>240</v>
      </c>
      <c r="U208" t="s">
        <v>240</v>
      </c>
      <c r="V208" t="s">
        <v>240</v>
      </c>
      <c r="W208" t="s">
        <v>240</v>
      </c>
      <c r="X208" t="s">
        <v>240</v>
      </c>
      <c r="Y208" t="s">
        <v>240</v>
      </c>
      <c r="Z208" t="s">
        <v>240</v>
      </c>
      <c r="AA208" t="s">
        <v>240</v>
      </c>
      <c r="AB208" t="s">
        <v>240</v>
      </c>
      <c r="AC208" t="s">
        <v>240</v>
      </c>
      <c r="AD208" t="s">
        <v>240</v>
      </c>
      <c r="AE208" t="s">
        <v>240</v>
      </c>
      <c r="AF208" t="s">
        <v>240</v>
      </c>
      <c r="AG208" t="s">
        <v>240</v>
      </c>
      <c r="AH208" t="s">
        <v>240</v>
      </c>
      <c r="AI208" t="s">
        <v>240</v>
      </c>
      <c r="AJ208" t="s">
        <v>240</v>
      </c>
      <c r="AK208" t="s">
        <v>240</v>
      </c>
      <c r="AL208" t="s">
        <v>240</v>
      </c>
      <c r="AM208" t="s">
        <v>240</v>
      </c>
      <c r="AN208" t="s">
        <v>240</v>
      </c>
      <c r="AO208" t="s">
        <v>240</v>
      </c>
      <c r="AP208" t="s">
        <v>240</v>
      </c>
      <c r="AQ208" t="s">
        <v>240</v>
      </c>
      <c r="AR208" t="s">
        <v>240</v>
      </c>
      <c r="AS208" t="s">
        <v>240</v>
      </c>
      <c r="AT208" t="s">
        <v>240</v>
      </c>
      <c r="AU208" t="s">
        <v>240</v>
      </c>
      <c r="AV208" t="s">
        <v>240</v>
      </c>
      <c r="AW208" t="s">
        <v>240</v>
      </c>
      <c r="AX208" s="259" t="s">
        <v>240</v>
      </c>
      <c r="AY208"/>
      <c r="AZ208" t="s">
        <v>240</v>
      </c>
    </row>
    <row r="209" spans="1:52" ht="15" x14ac:dyDescent="0.25">
      <c r="A209" s="262">
        <v>705463</v>
      </c>
      <c r="B209" s="263" t="s">
        <v>466</v>
      </c>
      <c r="C209" s="264" t="s">
        <v>188</v>
      </c>
      <c r="D209" s="264" t="s">
        <v>188</v>
      </c>
      <c r="E209" s="264" t="s">
        <v>188</v>
      </c>
      <c r="F209" s="264" t="s">
        <v>188</v>
      </c>
      <c r="G209" s="264" t="s">
        <v>188</v>
      </c>
      <c r="H209" s="264" t="s">
        <v>186</v>
      </c>
      <c r="I209" s="264" t="s">
        <v>188</v>
      </c>
      <c r="J209" s="264" t="s">
        <v>188</v>
      </c>
      <c r="K209" s="264" t="s">
        <v>188</v>
      </c>
      <c r="L209" s="264" t="s">
        <v>188</v>
      </c>
      <c r="M209" t="s">
        <v>2124</v>
      </c>
      <c r="N209" t="s">
        <v>186</v>
      </c>
      <c r="O209" s="264" t="s">
        <v>186</v>
      </c>
      <c r="P209" s="264" t="s">
        <v>188</v>
      </c>
      <c r="Q209" s="264" t="s">
        <v>186</v>
      </c>
      <c r="R209" s="264" t="s">
        <v>188</v>
      </c>
      <c r="S209" s="264" t="s">
        <v>188</v>
      </c>
      <c r="T209" s="264" t="s">
        <v>188</v>
      </c>
      <c r="U209" s="264" t="s">
        <v>188</v>
      </c>
      <c r="V209" s="264" t="s">
        <v>188</v>
      </c>
      <c r="W209" s="264" t="s">
        <v>186</v>
      </c>
      <c r="X209" s="264" t="s">
        <v>188</v>
      </c>
      <c r="Y209" s="264" t="s">
        <v>188</v>
      </c>
      <c r="Z209" s="264" t="s">
        <v>188</v>
      </c>
      <c r="AA209" s="264" t="s">
        <v>188</v>
      </c>
      <c r="AB209" s="264" t="s">
        <v>188</v>
      </c>
      <c r="AC209" s="264" t="s">
        <v>188</v>
      </c>
      <c r="AD209" s="264" t="s">
        <v>188</v>
      </c>
      <c r="AE209" s="264" t="s">
        <v>188</v>
      </c>
      <c r="AF209" s="264" t="s">
        <v>188</v>
      </c>
      <c r="AG209" s="264" t="s">
        <v>188</v>
      </c>
      <c r="AH209" s="264" t="s">
        <v>188</v>
      </c>
      <c r="AI209" s="264" t="s">
        <v>188</v>
      </c>
      <c r="AJ209" s="264" t="s">
        <v>188</v>
      </c>
      <c r="AK209" s="264" t="s">
        <v>186</v>
      </c>
      <c r="AL209" s="264" t="s">
        <v>188</v>
      </c>
      <c r="AM209" s="264" t="s">
        <v>188</v>
      </c>
      <c r="AN209" s="264" t="s">
        <v>188</v>
      </c>
      <c r="AO209" s="264" t="s">
        <v>186</v>
      </c>
      <c r="AP209" s="264" t="s">
        <v>186</v>
      </c>
      <c r="AQ209" s="264" t="s">
        <v>188</v>
      </c>
      <c r="AR209" s="264" t="s">
        <v>188</v>
      </c>
      <c r="AS209" s="264" t="s">
        <v>188</v>
      </c>
      <c r="AT209" s="264" t="s">
        <v>188</v>
      </c>
      <c r="AU209" s="264" t="s">
        <v>186</v>
      </c>
      <c r="AV209" s="264" t="s">
        <v>186</v>
      </c>
      <c r="AW209" s="264" t="s">
        <v>188</v>
      </c>
      <c r="AX209" s="264" t="s">
        <v>186</v>
      </c>
      <c r="AY209" s="264" t="s">
        <v>2044</v>
      </c>
      <c r="AZ209" t="s">
        <v>5190</v>
      </c>
    </row>
    <row r="210" spans="1:52" ht="15" x14ac:dyDescent="0.25">
      <c r="A210" s="260">
        <v>705468</v>
      </c>
      <c r="B210" s="261" t="s">
        <v>466</v>
      </c>
      <c r="C210" t="s">
        <v>186</v>
      </c>
      <c r="D210" t="s">
        <v>186</v>
      </c>
      <c r="E210" t="s">
        <v>186</v>
      </c>
      <c r="F210" t="s">
        <v>186</v>
      </c>
      <c r="G210" t="s">
        <v>186</v>
      </c>
      <c r="H210" t="s">
        <v>186</v>
      </c>
      <c r="I210" t="s">
        <v>186</v>
      </c>
      <c r="J210" t="s">
        <v>186</v>
      </c>
      <c r="K210" t="s">
        <v>188</v>
      </c>
      <c r="L210" t="s">
        <v>188</v>
      </c>
      <c r="M210" t="s">
        <v>188</v>
      </c>
      <c r="N210" t="s">
        <v>188</v>
      </c>
      <c r="O210" t="s">
        <v>186</v>
      </c>
      <c r="P210" t="s">
        <v>188</v>
      </c>
      <c r="Q210" t="s">
        <v>188</v>
      </c>
      <c r="R210" t="s">
        <v>186</v>
      </c>
      <c r="S210" t="s">
        <v>186</v>
      </c>
      <c r="T210" t="s">
        <v>188</v>
      </c>
      <c r="U210" t="s">
        <v>186</v>
      </c>
      <c r="V210" t="s">
        <v>188</v>
      </c>
      <c r="W210" t="s">
        <v>186</v>
      </c>
      <c r="X210" t="s">
        <v>186</v>
      </c>
      <c r="Y210" t="s">
        <v>186</v>
      </c>
      <c r="Z210" t="s">
        <v>188</v>
      </c>
      <c r="AA210" t="s">
        <v>186</v>
      </c>
      <c r="AB210" t="s">
        <v>186</v>
      </c>
      <c r="AC210" t="s">
        <v>186</v>
      </c>
      <c r="AD210" t="s">
        <v>186</v>
      </c>
      <c r="AE210" t="s">
        <v>188</v>
      </c>
      <c r="AF210" t="s">
        <v>186</v>
      </c>
      <c r="AG210" t="s">
        <v>188</v>
      </c>
      <c r="AH210" t="s">
        <v>188</v>
      </c>
      <c r="AI210" t="s">
        <v>188</v>
      </c>
      <c r="AJ210" t="s">
        <v>188</v>
      </c>
      <c r="AK210" t="s">
        <v>188</v>
      </c>
      <c r="AL210" t="s">
        <v>188</v>
      </c>
      <c r="AM210" t="s">
        <v>188</v>
      </c>
      <c r="AN210" t="s">
        <v>188</v>
      </c>
      <c r="AO210" t="s">
        <v>188</v>
      </c>
      <c r="AP210" t="s">
        <v>188</v>
      </c>
      <c r="AQ210" t="s">
        <v>188</v>
      </c>
      <c r="AR210" t="s">
        <v>188</v>
      </c>
      <c r="AS210" t="s">
        <v>240</v>
      </c>
      <c r="AT210" t="s">
        <v>240</v>
      </c>
      <c r="AU210" t="s">
        <v>240</v>
      </c>
      <c r="AV210" t="s">
        <v>240</v>
      </c>
      <c r="AW210" t="s">
        <v>240</v>
      </c>
      <c r="AX210" s="259" t="s">
        <v>240</v>
      </c>
      <c r="AY210"/>
      <c r="AZ210" t="s">
        <v>240</v>
      </c>
    </row>
    <row r="211" spans="1:52" ht="15" x14ac:dyDescent="0.25">
      <c r="A211" s="260">
        <v>705469</v>
      </c>
      <c r="B211" s="261" t="s">
        <v>466</v>
      </c>
      <c r="C211" t="s">
        <v>188</v>
      </c>
      <c r="D211" t="s">
        <v>188</v>
      </c>
      <c r="E211" t="s">
        <v>188</v>
      </c>
      <c r="F211" t="s">
        <v>188</v>
      </c>
      <c r="G211" t="s">
        <v>188</v>
      </c>
      <c r="H211" t="s">
        <v>188</v>
      </c>
      <c r="I211" t="s">
        <v>188</v>
      </c>
      <c r="J211" t="s">
        <v>188</v>
      </c>
      <c r="K211" t="s">
        <v>188</v>
      </c>
      <c r="L211" t="s">
        <v>188</v>
      </c>
      <c r="M211" t="s">
        <v>188</v>
      </c>
      <c r="N211" t="s">
        <v>188</v>
      </c>
      <c r="O211" t="s">
        <v>186</v>
      </c>
      <c r="P211" t="s">
        <v>188</v>
      </c>
      <c r="Q211" t="s">
        <v>186</v>
      </c>
      <c r="R211" t="s">
        <v>188</v>
      </c>
      <c r="S211" t="s">
        <v>188</v>
      </c>
      <c r="T211" t="s">
        <v>186</v>
      </c>
      <c r="U211" t="s">
        <v>188</v>
      </c>
      <c r="V211" t="s">
        <v>188</v>
      </c>
      <c r="W211" t="s">
        <v>186</v>
      </c>
      <c r="X211" t="s">
        <v>188</v>
      </c>
      <c r="Y211" t="s">
        <v>188</v>
      </c>
      <c r="Z211" t="s">
        <v>188</v>
      </c>
      <c r="AA211" t="s">
        <v>188</v>
      </c>
      <c r="AB211" t="s">
        <v>188</v>
      </c>
      <c r="AC211" t="s">
        <v>188</v>
      </c>
      <c r="AD211" t="s">
        <v>188</v>
      </c>
      <c r="AE211" t="s">
        <v>188</v>
      </c>
      <c r="AF211" t="s">
        <v>188</v>
      </c>
      <c r="AG211" t="s">
        <v>188</v>
      </c>
      <c r="AH211" t="s">
        <v>188</v>
      </c>
      <c r="AI211" t="s">
        <v>187</v>
      </c>
      <c r="AJ211" t="s">
        <v>188</v>
      </c>
      <c r="AK211" t="s">
        <v>188</v>
      </c>
      <c r="AL211" t="s">
        <v>188</v>
      </c>
      <c r="AM211" t="s">
        <v>187</v>
      </c>
      <c r="AN211" t="s">
        <v>187</v>
      </c>
      <c r="AO211" t="s">
        <v>186</v>
      </c>
      <c r="AP211" t="s">
        <v>188</v>
      </c>
      <c r="AQ211" t="s">
        <v>188</v>
      </c>
      <c r="AR211" t="s">
        <v>188</v>
      </c>
      <c r="AS211"/>
      <c r="AT211" t="s">
        <v>188</v>
      </c>
      <c r="AU211" t="s">
        <v>188</v>
      </c>
      <c r="AV211" t="s">
        <v>188</v>
      </c>
      <c r="AW211" t="s">
        <v>187</v>
      </c>
      <c r="AX211" s="259" t="s">
        <v>187</v>
      </c>
      <c r="AY211"/>
      <c r="AZ211" t="s">
        <v>240</v>
      </c>
    </row>
    <row r="212" spans="1:52" ht="15" x14ac:dyDescent="0.25">
      <c r="A212" s="260">
        <v>705478</v>
      </c>
      <c r="B212" s="261" t="s">
        <v>261</v>
      </c>
      <c r="C212" t="s">
        <v>240</v>
      </c>
      <c r="D212" t="s">
        <v>240</v>
      </c>
      <c r="E212" t="s">
        <v>240</v>
      </c>
      <c r="F212" t="s">
        <v>240</v>
      </c>
      <c r="G212" t="s">
        <v>240</v>
      </c>
      <c r="H212" t="s">
        <v>240</v>
      </c>
      <c r="I212" t="s">
        <v>240</v>
      </c>
      <c r="J212" t="s">
        <v>240</v>
      </c>
      <c r="K212" t="s">
        <v>240</v>
      </c>
      <c r="L212" t="s">
        <v>240</v>
      </c>
      <c r="M212" t="s">
        <v>240</v>
      </c>
      <c r="N212" t="s">
        <v>240</v>
      </c>
      <c r="O212" t="s">
        <v>240</v>
      </c>
      <c r="P212" t="s">
        <v>240</v>
      </c>
      <c r="Q212" t="s">
        <v>240</v>
      </c>
      <c r="R212" t="s">
        <v>240</v>
      </c>
      <c r="S212" t="s">
        <v>240</v>
      </c>
      <c r="T212" t="s">
        <v>240</v>
      </c>
      <c r="U212" t="s">
        <v>240</v>
      </c>
      <c r="V212" t="s">
        <v>240</v>
      </c>
      <c r="W212" t="s">
        <v>240</v>
      </c>
      <c r="X212" t="s">
        <v>240</v>
      </c>
      <c r="Y212" t="s">
        <v>240</v>
      </c>
      <c r="Z212" t="s">
        <v>240</v>
      </c>
      <c r="AA212" t="s">
        <v>240</v>
      </c>
      <c r="AB212" t="s">
        <v>240</v>
      </c>
      <c r="AC212" t="s">
        <v>240</v>
      </c>
      <c r="AD212" t="s">
        <v>240</v>
      </c>
      <c r="AE212" t="s">
        <v>240</v>
      </c>
      <c r="AF212" t="s">
        <v>240</v>
      </c>
      <c r="AG212" t="s">
        <v>240</v>
      </c>
      <c r="AH212" t="s">
        <v>240</v>
      </c>
      <c r="AI212" t="s">
        <v>240</v>
      </c>
      <c r="AJ212" t="s">
        <v>240</v>
      </c>
      <c r="AK212" t="s">
        <v>240</v>
      </c>
      <c r="AL212" t="s">
        <v>240</v>
      </c>
      <c r="AM212" t="s">
        <v>240</v>
      </c>
      <c r="AN212" t="s">
        <v>240</v>
      </c>
      <c r="AO212" t="s">
        <v>240</v>
      </c>
      <c r="AP212" t="s">
        <v>240</v>
      </c>
      <c r="AQ212" t="s">
        <v>240</v>
      </c>
      <c r="AR212" t="s">
        <v>240</v>
      </c>
      <c r="AS212" t="s">
        <v>240</v>
      </c>
      <c r="AT212" t="s">
        <v>240</v>
      </c>
      <c r="AU212" t="s">
        <v>240</v>
      </c>
      <c r="AV212" t="s">
        <v>240</v>
      </c>
      <c r="AW212" t="s">
        <v>240</v>
      </c>
      <c r="AX212" s="259" t="s">
        <v>240</v>
      </c>
      <c r="AY212"/>
      <c r="AZ212" t="s">
        <v>5190</v>
      </c>
    </row>
    <row r="213" spans="1:52" ht="15" x14ac:dyDescent="0.25">
      <c r="A213" s="260">
        <v>705479</v>
      </c>
      <c r="B213" s="261" t="s">
        <v>262</v>
      </c>
      <c r="C213" t="s">
        <v>186</v>
      </c>
      <c r="D213" t="s">
        <v>186</v>
      </c>
      <c r="E213" t="s">
        <v>186</v>
      </c>
      <c r="F213" t="s">
        <v>188</v>
      </c>
      <c r="G213" t="s">
        <v>186</v>
      </c>
      <c r="H213" t="s">
        <v>186</v>
      </c>
      <c r="I213" t="s">
        <v>186</v>
      </c>
      <c r="J213" t="s">
        <v>186</v>
      </c>
      <c r="K213" t="s">
        <v>188</v>
      </c>
      <c r="L213" t="s">
        <v>186</v>
      </c>
      <c r="M213" t="s">
        <v>188</v>
      </c>
      <c r="N213" t="s">
        <v>188</v>
      </c>
      <c r="O213" t="s">
        <v>186</v>
      </c>
      <c r="P213" t="s">
        <v>186</v>
      </c>
      <c r="Q213" t="s">
        <v>186</v>
      </c>
      <c r="R213" t="s">
        <v>187</v>
      </c>
      <c r="S213" t="s">
        <v>187</v>
      </c>
      <c r="T213" t="s">
        <v>186</v>
      </c>
      <c r="U213" t="s">
        <v>187</v>
      </c>
      <c r="V213" t="s">
        <v>187</v>
      </c>
      <c r="W213" t="s">
        <v>187</v>
      </c>
      <c r="X213" t="s">
        <v>188</v>
      </c>
      <c r="Y213" t="s">
        <v>187</v>
      </c>
      <c r="Z213" t="s">
        <v>188</v>
      </c>
      <c r="AA213" t="s">
        <v>240</v>
      </c>
      <c r="AB213" t="s">
        <v>240</v>
      </c>
      <c r="AC213" t="s">
        <v>240</v>
      </c>
      <c r="AD213" t="s">
        <v>240</v>
      </c>
      <c r="AE213" t="s">
        <v>240</v>
      </c>
      <c r="AF213" t="s">
        <v>240</v>
      </c>
      <c r="AG213" t="s">
        <v>240</v>
      </c>
      <c r="AH213" t="s">
        <v>240</v>
      </c>
      <c r="AI213" t="s">
        <v>240</v>
      </c>
      <c r="AJ213" t="s">
        <v>240</v>
      </c>
      <c r="AK213" t="s">
        <v>240</v>
      </c>
      <c r="AL213" t="s">
        <v>240</v>
      </c>
      <c r="AM213" t="s">
        <v>240</v>
      </c>
      <c r="AN213" t="s">
        <v>240</v>
      </c>
      <c r="AO213" t="s">
        <v>240</v>
      </c>
      <c r="AP213" t="s">
        <v>240</v>
      </c>
      <c r="AQ213" t="s">
        <v>240</v>
      </c>
      <c r="AR213" t="s">
        <v>240</v>
      </c>
      <c r="AS213"/>
      <c r="AT213" t="s">
        <v>240</v>
      </c>
      <c r="AU213" t="s">
        <v>240</v>
      </c>
      <c r="AV213" t="s">
        <v>240</v>
      </c>
      <c r="AW213" t="s">
        <v>240</v>
      </c>
      <c r="AX213" s="259" t="s">
        <v>240</v>
      </c>
      <c r="AY213"/>
      <c r="AZ213" t="s">
        <v>240</v>
      </c>
    </row>
    <row r="214" spans="1:52" ht="15" x14ac:dyDescent="0.25">
      <c r="A214" s="260">
        <v>705533</v>
      </c>
      <c r="B214" s="261" t="s">
        <v>468</v>
      </c>
      <c r="C214" t="s">
        <v>2124</v>
      </c>
      <c r="D214" t="s">
        <v>2124</v>
      </c>
      <c r="E214" t="s">
        <v>2124</v>
      </c>
      <c r="F214" t="s">
        <v>2124</v>
      </c>
      <c r="G214" t="s">
        <v>2124</v>
      </c>
      <c r="H214" t="s">
        <v>2124</v>
      </c>
      <c r="I214" t="s">
        <v>2124</v>
      </c>
      <c r="J214" t="s">
        <v>2124</v>
      </c>
      <c r="K214" t="s">
        <v>2124</v>
      </c>
      <c r="L214" t="s">
        <v>2124</v>
      </c>
      <c r="M214" t="s">
        <v>2124</v>
      </c>
      <c r="N214" t="s">
        <v>2124</v>
      </c>
      <c r="O214" t="s">
        <v>2124</v>
      </c>
      <c r="P214" t="s">
        <v>2124</v>
      </c>
      <c r="Q214" t="s">
        <v>2124</v>
      </c>
      <c r="R214" t="s">
        <v>2124</v>
      </c>
      <c r="S214" t="s">
        <v>2124</v>
      </c>
      <c r="T214" t="s">
        <v>2124</v>
      </c>
      <c r="U214" t="s">
        <v>2124</v>
      </c>
      <c r="V214" t="s">
        <v>2124</v>
      </c>
      <c r="W214" t="s">
        <v>2124</v>
      </c>
      <c r="X214" t="s">
        <v>2124</v>
      </c>
      <c r="Y214" t="s">
        <v>2124</v>
      </c>
      <c r="Z214" t="s">
        <v>2124</v>
      </c>
      <c r="AA214" t="s">
        <v>240</v>
      </c>
      <c r="AB214" t="s">
        <v>240</v>
      </c>
      <c r="AC214" t="s">
        <v>240</v>
      </c>
      <c r="AD214" t="s">
        <v>240</v>
      </c>
      <c r="AE214" t="s">
        <v>240</v>
      </c>
      <c r="AF214" t="s">
        <v>240</v>
      </c>
      <c r="AG214" t="s">
        <v>240</v>
      </c>
      <c r="AH214" t="s">
        <v>240</v>
      </c>
      <c r="AI214" t="s">
        <v>240</v>
      </c>
      <c r="AJ214" t="s">
        <v>240</v>
      </c>
      <c r="AK214" t="s">
        <v>240</v>
      </c>
      <c r="AL214" t="s">
        <v>240</v>
      </c>
      <c r="AM214" t="s">
        <v>240</v>
      </c>
      <c r="AN214" t="s">
        <v>240</v>
      </c>
      <c r="AO214" t="s">
        <v>240</v>
      </c>
      <c r="AP214" t="s">
        <v>240</v>
      </c>
      <c r="AQ214" t="s">
        <v>240</v>
      </c>
      <c r="AR214" t="s">
        <v>240</v>
      </c>
      <c r="AS214" t="s">
        <v>240</v>
      </c>
      <c r="AT214" t="s">
        <v>240</v>
      </c>
      <c r="AU214" t="s">
        <v>240</v>
      </c>
      <c r="AV214" t="s">
        <v>240</v>
      </c>
      <c r="AW214" t="s">
        <v>240</v>
      </c>
      <c r="AX214" s="259" t="s">
        <v>240</v>
      </c>
      <c r="AY214"/>
      <c r="AZ214" t="s">
        <v>5190</v>
      </c>
    </row>
    <row r="215" spans="1:52" ht="15" x14ac:dyDescent="0.25">
      <c r="A215" s="262">
        <v>705534</v>
      </c>
      <c r="B215" s="263" t="s">
        <v>261</v>
      </c>
      <c r="C215" s="264" t="s">
        <v>188</v>
      </c>
      <c r="D215" s="264" t="s">
        <v>186</v>
      </c>
      <c r="E215" s="264" t="s">
        <v>186</v>
      </c>
      <c r="F215" s="264" t="s">
        <v>186</v>
      </c>
      <c r="G215" s="264" t="s">
        <v>186</v>
      </c>
      <c r="H215" s="264" t="s">
        <v>186</v>
      </c>
      <c r="I215" s="264" t="s">
        <v>188</v>
      </c>
      <c r="J215" s="264" t="s">
        <v>188</v>
      </c>
      <c r="K215" s="264" t="s">
        <v>188</v>
      </c>
      <c r="L215" s="264" t="s">
        <v>188</v>
      </c>
      <c r="M215" t="s">
        <v>186</v>
      </c>
      <c r="N215" t="s">
        <v>186</v>
      </c>
      <c r="O215" s="264" t="s">
        <v>240</v>
      </c>
      <c r="P215" s="264" t="s">
        <v>240</v>
      </c>
      <c r="Q215" s="264" t="s">
        <v>240</v>
      </c>
      <c r="R215" s="264" t="s">
        <v>240</v>
      </c>
      <c r="S215" s="264" t="s">
        <v>240</v>
      </c>
      <c r="T215" s="264" t="s">
        <v>240</v>
      </c>
      <c r="U215" s="264" t="s">
        <v>240</v>
      </c>
      <c r="V215" s="264" t="s">
        <v>240</v>
      </c>
      <c r="W215" s="264" t="s">
        <v>240</v>
      </c>
      <c r="X215" s="264" t="s">
        <v>240</v>
      </c>
      <c r="Y215" s="264" t="s">
        <v>240</v>
      </c>
      <c r="Z215" s="264" t="s">
        <v>240</v>
      </c>
      <c r="AA215" s="264" t="s">
        <v>240</v>
      </c>
      <c r="AB215" s="264" t="s">
        <v>240</v>
      </c>
      <c r="AC215" s="264" t="s">
        <v>240</v>
      </c>
      <c r="AD215" s="264" t="s">
        <v>240</v>
      </c>
      <c r="AE215" s="264" t="s">
        <v>240</v>
      </c>
      <c r="AF215" s="264" t="s">
        <v>240</v>
      </c>
      <c r="AG215" s="264" t="s">
        <v>240</v>
      </c>
      <c r="AH215" s="264" t="s">
        <v>240</v>
      </c>
      <c r="AI215" s="264" t="s">
        <v>240</v>
      </c>
      <c r="AJ215" s="264" t="s">
        <v>240</v>
      </c>
      <c r="AK215" s="264" t="s">
        <v>240</v>
      </c>
      <c r="AL215" s="264" t="s">
        <v>240</v>
      </c>
      <c r="AM215" s="264" t="s">
        <v>240</v>
      </c>
      <c r="AN215" s="264" t="s">
        <v>240</v>
      </c>
      <c r="AO215" s="264" t="s">
        <v>240</v>
      </c>
      <c r="AP215" s="264" t="s">
        <v>240</v>
      </c>
      <c r="AQ215" s="264" t="s">
        <v>240</v>
      </c>
      <c r="AR215" s="264" t="s">
        <v>240</v>
      </c>
      <c r="AS215" s="264" t="s">
        <v>240</v>
      </c>
      <c r="AT215" s="264" t="s">
        <v>240</v>
      </c>
      <c r="AU215" s="264" t="s">
        <v>240</v>
      </c>
      <c r="AV215" s="264" t="s">
        <v>240</v>
      </c>
      <c r="AW215" s="264" t="s">
        <v>240</v>
      </c>
      <c r="AX215" s="264" t="s">
        <v>240</v>
      </c>
      <c r="AY215" s="264" t="s">
        <v>2044</v>
      </c>
      <c r="AZ215" t="s">
        <v>5190</v>
      </c>
    </row>
    <row r="216" spans="1:52" ht="15" x14ac:dyDescent="0.25">
      <c r="A216" s="260">
        <v>705537</v>
      </c>
      <c r="B216" s="261" t="s">
        <v>263</v>
      </c>
      <c r="C216" t="s">
        <v>188</v>
      </c>
      <c r="D216" t="s">
        <v>188</v>
      </c>
      <c r="E216" t="s">
        <v>188</v>
      </c>
      <c r="F216" t="s">
        <v>188</v>
      </c>
      <c r="G216" t="s">
        <v>188</v>
      </c>
      <c r="H216" t="s">
        <v>188</v>
      </c>
      <c r="I216" t="s">
        <v>186</v>
      </c>
      <c r="J216" t="s">
        <v>186</v>
      </c>
      <c r="K216" t="s">
        <v>186</v>
      </c>
      <c r="L216" t="s">
        <v>186</v>
      </c>
      <c r="M216" t="s">
        <v>186</v>
      </c>
      <c r="N216" t="s">
        <v>186</v>
      </c>
      <c r="O216" t="s">
        <v>186</v>
      </c>
      <c r="P216" t="s">
        <v>186</v>
      </c>
      <c r="Q216" t="s">
        <v>186</v>
      </c>
      <c r="R216" t="s">
        <v>186</v>
      </c>
      <c r="S216" t="s">
        <v>186</v>
      </c>
      <c r="T216" t="s">
        <v>186</v>
      </c>
      <c r="U216" t="s">
        <v>188</v>
      </c>
      <c r="V216" t="s">
        <v>188</v>
      </c>
      <c r="W216" t="s">
        <v>188</v>
      </c>
      <c r="X216" t="s">
        <v>188</v>
      </c>
      <c r="Y216" t="s">
        <v>188</v>
      </c>
      <c r="Z216" t="s">
        <v>188</v>
      </c>
      <c r="AA216" t="s">
        <v>188</v>
      </c>
      <c r="AB216" t="s">
        <v>188</v>
      </c>
      <c r="AC216" t="s">
        <v>188</v>
      </c>
      <c r="AD216" t="s">
        <v>188</v>
      </c>
      <c r="AE216" t="s">
        <v>188</v>
      </c>
      <c r="AF216" t="s">
        <v>188</v>
      </c>
      <c r="AG216" t="s">
        <v>240</v>
      </c>
      <c r="AH216" t="s">
        <v>240</v>
      </c>
      <c r="AI216" t="s">
        <v>240</v>
      </c>
      <c r="AJ216" t="s">
        <v>240</v>
      </c>
      <c r="AK216" t="s">
        <v>240</v>
      </c>
      <c r="AL216" t="s">
        <v>240</v>
      </c>
      <c r="AM216" t="s">
        <v>240</v>
      </c>
      <c r="AN216" t="s">
        <v>240</v>
      </c>
      <c r="AO216" t="s">
        <v>240</v>
      </c>
      <c r="AP216" t="s">
        <v>240</v>
      </c>
      <c r="AQ216" t="s">
        <v>240</v>
      </c>
      <c r="AR216" t="s">
        <v>240</v>
      </c>
      <c r="AS216" t="s">
        <v>240</v>
      </c>
      <c r="AT216" t="s">
        <v>240</v>
      </c>
      <c r="AU216" t="s">
        <v>240</v>
      </c>
      <c r="AV216" t="s">
        <v>240</v>
      </c>
      <c r="AW216" t="s">
        <v>240</v>
      </c>
      <c r="AX216" s="259" t="s">
        <v>240</v>
      </c>
      <c r="AY216"/>
      <c r="AZ216" t="s">
        <v>240</v>
      </c>
    </row>
    <row r="217" spans="1:52" ht="15" x14ac:dyDescent="0.25">
      <c r="A217" s="262">
        <v>705543</v>
      </c>
      <c r="B217" s="263" t="s">
        <v>263</v>
      </c>
      <c r="C217" s="264" t="s">
        <v>186</v>
      </c>
      <c r="D217" s="264" t="s">
        <v>188</v>
      </c>
      <c r="E217" s="264" t="s">
        <v>188</v>
      </c>
      <c r="F217" s="264" t="s">
        <v>188</v>
      </c>
      <c r="G217" s="264" t="s">
        <v>186</v>
      </c>
      <c r="H217" s="264" t="s">
        <v>188</v>
      </c>
      <c r="I217" s="264" t="s">
        <v>188</v>
      </c>
      <c r="J217" s="264" t="s">
        <v>188</v>
      </c>
      <c r="K217" s="264" t="s">
        <v>186</v>
      </c>
      <c r="L217" s="264" t="s">
        <v>186</v>
      </c>
      <c r="M217" t="s">
        <v>2124</v>
      </c>
      <c r="N217" t="s">
        <v>186</v>
      </c>
      <c r="O217" s="264" t="s">
        <v>186</v>
      </c>
      <c r="P217" s="264" t="s">
        <v>188</v>
      </c>
      <c r="Q217" s="264" t="s">
        <v>188</v>
      </c>
      <c r="R217" s="264" t="s">
        <v>188</v>
      </c>
      <c r="S217" s="264" t="s">
        <v>186</v>
      </c>
      <c r="T217" s="264" t="s">
        <v>188</v>
      </c>
      <c r="U217" s="264" t="s">
        <v>188</v>
      </c>
      <c r="V217" s="264" t="s">
        <v>186</v>
      </c>
      <c r="W217" s="264" t="s">
        <v>187</v>
      </c>
      <c r="X217" s="264" t="s">
        <v>186</v>
      </c>
      <c r="Y217" s="264" t="s">
        <v>186</v>
      </c>
      <c r="Z217" s="264" t="s">
        <v>186</v>
      </c>
      <c r="AA217" s="264" t="s">
        <v>188</v>
      </c>
      <c r="AB217" s="264" t="s">
        <v>188</v>
      </c>
      <c r="AC217" s="264" t="s">
        <v>187</v>
      </c>
      <c r="AD217" s="264" t="s">
        <v>187</v>
      </c>
      <c r="AE217" s="264" t="s">
        <v>186</v>
      </c>
      <c r="AF217" s="264" t="s">
        <v>186</v>
      </c>
      <c r="AG217" s="264" t="s">
        <v>187</v>
      </c>
      <c r="AH217" s="264" t="s">
        <v>187</v>
      </c>
      <c r="AI217" s="264" t="s">
        <v>187</v>
      </c>
      <c r="AJ217" s="264" t="s">
        <v>187</v>
      </c>
      <c r="AK217" s="264" t="s">
        <v>188</v>
      </c>
      <c r="AL217" s="264" t="s">
        <v>188</v>
      </c>
      <c r="AM217" s="264" t="s">
        <v>240</v>
      </c>
      <c r="AN217" s="264" t="s">
        <v>240</v>
      </c>
      <c r="AO217" s="264" t="s">
        <v>240</v>
      </c>
      <c r="AP217" s="264" t="s">
        <v>240</v>
      </c>
      <c r="AQ217" s="264" t="s">
        <v>240</v>
      </c>
      <c r="AR217" s="264" t="s">
        <v>240</v>
      </c>
      <c r="AS217" s="264" t="s">
        <v>240</v>
      </c>
      <c r="AT217" s="264" t="s">
        <v>240</v>
      </c>
      <c r="AU217" s="264" t="s">
        <v>240</v>
      </c>
      <c r="AV217" s="264" t="s">
        <v>240</v>
      </c>
      <c r="AW217" s="264" t="s">
        <v>240</v>
      </c>
      <c r="AX217" s="264" t="s">
        <v>240</v>
      </c>
      <c r="AY217" s="264" t="s">
        <v>2044</v>
      </c>
      <c r="AZ217" t="s">
        <v>240</v>
      </c>
    </row>
    <row r="218" spans="1:52" ht="15" x14ac:dyDescent="0.25">
      <c r="A218" s="260">
        <v>705553</v>
      </c>
      <c r="B218" s="261" t="s">
        <v>262</v>
      </c>
      <c r="C218" t="s">
        <v>186</v>
      </c>
      <c r="D218" t="s">
        <v>186</v>
      </c>
      <c r="E218" t="s">
        <v>186</v>
      </c>
      <c r="F218" t="s">
        <v>186</v>
      </c>
      <c r="G218" t="s">
        <v>188</v>
      </c>
      <c r="H218" t="s">
        <v>186</v>
      </c>
      <c r="I218" t="s">
        <v>188</v>
      </c>
      <c r="J218" t="s">
        <v>186</v>
      </c>
      <c r="K218" t="s">
        <v>186</v>
      </c>
      <c r="L218" t="s">
        <v>186</v>
      </c>
      <c r="M218" t="s">
        <v>188</v>
      </c>
      <c r="N218" t="s">
        <v>188</v>
      </c>
      <c r="O218" t="s">
        <v>186</v>
      </c>
      <c r="P218" t="s">
        <v>186</v>
      </c>
      <c r="Q218" t="s">
        <v>188</v>
      </c>
      <c r="R218" t="s">
        <v>188</v>
      </c>
      <c r="S218" t="s">
        <v>188</v>
      </c>
      <c r="T218" t="s">
        <v>188</v>
      </c>
      <c r="U218" t="s">
        <v>188</v>
      </c>
      <c r="V218" t="s">
        <v>188</v>
      </c>
      <c r="W218" t="s">
        <v>188</v>
      </c>
      <c r="X218" t="s">
        <v>188</v>
      </c>
      <c r="Y218" t="s">
        <v>188</v>
      </c>
      <c r="Z218" t="s">
        <v>187</v>
      </c>
      <c r="AA218" t="s">
        <v>240</v>
      </c>
      <c r="AB218" t="s">
        <v>240</v>
      </c>
      <c r="AC218" t="s">
        <v>240</v>
      </c>
      <c r="AD218" t="s">
        <v>240</v>
      </c>
      <c r="AE218" t="s">
        <v>240</v>
      </c>
      <c r="AF218" t="s">
        <v>240</v>
      </c>
      <c r="AG218" t="s">
        <v>240</v>
      </c>
      <c r="AH218" t="s">
        <v>240</v>
      </c>
      <c r="AI218" t="s">
        <v>240</v>
      </c>
      <c r="AJ218" t="s">
        <v>240</v>
      </c>
      <c r="AK218" t="s">
        <v>240</v>
      </c>
      <c r="AL218" t="s">
        <v>240</v>
      </c>
      <c r="AM218" t="s">
        <v>240</v>
      </c>
      <c r="AN218" t="s">
        <v>240</v>
      </c>
      <c r="AO218" t="s">
        <v>240</v>
      </c>
      <c r="AP218" t="s">
        <v>240</v>
      </c>
      <c r="AQ218" t="s">
        <v>240</v>
      </c>
      <c r="AR218" t="s">
        <v>240</v>
      </c>
      <c r="AS218" t="s">
        <v>240</v>
      </c>
      <c r="AT218" t="s">
        <v>240</v>
      </c>
      <c r="AU218" t="s">
        <v>240</v>
      </c>
      <c r="AV218" t="s">
        <v>240</v>
      </c>
      <c r="AW218" t="s">
        <v>240</v>
      </c>
      <c r="AX218" s="259" t="s">
        <v>240</v>
      </c>
      <c r="AY218"/>
      <c r="AZ218" t="s">
        <v>240</v>
      </c>
    </row>
    <row r="219" spans="1:52" ht="15" x14ac:dyDescent="0.25">
      <c r="A219" s="262">
        <v>705572</v>
      </c>
      <c r="B219" s="263" t="s">
        <v>261</v>
      </c>
      <c r="C219" s="264" t="s">
        <v>186</v>
      </c>
      <c r="D219" s="264" t="s">
        <v>188</v>
      </c>
      <c r="E219" s="264" t="s">
        <v>186</v>
      </c>
      <c r="F219" s="264" t="s">
        <v>186</v>
      </c>
      <c r="G219" s="264" t="s">
        <v>187</v>
      </c>
      <c r="H219" s="264" t="s">
        <v>188</v>
      </c>
      <c r="I219" s="264" t="s">
        <v>187</v>
      </c>
      <c r="J219" s="264" t="s">
        <v>188</v>
      </c>
      <c r="K219" s="264" t="s">
        <v>188</v>
      </c>
      <c r="L219" s="264" t="s">
        <v>187</v>
      </c>
      <c r="M219" t="s">
        <v>186</v>
      </c>
      <c r="N219" t="s">
        <v>186</v>
      </c>
      <c r="O219" s="264" t="s">
        <v>240</v>
      </c>
      <c r="P219" s="264" t="s">
        <v>240</v>
      </c>
      <c r="Q219" s="264" t="s">
        <v>240</v>
      </c>
      <c r="R219" s="264" t="s">
        <v>240</v>
      </c>
      <c r="S219" s="264" t="s">
        <v>240</v>
      </c>
      <c r="T219" s="264" t="s">
        <v>240</v>
      </c>
      <c r="U219" s="264" t="s">
        <v>240</v>
      </c>
      <c r="V219" s="264" t="s">
        <v>240</v>
      </c>
      <c r="W219" s="264" t="s">
        <v>240</v>
      </c>
      <c r="X219" s="264" t="s">
        <v>240</v>
      </c>
      <c r="Y219" s="264" t="s">
        <v>240</v>
      </c>
      <c r="Z219" s="264" t="s">
        <v>240</v>
      </c>
      <c r="AA219" s="264" t="s">
        <v>240</v>
      </c>
      <c r="AB219" s="264" t="s">
        <v>240</v>
      </c>
      <c r="AC219" s="264" t="s">
        <v>240</v>
      </c>
      <c r="AD219" s="264" t="s">
        <v>240</v>
      </c>
      <c r="AE219" s="264" t="s">
        <v>240</v>
      </c>
      <c r="AF219" s="264" t="s">
        <v>240</v>
      </c>
      <c r="AG219" s="264" t="s">
        <v>240</v>
      </c>
      <c r="AH219" s="264" t="s">
        <v>240</v>
      </c>
      <c r="AI219" s="264" t="s">
        <v>240</v>
      </c>
      <c r="AJ219" s="264" t="s">
        <v>240</v>
      </c>
      <c r="AK219" s="264" t="s">
        <v>240</v>
      </c>
      <c r="AL219" s="264" t="s">
        <v>240</v>
      </c>
      <c r="AM219" s="264" t="s">
        <v>240</v>
      </c>
      <c r="AN219" s="264" t="s">
        <v>240</v>
      </c>
      <c r="AO219" s="264" t="s">
        <v>240</v>
      </c>
      <c r="AP219" s="264" t="s">
        <v>240</v>
      </c>
      <c r="AQ219" s="264" t="s">
        <v>240</v>
      </c>
      <c r="AR219" s="264" t="s">
        <v>240</v>
      </c>
      <c r="AS219" s="264" t="s">
        <v>240</v>
      </c>
      <c r="AT219" s="264" t="s">
        <v>240</v>
      </c>
      <c r="AU219" s="264" t="s">
        <v>240</v>
      </c>
      <c r="AV219" s="264" t="s">
        <v>240</v>
      </c>
      <c r="AW219" s="264" t="s">
        <v>240</v>
      </c>
      <c r="AX219" s="264" t="s">
        <v>240</v>
      </c>
      <c r="AY219" s="264" t="s">
        <v>2044</v>
      </c>
      <c r="AZ219" t="s">
        <v>5190</v>
      </c>
    </row>
    <row r="220" spans="1:52" ht="15" x14ac:dyDescent="0.25">
      <c r="A220" s="265">
        <v>705580</v>
      </c>
      <c r="B220" s="263" t="s">
        <v>262</v>
      </c>
      <c r="C220" s="209" t="s">
        <v>188</v>
      </c>
      <c r="D220" s="209" t="s">
        <v>186</v>
      </c>
      <c r="E220" s="209" t="s">
        <v>186</v>
      </c>
      <c r="F220" s="209" t="s">
        <v>186</v>
      </c>
      <c r="G220" s="209" t="s">
        <v>188</v>
      </c>
      <c r="H220" s="209" t="s">
        <v>186</v>
      </c>
      <c r="I220" s="209" t="s">
        <v>188</v>
      </c>
      <c r="J220" s="209" t="s">
        <v>186</v>
      </c>
      <c r="K220" s="209" t="s">
        <v>186</v>
      </c>
      <c r="L220" s="209" t="s">
        <v>188</v>
      </c>
      <c r="M220" s="209" t="s">
        <v>188</v>
      </c>
      <c r="N220" s="209" t="s">
        <v>188</v>
      </c>
      <c r="O220" s="209" t="s">
        <v>186</v>
      </c>
      <c r="P220" s="209" t="s">
        <v>188</v>
      </c>
      <c r="Q220" s="209" t="s">
        <v>188</v>
      </c>
      <c r="R220" s="209" t="s">
        <v>188</v>
      </c>
      <c r="S220" s="209" t="s">
        <v>186</v>
      </c>
      <c r="T220" s="209" t="s">
        <v>186</v>
      </c>
      <c r="U220" s="209" t="s">
        <v>188</v>
      </c>
      <c r="V220" s="209" t="s">
        <v>186</v>
      </c>
      <c r="W220" s="209" t="s">
        <v>186</v>
      </c>
      <c r="X220" s="209" t="s">
        <v>188</v>
      </c>
      <c r="Y220" s="209" t="s">
        <v>188</v>
      </c>
      <c r="Z220" s="209" t="s">
        <v>186</v>
      </c>
      <c r="AA220" s="264"/>
      <c r="AB220" s="264"/>
      <c r="AC220" s="264"/>
      <c r="AD220" s="264"/>
      <c r="AE220" s="264"/>
      <c r="AF220" s="264"/>
      <c r="AG220" s="264"/>
      <c r="AH220" s="264"/>
      <c r="AI220" s="264"/>
      <c r="AJ220" s="264"/>
      <c r="AK220" s="264"/>
      <c r="AL220" s="264"/>
      <c r="AM220" s="264"/>
      <c r="AN220" s="264"/>
      <c r="AO220" s="264"/>
      <c r="AP220" s="264"/>
      <c r="AQ220" s="264"/>
      <c r="AR220" s="264"/>
      <c r="AS220" s="264"/>
      <c r="AT220" s="264"/>
      <c r="AU220" s="264"/>
      <c r="AV220" s="264"/>
      <c r="AW220" s="264"/>
      <c r="AX220" s="264"/>
      <c r="AY220" s="264" t="s">
        <v>2044</v>
      </c>
      <c r="AZ220" t="s">
        <v>240</v>
      </c>
    </row>
    <row r="221" spans="1:52" ht="15" x14ac:dyDescent="0.25">
      <c r="A221" s="260">
        <v>705583</v>
      </c>
      <c r="B221" s="261" t="s">
        <v>239</v>
      </c>
      <c r="C221" t="s">
        <v>188</v>
      </c>
      <c r="D221" t="s">
        <v>186</v>
      </c>
      <c r="E221" t="s">
        <v>186</v>
      </c>
      <c r="F221" t="s">
        <v>188</v>
      </c>
      <c r="G221" t="s">
        <v>186</v>
      </c>
      <c r="H221" t="s">
        <v>188</v>
      </c>
      <c r="I221" t="s">
        <v>186</v>
      </c>
      <c r="J221" t="s">
        <v>186</v>
      </c>
      <c r="K221" t="s">
        <v>186</v>
      </c>
      <c r="L221" t="s">
        <v>186</v>
      </c>
      <c r="M221" t="s">
        <v>186</v>
      </c>
      <c r="N221" t="s">
        <v>186</v>
      </c>
      <c r="O221" t="s">
        <v>186</v>
      </c>
      <c r="P221" t="s">
        <v>188</v>
      </c>
      <c r="Q221" t="s">
        <v>186</v>
      </c>
      <c r="R221" t="s">
        <v>188</v>
      </c>
      <c r="S221" t="s">
        <v>186</v>
      </c>
      <c r="T221" t="s">
        <v>188</v>
      </c>
      <c r="U221" t="s">
        <v>186</v>
      </c>
      <c r="V221" t="s">
        <v>188</v>
      </c>
      <c r="W221" t="s">
        <v>187</v>
      </c>
      <c r="X221" t="s">
        <v>186</v>
      </c>
      <c r="Y221" t="s">
        <v>187</v>
      </c>
      <c r="Z221" t="s">
        <v>187</v>
      </c>
      <c r="AA221" t="s">
        <v>186</v>
      </c>
      <c r="AB221" t="s">
        <v>186</v>
      </c>
      <c r="AC221" t="s">
        <v>188</v>
      </c>
      <c r="AD221" t="s">
        <v>186</v>
      </c>
      <c r="AE221" t="s">
        <v>188</v>
      </c>
      <c r="AF221" t="s">
        <v>186</v>
      </c>
      <c r="AG221" t="s">
        <v>188</v>
      </c>
      <c r="AH221" t="s">
        <v>188</v>
      </c>
      <c r="AI221" t="s">
        <v>188</v>
      </c>
      <c r="AJ221" t="s">
        <v>186</v>
      </c>
      <c r="AK221" t="s">
        <v>186</v>
      </c>
      <c r="AL221" t="s">
        <v>188</v>
      </c>
      <c r="AM221" t="s">
        <v>240</v>
      </c>
      <c r="AN221" t="s">
        <v>240</v>
      </c>
      <c r="AO221" t="s">
        <v>240</v>
      </c>
      <c r="AP221" t="s">
        <v>240</v>
      </c>
      <c r="AQ221" t="s">
        <v>240</v>
      </c>
      <c r="AR221" t="s">
        <v>240</v>
      </c>
      <c r="AS221" t="s">
        <v>240</v>
      </c>
      <c r="AT221" t="s">
        <v>240</v>
      </c>
      <c r="AU221" t="s">
        <v>240</v>
      </c>
      <c r="AV221" t="s">
        <v>240</v>
      </c>
      <c r="AW221" t="s">
        <v>240</v>
      </c>
      <c r="AX221" s="259" t="s">
        <v>240</v>
      </c>
      <c r="AY221"/>
      <c r="AZ221" t="s">
        <v>240</v>
      </c>
    </row>
    <row r="222" spans="1:52" ht="15" x14ac:dyDescent="0.25">
      <c r="A222" s="260">
        <v>705593</v>
      </c>
      <c r="B222" s="261" t="s">
        <v>262</v>
      </c>
      <c r="C222" t="s">
        <v>186</v>
      </c>
      <c r="D222" t="s">
        <v>186</v>
      </c>
      <c r="E222" t="s">
        <v>186</v>
      </c>
      <c r="F222" t="s">
        <v>186</v>
      </c>
      <c r="G222" t="s">
        <v>186</v>
      </c>
      <c r="H222" t="s">
        <v>186</v>
      </c>
      <c r="I222" t="s">
        <v>186</v>
      </c>
      <c r="J222" t="s">
        <v>188</v>
      </c>
      <c r="K222" t="s">
        <v>186</v>
      </c>
      <c r="L222" t="s">
        <v>186</v>
      </c>
      <c r="M222" t="s">
        <v>186</v>
      </c>
      <c r="N222" t="s">
        <v>186</v>
      </c>
      <c r="O222" t="s">
        <v>186</v>
      </c>
      <c r="P222" t="s">
        <v>188</v>
      </c>
      <c r="Q222" t="s">
        <v>186</v>
      </c>
      <c r="R222" t="s">
        <v>188</v>
      </c>
      <c r="S222" t="s">
        <v>186</v>
      </c>
      <c r="T222" t="s">
        <v>186</v>
      </c>
      <c r="U222" t="s">
        <v>188</v>
      </c>
      <c r="V222" t="s">
        <v>186</v>
      </c>
      <c r="W222" t="s">
        <v>188</v>
      </c>
      <c r="X222" t="s">
        <v>188</v>
      </c>
      <c r="Y222" t="s">
        <v>188</v>
      </c>
      <c r="Z222" t="s">
        <v>186</v>
      </c>
      <c r="AA222" t="s">
        <v>240</v>
      </c>
      <c r="AB222" t="s">
        <v>240</v>
      </c>
      <c r="AC222" t="s">
        <v>240</v>
      </c>
      <c r="AD222" t="s">
        <v>240</v>
      </c>
      <c r="AE222" t="s">
        <v>240</v>
      </c>
      <c r="AF222" t="s">
        <v>240</v>
      </c>
      <c r="AG222" t="s">
        <v>240</v>
      </c>
      <c r="AH222" t="s">
        <v>240</v>
      </c>
      <c r="AI222" t="s">
        <v>240</v>
      </c>
      <c r="AJ222" t="s">
        <v>240</v>
      </c>
      <c r="AK222" t="s">
        <v>240</v>
      </c>
      <c r="AL222" t="s">
        <v>240</v>
      </c>
      <c r="AM222" t="s">
        <v>240</v>
      </c>
      <c r="AN222" t="s">
        <v>240</v>
      </c>
      <c r="AO222" t="s">
        <v>240</v>
      </c>
      <c r="AP222" t="s">
        <v>240</v>
      </c>
      <c r="AQ222" t="s">
        <v>240</v>
      </c>
      <c r="AR222" t="s">
        <v>240</v>
      </c>
      <c r="AS222" t="s">
        <v>240</v>
      </c>
      <c r="AT222" t="s">
        <v>240</v>
      </c>
      <c r="AU222" t="s">
        <v>240</v>
      </c>
      <c r="AV222" t="s">
        <v>240</v>
      </c>
      <c r="AW222" t="s">
        <v>240</v>
      </c>
      <c r="AX222" s="259" t="s">
        <v>240</v>
      </c>
      <c r="AY222"/>
      <c r="AZ222" t="s">
        <v>5190</v>
      </c>
    </row>
    <row r="223" spans="1:52" ht="15" x14ac:dyDescent="0.25">
      <c r="A223" s="260">
        <v>705597</v>
      </c>
      <c r="B223" s="261" t="s">
        <v>466</v>
      </c>
      <c r="C223" t="s">
        <v>188</v>
      </c>
      <c r="D223" t="s">
        <v>186</v>
      </c>
      <c r="E223" t="s">
        <v>188</v>
      </c>
      <c r="F223" t="s">
        <v>188</v>
      </c>
      <c r="G223" t="s">
        <v>188</v>
      </c>
      <c r="H223" t="s">
        <v>188</v>
      </c>
      <c r="I223" t="s">
        <v>188</v>
      </c>
      <c r="J223" t="s">
        <v>188</v>
      </c>
      <c r="K223" t="s">
        <v>188</v>
      </c>
      <c r="L223" t="s">
        <v>186</v>
      </c>
      <c r="M223" t="s">
        <v>188</v>
      </c>
      <c r="N223" t="s">
        <v>188</v>
      </c>
      <c r="O223" t="s">
        <v>186</v>
      </c>
      <c r="P223" t="s">
        <v>188</v>
      </c>
      <c r="Q223" t="s">
        <v>188</v>
      </c>
      <c r="R223" t="s">
        <v>188</v>
      </c>
      <c r="S223" t="s">
        <v>186</v>
      </c>
      <c r="T223" t="s">
        <v>188</v>
      </c>
      <c r="U223" t="s">
        <v>188</v>
      </c>
      <c r="V223" t="s">
        <v>188</v>
      </c>
      <c r="W223" t="s">
        <v>186</v>
      </c>
      <c r="X223" t="s">
        <v>186</v>
      </c>
      <c r="Y223" t="s">
        <v>188</v>
      </c>
      <c r="Z223" t="s">
        <v>186</v>
      </c>
      <c r="AA223" t="s">
        <v>188</v>
      </c>
      <c r="AB223" t="s">
        <v>188</v>
      </c>
      <c r="AC223" t="s">
        <v>186</v>
      </c>
      <c r="AD223" t="s">
        <v>188</v>
      </c>
      <c r="AE223" t="s">
        <v>186</v>
      </c>
      <c r="AF223" t="s">
        <v>186</v>
      </c>
      <c r="AG223" t="s">
        <v>188</v>
      </c>
      <c r="AH223" t="s">
        <v>186</v>
      </c>
      <c r="AI223" t="s">
        <v>188</v>
      </c>
      <c r="AJ223" t="s">
        <v>186</v>
      </c>
      <c r="AK223" t="s">
        <v>188</v>
      </c>
      <c r="AL223" t="s">
        <v>186</v>
      </c>
      <c r="AM223" t="s">
        <v>188</v>
      </c>
      <c r="AN223" t="s">
        <v>188</v>
      </c>
      <c r="AO223" t="s">
        <v>188</v>
      </c>
      <c r="AP223" t="s">
        <v>188</v>
      </c>
      <c r="AQ223" t="s">
        <v>188</v>
      </c>
      <c r="AR223" t="s">
        <v>188</v>
      </c>
      <c r="AS223"/>
      <c r="AT223" t="s">
        <v>188</v>
      </c>
      <c r="AU223" t="s">
        <v>187</v>
      </c>
      <c r="AV223" t="s">
        <v>187</v>
      </c>
      <c r="AW223" t="s">
        <v>186</v>
      </c>
      <c r="AX223" s="259" t="s">
        <v>187</v>
      </c>
      <c r="AY223"/>
      <c r="AZ223" t="s">
        <v>240</v>
      </c>
    </row>
    <row r="224" spans="1:52" ht="15" x14ac:dyDescent="0.25">
      <c r="A224" s="260">
        <v>705608</v>
      </c>
      <c r="B224" s="261" t="s">
        <v>466</v>
      </c>
      <c r="C224" t="s">
        <v>186</v>
      </c>
      <c r="D224" t="s">
        <v>186</v>
      </c>
      <c r="E224" t="s">
        <v>186</v>
      </c>
      <c r="F224" t="s">
        <v>186</v>
      </c>
      <c r="G224" t="s">
        <v>186</v>
      </c>
      <c r="H224" t="s">
        <v>188</v>
      </c>
      <c r="I224" t="s">
        <v>186</v>
      </c>
      <c r="J224" t="s">
        <v>186</v>
      </c>
      <c r="K224" t="s">
        <v>186</v>
      </c>
      <c r="L224" t="s">
        <v>186</v>
      </c>
      <c r="M224" t="s">
        <v>186</v>
      </c>
      <c r="N224" t="s">
        <v>186</v>
      </c>
      <c r="O224" t="s">
        <v>188</v>
      </c>
      <c r="P224" t="s">
        <v>186</v>
      </c>
      <c r="Q224" t="s">
        <v>188</v>
      </c>
      <c r="R224" t="s">
        <v>186</v>
      </c>
      <c r="S224" t="s">
        <v>188</v>
      </c>
      <c r="T224" t="s">
        <v>186</v>
      </c>
      <c r="U224" t="s">
        <v>186</v>
      </c>
      <c r="V224" t="s">
        <v>186</v>
      </c>
      <c r="W224" t="s">
        <v>188</v>
      </c>
      <c r="X224" t="s">
        <v>188</v>
      </c>
      <c r="Y224" t="s">
        <v>188</v>
      </c>
      <c r="Z224" t="s">
        <v>188</v>
      </c>
      <c r="AA224" t="s">
        <v>186</v>
      </c>
      <c r="AB224" t="s">
        <v>188</v>
      </c>
      <c r="AC224" t="s">
        <v>188</v>
      </c>
      <c r="AD224" t="s">
        <v>188</v>
      </c>
      <c r="AE224" t="s">
        <v>188</v>
      </c>
      <c r="AF224" t="s">
        <v>188</v>
      </c>
      <c r="AG224" t="s">
        <v>188</v>
      </c>
      <c r="AH224" t="s">
        <v>188</v>
      </c>
      <c r="AI224" t="s">
        <v>188</v>
      </c>
      <c r="AJ224" t="s">
        <v>188</v>
      </c>
      <c r="AK224" t="s">
        <v>188</v>
      </c>
      <c r="AL224" t="s">
        <v>188</v>
      </c>
      <c r="AM224" t="s">
        <v>188</v>
      </c>
      <c r="AN224" t="s">
        <v>188</v>
      </c>
      <c r="AO224" t="s">
        <v>188</v>
      </c>
      <c r="AP224" t="s">
        <v>188</v>
      </c>
      <c r="AQ224" t="s">
        <v>188</v>
      </c>
      <c r="AR224" t="s">
        <v>188</v>
      </c>
      <c r="AS224"/>
      <c r="AT224" t="s">
        <v>240</v>
      </c>
      <c r="AU224" t="s">
        <v>240</v>
      </c>
      <c r="AV224" t="s">
        <v>240</v>
      </c>
      <c r="AW224" t="s">
        <v>240</v>
      </c>
      <c r="AX224" s="259" t="s">
        <v>240</v>
      </c>
      <c r="AY224"/>
      <c r="AZ224" t="s">
        <v>240</v>
      </c>
    </row>
    <row r="225" spans="1:52" ht="15" x14ac:dyDescent="0.25">
      <c r="A225" s="260">
        <v>705609</v>
      </c>
      <c r="B225" s="261" t="s">
        <v>263</v>
      </c>
      <c r="C225" t="s">
        <v>188</v>
      </c>
      <c r="D225" t="s">
        <v>188</v>
      </c>
      <c r="E225" t="s">
        <v>188</v>
      </c>
      <c r="F225" t="s">
        <v>188</v>
      </c>
      <c r="G225" t="s">
        <v>188</v>
      </c>
      <c r="H225" t="s">
        <v>186</v>
      </c>
      <c r="I225" t="s">
        <v>186</v>
      </c>
      <c r="J225" t="s">
        <v>186</v>
      </c>
      <c r="K225" t="s">
        <v>186</v>
      </c>
      <c r="L225" t="s">
        <v>186</v>
      </c>
      <c r="M225" t="s">
        <v>186</v>
      </c>
      <c r="N225" t="s">
        <v>186</v>
      </c>
      <c r="O225" t="s">
        <v>186</v>
      </c>
      <c r="P225" t="s">
        <v>188</v>
      </c>
      <c r="Q225" t="s">
        <v>186</v>
      </c>
      <c r="R225" t="s">
        <v>186</v>
      </c>
      <c r="S225" t="s">
        <v>186</v>
      </c>
      <c r="T225" t="s">
        <v>186</v>
      </c>
      <c r="U225" t="s">
        <v>188</v>
      </c>
      <c r="V225" t="s">
        <v>188</v>
      </c>
      <c r="W225" t="s">
        <v>188</v>
      </c>
      <c r="X225" t="s">
        <v>188</v>
      </c>
      <c r="Y225" t="s">
        <v>188</v>
      </c>
      <c r="Z225" t="s">
        <v>186</v>
      </c>
      <c r="AA225" t="s">
        <v>188</v>
      </c>
      <c r="AB225" t="s">
        <v>188</v>
      </c>
      <c r="AC225" t="s">
        <v>188</v>
      </c>
      <c r="AD225" t="s">
        <v>188</v>
      </c>
      <c r="AE225" t="s">
        <v>188</v>
      </c>
      <c r="AF225" t="s">
        <v>187</v>
      </c>
      <c r="AG225" t="s">
        <v>240</v>
      </c>
      <c r="AH225" t="s">
        <v>240</v>
      </c>
      <c r="AI225" t="s">
        <v>240</v>
      </c>
      <c r="AJ225" t="s">
        <v>240</v>
      </c>
      <c r="AK225" t="s">
        <v>240</v>
      </c>
      <c r="AL225" t="s">
        <v>240</v>
      </c>
      <c r="AM225" t="s">
        <v>240</v>
      </c>
      <c r="AN225" t="s">
        <v>240</v>
      </c>
      <c r="AO225" t="s">
        <v>240</v>
      </c>
      <c r="AP225" t="s">
        <v>240</v>
      </c>
      <c r="AQ225" t="s">
        <v>240</v>
      </c>
      <c r="AR225" t="s">
        <v>240</v>
      </c>
      <c r="AS225" t="s">
        <v>240</v>
      </c>
      <c r="AT225" t="s">
        <v>240</v>
      </c>
      <c r="AU225" t="s">
        <v>240</v>
      </c>
      <c r="AV225" t="s">
        <v>240</v>
      </c>
      <c r="AW225" t="s">
        <v>240</v>
      </c>
      <c r="AX225" s="259" t="s">
        <v>240</v>
      </c>
      <c r="AY225"/>
      <c r="AZ225" t="s">
        <v>240</v>
      </c>
    </row>
    <row r="226" spans="1:52" ht="15" x14ac:dyDescent="0.25">
      <c r="A226" s="260">
        <v>705615</v>
      </c>
      <c r="B226" s="261" t="s">
        <v>262</v>
      </c>
      <c r="C226" t="s">
        <v>2124</v>
      </c>
      <c r="D226" t="s">
        <v>2124</v>
      </c>
      <c r="E226" t="s">
        <v>2124</v>
      </c>
      <c r="F226" t="s">
        <v>2124</v>
      </c>
      <c r="G226" t="s">
        <v>2124</v>
      </c>
      <c r="H226" t="s">
        <v>2124</v>
      </c>
      <c r="I226" t="s">
        <v>2124</v>
      </c>
      <c r="J226" t="s">
        <v>2124</v>
      </c>
      <c r="K226" t="s">
        <v>2124</v>
      </c>
      <c r="L226" t="s">
        <v>2124</v>
      </c>
      <c r="M226" t="s">
        <v>2124</v>
      </c>
      <c r="N226" t="s">
        <v>2124</v>
      </c>
      <c r="O226" t="s">
        <v>2124</v>
      </c>
      <c r="P226" t="s">
        <v>2124</v>
      </c>
      <c r="Q226" t="s">
        <v>2124</v>
      </c>
      <c r="R226" t="s">
        <v>2124</v>
      </c>
      <c r="S226" t="s">
        <v>2124</v>
      </c>
      <c r="T226" t="s">
        <v>2124</v>
      </c>
      <c r="U226" t="s">
        <v>240</v>
      </c>
      <c r="V226" t="s">
        <v>240</v>
      </c>
      <c r="W226" t="s">
        <v>240</v>
      </c>
      <c r="X226" t="s">
        <v>240</v>
      </c>
      <c r="Y226" t="s">
        <v>240</v>
      </c>
      <c r="Z226" t="s">
        <v>240</v>
      </c>
      <c r="AA226" t="s">
        <v>240</v>
      </c>
      <c r="AB226" t="s">
        <v>240</v>
      </c>
      <c r="AC226" t="s">
        <v>240</v>
      </c>
      <c r="AD226" t="s">
        <v>240</v>
      </c>
      <c r="AE226" t="s">
        <v>240</v>
      </c>
      <c r="AF226" t="s">
        <v>240</v>
      </c>
      <c r="AG226" t="s">
        <v>240</v>
      </c>
      <c r="AH226" t="s">
        <v>240</v>
      </c>
      <c r="AI226" t="s">
        <v>240</v>
      </c>
      <c r="AJ226" t="s">
        <v>240</v>
      </c>
      <c r="AK226" t="s">
        <v>240</v>
      </c>
      <c r="AL226" t="s">
        <v>240</v>
      </c>
      <c r="AM226" t="s">
        <v>240</v>
      </c>
      <c r="AN226" t="s">
        <v>240</v>
      </c>
      <c r="AO226" t="s">
        <v>240</v>
      </c>
      <c r="AP226" t="s">
        <v>240</v>
      </c>
      <c r="AQ226" t="s">
        <v>240</v>
      </c>
      <c r="AR226" t="s">
        <v>240</v>
      </c>
      <c r="AS226"/>
      <c r="AT226" t="s">
        <v>240</v>
      </c>
      <c r="AU226" t="s">
        <v>240</v>
      </c>
      <c r="AV226" t="s">
        <v>240</v>
      </c>
      <c r="AW226" t="s">
        <v>240</v>
      </c>
      <c r="AX226" s="259" t="s">
        <v>240</v>
      </c>
      <c r="AY226"/>
      <c r="AZ226" t="s">
        <v>5190</v>
      </c>
    </row>
    <row r="227" spans="1:52" ht="15" x14ac:dyDescent="0.25">
      <c r="A227" s="262">
        <v>705651</v>
      </c>
      <c r="B227" s="263" t="s">
        <v>262</v>
      </c>
      <c r="C227" s="264" t="s">
        <v>187</v>
      </c>
      <c r="D227" s="264" t="s">
        <v>188</v>
      </c>
      <c r="E227" s="264" t="s">
        <v>188</v>
      </c>
      <c r="F227" s="264" t="s">
        <v>187</v>
      </c>
      <c r="G227" s="264" t="s">
        <v>186</v>
      </c>
      <c r="H227" s="264" t="s">
        <v>188</v>
      </c>
      <c r="I227" s="264" t="s">
        <v>188</v>
      </c>
      <c r="J227" s="264" t="s">
        <v>188</v>
      </c>
      <c r="K227" s="264" t="s">
        <v>188</v>
      </c>
      <c r="L227" s="264" t="s">
        <v>186</v>
      </c>
      <c r="M227" t="s">
        <v>186</v>
      </c>
      <c r="N227" t="s">
        <v>186</v>
      </c>
      <c r="O227" s="264" t="s">
        <v>187</v>
      </c>
      <c r="P227" s="264" t="s">
        <v>187</v>
      </c>
      <c r="Q227" s="264" t="s">
        <v>187</v>
      </c>
      <c r="R227" s="264" t="s">
        <v>187</v>
      </c>
      <c r="S227" s="264" t="s">
        <v>187</v>
      </c>
      <c r="T227" s="264" t="s">
        <v>187</v>
      </c>
      <c r="U227" s="264" t="s">
        <v>187</v>
      </c>
      <c r="V227" s="264" t="s">
        <v>187</v>
      </c>
      <c r="W227" s="264" t="s">
        <v>187</v>
      </c>
      <c r="X227" s="264" t="s">
        <v>187</v>
      </c>
      <c r="Y227" s="264" t="s">
        <v>187</v>
      </c>
      <c r="Z227" s="264" t="s">
        <v>187</v>
      </c>
      <c r="AA227" s="264" t="s">
        <v>240</v>
      </c>
      <c r="AB227" s="264" t="s">
        <v>240</v>
      </c>
      <c r="AC227" s="264" t="s">
        <v>240</v>
      </c>
      <c r="AD227" s="264" t="s">
        <v>240</v>
      </c>
      <c r="AE227" s="264" t="s">
        <v>240</v>
      </c>
      <c r="AF227" s="264" t="s">
        <v>240</v>
      </c>
      <c r="AG227" s="264" t="s">
        <v>240</v>
      </c>
      <c r="AH227" s="264" t="s">
        <v>240</v>
      </c>
      <c r="AI227" s="264" t="s">
        <v>240</v>
      </c>
      <c r="AJ227" s="264" t="s">
        <v>240</v>
      </c>
      <c r="AK227" s="264" t="s">
        <v>240</v>
      </c>
      <c r="AL227" s="264" t="s">
        <v>240</v>
      </c>
      <c r="AM227" s="264" t="s">
        <v>240</v>
      </c>
      <c r="AN227" s="264" t="s">
        <v>240</v>
      </c>
      <c r="AO227" s="264" t="s">
        <v>240</v>
      </c>
      <c r="AP227" s="264" t="s">
        <v>240</v>
      </c>
      <c r="AQ227" s="264" t="s">
        <v>240</v>
      </c>
      <c r="AR227" s="264" t="s">
        <v>240</v>
      </c>
      <c r="AS227" s="264" t="s">
        <v>240</v>
      </c>
      <c r="AT227" s="264" t="s">
        <v>240</v>
      </c>
      <c r="AU227" s="264" t="s">
        <v>240</v>
      </c>
      <c r="AV227" s="264" t="s">
        <v>240</v>
      </c>
      <c r="AW227" s="264" t="s">
        <v>240</v>
      </c>
      <c r="AX227" s="264" t="s">
        <v>240</v>
      </c>
      <c r="AY227" s="264" t="s">
        <v>2044</v>
      </c>
      <c r="AZ227" t="s">
        <v>5190</v>
      </c>
    </row>
    <row r="228" spans="1:52" ht="15" x14ac:dyDescent="0.25">
      <c r="A228" s="262">
        <v>705653</v>
      </c>
      <c r="B228" s="263" t="s">
        <v>262</v>
      </c>
      <c r="C228" s="264" t="s">
        <v>186</v>
      </c>
      <c r="D228" s="264" t="s">
        <v>186</v>
      </c>
      <c r="E228" s="264" t="s">
        <v>186</v>
      </c>
      <c r="F228" s="264" t="s">
        <v>188</v>
      </c>
      <c r="G228" s="264" t="s">
        <v>188</v>
      </c>
      <c r="H228" s="264" t="s">
        <v>188</v>
      </c>
      <c r="I228" s="264" t="s">
        <v>186</v>
      </c>
      <c r="J228" s="264" t="s">
        <v>186</v>
      </c>
      <c r="K228" s="264" t="s">
        <v>186</v>
      </c>
      <c r="L228" s="264" t="s">
        <v>187</v>
      </c>
      <c r="M228" t="s">
        <v>188</v>
      </c>
      <c r="N228" t="s">
        <v>186</v>
      </c>
      <c r="O228" s="264" t="s">
        <v>186</v>
      </c>
      <c r="P228" s="264" t="s">
        <v>187</v>
      </c>
      <c r="Q228" s="264" t="s">
        <v>187</v>
      </c>
      <c r="R228" s="264" t="s">
        <v>187</v>
      </c>
      <c r="S228" s="264" t="s">
        <v>187</v>
      </c>
      <c r="T228" s="264" t="s">
        <v>187</v>
      </c>
      <c r="U228" s="264" t="s">
        <v>187</v>
      </c>
      <c r="V228" s="264" t="s">
        <v>188</v>
      </c>
      <c r="W228" s="264" t="s">
        <v>187</v>
      </c>
      <c r="X228" s="264" t="s">
        <v>188</v>
      </c>
      <c r="Y228" s="264" t="s">
        <v>187</v>
      </c>
      <c r="Z228" s="264" t="s">
        <v>187</v>
      </c>
      <c r="AA228" s="264" t="s">
        <v>240</v>
      </c>
      <c r="AB228" s="264" t="s">
        <v>240</v>
      </c>
      <c r="AC228" s="264" t="s">
        <v>240</v>
      </c>
      <c r="AD228" s="264" t="s">
        <v>240</v>
      </c>
      <c r="AE228" s="264" t="s">
        <v>240</v>
      </c>
      <c r="AF228" s="264" t="s">
        <v>240</v>
      </c>
      <c r="AG228" s="264" t="s">
        <v>240</v>
      </c>
      <c r="AH228" s="264" t="s">
        <v>240</v>
      </c>
      <c r="AI228" s="264" t="s">
        <v>240</v>
      </c>
      <c r="AJ228" s="264" t="s">
        <v>240</v>
      </c>
      <c r="AK228" s="264" t="s">
        <v>240</v>
      </c>
      <c r="AL228" s="264" t="s">
        <v>240</v>
      </c>
      <c r="AM228" s="264" t="s">
        <v>240</v>
      </c>
      <c r="AN228" s="264" t="s">
        <v>240</v>
      </c>
      <c r="AO228" s="264" t="s">
        <v>240</v>
      </c>
      <c r="AP228" s="264" t="s">
        <v>240</v>
      </c>
      <c r="AQ228" s="264" t="s">
        <v>240</v>
      </c>
      <c r="AR228" s="264" t="s">
        <v>240</v>
      </c>
      <c r="AS228" s="264" t="s">
        <v>240</v>
      </c>
      <c r="AT228" s="264" t="s">
        <v>240</v>
      </c>
      <c r="AU228" s="264" t="s">
        <v>240</v>
      </c>
      <c r="AV228" s="264" t="s">
        <v>240</v>
      </c>
      <c r="AW228" s="264" t="s">
        <v>240</v>
      </c>
      <c r="AX228" s="264" t="s">
        <v>240</v>
      </c>
      <c r="AY228" s="264" t="s">
        <v>2044</v>
      </c>
      <c r="AZ228" t="s">
        <v>240</v>
      </c>
    </row>
    <row r="229" spans="1:52" ht="15" x14ac:dyDescent="0.25">
      <c r="A229" s="262">
        <v>705660</v>
      </c>
      <c r="B229" s="263" t="s">
        <v>262</v>
      </c>
      <c r="C229" s="264" t="s">
        <v>186</v>
      </c>
      <c r="D229" s="264" t="s">
        <v>186</v>
      </c>
      <c r="E229" s="264" t="s">
        <v>186</v>
      </c>
      <c r="F229" s="264" t="s">
        <v>188</v>
      </c>
      <c r="G229" s="264" t="s">
        <v>186</v>
      </c>
      <c r="H229" s="264" t="s">
        <v>186</v>
      </c>
      <c r="I229" s="264" t="s">
        <v>186</v>
      </c>
      <c r="J229" s="264" t="s">
        <v>188</v>
      </c>
      <c r="K229" s="264" t="s">
        <v>188</v>
      </c>
      <c r="L229" s="264" t="s">
        <v>186</v>
      </c>
      <c r="M229" t="s">
        <v>2124</v>
      </c>
      <c r="N229" t="s">
        <v>186</v>
      </c>
      <c r="O229" s="264" t="s">
        <v>188</v>
      </c>
      <c r="P229" s="264" t="s">
        <v>188</v>
      </c>
      <c r="Q229" s="264" t="s">
        <v>188</v>
      </c>
      <c r="R229" s="264" t="s">
        <v>186</v>
      </c>
      <c r="S229" s="264" t="s">
        <v>188</v>
      </c>
      <c r="T229" s="264" t="s">
        <v>186</v>
      </c>
      <c r="U229" s="264" t="s">
        <v>188</v>
      </c>
      <c r="V229" s="264" t="s">
        <v>188</v>
      </c>
      <c r="W229" s="264" t="s">
        <v>187</v>
      </c>
      <c r="X229" s="264" t="s">
        <v>188</v>
      </c>
      <c r="Y229" s="264" t="s">
        <v>188</v>
      </c>
      <c r="Z229" s="264" t="s">
        <v>188</v>
      </c>
      <c r="AA229" s="264" t="s">
        <v>240</v>
      </c>
      <c r="AB229" s="264" t="s">
        <v>240</v>
      </c>
      <c r="AC229" s="264" t="s">
        <v>240</v>
      </c>
      <c r="AD229" s="264" t="s">
        <v>240</v>
      </c>
      <c r="AE229" s="264" t="s">
        <v>240</v>
      </c>
      <c r="AF229" s="264" t="s">
        <v>240</v>
      </c>
      <c r="AG229" s="264" t="s">
        <v>240</v>
      </c>
      <c r="AH229" s="264" t="s">
        <v>240</v>
      </c>
      <c r="AI229" s="264" t="s">
        <v>240</v>
      </c>
      <c r="AJ229" s="264" t="s">
        <v>240</v>
      </c>
      <c r="AK229" s="264" t="s">
        <v>240</v>
      </c>
      <c r="AL229" s="264" t="s">
        <v>240</v>
      </c>
      <c r="AM229" s="264" t="s">
        <v>240</v>
      </c>
      <c r="AN229" s="264" t="s">
        <v>240</v>
      </c>
      <c r="AO229" s="264" t="s">
        <v>240</v>
      </c>
      <c r="AP229" s="264" t="s">
        <v>240</v>
      </c>
      <c r="AQ229" s="264" t="s">
        <v>240</v>
      </c>
      <c r="AR229" s="264" t="s">
        <v>240</v>
      </c>
      <c r="AS229" s="264" t="s">
        <v>240</v>
      </c>
      <c r="AT229" s="264" t="s">
        <v>240</v>
      </c>
      <c r="AU229" s="264" t="s">
        <v>240</v>
      </c>
      <c r="AV229" s="264" t="s">
        <v>240</v>
      </c>
      <c r="AW229" s="264" t="s">
        <v>240</v>
      </c>
      <c r="AX229" s="264" t="s">
        <v>240</v>
      </c>
      <c r="AY229" s="264" t="s">
        <v>2044</v>
      </c>
      <c r="AZ229" t="s">
        <v>240</v>
      </c>
    </row>
    <row r="230" spans="1:52" ht="15" x14ac:dyDescent="0.25">
      <c r="A230" s="260">
        <v>705665</v>
      </c>
      <c r="B230" s="261" t="s">
        <v>466</v>
      </c>
      <c r="C230" t="s">
        <v>188</v>
      </c>
      <c r="D230" t="s">
        <v>188</v>
      </c>
      <c r="E230" t="s">
        <v>188</v>
      </c>
      <c r="F230" t="s">
        <v>188</v>
      </c>
      <c r="G230" t="s">
        <v>188</v>
      </c>
      <c r="H230" t="s">
        <v>186</v>
      </c>
      <c r="I230" t="s">
        <v>188</v>
      </c>
      <c r="J230" t="s">
        <v>188</v>
      </c>
      <c r="K230" t="s">
        <v>188</v>
      </c>
      <c r="L230" t="s">
        <v>188</v>
      </c>
      <c r="M230" t="s">
        <v>188</v>
      </c>
      <c r="N230" t="s">
        <v>188</v>
      </c>
      <c r="O230" t="s">
        <v>186</v>
      </c>
      <c r="P230" t="s">
        <v>188</v>
      </c>
      <c r="Q230" t="s">
        <v>188</v>
      </c>
      <c r="R230" t="s">
        <v>186</v>
      </c>
      <c r="S230" t="s">
        <v>186</v>
      </c>
      <c r="T230" t="s">
        <v>186</v>
      </c>
      <c r="U230" t="s">
        <v>186</v>
      </c>
      <c r="V230" t="s">
        <v>188</v>
      </c>
      <c r="W230" t="s">
        <v>186</v>
      </c>
      <c r="X230" t="s">
        <v>188</v>
      </c>
      <c r="Y230" t="s">
        <v>186</v>
      </c>
      <c r="Z230" t="s">
        <v>186</v>
      </c>
      <c r="AA230" t="s">
        <v>188</v>
      </c>
      <c r="AB230" t="s">
        <v>188</v>
      </c>
      <c r="AC230" t="s">
        <v>188</v>
      </c>
      <c r="AD230" t="s">
        <v>188</v>
      </c>
      <c r="AE230" t="s">
        <v>188</v>
      </c>
      <c r="AF230" t="s">
        <v>188</v>
      </c>
      <c r="AG230" t="s">
        <v>188</v>
      </c>
      <c r="AH230" t="s">
        <v>188</v>
      </c>
      <c r="AI230" t="s">
        <v>187</v>
      </c>
      <c r="AJ230" t="s">
        <v>188</v>
      </c>
      <c r="AK230" t="s">
        <v>188</v>
      </c>
      <c r="AL230" t="s">
        <v>188</v>
      </c>
      <c r="AM230" t="s">
        <v>188</v>
      </c>
      <c r="AN230" t="s">
        <v>187</v>
      </c>
      <c r="AO230" t="s">
        <v>186</v>
      </c>
      <c r="AP230" t="s">
        <v>188</v>
      </c>
      <c r="AQ230" t="s">
        <v>188</v>
      </c>
      <c r="AR230" t="s">
        <v>188</v>
      </c>
      <c r="AS230" t="s">
        <v>186</v>
      </c>
      <c r="AT230" t="s">
        <v>188</v>
      </c>
      <c r="AU230" t="s">
        <v>188</v>
      </c>
      <c r="AV230" t="s">
        <v>186</v>
      </c>
      <c r="AW230" t="s">
        <v>188</v>
      </c>
      <c r="AX230" s="259" t="s">
        <v>186</v>
      </c>
      <c r="AY230"/>
      <c r="AZ230" t="s">
        <v>240</v>
      </c>
    </row>
    <row r="231" spans="1:52" ht="15" x14ac:dyDescent="0.25">
      <c r="A231" s="262">
        <v>705685</v>
      </c>
      <c r="B231" s="263" t="s">
        <v>261</v>
      </c>
      <c r="C231" s="264" t="s">
        <v>186</v>
      </c>
      <c r="D231" s="264" t="s">
        <v>186</v>
      </c>
      <c r="E231" s="264" t="s">
        <v>186</v>
      </c>
      <c r="F231" s="264" t="s">
        <v>186</v>
      </c>
      <c r="G231" s="264" t="s">
        <v>188</v>
      </c>
      <c r="H231" s="264" t="s">
        <v>186</v>
      </c>
      <c r="I231" s="264" t="s">
        <v>186</v>
      </c>
      <c r="J231" s="264" t="s">
        <v>188</v>
      </c>
      <c r="K231" s="264" t="s">
        <v>186</v>
      </c>
      <c r="L231" s="264" t="s">
        <v>188</v>
      </c>
      <c r="M231" t="s">
        <v>186</v>
      </c>
      <c r="N231" t="s">
        <v>186</v>
      </c>
      <c r="O231" s="264" t="s">
        <v>240</v>
      </c>
      <c r="P231" s="264" t="s">
        <v>240</v>
      </c>
      <c r="Q231" s="264" t="s">
        <v>240</v>
      </c>
      <c r="R231" s="264" t="s">
        <v>240</v>
      </c>
      <c r="S231" s="264" t="s">
        <v>240</v>
      </c>
      <c r="T231" s="264" t="s">
        <v>240</v>
      </c>
      <c r="U231" s="264" t="s">
        <v>240</v>
      </c>
      <c r="V231" s="264" t="s">
        <v>240</v>
      </c>
      <c r="W231" s="264" t="s">
        <v>240</v>
      </c>
      <c r="X231" s="264" t="s">
        <v>240</v>
      </c>
      <c r="Y231" s="264" t="s">
        <v>240</v>
      </c>
      <c r="Z231" s="264" t="s">
        <v>240</v>
      </c>
      <c r="AA231" s="264" t="s">
        <v>240</v>
      </c>
      <c r="AB231" s="264" t="s">
        <v>240</v>
      </c>
      <c r="AC231" s="264" t="s">
        <v>240</v>
      </c>
      <c r="AD231" s="264" t="s">
        <v>240</v>
      </c>
      <c r="AE231" s="264" t="s">
        <v>240</v>
      </c>
      <c r="AF231" s="264" t="s">
        <v>240</v>
      </c>
      <c r="AG231" s="264" t="s">
        <v>240</v>
      </c>
      <c r="AH231" s="264" t="s">
        <v>240</v>
      </c>
      <c r="AI231" s="264" t="s">
        <v>240</v>
      </c>
      <c r="AJ231" s="264" t="s">
        <v>240</v>
      </c>
      <c r="AK231" s="264" t="s">
        <v>240</v>
      </c>
      <c r="AL231" s="264" t="s">
        <v>240</v>
      </c>
      <c r="AM231" s="264" t="s">
        <v>240</v>
      </c>
      <c r="AN231" s="264" t="s">
        <v>240</v>
      </c>
      <c r="AO231" s="264" t="s">
        <v>240</v>
      </c>
      <c r="AP231" s="264" t="s">
        <v>240</v>
      </c>
      <c r="AQ231" s="264" t="s">
        <v>240</v>
      </c>
      <c r="AR231" s="264" t="s">
        <v>240</v>
      </c>
      <c r="AS231" s="264" t="s">
        <v>240</v>
      </c>
      <c r="AT231" s="264" t="s">
        <v>240</v>
      </c>
      <c r="AU231" s="264" t="s">
        <v>240</v>
      </c>
      <c r="AV231" s="264" t="s">
        <v>240</v>
      </c>
      <c r="AW231" s="264" t="s">
        <v>240</v>
      </c>
      <c r="AX231" s="264" t="s">
        <v>240</v>
      </c>
      <c r="AY231" s="264" t="s">
        <v>2044</v>
      </c>
      <c r="AZ231" t="s">
        <v>5190</v>
      </c>
    </row>
    <row r="232" spans="1:52" ht="15" x14ac:dyDescent="0.25">
      <c r="A232" s="260">
        <v>705698</v>
      </c>
      <c r="B232" s="261" t="s">
        <v>468</v>
      </c>
      <c r="C232" t="s">
        <v>188</v>
      </c>
      <c r="D232" t="s">
        <v>188</v>
      </c>
      <c r="E232" t="s">
        <v>188</v>
      </c>
      <c r="F232" t="s">
        <v>188</v>
      </c>
      <c r="G232" t="s">
        <v>186</v>
      </c>
      <c r="H232" t="s">
        <v>186</v>
      </c>
      <c r="I232" t="s">
        <v>188</v>
      </c>
      <c r="J232" t="s">
        <v>188</v>
      </c>
      <c r="K232" t="s">
        <v>188</v>
      </c>
      <c r="L232" t="s">
        <v>188</v>
      </c>
      <c r="M232" t="s">
        <v>188</v>
      </c>
      <c r="N232" t="s">
        <v>188</v>
      </c>
      <c r="O232" t="s">
        <v>186</v>
      </c>
      <c r="P232" t="s">
        <v>188</v>
      </c>
      <c r="Q232" t="s">
        <v>188</v>
      </c>
      <c r="R232" t="s">
        <v>186</v>
      </c>
      <c r="S232" t="s">
        <v>186</v>
      </c>
      <c r="T232" t="s">
        <v>188</v>
      </c>
      <c r="U232" t="s">
        <v>186</v>
      </c>
      <c r="V232" t="s">
        <v>186</v>
      </c>
      <c r="W232" t="s">
        <v>186</v>
      </c>
      <c r="X232" t="s">
        <v>186</v>
      </c>
      <c r="Y232" t="s">
        <v>186</v>
      </c>
      <c r="Z232" t="s">
        <v>188</v>
      </c>
      <c r="AA232" t="s">
        <v>240</v>
      </c>
      <c r="AB232" t="s">
        <v>240</v>
      </c>
      <c r="AC232" t="s">
        <v>240</v>
      </c>
      <c r="AD232" t="s">
        <v>240</v>
      </c>
      <c r="AE232" t="s">
        <v>240</v>
      </c>
      <c r="AF232" t="s">
        <v>240</v>
      </c>
      <c r="AG232" t="s">
        <v>240</v>
      </c>
      <c r="AH232" t="s">
        <v>240</v>
      </c>
      <c r="AI232" t="s">
        <v>240</v>
      </c>
      <c r="AJ232" t="s">
        <v>240</v>
      </c>
      <c r="AK232" t="s">
        <v>240</v>
      </c>
      <c r="AL232" t="s">
        <v>240</v>
      </c>
      <c r="AM232" t="s">
        <v>240</v>
      </c>
      <c r="AN232" t="s">
        <v>240</v>
      </c>
      <c r="AO232" t="s">
        <v>240</v>
      </c>
      <c r="AP232" t="s">
        <v>240</v>
      </c>
      <c r="AQ232" t="s">
        <v>240</v>
      </c>
      <c r="AR232" t="s">
        <v>240</v>
      </c>
      <c r="AS232" t="s">
        <v>240</v>
      </c>
      <c r="AT232" t="s">
        <v>240</v>
      </c>
      <c r="AU232" t="s">
        <v>240</v>
      </c>
      <c r="AV232" t="s">
        <v>240</v>
      </c>
      <c r="AW232" t="s">
        <v>240</v>
      </c>
      <c r="AX232" s="259" t="s">
        <v>240</v>
      </c>
      <c r="AY232"/>
      <c r="AZ232" t="s">
        <v>240</v>
      </c>
    </row>
    <row r="233" spans="1:52" ht="15" x14ac:dyDescent="0.25">
      <c r="A233" s="262">
        <v>705704</v>
      </c>
      <c r="B233" s="263" t="s">
        <v>262</v>
      </c>
      <c r="C233" s="264" t="s">
        <v>188</v>
      </c>
      <c r="D233" s="264" t="s">
        <v>188</v>
      </c>
      <c r="E233" s="264" t="s">
        <v>186</v>
      </c>
      <c r="F233" s="264" t="s">
        <v>186</v>
      </c>
      <c r="G233" s="264" t="s">
        <v>186</v>
      </c>
      <c r="H233" s="264" t="s">
        <v>186</v>
      </c>
      <c r="I233" s="264" t="s">
        <v>188</v>
      </c>
      <c r="J233" s="264" t="s">
        <v>188</v>
      </c>
      <c r="K233" s="264" t="s">
        <v>188</v>
      </c>
      <c r="L233" s="264" t="s">
        <v>188</v>
      </c>
      <c r="M233" t="s">
        <v>2124</v>
      </c>
      <c r="N233" t="s">
        <v>186</v>
      </c>
      <c r="O233" s="264" t="s">
        <v>186</v>
      </c>
      <c r="P233" s="264" t="s">
        <v>188</v>
      </c>
      <c r="Q233" s="264" t="s">
        <v>188</v>
      </c>
      <c r="R233" s="264" t="s">
        <v>186</v>
      </c>
      <c r="S233" s="264" t="s">
        <v>186</v>
      </c>
      <c r="T233" s="264" t="s">
        <v>186</v>
      </c>
      <c r="U233" s="264" t="s">
        <v>187</v>
      </c>
      <c r="V233" s="264" t="s">
        <v>187</v>
      </c>
      <c r="W233" s="264" t="s">
        <v>187</v>
      </c>
      <c r="X233" s="264" t="s">
        <v>187</v>
      </c>
      <c r="Y233" s="264" t="s">
        <v>188</v>
      </c>
      <c r="Z233" s="264" t="s">
        <v>188</v>
      </c>
      <c r="AA233" s="264" t="s">
        <v>240</v>
      </c>
      <c r="AB233" s="264" t="s">
        <v>240</v>
      </c>
      <c r="AC233" s="264" t="s">
        <v>240</v>
      </c>
      <c r="AD233" s="264" t="s">
        <v>240</v>
      </c>
      <c r="AE233" s="264" t="s">
        <v>240</v>
      </c>
      <c r="AF233" s="264" t="s">
        <v>240</v>
      </c>
      <c r="AG233" s="264" t="s">
        <v>240</v>
      </c>
      <c r="AH233" s="264" t="s">
        <v>240</v>
      </c>
      <c r="AI233" s="264" t="s">
        <v>240</v>
      </c>
      <c r="AJ233" s="264" t="s">
        <v>240</v>
      </c>
      <c r="AK233" s="264" t="s">
        <v>240</v>
      </c>
      <c r="AL233" s="264" t="s">
        <v>240</v>
      </c>
      <c r="AM233" s="264" t="s">
        <v>240</v>
      </c>
      <c r="AN233" s="264" t="s">
        <v>240</v>
      </c>
      <c r="AO233" s="264" t="s">
        <v>240</v>
      </c>
      <c r="AP233" s="264" t="s">
        <v>240</v>
      </c>
      <c r="AQ233" s="264" t="s">
        <v>240</v>
      </c>
      <c r="AR233" s="264" t="s">
        <v>240</v>
      </c>
      <c r="AS233" s="264" t="s">
        <v>240</v>
      </c>
      <c r="AT233" s="264" t="s">
        <v>240</v>
      </c>
      <c r="AU233" s="264" t="s">
        <v>240</v>
      </c>
      <c r="AV233" s="264" t="s">
        <v>240</v>
      </c>
      <c r="AW233" s="264" t="s">
        <v>240</v>
      </c>
      <c r="AX233" s="264" t="s">
        <v>240</v>
      </c>
      <c r="AY233" s="264" t="s">
        <v>2044</v>
      </c>
      <c r="AZ233" t="s">
        <v>5190</v>
      </c>
    </row>
    <row r="234" spans="1:52" ht="15" x14ac:dyDescent="0.25">
      <c r="A234" s="262">
        <v>705707</v>
      </c>
      <c r="B234" s="263" t="s">
        <v>262</v>
      </c>
      <c r="C234" s="264" t="s">
        <v>186</v>
      </c>
      <c r="D234" s="264" t="s">
        <v>186</v>
      </c>
      <c r="E234" s="264" t="s">
        <v>186</v>
      </c>
      <c r="F234" s="264" t="s">
        <v>188</v>
      </c>
      <c r="G234" s="264" t="s">
        <v>186</v>
      </c>
      <c r="H234" s="264" t="s">
        <v>187</v>
      </c>
      <c r="I234" s="264" t="s">
        <v>188</v>
      </c>
      <c r="J234" s="264" t="s">
        <v>188</v>
      </c>
      <c r="K234" s="264" t="s">
        <v>188</v>
      </c>
      <c r="L234" s="264" t="s">
        <v>188</v>
      </c>
      <c r="M234" t="s">
        <v>186</v>
      </c>
      <c r="N234" t="s">
        <v>186</v>
      </c>
      <c r="O234" s="264" t="s">
        <v>188</v>
      </c>
      <c r="P234" s="264" t="s">
        <v>188</v>
      </c>
      <c r="Q234" s="264" t="s">
        <v>188</v>
      </c>
      <c r="R234" s="264" t="s">
        <v>187</v>
      </c>
      <c r="S234" s="264" t="s">
        <v>187</v>
      </c>
      <c r="T234" s="264" t="s">
        <v>187</v>
      </c>
      <c r="U234" s="264" t="s">
        <v>187</v>
      </c>
      <c r="V234" s="264" t="s">
        <v>187</v>
      </c>
      <c r="W234" s="264" t="s">
        <v>187</v>
      </c>
      <c r="X234" s="264" t="s">
        <v>187</v>
      </c>
      <c r="Y234" s="264" t="s">
        <v>187</v>
      </c>
      <c r="Z234" s="264" t="s">
        <v>187</v>
      </c>
      <c r="AA234" s="264" t="s">
        <v>240</v>
      </c>
      <c r="AB234" s="264" t="s">
        <v>240</v>
      </c>
      <c r="AC234" s="264" t="s">
        <v>240</v>
      </c>
      <c r="AD234" s="264" t="s">
        <v>240</v>
      </c>
      <c r="AE234" s="264" t="s">
        <v>240</v>
      </c>
      <c r="AF234" s="264" t="s">
        <v>240</v>
      </c>
      <c r="AG234" s="264" t="s">
        <v>240</v>
      </c>
      <c r="AH234" s="264" t="s">
        <v>240</v>
      </c>
      <c r="AI234" s="264" t="s">
        <v>240</v>
      </c>
      <c r="AJ234" s="264" t="s">
        <v>240</v>
      </c>
      <c r="AK234" s="264" t="s">
        <v>240</v>
      </c>
      <c r="AL234" s="264" t="s">
        <v>240</v>
      </c>
      <c r="AM234" s="264" t="s">
        <v>240</v>
      </c>
      <c r="AN234" s="264" t="s">
        <v>240</v>
      </c>
      <c r="AO234" s="264" t="s">
        <v>240</v>
      </c>
      <c r="AP234" s="264" t="s">
        <v>240</v>
      </c>
      <c r="AQ234" s="264" t="s">
        <v>240</v>
      </c>
      <c r="AR234" s="264" t="s">
        <v>240</v>
      </c>
      <c r="AS234" s="264" t="s">
        <v>240</v>
      </c>
      <c r="AT234" s="264" t="s">
        <v>240</v>
      </c>
      <c r="AU234" s="264" t="s">
        <v>240</v>
      </c>
      <c r="AV234" s="264" t="s">
        <v>240</v>
      </c>
      <c r="AW234" s="264" t="s">
        <v>240</v>
      </c>
      <c r="AX234" s="264" t="s">
        <v>240</v>
      </c>
      <c r="AY234" s="264" t="s">
        <v>2044</v>
      </c>
      <c r="AZ234" t="s">
        <v>240</v>
      </c>
    </row>
    <row r="235" spans="1:52" ht="15" x14ac:dyDescent="0.25">
      <c r="A235" s="260">
        <v>705730</v>
      </c>
      <c r="B235" s="261" t="s">
        <v>468</v>
      </c>
      <c r="C235" t="s">
        <v>188</v>
      </c>
      <c r="D235" t="s">
        <v>186</v>
      </c>
      <c r="E235" t="s">
        <v>188</v>
      </c>
      <c r="F235" t="s">
        <v>188</v>
      </c>
      <c r="G235" t="s">
        <v>186</v>
      </c>
      <c r="H235" t="s">
        <v>186</v>
      </c>
      <c r="I235" t="s">
        <v>188</v>
      </c>
      <c r="J235" t="s">
        <v>186</v>
      </c>
      <c r="K235" t="s">
        <v>186</v>
      </c>
      <c r="L235" t="s">
        <v>188</v>
      </c>
      <c r="M235" t="s">
        <v>188</v>
      </c>
      <c r="N235" t="s">
        <v>188</v>
      </c>
      <c r="O235" t="s">
        <v>188</v>
      </c>
      <c r="P235" t="s">
        <v>188</v>
      </c>
      <c r="Q235" t="s">
        <v>186</v>
      </c>
      <c r="R235" t="s">
        <v>186</v>
      </c>
      <c r="S235" t="s">
        <v>186</v>
      </c>
      <c r="T235" t="s">
        <v>186</v>
      </c>
      <c r="U235" t="s">
        <v>186</v>
      </c>
      <c r="V235" t="s">
        <v>188</v>
      </c>
      <c r="W235" t="s">
        <v>186</v>
      </c>
      <c r="X235" t="s">
        <v>186</v>
      </c>
      <c r="Y235" t="s">
        <v>186</v>
      </c>
      <c r="Z235" t="s">
        <v>186</v>
      </c>
      <c r="AA235" t="s">
        <v>240</v>
      </c>
      <c r="AB235" t="s">
        <v>240</v>
      </c>
      <c r="AC235" t="s">
        <v>240</v>
      </c>
      <c r="AD235" t="s">
        <v>240</v>
      </c>
      <c r="AE235" t="s">
        <v>240</v>
      </c>
      <c r="AF235" t="s">
        <v>240</v>
      </c>
      <c r="AG235" t="s">
        <v>240</v>
      </c>
      <c r="AH235" t="s">
        <v>240</v>
      </c>
      <c r="AI235" t="s">
        <v>240</v>
      </c>
      <c r="AJ235" t="s">
        <v>240</v>
      </c>
      <c r="AK235" t="s">
        <v>240</v>
      </c>
      <c r="AL235" t="s">
        <v>240</v>
      </c>
      <c r="AM235" t="s">
        <v>240</v>
      </c>
      <c r="AN235" t="s">
        <v>240</v>
      </c>
      <c r="AO235" t="s">
        <v>240</v>
      </c>
      <c r="AP235" t="s">
        <v>240</v>
      </c>
      <c r="AQ235" t="s">
        <v>240</v>
      </c>
      <c r="AR235" t="s">
        <v>240</v>
      </c>
      <c r="AS235" t="s">
        <v>240</v>
      </c>
      <c r="AT235" t="s">
        <v>240</v>
      </c>
      <c r="AU235" t="s">
        <v>240</v>
      </c>
      <c r="AV235" t="s">
        <v>240</v>
      </c>
      <c r="AW235" t="s">
        <v>240</v>
      </c>
      <c r="AX235" s="259" t="s">
        <v>240</v>
      </c>
      <c r="AY235"/>
      <c r="AZ235" t="s">
        <v>240</v>
      </c>
    </row>
    <row r="236" spans="1:52" ht="15" x14ac:dyDescent="0.25">
      <c r="A236" s="260">
        <v>705732</v>
      </c>
      <c r="B236" s="261" t="s">
        <v>468</v>
      </c>
      <c r="C236" t="s">
        <v>186</v>
      </c>
      <c r="D236" t="s">
        <v>186</v>
      </c>
      <c r="E236" t="s">
        <v>186</v>
      </c>
      <c r="F236" t="s">
        <v>186</v>
      </c>
      <c r="G236" t="s">
        <v>186</v>
      </c>
      <c r="H236" t="s">
        <v>186</v>
      </c>
      <c r="I236" t="s">
        <v>186</v>
      </c>
      <c r="J236" t="s">
        <v>186</v>
      </c>
      <c r="K236" t="s">
        <v>186</v>
      </c>
      <c r="L236" t="s">
        <v>186</v>
      </c>
      <c r="M236" t="s">
        <v>188</v>
      </c>
      <c r="N236" t="s">
        <v>188</v>
      </c>
      <c r="O236" t="s">
        <v>186</v>
      </c>
      <c r="P236" t="s">
        <v>188</v>
      </c>
      <c r="Q236" t="s">
        <v>186</v>
      </c>
      <c r="R236" t="s">
        <v>186</v>
      </c>
      <c r="S236" t="s">
        <v>186</v>
      </c>
      <c r="T236" t="s">
        <v>188</v>
      </c>
      <c r="U236" t="s">
        <v>186</v>
      </c>
      <c r="V236" t="s">
        <v>186</v>
      </c>
      <c r="W236" t="s">
        <v>186</v>
      </c>
      <c r="X236" t="s">
        <v>186</v>
      </c>
      <c r="Y236" t="s">
        <v>186</v>
      </c>
      <c r="Z236" t="s">
        <v>186</v>
      </c>
      <c r="AA236" t="s">
        <v>240</v>
      </c>
      <c r="AB236" t="s">
        <v>240</v>
      </c>
      <c r="AC236" t="s">
        <v>240</v>
      </c>
      <c r="AD236" t="s">
        <v>240</v>
      </c>
      <c r="AE236" t="s">
        <v>240</v>
      </c>
      <c r="AF236" t="s">
        <v>240</v>
      </c>
      <c r="AG236" t="s">
        <v>240</v>
      </c>
      <c r="AH236" t="s">
        <v>240</v>
      </c>
      <c r="AI236" t="s">
        <v>240</v>
      </c>
      <c r="AJ236" t="s">
        <v>240</v>
      </c>
      <c r="AK236" t="s">
        <v>240</v>
      </c>
      <c r="AL236" t="s">
        <v>240</v>
      </c>
      <c r="AM236" t="s">
        <v>240</v>
      </c>
      <c r="AN236" t="s">
        <v>240</v>
      </c>
      <c r="AO236" t="s">
        <v>240</v>
      </c>
      <c r="AP236" t="s">
        <v>240</v>
      </c>
      <c r="AQ236" t="s">
        <v>240</v>
      </c>
      <c r="AR236" t="s">
        <v>240</v>
      </c>
      <c r="AS236" t="s">
        <v>240</v>
      </c>
      <c r="AT236" t="s">
        <v>240</v>
      </c>
      <c r="AU236" t="s">
        <v>240</v>
      </c>
      <c r="AV236" t="s">
        <v>240</v>
      </c>
      <c r="AW236" t="s">
        <v>240</v>
      </c>
      <c r="AX236" s="259" t="s">
        <v>240</v>
      </c>
      <c r="AY236"/>
      <c r="AZ236" t="s">
        <v>240</v>
      </c>
    </row>
    <row r="237" spans="1:52" ht="15" x14ac:dyDescent="0.25">
      <c r="A237" s="260">
        <v>705749</v>
      </c>
      <c r="B237" s="261" t="s">
        <v>262</v>
      </c>
      <c r="C237" t="s">
        <v>240</v>
      </c>
      <c r="D237" t="s">
        <v>240</v>
      </c>
      <c r="E237" t="s">
        <v>240</v>
      </c>
      <c r="F237" t="s">
        <v>240</v>
      </c>
      <c r="G237" t="s">
        <v>240</v>
      </c>
      <c r="H237" t="s">
        <v>240</v>
      </c>
      <c r="I237" t="s">
        <v>240</v>
      </c>
      <c r="J237" t="s">
        <v>240</v>
      </c>
      <c r="K237" t="s">
        <v>240</v>
      </c>
      <c r="L237" t="s">
        <v>240</v>
      </c>
      <c r="M237" t="s">
        <v>240</v>
      </c>
      <c r="N237" t="s">
        <v>240</v>
      </c>
      <c r="O237" t="s">
        <v>240</v>
      </c>
      <c r="P237" t="s">
        <v>240</v>
      </c>
      <c r="Q237" t="s">
        <v>240</v>
      </c>
      <c r="R237" t="s">
        <v>240</v>
      </c>
      <c r="S237" t="s">
        <v>240</v>
      </c>
      <c r="T237" t="s">
        <v>240</v>
      </c>
      <c r="U237" t="s">
        <v>240</v>
      </c>
      <c r="V237" t="s">
        <v>240</v>
      </c>
      <c r="W237" t="s">
        <v>240</v>
      </c>
      <c r="X237" t="s">
        <v>240</v>
      </c>
      <c r="Y237" t="s">
        <v>240</v>
      </c>
      <c r="Z237" t="s">
        <v>240</v>
      </c>
      <c r="AA237" t="s">
        <v>240</v>
      </c>
      <c r="AB237" t="s">
        <v>240</v>
      </c>
      <c r="AC237" t="s">
        <v>240</v>
      </c>
      <c r="AD237" t="s">
        <v>240</v>
      </c>
      <c r="AE237" t="s">
        <v>240</v>
      </c>
      <c r="AF237" t="s">
        <v>240</v>
      </c>
      <c r="AG237" t="s">
        <v>240</v>
      </c>
      <c r="AH237" t="s">
        <v>240</v>
      </c>
      <c r="AI237" t="s">
        <v>240</v>
      </c>
      <c r="AJ237" t="s">
        <v>240</v>
      </c>
      <c r="AK237" t="s">
        <v>240</v>
      </c>
      <c r="AL237" t="s">
        <v>240</v>
      </c>
      <c r="AM237" t="s">
        <v>240</v>
      </c>
      <c r="AN237" t="s">
        <v>240</v>
      </c>
      <c r="AO237" t="s">
        <v>240</v>
      </c>
      <c r="AP237" t="s">
        <v>240</v>
      </c>
      <c r="AQ237" t="s">
        <v>240</v>
      </c>
      <c r="AR237" t="s">
        <v>240</v>
      </c>
      <c r="AS237" t="s">
        <v>240</v>
      </c>
      <c r="AT237" t="s">
        <v>240</v>
      </c>
      <c r="AU237" t="s">
        <v>240</v>
      </c>
      <c r="AV237" t="s">
        <v>240</v>
      </c>
      <c r="AW237" t="s">
        <v>240</v>
      </c>
      <c r="AX237" s="259" t="s">
        <v>240</v>
      </c>
      <c r="AY237"/>
      <c r="AZ237" t="s">
        <v>240</v>
      </c>
    </row>
    <row r="238" spans="1:52" ht="15" x14ac:dyDescent="0.25">
      <c r="A238" s="260">
        <v>705754</v>
      </c>
      <c r="B238" s="261" t="s">
        <v>261</v>
      </c>
      <c r="C238" t="s">
        <v>186</v>
      </c>
      <c r="D238" t="s">
        <v>186</v>
      </c>
      <c r="E238" t="s">
        <v>186</v>
      </c>
      <c r="F238" t="s">
        <v>186</v>
      </c>
      <c r="G238" t="s">
        <v>186</v>
      </c>
      <c r="H238" t="s">
        <v>186</v>
      </c>
      <c r="I238" t="s">
        <v>187</v>
      </c>
      <c r="J238" t="s">
        <v>187</v>
      </c>
      <c r="K238" t="s">
        <v>187</v>
      </c>
      <c r="L238" t="s">
        <v>187</v>
      </c>
      <c r="M238" t="s">
        <v>187</v>
      </c>
      <c r="N238" t="s">
        <v>187</v>
      </c>
      <c r="O238" t="s">
        <v>240</v>
      </c>
      <c r="P238" t="s">
        <v>240</v>
      </c>
      <c r="Q238" t="s">
        <v>240</v>
      </c>
      <c r="R238" t="s">
        <v>240</v>
      </c>
      <c r="S238" t="s">
        <v>240</v>
      </c>
      <c r="T238" t="s">
        <v>240</v>
      </c>
      <c r="U238" t="s">
        <v>240</v>
      </c>
      <c r="V238" t="s">
        <v>240</v>
      </c>
      <c r="W238" t="s">
        <v>240</v>
      </c>
      <c r="X238" t="s">
        <v>240</v>
      </c>
      <c r="Y238" t="s">
        <v>240</v>
      </c>
      <c r="Z238" t="s">
        <v>240</v>
      </c>
      <c r="AA238" t="s">
        <v>240</v>
      </c>
      <c r="AB238" t="s">
        <v>240</v>
      </c>
      <c r="AC238" t="s">
        <v>240</v>
      </c>
      <c r="AD238" t="s">
        <v>240</v>
      </c>
      <c r="AE238" t="s">
        <v>240</v>
      </c>
      <c r="AF238" t="s">
        <v>240</v>
      </c>
      <c r="AG238" t="s">
        <v>240</v>
      </c>
      <c r="AH238" t="s">
        <v>240</v>
      </c>
      <c r="AI238" t="s">
        <v>240</v>
      </c>
      <c r="AJ238" t="s">
        <v>240</v>
      </c>
      <c r="AK238" t="s">
        <v>240</v>
      </c>
      <c r="AL238" t="s">
        <v>240</v>
      </c>
      <c r="AM238" t="s">
        <v>240</v>
      </c>
      <c r="AN238" t="s">
        <v>240</v>
      </c>
      <c r="AO238" t="s">
        <v>240</v>
      </c>
      <c r="AP238" t="s">
        <v>240</v>
      </c>
      <c r="AQ238" t="s">
        <v>240</v>
      </c>
      <c r="AR238" t="s">
        <v>240</v>
      </c>
      <c r="AS238" t="s">
        <v>240</v>
      </c>
      <c r="AT238" t="s">
        <v>240</v>
      </c>
      <c r="AU238" t="s">
        <v>240</v>
      </c>
      <c r="AV238" t="s">
        <v>240</v>
      </c>
      <c r="AW238" t="s">
        <v>240</v>
      </c>
      <c r="AX238" s="259" t="s">
        <v>240</v>
      </c>
      <c r="AY238"/>
      <c r="AZ238" t="s">
        <v>5193</v>
      </c>
    </row>
    <row r="239" spans="1:52" ht="15" x14ac:dyDescent="0.25">
      <c r="A239" s="260">
        <v>705755</v>
      </c>
      <c r="B239" s="261" t="s">
        <v>466</v>
      </c>
      <c r="C239" t="s">
        <v>186</v>
      </c>
      <c r="D239" t="s">
        <v>186</v>
      </c>
      <c r="E239" t="s">
        <v>186</v>
      </c>
      <c r="F239" t="s">
        <v>186</v>
      </c>
      <c r="G239" t="s">
        <v>186</v>
      </c>
      <c r="H239" t="s">
        <v>188</v>
      </c>
      <c r="I239" t="s">
        <v>188</v>
      </c>
      <c r="J239" t="s">
        <v>186</v>
      </c>
      <c r="K239" t="s">
        <v>188</v>
      </c>
      <c r="L239" t="s">
        <v>186</v>
      </c>
      <c r="M239" t="s">
        <v>188</v>
      </c>
      <c r="N239" t="s">
        <v>188</v>
      </c>
      <c r="O239" t="s">
        <v>188</v>
      </c>
      <c r="P239" t="s">
        <v>188</v>
      </c>
      <c r="Q239" t="s">
        <v>188</v>
      </c>
      <c r="R239" t="s">
        <v>188</v>
      </c>
      <c r="S239" t="s">
        <v>188</v>
      </c>
      <c r="T239" t="s">
        <v>186</v>
      </c>
      <c r="U239" t="s">
        <v>188</v>
      </c>
      <c r="V239" t="s">
        <v>188</v>
      </c>
      <c r="W239" t="s">
        <v>187</v>
      </c>
      <c r="X239" t="s">
        <v>188</v>
      </c>
      <c r="Y239" t="s">
        <v>188</v>
      </c>
      <c r="Z239" t="s">
        <v>188</v>
      </c>
      <c r="AA239" t="s">
        <v>188</v>
      </c>
      <c r="AB239" t="s">
        <v>188</v>
      </c>
      <c r="AC239" t="s">
        <v>188</v>
      </c>
      <c r="AD239" t="s">
        <v>188</v>
      </c>
      <c r="AE239" t="s">
        <v>188</v>
      </c>
      <c r="AF239" t="s">
        <v>188</v>
      </c>
      <c r="AG239" t="s">
        <v>188</v>
      </c>
      <c r="AH239" t="s">
        <v>187</v>
      </c>
      <c r="AI239" t="s">
        <v>188</v>
      </c>
      <c r="AJ239" t="s">
        <v>188</v>
      </c>
      <c r="AK239" t="s">
        <v>188</v>
      </c>
      <c r="AL239" t="s">
        <v>188</v>
      </c>
      <c r="AM239" t="s">
        <v>188</v>
      </c>
      <c r="AN239" t="s">
        <v>187</v>
      </c>
      <c r="AO239" t="s">
        <v>187</v>
      </c>
      <c r="AP239" t="s">
        <v>188</v>
      </c>
      <c r="AQ239" t="s">
        <v>188</v>
      </c>
      <c r="AR239" t="s">
        <v>187</v>
      </c>
      <c r="AS239"/>
      <c r="AT239" t="s">
        <v>188</v>
      </c>
      <c r="AU239" t="s">
        <v>187</v>
      </c>
      <c r="AV239" t="s">
        <v>187</v>
      </c>
      <c r="AW239" t="s">
        <v>187</v>
      </c>
      <c r="AX239" s="259" t="s">
        <v>187</v>
      </c>
      <c r="AY239"/>
      <c r="AZ239" t="s">
        <v>240</v>
      </c>
    </row>
    <row r="240" spans="1:52" ht="15" x14ac:dyDescent="0.25">
      <c r="A240" s="260">
        <v>705764</v>
      </c>
      <c r="B240" s="261" t="s">
        <v>239</v>
      </c>
      <c r="C240" t="s">
        <v>188</v>
      </c>
      <c r="D240" t="s">
        <v>186</v>
      </c>
      <c r="E240" t="s">
        <v>188</v>
      </c>
      <c r="F240" t="s">
        <v>186</v>
      </c>
      <c r="G240" t="s">
        <v>186</v>
      </c>
      <c r="H240" t="s">
        <v>188</v>
      </c>
      <c r="I240" t="s">
        <v>188</v>
      </c>
      <c r="J240" t="s">
        <v>188</v>
      </c>
      <c r="K240" t="s">
        <v>186</v>
      </c>
      <c r="L240" t="s">
        <v>188</v>
      </c>
      <c r="M240" t="s">
        <v>188</v>
      </c>
      <c r="N240" t="s">
        <v>188</v>
      </c>
      <c r="O240" t="s">
        <v>186</v>
      </c>
      <c r="P240" t="s">
        <v>188</v>
      </c>
      <c r="Q240" t="s">
        <v>186</v>
      </c>
      <c r="R240" t="s">
        <v>188</v>
      </c>
      <c r="S240" t="s">
        <v>188</v>
      </c>
      <c r="T240" t="s">
        <v>188</v>
      </c>
      <c r="U240" t="s">
        <v>188</v>
      </c>
      <c r="V240" t="s">
        <v>188</v>
      </c>
      <c r="W240" t="s">
        <v>186</v>
      </c>
      <c r="X240" t="s">
        <v>188</v>
      </c>
      <c r="Y240" t="s">
        <v>188</v>
      </c>
      <c r="Z240" t="s">
        <v>188</v>
      </c>
      <c r="AA240" t="s">
        <v>186</v>
      </c>
      <c r="AB240" t="s">
        <v>188</v>
      </c>
      <c r="AC240" t="s">
        <v>188</v>
      </c>
      <c r="AD240" t="s">
        <v>188</v>
      </c>
      <c r="AE240" t="s">
        <v>188</v>
      </c>
      <c r="AF240" t="s">
        <v>188</v>
      </c>
      <c r="AG240" t="s">
        <v>188</v>
      </c>
      <c r="AH240" t="s">
        <v>188</v>
      </c>
      <c r="AI240" t="s">
        <v>188</v>
      </c>
      <c r="AJ240" t="s">
        <v>188</v>
      </c>
      <c r="AK240" t="s">
        <v>188</v>
      </c>
      <c r="AL240" t="s">
        <v>188</v>
      </c>
      <c r="AM240" t="s">
        <v>240</v>
      </c>
      <c r="AN240" t="s">
        <v>240</v>
      </c>
      <c r="AO240" t="s">
        <v>240</v>
      </c>
      <c r="AP240" t="s">
        <v>240</v>
      </c>
      <c r="AQ240" t="s">
        <v>240</v>
      </c>
      <c r="AR240" t="s">
        <v>240</v>
      </c>
      <c r="AS240" t="s">
        <v>240</v>
      </c>
      <c r="AT240" t="s">
        <v>240</v>
      </c>
      <c r="AU240" t="s">
        <v>240</v>
      </c>
      <c r="AV240" t="s">
        <v>240</v>
      </c>
      <c r="AW240" t="s">
        <v>240</v>
      </c>
      <c r="AX240" s="259" t="s">
        <v>240</v>
      </c>
      <c r="AY240"/>
      <c r="AZ240" t="s">
        <v>240</v>
      </c>
    </row>
    <row r="241" spans="1:52" ht="15" x14ac:dyDescent="0.25">
      <c r="A241" s="260">
        <v>705785</v>
      </c>
      <c r="B241" s="261" t="s">
        <v>468</v>
      </c>
      <c r="C241" t="s">
        <v>186</v>
      </c>
      <c r="D241" t="s">
        <v>187</v>
      </c>
      <c r="E241" t="s">
        <v>186</v>
      </c>
      <c r="F241" t="s">
        <v>188</v>
      </c>
      <c r="G241" t="s">
        <v>186</v>
      </c>
      <c r="H241" t="s">
        <v>188</v>
      </c>
      <c r="I241" t="s">
        <v>186</v>
      </c>
      <c r="J241" t="s">
        <v>188</v>
      </c>
      <c r="K241" t="s">
        <v>186</v>
      </c>
      <c r="L241" t="s">
        <v>187</v>
      </c>
      <c r="M241" t="s">
        <v>188</v>
      </c>
      <c r="N241" t="s">
        <v>188</v>
      </c>
      <c r="O241" t="s">
        <v>188</v>
      </c>
      <c r="P241" t="s">
        <v>186</v>
      </c>
      <c r="Q241" t="s">
        <v>186</v>
      </c>
      <c r="R241" t="s">
        <v>188</v>
      </c>
      <c r="S241" t="s">
        <v>188</v>
      </c>
      <c r="T241" t="s">
        <v>188</v>
      </c>
      <c r="U241" t="s">
        <v>187</v>
      </c>
      <c r="V241" t="s">
        <v>188</v>
      </c>
      <c r="W241" t="s">
        <v>186</v>
      </c>
      <c r="X241" t="s">
        <v>188</v>
      </c>
      <c r="Y241" t="s">
        <v>188</v>
      </c>
      <c r="Z241" t="s">
        <v>188</v>
      </c>
      <c r="AA241" t="s">
        <v>240</v>
      </c>
      <c r="AB241" t="s">
        <v>240</v>
      </c>
      <c r="AC241" t="s">
        <v>240</v>
      </c>
      <c r="AD241" t="s">
        <v>240</v>
      </c>
      <c r="AE241" t="s">
        <v>240</v>
      </c>
      <c r="AF241" t="s">
        <v>240</v>
      </c>
      <c r="AG241" t="s">
        <v>240</v>
      </c>
      <c r="AH241" t="s">
        <v>240</v>
      </c>
      <c r="AI241" t="s">
        <v>240</v>
      </c>
      <c r="AJ241" t="s">
        <v>240</v>
      </c>
      <c r="AK241" t="s">
        <v>240</v>
      </c>
      <c r="AL241" t="s">
        <v>240</v>
      </c>
      <c r="AM241" t="s">
        <v>240</v>
      </c>
      <c r="AN241" t="s">
        <v>240</v>
      </c>
      <c r="AO241" t="s">
        <v>240</v>
      </c>
      <c r="AP241" t="s">
        <v>240</v>
      </c>
      <c r="AQ241" t="s">
        <v>240</v>
      </c>
      <c r="AR241" t="s">
        <v>240</v>
      </c>
      <c r="AS241"/>
      <c r="AT241" t="s">
        <v>240</v>
      </c>
      <c r="AU241" t="s">
        <v>240</v>
      </c>
      <c r="AV241" t="s">
        <v>240</v>
      </c>
      <c r="AW241" t="s">
        <v>240</v>
      </c>
      <c r="AX241" s="259" t="s">
        <v>240</v>
      </c>
      <c r="AY241"/>
      <c r="AZ241" t="s">
        <v>240</v>
      </c>
    </row>
    <row r="242" spans="1:52" ht="15" x14ac:dyDescent="0.25">
      <c r="A242" s="260">
        <v>705795</v>
      </c>
      <c r="B242" s="261" t="s">
        <v>468</v>
      </c>
      <c r="C242" t="s">
        <v>186</v>
      </c>
      <c r="D242" t="s">
        <v>186</v>
      </c>
      <c r="E242" t="s">
        <v>188</v>
      </c>
      <c r="F242" t="s">
        <v>186</v>
      </c>
      <c r="G242" t="s">
        <v>186</v>
      </c>
      <c r="H242" t="s">
        <v>186</v>
      </c>
      <c r="I242" t="s">
        <v>188</v>
      </c>
      <c r="J242" t="s">
        <v>188</v>
      </c>
      <c r="K242" t="s">
        <v>188</v>
      </c>
      <c r="L242" t="s">
        <v>188</v>
      </c>
      <c r="M242" t="s">
        <v>188</v>
      </c>
      <c r="N242" t="s">
        <v>188</v>
      </c>
      <c r="O242" t="s">
        <v>188</v>
      </c>
      <c r="P242" t="s">
        <v>188</v>
      </c>
      <c r="Q242" t="s">
        <v>188</v>
      </c>
      <c r="R242" t="s">
        <v>188</v>
      </c>
      <c r="S242" t="s">
        <v>188</v>
      </c>
      <c r="T242" t="s">
        <v>188</v>
      </c>
      <c r="U242" t="s">
        <v>187</v>
      </c>
      <c r="V242" t="s">
        <v>188</v>
      </c>
      <c r="W242" t="s">
        <v>188</v>
      </c>
      <c r="X242" t="s">
        <v>188</v>
      </c>
      <c r="Y242" t="s">
        <v>188</v>
      </c>
      <c r="Z242" t="s">
        <v>187</v>
      </c>
      <c r="AA242" t="s">
        <v>240</v>
      </c>
      <c r="AB242" t="s">
        <v>240</v>
      </c>
      <c r="AC242" t="s">
        <v>240</v>
      </c>
      <c r="AD242" t="s">
        <v>240</v>
      </c>
      <c r="AE242" t="s">
        <v>240</v>
      </c>
      <c r="AF242" t="s">
        <v>240</v>
      </c>
      <c r="AG242" t="s">
        <v>240</v>
      </c>
      <c r="AH242" t="s">
        <v>240</v>
      </c>
      <c r="AI242" t="s">
        <v>240</v>
      </c>
      <c r="AJ242" t="s">
        <v>240</v>
      </c>
      <c r="AK242" t="s">
        <v>240</v>
      </c>
      <c r="AL242" t="s">
        <v>240</v>
      </c>
      <c r="AM242" t="s">
        <v>240</v>
      </c>
      <c r="AN242" t="s">
        <v>240</v>
      </c>
      <c r="AO242" t="s">
        <v>240</v>
      </c>
      <c r="AP242" t="s">
        <v>240</v>
      </c>
      <c r="AQ242" t="s">
        <v>240</v>
      </c>
      <c r="AR242" t="s">
        <v>240</v>
      </c>
      <c r="AS242" t="s">
        <v>240</v>
      </c>
      <c r="AT242" t="s">
        <v>240</v>
      </c>
      <c r="AU242" t="s">
        <v>240</v>
      </c>
      <c r="AV242" t="s">
        <v>240</v>
      </c>
      <c r="AW242" t="s">
        <v>240</v>
      </c>
      <c r="AX242" s="259" t="s">
        <v>240</v>
      </c>
      <c r="AY242"/>
      <c r="AZ242" t="s">
        <v>240</v>
      </c>
    </row>
    <row r="243" spans="1:52" ht="15" x14ac:dyDescent="0.25">
      <c r="A243" s="260">
        <v>705797</v>
      </c>
      <c r="B243" s="261" t="s">
        <v>467</v>
      </c>
      <c r="C243" t="s">
        <v>188</v>
      </c>
      <c r="D243" t="s">
        <v>186</v>
      </c>
      <c r="E243" t="s">
        <v>188</v>
      </c>
      <c r="F243" t="s">
        <v>186</v>
      </c>
      <c r="G243" t="s">
        <v>186</v>
      </c>
      <c r="H243" t="s">
        <v>188</v>
      </c>
      <c r="I243" t="s">
        <v>186</v>
      </c>
      <c r="J243" t="s">
        <v>188</v>
      </c>
      <c r="K243" t="s">
        <v>186</v>
      </c>
      <c r="L243" t="s">
        <v>186</v>
      </c>
      <c r="M243" t="s">
        <v>186</v>
      </c>
      <c r="N243" t="s">
        <v>186</v>
      </c>
      <c r="O243" t="s">
        <v>240</v>
      </c>
      <c r="P243" t="s">
        <v>240</v>
      </c>
      <c r="Q243" t="s">
        <v>240</v>
      </c>
      <c r="R243" t="s">
        <v>240</v>
      </c>
      <c r="S243" t="s">
        <v>240</v>
      </c>
      <c r="T243" t="s">
        <v>240</v>
      </c>
      <c r="U243" t="s">
        <v>240</v>
      </c>
      <c r="V243" t="s">
        <v>240</v>
      </c>
      <c r="W243" t="s">
        <v>240</v>
      </c>
      <c r="X243" t="s">
        <v>240</v>
      </c>
      <c r="Y243" t="s">
        <v>240</v>
      </c>
      <c r="Z243" t="s">
        <v>240</v>
      </c>
      <c r="AA243" t="s">
        <v>240</v>
      </c>
      <c r="AB243" t="s">
        <v>240</v>
      </c>
      <c r="AC243" t="s">
        <v>240</v>
      </c>
      <c r="AD243" t="s">
        <v>240</v>
      </c>
      <c r="AE243" t="s">
        <v>240</v>
      </c>
      <c r="AF243" t="s">
        <v>240</v>
      </c>
      <c r="AG243" t="s">
        <v>240</v>
      </c>
      <c r="AH243" t="s">
        <v>240</v>
      </c>
      <c r="AI243" t="s">
        <v>240</v>
      </c>
      <c r="AJ243" t="s">
        <v>240</v>
      </c>
      <c r="AK243" t="s">
        <v>240</v>
      </c>
      <c r="AL243" t="s">
        <v>240</v>
      </c>
      <c r="AM243" t="s">
        <v>240</v>
      </c>
      <c r="AN243" t="s">
        <v>240</v>
      </c>
      <c r="AO243" t="s">
        <v>240</v>
      </c>
      <c r="AP243" t="s">
        <v>240</v>
      </c>
      <c r="AQ243" t="s">
        <v>240</v>
      </c>
      <c r="AR243" t="s">
        <v>240</v>
      </c>
      <c r="AS243" t="s">
        <v>240</v>
      </c>
      <c r="AT243" t="s">
        <v>240</v>
      </c>
      <c r="AU243" t="s">
        <v>240</v>
      </c>
      <c r="AV243" t="s">
        <v>240</v>
      </c>
      <c r="AW243" t="s">
        <v>240</v>
      </c>
      <c r="AX243" s="259" t="s">
        <v>240</v>
      </c>
      <c r="AY243"/>
      <c r="AZ243" t="s">
        <v>240</v>
      </c>
    </row>
    <row r="244" spans="1:52" ht="15" x14ac:dyDescent="0.25">
      <c r="A244" s="260">
        <v>705803</v>
      </c>
      <c r="B244" s="261" t="s">
        <v>262</v>
      </c>
      <c r="C244" t="s">
        <v>188</v>
      </c>
      <c r="D244" t="s">
        <v>186</v>
      </c>
      <c r="E244" t="s">
        <v>186</v>
      </c>
      <c r="F244" t="s">
        <v>188</v>
      </c>
      <c r="G244" t="s">
        <v>186</v>
      </c>
      <c r="H244" t="s">
        <v>188</v>
      </c>
      <c r="I244" t="s">
        <v>188</v>
      </c>
      <c r="J244" t="s">
        <v>188</v>
      </c>
      <c r="K244" t="s">
        <v>188</v>
      </c>
      <c r="L244" t="s">
        <v>187</v>
      </c>
      <c r="M244" t="s">
        <v>188</v>
      </c>
      <c r="N244" t="s">
        <v>188</v>
      </c>
      <c r="O244" t="s">
        <v>186</v>
      </c>
      <c r="P244" t="s">
        <v>188</v>
      </c>
      <c r="Q244" t="s">
        <v>186</v>
      </c>
      <c r="R244" t="s">
        <v>188</v>
      </c>
      <c r="S244" t="s">
        <v>186</v>
      </c>
      <c r="T244" t="s">
        <v>186</v>
      </c>
      <c r="U244" t="s">
        <v>188</v>
      </c>
      <c r="V244" t="s">
        <v>188</v>
      </c>
      <c r="W244" t="s">
        <v>188</v>
      </c>
      <c r="X244" t="s">
        <v>187</v>
      </c>
      <c r="Y244" t="s">
        <v>188</v>
      </c>
      <c r="Z244" t="s">
        <v>188</v>
      </c>
      <c r="AA244" t="s">
        <v>240</v>
      </c>
      <c r="AB244" t="s">
        <v>240</v>
      </c>
      <c r="AC244" t="s">
        <v>240</v>
      </c>
      <c r="AD244" t="s">
        <v>240</v>
      </c>
      <c r="AE244" t="s">
        <v>240</v>
      </c>
      <c r="AF244" t="s">
        <v>240</v>
      </c>
      <c r="AG244" t="s">
        <v>240</v>
      </c>
      <c r="AH244" t="s">
        <v>240</v>
      </c>
      <c r="AI244" t="s">
        <v>240</v>
      </c>
      <c r="AJ244" t="s">
        <v>240</v>
      </c>
      <c r="AK244" t="s">
        <v>240</v>
      </c>
      <c r="AL244" t="s">
        <v>240</v>
      </c>
      <c r="AM244" t="s">
        <v>240</v>
      </c>
      <c r="AN244" t="s">
        <v>240</v>
      </c>
      <c r="AO244" t="s">
        <v>240</v>
      </c>
      <c r="AP244" t="s">
        <v>240</v>
      </c>
      <c r="AQ244" t="s">
        <v>240</v>
      </c>
      <c r="AR244" t="s">
        <v>240</v>
      </c>
      <c r="AS244" t="s">
        <v>240</v>
      </c>
      <c r="AT244" t="s">
        <v>240</v>
      </c>
      <c r="AU244" t="s">
        <v>240</v>
      </c>
      <c r="AV244" t="s">
        <v>240</v>
      </c>
      <c r="AW244" t="s">
        <v>240</v>
      </c>
      <c r="AX244" s="259" t="s">
        <v>240</v>
      </c>
      <c r="AY244"/>
      <c r="AZ244" t="s">
        <v>240</v>
      </c>
    </row>
    <row r="245" spans="1:52" ht="15" x14ac:dyDescent="0.25">
      <c r="A245" s="260">
        <v>705809</v>
      </c>
      <c r="B245" s="261" t="s">
        <v>262</v>
      </c>
      <c r="C245" t="s">
        <v>186</v>
      </c>
      <c r="D245" t="s">
        <v>186</v>
      </c>
      <c r="E245" t="s">
        <v>186</v>
      </c>
      <c r="F245" t="s">
        <v>186</v>
      </c>
      <c r="G245" t="s">
        <v>186</v>
      </c>
      <c r="H245" t="s">
        <v>186</v>
      </c>
      <c r="I245" t="s">
        <v>188</v>
      </c>
      <c r="J245" t="s">
        <v>188</v>
      </c>
      <c r="K245" t="s">
        <v>188</v>
      </c>
      <c r="L245" t="s">
        <v>186</v>
      </c>
      <c r="M245" t="s">
        <v>186</v>
      </c>
      <c r="N245" t="s">
        <v>186</v>
      </c>
      <c r="O245" t="s">
        <v>186</v>
      </c>
      <c r="P245" t="s">
        <v>188</v>
      </c>
      <c r="Q245" t="s">
        <v>188</v>
      </c>
      <c r="R245" t="s">
        <v>188</v>
      </c>
      <c r="S245" t="s">
        <v>186</v>
      </c>
      <c r="T245" t="s">
        <v>186</v>
      </c>
      <c r="U245" t="s">
        <v>187</v>
      </c>
      <c r="V245" t="s">
        <v>188</v>
      </c>
      <c r="W245" t="s">
        <v>188</v>
      </c>
      <c r="X245" t="s">
        <v>188</v>
      </c>
      <c r="Y245" t="s">
        <v>187</v>
      </c>
      <c r="Z245" t="s">
        <v>188</v>
      </c>
      <c r="AA245" t="s">
        <v>240</v>
      </c>
      <c r="AB245" t="s">
        <v>240</v>
      </c>
      <c r="AC245" t="s">
        <v>240</v>
      </c>
      <c r="AD245" t="s">
        <v>240</v>
      </c>
      <c r="AE245" t="s">
        <v>240</v>
      </c>
      <c r="AF245" t="s">
        <v>240</v>
      </c>
      <c r="AG245" t="s">
        <v>240</v>
      </c>
      <c r="AH245" t="s">
        <v>240</v>
      </c>
      <c r="AI245" t="s">
        <v>240</v>
      </c>
      <c r="AJ245" t="s">
        <v>240</v>
      </c>
      <c r="AK245" t="s">
        <v>240</v>
      </c>
      <c r="AL245" t="s">
        <v>240</v>
      </c>
      <c r="AM245" t="s">
        <v>240</v>
      </c>
      <c r="AN245" t="s">
        <v>240</v>
      </c>
      <c r="AO245" t="s">
        <v>240</v>
      </c>
      <c r="AP245" t="s">
        <v>240</v>
      </c>
      <c r="AQ245" t="s">
        <v>240</v>
      </c>
      <c r="AR245" t="s">
        <v>240</v>
      </c>
      <c r="AS245" t="s">
        <v>240</v>
      </c>
      <c r="AT245" t="s">
        <v>240</v>
      </c>
      <c r="AU245" t="s">
        <v>240</v>
      </c>
      <c r="AV245" t="s">
        <v>240</v>
      </c>
      <c r="AW245" t="s">
        <v>240</v>
      </c>
      <c r="AX245" s="259" t="s">
        <v>240</v>
      </c>
      <c r="AY245"/>
      <c r="AZ245" t="s">
        <v>240</v>
      </c>
    </row>
    <row r="246" spans="1:52" ht="15" x14ac:dyDescent="0.25">
      <c r="A246" s="260">
        <v>705813</v>
      </c>
      <c r="B246" s="261" t="s">
        <v>466</v>
      </c>
      <c r="C246" t="s">
        <v>188</v>
      </c>
      <c r="D246" t="s">
        <v>188</v>
      </c>
      <c r="E246" t="s">
        <v>188</v>
      </c>
      <c r="F246" t="s">
        <v>188</v>
      </c>
      <c r="G246" t="s">
        <v>188</v>
      </c>
      <c r="H246" t="s">
        <v>188</v>
      </c>
      <c r="I246" t="s">
        <v>188</v>
      </c>
      <c r="J246" t="s">
        <v>188</v>
      </c>
      <c r="K246" t="s">
        <v>188</v>
      </c>
      <c r="L246" t="s">
        <v>188</v>
      </c>
      <c r="M246" t="s">
        <v>186</v>
      </c>
      <c r="N246" t="s">
        <v>186</v>
      </c>
      <c r="O246" t="s">
        <v>188</v>
      </c>
      <c r="P246" t="s">
        <v>186</v>
      </c>
      <c r="Q246" t="s">
        <v>188</v>
      </c>
      <c r="R246" t="s">
        <v>188</v>
      </c>
      <c r="S246" t="s">
        <v>186</v>
      </c>
      <c r="T246" t="s">
        <v>186</v>
      </c>
      <c r="U246" t="s">
        <v>186</v>
      </c>
      <c r="V246" t="s">
        <v>186</v>
      </c>
      <c r="W246" t="s">
        <v>186</v>
      </c>
      <c r="X246" t="s">
        <v>188</v>
      </c>
      <c r="Y246" t="s">
        <v>188</v>
      </c>
      <c r="Z246" t="s">
        <v>186</v>
      </c>
      <c r="AA246" t="s">
        <v>188</v>
      </c>
      <c r="AB246" t="s">
        <v>188</v>
      </c>
      <c r="AC246" t="s">
        <v>186</v>
      </c>
      <c r="AD246" t="s">
        <v>188</v>
      </c>
      <c r="AE246" t="s">
        <v>188</v>
      </c>
      <c r="AF246" t="s">
        <v>188</v>
      </c>
      <c r="AG246" t="s">
        <v>188</v>
      </c>
      <c r="AH246" t="s">
        <v>188</v>
      </c>
      <c r="AI246" t="s">
        <v>188</v>
      </c>
      <c r="AJ246" t="s">
        <v>188</v>
      </c>
      <c r="AK246" t="s">
        <v>188</v>
      </c>
      <c r="AL246" t="s">
        <v>188</v>
      </c>
      <c r="AM246" t="s">
        <v>188</v>
      </c>
      <c r="AN246" t="s">
        <v>188</v>
      </c>
      <c r="AO246" t="s">
        <v>188</v>
      </c>
      <c r="AP246" t="s">
        <v>188</v>
      </c>
      <c r="AQ246" t="s">
        <v>188</v>
      </c>
      <c r="AR246" t="s">
        <v>188</v>
      </c>
      <c r="AS246" t="s">
        <v>240</v>
      </c>
      <c r="AT246" t="s">
        <v>240</v>
      </c>
      <c r="AU246" t="s">
        <v>240</v>
      </c>
      <c r="AV246" t="s">
        <v>240</v>
      </c>
      <c r="AW246" t="s">
        <v>240</v>
      </c>
      <c r="AX246" s="259" t="s">
        <v>240</v>
      </c>
      <c r="AY246"/>
      <c r="AZ246" t="s">
        <v>240</v>
      </c>
    </row>
    <row r="247" spans="1:52" x14ac:dyDescent="0.2">
      <c r="A247" s="283">
        <v>705815</v>
      </c>
      <c r="B247" s="283" t="s">
        <v>262</v>
      </c>
      <c r="C247" t="s">
        <v>2124</v>
      </c>
      <c r="D247" t="s">
        <v>2124</v>
      </c>
      <c r="E247" t="s">
        <v>2124</v>
      </c>
      <c r="F247" t="s">
        <v>2124</v>
      </c>
      <c r="G247" t="s">
        <v>2124</v>
      </c>
      <c r="H247" t="s">
        <v>2124</v>
      </c>
      <c r="I247" t="s">
        <v>2124</v>
      </c>
      <c r="J247" t="s">
        <v>2124</v>
      </c>
      <c r="K247" t="s">
        <v>2124</v>
      </c>
      <c r="L247" t="s">
        <v>2124</v>
      </c>
      <c r="M247" t="s">
        <v>188</v>
      </c>
      <c r="N247" t="s">
        <v>186</v>
      </c>
      <c r="O247" t="s">
        <v>2124</v>
      </c>
      <c r="P247" t="s">
        <v>2124</v>
      </c>
      <c r="Q247" t="s">
        <v>2124</v>
      </c>
      <c r="R247" t="s">
        <v>2124</v>
      </c>
      <c r="S247" t="s">
        <v>2124</v>
      </c>
      <c r="T247" t="s">
        <v>2124</v>
      </c>
      <c r="U247" t="s">
        <v>2124</v>
      </c>
      <c r="V247" t="s">
        <v>2124</v>
      </c>
      <c r="W247" t="s">
        <v>2124</v>
      </c>
      <c r="X247" t="s">
        <v>2124</v>
      </c>
      <c r="Y247" t="s">
        <v>2124</v>
      </c>
      <c r="Z247" t="s">
        <v>2124</v>
      </c>
      <c r="AA247" t="s">
        <v>2124</v>
      </c>
      <c r="AB247" t="s">
        <v>2124</v>
      </c>
      <c r="AC247" t="s">
        <v>2124</v>
      </c>
      <c r="AD247" t="s">
        <v>2124</v>
      </c>
      <c r="AE247" t="s">
        <v>2124</v>
      </c>
      <c r="AF247" t="s">
        <v>2124</v>
      </c>
      <c r="AG247" t="s">
        <v>240</v>
      </c>
      <c r="AH247" t="s">
        <v>240</v>
      </c>
      <c r="AI247" t="s">
        <v>240</v>
      </c>
      <c r="AJ247" t="s">
        <v>240</v>
      </c>
      <c r="AK247" t="s">
        <v>240</v>
      </c>
      <c r="AL247" t="s">
        <v>240</v>
      </c>
      <c r="AM247" t="s">
        <v>240</v>
      </c>
      <c r="AN247" t="s">
        <v>240</v>
      </c>
      <c r="AO247" t="s">
        <v>240</v>
      </c>
      <c r="AP247" t="s">
        <v>240</v>
      </c>
      <c r="AQ247">
        <v>0</v>
      </c>
      <c r="AR247">
        <v>0</v>
      </c>
      <c r="AS247">
        <v>0</v>
      </c>
      <c r="AT247">
        <v>0</v>
      </c>
      <c r="AU247">
        <v>0</v>
      </c>
      <c r="AV247">
        <v>0</v>
      </c>
      <c r="AW247">
        <v>0</v>
      </c>
      <c r="AX247" s="259">
        <v>0</v>
      </c>
      <c r="AY247"/>
      <c r="AZ247" t="s">
        <v>5190</v>
      </c>
    </row>
    <row r="248" spans="1:52" ht="15" x14ac:dyDescent="0.25">
      <c r="A248" s="260">
        <v>705817</v>
      </c>
      <c r="B248" s="261" t="s">
        <v>262</v>
      </c>
      <c r="C248" t="s">
        <v>2124</v>
      </c>
      <c r="D248" t="s">
        <v>2124</v>
      </c>
      <c r="E248" t="s">
        <v>2124</v>
      </c>
      <c r="F248" t="s">
        <v>2124</v>
      </c>
      <c r="G248" t="s">
        <v>2124</v>
      </c>
      <c r="H248" t="s">
        <v>2124</v>
      </c>
      <c r="I248" t="s">
        <v>2124</v>
      </c>
      <c r="J248" t="s">
        <v>2124</v>
      </c>
      <c r="K248" t="s">
        <v>2124</v>
      </c>
      <c r="L248" t="s">
        <v>2124</v>
      </c>
      <c r="M248" t="s">
        <v>2124</v>
      </c>
      <c r="N248" t="s">
        <v>2124</v>
      </c>
      <c r="O248" t="s">
        <v>2124</v>
      </c>
      <c r="P248" t="s">
        <v>2124</v>
      </c>
      <c r="Q248" t="s">
        <v>2124</v>
      </c>
      <c r="R248" t="s">
        <v>2124</v>
      </c>
      <c r="S248" t="s">
        <v>2124</v>
      </c>
      <c r="T248" t="s">
        <v>2124</v>
      </c>
      <c r="U248" t="s">
        <v>2124</v>
      </c>
      <c r="V248" t="s">
        <v>2124</v>
      </c>
      <c r="W248" t="s">
        <v>2124</v>
      </c>
      <c r="X248" t="s">
        <v>2124</v>
      </c>
      <c r="Y248" t="s">
        <v>2124</v>
      </c>
      <c r="Z248" t="s">
        <v>2124</v>
      </c>
      <c r="AA248" t="s">
        <v>240</v>
      </c>
      <c r="AB248" t="s">
        <v>240</v>
      </c>
      <c r="AC248" t="s">
        <v>240</v>
      </c>
      <c r="AD248" t="s">
        <v>240</v>
      </c>
      <c r="AE248" t="s">
        <v>240</v>
      </c>
      <c r="AF248" t="s">
        <v>240</v>
      </c>
      <c r="AG248" t="s">
        <v>240</v>
      </c>
      <c r="AH248" t="s">
        <v>240</v>
      </c>
      <c r="AI248" t="s">
        <v>240</v>
      </c>
      <c r="AJ248" t="s">
        <v>240</v>
      </c>
      <c r="AK248" t="s">
        <v>240</v>
      </c>
      <c r="AL248" t="s">
        <v>240</v>
      </c>
      <c r="AM248" t="s">
        <v>240</v>
      </c>
      <c r="AN248" t="s">
        <v>240</v>
      </c>
      <c r="AO248" t="s">
        <v>240</v>
      </c>
      <c r="AP248" t="s">
        <v>240</v>
      </c>
      <c r="AQ248" t="s">
        <v>240</v>
      </c>
      <c r="AR248" t="s">
        <v>240</v>
      </c>
      <c r="AS248"/>
      <c r="AT248" t="s">
        <v>240</v>
      </c>
      <c r="AU248" t="s">
        <v>240</v>
      </c>
      <c r="AV248" t="s">
        <v>240</v>
      </c>
      <c r="AW248" t="s">
        <v>240</v>
      </c>
      <c r="AX248" s="259" t="s">
        <v>240</v>
      </c>
      <c r="AY248"/>
      <c r="AZ248" t="s">
        <v>5190</v>
      </c>
    </row>
    <row r="249" spans="1:52" ht="15" x14ac:dyDescent="0.25">
      <c r="A249" s="260">
        <v>705820</v>
      </c>
      <c r="B249" s="261" t="s">
        <v>468</v>
      </c>
      <c r="C249" t="s">
        <v>186</v>
      </c>
      <c r="D249" t="s">
        <v>186</v>
      </c>
      <c r="E249" t="s">
        <v>186</v>
      </c>
      <c r="F249" t="s">
        <v>188</v>
      </c>
      <c r="G249" t="s">
        <v>186</v>
      </c>
      <c r="H249" t="s">
        <v>188</v>
      </c>
      <c r="I249" t="s">
        <v>188</v>
      </c>
      <c r="J249" t="s">
        <v>188</v>
      </c>
      <c r="K249" t="s">
        <v>186</v>
      </c>
      <c r="L249" t="s">
        <v>186</v>
      </c>
      <c r="M249" t="s">
        <v>188</v>
      </c>
      <c r="N249" t="s">
        <v>188</v>
      </c>
      <c r="O249" t="s">
        <v>186</v>
      </c>
      <c r="P249" t="s">
        <v>188</v>
      </c>
      <c r="Q249" t="s">
        <v>186</v>
      </c>
      <c r="R249" t="s">
        <v>186</v>
      </c>
      <c r="S249" t="s">
        <v>186</v>
      </c>
      <c r="T249" t="s">
        <v>188</v>
      </c>
      <c r="U249" t="s">
        <v>186</v>
      </c>
      <c r="V249" t="s">
        <v>186</v>
      </c>
      <c r="W249" t="s">
        <v>186</v>
      </c>
      <c r="X249" t="s">
        <v>188</v>
      </c>
      <c r="Y249" t="s">
        <v>188</v>
      </c>
      <c r="Z249" t="s">
        <v>188</v>
      </c>
      <c r="AA249" t="s">
        <v>240</v>
      </c>
      <c r="AB249" t="s">
        <v>240</v>
      </c>
      <c r="AC249" t="s">
        <v>240</v>
      </c>
      <c r="AD249" t="s">
        <v>240</v>
      </c>
      <c r="AE249" t="s">
        <v>240</v>
      </c>
      <c r="AF249" t="s">
        <v>240</v>
      </c>
      <c r="AG249" t="s">
        <v>240</v>
      </c>
      <c r="AH249" t="s">
        <v>240</v>
      </c>
      <c r="AI249" t="s">
        <v>240</v>
      </c>
      <c r="AJ249" t="s">
        <v>240</v>
      </c>
      <c r="AK249" t="s">
        <v>240</v>
      </c>
      <c r="AL249" t="s">
        <v>240</v>
      </c>
      <c r="AM249" t="s">
        <v>240</v>
      </c>
      <c r="AN249" t="s">
        <v>240</v>
      </c>
      <c r="AO249" t="s">
        <v>240</v>
      </c>
      <c r="AP249" t="s">
        <v>240</v>
      </c>
      <c r="AQ249" t="s">
        <v>240</v>
      </c>
      <c r="AR249" t="s">
        <v>240</v>
      </c>
      <c r="AS249" t="s">
        <v>240</v>
      </c>
      <c r="AT249" t="s">
        <v>240</v>
      </c>
      <c r="AU249" t="s">
        <v>240</v>
      </c>
      <c r="AV249" t="s">
        <v>240</v>
      </c>
      <c r="AW249" t="s">
        <v>240</v>
      </c>
      <c r="AX249" s="259" t="s">
        <v>240</v>
      </c>
      <c r="AY249"/>
      <c r="AZ249" t="s">
        <v>240</v>
      </c>
    </row>
    <row r="250" spans="1:52" ht="15" x14ac:dyDescent="0.25">
      <c r="A250" s="262">
        <v>705826</v>
      </c>
      <c r="B250" s="263" t="s">
        <v>262</v>
      </c>
      <c r="C250" s="264" t="s">
        <v>188</v>
      </c>
      <c r="D250" s="264" t="s">
        <v>188</v>
      </c>
      <c r="E250" s="264" t="s">
        <v>186</v>
      </c>
      <c r="F250" s="264" t="s">
        <v>186</v>
      </c>
      <c r="G250" s="264" t="s">
        <v>188</v>
      </c>
      <c r="H250" s="264" t="s">
        <v>186</v>
      </c>
      <c r="I250" s="264" t="s">
        <v>188</v>
      </c>
      <c r="J250" s="264" t="s">
        <v>186</v>
      </c>
      <c r="K250" s="264" t="s">
        <v>187</v>
      </c>
      <c r="L250" s="264" t="s">
        <v>188</v>
      </c>
      <c r="M250" t="s">
        <v>2124</v>
      </c>
      <c r="N250" t="s">
        <v>186</v>
      </c>
      <c r="O250" s="264" t="s">
        <v>187</v>
      </c>
      <c r="P250" s="264" t="s">
        <v>188</v>
      </c>
      <c r="Q250" s="264" t="s">
        <v>188</v>
      </c>
      <c r="R250" s="264" t="s">
        <v>187</v>
      </c>
      <c r="S250" s="264" t="s">
        <v>187</v>
      </c>
      <c r="T250" s="264" t="s">
        <v>188</v>
      </c>
      <c r="U250" s="264" t="s">
        <v>187</v>
      </c>
      <c r="V250" s="264" t="s">
        <v>188</v>
      </c>
      <c r="W250" s="264" t="s">
        <v>187</v>
      </c>
      <c r="X250" s="264" t="s">
        <v>187</v>
      </c>
      <c r="Y250" s="264" t="s">
        <v>188</v>
      </c>
      <c r="Z250" s="264" t="s">
        <v>188</v>
      </c>
      <c r="AA250" s="264" t="s">
        <v>240</v>
      </c>
      <c r="AB250" s="264" t="s">
        <v>240</v>
      </c>
      <c r="AC250" s="264" t="s">
        <v>240</v>
      </c>
      <c r="AD250" s="264" t="s">
        <v>240</v>
      </c>
      <c r="AE250" s="264" t="s">
        <v>240</v>
      </c>
      <c r="AF250" s="264" t="s">
        <v>240</v>
      </c>
      <c r="AG250" s="264" t="s">
        <v>240</v>
      </c>
      <c r="AH250" s="264" t="s">
        <v>240</v>
      </c>
      <c r="AI250" s="264" t="s">
        <v>240</v>
      </c>
      <c r="AJ250" s="264" t="s">
        <v>240</v>
      </c>
      <c r="AK250" s="264" t="s">
        <v>240</v>
      </c>
      <c r="AL250" s="264" t="s">
        <v>240</v>
      </c>
      <c r="AM250" s="264" t="s">
        <v>240</v>
      </c>
      <c r="AN250" s="264" t="s">
        <v>240</v>
      </c>
      <c r="AO250" s="264" t="s">
        <v>240</v>
      </c>
      <c r="AP250" s="264" t="s">
        <v>240</v>
      </c>
      <c r="AQ250" s="264" t="s">
        <v>240</v>
      </c>
      <c r="AR250" s="264" t="s">
        <v>240</v>
      </c>
      <c r="AS250" s="264" t="s">
        <v>240</v>
      </c>
      <c r="AT250" s="264" t="s">
        <v>240</v>
      </c>
      <c r="AU250" s="264" t="s">
        <v>240</v>
      </c>
      <c r="AV250" s="264" t="s">
        <v>240</v>
      </c>
      <c r="AW250" s="264" t="s">
        <v>240</v>
      </c>
      <c r="AX250" s="264" t="s">
        <v>240</v>
      </c>
      <c r="AY250" s="264" t="s">
        <v>2044</v>
      </c>
      <c r="AZ250" t="s">
        <v>240</v>
      </c>
    </row>
    <row r="251" spans="1:52" ht="15" x14ac:dyDescent="0.25">
      <c r="A251" s="262">
        <v>705841</v>
      </c>
      <c r="B251" s="263" t="s">
        <v>263</v>
      </c>
      <c r="C251" s="264" t="s">
        <v>188</v>
      </c>
      <c r="D251" s="264" t="s">
        <v>188</v>
      </c>
      <c r="E251" s="264" t="s">
        <v>188</v>
      </c>
      <c r="F251" s="264" t="s">
        <v>186</v>
      </c>
      <c r="G251" s="264" t="s">
        <v>188</v>
      </c>
      <c r="H251" s="264" t="s">
        <v>188</v>
      </c>
      <c r="I251" s="264" t="s">
        <v>188</v>
      </c>
      <c r="J251" s="264" t="s">
        <v>188</v>
      </c>
      <c r="K251" s="264" t="s">
        <v>188</v>
      </c>
      <c r="L251" s="264" t="s">
        <v>188</v>
      </c>
      <c r="M251" t="s">
        <v>186</v>
      </c>
      <c r="N251" t="s">
        <v>186</v>
      </c>
      <c r="O251" s="264" t="s">
        <v>188</v>
      </c>
      <c r="P251" s="264" t="s">
        <v>188</v>
      </c>
      <c r="Q251" s="264" t="s">
        <v>188</v>
      </c>
      <c r="R251" s="264" t="s">
        <v>188</v>
      </c>
      <c r="S251" s="264" t="s">
        <v>186</v>
      </c>
      <c r="T251" s="264" t="s">
        <v>188</v>
      </c>
      <c r="U251" s="264" t="s">
        <v>188</v>
      </c>
      <c r="V251" s="264" t="s">
        <v>188</v>
      </c>
      <c r="W251" s="264" t="s">
        <v>186</v>
      </c>
      <c r="X251" s="264" t="s">
        <v>188</v>
      </c>
      <c r="Y251" s="264" t="s">
        <v>186</v>
      </c>
      <c r="Z251" s="264" t="s">
        <v>188</v>
      </c>
      <c r="AA251" s="264" t="s">
        <v>188</v>
      </c>
      <c r="AB251" s="264" t="s">
        <v>186</v>
      </c>
      <c r="AC251" s="264" t="s">
        <v>188</v>
      </c>
      <c r="AD251" s="264" t="s">
        <v>187</v>
      </c>
      <c r="AE251" s="264" t="s">
        <v>187</v>
      </c>
      <c r="AF251" s="264" t="s">
        <v>188</v>
      </c>
      <c r="AG251" s="264" t="s">
        <v>187</v>
      </c>
      <c r="AH251" s="264" t="s">
        <v>187</v>
      </c>
      <c r="AI251" s="264" t="s">
        <v>188</v>
      </c>
      <c r="AJ251" s="264" t="s">
        <v>187</v>
      </c>
      <c r="AK251" s="264" t="s">
        <v>187</v>
      </c>
      <c r="AL251" s="264" t="s">
        <v>188</v>
      </c>
      <c r="AM251" s="264" t="s">
        <v>240</v>
      </c>
      <c r="AN251" s="264" t="s">
        <v>240</v>
      </c>
      <c r="AO251" s="264" t="s">
        <v>240</v>
      </c>
      <c r="AP251" s="264" t="s">
        <v>240</v>
      </c>
      <c r="AQ251" s="264" t="s">
        <v>240</v>
      </c>
      <c r="AR251" s="264" t="s">
        <v>240</v>
      </c>
      <c r="AS251" s="264" t="s">
        <v>240</v>
      </c>
      <c r="AT251" s="264" t="s">
        <v>240</v>
      </c>
      <c r="AU251" s="264" t="s">
        <v>240</v>
      </c>
      <c r="AV251" s="264" t="s">
        <v>240</v>
      </c>
      <c r="AW251" s="264" t="s">
        <v>240</v>
      </c>
      <c r="AX251" s="264" t="s">
        <v>240</v>
      </c>
      <c r="AY251" s="264" t="s">
        <v>2044</v>
      </c>
      <c r="AZ251" t="s">
        <v>5190</v>
      </c>
    </row>
    <row r="252" spans="1:52" ht="15" x14ac:dyDescent="0.25">
      <c r="A252" s="262">
        <v>705849</v>
      </c>
      <c r="B252" s="263" t="s">
        <v>262</v>
      </c>
      <c r="C252" s="264" t="s">
        <v>188</v>
      </c>
      <c r="D252" s="264" t="s">
        <v>186</v>
      </c>
      <c r="E252" s="264" t="s">
        <v>186</v>
      </c>
      <c r="F252" s="264" t="s">
        <v>186</v>
      </c>
      <c r="G252" s="264" t="s">
        <v>186</v>
      </c>
      <c r="H252" s="264" t="s">
        <v>188</v>
      </c>
      <c r="I252" s="264" t="s">
        <v>186</v>
      </c>
      <c r="J252" s="264" t="s">
        <v>186</v>
      </c>
      <c r="K252" s="264" t="s">
        <v>186</v>
      </c>
      <c r="L252" s="264" t="s">
        <v>186</v>
      </c>
      <c r="M252" t="s">
        <v>186</v>
      </c>
      <c r="N252" t="s">
        <v>186</v>
      </c>
      <c r="O252" s="264" t="s">
        <v>186</v>
      </c>
      <c r="P252" s="264" t="s">
        <v>188</v>
      </c>
      <c r="Q252" s="264" t="s">
        <v>186</v>
      </c>
      <c r="R252" s="264" t="s">
        <v>187</v>
      </c>
      <c r="S252" s="264" t="s">
        <v>186</v>
      </c>
      <c r="T252" s="264" t="s">
        <v>188</v>
      </c>
      <c r="U252" s="264" t="s">
        <v>188</v>
      </c>
      <c r="V252" s="264" t="s">
        <v>186</v>
      </c>
      <c r="W252" s="264" t="s">
        <v>186</v>
      </c>
      <c r="X252" s="264" t="s">
        <v>188</v>
      </c>
      <c r="Y252" s="264" t="s">
        <v>186</v>
      </c>
      <c r="Z252" s="264" t="s">
        <v>188</v>
      </c>
      <c r="AA252" s="264" t="s">
        <v>240</v>
      </c>
      <c r="AB252" s="264" t="s">
        <v>240</v>
      </c>
      <c r="AC252" s="264" t="s">
        <v>240</v>
      </c>
      <c r="AD252" s="264" t="s">
        <v>240</v>
      </c>
      <c r="AE252" s="264" t="s">
        <v>240</v>
      </c>
      <c r="AF252" s="264" t="s">
        <v>240</v>
      </c>
      <c r="AG252" s="264" t="s">
        <v>240</v>
      </c>
      <c r="AH252" s="264" t="s">
        <v>240</v>
      </c>
      <c r="AI252" s="264" t="s">
        <v>240</v>
      </c>
      <c r="AJ252" s="264" t="s">
        <v>240</v>
      </c>
      <c r="AK252" s="264" t="s">
        <v>240</v>
      </c>
      <c r="AL252" s="264" t="s">
        <v>240</v>
      </c>
      <c r="AM252" s="264" t="s">
        <v>240</v>
      </c>
      <c r="AN252" s="264" t="s">
        <v>240</v>
      </c>
      <c r="AO252" s="264" t="s">
        <v>240</v>
      </c>
      <c r="AP252" s="264" t="s">
        <v>240</v>
      </c>
      <c r="AQ252" s="264" t="s">
        <v>240</v>
      </c>
      <c r="AR252" s="264" t="s">
        <v>240</v>
      </c>
      <c r="AS252" s="264" t="s">
        <v>240</v>
      </c>
      <c r="AT252" s="264" t="s">
        <v>240</v>
      </c>
      <c r="AU252" s="264" t="s">
        <v>240</v>
      </c>
      <c r="AV252" s="264" t="s">
        <v>240</v>
      </c>
      <c r="AW252" s="264" t="s">
        <v>240</v>
      </c>
      <c r="AX252" s="264" t="s">
        <v>240</v>
      </c>
      <c r="AY252" s="264" t="s">
        <v>2044</v>
      </c>
      <c r="AZ252" t="s">
        <v>5190</v>
      </c>
    </row>
    <row r="253" spans="1:52" ht="15" x14ac:dyDescent="0.25">
      <c r="A253" s="262">
        <v>705863</v>
      </c>
      <c r="B253" s="263" t="s">
        <v>261</v>
      </c>
      <c r="C253" s="264" t="s">
        <v>240</v>
      </c>
      <c r="D253" s="264" t="s">
        <v>240</v>
      </c>
      <c r="E253" s="264" t="s">
        <v>188</v>
      </c>
      <c r="F253" s="264" t="s">
        <v>188</v>
      </c>
      <c r="G253" s="264" t="s">
        <v>188</v>
      </c>
      <c r="H253" s="264" t="s">
        <v>188</v>
      </c>
      <c r="I253" s="264" t="s">
        <v>188</v>
      </c>
      <c r="J253" s="264" t="s">
        <v>188</v>
      </c>
      <c r="K253" s="264" t="s">
        <v>240</v>
      </c>
      <c r="L253" s="264" t="s">
        <v>240</v>
      </c>
      <c r="M253" t="s">
        <v>188</v>
      </c>
      <c r="N253" t="s">
        <v>186</v>
      </c>
      <c r="O253" s="264" t="s">
        <v>240</v>
      </c>
      <c r="P253" s="264" t="s">
        <v>240</v>
      </c>
      <c r="Q253" s="264" t="s">
        <v>240</v>
      </c>
      <c r="R253" s="264" t="s">
        <v>240</v>
      </c>
      <c r="S253" s="264" t="s">
        <v>240</v>
      </c>
      <c r="T253" s="264" t="s">
        <v>240</v>
      </c>
      <c r="U253" s="264" t="s">
        <v>240</v>
      </c>
      <c r="V253" s="264" t="s">
        <v>240</v>
      </c>
      <c r="W253" s="264" t="s">
        <v>240</v>
      </c>
      <c r="X253" s="264" t="s">
        <v>240</v>
      </c>
      <c r="Y253" s="264" t="s">
        <v>240</v>
      </c>
      <c r="Z253" s="264" t="s">
        <v>240</v>
      </c>
      <c r="AA253" s="264" t="s">
        <v>240</v>
      </c>
      <c r="AB253" s="264" t="s">
        <v>240</v>
      </c>
      <c r="AC253" s="264" t="s">
        <v>240</v>
      </c>
      <c r="AD253" s="264" t="s">
        <v>240</v>
      </c>
      <c r="AE253" s="264" t="s">
        <v>240</v>
      </c>
      <c r="AF253" s="264" t="s">
        <v>240</v>
      </c>
      <c r="AG253" s="264" t="s">
        <v>240</v>
      </c>
      <c r="AH253" s="264" t="s">
        <v>240</v>
      </c>
      <c r="AI253" s="264" t="s">
        <v>240</v>
      </c>
      <c r="AJ253" s="264" t="s">
        <v>240</v>
      </c>
      <c r="AK253" s="264" t="s">
        <v>240</v>
      </c>
      <c r="AL253" s="264" t="s">
        <v>240</v>
      </c>
      <c r="AM253" s="264" t="s">
        <v>240</v>
      </c>
      <c r="AN253" s="264" t="s">
        <v>240</v>
      </c>
      <c r="AO253" s="264" t="s">
        <v>240</v>
      </c>
      <c r="AP253" s="264" t="s">
        <v>240</v>
      </c>
      <c r="AQ253" s="264" t="s">
        <v>240</v>
      </c>
      <c r="AR253" s="264" t="s">
        <v>240</v>
      </c>
      <c r="AS253" s="264" t="s">
        <v>240</v>
      </c>
      <c r="AT253" s="264" t="s">
        <v>240</v>
      </c>
      <c r="AU253" s="264" t="s">
        <v>240</v>
      </c>
      <c r="AV253" s="264" t="s">
        <v>240</v>
      </c>
      <c r="AW253" s="264" t="s">
        <v>240</v>
      </c>
      <c r="AX253" s="264" t="s">
        <v>240</v>
      </c>
      <c r="AY253" s="264" t="s">
        <v>2044</v>
      </c>
      <c r="AZ253" t="s">
        <v>5190</v>
      </c>
    </row>
    <row r="254" spans="1:52" ht="15" x14ac:dyDescent="0.25">
      <c r="A254" s="260">
        <v>705866</v>
      </c>
      <c r="B254" s="261" t="s">
        <v>466</v>
      </c>
      <c r="C254" t="s">
        <v>186</v>
      </c>
      <c r="D254" t="s">
        <v>186</v>
      </c>
      <c r="E254" t="s">
        <v>186</v>
      </c>
      <c r="F254" t="s">
        <v>188</v>
      </c>
      <c r="G254" t="s">
        <v>186</v>
      </c>
      <c r="H254" t="s">
        <v>188</v>
      </c>
      <c r="I254" t="s">
        <v>188</v>
      </c>
      <c r="J254" t="s">
        <v>188</v>
      </c>
      <c r="K254" t="s">
        <v>188</v>
      </c>
      <c r="L254" t="s">
        <v>186</v>
      </c>
      <c r="M254" t="s">
        <v>186</v>
      </c>
      <c r="N254" t="s">
        <v>186</v>
      </c>
      <c r="O254" t="s">
        <v>186</v>
      </c>
      <c r="P254" t="s">
        <v>188</v>
      </c>
      <c r="Q254" t="s">
        <v>186</v>
      </c>
      <c r="R254" t="s">
        <v>188</v>
      </c>
      <c r="S254" t="s">
        <v>188</v>
      </c>
      <c r="T254" t="s">
        <v>188</v>
      </c>
      <c r="U254" t="s">
        <v>188</v>
      </c>
      <c r="V254" t="s">
        <v>188</v>
      </c>
      <c r="W254" t="s">
        <v>188</v>
      </c>
      <c r="X254" t="s">
        <v>188</v>
      </c>
      <c r="Y254" t="s">
        <v>188</v>
      </c>
      <c r="Z254" t="s">
        <v>188</v>
      </c>
      <c r="AA254" t="s">
        <v>188</v>
      </c>
      <c r="AB254" t="s">
        <v>186</v>
      </c>
      <c r="AC254" t="s">
        <v>188</v>
      </c>
      <c r="AD254" t="s">
        <v>186</v>
      </c>
      <c r="AE254" t="s">
        <v>188</v>
      </c>
      <c r="AF254" t="s">
        <v>188</v>
      </c>
      <c r="AG254" t="s">
        <v>188</v>
      </c>
      <c r="AH254" t="s">
        <v>187</v>
      </c>
      <c r="AI254" t="s">
        <v>188</v>
      </c>
      <c r="AJ254" t="s">
        <v>188</v>
      </c>
      <c r="AK254" t="s">
        <v>186</v>
      </c>
      <c r="AL254" t="s">
        <v>188</v>
      </c>
      <c r="AM254" t="s">
        <v>188</v>
      </c>
      <c r="AN254" t="s">
        <v>188</v>
      </c>
      <c r="AO254" t="s">
        <v>187</v>
      </c>
      <c r="AP254" t="s">
        <v>188</v>
      </c>
      <c r="AQ254" t="s">
        <v>188</v>
      </c>
      <c r="AR254" t="s">
        <v>188</v>
      </c>
      <c r="AS254" t="s">
        <v>240</v>
      </c>
      <c r="AT254" t="s">
        <v>240</v>
      </c>
      <c r="AU254" t="s">
        <v>240</v>
      </c>
      <c r="AV254" t="s">
        <v>240</v>
      </c>
      <c r="AW254" t="s">
        <v>240</v>
      </c>
      <c r="AX254" s="259" t="s">
        <v>240</v>
      </c>
      <c r="AY254"/>
      <c r="AZ254" t="s">
        <v>240</v>
      </c>
    </row>
    <row r="255" spans="1:52" ht="15" x14ac:dyDescent="0.25">
      <c r="A255" s="260">
        <v>705889</v>
      </c>
      <c r="B255" s="261" t="s">
        <v>263</v>
      </c>
      <c r="C255" t="s">
        <v>188</v>
      </c>
      <c r="D255" t="s">
        <v>188</v>
      </c>
      <c r="E255" t="s">
        <v>186</v>
      </c>
      <c r="F255" t="s">
        <v>188</v>
      </c>
      <c r="G255" t="s">
        <v>186</v>
      </c>
      <c r="H255" t="s">
        <v>188</v>
      </c>
      <c r="I255" t="s">
        <v>188</v>
      </c>
      <c r="J255" t="s">
        <v>188</v>
      </c>
      <c r="K255" t="s">
        <v>186</v>
      </c>
      <c r="L255" t="s">
        <v>188</v>
      </c>
      <c r="M255" t="s">
        <v>186</v>
      </c>
      <c r="N255" t="s">
        <v>186</v>
      </c>
      <c r="O255" t="s">
        <v>188</v>
      </c>
      <c r="P255" t="s">
        <v>186</v>
      </c>
      <c r="Q255" t="s">
        <v>188</v>
      </c>
      <c r="R255" t="s">
        <v>188</v>
      </c>
      <c r="S255" t="s">
        <v>186</v>
      </c>
      <c r="T255" t="s">
        <v>188</v>
      </c>
      <c r="U255" t="s">
        <v>188</v>
      </c>
      <c r="V255" t="s">
        <v>186</v>
      </c>
      <c r="W255" t="s">
        <v>187</v>
      </c>
      <c r="X255" t="s">
        <v>188</v>
      </c>
      <c r="Y255" t="s">
        <v>188</v>
      </c>
      <c r="Z255" t="s">
        <v>188</v>
      </c>
      <c r="AA255" t="s">
        <v>188</v>
      </c>
      <c r="AB255" t="s">
        <v>186</v>
      </c>
      <c r="AC255" t="s">
        <v>188</v>
      </c>
      <c r="AD255" t="s">
        <v>188</v>
      </c>
      <c r="AE255" t="s">
        <v>186</v>
      </c>
      <c r="AF255" t="s">
        <v>188</v>
      </c>
      <c r="AG255" t="s">
        <v>186</v>
      </c>
      <c r="AH255" t="s">
        <v>186</v>
      </c>
      <c r="AI255" t="s">
        <v>186</v>
      </c>
      <c r="AJ255" t="s">
        <v>188</v>
      </c>
      <c r="AK255" t="s">
        <v>188</v>
      </c>
      <c r="AL255" t="s">
        <v>186</v>
      </c>
      <c r="AM255" t="s">
        <v>240</v>
      </c>
      <c r="AN255" t="s">
        <v>240</v>
      </c>
      <c r="AO255" t="s">
        <v>240</v>
      </c>
      <c r="AP255" t="s">
        <v>240</v>
      </c>
      <c r="AQ255" t="s">
        <v>240</v>
      </c>
      <c r="AR255" t="s">
        <v>240</v>
      </c>
      <c r="AS255"/>
      <c r="AT255" t="s">
        <v>240</v>
      </c>
      <c r="AU255" t="s">
        <v>240</v>
      </c>
      <c r="AV255" t="s">
        <v>240</v>
      </c>
      <c r="AW255" t="s">
        <v>240</v>
      </c>
      <c r="AX255" s="259" t="s">
        <v>240</v>
      </c>
      <c r="AY255"/>
      <c r="AZ255" t="s">
        <v>240</v>
      </c>
    </row>
    <row r="256" spans="1:52" ht="15" x14ac:dyDescent="0.25">
      <c r="A256" s="260">
        <v>705890</v>
      </c>
      <c r="B256" s="261" t="s">
        <v>263</v>
      </c>
      <c r="C256" t="s">
        <v>188</v>
      </c>
      <c r="D256" t="s">
        <v>188</v>
      </c>
      <c r="E256" t="s">
        <v>188</v>
      </c>
      <c r="F256" t="s">
        <v>188</v>
      </c>
      <c r="G256" t="s">
        <v>186</v>
      </c>
      <c r="H256" t="s">
        <v>188</v>
      </c>
      <c r="I256" t="s">
        <v>188</v>
      </c>
      <c r="J256" t="s">
        <v>188</v>
      </c>
      <c r="K256" t="s">
        <v>186</v>
      </c>
      <c r="L256" t="s">
        <v>188</v>
      </c>
      <c r="M256" t="s">
        <v>188</v>
      </c>
      <c r="N256" t="s">
        <v>188</v>
      </c>
      <c r="O256" t="s">
        <v>188</v>
      </c>
      <c r="P256" t="s">
        <v>188</v>
      </c>
      <c r="Q256" t="s">
        <v>188</v>
      </c>
      <c r="R256" t="s">
        <v>188</v>
      </c>
      <c r="S256" t="s">
        <v>186</v>
      </c>
      <c r="T256" t="s">
        <v>188</v>
      </c>
      <c r="U256" t="s">
        <v>188</v>
      </c>
      <c r="V256" t="s">
        <v>188</v>
      </c>
      <c r="W256" t="s">
        <v>188</v>
      </c>
      <c r="X256" t="s">
        <v>188</v>
      </c>
      <c r="Y256" t="s">
        <v>188</v>
      </c>
      <c r="Z256" t="s">
        <v>186</v>
      </c>
      <c r="AA256" t="s">
        <v>188</v>
      </c>
      <c r="AB256" t="s">
        <v>188</v>
      </c>
      <c r="AC256" t="s">
        <v>188</v>
      </c>
      <c r="AD256" t="s">
        <v>188</v>
      </c>
      <c r="AE256" t="s">
        <v>188</v>
      </c>
      <c r="AF256" t="s">
        <v>186</v>
      </c>
      <c r="AG256" t="s">
        <v>187</v>
      </c>
      <c r="AH256" t="s">
        <v>187</v>
      </c>
      <c r="AI256" t="s">
        <v>187</v>
      </c>
      <c r="AJ256" t="s">
        <v>187</v>
      </c>
      <c r="AK256" t="s">
        <v>187</v>
      </c>
      <c r="AL256" t="s">
        <v>187</v>
      </c>
      <c r="AM256" t="s">
        <v>240</v>
      </c>
      <c r="AN256" t="s">
        <v>240</v>
      </c>
      <c r="AO256" t="s">
        <v>240</v>
      </c>
      <c r="AP256" t="s">
        <v>240</v>
      </c>
      <c r="AQ256" t="s">
        <v>240</v>
      </c>
      <c r="AR256" t="s">
        <v>240</v>
      </c>
      <c r="AS256" t="s">
        <v>240</v>
      </c>
      <c r="AT256" t="s">
        <v>240</v>
      </c>
      <c r="AU256" t="s">
        <v>240</v>
      </c>
      <c r="AV256" t="s">
        <v>240</v>
      </c>
      <c r="AW256" t="s">
        <v>240</v>
      </c>
      <c r="AX256" s="259" t="s">
        <v>240</v>
      </c>
      <c r="AY256"/>
      <c r="AZ256" t="s">
        <v>240</v>
      </c>
    </row>
    <row r="257" spans="1:52" ht="15" x14ac:dyDescent="0.25">
      <c r="A257" s="260">
        <v>705903</v>
      </c>
      <c r="B257" s="261" t="s">
        <v>262</v>
      </c>
      <c r="C257" t="s">
        <v>186</v>
      </c>
      <c r="D257" t="s">
        <v>186</v>
      </c>
      <c r="E257" t="s">
        <v>186</v>
      </c>
      <c r="F257" t="s">
        <v>188</v>
      </c>
      <c r="G257" t="s">
        <v>186</v>
      </c>
      <c r="H257" t="s">
        <v>186</v>
      </c>
      <c r="I257" t="s">
        <v>188</v>
      </c>
      <c r="J257" t="s">
        <v>186</v>
      </c>
      <c r="K257" t="s">
        <v>188</v>
      </c>
      <c r="L257" t="s">
        <v>186</v>
      </c>
      <c r="M257" t="s">
        <v>188</v>
      </c>
      <c r="N257" t="s">
        <v>188</v>
      </c>
      <c r="O257" t="s">
        <v>186</v>
      </c>
      <c r="P257" t="s">
        <v>187</v>
      </c>
      <c r="Q257" t="s">
        <v>188</v>
      </c>
      <c r="R257" t="s">
        <v>187</v>
      </c>
      <c r="S257" t="s">
        <v>188</v>
      </c>
      <c r="T257" t="s">
        <v>187</v>
      </c>
      <c r="U257" t="s">
        <v>187</v>
      </c>
      <c r="V257" t="s">
        <v>187</v>
      </c>
      <c r="W257" t="s">
        <v>187</v>
      </c>
      <c r="X257" t="s">
        <v>187</v>
      </c>
      <c r="Y257" t="s">
        <v>186</v>
      </c>
      <c r="Z257" t="s">
        <v>188</v>
      </c>
      <c r="AA257" t="s">
        <v>240</v>
      </c>
      <c r="AB257" t="s">
        <v>240</v>
      </c>
      <c r="AC257" t="s">
        <v>240</v>
      </c>
      <c r="AD257" t="s">
        <v>240</v>
      </c>
      <c r="AE257" t="s">
        <v>240</v>
      </c>
      <c r="AF257" t="s">
        <v>240</v>
      </c>
      <c r="AG257" t="s">
        <v>240</v>
      </c>
      <c r="AH257" t="s">
        <v>240</v>
      </c>
      <c r="AI257" t="s">
        <v>240</v>
      </c>
      <c r="AJ257" t="s">
        <v>240</v>
      </c>
      <c r="AK257" t="s">
        <v>240</v>
      </c>
      <c r="AL257" t="s">
        <v>240</v>
      </c>
      <c r="AM257" t="s">
        <v>240</v>
      </c>
      <c r="AN257" t="s">
        <v>240</v>
      </c>
      <c r="AO257" t="s">
        <v>240</v>
      </c>
      <c r="AP257" t="s">
        <v>240</v>
      </c>
      <c r="AQ257" t="s">
        <v>240</v>
      </c>
      <c r="AR257" t="s">
        <v>240</v>
      </c>
      <c r="AS257" t="s">
        <v>240</v>
      </c>
      <c r="AT257" t="s">
        <v>240</v>
      </c>
      <c r="AU257" t="s">
        <v>240</v>
      </c>
      <c r="AV257" t="s">
        <v>240</v>
      </c>
      <c r="AW257" t="s">
        <v>240</v>
      </c>
      <c r="AX257" s="259" t="s">
        <v>240</v>
      </c>
      <c r="AY257"/>
      <c r="AZ257" t="s">
        <v>240</v>
      </c>
    </row>
    <row r="258" spans="1:52" ht="15" x14ac:dyDescent="0.25">
      <c r="A258" s="260">
        <v>705913</v>
      </c>
      <c r="B258" s="261" t="s">
        <v>468</v>
      </c>
      <c r="C258" t="s">
        <v>188</v>
      </c>
      <c r="D258" t="s">
        <v>188</v>
      </c>
      <c r="E258" t="s">
        <v>188</v>
      </c>
      <c r="F258" t="s">
        <v>188</v>
      </c>
      <c r="G258" t="s">
        <v>186</v>
      </c>
      <c r="H258" t="s">
        <v>188</v>
      </c>
      <c r="I258" t="s">
        <v>187</v>
      </c>
      <c r="J258" t="s">
        <v>188</v>
      </c>
      <c r="K258" t="s">
        <v>188</v>
      </c>
      <c r="L258" t="s">
        <v>188</v>
      </c>
      <c r="M258" t="s">
        <v>188</v>
      </c>
      <c r="N258" t="s">
        <v>188</v>
      </c>
      <c r="O258" t="s">
        <v>187</v>
      </c>
      <c r="P258" t="s">
        <v>186</v>
      </c>
      <c r="Q258" t="s">
        <v>188</v>
      </c>
      <c r="R258" t="s">
        <v>188</v>
      </c>
      <c r="S258" t="s">
        <v>186</v>
      </c>
      <c r="T258" t="s">
        <v>188</v>
      </c>
      <c r="U258" t="s">
        <v>188</v>
      </c>
      <c r="V258" t="s">
        <v>188</v>
      </c>
      <c r="W258" t="s">
        <v>186</v>
      </c>
      <c r="X258" t="s">
        <v>187</v>
      </c>
      <c r="Y258" t="s">
        <v>188</v>
      </c>
      <c r="Z258" t="s">
        <v>188</v>
      </c>
      <c r="AA258" t="s">
        <v>240</v>
      </c>
      <c r="AB258" t="s">
        <v>240</v>
      </c>
      <c r="AC258" t="s">
        <v>240</v>
      </c>
      <c r="AD258" t="s">
        <v>240</v>
      </c>
      <c r="AE258" t="s">
        <v>240</v>
      </c>
      <c r="AF258" t="s">
        <v>240</v>
      </c>
      <c r="AG258" t="s">
        <v>240</v>
      </c>
      <c r="AH258" t="s">
        <v>240</v>
      </c>
      <c r="AI258" t="s">
        <v>240</v>
      </c>
      <c r="AJ258" t="s">
        <v>240</v>
      </c>
      <c r="AK258" t="s">
        <v>240</v>
      </c>
      <c r="AL258" t="s">
        <v>240</v>
      </c>
      <c r="AM258" t="s">
        <v>240</v>
      </c>
      <c r="AN258" t="s">
        <v>240</v>
      </c>
      <c r="AO258" t="s">
        <v>240</v>
      </c>
      <c r="AP258" t="s">
        <v>240</v>
      </c>
      <c r="AQ258" t="s">
        <v>240</v>
      </c>
      <c r="AR258" t="s">
        <v>240</v>
      </c>
      <c r="AS258" t="s">
        <v>240</v>
      </c>
      <c r="AT258" t="s">
        <v>240</v>
      </c>
      <c r="AU258" t="s">
        <v>240</v>
      </c>
      <c r="AV258" t="s">
        <v>240</v>
      </c>
      <c r="AW258" t="s">
        <v>240</v>
      </c>
      <c r="AX258" s="259" t="s">
        <v>240</v>
      </c>
      <c r="AY258"/>
      <c r="AZ258" t="s">
        <v>240</v>
      </c>
    </row>
    <row r="259" spans="1:52" ht="15" x14ac:dyDescent="0.25">
      <c r="A259" s="260">
        <v>705919</v>
      </c>
      <c r="B259" s="261" t="s">
        <v>239</v>
      </c>
      <c r="C259" t="s">
        <v>186</v>
      </c>
      <c r="D259" t="s">
        <v>186</v>
      </c>
      <c r="E259" t="s">
        <v>186</v>
      </c>
      <c r="F259" t="s">
        <v>188</v>
      </c>
      <c r="G259" t="s">
        <v>186</v>
      </c>
      <c r="H259" t="s">
        <v>188</v>
      </c>
      <c r="I259" t="s">
        <v>188</v>
      </c>
      <c r="J259" t="s">
        <v>188</v>
      </c>
      <c r="K259" t="s">
        <v>188</v>
      </c>
      <c r="L259" t="s">
        <v>186</v>
      </c>
      <c r="M259" t="s">
        <v>188</v>
      </c>
      <c r="N259" t="s">
        <v>188</v>
      </c>
      <c r="O259" t="s">
        <v>188</v>
      </c>
      <c r="P259" t="s">
        <v>186</v>
      </c>
      <c r="Q259" t="s">
        <v>186</v>
      </c>
      <c r="R259" t="s">
        <v>186</v>
      </c>
      <c r="S259" t="s">
        <v>186</v>
      </c>
      <c r="T259" t="s">
        <v>188</v>
      </c>
      <c r="U259" t="s">
        <v>186</v>
      </c>
      <c r="V259" t="s">
        <v>186</v>
      </c>
      <c r="W259" t="s">
        <v>186</v>
      </c>
      <c r="X259" t="s">
        <v>188</v>
      </c>
      <c r="Y259" t="s">
        <v>186</v>
      </c>
      <c r="Z259" t="s">
        <v>188</v>
      </c>
      <c r="AA259" t="s">
        <v>188</v>
      </c>
      <c r="AB259" t="s">
        <v>188</v>
      </c>
      <c r="AC259" t="s">
        <v>188</v>
      </c>
      <c r="AD259" t="s">
        <v>188</v>
      </c>
      <c r="AE259" t="s">
        <v>188</v>
      </c>
      <c r="AF259" t="s">
        <v>188</v>
      </c>
      <c r="AG259" t="s">
        <v>188</v>
      </c>
      <c r="AH259" t="s">
        <v>188</v>
      </c>
      <c r="AI259" t="s">
        <v>188</v>
      </c>
      <c r="AJ259" t="s">
        <v>188</v>
      </c>
      <c r="AK259" t="s">
        <v>188</v>
      </c>
      <c r="AL259" t="s">
        <v>188</v>
      </c>
      <c r="AM259" t="s">
        <v>240</v>
      </c>
      <c r="AN259" t="s">
        <v>240</v>
      </c>
      <c r="AO259" t="s">
        <v>240</v>
      </c>
      <c r="AP259" t="s">
        <v>240</v>
      </c>
      <c r="AQ259" t="s">
        <v>240</v>
      </c>
      <c r="AR259" t="s">
        <v>240</v>
      </c>
      <c r="AS259" t="s">
        <v>240</v>
      </c>
      <c r="AT259" t="s">
        <v>240</v>
      </c>
      <c r="AU259" t="s">
        <v>240</v>
      </c>
      <c r="AV259" t="s">
        <v>240</v>
      </c>
      <c r="AW259" t="s">
        <v>240</v>
      </c>
      <c r="AX259" s="259" t="s">
        <v>240</v>
      </c>
      <c r="AY259"/>
      <c r="AZ259" t="s">
        <v>240</v>
      </c>
    </row>
    <row r="260" spans="1:52" ht="15" x14ac:dyDescent="0.25">
      <c r="A260" s="260">
        <v>705934</v>
      </c>
      <c r="B260" s="261" t="s">
        <v>263</v>
      </c>
      <c r="C260" t="s">
        <v>188</v>
      </c>
      <c r="D260" t="s">
        <v>188</v>
      </c>
      <c r="E260" t="s">
        <v>188</v>
      </c>
      <c r="F260" t="s">
        <v>188</v>
      </c>
      <c r="G260" t="s">
        <v>188</v>
      </c>
      <c r="H260" t="s">
        <v>186</v>
      </c>
      <c r="I260" t="s">
        <v>188</v>
      </c>
      <c r="J260" t="s">
        <v>188</v>
      </c>
      <c r="K260" t="s">
        <v>188</v>
      </c>
      <c r="L260" t="s">
        <v>186</v>
      </c>
      <c r="M260" t="s">
        <v>188</v>
      </c>
      <c r="N260" t="s">
        <v>188</v>
      </c>
      <c r="O260" t="s">
        <v>186</v>
      </c>
      <c r="P260" t="s">
        <v>188</v>
      </c>
      <c r="Q260" t="s">
        <v>186</v>
      </c>
      <c r="R260" t="s">
        <v>186</v>
      </c>
      <c r="S260" t="s">
        <v>186</v>
      </c>
      <c r="T260" t="s">
        <v>187</v>
      </c>
      <c r="U260" t="s">
        <v>188</v>
      </c>
      <c r="V260" t="s">
        <v>186</v>
      </c>
      <c r="W260" t="s">
        <v>186</v>
      </c>
      <c r="X260" t="s">
        <v>186</v>
      </c>
      <c r="Y260" t="s">
        <v>188</v>
      </c>
      <c r="Z260" t="s">
        <v>186</v>
      </c>
      <c r="AA260" t="s">
        <v>188</v>
      </c>
      <c r="AB260" t="s">
        <v>187</v>
      </c>
      <c r="AC260" t="s">
        <v>188</v>
      </c>
      <c r="AD260" t="s">
        <v>186</v>
      </c>
      <c r="AE260" t="s">
        <v>188</v>
      </c>
      <c r="AF260" t="s">
        <v>187</v>
      </c>
      <c r="AG260" t="s">
        <v>188</v>
      </c>
      <c r="AH260" t="s">
        <v>187</v>
      </c>
      <c r="AI260" t="s">
        <v>188</v>
      </c>
      <c r="AJ260" t="s">
        <v>187</v>
      </c>
      <c r="AK260" t="s">
        <v>187</v>
      </c>
      <c r="AL260" t="s">
        <v>187</v>
      </c>
      <c r="AM260" t="s">
        <v>240</v>
      </c>
      <c r="AN260" t="s">
        <v>240</v>
      </c>
      <c r="AO260" t="s">
        <v>240</v>
      </c>
      <c r="AP260" t="s">
        <v>240</v>
      </c>
      <c r="AQ260" t="s">
        <v>240</v>
      </c>
      <c r="AR260" t="s">
        <v>240</v>
      </c>
      <c r="AS260" t="s">
        <v>240</v>
      </c>
      <c r="AT260" t="s">
        <v>240</v>
      </c>
      <c r="AU260" t="s">
        <v>240</v>
      </c>
      <c r="AV260" t="s">
        <v>240</v>
      </c>
      <c r="AW260" t="s">
        <v>240</v>
      </c>
      <c r="AX260" s="259" t="s">
        <v>240</v>
      </c>
      <c r="AY260"/>
      <c r="AZ260" t="s">
        <v>240</v>
      </c>
    </row>
    <row r="261" spans="1:52" ht="15" x14ac:dyDescent="0.25">
      <c r="A261" s="260">
        <v>705941</v>
      </c>
      <c r="B261" s="261" t="s">
        <v>261</v>
      </c>
      <c r="C261" t="s">
        <v>2124</v>
      </c>
      <c r="D261" t="s">
        <v>2124</v>
      </c>
      <c r="E261" t="s">
        <v>2124</v>
      </c>
      <c r="F261" t="s">
        <v>2124</v>
      </c>
      <c r="G261" t="s">
        <v>2124</v>
      </c>
      <c r="H261" t="s">
        <v>2124</v>
      </c>
      <c r="I261" t="s">
        <v>2124</v>
      </c>
      <c r="J261" t="s">
        <v>2124</v>
      </c>
      <c r="K261" t="s">
        <v>2124</v>
      </c>
      <c r="L261" t="s">
        <v>2124</v>
      </c>
      <c r="M261" t="s">
        <v>2124</v>
      </c>
      <c r="N261" t="s">
        <v>2124</v>
      </c>
      <c r="O261" t="s">
        <v>240</v>
      </c>
      <c r="P261" t="s">
        <v>240</v>
      </c>
      <c r="Q261" t="s">
        <v>240</v>
      </c>
      <c r="R261" t="s">
        <v>240</v>
      </c>
      <c r="S261" t="s">
        <v>240</v>
      </c>
      <c r="T261" t="s">
        <v>240</v>
      </c>
      <c r="U261" t="s">
        <v>240</v>
      </c>
      <c r="V261" t="s">
        <v>240</v>
      </c>
      <c r="W261" t="s">
        <v>240</v>
      </c>
      <c r="X261" t="s">
        <v>240</v>
      </c>
      <c r="Y261" t="s">
        <v>240</v>
      </c>
      <c r="Z261" t="s">
        <v>240</v>
      </c>
      <c r="AA261" t="s">
        <v>240</v>
      </c>
      <c r="AB261" t="s">
        <v>240</v>
      </c>
      <c r="AC261" t="s">
        <v>240</v>
      </c>
      <c r="AD261" t="s">
        <v>240</v>
      </c>
      <c r="AE261" t="s">
        <v>240</v>
      </c>
      <c r="AF261" t="s">
        <v>240</v>
      </c>
      <c r="AG261" t="s">
        <v>240</v>
      </c>
      <c r="AH261" t="s">
        <v>240</v>
      </c>
      <c r="AI261" t="s">
        <v>240</v>
      </c>
      <c r="AJ261" t="s">
        <v>240</v>
      </c>
      <c r="AK261" t="s">
        <v>240</v>
      </c>
      <c r="AL261" t="s">
        <v>240</v>
      </c>
      <c r="AM261" t="s">
        <v>240</v>
      </c>
      <c r="AN261" t="s">
        <v>240</v>
      </c>
      <c r="AO261" t="s">
        <v>240</v>
      </c>
      <c r="AP261" t="s">
        <v>240</v>
      </c>
      <c r="AQ261" t="s">
        <v>240</v>
      </c>
      <c r="AR261" t="s">
        <v>240</v>
      </c>
      <c r="AS261" t="s">
        <v>240</v>
      </c>
      <c r="AT261" t="s">
        <v>240</v>
      </c>
      <c r="AU261" t="s">
        <v>240</v>
      </c>
      <c r="AV261" t="s">
        <v>240</v>
      </c>
      <c r="AW261" t="s">
        <v>240</v>
      </c>
      <c r="AX261" s="259" t="s">
        <v>240</v>
      </c>
      <c r="AY261"/>
      <c r="AZ261" t="s">
        <v>5193</v>
      </c>
    </row>
    <row r="262" spans="1:52" ht="15" x14ac:dyDescent="0.25">
      <c r="A262" s="260">
        <v>705942</v>
      </c>
      <c r="B262" s="261" t="s">
        <v>468</v>
      </c>
      <c r="C262" t="s">
        <v>188</v>
      </c>
      <c r="D262" t="s">
        <v>188</v>
      </c>
      <c r="E262" t="s">
        <v>188</v>
      </c>
      <c r="F262" t="s">
        <v>188</v>
      </c>
      <c r="G262" t="s">
        <v>188</v>
      </c>
      <c r="H262" t="s">
        <v>188</v>
      </c>
      <c r="I262" t="s">
        <v>186</v>
      </c>
      <c r="J262" t="s">
        <v>188</v>
      </c>
      <c r="K262" t="s">
        <v>186</v>
      </c>
      <c r="L262" t="s">
        <v>188</v>
      </c>
      <c r="M262" t="s">
        <v>186</v>
      </c>
      <c r="N262" t="s">
        <v>186</v>
      </c>
      <c r="O262" t="s">
        <v>187</v>
      </c>
      <c r="P262" t="s">
        <v>188</v>
      </c>
      <c r="Q262" t="s">
        <v>186</v>
      </c>
      <c r="R262" t="s">
        <v>186</v>
      </c>
      <c r="S262" t="s">
        <v>186</v>
      </c>
      <c r="T262" t="s">
        <v>186</v>
      </c>
      <c r="U262" t="s">
        <v>187</v>
      </c>
      <c r="V262" t="s">
        <v>187</v>
      </c>
      <c r="W262" t="s">
        <v>188</v>
      </c>
      <c r="X262" t="s">
        <v>187</v>
      </c>
      <c r="Y262" t="s">
        <v>188</v>
      </c>
      <c r="Z262" t="s">
        <v>188</v>
      </c>
      <c r="AA262" t="s">
        <v>240</v>
      </c>
      <c r="AB262" t="s">
        <v>240</v>
      </c>
      <c r="AC262" t="s">
        <v>240</v>
      </c>
      <c r="AD262" t="s">
        <v>240</v>
      </c>
      <c r="AE262" t="s">
        <v>240</v>
      </c>
      <c r="AF262" t="s">
        <v>240</v>
      </c>
      <c r="AG262" t="s">
        <v>240</v>
      </c>
      <c r="AH262" t="s">
        <v>240</v>
      </c>
      <c r="AI262" t="s">
        <v>240</v>
      </c>
      <c r="AJ262" t="s">
        <v>240</v>
      </c>
      <c r="AK262" t="s">
        <v>240</v>
      </c>
      <c r="AL262" t="s">
        <v>240</v>
      </c>
      <c r="AM262" t="s">
        <v>240</v>
      </c>
      <c r="AN262" t="s">
        <v>240</v>
      </c>
      <c r="AO262" t="s">
        <v>240</v>
      </c>
      <c r="AP262" t="s">
        <v>240</v>
      </c>
      <c r="AQ262" t="s">
        <v>240</v>
      </c>
      <c r="AR262" t="s">
        <v>240</v>
      </c>
      <c r="AS262"/>
      <c r="AT262" t="s">
        <v>240</v>
      </c>
      <c r="AU262" t="s">
        <v>240</v>
      </c>
      <c r="AV262" t="s">
        <v>240</v>
      </c>
      <c r="AW262" t="s">
        <v>240</v>
      </c>
      <c r="AX262" s="259" t="s">
        <v>240</v>
      </c>
      <c r="AY262"/>
      <c r="AZ262" t="s">
        <v>240</v>
      </c>
    </row>
    <row r="263" spans="1:52" ht="15" x14ac:dyDescent="0.25">
      <c r="A263" s="260">
        <v>705946</v>
      </c>
      <c r="B263" s="261" t="s">
        <v>263</v>
      </c>
      <c r="C263" t="s">
        <v>188</v>
      </c>
      <c r="D263" t="s">
        <v>188</v>
      </c>
      <c r="E263" t="s">
        <v>187</v>
      </c>
      <c r="F263" t="s">
        <v>188</v>
      </c>
      <c r="G263" t="s">
        <v>188</v>
      </c>
      <c r="H263" t="s">
        <v>188</v>
      </c>
      <c r="I263" t="s">
        <v>188</v>
      </c>
      <c r="J263" t="s">
        <v>188</v>
      </c>
      <c r="K263" t="s">
        <v>188</v>
      </c>
      <c r="L263" t="s">
        <v>187</v>
      </c>
      <c r="M263" t="s">
        <v>188</v>
      </c>
      <c r="N263" t="s">
        <v>188</v>
      </c>
      <c r="O263" t="s">
        <v>188</v>
      </c>
      <c r="P263" t="s">
        <v>188</v>
      </c>
      <c r="Q263" t="s">
        <v>188</v>
      </c>
      <c r="R263" t="s">
        <v>188</v>
      </c>
      <c r="S263" t="s">
        <v>188</v>
      </c>
      <c r="T263" t="s">
        <v>188</v>
      </c>
      <c r="U263" t="s">
        <v>188</v>
      </c>
      <c r="V263" t="s">
        <v>187</v>
      </c>
      <c r="W263" t="s">
        <v>188</v>
      </c>
      <c r="X263" t="s">
        <v>187</v>
      </c>
      <c r="Y263" t="s">
        <v>188</v>
      </c>
      <c r="Z263" t="s">
        <v>188</v>
      </c>
      <c r="AA263" t="s">
        <v>187</v>
      </c>
      <c r="AB263" t="s">
        <v>188</v>
      </c>
      <c r="AC263" t="s">
        <v>188</v>
      </c>
      <c r="AD263" t="s">
        <v>188</v>
      </c>
      <c r="AE263" t="s">
        <v>187</v>
      </c>
      <c r="AF263" t="s">
        <v>188</v>
      </c>
      <c r="AG263" t="s">
        <v>187</v>
      </c>
      <c r="AH263" t="s">
        <v>188</v>
      </c>
      <c r="AI263" t="s">
        <v>188</v>
      </c>
      <c r="AJ263" t="s">
        <v>188</v>
      </c>
      <c r="AK263" t="s">
        <v>188</v>
      </c>
      <c r="AL263" t="s">
        <v>188</v>
      </c>
      <c r="AM263" t="s">
        <v>240</v>
      </c>
      <c r="AN263" t="s">
        <v>240</v>
      </c>
      <c r="AO263" t="s">
        <v>240</v>
      </c>
      <c r="AP263" t="s">
        <v>240</v>
      </c>
      <c r="AQ263" t="s">
        <v>240</v>
      </c>
      <c r="AR263" t="s">
        <v>240</v>
      </c>
      <c r="AS263" t="s">
        <v>240</v>
      </c>
      <c r="AT263" t="s">
        <v>240</v>
      </c>
      <c r="AU263" t="s">
        <v>240</v>
      </c>
      <c r="AV263" t="s">
        <v>240</v>
      </c>
      <c r="AW263" t="s">
        <v>240</v>
      </c>
      <c r="AX263" s="259" t="s">
        <v>240</v>
      </c>
      <c r="AY263"/>
      <c r="AZ263" t="s">
        <v>240</v>
      </c>
    </row>
    <row r="264" spans="1:52" ht="15" x14ac:dyDescent="0.25">
      <c r="A264" s="260">
        <v>705961</v>
      </c>
      <c r="B264" s="261" t="s">
        <v>466</v>
      </c>
      <c r="C264" t="s">
        <v>188</v>
      </c>
      <c r="D264" t="s">
        <v>188</v>
      </c>
      <c r="E264" t="s">
        <v>188</v>
      </c>
      <c r="F264" t="s">
        <v>188</v>
      </c>
      <c r="G264" t="s">
        <v>188</v>
      </c>
      <c r="H264" t="s">
        <v>188</v>
      </c>
      <c r="I264" t="s">
        <v>188</v>
      </c>
      <c r="J264" t="s">
        <v>188</v>
      </c>
      <c r="K264" t="s">
        <v>188</v>
      </c>
      <c r="L264" t="s">
        <v>188</v>
      </c>
      <c r="M264" t="s">
        <v>188</v>
      </c>
      <c r="N264" t="s">
        <v>188</v>
      </c>
      <c r="O264" t="s">
        <v>188</v>
      </c>
      <c r="P264" t="s">
        <v>188</v>
      </c>
      <c r="Q264" t="s">
        <v>188</v>
      </c>
      <c r="R264" t="s">
        <v>188</v>
      </c>
      <c r="S264" t="s">
        <v>188</v>
      </c>
      <c r="T264" t="s">
        <v>188</v>
      </c>
      <c r="U264" t="s">
        <v>188</v>
      </c>
      <c r="V264" t="s">
        <v>188</v>
      </c>
      <c r="W264" t="s">
        <v>188</v>
      </c>
      <c r="X264" t="s">
        <v>188</v>
      </c>
      <c r="Y264" t="s">
        <v>188</v>
      </c>
      <c r="Z264" t="s">
        <v>188</v>
      </c>
      <c r="AA264" t="s">
        <v>188</v>
      </c>
      <c r="AB264" t="s">
        <v>188</v>
      </c>
      <c r="AC264" t="s">
        <v>188</v>
      </c>
      <c r="AD264" t="s">
        <v>188</v>
      </c>
      <c r="AE264" t="s">
        <v>187</v>
      </c>
      <c r="AF264" t="s">
        <v>188</v>
      </c>
      <c r="AG264" t="s">
        <v>188</v>
      </c>
      <c r="AH264" t="s">
        <v>188</v>
      </c>
      <c r="AI264" t="s">
        <v>188</v>
      </c>
      <c r="AJ264" t="s">
        <v>188</v>
      </c>
      <c r="AK264" t="s">
        <v>188</v>
      </c>
      <c r="AL264" t="s">
        <v>188</v>
      </c>
      <c r="AM264" t="s">
        <v>188</v>
      </c>
      <c r="AN264" t="s">
        <v>188</v>
      </c>
      <c r="AO264" t="s">
        <v>188</v>
      </c>
      <c r="AP264" t="s">
        <v>187</v>
      </c>
      <c r="AQ264" t="s">
        <v>188</v>
      </c>
      <c r="AR264" t="s">
        <v>187</v>
      </c>
      <c r="AS264"/>
      <c r="AT264" t="s">
        <v>240</v>
      </c>
      <c r="AU264" t="s">
        <v>240</v>
      </c>
      <c r="AV264" t="s">
        <v>240</v>
      </c>
      <c r="AW264" t="s">
        <v>240</v>
      </c>
      <c r="AX264" s="259" t="s">
        <v>240</v>
      </c>
      <c r="AY264"/>
      <c r="AZ264" t="s">
        <v>240</v>
      </c>
    </row>
    <row r="265" spans="1:52" ht="15" x14ac:dyDescent="0.25">
      <c r="A265" s="260">
        <v>705966</v>
      </c>
      <c r="B265" s="261" t="s">
        <v>468</v>
      </c>
      <c r="C265" t="s">
        <v>186</v>
      </c>
      <c r="D265" t="s">
        <v>186</v>
      </c>
      <c r="E265" t="s">
        <v>186</v>
      </c>
      <c r="F265" t="s">
        <v>186</v>
      </c>
      <c r="G265" t="s">
        <v>186</v>
      </c>
      <c r="H265" t="s">
        <v>186</v>
      </c>
      <c r="I265" t="s">
        <v>186</v>
      </c>
      <c r="J265" t="s">
        <v>186</v>
      </c>
      <c r="K265" t="s">
        <v>186</v>
      </c>
      <c r="L265" t="s">
        <v>186</v>
      </c>
      <c r="M265" t="s">
        <v>186</v>
      </c>
      <c r="N265" t="s">
        <v>186</v>
      </c>
      <c r="O265" t="s">
        <v>188</v>
      </c>
      <c r="P265" t="s">
        <v>186</v>
      </c>
      <c r="Q265" t="s">
        <v>186</v>
      </c>
      <c r="R265" t="s">
        <v>186</v>
      </c>
      <c r="S265" t="s">
        <v>188</v>
      </c>
      <c r="T265" t="s">
        <v>188</v>
      </c>
      <c r="U265" t="s">
        <v>186</v>
      </c>
      <c r="V265" t="s">
        <v>186</v>
      </c>
      <c r="W265" t="s">
        <v>188</v>
      </c>
      <c r="X265" t="s">
        <v>188</v>
      </c>
      <c r="Y265" t="s">
        <v>186</v>
      </c>
      <c r="Z265" t="s">
        <v>188</v>
      </c>
      <c r="AA265" t="s">
        <v>240</v>
      </c>
      <c r="AB265" t="s">
        <v>240</v>
      </c>
      <c r="AC265" t="s">
        <v>240</v>
      </c>
      <c r="AD265" t="s">
        <v>240</v>
      </c>
      <c r="AE265" t="s">
        <v>240</v>
      </c>
      <c r="AF265" t="s">
        <v>240</v>
      </c>
      <c r="AG265" t="s">
        <v>240</v>
      </c>
      <c r="AH265" t="s">
        <v>240</v>
      </c>
      <c r="AI265" t="s">
        <v>240</v>
      </c>
      <c r="AJ265" t="s">
        <v>240</v>
      </c>
      <c r="AK265" t="s">
        <v>240</v>
      </c>
      <c r="AL265" t="s">
        <v>240</v>
      </c>
      <c r="AM265" t="s">
        <v>240</v>
      </c>
      <c r="AN265" t="s">
        <v>240</v>
      </c>
      <c r="AO265" t="s">
        <v>240</v>
      </c>
      <c r="AP265" t="s">
        <v>240</v>
      </c>
      <c r="AQ265" t="s">
        <v>240</v>
      </c>
      <c r="AR265" t="s">
        <v>240</v>
      </c>
      <c r="AS265" t="s">
        <v>240</v>
      </c>
      <c r="AT265" t="s">
        <v>240</v>
      </c>
      <c r="AU265" t="s">
        <v>240</v>
      </c>
      <c r="AV265" t="s">
        <v>240</v>
      </c>
      <c r="AW265" t="s">
        <v>240</v>
      </c>
      <c r="AX265" s="259" t="s">
        <v>240</v>
      </c>
      <c r="AY265"/>
      <c r="AZ265" t="s">
        <v>240</v>
      </c>
    </row>
    <row r="266" spans="1:52" ht="15" x14ac:dyDescent="0.25">
      <c r="A266" s="262">
        <v>705984</v>
      </c>
      <c r="B266" s="263" t="s">
        <v>262</v>
      </c>
      <c r="C266" s="264" t="s">
        <v>186</v>
      </c>
      <c r="D266" s="264" t="s">
        <v>186</v>
      </c>
      <c r="E266" s="264" t="s">
        <v>186</v>
      </c>
      <c r="F266" s="264" t="s">
        <v>186</v>
      </c>
      <c r="G266" s="264" t="s">
        <v>186</v>
      </c>
      <c r="H266" s="264" t="s">
        <v>188</v>
      </c>
      <c r="I266" s="264" t="s">
        <v>186</v>
      </c>
      <c r="J266" s="264" t="s">
        <v>186</v>
      </c>
      <c r="K266" s="264" t="s">
        <v>188</v>
      </c>
      <c r="L266" s="264" t="s">
        <v>188</v>
      </c>
      <c r="M266" t="s">
        <v>2124</v>
      </c>
      <c r="N266" t="s">
        <v>186</v>
      </c>
      <c r="O266" s="264" t="s">
        <v>186</v>
      </c>
      <c r="P266" s="264" t="s">
        <v>188</v>
      </c>
      <c r="Q266" s="264" t="s">
        <v>186</v>
      </c>
      <c r="R266" s="264" t="s">
        <v>188</v>
      </c>
      <c r="S266" s="264" t="s">
        <v>186</v>
      </c>
      <c r="T266" s="264" t="s">
        <v>186</v>
      </c>
      <c r="U266" s="264" t="s">
        <v>187</v>
      </c>
      <c r="V266" s="264" t="s">
        <v>187</v>
      </c>
      <c r="W266" s="264" t="s">
        <v>187</v>
      </c>
      <c r="X266" s="264" t="s">
        <v>187</v>
      </c>
      <c r="Y266" s="264" t="s">
        <v>187</v>
      </c>
      <c r="Z266" s="264" t="s">
        <v>188</v>
      </c>
      <c r="AA266" s="264" t="s">
        <v>240</v>
      </c>
      <c r="AB266" s="264" t="s">
        <v>240</v>
      </c>
      <c r="AC266" s="264" t="s">
        <v>240</v>
      </c>
      <c r="AD266" s="264" t="s">
        <v>240</v>
      </c>
      <c r="AE266" s="264" t="s">
        <v>240</v>
      </c>
      <c r="AF266" s="264" t="s">
        <v>240</v>
      </c>
      <c r="AG266" s="264" t="s">
        <v>240</v>
      </c>
      <c r="AH266" s="264" t="s">
        <v>240</v>
      </c>
      <c r="AI266" s="264" t="s">
        <v>240</v>
      </c>
      <c r="AJ266" s="264" t="s">
        <v>240</v>
      </c>
      <c r="AK266" s="264" t="s">
        <v>240</v>
      </c>
      <c r="AL266" s="264" t="s">
        <v>240</v>
      </c>
      <c r="AM266" s="264" t="s">
        <v>240</v>
      </c>
      <c r="AN266" s="264" t="s">
        <v>240</v>
      </c>
      <c r="AO266" s="264" t="s">
        <v>240</v>
      </c>
      <c r="AP266" s="264" t="s">
        <v>240</v>
      </c>
      <c r="AQ266" s="264" t="s">
        <v>240</v>
      </c>
      <c r="AR266" s="264" t="s">
        <v>240</v>
      </c>
      <c r="AS266" s="264" t="s">
        <v>240</v>
      </c>
      <c r="AT266" s="264" t="s">
        <v>240</v>
      </c>
      <c r="AU266" s="264" t="s">
        <v>240</v>
      </c>
      <c r="AV266" s="264" t="s">
        <v>240</v>
      </c>
      <c r="AW266" s="264" t="s">
        <v>240</v>
      </c>
      <c r="AX266" s="264" t="s">
        <v>240</v>
      </c>
      <c r="AY266" s="264" t="s">
        <v>2044</v>
      </c>
      <c r="AZ266" t="s">
        <v>240</v>
      </c>
    </row>
    <row r="267" spans="1:52" ht="15" x14ac:dyDescent="0.25">
      <c r="A267" s="260">
        <v>705998</v>
      </c>
      <c r="B267" s="261" t="s">
        <v>261</v>
      </c>
      <c r="C267" t="s">
        <v>186</v>
      </c>
      <c r="D267" t="s">
        <v>186</v>
      </c>
      <c r="E267" t="s">
        <v>186</v>
      </c>
      <c r="F267" t="s">
        <v>188</v>
      </c>
      <c r="G267" t="s">
        <v>186</v>
      </c>
      <c r="H267" t="s">
        <v>187</v>
      </c>
      <c r="I267" t="s">
        <v>188</v>
      </c>
      <c r="J267" t="s">
        <v>188</v>
      </c>
      <c r="K267" t="s">
        <v>188</v>
      </c>
      <c r="L267" t="s">
        <v>188</v>
      </c>
      <c r="M267" t="s">
        <v>188</v>
      </c>
      <c r="N267" t="s">
        <v>188</v>
      </c>
      <c r="O267" t="s">
        <v>240</v>
      </c>
      <c r="P267" t="s">
        <v>240</v>
      </c>
      <c r="Q267" t="s">
        <v>240</v>
      </c>
      <c r="R267" t="s">
        <v>240</v>
      </c>
      <c r="S267" t="s">
        <v>240</v>
      </c>
      <c r="T267" t="s">
        <v>240</v>
      </c>
      <c r="U267" t="s">
        <v>240</v>
      </c>
      <c r="V267" t="s">
        <v>240</v>
      </c>
      <c r="W267" t="s">
        <v>240</v>
      </c>
      <c r="X267" t="s">
        <v>240</v>
      </c>
      <c r="Y267" t="s">
        <v>240</v>
      </c>
      <c r="Z267" t="s">
        <v>240</v>
      </c>
      <c r="AA267" t="s">
        <v>240</v>
      </c>
      <c r="AB267" t="s">
        <v>240</v>
      </c>
      <c r="AC267" t="s">
        <v>240</v>
      </c>
      <c r="AD267" t="s">
        <v>240</v>
      </c>
      <c r="AE267" t="s">
        <v>240</v>
      </c>
      <c r="AF267" t="s">
        <v>240</v>
      </c>
      <c r="AG267" t="s">
        <v>240</v>
      </c>
      <c r="AH267" t="s">
        <v>240</v>
      </c>
      <c r="AI267" t="s">
        <v>240</v>
      </c>
      <c r="AJ267" t="s">
        <v>240</v>
      </c>
      <c r="AK267" t="s">
        <v>240</v>
      </c>
      <c r="AL267" t="s">
        <v>240</v>
      </c>
      <c r="AM267" t="s">
        <v>240</v>
      </c>
      <c r="AN267" t="s">
        <v>240</v>
      </c>
      <c r="AO267" t="s">
        <v>240</v>
      </c>
      <c r="AP267" t="s">
        <v>240</v>
      </c>
      <c r="AQ267" t="s">
        <v>240</v>
      </c>
      <c r="AR267" t="s">
        <v>240</v>
      </c>
      <c r="AS267" t="s">
        <v>240</v>
      </c>
      <c r="AT267" t="s">
        <v>240</v>
      </c>
      <c r="AU267" t="s">
        <v>240</v>
      </c>
      <c r="AV267" t="s">
        <v>240</v>
      </c>
      <c r="AW267" t="s">
        <v>240</v>
      </c>
      <c r="AX267" s="259" t="s">
        <v>240</v>
      </c>
      <c r="AY267"/>
      <c r="AZ267" t="s">
        <v>5190</v>
      </c>
    </row>
    <row r="268" spans="1:52" ht="15" x14ac:dyDescent="0.25">
      <c r="A268" s="262">
        <v>705999</v>
      </c>
      <c r="B268" s="263" t="s">
        <v>262</v>
      </c>
      <c r="C268" s="264" t="s">
        <v>186</v>
      </c>
      <c r="D268" s="264" t="s">
        <v>188</v>
      </c>
      <c r="E268" s="264" t="s">
        <v>188</v>
      </c>
      <c r="F268" s="264" t="s">
        <v>188</v>
      </c>
      <c r="G268" s="264" t="s">
        <v>186</v>
      </c>
      <c r="H268" s="264" t="s">
        <v>186</v>
      </c>
      <c r="I268" s="264" t="s">
        <v>188</v>
      </c>
      <c r="J268" s="264" t="s">
        <v>188</v>
      </c>
      <c r="K268" s="264" t="s">
        <v>188</v>
      </c>
      <c r="L268" s="264" t="s">
        <v>186</v>
      </c>
      <c r="M268" t="s">
        <v>186</v>
      </c>
      <c r="N268" t="s">
        <v>186</v>
      </c>
      <c r="O268" s="264" t="s">
        <v>187</v>
      </c>
      <c r="P268" s="264" t="s">
        <v>187</v>
      </c>
      <c r="Q268" s="264" t="s">
        <v>187</v>
      </c>
      <c r="R268" s="264" t="s">
        <v>188</v>
      </c>
      <c r="S268" s="264" t="s">
        <v>187</v>
      </c>
      <c r="T268" s="264" t="s">
        <v>187</v>
      </c>
      <c r="U268" s="264" t="s">
        <v>187</v>
      </c>
      <c r="V268" s="264" t="s">
        <v>187</v>
      </c>
      <c r="W268" s="264" t="s">
        <v>187</v>
      </c>
      <c r="X268" s="264" t="s">
        <v>187</v>
      </c>
      <c r="Y268" s="264" t="s">
        <v>187</v>
      </c>
      <c r="Z268" s="264" t="s">
        <v>187</v>
      </c>
      <c r="AA268" s="264" t="s">
        <v>240</v>
      </c>
      <c r="AB268" s="264" t="s">
        <v>240</v>
      </c>
      <c r="AC268" s="264" t="s">
        <v>240</v>
      </c>
      <c r="AD268" s="264" t="s">
        <v>240</v>
      </c>
      <c r="AE268" s="264" t="s">
        <v>240</v>
      </c>
      <c r="AF268" s="264" t="s">
        <v>240</v>
      </c>
      <c r="AG268" s="264" t="s">
        <v>240</v>
      </c>
      <c r="AH268" s="264" t="s">
        <v>240</v>
      </c>
      <c r="AI268" s="264" t="s">
        <v>240</v>
      </c>
      <c r="AJ268" s="264" t="s">
        <v>240</v>
      </c>
      <c r="AK268" s="264" t="s">
        <v>240</v>
      </c>
      <c r="AL268" s="264" t="s">
        <v>240</v>
      </c>
      <c r="AM268" s="264" t="s">
        <v>240</v>
      </c>
      <c r="AN268" s="264" t="s">
        <v>240</v>
      </c>
      <c r="AO268" s="264" t="s">
        <v>240</v>
      </c>
      <c r="AP268" s="264" t="s">
        <v>240</v>
      </c>
      <c r="AQ268" s="264" t="s">
        <v>240</v>
      </c>
      <c r="AR268" s="264" t="s">
        <v>240</v>
      </c>
      <c r="AS268" s="264" t="s">
        <v>240</v>
      </c>
      <c r="AT268" s="264" t="s">
        <v>240</v>
      </c>
      <c r="AU268" s="264" t="s">
        <v>240</v>
      </c>
      <c r="AV268" s="264" t="s">
        <v>240</v>
      </c>
      <c r="AW268" s="264" t="s">
        <v>240</v>
      </c>
      <c r="AX268" s="264" t="s">
        <v>240</v>
      </c>
      <c r="AY268" s="264" t="s">
        <v>2044</v>
      </c>
      <c r="AZ268" t="s">
        <v>5190</v>
      </c>
    </row>
    <row r="269" spans="1:52" ht="15" x14ac:dyDescent="0.25">
      <c r="A269" s="260">
        <v>706011</v>
      </c>
      <c r="B269" s="261" t="s">
        <v>262</v>
      </c>
      <c r="C269" t="s">
        <v>2124</v>
      </c>
      <c r="D269" t="s">
        <v>2124</v>
      </c>
      <c r="E269" t="s">
        <v>2124</v>
      </c>
      <c r="F269" t="s">
        <v>2124</v>
      </c>
      <c r="G269" t="s">
        <v>2124</v>
      </c>
      <c r="H269" t="s">
        <v>2124</v>
      </c>
      <c r="I269" t="s">
        <v>2124</v>
      </c>
      <c r="J269" t="s">
        <v>2124</v>
      </c>
      <c r="K269" t="s">
        <v>2124</v>
      </c>
      <c r="L269" t="s">
        <v>2124</v>
      </c>
      <c r="M269" t="s">
        <v>2124</v>
      </c>
      <c r="N269" t="s">
        <v>2124</v>
      </c>
      <c r="O269" t="s">
        <v>2124</v>
      </c>
      <c r="P269" t="s">
        <v>2124</v>
      </c>
      <c r="Q269" t="s">
        <v>2124</v>
      </c>
      <c r="R269" t="s">
        <v>2124</v>
      </c>
      <c r="S269" t="s">
        <v>2124</v>
      </c>
      <c r="T269" t="s">
        <v>2124</v>
      </c>
      <c r="U269" t="s">
        <v>240</v>
      </c>
      <c r="V269" t="s">
        <v>240</v>
      </c>
      <c r="W269" t="s">
        <v>240</v>
      </c>
      <c r="X269" t="s">
        <v>240</v>
      </c>
      <c r="Y269" t="s">
        <v>240</v>
      </c>
      <c r="Z269" t="s">
        <v>240</v>
      </c>
      <c r="AA269" t="s">
        <v>240</v>
      </c>
      <c r="AB269" t="s">
        <v>240</v>
      </c>
      <c r="AC269" t="s">
        <v>240</v>
      </c>
      <c r="AD269" t="s">
        <v>240</v>
      </c>
      <c r="AE269" t="s">
        <v>240</v>
      </c>
      <c r="AF269" t="s">
        <v>240</v>
      </c>
      <c r="AG269" t="s">
        <v>240</v>
      </c>
      <c r="AH269" t="s">
        <v>240</v>
      </c>
      <c r="AI269" t="s">
        <v>240</v>
      </c>
      <c r="AJ269" t="s">
        <v>240</v>
      </c>
      <c r="AK269" t="s">
        <v>240</v>
      </c>
      <c r="AL269" t="s">
        <v>240</v>
      </c>
      <c r="AM269" t="s">
        <v>240</v>
      </c>
      <c r="AN269" t="s">
        <v>240</v>
      </c>
      <c r="AO269" t="s">
        <v>240</v>
      </c>
      <c r="AP269" t="s">
        <v>240</v>
      </c>
      <c r="AQ269" t="s">
        <v>240</v>
      </c>
      <c r="AR269" t="s">
        <v>240</v>
      </c>
      <c r="AS269" t="s">
        <v>240</v>
      </c>
      <c r="AT269" t="s">
        <v>240</v>
      </c>
      <c r="AU269" t="s">
        <v>240</v>
      </c>
      <c r="AV269" t="s">
        <v>240</v>
      </c>
      <c r="AW269" t="s">
        <v>240</v>
      </c>
      <c r="AX269" s="259" t="s">
        <v>240</v>
      </c>
      <c r="AY269"/>
      <c r="AZ269" t="s">
        <v>5190</v>
      </c>
    </row>
    <row r="270" spans="1:52" ht="15" x14ac:dyDescent="0.25">
      <c r="A270" s="260">
        <v>706035</v>
      </c>
      <c r="B270" s="261" t="s">
        <v>263</v>
      </c>
      <c r="C270" t="s">
        <v>186</v>
      </c>
      <c r="D270" t="s">
        <v>186</v>
      </c>
      <c r="E270" t="s">
        <v>186</v>
      </c>
      <c r="F270" t="s">
        <v>188</v>
      </c>
      <c r="G270" t="s">
        <v>186</v>
      </c>
      <c r="H270" t="s">
        <v>186</v>
      </c>
      <c r="I270" t="s">
        <v>188</v>
      </c>
      <c r="J270" t="s">
        <v>188</v>
      </c>
      <c r="K270" t="s">
        <v>186</v>
      </c>
      <c r="L270" t="s">
        <v>186</v>
      </c>
      <c r="M270" t="s">
        <v>188</v>
      </c>
      <c r="N270" t="s">
        <v>188</v>
      </c>
      <c r="O270" t="s">
        <v>186</v>
      </c>
      <c r="P270" t="s">
        <v>188</v>
      </c>
      <c r="Q270" t="s">
        <v>186</v>
      </c>
      <c r="R270" t="s">
        <v>186</v>
      </c>
      <c r="S270" t="s">
        <v>186</v>
      </c>
      <c r="T270" t="s">
        <v>188</v>
      </c>
      <c r="U270" t="s">
        <v>186</v>
      </c>
      <c r="V270" t="s">
        <v>186</v>
      </c>
      <c r="W270" t="s">
        <v>186</v>
      </c>
      <c r="X270" t="s">
        <v>186</v>
      </c>
      <c r="Y270" t="s">
        <v>186</v>
      </c>
      <c r="Z270" t="s">
        <v>186</v>
      </c>
      <c r="AA270" t="s">
        <v>188</v>
      </c>
      <c r="AB270" t="s">
        <v>188</v>
      </c>
      <c r="AC270" t="s">
        <v>188</v>
      </c>
      <c r="AD270" t="s">
        <v>188</v>
      </c>
      <c r="AE270" t="s">
        <v>188</v>
      </c>
      <c r="AF270" t="s">
        <v>188</v>
      </c>
      <c r="AG270" t="s">
        <v>240</v>
      </c>
      <c r="AH270" t="s">
        <v>240</v>
      </c>
      <c r="AI270" t="s">
        <v>240</v>
      </c>
      <c r="AJ270" t="s">
        <v>240</v>
      </c>
      <c r="AK270" t="s">
        <v>240</v>
      </c>
      <c r="AL270" t="s">
        <v>240</v>
      </c>
      <c r="AM270" t="s">
        <v>240</v>
      </c>
      <c r="AN270" t="s">
        <v>240</v>
      </c>
      <c r="AO270" t="s">
        <v>240</v>
      </c>
      <c r="AP270" t="s">
        <v>240</v>
      </c>
      <c r="AQ270" t="s">
        <v>240</v>
      </c>
      <c r="AR270" t="s">
        <v>240</v>
      </c>
      <c r="AS270" t="s">
        <v>240</v>
      </c>
      <c r="AT270" t="s">
        <v>240</v>
      </c>
      <c r="AU270" t="s">
        <v>240</v>
      </c>
      <c r="AV270" t="s">
        <v>240</v>
      </c>
      <c r="AW270" t="s">
        <v>240</v>
      </c>
      <c r="AX270" s="259" t="s">
        <v>240</v>
      </c>
      <c r="AY270"/>
      <c r="AZ270" t="s">
        <v>240</v>
      </c>
    </row>
    <row r="271" spans="1:52" ht="15" x14ac:dyDescent="0.25">
      <c r="A271" s="260">
        <v>706039</v>
      </c>
      <c r="B271" s="261" t="s">
        <v>239</v>
      </c>
      <c r="C271" t="s">
        <v>188</v>
      </c>
      <c r="D271" t="s">
        <v>188</v>
      </c>
      <c r="E271" t="s">
        <v>188</v>
      </c>
      <c r="F271" t="s">
        <v>188</v>
      </c>
      <c r="G271" t="s">
        <v>188</v>
      </c>
      <c r="H271" t="s">
        <v>188</v>
      </c>
      <c r="I271" t="s">
        <v>188</v>
      </c>
      <c r="J271" t="s">
        <v>188</v>
      </c>
      <c r="K271" t="s">
        <v>188</v>
      </c>
      <c r="L271" t="s">
        <v>188</v>
      </c>
      <c r="M271" t="s">
        <v>188</v>
      </c>
      <c r="N271" t="s">
        <v>188</v>
      </c>
      <c r="O271" t="s">
        <v>186</v>
      </c>
      <c r="P271" t="s">
        <v>186</v>
      </c>
      <c r="Q271" t="s">
        <v>186</v>
      </c>
      <c r="R271" t="s">
        <v>186</v>
      </c>
      <c r="S271" t="s">
        <v>186</v>
      </c>
      <c r="T271" t="s">
        <v>186</v>
      </c>
      <c r="U271" t="s">
        <v>186</v>
      </c>
      <c r="V271" t="s">
        <v>186</v>
      </c>
      <c r="W271" t="s">
        <v>188</v>
      </c>
      <c r="X271" t="s">
        <v>186</v>
      </c>
      <c r="Y271" t="s">
        <v>186</v>
      </c>
      <c r="Z271" t="s">
        <v>186</v>
      </c>
      <c r="AA271" t="s">
        <v>186</v>
      </c>
      <c r="AB271" t="s">
        <v>186</v>
      </c>
      <c r="AC271" t="s">
        <v>186</v>
      </c>
      <c r="AD271" t="s">
        <v>186</v>
      </c>
      <c r="AE271" t="s">
        <v>186</v>
      </c>
      <c r="AF271" t="s">
        <v>186</v>
      </c>
      <c r="AG271" t="s">
        <v>186</v>
      </c>
      <c r="AH271" t="s">
        <v>186</v>
      </c>
      <c r="AI271" t="s">
        <v>186</v>
      </c>
      <c r="AJ271" t="s">
        <v>186</v>
      </c>
      <c r="AK271" t="s">
        <v>186</v>
      </c>
      <c r="AL271" t="s">
        <v>186</v>
      </c>
      <c r="AM271" t="s">
        <v>240</v>
      </c>
      <c r="AN271" t="s">
        <v>240</v>
      </c>
      <c r="AO271" t="s">
        <v>240</v>
      </c>
      <c r="AP271" t="s">
        <v>240</v>
      </c>
      <c r="AQ271" t="s">
        <v>240</v>
      </c>
      <c r="AR271" t="s">
        <v>240</v>
      </c>
      <c r="AS271" t="s">
        <v>240</v>
      </c>
      <c r="AT271" t="s">
        <v>240</v>
      </c>
      <c r="AU271" t="s">
        <v>240</v>
      </c>
      <c r="AV271" t="s">
        <v>240</v>
      </c>
      <c r="AW271" t="s">
        <v>240</v>
      </c>
      <c r="AX271" s="259" t="s">
        <v>240</v>
      </c>
      <c r="AY271"/>
      <c r="AZ271" t="s">
        <v>240</v>
      </c>
    </row>
    <row r="272" spans="1:52" ht="15" x14ac:dyDescent="0.25">
      <c r="A272" s="262">
        <v>706043</v>
      </c>
      <c r="B272" s="263" t="s">
        <v>262</v>
      </c>
      <c r="C272" s="264" t="s">
        <v>186</v>
      </c>
      <c r="D272" s="264" t="s">
        <v>188</v>
      </c>
      <c r="E272" s="264" t="s">
        <v>188</v>
      </c>
      <c r="F272" s="264" t="s">
        <v>188</v>
      </c>
      <c r="G272" s="264" t="s">
        <v>186</v>
      </c>
      <c r="H272" s="264" t="s">
        <v>186</v>
      </c>
      <c r="I272" s="264" t="s">
        <v>188</v>
      </c>
      <c r="J272" s="264" t="s">
        <v>188</v>
      </c>
      <c r="K272" s="264" t="s">
        <v>188</v>
      </c>
      <c r="L272" s="264" t="s">
        <v>186</v>
      </c>
      <c r="M272" t="s">
        <v>186</v>
      </c>
      <c r="N272" t="s">
        <v>186</v>
      </c>
      <c r="O272" s="264" t="s">
        <v>187</v>
      </c>
      <c r="P272" s="264" t="s">
        <v>187</v>
      </c>
      <c r="Q272" s="264" t="s">
        <v>187</v>
      </c>
      <c r="R272" s="264" t="s">
        <v>187</v>
      </c>
      <c r="S272" s="264" t="s">
        <v>187</v>
      </c>
      <c r="T272" s="264" t="s">
        <v>187</v>
      </c>
      <c r="U272" s="264" t="s">
        <v>187</v>
      </c>
      <c r="V272" s="264" t="s">
        <v>187</v>
      </c>
      <c r="W272" s="264" t="s">
        <v>187</v>
      </c>
      <c r="X272" s="264" t="s">
        <v>187</v>
      </c>
      <c r="Y272" s="264" t="s">
        <v>187</v>
      </c>
      <c r="Z272" s="264" t="s">
        <v>187</v>
      </c>
      <c r="AA272" s="264" t="s">
        <v>240</v>
      </c>
      <c r="AB272" s="264" t="s">
        <v>240</v>
      </c>
      <c r="AC272" s="264" t="s">
        <v>240</v>
      </c>
      <c r="AD272" s="264" t="s">
        <v>240</v>
      </c>
      <c r="AE272" s="264" t="s">
        <v>240</v>
      </c>
      <c r="AF272" s="264" t="s">
        <v>240</v>
      </c>
      <c r="AG272" s="264" t="s">
        <v>240</v>
      </c>
      <c r="AH272" s="264" t="s">
        <v>240</v>
      </c>
      <c r="AI272" s="264" t="s">
        <v>240</v>
      </c>
      <c r="AJ272" s="264" t="s">
        <v>240</v>
      </c>
      <c r="AK272" s="264" t="s">
        <v>240</v>
      </c>
      <c r="AL272" s="264" t="s">
        <v>240</v>
      </c>
      <c r="AM272" s="264" t="s">
        <v>240</v>
      </c>
      <c r="AN272" s="264" t="s">
        <v>240</v>
      </c>
      <c r="AO272" s="264" t="s">
        <v>240</v>
      </c>
      <c r="AP272" s="264" t="s">
        <v>240</v>
      </c>
      <c r="AQ272" s="264" t="s">
        <v>240</v>
      </c>
      <c r="AR272" s="264" t="s">
        <v>240</v>
      </c>
      <c r="AS272" s="264" t="s">
        <v>240</v>
      </c>
      <c r="AT272" s="264" t="s">
        <v>240</v>
      </c>
      <c r="AU272" s="264" t="s">
        <v>240</v>
      </c>
      <c r="AV272" s="264" t="s">
        <v>240</v>
      </c>
      <c r="AW272" s="264" t="s">
        <v>240</v>
      </c>
      <c r="AX272" s="264" t="s">
        <v>240</v>
      </c>
      <c r="AY272" s="264" t="s">
        <v>2044</v>
      </c>
      <c r="AZ272" t="s">
        <v>240</v>
      </c>
    </row>
    <row r="273" spans="1:52" ht="15" x14ac:dyDescent="0.25">
      <c r="A273" s="260">
        <v>706044</v>
      </c>
      <c r="B273" s="261" t="s">
        <v>262</v>
      </c>
      <c r="C273" t="s">
        <v>2124</v>
      </c>
      <c r="D273" t="s">
        <v>2124</v>
      </c>
      <c r="E273" t="s">
        <v>2124</v>
      </c>
      <c r="F273" t="s">
        <v>2124</v>
      </c>
      <c r="G273" t="s">
        <v>2124</v>
      </c>
      <c r="H273" t="s">
        <v>2124</v>
      </c>
      <c r="I273" t="s">
        <v>2124</v>
      </c>
      <c r="J273" t="s">
        <v>2124</v>
      </c>
      <c r="K273" t="s">
        <v>2124</v>
      </c>
      <c r="L273" t="s">
        <v>2124</v>
      </c>
      <c r="M273" t="s">
        <v>2124</v>
      </c>
      <c r="N273" t="s">
        <v>2124</v>
      </c>
      <c r="O273" t="s">
        <v>2124</v>
      </c>
      <c r="P273" t="s">
        <v>2124</v>
      </c>
      <c r="Q273" t="s">
        <v>2124</v>
      </c>
      <c r="R273" t="s">
        <v>2124</v>
      </c>
      <c r="S273" t="s">
        <v>2124</v>
      </c>
      <c r="T273" t="s">
        <v>2124</v>
      </c>
      <c r="U273" t="s">
        <v>240</v>
      </c>
      <c r="V273" t="s">
        <v>240</v>
      </c>
      <c r="W273" t="s">
        <v>240</v>
      </c>
      <c r="X273" t="s">
        <v>240</v>
      </c>
      <c r="Y273" t="s">
        <v>240</v>
      </c>
      <c r="Z273" t="s">
        <v>240</v>
      </c>
      <c r="AA273" t="s">
        <v>240</v>
      </c>
      <c r="AB273" t="s">
        <v>240</v>
      </c>
      <c r="AC273" t="s">
        <v>240</v>
      </c>
      <c r="AD273" t="s">
        <v>240</v>
      </c>
      <c r="AE273" t="s">
        <v>240</v>
      </c>
      <c r="AF273" t="s">
        <v>240</v>
      </c>
      <c r="AG273" t="s">
        <v>240</v>
      </c>
      <c r="AH273" t="s">
        <v>240</v>
      </c>
      <c r="AI273" t="s">
        <v>240</v>
      </c>
      <c r="AJ273" t="s">
        <v>240</v>
      </c>
      <c r="AK273" t="s">
        <v>240</v>
      </c>
      <c r="AL273" t="s">
        <v>240</v>
      </c>
      <c r="AM273" t="s">
        <v>240</v>
      </c>
      <c r="AN273" t="s">
        <v>240</v>
      </c>
      <c r="AO273" t="s">
        <v>240</v>
      </c>
      <c r="AP273" t="s">
        <v>240</v>
      </c>
      <c r="AQ273" t="s">
        <v>240</v>
      </c>
      <c r="AR273" t="s">
        <v>240</v>
      </c>
      <c r="AS273"/>
      <c r="AT273" t="s">
        <v>240</v>
      </c>
      <c r="AU273" t="s">
        <v>240</v>
      </c>
      <c r="AV273" t="s">
        <v>240</v>
      </c>
      <c r="AW273" t="s">
        <v>240</v>
      </c>
      <c r="AX273" s="259" t="s">
        <v>240</v>
      </c>
      <c r="AY273"/>
      <c r="AZ273" t="s">
        <v>5190</v>
      </c>
    </row>
    <row r="274" spans="1:52" ht="15" x14ac:dyDescent="0.25">
      <c r="A274" s="260">
        <v>706082</v>
      </c>
      <c r="B274" s="261" t="s">
        <v>466</v>
      </c>
      <c r="C274" t="s">
        <v>188</v>
      </c>
      <c r="D274" t="s">
        <v>188</v>
      </c>
      <c r="E274" t="s">
        <v>186</v>
      </c>
      <c r="F274" t="s">
        <v>188</v>
      </c>
      <c r="G274" t="s">
        <v>186</v>
      </c>
      <c r="H274" t="s">
        <v>188</v>
      </c>
      <c r="I274" t="s">
        <v>188</v>
      </c>
      <c r="J274" t="s">
        <v>188</v>
      </c>
      <c r="K274" t="s">
        <v>188</v>
      </c>
      <c r="L274" t="s">
        <v>186</v>
      </c>
      <c r="M274" t="s">
        <v>188</v>
      </c>
      <c r="N274" t="s">
        <v>188</v>
      </c>
      <c r="O274" t="s">
        <v>188</v>
      </c>
      <c r="P274" t="s">
        <v>186</v>
      </c>
      <c r="Q274" t="s">
        <v>186</v>
      </c>
      <c r="R274" t="s">
        <v>188</v>
      </c>
      <c r="S274" t="s">
        <v>186</v>
      </c>
      <c r="T274" t="s">
        <v>188</v>
      </c>
      <c r="U274" t="s">
        <v>188</v>
      </c>
      <c r="V274" t="s">
        <v>188</v>
      </c>
      <c r="W274" t="s">
        <v>186</v>
      </c>
      <c r="X274" t="s">
        <v>188</v>
      </c>
      <c r="Y274" t="s">
        <v>186</v>
      </c>
      <c r="Z274" t="s">
        <v>188</v>
      </c>
      <c r="AA274" t="s">
        <v>188</v>
      </c>
      <c r="AB274" t="s">
        <v>186</v>
      </c>
      <c r="AC274" t="s">
        <v>188</v>
      </c>
      <c r="AD274" t="s">
        <v>188</v>
      </c>
      <c r="AE274" t="s">
        <v>188</v>
      </c>
      <c r="AF274" t="s">
        <v>188</v>
      </c>
      <c r="AG274" t="s">
        <v>188</v>
      </c>
      <c r="AH274" t="s">
        <v>187</v>
      </c>
      <c r="AI274" t="s">
        <v>188</v>
      </c>
      <c r="AJ274" t="s">
        <v>188</v>
      </c>
      <c r="AK274" t="s">
        <v>188</v>
      </c>
      <c r="AL274" t="s">
        <v>188</v>
      </c>
      <c r="AM274" t="s">
        <v>188</v>
      </c>
      <c r="AN274" t="s">
        <v>187</v>
      </c>
      <c r="AO274" t="s">
        <v>188</v>
      </c>
      <c r="AP274" t="s">
        <v>188</v>
      </c>
      <c r="AQ274" t="s">
        <v>187</v>
      </c>
      <c r="AR274" t="s">
        <v>187</v>
      </c>
      <c r="AS274" t="s">
        <v>240</v>
      </c>
      <c r="AT274" t="s">
        <v>240</v>
      </c>
      <c r="AU274" t="s">
        <v>240</v>
      </c>
      <c r="AV274" t="s">
        <v>240</v>
      </c>
      <c r="AW274" t="s">
        <v>240</v>
      </c>
      <c r="AX274" s="259" t="s">
        <v>240</v>
      </c>
      <c r="AY274"/>
      <c r="AZ274" t="s">
        <v>240</v>
      </c>
    </row>
    <row r="275" spans="1:52" ht="15" x14ac:dyDescent="0.25">
      <c r="A275" s="260">
        <v>706093</v>
      </c>
      <c r="B275" s="261" t="s">
        <v>262</v>
      </c>
      <c r="C275" t="s">
        <v>188</v>
      </c>
      <c r="D275" t="s">
        <v>188</v>
      </c>
      <c r="E275" t="s">
        <v>188</v>
      </c>
      <c r="F275" t="s">
        <v>188</v>
      </c>
      <c r="G275" t="s">
        <v>186</v>
      </c>
      <c r="H275" t="s">
        <v>187</v>
      </c>
      <c r="I275" t="s">
        <v>188</v>
      </c>
      <c r="J275" t="s">
        <v>188</v>
      </c>
      <c r="K275" t="s">
        <v>186</v>
      </c>
      <c r="L275" t="s">
        <v>186</v>
      </c>
      <c r="M275" t="s">
        <v>188</v>
      </c>
      <c r="N275" t="s">
        <v>188</v>
      </c>
      <c r="O275" t="s">
        <v>186</v>
      </c>
      <c r="P275" t="s">
        <v>188</v>
      </c>
      <c r="Q275" t="s">
        <v>188</v>
      </c>
      <c r="R275" t="s">
        <v>187</v>
      </c>
      <c r="S275" t="s">
        <v>186</v>
      </c>
      <c r="T275" t="s">
        <v>187</v>
      </c>
      <c r="U275" t="s">
        <v>188</v>
      </c>
      <c r="V275" t="s">
        <v>187</v>
      </c>
      <c r="W275" t="s">
        <v>188</v>
      </c>
      <c r="X275" t="s">
        <v>188</v>
      </c>
      <c r="Y275" t="s">
        <v>187</v>
      </c>
      <c r="Z275" t="s">
        <v>187</v>
      </c>
      <c r="AA275" t="s">
        <v>240</v>
      </c>
      <c r="AB275" t="s">
        <v>240</v>
      </c>
      <c r="AC275" t="s">
        <v>240</v>
      </c>
      <c r="AD275" t="s">
        <v>240</v>
      </c>
      <c r="AE275" t="s">
        <v>240</v>
      </c>
      <c r="AF275" t="s">
        <v>240</v>
      </c>
      <c r="AG275" t="s">
        <v>240</v>
      </c>
      <c r="AH275" t="s">
        <v>240</v>
      </c>
      <c r="AI275" t="s">
        <v>240</v>
      </c>
      <c r="AJ275" t="s">
        <v>240</v>
      </c>
      <c r="AK275" t="s">
        <v>240</v>
      </c>
      <c r="AL275" t="s">
        <v>240</v>
      </c>
      <c r="AM275" t="s">
        <v>240</v>
      </c>
      <c r="AN275" t="s">
        <v>240</v>
      </c>
      <c r="AO275" t="s">
        <v>240</v>
      </c>
      <c r="AP275" t="s">
        <v>240</v>
      </c>
      <c r="AQ275" t="s">
        <v>240</v>
      </c>
      <c r="AR275" t="s">
        <v>240</v>
      </c>
      <c r="AS275"/>
      <c r="AT275" t="s">
        <v>240</v>
      </c>
      <c r="AU275" t="s">
        <v>240</v>
      </c>
      <c r="AV275" t="s">
        <v>240</v>
      </c>
      <c r="AW275" t="s">
        <v>240</v>
      </c>
      <c r="AX275" s="259" t="s">
        <v>240</v>
      </c>
      <c r="AY275"/>
      <c r="AZ275" t="s">
        <v>240</v>
      </c>
    </row>
    <row r="276" spans="1:52" ht="15" x14ac:dyDescent="0.25">
      <c r="A276" s="262">
        <v>706095</v>
      </c>
      <c r="B276" s="263" t="s">
        <v>262</v>
      </c>
      <c r="C276" s="264" t="s">
        <v>188</v>
      </c>
      <c r="D276" s="264" t="s">
        <v>188</v>
      </c>
      <c r="E276" s="264" t="s">
        <v>188</v>
      </c>
      <c r="F276" s="264" t="s">
        <v>188</v>
      </c>
      <c r="G276" s="264" t="s">
        <v>188</v>
      </c>
      <c r="H276" s="264" t="s">
        <v>186</v>
      </c>
      <c r="I276" s="264" t="s">
        <v>188</v>
      </c>
      <c r="J276" s="264" t="s">
        <v>188</v>
      </c>
      <c r="K276" s="264" t="s">
        <v>188</v>
      </c>
      <c r="L276" s="264" t="s">
        <v>188</v>
      </c>
      <c r="M276" t="s">
        <v>186</v>
      </c>
      <c r="N276" t="s">
        <v>186</v>
      </c>
      <c r="O276" s="264" t="s">
        <v>188</v>
      </c>
      <c r="P276" s="264" t="s">
        <v>186</v>
      </c>
      <c r="Q276" s="264" t="s">
        <v>188</v>
      </c>
      <c r="R276" s="264" t="s">
        <v>188</v>
      </c>
      <c r="S276" s="264" t="s">
        <v>188</v>
      </c>
      <c r="T276" s="264" t="s">
        <v>187</v>
      </c>
      <c r="U276" s="264" t="s">
        <v>188</v>
      </c>
      <c r="V276" s="264" t="s">
        <v>186</v>
      </c>
      <c r="W276" s="264" t="s">
        <v>188</v>
      </c>
      <c r="X276" s="264" t="s">
        <v>186</v>
      </c>
      <c r="Y276" s="264" t="s">
        <v>188</v>
      </c>
      <c r="Z276" s="264" t="s">
        <v>187</v>
      </c>
      <c r="AA276" s="264" t="s">
        <v>240</v>
      </c>
      <c r="AB276" s="264" t="s">
        <v>240</v>
      </c>
      <c r="AC276" s="264" t="s">
        <v>240</v>
      </c>
      <c r="AD276" s="264" t="s">
        <v>240</v>
      </c>
      <c r="AE276" s="264" t="s">
        <v>240</v>
      </c>
      <c r="AF276" s="264" t="s">
        <v>240</v>
      </c>
      <c r="AG276" s="264" t="s">
        <v>240</v>
      </c>
      <c r="AH276" s="264" t="s">
        <v>240</v>
      </c>
      <c r="AI276" s="264" t="s">
        <v>240</v>
      </c>
      <c r="AJ276" s="264" t="s">
        <v>240</v>
      </c>
      <c r="AK276" s="264" t="s">
        <v>240</v>
      </c>
      <c r="AL276" s="264" t="s">
        <v>240</v>
      </c>
      <c r="AM276" s="264" t="s">
        <v>240</v>
      </c>
      <c r="AN276" s="264" t="s">
        <v>240</v>
      </c>
      <c r="AO276" s="264" t="s">
        <v>240</v>
      </c>
      <c r="AP276" s="264" t="s">
        <v>240</v>
      </c>
      <c r="AQ276" s="264" t="s">
        <v>240</v>
      </c>
      <c r="AR276" s="264" t="s">
        <v>240</v>
      </c>
      <c r="AS276" s="264" t="s">
        <v>240</v>
      </c>
      <c r="AT276" s="264" t="s">
        <v>240</v>
      </c>
      <c r="AU276" s="264" t="s">
        <v>240</v>
      </c>
      <c r="AV276" s="264" t="s">
        <v>240</v>
      </c>
      <c r="AW276" s="264" t="s">
        <v>240</v>
      </c>
      <c r="AX276" s="264" t="s">
        <v>240</v>
      </c>
      <c r="AY276" s="264" t="s">
        <v>2044</v>
      </c>
      <c r="AZ276" t="s">
        <v>5190</v>
      </c>
    </row>
    <row r="277" spans="1:52" ht="15" x14ac:dyDescent="0.25">
      <c r="A277" s="262">
        <v>706106</v>
      </c>
      <c r="B277" s="263" t="s">
        <v>263</v>
      </c>
      <c r="C277" s="264" t="s">
        <v>188</v>
      </c>
      <c r="D277" s="264" t="s">
        <v>188</v>
      </c>
      <c r="E277" s="264" t="s">
        <v>188</v>
      </c>
      <c r="F277" s="264" t="s">
        <v>188</v>
      </c>
      <c r="G277" s="264" t="s">
        <v>188</v>
      </c>
      <c r="H277" s="264" t="s">
        <v>188</v>
      </c>
      <c r="I277" s="264" t="s">
        <v>188</v>
      </c>
      <c r="J277" s="264" t="s">
        <v>188</v>
      </c>
      <c r="K277" s="264" t="s">
        <v>186</v>
      </c>
      <c r="L277" s="264" t="s">
        <v>188</v>
      </c>
      <c r="M277" t="s">
        <v>188</v>
      </c>
      <c r="N277" t="s">
        <v>186</v>
      </c>
      <c r="O277" s="264" t="s">
        <v>186</v>
      </c>
      <c r="P277" s="264" t="s">
        <v>188</v>
      </c>
      <c r="Q277" s="264" t="s">
        <v>188</v>
      </c>
      <c r="R277" s="264" t="s">
        <v>188</v>
      </c>
      <c r="S277" s="264" t="s">
        <v>186</v>
      </c>
      <c r="T277" s="264" t="s">
        <v>188</v>
      </c>
      <c r="U277" s="264" t="s">
        <v>188</v>
      </c>
      <c r="V277" s="264" t="s">
        <v>188</v>
      </c>
      <c r="W277" s="264" t="s">
        <v>188</v>
      </c>
      <c r="X277" s="264" t="s">
        <v>188</v>
      </c>
      <c r="Y277" s="264" t="s">
        <v>188</v>
      </c>
      <c r="Z277" s="264" t="s">
        <v>188</v>
      </c>
      <c r="AA277" s="264" t="s">
        <v>187</v>
      </c>
      <c r="AB277" s="264" t="s">
        <v>187</v>
      </c>
      <c r="AC277" s="264" t="s">
        <v>187</v>
      </c>
      <c r="AD277" s="264" t="s">
        <v>187</v>
      </c>
      <c r="AE277" s="264" t="s">
        <v>187</v>
      </c>
      <c r="AF277" s="264" t="s">
        <v>187</v>
      </c>
      <c r="AG277" s="264" t="s">
        <v>187</v>
      </c>
      <c r="AH277" s="264" t="s">
        <v>187</v>
      </c>
      <c r="AI277" s="264" t="s">
        <v>187</v>
      </c>
      <c r="AJ277" s="264" t="s">
        <v>187</v>
      </c>
      <c r="AK277" s="264" t="s">
        <v>187</v>
      </c>
      <c r="AL277" s="264" t="s">
        <v>187</v>
      </c>
      <c r="AM277" s="264" t="s">
        <v>240</v>
      </c>
      <c r="AN277" s="264" t="s">
        <v>240</v>
      </c>
      <c r="AO277" s="264" t="s">
        <v>240</v>
      </c>
      <c r="AP277" s="264" t="s">
        <v>240</v>
      </c>
      <c r="AQ277" s="264" t="s">
        <v>240</v>
      </c>
      <c r="AR277" s="264" t="s">
        <v>240</v>
      </c>
      <c r="AS277" s="264" t="s">
        <v>240</v>
      </c>
      <c r="AT277" s="264" t="s">
        <v>240</v>
      </c>
      <c r="AU277" s="264" t="s">
        <v>240</v>
      </c>
      <c r="AV277" s="264" t="s">
        <v>240</v>
      </c>
      <c r="AW277" s="264" t="s">
        <v>240</v>
      </c>
      <c r="AX277" s="264" t="s">
        <v>240</v>
      </c>
      <c r="AY277" s="264" t="s">
        <v>2044</v>
      </c>
      <c r="AZ277" t="s">
        <v>240</v>
      </c>
    </row>
    <row r="278" spans="1:52" ht="15" x14ac:dyDescent="0.25">
      <c r="A278" s="262">
        <v>706112</v>
      </c>
      <c r="B278" s="263" t="s">
        <v>262</v>
      </c>
      <c r="C278" s="264" t="s">
        <v>188</v>
      </c>
      <c r="D278" s="264" t="s">
        <v>186</v>
      </c>
      <c r="E278" s="264" t="s">
        <v>186</v>
      </c>
      <c r="F278" s="264" t="s">
        <v>186</v>
      </c>
      <c r="G278" s="264" t="s">
        <v>186</v>
      </c>
      <c r="H278" s="264" t="s">
        <v>188</v>
      </c>
      <c r="I278" s="264" t="s">
        <v>186</v>
      </c>
      <c r="J278" s="264" t="s">
        <v>186</v>
      </c>
      <c r="K278" s="264" t="s">
        <v>186</v>
      </c>
      <c r="L278" s="264" t="s">
        <v>188</v>
      </c>
      <c r="M278" t="s">
        <v>2124</v>
      </c>
      <c r="N278" t="s">
        <v>186</v>
      </c>
      <c r="O278" s="264" t="s">
        <v>186</v>
      </c>
      <c r="P278" s="264" t="s">
        <v>186</v>
      </c>
      <c r="Q278" s="264" t="s">
        <v>186</v>
      </c>
      <c r="R278" s="264" t="s">
        <v>188</v>
      </c>
      <c r="S278" s="264" t="s">
        <v>186</v>
      </c>
      <c r="T278" s="264" t="s">
        <v>188</v>
      </c>
      <c r="U278" s="264" t="s">
        <v>188</v>
      </c>
      <c r="V278" s="264" t="s">
        <v>188</v>
      </c>
      <c r="W278" s="264" t="s">
        <v>187</v>
      </c>
      <c r="X278" s="264" t="s">
        <v>188</v>
      </c>
      <c r="Y278" s="264" t="s">
        <v>188</v>
      </c>
      <c r="Z278" s="264" t="s">
        <v>188</v>
      </c>
      <c r="AA278" s="264" t="s">
        <v>240</v>
      </c>
      <c r="AB278" s="264" t="s">
        <v>240</v>
      </c>
      <c r="AC278" s="264" t="s">
        <v>240</v>
      </c>
      <c r="AD278" s="264" t="s">
        <v>240</v>
      </c>
      <c r="AE278" s="264" t="s">
        <v>240</v>
      </c>
      <c r="AF278" s="264" t="s">
        <v>240</v>
      </c>
      <c r="AG278" s="264" t="s">
        <v>240</v>
      </c>
      <c r="AH278" s="264" t="s">
        <v>240</v>
      </c>
      <c r="AI278" s="264" t="s">
        <v>240</v>
      </c>
      <c r="AJ278" s="264" t="s">
        <v>240</v>
      </c>
      <c r="AK278" s="264" t="s">
        <v>240</v>
      </c>
      <c r="AL278" s="264" t="s">
        <v>240</v>
      </c>
      <c r="AM278" s="264" t="s">
        <v>240</v>
      </c>
      <c r="AN278" s="264" t="s">
        <v>240</v>
      </c>
      <c r="AO278" s="264" t="s">
        <v>240</v>
      </c>
      <c r="AP278" s="264" t="s">
        <v>240</v>
      </c>
      <c r="AQ278" s="264" t="s">
        <v>240</v>
      </c>
      <c r="AR278" s="264" t="s">
        <v>240</v>
      </c>
      <c r="AS278" s="264" t="s">
        <v>240</v>
      </c>
      <c r="AT278" s="264" t="s">
        <v>240</v>
      </c>
      <c r="AU278" s="264" t="s">
        <v>240</v>
      </c>
      <c r="AV278" s="264" t="s">
        <v>240</v>
      </c>
      <c r="AW278" s="264" t="s">
        <v>240</v>
      </c>
      <c r="AX278" s="264" t="s">
        <v>240</v>
      </c>
      <c r="AY278" s="264" t="s">
        <v>2044</v>
      </c>
      <c r="AZ278" t="s">
        <v>240</v>
      </c>
    </row>
    <row r="279" spans="1:52" ht="15" x14ac:dyDescent="0.25">
      <c r="A279" s="260">
        <v>706119</v>
      </c>
      <c r="B279" s="261" t="s">
        <v>468</v>
      </c>
      <c r="C279" t="s">
        <v>188</v>
      </c>
      <c r="D279" t="s">
        <v>186</v>
      </c>
      <c r="E279" t="s">
        <v>186</v>
      </c>
      <c r="F279" t="s">
        <v>188</v>
      </c>
      <c r="G279" t="s">
        <v>186</v>
      </c>
      <c r="H279" t="s">
        <v>186</v>
      </c>
      <c r="I279" t="s">
        <v>188</v>
      </c>
      <c r="J279" t="s">
        <v>188</v>
      </c>
      <c r="K279" t="s">
        <v>188</v>
      </c>
      <c r="L279" t="s">
        <v>186</v>
      </c>
      <c r="M279" t="s">
        <v>186</v>
      </c>
      <c r="N279" t="s">
        <v>186</v>
      </c>
      <c r="O279" t="s">
        <v>186</v>
      </c>
      <c r="P279" t="s">
        <v>186</v>
      </c>
      <c r="Q279" t="s">
        <v>188</v>
      </c>
      <c r="R279" t="s">
        <v>186</v>
      </c>
      <c r="S279" t="s">
        <v>186</v>
      </c>
      <c r="T279" t="s">
        <v>187</v>
      </c>
      <c r="U279" t="s">
        <v>188</v>
      </c>
      <c r="V279" t="s">
        <v>188</v>
      </c>
      <c r="W279" t="s">
        <v>186</v>
      </c>
      <c r="X279" t="s">
        <v>188</v>
      </c>
      <c r="Y279" t="s">
        <v>186</v>
      </c>
      <c r="Z279" t="s">
        <v>186</v>
      </c>
      <c r="AA279" t="s">
        <v>240</v>
      </c>
      <c r="AB279" t="s">
        <v>240</v>
      </c>
      <c r="AC279" t="s">
        <v>240</v>
      </c>
      <c r="AD279" t="s">
        <v>240</v>
      </c>
      <c r="AE279" t="s">
        <v>240</v>
      </c>
      <c r="AF279" t="s">
        <v>240</v>
      </c>
      <c r="AG279" t="s">
        <v>240</v>
      </c>
      <c r="AH279" t="s">
        <v>240</v>
      </c>
      <c r="AI279" t="s">
        <v>240</v>
      </c>
      <c r="AJ279" t="s">
        <v>240</v>
      </c>
      <c r="AK279" t="s">
        <v>240</v>
      </c>
      <c r="AL279" t="s">
        <v>240</v>
      </c>
      <c r="AM279" t="s">
        <v>240</v>
      </c>
      <c r="AN279" t="s">
        <v>240</v>
      </c>
      <c r="AO279" t="s">
        <v>240</v>
      </c>
      <c r="AP279" t="s">
        <v>240</v>
      </c>
      <c r="AQ279" t="s">
        <v>240</v>
      </c>
      <c r="AR279" t="s">
        <v>240</v>
      </c>
      <c r="AS279" t="s">
        <v>240</v>
      </c>
      <c r="AT279" t="s">
        <v>240</v>
      </c>
      <c r="AU279" t="s">
        <v>240</v>
      </c>
      <c r="AV279" t="s">
        <v>240</v>
      </c>
      <c r="AW279" t="s">
        <v>240</v>
      </c>
      <c r="AX279" s="259" t="s">
        <v>240</v>
      </c>
      <c r="AY279"/>
      <c r="AZ279" t="s">
        <v>240</v>
      </c>
    </row>
    <row r="280" spans="1:52" ht="15" x14ac:dyDescent="0.25">
      <c r="A280" s="262">
        <v>706129</v>
      </c>
      <c r="B280" s="263" t="s">
        <v>262</v>
      </c>
      <c r="C280" s="264" t="s">
        <v>186</v>
      </c>
      <c r="D280" s="264" t="s">
        <v>188</v>
      </c>
      <c r="E280" s="264" t="s">
        <v>186</v>
      </c>
      <c r="F280" s="264" t="s">
        <v>188</v>
      </c>
      <c r="G280" s="264" t="s">
        <v>186</v>
      </c>
      <c r="H280" s="264" t="s">
        <v>187</v>
      </c>
      <c r="I280" s="264" t="s">
        <v>188</v>
      </c>
      <c r="J280" s="264" t="s">
        <v>186</v>
      </c>
      <c r="K280" s="264" t="s">
        <v>186</v>
      </c>
      <c r="L280" s="264" t="s">
        <v>188</v>
      </c>
      <c r="M280" t="s">
        <v>186</v>
      </c>
      <c r="N280" t="s">
        <v>186</v>
      </c>
      <c r="O280" s="264" t="s">
        <v>187</v>
      </c>
      <c r="P280" s="264" t="s">
        <v>187</v>
      </c>
      <c r="Q280" s="264" t="s">
        <v>187</v>
      </c>
      <c r="R280" s="264" t="s">
        <v>188</v>
      </c>
      <c r="S280" s="264" t="s">
        <v>187</v>
      </c>
      <c r="T280" s="264" t="s">
        <v>187</v>
      </c>
      <c r="U280" s="264" t="s">
        <v>187</v>
      </c>
      <c r="V280" s="264" t="s">
        <v>187</v>
      </c>
      <c r="W280" s="264" t="s">
        <v>187</v>
      </c>
      <c r="X280" s="264" t="s">
        <v>187</v>
      </c>
      <c r="Y280" s="264" t="s">
        <v>187</v>
      </c>
      <c r="Z280" s="264" t="s">
        <v>187</v>
      </c>
      <c r="AA280" s="264" t="s">
        <v>240</v>
      </c>
      <c r="AB280" s="264" t="s">
        <v>240</v>
      </c>
      <c r="AC280" s="264" t="s">
        <v>240</v>
      </c>
      <c r="AD280" s="264" t="s">
        <v>240</v>
      </c>
      <c r="AE280" s="264" t="s">
        <v>240</v>
      </c>
      <c r="AF280" s="264" t="s">
        <v>240</v>
      </c>
      <c r="AG280" s="264" t="s">
        <v>240</v>
      </c>
      <c r="AH280" s="264" t="s">
        <v>240</v>
      </c>
      <c r="AI280" s="264" t="s">
        <v>240</v>
      </c>
      <c r="AJ280" s="264" t="s">
        <v>240</v>
      </c>
      <c r="AK280" s="264" t="s">
        <v>240</v>
      </c>
      <c r="AL280" s="264" t="s">
        <v>240</v>
      </c>
      <c r="AM280" s="264" t="s">
        <v>240</v>
      </c>
      <c r="AN280" s="264" t="s">
        <v>240</v>
      </c>
      <c r="AO280" s="264" t="s">
        <v>240</v>
      </c>
      <c r="AP280" s="264" t="s">
        <v>240</v>
      </c>
      <c r="AQ280" s="264" t="s">
        <v>240</v>
      </c>
      <c r="AR280" s="264" t="s">
        <v>240</v>
      </c>
      <c r="AS280" s="264" t="s">
        <v>240</v>
      </c>
      <c r="AT280" s="264" t="s">
        <v>240</v>
      </c>
      <c r="AU280" s="264" t="s">
        <v>240</v>
      </c>
      <c r="AV280" s="264" t="s">
        <v>240</v>
      </c>
      <c r="AW280" s="264" t="s">
        <v>240</v>
      </c>
      <c r="AX280" s="264" t="s">
        <v>240</v>
      </c>
      <c r="AY280" s="264" t="s">
        <v>2044</v>
      </c>
      <c r="AZ280" t="s">
        <v>240</v>
      </c>
    </row>
    <row r="281" spans="1:52" ht="15" x14ac:dyDescent="0.25">
      <c r="A281" s="260">
        <v>706148</v>
      </c>
      <c r="B281" s="261" t="s">
        <v>468</v>
      </c>
      <c r="C281" t="s">
        <v>186</v>
      </c>
      <c r="D281" t="s">
        <v>186</v>
      </c>
      <c r="E281" t="s">
        <v>186</v>
      </c>
      <c r="F281" t="s">
        <v>186</v>
      </c>
      <c r="G281" t="s">
        <v>186</v>
      </c>
      <c r="H281" t="s">
        <v>186</v>
      </c>
      <c r="I281" t="s">
        <v>186</v>
      </c>
      <c r="J281" t="s">
        <v>186</v>
      </c>
      <c r="K281" t="s">
        <v>186</v>
      </c>
      <c r="L281" t="s">
        <v>186</v>
      </c>
      <c r="M281" t="s">
        <v>186</v>
      </c>
      <c r="N281" t="s">
        <v>186</v>
      </c>
      <c r="O281" t="s">
        <v>186</v>
      </c>
      <c r="P281" t="s">
        <v>186</v>
      </c>
      <c r="Q281" t="s">
        <v>186</v>
      </c>
      <c r="R281" t="s">
        <v>186</v>
      </c>
      <c r="S281" t="s">
        <v>186</v>
      </c>
      <c r="T281" t="s">
        <v>186</v>
      </c>
      <c r="U281" t="s">
        <v>187</v>
      </c>
      <c r="V281" t="s">
        <v>186</v>
      </c>
      <c r="W281" t="s">
        <v>188</v>
      </c>
      <c r="X281" t="s">
        <v>188</v>
      </c>
      <c r="Y281" t="s">
        <v>188</v>
      </c>
      <c r="Z281" t="s">
        <v>186</v>
      </c>
      <c r="AA281" t="s">
        <v>240</v>
      </c>
      <c r="AB281" t="s">
        <v>240</v>
      </c>
      <c r="AC281" t="s">
        <v>240</v>
      </c>
      <c r="AD281" t="s">
        <v>240</v>
      </c>
      <c r="AE281" t="s">
        <v>240</v>
      </c>
      <c r="AF281" t="s">
        <v>240</v>
      </c>
      <c r="AG281" t="s">
        <v>240</v>
      </c>
      <c r="AH281" t="s">
        <v>240</v>
      </c>
      <c r="AI281" t="s">
        <v>240</v>
      </c>
      <c r="AJ281" t="s">
        <v>240</v>
      </c>
      <c r="AK281" t="s">
        <v>240</v>
      </c>
      <c r="AL281" t="s">
        <v>240</v>
      </c>
      <c r="AM281" t="s">
        <v>240</v>
      </c>
      <c r="AN281" t="s">
        <v>240</v>
      </c>
      <c r="AO281" t="s">
        <v>240</v>
      </c>
      <c r="AP281" t="s">
        <v>240</v>
      </c>
      <c r="AQ281" t="s">
        <v>240</v>
      </c>
      <c r="AR281" t="s">
        <v>240</v>
      </c>
      <c r="AS281" t="s">
        <v>240</v>
      </c>
      <c r="AT281" t="s">
        <v>240</v>
      </c>
      <c r="AU281" t="s">
        <v>240</v>
      </c>
      <c r="AV281" t="s">
        <v>240</v>
      </c>
      <c r="AW281" t="s">
        <v>240</v>
      </c>
      <c r="AX281" s="259" t="s">
        <v>240</v>
      </c>
      <c r="AY281"/>
      <c r="AZ281" t="s">
        <v>240</v>
      </c>
    </row>
    <row r="282" spans="1:52" ht="15" x14ac:dyDescent="0.25">
      <c r="A282" s="262">
        <v>706173</v>
      </c>
      <c r="B282" s="263" t="s">
        <v>261</v>
      </c>
      <c r="C282" s="264" t="s">
        <v>186</v>
      </c>
      <c r="D282" s="264" t="s">
        <v>186</v>
      </c>
      <c r="E282" s="264" t="s">
        <v>188</v>
      </c>
      <c r="F282" s="264" t="s">
        <v>188</v>
      </c>
      <c r="G282" s="264" t="s">
        <v>188</v>
      </c>
      <c r="H282" s="264" t="s">
        <v>188</v>
      </c>
      <c r="I282" s="264" t="s">
        <v>188</v>
      </c>
      <c r="J282" s="264" t="s">
        <v>188</v>
      </c>
      <c r="K282" s="264" t="s">
        <v>187</v>
      </c>
      <c r="L282" s="264" t="s">
        <v>188</v>
      </c>
      <c r="M282" t="s">
        <v>2124</v>
      </c>
      <c r="N282" t="s">
        <v>186</v>
      </c>
      <c r="O282" s="264" t="s">
        <v>240</v>
      </c>
      <c r="P282" s="264" t="s">
        <v>240</v>
      </c>
      <c r="Q282" s="264" t="s">
        <v>240</v>
      </c>
      <c r="R282" s="264" t="s">
        <v>240</v>
      </c>
      <c r="S282" s="264" t="s">
        <v>240</v>
      </c>
      <c r="T282" s="264" t="s">
        <v>240</v>
      </c>
      <c r="U282" s="264" t="s">
        <v>240</v>
      </c>
      <c r="V282" s="264" t="s">
        <v>240</v>
      </c>
      <c r="W282" s="264" t="s">
        <v>240</v>
      </c>
      <c r="X282" s="264" t="s">
        <v>240</v>
      </c>
      <c r="Y282" s="264" t="s">
        <v>240</v>
      </c>
      <c r="Z282" s="264" t="s">
        <v>240</v>
      </c>
      <c r="AA282" s="264" t="s">
        <v>240</v>
      </c>
      <c r="AB282" s="264" t="s">
        <v>240</v>
      </c>
      <c r="AC282" s="264" t="s">
        <v>240</v>
      </c>
      <c r="AD282" s="264" t="s">
        <v>240</v>
      </c>
      <c r="AE282" s="264" t="s">
        <v>240</v>
      </c>
      <c r="AF282" s="264" t="s">
        <v>240</v>
      </c>
      <c r="AG282" s="264" t="s">
        <v>240</v>
      </c>
      <c r="AH282" s="264" t="s">
        <v>240</v>
      </c>
      <c r="AI282" s="264" t="s">
        <v>240</v>
      </c>
      <c r="AJ282" s="264" t="s">
        <v>240</v>
      </c>
      <c r="AK282" s="264" t="s">
        <v>240</v>
      </c>
      <c r="AL282" s="264" t="s">
        <v>240</v>
      </c>
      <c r="AM282" s="264" t="s">
        <v>240</v>
      </c>
      <c r="AN282" s="264" t="s">
        <v>240</v>
      </c>
      <c r="AO282" s="264" t="s">
        <v>240</v>
      </c>
      <c r="AP282" s="264" t="s">
        <v>240</v>
      </c>
      <c r="AQ282" s="264" t="s">
        <v>240</v>
      </c>
      <c r="AR282" s="264" t="s">
        <v>240</v>
      </c>
      <c r="AS282" s="264" t="s">
        <v>240</v>
      </c>
      <c r="AT282" s="264" t="s">
        <v>240</v>
      </c>
      <c r="AU282" s="264" t="s">
        <v>240</v>
      </c>
      <c r="AV282" s="264" t="s">
        <v>240</v>
      </c>
      <c r="AW282" s="264" t="s">
        <v>240</v>
      </c>
      <c r="AX282" s="264" t="s">
        <v>240</v>
      </c>
      <c r="AY282" s="264" t="s">
        <v>2044</v>
      </c>
      <c r="AZ282" t="s">
        <v>240</v>
      </c>
    </row>
    <row r="283" spans="1:52" ht="15" x14ac:dyDescent="0.25">
      <c r="A283" s="260">
        <v>706175</v>
      </c>
      <c r="B283" s="261" t="s">
        <v>239</v>
      </c>
      <c r="C283" t="s">
        <v>186</v>
      </c>
      <c r="D283" t="s">
        <v>188</v>
      </c>
      <c r="E283" t="s">
        <v>188</v>
      </c>
      <c r="F283" t="s">
        <v>188</v>
      </c>
      <c r="G283" t="s">
        <v>186</v>
      </c>
      <c r="H283" t="s">
        <v>186</v>
      </c>
      <c r="I283" t="s">
        <v>188</v>
      </c>
      <c r="J283" t="s">
        <v>188</v>
      </c>
      <c r="K283" t="s">
        <v>188</v>
      </c>
      <c r="L283" t="s">
        <v>186</v>
      </c>
      <c r="M283" t="s">
        <v>188</v>
      </c>
      <c r="N283" t="s">
        <v>188</v>
      </c>
      <c r="O283" t="s">
        <v>188</v>
      </c>
      <c r="P283" t="s">
        <v>188</v>
      </c>
      <c r="Q283" t="s">
        <v>188</v>
      </c>
      <c r="R283" t="s">
        <v>188</v>
      </c>
      <c r="S283" t="s">
        <v>186</v>
      </c>
      <c r="T283" t="s">
        <v>188</v>
      </c>
      <c r="U283" t="s">
        <v>188</v>
      </c>
      <c r="V283" t="s">
        <v>188</v>
      </c>
      <c r="W283" t="s">
        <v>186</v>
      </c>
      <c r="X283" t="s">
        <v>188</v>
      </c>
      <c r="Y283" t="s">
        <v>188</v>
      </c>
      <c r="Z283" t="s">
        <v>188</v>
      </c>
      <c r="AA283" t="s">
        <v>188</v>
      </c>
      <c r="AB283" t="s">
        <v>188</v>
      </c>
      <c r="AC283" t="s">
        <v>188</v>
      </c>
      <c r="AD283" t="s">
        <v>188</v>
      </c>
      <c r="AE283" t="s">
        <v>188</v>
      </c>
      <c r="AF283" t="s">
        <v>186</v>
      </c>
      <c r="AG283" t="s">
        <v>188</v>
      </c>
      <c r="AH283" t="s">
        <v>188</v>
      </c>
      <c r="AI283" t="s">
        <v>186</v>
      </c>
      <c r="AJ283" t="s">
        <v>188</v>
      </c>
      <c r="AK283" t="s">
        <v>186</v>
      </c>
      <c r="AL283" t="s">
        <v>188</v>
      </c>
      <c r="AM283" t="s">
        <v>240</v>
      </c>
      <c r="AN283" t="s">
        <v>240</v>
      </c>
      <c r="AO283" t="s">
        <v>240</v>
      </c>
      <c r="AP283" t="s">
        <v>240</v>
      </c>
      <c r="AQ283" t="s">
        <v>240</v>
      </c>
      <c r="AR283" t="s">
        <v>240</v>
      </c>
      <c r="AS283" t="s">
        <v>240</v>
      </c>
      <c r="AT283" t="s">
        <v>240</v>
      </c>
      <c r="AU283" t="s">
        <v>240</v>
      </c>
      <c r="AV283" t="s">
        <v>240</v>
      </c>
      <c r="AW283" t="s">
        <v>240</v>
      </c>
      <c r="AX283" s="259" t="s">
        <v>240</v>
      </c>
      <c r="AY283"/>
      <c r="AZ283" t="s">
        <v>240</v>
      </c>
    </row>
    <row r="284" spans="1:52" ht="15" x14ac:dyDescent="0.25">
      <c r="A284" s="260">
        <v>706178</v>
      </c>
      <c r="B284" s="261" t="s">
        <v>263</v>
      </c>
      <c r="C284" t="s">
        <v>188</v>
      </c>
      <c r="D284" t="s">
        <v>186</v>
      </c>
      <c r="E284" t="s">
        <v>186</v>
      </c>
      <c r="F284" t="s">
        <v>188</v>
      </c>
      <c r="G284" t="s">
        <v>186</v>
      </c>
      <c r="H284" t="s">
        <v>188</v>
      </c>
      <c r="I284" t="s">
        <v>186</v>
      </c>
      <c r="J284" t="s">
        <v>188</v>
      </c>
      <c r="K284" t="s">
        <v>188</v>
      </c>
      <c r="L284" t="s">
        <v>186</v>
      </c>
      <c r="M284" t="s">
        <v>188</v>
      </c>
      <c r="N284" t="s">
        <v>188</v>
      </c>
      <c r="O284" t="s">
        <v>188</v>
      </c>
      <c r="P284" t="s">
        <v>186</v>
      </c>
      <c r="Q284" t="s">
        <v>186</v>
      </c>
      <c r="R284" t="s">
        <v>188</v>
      </c>
      <c r="S284" t="s">
        <v>186</v>
      </c>
      <c r="T284" t="s">
        <v>188</v>
      </c>
      <c r="U284" t="s">
        <v>188</v>
      </c>
      <c r="V284" t="s">
        <v>186</v>
      </c>
      <c r="W284" t="s">
        <v>188</v>
      </c>
      <c r="X284" t="s">
        <v>186</v>
      </c>
      <c r="Y284" t="s">
        <v>188</v>
      </c>
      <c r="Z284" t="s">
        <v>188</v>
      </c>
      <c r="AA284" t="s">
        <v>188</v>
      </c>
      <c r="AB284" t="s">
        <v>188</v>
      </c>
      <c r="AC284" t="s">
        <v>188</v>
      </c>
      <c r="AD284" t="s">
        <v>188</v>
      </c>
      <c r="AE284" t="s">
        <v>188</v>
      </c>
      <c r="AF284" t="s">
        <v>188</v>
      </c>
      <c r="AG284" t="s">
        <v>240</v>
      </c>
      <c r="AH284" t="s">
        <v>240</v>
      </c>
      <c r="AI284" t="s">
        <v>240</v>
      </c>
      <c r="AJ284" t="s">
        <v>240</v>
      </c>
      <c r="AK284" t="s">
        <v>240</v>
      </c>
      <c r="AL284" t="s">
        <v>240</v>
      </c>
      <c r="AM284" t="s">
        <v>240</v>
      </c>
      <c r="AN284" t="s">
        <v>240</v>
      </c>
      <c r="AO284" t="s">
        <v>240</v>
      </c>
      <c r="AP284" t="s">
        <v>240</v>
      </c>
      <c r="AQ284" t="s">
        <v>240</v>
      </c>
      <c r="AR284" t="s">
        <v>240</v>
      </c>
      <c r="AS284" t="s">
        <v>240</v>
      </c>
      <c r="AT284" t="s">
        <v>240</v>
      </c>
      <c r="AU284" t="s">
        <v>240</v>
      </c>
      <c r="AV284" t="s">
        <v>240</v>
      </c>
      <c r="AW284" t="s">
        <v>240</v>
      </c>
      <c r="AX284" s="259" t="s">
        <v>240</v>
      </c>
      <c r="AY284"/>
      <c r="AZ284" t="s">
        <v>240</v>
      </c>
    </row>
    <row r="285" spans="1:52" ht="15" x14ac:dyDescent="0.25">
      <c r="A285" s="262">
        <v>706179</v>
      </c>
      <c r="B285" s="263" t="s">
        <v>261</v>
      </c>
      <c r="C285" s="264" t="s">
        <v>188</v>
      </c>
      <c r="D285" s="264" t="s">
        <v>186</v>
      </c>
      <c r="E285" s="264" t="s">
        <v>186</v>
      </c>
      <c r="F285" s="264" t="s">
        <v>188</v>
      </c>
      <c r="G285" s="264" t="s">
        <v>186</v>
      </c>
      <c r="H285" s="264" t="s">
        <v>187</v>
      </c>
      <c r="I285" s="264" t="s">
        <v>188</v>
      </c>
      <c r="J285" s="264" t="s">
        <v>187</v>
      </c>
      <c r="K285" s="264" t="s">
        <v>187</v>
      </c>
      <c r="L285" s="264" t="s">
        <v>188</v>
      </c>
      <c r="M285" t="s">
        <v>188</v>
      </c>
      <c r="N285" t="s">
        <v>186</v>
      </c>
      <c r="O285" s="264" t="s">
        <v>240</v>
      </c>
      <c r="P285" s="264" t="s">
        <v>240</v>
      </c>
      <c r="Q285" s="264" t="s">
        <v>240</v>
      </c>
      <c r="R285" s="264" t="s">
        <v>240</v>
      </c>
      <c r="S285" s="264" t="s">
        <v>240</v>
      </c>
      <c r="T285" s="264" t="s">
        <v>240</v>
      </c>
      <c r="U285" s="264" t="s">
        <v>240</v>
      </c>
      <c r="V285" s="264" t="s">
        <v>240</v>
      </c>
      <c r="W285" s="264" t="s">
        <v>240</v>
      </c>
      <c r="X285" s="264" t="s">
        <v>240</v>
      </c>
      <c r="Y285" s="264" t="s">
        <v>240</v>
      </c>
      <c r="Z285" s="264" t="s">
        <v>240</v>
      </c>
      <c r="AA285" s="264" t="s">
        <v>240</v>
      </c>
      <c r="AB285" s="264" t="s">
        <v>240</v>
      </c>
      <c r="AC285" s="264" t="s">
        <v>240</v>
      </c>
      <c r="AD285" s="264" t="s">
        <v>240</v>
      </c>
      <c r="AE285" s="264" t="s">
        <v>240</v>
      </c>
      <c r="AF285" s="264" t="s">
        <v>240</v>
      </c>
      <c r="AG285" s="264" t="s">
        <v>240</v>
      </c>
      <c r="AH285" s="264" t="s">
        <v>240</v>
      </c>
      <c r="AI285" s="264" t="s">
        <v>240</v>
      </c>
      <c r="AJ285" s="264" t="s">
        <v>240</v>
      </c>
      <c r="AK285" s="264" t="s">
        <v>240</v>
      </c>
      <c r="AL285" s="264" t="s">
        <v>240</v>
      </c>
      <c r="AM285" s="264" t="s">
        <v>240</v>
      </c>
      <c r="AN285" s="264" t="s">
        <v>240</v>
      </c>
      <c r="AO285" s="264" t="s">
        <v>240</v>
      </c>
      <c r="AP285" s="264" t="s">
        <v>240</v>
      </c>
      <c r="AQ285" s="264" t="s">
        <v>240</v>
      </c>
      <c r="AR285" s="264" t="s">
        <v>240</v>
      </c>
      <c r="AS285" s="264" t="s">
        <v>240</v>
      </c>
      <c r="AT285" s="264" t="s">
        <v>240</v>
      </c>
      <c r="AU285" s="264" t="s">
        <v>240</v>
      </c>
      <c r="AV285" s="264" t="s">
        <v>240</v>
      </c>
      <c r="AW285" s="264" t="s">
        <v>240</v>
      </c>
      <c r="AX285" s="264" t="s">
        <v>240</v>
      </c>
      <c r="AY285" s="264" t="s">
        <v>2044</v>
      </c>
      <c r="AZ285" t="s">
        <v>240</v>
      </c>
    </row>
    <row r="286" spans="1:52" ht="15" x14ac:dyDescent="0.25">
      <c r="A286" s="260">
        <v>706189</v>
      </c>
      <c r="B286" s="261" t="s">
        <v>262</v>
      </c>
      <c r="C286" t="s">
        <v>188</v>
      </c>
      <c r="D286" t="s">
        <v>188</v>
      </c>
      <c r="E286" t="s">
        <v>186</v>
      </c>
      <c r="F286" t="s">
        <v>188</v>
      </c>
      <c r="G286" t="s">
        <v>186</v>
      </c>
      <c r="H286" t="s">
        <v>188</v>
      </c>
      <c r="I286" t="s">
        <v>186</v>
      </c>
      <c r="J286" t="s">
        <v>186</v>
      </c>
      <c r="K286" t="s">
        <v>188</v>
      </c>
      <c r="L286" t="s">
        <v>188</v>
      </c>
      <c r="M286" t="s">
        <v>186</v>
      </c>
      <c r="N286" t="s">
        <v>186</v>
      </c>
      <c r="O286" t="s">
        <v>186</v>
      </c>
      <c r="P286" t="s">
        <v>186</v>
      </c>
      <c r="Q286" t="s">
        <v>186</v>
      </c>
      <c r="R286" t="s">
        <v>186</v>
      </c>
      <c r="S286" t="s">
        <v>188</v>
      </c>
      <c r="T286" t="s">
        <v>188</v>
      </c>
      <c r="U286" t="s">
        <v>188</v>
      </c>
      <c r="V286" t="s">
        <v>188</v>
      </c>
      <c r="W286" t="s">
        <v>188</v>
      </c>
      <c r="X286" t="s">
        <v>188</v>
      </c>
      <c r="Y286" t="s">
        <v>186</v>
      </c>
      <c r="Z286" t="s">
        <v>188</v>
      </c>
      <c r="AA286" t="s">
        <v>240</v>
      </c>
      <c r="AB286" t="s">
        <v>240</v>
      </c>
      <c r="AC286" t="s">
        <v>240</v>
      </c>
      <c r="AD286" t="s">
        <v>240</v>
      </c>
      <c r="AE286" t="s">
        <v>240</v>
      </c>
      <c r="AF286" t="s">
        <v>240</v>
      </c>
      <c r="AG286" t="s">
        <v>240</v>
      </c>
      <c r="AH286" t="s">
        <v>240</v>
      </c>
      <c r="AI286" t="s">
        <v>240</v>
      </c>
      <c r="AJ286" t="s">
        <v>240</v>
      </c>
      <c r="AK286" t="s">
        <v>240</v>
      </c>
      <c r="AL286" t="s">
        <v>240</v>
      </c>
      <c r="AM286" t="s">
        <v>240</v>
      </c>
      <c r="AN286" t="s">
        <v>240</v>
      </c>
      <c r="AO286" t="s">
        <v>240</v>
      </c>
      <c r="AP286" t="s">
        <v>240</v>
      </c>
      <c r="AQ286" t="s">
        <v>240</v>
      </c>
      <c r="AR286" t="s">
        <v>240</v>
      </c>
      <c r="AS286" t="s">
        <v>240</v>
      </c>
      <c r="AT286" t="s">
        <v>240</v>
      </c>
      <c r="AU286" t="s">
        <v>240</v>
      </c>
      <c r="AV286" t="s">
        <v>240</v>
      </c>
      <c r="AW286" t="s">
        <v>240</v>
      </c>
      <c r="AX286" s="259" t="s">
        <v>240</v>
      </c>
      <c r="AY286"/>
      <c r="AZ286" t="s">
        <v>240</v>
      </c>
    </row>
    <row r="287" spans="1:52" ht="15" x14ac:dyDescent="0.25">
      <c r="A287" s="262">
        <v>706198</v>
      </c>
      <c r="B287" s="263" t="s">
        <v>261</v>
      </c>
      <c r="C287" s="264" t="s">
        <v>188</v>
      </c>
      <c r="D287" s="264" t="s">
        <v>188</v>
      </c>
      <c r="E287" s="264" t="s">
        <v>187</v>
      </c>
      <c r="F287" s="264" t="s">
        <v>188</v>
      </c>
      <c r="G287" s="264" t="s">
        <v>188</v>
      </c>
      <c r="H287" s="264" t="s">
        <v>187</v>
      </c>
      <c r="I287" s="264" t="s">
        <v>188</v>
      </c>
      <c r="J287" s="264" t="s">
        <v>188</v>
      </c>
      <c r="K287" s="264" t="s">
        <v>188</v>
      </c>
      <c r="L287" s="264" t="s">
        <v>187</v>
      </c>
      <c r="M287" t="s">
        <v>186</v>
      </c>
      <c r="N287" t="s">
        <v>186</v>
      </c>
      <c r="O287" s="264" t="s">
        <v>240</v>
      </c>
      <c r="P287" s="264" t="s">
        <v>240</v>
      </c>
      <c r="Q287" s="264" t="s">
        <v>240</v>
      </c>
      <c r="R287" s="264" t="s">
        <v>240</v>
      </c>
      <c r="S287" s="264" t="s">
        <v>240</v>
      </c>
      <c r="T287" s="264" t="s">
        <v>240</v>
      </c>
      <c r="U287" s="264" t="s">
        <v>240</v>
      </c>
      <c r="V287" s="264" t="s">
        <v>240</v>
      </c>
      <c r="W287" s="264" t="s">
        <v>240</v>
      </c>
      <c r="X287" s="264" t="s">
        <v>240</v>
      </c>
      <c r="Y287" s="264" t="s">
        <v>240</v>
      </c>
      <c r="Z287" s="264" t="s">
        <v>240</v>
      </c>
      <c r="AA287" s="264" t="s">
        <v>240</v>
      </c>
      <c r="AB287" s="264" t="s">
        <v>240</v>
      </c>
      <c r="AC287" s="264" t="s">
        <v>240</v>
      </c>
      <c r="AD287" s="264" t="s">
        <v>240</v>
      </c>
      <c r="AE287" s="264" t="s">
        <v>240</v>
      </c>
      <c r="AF287" s="264" t="s">
        <v>240</v>
      </c>
      <c r="AG287" s="264" t="s">
        <v>240</v>
      </c>
      <c r="AH287" s="264" t="s">
        <v>240</v>
      </c>
      <c r="AI287" s="264" t="s">
        <v>240</v>
      </c>
      <c r="AJ287" s="264" t="s">
        <v>240</v>
      </c>
      <c r="AK287" s="264" t="s">
        <v>240</v>
      </c>
      <c r="AL287" s="264" t="s">
        <v>240</v>
      </c>
      <c r="AM287" s="264" t="s">
        <v>240</v>
      </c>
      <c r="AN287" s="264" t="s">
        <v>240</v>
      </c>
      <c r="AO287" s="264" t="s">
        <v>240</v>
      </c>
      <c r="AP287" s="264" t="s">
        <v>240</v>
      </c>
      <c r="AQ287" s="264" t="s">
        <v>240</v>
      </c>
      <c r="AR287" s="264" t="s">
        <v>240</v>
      </c>
      <c r="AS287" s="264" t="s">
        <v>240</v>
      </c>
      <c r="AT287" s="264" t="s">
        <v>240</v>
      </c>
      <c r="AU287" s="264" t="s">
        <v>240</v>
      </c>
      <c r="AV287" s="264" t="s">
        <v>240</v>
      </c>
      <c r="AW287" s="264" t="s">
        <v>240</v>
      </c>
      <c r="AX287" s="264" t="s">
        <v>240</v>
      </c>
      <c r="AY287" s="264" t="s">
        <v>2044</v>
      </c>
      <c r="AZ287" t="s">
        <v>5190</v>
      </c>
    </row>
    <row r="288" spans="1:52" ht="15" x14ac:dyDescent="0.25">
      <c r="A288" s="260">
        <v>706211</v>
      </c>
      <c r="B288" s="261" t="s">
        <v>468</v>
      </c>
      <c r="C288" t="s">
        <v>186</v>
      </c>
      <c r="D288" t="s">
        <v>188</v>
      </c>
      <c r="E288" t="s">
        <v>186</v>
      </c>
      <c r="F288" t="s">
        <v>188</v>
      </c>
      <c r="G288" t="s">
        <v>186</v>
      </c>
      <c r="H288" t="s">
        <v>186</v>
      </c>
      <c r="I288" t="s">
        <v>186</v>
      </c>
      <c r="J288" t="s">
        <v>186</v>
      </c>
      <c r="K288" t="s">
        <v>188</v>
      </c>
      <c r="L288" t="s">
        <v>187</v>
      </c>
      <c r="M288" t="s">
        <v>186</v>
      </c>
      <c r="N288" t="s">
        <v>186</v>
      </c>
      <c r="O288" t="s">
        <v>186</v>
      </c>
      <c r="P288" t="s">
        <v>188</v>
      </c>
      <c r="Q288" t="s">
        <v>188</v>
      </c>
      <c r="R288" t="s">
        <v>186</v>
      </c>
      <c r="S288" t="s">
        <v>186</v>
      </c>
      <c r="T288" t="s">
        <v>186</v>
      </c>
      <c r="U288" t="s">
        <v>188</v>
      </c>
      <c r="V288" t="s">
        <v>188</v>
      </c>
      <c r="W288" t="s">
        <v>188</v>
      </c>
      <c r="X288" t="s">
        <v>186</v>
      </c>
      <c r="Y288" t="s">
        <v>188</v>
      </c>
      <c r="Z288" t="s">
        <v>188</v>
      </c>
      <c r="AA288" t="s">
        <v>240</v>
      </c>
      <c r="AB288" t="s">
        <v>240</v>
      </c>
      <c r="AC288" t="s">
        <v>240</v>
      </c>
      <c r="AD288" t="s">
        <v>240</v>
      </c>
      <c r="AE288" t="s">
        <v>240</v>
      </c>
      <c r="AF288" t="s">
        <v>240</v>
      </c>
      <c r="AG288" t="s">
        <v>240</v>
      </c>
      <c r="AH288" t="s">
        <v>240</v>
      </c>
      <c r="AI288" t="s">
        <v>240</v>
      </c>
      <c r="AJ288" t="s">
        <v>240</v>
      </c>
      <c r="AK288" t="s">
        <v>240</v>
      </c>
      <c r="AL288" t="s">
        <v>240</v>
      </c>
      <c r="AM288" t="s">
        <v>240</v>
      </c>
      <c r="AN288" t="s">
        <v>240</v>
      </c>
      <c r="AO288" t="s">
        <v>240</v>
      </c>
      <c r="AP288" t="s">
        <v>240</v>
      </c>
      <c r="AQ288" t="s">
        <v>240</v>
      </c>
      <c r="AR288" t="s">
        <v>240</v>
      </c>
      <c r="AS288"/>
      <c r="AT288" t="s">
        <v>240</v>
      </c>
      <c r="AU288" t="s">
        <v>240</v>
      </c>
      <c r="AV288" t="s">
        <v>240</v>
      </c>
      <c r="AW288" t="s">
        <v>240</v>
      </c>
      <c r="AX288" s="259" t="s">
        <v>240</v>
      </c>
      <c r="AY288"/>
      <c r="AZ288" t="s">
        <v>240</v>
      </c>
    </row>
    <row r="289" spans="1:52" ht="15" x14ac:dyDescent="0.25">
      <c r="A289" s="260">
        <v>706215</v>
      </c>
      <c r="B289" s="261" t="s">
        <v>466</v>
      </c>
      <c r="C289" t="s">
        <v>186</v>
      </c>
      <c r="D289" t="s">
        <v>188</v>
      </c>
      <c r="E289" t="s">
        <v>188</v>
      </c>
      <c r="F289" t="s">
        <v>188</v>
      </c>
      <c r="G289" t="s">
        <v>186</v>
      </c>
      <c r="H289" t="s">
        <v>188</v>
      </c>
      <c r="I289" t="s">
        <v>188</v>
      </c>
      <c r="J289" t="s">
        <v>188</v>
      </c>
      <c r="K289" t="s">
        <v>188</v>
      </c>
      <c r="L289" t="s">
        <v>188</v>
      </c>
      <c r="M289" t="s">
        <v>188</v>
      </c>
      <c r="N289" t="s">
        <v>188</v>
      </c>
      <c r="O289" t="s">
        <v>186</v>
      </c>
      <c r="P289" t="s">
        <v>188</v>
      </c>
      <c r="Q289" t="s">
        <v>188</v>
      </c>
      <c r="R289" t="s">
        <v>188</v>
      </c>
      <c r="S289" t="s">
        <v>186</v>
      </c>
      <c r="T289" t="s">
        <v>188</v>
      </c>
      <c r="U289" t="s">
        <v>186</v>
      </c>
      <c r="V289" t="s">
        <v>188</v>
      </c>
      <c r="W289" t="s">
        <v>186</v>
      </c>
      <c r="X289" t="s">
        <v>188</v>
      </c>
      <c r="Y289" t="s">
        <v>188</v>
      </c>
      <c r="Z289" t="s">
        <v>186</v>
      </c>
      <c r="AA289" t="s">
        <v>188</v>
      </c>
      <c r="AB289" t="s">
        <v>188</v>
      </c>
      <c r="AC289" t="s">
        <v>188</v>
      </c>
      <c r="AD289" t="s">
        <v>188</v>
      </c>
      <c r="AE289" t="s">
        <v>188</v>
      </c>
      <c r="AF289" t="s">
        <v>188</v>
      </c>
      <c r="AG289" t="s">
        <v>188</v>
      </c>
      <c r="AH289" t="s">
        <v>188</v>
      </c>
      <c r="AI289" t="s">
        <v>188</v>
      </c>
      <c r="AJ289" t="s">
        <v>188</v>
      </c>
      <c r="AK289" t="s">
        <v>188</v>
      </c>
      <c r="AL289" t="s">
        <v>188</v>
      </c>
      <c r="AM289" t="s">
        <v>188</v>
      </c>
      <c r="AN289" t="s">
        <v>188</v>
      </c>
      <c r="AO289" t="s">
        <v>188</v>
      </c>
      <c r="AP289" t="s">
        <v>188</v>
      </c>
      <c r="AQ289" t="s">
        <v>188</v>
      </c>
      <c r="AR289" t="s">
        <v>188</v>
      </c>
      <c r="AS289" t="s">
        <v>240</v>
      </c>
      <c r="AT289" t="s">
        <v>240</v>
      </c>
      <c r="AU289" t="s">
        <v>240</v>
      </c>
      <c r="AV289" t="s">
        <v>240</v>
      </c>
      <c r="AW289" t="s">
        <v>240</v>
      </c>
      <c r="AX289" s="259" t="s">
        <v>240</v>
      </c>
      <c r="AY289"/>
      <c r="AZ289" t="s">
        <v>240</v>
      </c>
    </row>
    <row r="290" spans="1:52" ht="15" x14ac:dyDescent="0.25">
      <c r="A290" s="262">
        <v>706217</v>
      </c>
      <c r="B290" s="263" t="s">
        <v>261</v>
      </c>
      <c r="C290" s="264" t="s">
        <v>186</v>
      </c>
      <c r="D290" s="264" t="s">
        <v>186</v>
      </c>
      <c r="E290" s="264" t="s">
        <v>188</v>
      </c>
      <c r="F290" s="264" t="s">
        <v>186</v>
      </c>
      <c r="G290" s="264" t="s">
        <v>187</v>
      </c>
      <c r="H290" s="264" t="s">
        <v>187</v>
      </c>
      <c r="I290" s="264" t="s">
        <v>187</v>
      </c>
      <c r="J290" s="264" t="s">
        <v>188</v>
      </c>
      <c r="K290" s="264" t="s">
        <v>188</v>
      </c>
      <c r="L290" s="264" t="s">
        <v>187</v>
      </c>
      <c r="M290" t="s">
        <v>2124</v>
      </c>
      <c r="N290" t="s">
        <v>186</v>
      </c>
      <c r="O290" s="264" t="s">
        <v>240</v>
      </c>
      <c r="P290" s="264" t="s">
        <v>240</v>
      </c>
      <c r="Q290" s="264" t="s">
        <v>240</v>
      </c>
      <c r="R290" s="264" t="s">
        <v>240</v>
      </c>
      <c r="S290" s="264" t="s">
        <v>240</v>
      </c>
      <c r="T290" s="264" t="s">
        <v>240</v>
      </c>
      <c r="U290" s="264" t="s">
        <v>240</v>
      </c>
      <c r="V290" s="264" t="s">
        <v>240</v>
      </c>
      <c r="W290" s="264" t="s">
        <v>240</v>
      </c>
      <c r="X290" s="264" t="s">
        <v>240</v>
      </c>
      <c r="Y290" s="264" t="s">
        <v>240</v>
      </c>
      <c r="Z290" s="264" t="s">
        <v>240</v>
      </c>
      <c r="AA290" s="264" t="s">
        <v>240</v>
      </c>
      <c r="AB290" s="264" t="s">
        <v>240</v>
      </c>
      <c r="AC290" s="264" t="s">
        <v>240</v>
      </c>
      <c r="AD290" s="264" t="s">
        <v>240</v>
      </c>
      <c r="AE290" s="264" t="s">
        <v>240</v>
      </c>
      <c r="AF290" s="264" t="s">
        <v>240</v>
      </c>
      <c r="AG290" s="264" t="s">
        <v>240</v>
      </c>
      <c r="AH290" s="264" t="s">
        <v>240</v>
      </c>
      <c r="AI290" s="264" t="s">
        <v>240</v>
      </c>
      <c r="AJ290" s="264" t="s">
        <v>240</v>
      </c>
      <c r="AK290" s="264" t="s">
        <v>240</v>
      </c>
      <c r="AL290" s="264" t="s">
        <v>240</v>
      </c>
      <c r="AM290" s="264" t="s">
        <v>240</v>
      </c>
      <c r="AN290" s="264" t="s">
        <v>240</v>
      </c>
      <c r="AO290" s="264" t="s">
        <v>240</v>
      </c>
      <c r="AP290" s="264" t="s">
        <v>240</v>
      </c>
      <c r="AQ290" s="264" t="s">
        <v>240</v>
      </c>
      <c r="AR290" s="264" t="s">
        <v>240</v>
      </c>
      <c r="AS290" s="264" t="s">
        <v>240</v>
      </c>
      <c r="AT290" s="264" t="s">
        <v>240</v>
      </c>
      <c r="AU290" s="264" t="s">
        <v>240</v>
      </c>
      <c r="AV290" s="264" t="s">
        <v>240</v>
      </c>
      <c r="AW290" s="264" t="s">
        <v>240</v>
      </c>
      <c r="AX290" s="264" t="s">
        <v>240</v>
      </c>
      <c r="AY290" s="264" t="s">
        <v>2044</v>
      </c>
      <c r="AZ290" t="s">
        <v>240</v>
      </c>
    </row>
    <row r="291" spans="1:52" ht="15" x14ac:dyDescent="0.25">
      <c r="A291" s="262">
        <v>706218</v>
      </c>
      <c r="B291" s="263" t="s">
        <v>261</v>
      </c>
      <c r="C291" s="264" t="s">
        <v>187</v>
      </c>
      <c r="D291" s="264" t="s">
        <v>188</v>
      </c>
      <c r="E291" s="264" t="s">
        <v>188</v>
      </c>
      <c r="F291" s="264" t="s">
        <v>187</v>
      </c>
      <c r="G291" s="264" t="s">
        <v>188</v>
      </c>
      <c r="H291" s="264" t="s">
        <v>188</v>
      </c>
      <c r="I291" s="264" t="s">
        <v>187</v>
      </c>
      <c r="J291" s="264" t="s">
        <v>187</v>
      </c>
      <c r="K291" s="264" t="s">
        <v>187</v>
      </c>
      <c r="L291" s="264" t="s">
        <v>187</v>
      </c>
      <c r="M291" t="s">
        <v>186</v>
      </c>
      <c r="N291" t="s">
        <v>186</v>
      </c>
      <c r="O291" s="264" t="s">
        <v>240</v>
      </c>
      <c r="P291" s="264" t="s">
        <v>240</v>
      </c>
      <c r="Q291" s="264" t="s">
        <v>240</v>
      </c>
      <c r="R291" s="264" t="s">
        <v>240</v>
      </c>
      <c r="S291" s="264" t="s">
        <v>240</v>
      </c>
      <c r="T291" s="264" t="s">
        <v>240</v>
      </c>
      <c r="U291" s="264" t="s">
        <v>240</v>
      </c>
      <c r="V291" s="264" t="s">
        <v>240</v>
      </c>
      <c r="W291" s="264" t="s">
        <v>240</v>
      </c>
      <c r="X291" s="264" t="s">
        <v>240</v>
      </c>
      <c r="Y291" s="264" t="s">
        <v>240</v>
      </c>
      <c r="Z291" s="264" t="s">
        <v>240</v>
      </c>
      <c r="AA291" s="264" t="s">
        <v>240</v>
      </c>
      <c r="AB291" s="264" t="s">
        <v>240</v>
      </c>
      <c r="AC291" s="264" t="s">
        <v>240</v>
      </c>
      <c r="AD291" s="264" t="s">
        <v>240</v>
      </c>
      <c r="AE291" s="264" t="s">
        <v>240</v>
      </c>
      <c r="AF291" s="264" t="s">
        <v>240</v>
      </c>
      <c r="AG291" s="264" t="s">
        <v>240</v>
      </c>
      <c r="AH291" s="264" t="s">
        <v>240</v>
      </c>
      <c r="AI291" s="264" t="s">
        <v>240</v>
      </c>
      <c r="AJ291" s="264" t="s">
        <v>240</v>
      </c>
      <c r="AK291" s="264" t="s">
        <v>240</v>
      </c>
      <c r="AL291" s="264" t="s">
        <v>240</v>
      </c>
      <c r="AM291" s="264" t="s">
        <v>240</v>
      </c>
      <c r="AN291" s="264" t="s">
        <v>240</v>
      </c>
      <c r="AO291" s="264" t="s">
        <v>240</v>
      </c>
      <c r="AP291" s="264" t="s">
        <v>240</v>
      </c>
      <c r="AQ291" s="264" t="s">
        <v>240</v>
      </c>
      <c r="AR291" s="264" t="s">
        <v>240</v>
      </c>
      <c r="AS291" s="264" t="s">
        <v>240</v>
      </c>
      <c r="AT291" s="264" t="s">
        <v>240</v>
      </c>
      <c r="AU291" s="264" t="s">
        <v>240</v>
      </c>
      <c r="AV291" s="264" t="s">
        <v>240</v>
      </c>
      <c r="AW291" s="264" t="s">
        <v>240</v>
      </c>
      <c r="AX291" s="264" t="s">
        <v>240</v>
      </c>
      <c r="AY291" s="264" t="s">
        <v>2044</v>
      </c>
      <c r="AZ291" t="s">
        <v>240</v>
      </c>
    </row>
    <row r="292" spans="1:52" ht="15" x14ac:dyDescent="0.25">
      <c r="A292" s="262">
        <v>706221</v>
      </c>
      <c r="B292" s="263" t="s">
        <v>262</v>
      </c>
      <c r="C292" s="264" t="s">
        <v>188</v>
      </c>
      <c r="D292" s="264" t="s">
        <v>188</v>
      </c>
      <c r="E292" s="264" t="s">
        <v>188</v>
      </c>
      <c r="F292" s="264" t="s">
        <v>188</v>
      </c>
      <c r="G292" s="264" t="s">
        <v>186</v>
      </c>
      <c r="H292" s="264" t="s">
        <v>188</v>
      </c>
      <c r="I292" s="264" t="s">
        <v>186</v>
      </c>
      <c r="J292" s="264" t="s">
        <v>188</v>
      </c>
      <c r="K292" s="264" t="s">
        <v>188</v>
      </c>
      <c r="L292" s="264" t="s">
        <v>187</v>
      </c>
      <c r="M292" t="s">
        <v>186</v>
      </c>
      <c r="N292" t="s">
        <v>186</v>
      </c>
      <c r="O292" s="264" t="s">
        <v>188</v>
      </c>
      <c r="P292" s="264" t="s">
        <v>188</v>
      </c>
      <c r="Q292" s="264" t="s">
        <v>186</v>
      </c>
      <c r="R292" s="264" t="s">
        <v>188</v>
      </c>
      <c r="S292" s="264" t="s">
        <v>186</v>
      </c>
      <c r="T292" s="264" t="s">
        <v>186</v>
      </c>
      <c r="U292" s="264" t="s">
        <v>187</v>
      </c>
      <c r="V292" s="264" t="s">
        <v>188</v>
      </c>
      <c r="W292" s="264" t="s">
        <v>187</v>
      </c>
      <c r="X292" s="264" t="s">
        <v>187</v>
      </c>
      <c r="Y292" s="264" t="s">
        <v>187</v>
      </c>
      <c r="Z292" s="264" t="s">
        <v>187</v>
      </c>
      <c r="AA292" s="264" t="s">
        <v>240</v>
      </c>
      <c r="AB292" s="264" t="s">
        <v>240</v>
      </c>
      <c r="AC292" s="264" t="s">
        <v>240</v>
      </c>
      <c r="AD292" s="264" t="s">
        <v>240</v>
      </c>
      <c r="AE292" s="264" t="s">
        <v>240</v>
      </c>
      <c r="AF292" s="264" t="s">
        <v>240</v>
      </c>
      <c r="AG292" s="264" t="s">
        <v>240</v>
      </c>
      <c r="AH292" s="264" t="s">
        <v>240</v>
      </c>
      <c r="AI292" s="264" t="s">
        <v>240</v>
      </c>
      <c r="AJ292" s="264" t="s">
        <v>240</v>
      </c>
      <c r="AK292" s="264" t="s">
        <v>240</v>
      </c>
      <c r="AL292" s="264" t="s">
        <v>240</v>
      </c>
      <c r="AM292" s="264" t="s">
        <v>240</v>
      </c>
      <c r="AN292" s="264" t="s">
        <v>240</v>
      </c>
      <c r="AO292" s="264" t="s">
        <v>240</v>
      </c>
      <c r="AP292" s="264" t="s">
        <v>240</v>
      </c>
      <c r="AQ292" s="264" t="s">
        <v>240</v>
      </c>
      <c r="AR292" s="264" t="s">
        <v>240</v>
      </c>
      <c r="AS292" s="264" t="s">
        <v>240</v>
      </c>
      <c r="AT292" s="264" t="s">
        <v>240</v>
      </c>
      <c r="AU292" s="264" t="s">
        <v>240</v>
      </c>
      <c r="AV292" s="264" t="s">
        <v>240</v>
      </c>
      <c r="AW292" s="264" t="s">
        <v>240</v>
      </c>
      <c r="AX292" s="264" t="s">
        <v>240</v>
      </c>
      <c r="AY292" s="264" t="s">
        <v>2044</v>
      </c>
      <c r="AZ292" t="s">
        <v>5190</v>
      </c>
    </row>
    <row r="293" spans="1:52" ht="15" x14ac:dyDescent="0.25">
      <c r="A293" s="262">
        <v>706223</v>
      </c>
      <c r="B293" s="263" t="s">
        <v>261</v>
      </c>
      <c r="C293" s="264" t="s">
        <v>188</v>
      </c>
      <c r="D293" s="264" t="s">
        <v>188</v>
      </c>
      <c r="E293" s="264" t="s">
        <v>187</v>
      </c>
      <c r="F293" s="264" t="s">
        <v>187</v>
      </c>
      <c r="G293" s="264" t="s">
        <v>187</v>
      </c>
      <c r="H293" s="264" t="s">
        <v>187</v>
      </c>
      <c r="I293" s="264" t="s">
        <v>187</v>
      </c>
      <c r="J293" s="264" t="s">
        <v>187</v>
      </c>
      <c r="K293" s="264" t="s">
        <v>187</v>
      </c>
      <c r="L293" s="264" t="s">
        <v>187</v>
      </c>
      <c r="M293" t="s">
        <v>188</v>
      </c>
      <c r="N293" t="s">
        <v>186</v>
      </c>
      <c r="O293" s="264" t="s">
        <v>240</v>
      </c>
      <c r="P293" s="264" t="s">
        <v>240</v>
      </c>
      <c r="Q293" s="264" t="s">
        <v>240</v>
      </c>
      <c r="R293" s="264" t="s">
        <v>240</v>
      </c>
      <c r="S293" s="264" t="s">
        <v>240</v>
      </c>
      <c r="T293" s="264" t="s">
        <v>240</v>
      </c>
      <c r="U293" s="264" t="s">
        <v>240</v>
      </c>
      <c r="V293" s="264" t="s">
        <v>240</v>
      </c>
      <c r="W293" s="264" t="s">
        <v>240</v>
      </c>
      <c r="X293" s="264" t="s">
        <v>240</v>
      </c>
      <c r="Y293" s="264" t="s">
        <v>240</v>
      </c>
      <c r="Z293" s="264" t="s">
        <v>240</v>
      </c>
      <c r="AA293" s="264" t="s">
        <v>240</v>
      </c>
      <c r="AB293" s="264" t="s">
        <v>240</v>
      </c>
      <c r="AC293" s="264" t="s">
        <v>240</v>
      </c>
      <c r="AD293" s="264" t="s">
        <v>240</v>
      </c>
      <c r="AE293" s="264" t="s">
        <v>240</v>
      </c>
      <c r="AF293" s="264" t="s">
        <v>240</v>
      </c>
      <c r="AG293" s="264" t="s">
        <v>240</v>
      </c>
      <c r="AH293" s="264" t="s">
        <v>240</v>
      </c>
      <c r="AI293" s="264" t="s">
        <v>240</v>
      </c>
      <c r="AJ293" s="264" t="s">
        <v>240</v>
      </c>
      <c r="AK293" s="264" t="s">
        <v>240</v>
      </c>
      <c r="AL293" s="264" t="s">
        <v>240</v>
      </c>
      <c r="AM293" s="264" t="s">
        <v>240</v>
      </c>
      <c r="AN293" s="264" t="s">
        <v>240</v>
      </c>
      <c r="AO293" s="264" t="s">
        <v>240</v>
      </c>
      <c r="AP293" s="264" t="s">
        <v>240</v>
      </c>
      <c r="AQ293" s="264" t="s">
        <v>240</v>
      </c>
      <c r="AR293" s="264" t="s">
        <v>240</v>
      </c>
      <c r="AS293" s="264" t="s">
        <v>240</v>
      </c>
      <c r="AT293" s="264" t="s">
        <v>240</v>
      </c>
      <c r="AU293" s="264" t="s">
        <v>240</v>
      </c>
      <c r="AV293" s="264" t="s">
        <v>240</v>
      </c>
      <c r="AW293" s="264" t="s">
        <v>240</v>
      </c>
      <c r="AX293" s="264" t="s">
        <v>240</v>
      </c>
      <c r="AY293" s="264" t="s">
        <v>2044</v>
      </c>
      <c r="AZ293" t="s">
        <v>5190</v>
      </c>
    </row>
    <row r="294" spans="1:52" ht="15" x14ac:dyDescent="0.25">
      <c r="A294" s="262">
        <v>706224</v>
      </c>
      <c r="B294" s="263" t="s">
        <v>261</v>
      </c>
      <c r="C294" s="264" t="s">
        <v>188</v>
      </c>
      <c r="D294" s="264" t="s">
        <v>188</v>
      </c>
      <c r="E294" s="264" t="s">
        <v>188</v>
      </c>
      <c r="F294" s="264" t="s">
        <v>187</v>
      </c>
      <c r="G294" s="264" t="s">
        <v>188</v>
      </c>
      <c r="H294" s="264" t="s">
        <v>187</v>
      </c>
      <c r="I294" s="264" t="s">
        <v>187</v>
      </c>
      <c r="J294" s="264" t="s">
        <v>187</v>
      </c>
      <c r="K294" s="264" t="s">
        <v>187</v>
      </c>
      <c r="L294" s="264" t="s">
        <v>187</v>
      </c>
      <c r="M294" t="s">
        <v>2124</v>
      </c>
      <c r="N294" t="s">
        <v>186</v>
      </c>
      <c r="O294" s="264" t="s">
        <v>240</v>
      </c>
      <c r="P294" s="264" t="s">
        <v>240</v>
      </c>
      <c r="Q294" s="264" t="s">
        <v>240</v>
      </c>
      <c r="R294" s="264" t="s">
        <v>240</v>
      </c>
      <c r="S294" s="264" t="s">
        <v>240</v>
      </c>
      <c r="T294" s="264" t="s">
        <v>240</v>
      </c>
      <c r="U294" s="264" t="s">
        <v>240</v>
      </c>
      <c r="V294" s="264" t="s">
        <v>240</v>
      </c>
      <c r="W294" s="264" t="s">
        <v>240</v>
      </c>
      <c r="X294" s="264" t="s">
        <v>240</v>
      </c>
      <c r="Y294" s="264" t="s">
        <v>240</v>
      </c>
      <c r="Z294" s="264" t="s">
        <v>240</v>
      </c>
      <c r="AA294" s="264" t="s">
        <v>240</v>
      </c>
      <c r="AB294" s="264" t="s">
        <v>240</v>
      </c>
      <c r="AC294" s="264" t="s">
        <v>240</v>
      </c>
      <c r="AD294" s="264" t="s">
        <v>240</v>
      </c>
      <c r="AE294" s="264" t="s">
        <v>240</v>
      </c>
      <c r="AF294" s="264" t="s">
        <v>240</v>
      </c>
      <c r="AG294" s="264" t="s">
        <v>240</v>
      </c>
      <c r="AH294" s="264" t="s">
        <v>240</v>
      </c>
      <c r="AI294" s="264" t="s">
        <v>240</v>
      </c>
      <c r="AJ294" s="264" t="s">
        <v>240</v>
      </c>
      <c r="AK294" s="264" t="s">
        <v>240</v>
      </c>
      <c r="AL294" s="264" t="s">
        <v>240</v>
      </c>
      <c r="AM294" s="264" t="s">
        <v>240</v>
      </c>
      <c r="AN294" s="264" t="s">
        <v>240</v>
      </c>
      <c r="AO294" s="264" t="s">
        <v>240</v>
      </c>
      <c r="AP294" s="264" t="s">
        <v>240</v>
      </c>
      <c r="AQ294" s="264" t="s">
        <v>240</v>
      </c>
      <c r="AR294" s="264" t="s">
        <v>240</v>
      </c>
      <c r="AS294" s="264" t="s">
        <v>240</v>
      </c>
      <c r="AT294" s="264" t="s">
        <v>240</v>
      </c>
      <c r="AU294" s="264" t="s">
        <v>240</v>
      </c>
      <c r="AV294" s="264" t="s">
        <v>240</v>
      </c>
      <c r="AW294" s="264" t="s">
        <v>240</v>
      </c>
      <c r="AX294" s="264" t="s">
        <v>240</v>
      </c>
      <c r="AY294" s="264" t="s">
        <v>2044</v>
      </c>
      <c r="AZ294" t="s">
        <v>5190</v>
      </c>
    </row>
    <row r="295" spans="1:52" ht="15" x14ac:dyDescent="0.25">
      <c r="A295" s="265">
        <v>706228</v>
      </c>
      <c r="B295" s="263" t="s">
        <v>261</v>
      </c>
      <c r="C295" s="285" t="s">
        <v>2124</v>
      </c>
      <c r="D295" s="285" t="s">
        <v>2124</v>
      </c>
      <c r="E295" s="285" t="s">
        <v>2124</v>
      </c>
      <c r="F295" s="285" t="s">
        <v>2124</v>
      </c>
      <c r="G295" s="285" t="s">
        <v>2124</v>
      </c>
      <c r="H295" s="285" t="s">
        <v>2124</v>
      </c>
      <c r="I295" s="285" t="s">
        <v>2124</v>
      </c>
      <c r="J295" s="285" t="s">
        <v>2124</v>
      </c>
      <c r="K295" s="285" t="s">
        <v>2124</v>
      </c>
      <c r="L295" s="285" t="s">
        <v>2124</v>
      </c>
      <c r="M295" s="285" t="s">
        <v>2124</v>
      </c>
      <c r="N295" s="285" t="s">
        <v>2124</v>
      </c>
      <c r="O295" s="264"/>
      <c r="P295" s="264"/>
      <c r="Q295" s="264"/>
      <c r="R295" s="264"/>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S295" s="264"/>
      <c r="AT295" s="264"/>
      <c r="AU295" s="264"/>
      <c r="AV295" s="264"/>
      <c r="AW295" s="264"/>
      <c r="AX295" s="264"/>
      <c r="AY295" s="264" t="s">
        <v>2044</v>
      </c>
      <c r="AZ295" t="s">
        <v>5190</v>
      </c>
    </row>
    <row r="296" spans="1:52" ht="15" x14ac:dyDescent="0.25">
      <c r="A296" s="260">
        <v>706232</v>
      </c>
      <c r="B296" s="261" t="s">
        <v>261</v>
      </c>
      <c r="C296" t="s">
        <v>240</v>
      </c>
      <c r="D296" t="s">
        <v>240</v>
      </c>
      <c r="E296" t="s">
        <v>240</v>
      </c>
      <c r="F296" t="s">
        <v>240</v>
      </c>
      <c r="G296" t="s">
        <v>240</v>
      </c>
      <c r="H296" t="s">
        <v>240</v>
      </c>
      <c r="I296" t="s">
        <v>240</v>
      </c>
      <c r="J296" t="s">
        <v>240</v>
      </c>
      <c r="K296" t="s">
        <v>240</v>
      </c>
      <c r="L296" t="s">
        <v>240</v>
      </c>
      <c r="M296" t="s">
        <v>240</v>
      </c>
      <c r="N296" t="s">
        <v>240</v>
      </c>
      <c r="O296" t="s">
        <v>240</v>
      </c>
      <c r="P296" t="s">
        <v>240</v>
      </c>
      <c r="Q296" t="s">
        <v>240</v>
      </c>
      <c r="R296" t="s">
        <v>240</v>
      </c>
      <c r="S296" t="s">
        <v>240</v>
      </c>
      <c r="T296" t="s">
        <v>240</v>
      </c>
      <c r="U296" t="s">
        <v>240</v>
      </c>
      <c r="V296" t="s">
        <v>240</v>
      </c>
      <c r="W296" t="s">
        <v>240</v>
      </c>
      <c r="X296" t="s">
        <v>240</v>
      </c>
      <c r="Y296" t="s">
        <v>240</v>
      </c>
      <c r="Z296" t="s">
        <v>240</v>
      </c>
      <c r="AA296" t="s">
        <v>240</v>
      </c>
      <c r="AB296" t="s">
        <v>240</v>
      </c>
      <c r="AC296" t="s">
        <v>240</v>
      </c>
      <c r="AD296" t="s">
        <v>240</v>
      </c>
      <c r="AE296" t="s">
        <v>240</v>
      </c>
      <c r="AF296" t="s">
        <v>240</v>
      </c>
      <c r="AG296" t="s">
        <v>240</v>
      </c>
      <c r="AH296" t="s">
        <v>240</v>
      </c>
      <c r="AI296" t="s">
        <v>240</v>
      </c>
      <c r="AJ296" t="s">
        <v>240</v>
      </c>
      <c r="AK296" t="s">
        <v>240</v>
      </c>
      <c r="AL296" t="s">
        <v>240</v>
      </c>
      <c r="AM296" t="s">
        <v>240</v>
      </c>
      <c r="AN296" t="s">
        <v>240</v>
      </c>
      <c r="AO296" t="s">
        <v>240</v>
      </c>
      <c r="AP296" t="s">
        <v>240</v>
      </c>
      <c r="AQ296" t="s">
        <v>240</v>
      </c>
      <c r="AR296" t="s">
        <v>240</v>
      </c>
      <c r="AS296"/>
      <c r="AT296" t="s">
        <v>240</v>
      </c>
      <c r="AU296" t="s">
        <v>240</v>
      </c>
      <c r="AV296" t="s">
        <v>240</v>
      </c>
      <c r="AW296" t="s">
        <v>240</v>
      </c>
      <c r="AX296" s="259" t="s">
        <v>240</v>
      </c>
      <c r="AY296"/>
      <c r="AZ296" t="s">
        <v>240</v>
      </c>
    </row>
    <row r="297" spans="1:52" ht="15" x14ac:dyDescent="0.25">
      <c r="A297" s="262">
        <v>706235</v>
      </c>
      <c r="B297" s="263" t="s">
        <v>262</v>
      </c>
      <c r="C297" s="264" t="s">
        <v>187</v>
      </c>
      <c r="D297" s="264" t="s">
        <v>188</v>
      </c>
      <c r="E297" s="264" t="s">
        <v>188</v>
      </c>
      <c r="F297" s="264" t="s">
        <v>188</v>
      </c>
      <c r="G297" s="264" t="s">
        <v>188</v>
      </c>
      <c r="H297" s="264" t="s">
        <v>186</v>
      </c>
      <c r="I297" s="264" t="s">
        <v>186</v>
      </c>
      <c r="J297" s="264" t="s">
        <v>188</v>
      </c>
      <c r="K297" s="264" t="s">
        <v>188</v>
      </c>
      <c r="L297" s="264" t="s">
        <v>188</v>
      </c>
      <c r="M297" t="s">
        <v>188</v>
      </c>
      <c r="N297" t="s">
        <v>186</v>
      </c>
      <c r="O297" s="264" t="s">
        <v>187</v>
      </c>
      <c r="P297" s="264" t="s">
        <v>187</v>
      </c>
      <c r="Q297" s="264" t="s">
        <v>187</v>
      </c>
      <c r="R297" s="264" t="s">
        <v>187</v>
      </c>
      <c r="S297" s="264" t="s">
        <v>187</v>
      </c>
      <c r="T297" s="264" t="s">
        <v>187</v>
      </c>
      <c r="U297" s="264" t="s">
        <v>187</v>
      </c>
      <c r="V297" s="264" t="s">
        <v>187</v>
      </c>
      <c r="W297" s="264" t="s">
        <v>187</v>
      </c>
      <c r="X297" s="264" t="s">
        <v>187</v>
      </c>
      <c r="Y297" s="264" t="s">
        <v>187</v>
      </c>
      <c r="Z297" s="264" t="s">
        <v>187</v>
      </c>
      <c r="AA297" s="264" t="s">
        <v>240</v>
      </c>
      <c r="AB297" s="264" t="s">
        <v>240</v>
      </c>
      <c r="AC297" s="264" t="s">
        <v>240</v>
      </c>
      <c r="AD297" s="264" t="s">
        <v>240</v>
      </c>
      <c r="AE297" s="264" t="s">
        <v>240</v>
      </c>
      <c r="AF297" s="264" t="s">
        <v>240</v>
      </c>
      <c r="AG297" s="264" t="s">
        <v>240</v>
      </c>
      <c r="AH297" s="264" t="s">
        <v>240</v>
      </c>
      <c r="AI297" s="264" t="s">
        <v>240</v>
      </c>
      <c r="AJ297" s="264" t="s">
        <v>240</v>
      </c>
      <c r="AK297" s="264" t="s">
        <v>240</v>
      </c>
      <c r="AL297" s="264" t="s">
        <v>240</v>
      </c>
      <c r="AM297" s="264" t="s">
        <v>240</v>
      </c>
      <c r="AN297" s="264" t="s">
        <v>240</v>
      </c>
      <c r="AO297" s="264" t="s">
        <v>240</v>
      </c>
      <c r="AP297" s="264" t="s">
        <v>240</v>
      </c>
      <c r="AQ297" s="264" t="s">
        <v>240</v>
      </c>
      <c r="AR297" s="264" t="s">
        <v>240</v>
      </c>
      <c r="AS297" s="264" t="s">
        <v>240</v>
      </c>
      <c r="AT297" s="264" t="s">
        <v>240</v>
      </c>
      <c r="AU297" s="264" t="s">
        <v>240</v>
      </c>
      <c r="AV297" s="264" t="s">
        <v>240</v>
      </c>
      <c r="AW297" s="264" t="s">
        <v>240</v>
      </c>
      <c r="AX297" s="264" t="s">
        <v>240</v>
      </c>
      <c r="AY297" s="264" t="s">
        <v>2044</v>
      </c>
      <c r="AZ297" t="s">
        <v>240</v>
      </c>
    </row>
    <row r="298" spans="1:52" ht="15" x14ac:dyDescent="0.25">
      <c r="A298" s="262">
        <v>706237</v>
      </c>
      <c r="B298" s="263" t="s">
        <v>262</v>
      </c>
      <c r="C298" s="264" t="s">
        <v>188</v>
      </c>
      <c r="D298" s="264" t="s">
        <v>188</v>
      </c>
      <c r="E298" s="264" t="s">
        <v>188</v>
      </c>
      <c r="F298" s="264" t="s">
        <v>188</v>
      </c>
      <c r="G298" s="264" t="s">
        <v>186</v>
      </c>
      <c r="H298" s="264" t="s">
        <v>188</v>
      </c>
      <c r="I298" s="264" t="s">
        <v>188</v>
      </c>
      <c r="J298" s="264" t="s">
        <v>186</v>
      </c>
      <c r="K298" s="264" t="s">
        <v>188</v>
      </c>
      <c r="L298" s="264" t="s">
        <v>188</v>
      </c>
      <c r="M298" t="s">
        <v>2124</v>
      </c>
      <c r="N298" t="s">
        <v>186</v>
      </c>
      <c r="O298" s="264" t="s">
        <v>188</v>
      </c>
      <c r="P298" s="264" t="s">
        <v>188</v>
      </c>
      <c r="Q298" s="264" t="s">
        <v>188</v>
      </c>
      <c r="R298" s="264" t="s">
        <v>186</v>
      </c>
      <c r="S298" s="264" t="s">
        <v>188</v>
      </c>
      <c r="T298" s="264" t="s">
        <v>186</v>
      </c>
      <c r="U298" s="264" t="s">
        <v>186</v>
      </c>
      <c r="V298" s="264" t="s">
        <v>188</v>
      </c>
      <c r="W298" s="264" t="s">
        <v>188</v>
      </c>
      <c r="X298" s="264" t="s">
        <v>188</v>
      </c>
      <c r="Y298" s="264" t="s">
        <v>188</v>
      </c>
      <c r="Z298" s="264" t="s">
        <v>188</v>
      </c>
      <c r="AA298" s="264" t="s">
        <v>240</v>
      </c>
      <c r="AB298" s="264" t="s">
        <v>240</v>
      </c>
      <c r="AC298" s="264" t="s">
        <v>240</v>
      </c>
      <c r="AD298" s="264" t="s">
        <v>240</v>
      </c>
      <c r="AE298" s="264" t="s">
        <v>240</v>
      </c>
      <c r="AF298" s="264" t="s">
        <v>240</v>
      </c>
      <c r="AG298" s="264" t="s">
        <v>240</v>
      </c>
      <c r="AH298" s="264" t="s">
        <v>240</v>
      </c>
      <c r="AI298" s="264" t="s">
        <v>240</v>
      </c>
      <c r="AJ298" s="264" t="s">
        <v>240</v>
      </c>
      <c r="AK298" s="264" t="s">
        <v>240</v>
      </c>
      <c r="AL298" s="264" t="s">
        <v>240</v>
      </c>
      <c r="AM298" s="264" t="s">
        <v>240</v>
      </c>
      <c r="AN298" s="264" t="s">
        <v>240</v>
      </c>
      <c r="AO298" s="264" t="s">
        <v>240</v>
      </c>
      <c r="AP298" s="264" t="s">
        <v>240</v>
      </c>
      <c r="AQ298" s="264" t="s">
        <v>240</v>
      </c>
      <c r="AR298" s="264" t="s">
        <v>240</v>
      </c>
      <c r="AS298" s="264" t="s">
        <v>240</v>
      </c>
      <c r="AT298" s="264" t="s">
        <v>240</v>
      </c>
      <c r="AU298" s="264" t="s">
        <v>240</v>
      </c>
      <c r="AV298" s="264" t="s">
        <v>240</v>
      </c>
      <c r="AW298" s="264" t="s">
        <v>240</v>
      </c>
      <c r="AX298" s="264" t="s">
        <v>240</v>
      </c>
      <c r="AY298" s="264" t="s">
        <v>2044</v>
      </c>
      <c r="AZ298" t="s">
        <v>240</v>
      </c>
    </row>
    <row r="299" spans="1:52" ht="15" x14ac:dyDescent="0.25">
      <c r="A299" s="260">
        <v>706244</v>
      </c>
      <c r="B299" s="261" t="s">
        <v>262</v>
      </c>
      <c r="C299" t="s">
        <v>186</v>
      </c>
      <c r="D299" t="s">
        <v>188</v>
      </c>
      <c r="E299" t="s">
        <v>186</v>
      </c>
      <c r="F299" t="s">
        <v>188</v>
      </c>
      <c r="G299" t="s">
        <v>186</v>
      </c>
      <c r="H299" t="s">
        <v>188</v>
      </c>
      <c r="I299" t="s">
        <v>186</v>
      </c>
      <c r="J299" t="s">
        <v>186</v>
      </c>
      <c r="K299" t="s">
        <v>188</v>
      </c>
      <c r="L299" t="s">
        <v>188</v>
      </c>
      <c r="M299" t="s">
        <v>187</v>
      </c>
      <c r="N299" t="s">
        <v>187</v>
      </c>
      <c r="O299" t="s">
        <v>188</v>
      </c>
      <c r="P299" t="s">
        <v>188</v>
      </c>
      <c r="Q299" t="s">
        <v>188</v>
      </c>
      <c r="R299" t="s">
        <v>188</v>
      </c>
      <c r="S299" t="s">
        <v>188</v>
      </c>
      <c r="T299" t="s">
        <v>188</v>
      </c>
      <c r="U299" t="s">
        <v>240</v>
      </c>
      <c r="V299" t="s">
        <v>240</v>
      </c>
      <c r="W299" t="s">
        <v>240</v>
      </c>
      <c r="X299" t="s">
        <v>240</v>
      </c>
      <c r="Y299" t="s">
        <v>240</v>
      </c>
      <c r="Z299" t="s">
        <v>240</v>
      </c>
      <c r="AA299" t="s">
        <v>240</v>
      </c>
      <c r="AB299" t="s">
        <v>240</v>
      </c>
      <c r="AC299" t="s">
        <v>240</v>
      </c>
      <c r="AD299" t="s">
        <v>240</v>
      </c>
      <c r="AE299" t="s">
        <v>240</v>
      </c>
      <c r="AF299" t="s">
        <v>240</v>
      </c>
      <c r="AG299" t="s">
        <v>240</v>
      </c>
      <c r="AH299" t="s">
        <v>240</v>
      </c>
      <c r="AI299" t="s">
        <v>240</v>
      </c>
      <c r="AJ299" t="s">
        <v>240</v>
      </c>
      <c r="AK299" t="s">
        <v>240</v>
      </c>
      <c r="AL299" t="s">
        <v>240</v>
      </c>
      <c r="AM299" t="s">
        <v>240</v>
      </c>
      <c r="AN299" t="s">
        <v>240</v>
      </c>
      <c r="AO299" t="s">
        <v>240</v>
      </c>
      <c r="AP299" t="s">
        <v>240</v>
      </c>
      <c r="AQ299" t="s">
        <v>240</v>
      </c>
      <c r="AR299" t="s">
        <v>240</v>
      </c>
      <c r="AS299" t="s">
        <v>240</v>
      </c>
      <c r="AT299" t="s">
        <v>240</v>
      </c>
      <c r="AU299" t="s">
        <v>240</v>
      </c>
      <c r="AV299" t="s">
        <v>240</v>
      </c>
      <c r="AW299" t="s">
        <v>240</v>
      </c>
      <c r="AX299" s="259" t="s">
        <v>240</v>
      </c>
      <c r="AY299"/>
      <c r="AZ299" t="s">
        <v>240</v>
      </c>
    </row>
    <row r="300" spans="1:52" ht="15" x14ac:dyDescent="0.25">
      <c r="A300" s="262">
        <v>706247</v>
      </c>
      <c r="B300" s="263" t="s">
        <v>261</v>
      </c>
      <c r="C300" s="264" t="s">
        <v>186</v>
      </c>
      <c r="D300" s="264" t="s">
        <v>188</v>
      </c>
      <c r="E300" s="264" t="s">
        <v>186</v>
      </c>
      <c r="F300" s="264" t="s">
        <v>187</v>
      </c>
      <c r="G300" s="264" t="s">
        <v>186</v>
      </c>
      <c r="H300" s="264" t="s">
        <v>186</v>
      </c>
      <c r="I300" s="264" t="s">
        <v>186</v>
      </c>
      <c r="J300" s="264" t="s">
        <v>186</v>
      </c>
      <c r="K300" s="264" t="s">
        <v>186</v>
      </c>
      <c r="L300" s="264" t="s">
        <v>186</v>
      </c>
      <c r="M300" t="s">
        <v>186</v>
      </c>
      <c r="N300" t="s">
        <v>186</v>
      </c>
      <c r="O300" s="264" t="s">
        <v>240</v>
      </c>
      <c r="P300" s="264" t="s">
        <v>240</v>
      </c>
      <c r="Q300" s="264" t="s">
        <v>240</v>
      </c>
      <c r="R300" s="264" t="s">
        <v>240</v>
      </c>
      <c r="S300" s="264" t="s">
        <v>240</v>
      </c>
      <c r="T300" s="264" t="s">
        <v>240</v>
      </c>
      <c r="U300" s="264" t="s">
        <v>240</v>
      </c>
      <c r="V300" s="264" t="s">
        <v>240</v>
      </c>
      <c r="W300" s="264" t="s">
        <v>240</v>
      </c>
      <c r="X300" s="264" t="s">
        <v>240</v>
      </c>
      <c r="Y300" s="264" t="s">
        <v>240</v>
      </c>
      <c r="Z300" s="264" t="s">
        <v>240</v>
      </c>
      <c r="AA300" s="264" t="s">
        <v>240</v>
      </c>
      <c r="AB300" s="264" t="s">
        <v>240</v>
      </c>
      <c r="AC300" s="264" t="s">
        <v>240</v>
      </c>
      <c r="AD300" s="264" t="s">
        <v>240</v>
      </c>
      <c r="AE300" s="264" t="s">
        <v>240</v>
      </c>
      <c r="AF300" s="264" t="s">
        <v>240</v>
      </c>
      <c r="AG300" s="264" t="s">
        <v>240</v>
      </c>
      <c r="AH300" s="264" t="s">
        <v>240</v>
      </c>
      <c r="AI300" s="264" t="s">
        <v>240</v>
      </c>
      <c r="AJ300" s="264" t="s">
        <v>240</v>
      </c>
      <c r="AK300" s="264" t="s">
        <v>240</v>
      </c>
      <c r="AL300" s="264" t="s">
        <v>240</v>
      </c>
      <c r="AM300" s="264" t="s">
        <v>240</v>
      </c>
      <c r="AN300" s="264" t="s">
        <v>240</v>
      </c>
      <c r="AO300" s="264" t="s">
        <v>240</v>
      </c>
      <c r="AP300" s="264" t="s">
        <v>240</v>
      </c>
      <c r="AQ300" s="264" t="s">
        <v>240</v>
      </c>
      <c r="AR300" s="264" t="s">
        <v>240</v>
      </c>
      <c r="AS300" s="264" t="s">
        <v>240</v>
      </c>
      <c r="AT300" s="264" t="s">
        <v>240</v>
      </c>
      <c r="AU300" s="264" t="s">
        <v>240</v>
      </c>
      <c r="AV300" s="264" t="s">
        <v>240</v>
      </c>
      <c r="AW300" s="264" t="s">
        <v>240</v>
      </c>
      <c r="AX300" s="264" t="s">
        <v>240</v>
      </c>
      <c r="AY300" s="264" t="s">
        <v>2044</v>
      </c>
      <c r="AZ300" t="s">
        <v>5190</v>
      </c>
    </row>
    <row r="301" spans="1:52" ht="15" x14ac:dyDescent="0.25">
      <c r="A301" s="260">
        <v>706252</v>
      </c>
      <c r="B301" s="261" t="s">
        <v>261</v>
      </c>
      <c r="C301" t="s">
        <v>2124</v>
      </c>
      <c r="D301" t="s">
        <v>2124</v>
      </c>
      <c r="E301" t="s">
        <v>2124</v>
      </c>
      <c r="F301" t="s">
        <v>2124</v>
      </c>
      <c r="G301" t="s">
        <v>2124</v>
      </c>
      <c r="H301" t="s">
        <v>2124</v>
      </c>
      <c r="I301" t="s">
        <v>2124</v>
      </c>
      <c r="J301" t="s">
        <v>2124</v>
      </c>
      <c r="K301" t="s">
        <v>2124</v>
      </c>
      <c r="L301" t="s">
        <v>2124</v>
      </c>
      <c r="M301" t="s">
        <v>2124</v>
      </c>
      <c r="N301" t="s">
        <v>2124</v>
      </c>
      <c r="O301" t="s">
        <v>240</v>
      </c>
      <c r="P301" t="s">
        <v>240</v>
      </c>
      <c r="Q301" t="s">
        <v>240</v>
      </c>
      <c r="R301" t="s">
        <v>240</v>
      </c>
      <c r="S301" t="s">
        <v>240</v>
      </c>
      <c r="T301" t="s">
        <v>240</v>
      </c>
      <c r="U301" t="s">
        <v>240</v>
      </c>
      <c r="V301" t="s">
        <v>240</v>
      </c>
      <c r="W301" t="s">
        <v>240</v>
      </c>
      <c r="X301" t="s">
        <v>240</v>
      </c>
      <c r="Y301" t="s">
        <v>240</v>
      </c>
      <c r="Z301" t="s">
        <v>240</v>
      </c>
      <c r="AA301" t="s">
        <v>240</v>
      </c>
      <c r="AB301" t="s">
        <v>240</v>
      </c>
      <c r="AC301" t="s">
        <v>240</v>
      </c>
      <c r="AD301" t="s">
        <v>240</v>
      </c>
      <c r="AE301" t="s">
        <v>240</v>
      </c>
      <c r="AF301" t="s">
        <v>240</v>
      </c>
      <c r="AG301" t="s">
        <v>240</v>
      </c>
      <c r="AH301" t="s">
        <v>240</v>
      </c>
      <c r="AI301" t="s">
        <v>240</v>
      </c>
      <c r="AJ301" t="s">
        <v>240</v>
      </c>
      <c r="AK301" t="s">
        <v>240</v>
      </c>
      <c r="AL301" t="s">
        <v>240</v>
      </c>
      <c r="AM301" t="s">
        <v>240</v>
      </c>
      <c r="AN301" t="s">
        <v>240</v>
      </c>
      <c r="AO301" t="s">
        <v>240</v>
      </c>
      <c r="AP301" t="s">
        <v>240</v>
      </c>
      <c r="AQ301" t="s">
        <v>240</v>
      </c>
      <c r="AR301" t="s">
        <v>240</v>
      </c>
      <c r="AS301" t="s">
        <v>240</v>
      </c>
      <c r="AT301" t="s">
        <v>240</v>
      </c>
      <c r="AU301" t="s">
        <v>240</v>
      </c>
      <c r="AV301" t="s">
        <v>240</v>
      </c>
      <c r="AW301" t="s">
        <v>240</v>
      </c>
      <c r="AX301" s="259" t="s">
        <v>240</v>
      </c>
      <c r="AY301"/>
      <c r="AZ301" t="s">
        <v>5193</v>
      </c>
    </row>
    <row r="302" spans="1:52" ht="15" x14ac:dyDescent="0.25">
      <c r="A302" s="260">
        <v>706258</v>
      </c>
      <c r="B302" s="261" t="s">
        <v>263</v>
      </c>
      <c r="C302" t="s">
        <v>186</v>
      </c>
      <c r="D302" t="s">
        <v>186</v>
      </c>
      <c r="E302" t="s">
        <v>186</v>
      </c>
      <c r="F302" t="s">
        <v>188</v>
      </c>
      <c r="G302" t="s">
        <v>186</v>
      </c>
      <c r="H302" t="s">
        <v>188</v>
      </c>
      <c r="I302" t="s">
        <v>186</v>
      </c>
      <c r="J302" t="s">
        <v>188</v>
      </c>
      <c r="K302" t="s">
        <v>186</v>
      </c>
      <c r="L302" t="s">
        <v>186</v>
      </c>
      <c r="M302" t="s">
        <v>186</v>
      </c>
      <c r="N302" t="s">
        <v>186</v>
      </c>
      <c r="O302" t="s">
        <v>186</v>
      </c>
      <c r="P302" t="s">
        <v>188</v>
      </c>
      <c r="Q302" t="s">
        <v>188</v>
      </c>
      <c r="R302" t="s">
        <v>186</v>
      </c>
      <c r="S302" t="s">
        <v>186</v>
      </c>
      <c r="T302" t="s">
        <v>188</v>
      </c>
      <c r="U302" t="s">
        <v>188</v>
      </c>
      <c r="V302" t="s">
        <v>186</v>
      </c>
      <c r="W302" t="s">
        <v>186</v>
      </c>
      <c r="X302" t="s">
        <v>186</v>
      </c>
      <c r="Y302" t="s">
        <v>188</v>
      </c>
      <c r="Z302" t="s">
        <v>186</v>
      </c>
      <c r="AA302" t="s">
        <v>188</v>
      </c>
      <c r="AB302" t="s">
        <v>188</v>
      </c>
      <c r="AC302" t="s">
        <v>188</v>
      </c>
      <c r="AD302" t="s">
        <v>188</v>
      </c>
      <c r="AE302" t="s">
        <v>188</v>
      </c>
      <c r="AF302" t="s">
        <v>188</v>
      </c>
      <c r="AG302" t="s">
        <v>240</v>
      </c>
      <c r="AH302" t="s">
        <v>240</v>
      </c>
      <c r="AI302" t="s">
        <v>240</v>
      </c>
      <c r="AJ302" t="s">
        <v>240</v>
      </c>
      <c r="AK302" t="s">
        <v>240</v>
      </c>
      <c r="AL302" t="s">
        <v>240</v>
      </c>
      <c r="AM302" t="s">
        <v>240</v>
      </c>
      <c r="AN302" t="s">
        <v>240</v>
      </c>
      <c r="AO302" t="s">
        <v>240</v>
      </c>
      <c r="AP302" t="s">
        <v>240</v>
      </c>
      <c r="AQ302" t="s">
        <v>240</v>
      </c>
      <c r="AR302" t="s">
        <v>240</v>
      </c>
      <c r="AS302" t="s">
        <v>240</v>
      </c>
      <c r="AT302" t="s">
        <v>240</v>
      </c>
      <c r="AU302" t="s">
        <v>240</v>
      </c>
      <c r="AV302" t="s">
        <v>240</v>
      </c>
      <c r="AW302" t="s">
        <v>240</v>
      </c>
      <c r="AX302" s="259" t="s">
        <v>240</v>
      </c>
      <c r="AY302"/>
      <c r="AZ302" t="s">
        <v>240</v>
      </c>
    </row>
    <row r="303" spans="1:52" ht="15" x14ac:dyDescent="0.25">
      <c r="A303" s="260">
        <v>706265</v>
      </c>
      <c r="B303" s="261" t="s">
        <v>468</v>
      </c>
      <c r="C303" t="s">
        <v>186</v>
      </c>
      <c r="D303" t="s">
        <v>186</v>
      </c>
      <c r="E303" t="s">
        <v>186</v>
      </c>
      <c r="F303" t="s">
        <v>188</v>
      </c>
      <c r="G303" t="s">
        <v>186</v>
      </c>
      <c r="H303" t="s">
        <v>188</v>
      </c>
      <c r="I303" t="s">
        <v>186</v>
      </c>
      <c r="J303" t="s">
        <v>188</v>
      </c>
      <c r="K303" t="s">
        <v>186</v>
      </c>
      <c r="L303" t="s">
        <v>188</v>
      </c>
      <c r="M303" t="s">
        <v>186</v>
      </c>
      <c r="N303" t="s">
        <v>186</v>
      </c>
      <c r="O303" t="s">
        <v>186</v>
      </c>
      <c r="P303" t="s">
        <v>188</v>
      </c>
      <c r="Q303" t="s">
        <v>188</v>
      </c>
      <c r="R303" t="s">
        <v>188</v>
      </c>
      <c r="S303" t="s">
        <v>186</v>
      </c>
      <c r="T303" t="s">
        <v>188</v>
      </c>
      <c r="U303" t="s">
        <v>186</v>
      </c>
      <c r="V303" t="s">
        <v>186</v>
      </c>
      <c r="W303" t="s">
        <v>186</v>
      </c>
      <c r="X303" t="s">
        <v>186</v>
      </c>
      <c r="Y303" t="s">
        <v>186</v>
      </c>
      <c r="Z303" t="s">
        <v>188</v>
      </c>
      <c r="AA303" t="s">
        <v>240</v>
      </c>
      <c r="AB303" t="s">
        <v>240</v>
      </c>
      <c r="AC303" t="s">
        <v>240</v>
      </c>
      <c r="AD303" t="s">
        <v>240</v>
      </c>
      <c r="AE303" t="s">
        <v>240</v>
      </c>
      <c r="AF303" t="s">
        <v>240</v>
      </c>
      <c r="AG303" t="s">
        <v>240</v>
      </c>
      <c r="AH303" t="s">
        <v>240</v>
      </c>
      <c r="AI303" t="s">
        <v>240</v>
      </c>
      <c r="AJ303" t="s">
        <v>240</v>
      </c>
      <c r="AK303" t="s">
        <v>240</v>
      </c>
      <c r="AL303" t="s">
        <v>240</v>
      </c>
      <c r="AM303" t="s">
        <v>240</v>
      </c>
      <c r="AN303" t="s">
        <v>240</v>
      </c>
      <c r="AO303" t="s">
        <v>240</v>
      </c>
      <c r="AP303" t="s">
        <v>240</v>
      </c>
      <c r="AQ303" t="s">
        <v>240</v>
      </c>
      <c r="AR303" t="s">
        <v>240</v>
      </c>
      <c r="AS303" t="s">
        <v>240</v>
      </c>
      <c r="AT303" t="s">
        <v>240</v>
      </c>
      <c r="AU303" t="s">
        <v>240</v>
      </c>
      <c r="AV303" t="s">
        <v>240</v>
      </c>
      <c r="AW303" t="s">
        <v>240</v>
      </c>
      <c r="AX303" s="259" t="s">
        <v>240</v>
      </c>
      <c r="AY303"/>
      <c r="AZ303" t="s">
        <v>240</v>
      </c>
    </row>
    <row r="304" spans="1:52" ht="15" x14ac:dyDescent="0.25">
      <c r="A304" s="260">
        <v>706272</v>
      </c>
      <c r="B304" s="261" t="s">
        <v>262</v>
      </c>
      <c r="C304" t="s">
        <v>188</v>
      </c>
      <c r="D304" t="s">
        <v>186</v>
      </c>
      <c r="E304" t="s">
        <v>186</v>
      </c>
      <c r="F304" t="s">
        <v>186</v>
      </c>
      <c r="G304" t="s">
        <v>188</v>
      </c>
      <c r="H304" t="s">
        <v>186</v>
      </c>
      <c r="I304" t="s">
        <v>186</v>
      </c>
      <c r="J304" t="s">
        <v>186</v>
      </c>
      <c r="K304" t="s">
        <v>186</v>
      </c>
      <c r="L304" t="s">
        <v>188</v>
      </c>
      <c r="M304" t="s">
        <v>186</v>
      </c>
      <c r="N304" t="s">
        <v>186</v>
      </c>
      <c r="O304" t="s">
        <v>186</v>
      </c>
      <c r="P304" t="s">
        <v>186</v>
      </c>
      <c r="Q304" t="s">
        <v>186</v>
      </c>
      <c r="R304" t="s">
        <v>188</v>
      </c>
      <c r="S304" t="s">
        <v>186</v>
      </c>
      <c r="T304" t="s">
        <v>188</v>
      </c>
      <c r="U304" t="s">
        <v>188</v>
      </c>
      <c r="V304" t="s">
        <v>186</v>
      </c>
      <c r="W304" t="s">
        <v>188</v>
      </c>
      <c r="X304" t="s">
        <v>188</v>
      </c>
      <c r="Y304" t="s">
        <v>186</v>
      </c>
      <c r="Z304" t="s">
        <v>188</v>
      </c>
      <c r="AA304" t="s">
        <v>240</v>
      </c>
      <c r="AB304" t="s">
        <v>240</v>
      </c>
      <c r="AC304" t="s">
        <v>240</v>
      </c>
      <c r="AD304" t="s">
        <v>240</v>
      </c>
      <c r="AE304" t="s">
        <v>240</v>
      </c>
      <c r="AF304" t="s">
        <v>240</v>
      </c>
      <c r="AG304" t="s">
        <v>240</v>
      </c>
      <c r="AH304" t="s">
        <v>240</v>
      </c>
      <c r="AI304" t="s">
        <v>240</v>
      </c>
      <c r="AJ304" t="s">
        <v>240</v>
      </c>
      <c r="AK304" t="s">
        <v>240</v>
      </c>
      <c r="AL304" t="s">
        <v>240</v>
      </c>
      <c r="AM304" t="s">
        <v>240</v>
      </c>
      <c r="AN304" t="s">
        <v>240</v>
      </c>
      <c r="AO304" t="s">
        <v>240</v>
      </c>
      <c r="AP304" t="s">
        <v>240</v>
      </c>
      <c r="AQ304" t="s">
        <v>240</v>
      </c>
      <c r="AR304" t="s">
        <v>240</v>
      </c>
      <c r="AS304" t="s">
        <v>240</v>
      </c>
      <c r="AT304" t="s">
        <v>240</v>
      </c>
      <c r="AU304" t="s">
        <v>240</v>
      </c>
      <c r="AV304" t="s">
        <v>240</v>
      </c>
      <c r="AW304" t="s">
        <v>240</v>
      </c>
      <c r="AX304" s="259" t="s">
        <v>240</v>
      </c>
      <c r="AY304"/>
      <c r="AZ304" t="s">
        <v>240</v>
      </c>
    </row>
    <row r="305" spans="1:52" ht="15" x14ac:dyDescent="0.25">
      <c r="A305" s="260">
        <v>706273</v>
      </c>
      <c r="B305" s="261" t="s">
        <v>263</v>
      </c>
      <c r="C305" t="s">
        <v>187</v>
      </c>
      <c r="D305" t="s">
        <v>188</v>
      </c>
      <c r="E305" t="s">
        <v>188</v>
      </c>
      <c r="F305" t="s">
        <v>188</v>
      </c>
      <c r="G305" t="s">
        <v>188</v>
      </c>
      <c r="H305" t="s">
        <v>188</v>
      </c>
      <c r="I305" t="s">
        <v>188</v>
      </c>
      <c r="J305" t="s">
        <v>188</v>
      </c>
      <c r="K305" t="s">
        <v>188</v>
      </c>
      <c r="L305" t="s">
        <v>187</v>
      </c>
      <c r="M305" t="s">
        <v>188</v>
      </c>
      <c r="N305" t="s">
        <v>188</v>
      </c>
      <c r="O305" t="s">
        <v>186</v>
      </c>
      <c r="P305" t="s">
        <v>188</v>
      </c>
      <c r="Q305" t="s">
        <v>188</v>
      </c>
      <c r="R305" t="s">
        <v>188</v>
      </c>
      <c r="S305" t="s">
        <v>188</v>
      </c>
      <c r="T305" t="s">
        <v>188</v>
      </c>
      <c r="U305" t="s">
        <v>186</v>
      </c>
      <c r="V305" t="s">
        <v>188</v>
      </c>
      <c r="W305" t="s">
        <v>188</v>
      </c>
      <c r="X305" t="s">
        <v>188</v>
      </c>
      <c r="Y305" t="s">
        <v>188</v>
      </c>
      <c r="Z305" t="s">
        <v>186</v>
      </c>
      <c r="AA305" t="s">
        <v>188</v>
      </c>
      <c r="AB305" t="s">
        <v>188</v>
      </c>
      <c r="AC305" t="s">
        <v>186</v>
      </c>
      <c r="AD305" t="s">
        <v>188</v>
      </c>
      <c r="AE305" t="s">
        <v>186</v>
      </c>
      <c r="AF305" t="s">
        <v>186</v>
      </c>
      <c r="AG305" t="s">
        <v>187</v>
      </c>
      <c r="AH305" t="s">
        <v>187</v>
      </c>
      <c r="AI305" t="s">
        <v>187</v>
      </c>
      <c r="AJ305" t="s">
        <v>187</v>
      </c>
      <c r="AK305" t="s">
        <v>187</v>
      </c>
      <c r="AL305" t="s">
        <v>187</v>
      </c>
      <c r="AM305" t="s">
        <v>240</v>
      </c>
      <c r="AN305" t="s">
        <v>240</v>
      </c>
      <c r="AO305" t="s">
        <v>240</v>
      </c>
      <c r="AP305" t="s">
        <v>240</v>
      </c>
      <c r="AQ305" t="s">
        <v>240</v>
      </c>
      <c r="AR305" t="s">
        <v>240</v>
      </c>
      <c r="AS305"/>
      <c r="AT305" t="s">
        <v>240</v>
      </c>
      <c r="AU305" t="s">
        <v>240</v>
      </c>
      <c r="AV305" t="s">
        <v>240</v>
      </c>
      <c r="AW305" t="s">
        <v>240</v>
      </c>
      <c r="AX305" s="259" t="s">
        <v>240</v>
      </c>
      <c r="AY305"/>
      <c r="AZ305" t="s">
        <v>240</v>
      </c>
    </row>
    <row r="306" spans="1:52" ht="15" x14ac:dyDescent="0.25">
      <c r="A306" s="260">
        <v>706274</v>
      </c>
      <c r="B306" s="261" t="s">
        <v>262</v>
      </c>
      <c r="C306" t="s">
        <v>188</v>
      </c>
      <c r="D306" t="s">
        <v>186</v>
      </c>
      <c r="E306" t="s">
        <v>186</v>
      </c>
      <c r="F306" t="s">
        <v>188</v>
      </c>
      <c r="G306" t="s">
        <v>186</v>
      </c>
      <c r="H306" t="s">
        <v>188</v>
      </c>
      <c r="I306" t="s">
        <v>188</v>
      </c>
      <c r="J306" t="s">
        <v>186</v>
      </c>
      <c r="K306" t="s">
        <v>188</v>
      </c>
      <c r="L306" t="s">
        <v>186</v>
      </c>
      <c r="M306" t="s">
        <v>188</v>
      </c>
      <c r="N306" t="s">
        <v>188</v>
      </c>
      <c r="O306" t="s">
        <v>188</v>
      </c>
      <c r="P306" t="s">
        <v>187</v>
      </c>
      <c r="Q306" t="s">
        <v>188</v>
      </c>
      <c r="R306" t="s">
        <v>188</v>
      </c>
      <c r="S306" t="s">
        <v>186</v>
      </c>
      <c r="T306" t="s">
        <v>188</v>
      </c>
      <c r="U306" t="s">
        <v>187</v>
      </c>
      <c r="V306" t="s">
        <v>188</v>
      </c>
      <c r="W306" t="s">
        <v>187</v>
      </c>
      <c r="X306" t="s">
        <v>188</v>
      </c>
      <c r="Y306" t="s">
        <v>188</v>
      </c>
      <c r="Z306" t="s">
        <v>188</v>
      </c>
      <c r="AA306" t="s">
        <v>240</v>
      </c>
      <c r="AB306" t="s">
        <v>240</v>
      </c>
      <c r="AC306" t="s">
        <v>240</v>
      </c>
      <c r="AD306" t="s">
        <v>240</v>
      </c>
      <c r="AE306" t="s">
        <v>240</v>
      </c>
      <c r="AF306" t="s">
        <v>240</v>
      </c>
      <c r="AG306" t="s">
        <v>240</v>
      </c>
      <c r="AH306" t="s">
        <v>240</v>
      </c>
      <c r="AI306" t="s">
        <v>240</v>
      </c>
      <c r="AJ306" t="s">
        <v>240</v>
      </c>
      <c r="AK306" t="s">
        <v>240</v>
      </c>
      <c r="AL306" t="s">
        <v>240</v>
      </c>
      <c r="AM306" t="s">
        <v>240</v>
      </c>
      <c r="AN306" t="s">
        <v>240</v>
      </c>
      <c r="AO306" t="s">
        <v>240</v>
      </c>
      <c r="AP306" t="s">
        <v>240</v>
      </c>
      <c r="AQ306" t="s">
        <v>240</v>
      </c>
      <c r="AR306" t="s">
        <v>240</v>
      </c>
      <c r="AS306" t="s">
        <v>240</v>
      </c>
      <c r="AT306" t="s">
        <v>240</v>
      </c>
      <c r="AU306" t="s">
        <v>240</v>
      </c>
      <c r="AV306" t="s">
        <v>240</v>
      </c>
      <c r="AW306" t="s">
        <v>240</v>
      </c>
      <c r="AX306" s="259" t="s">
        <v>240</v>
      </c>
      <c r="AY306"/>
      <c r="AZ306" t="s">
        <v>240</v>
      </c>
    </row>
    <row r="307" spans="1:52" ht="15" x14ac:dyDescent="0.25">
      <c r="A307" s="262">
        <v>706294</v>
      </c>
      <c r="B307" s="263" t="s">
        <v>261</v>
      </c>
      <c r="C307" s="264" t="s">
        <v>188</v>
      </c>
      <c r="D307" s="264" t="s">
        <v>188</v>
      </c>
      <c r="E307" s="264" t="s">
        <v>188</v>
      </c>
      <c r="F307" s="264" t="s">
        <v>188</v>
      </c>
      <c r="G307" s="264" t="s">
        <v>188</v>
      </c>
      <c r="H307" s="264" t="s">
        <v>188</v>
      </c>
      <c r="I307" s="264" t="s">
        <v>187</v>
      </c>
      <c r="J307" s="264" t="s">
        <v>187</v>
      </c>
      <c r="K307" s="264" t="s">
        <v>187</v>
      </c>
      <c r="L307" s="264" t="s">
        <v>187</v>
      </c>
      <c r="M307" t="s">
        <v>186</v>
      </c>
      <c r="N307" t="s">
        <v>186</v>
      </c>
      <c r="O307" s="264" t="s">
        <v>240</v>
      </c>
      <c r="P307" s="264" t="s">
        <v>240</v>
      </c>
      <c r="Q307" s="264" t="s">
        <v>240</v>
      </c>
      <c r="R307" s="264" t="s">
        <v>240</v>
      </c>
      <c r="S307" s="264" t="s">
        <v>240</v>
      </c>
      <c r="T307" s="264" t="s">
        <v>240</v>
      </c>
      <c r="U307" s="264" t="s">
        <v>240</v>
      </c>
      <c r="V307" s="264" t="s">
        <v>240</v>
      </c>
      <c r="W307" s="264" t="s">
        <v>240</v>
      </c>
      <c r="X307" s="264" t="s">
        <v>240</v>
      </c>
      <c r="Y307" s="264" t="s">
        <v>240</v>
      </c>
      <c r="Z307" s="264" t="s">
        <v>240</v>
      </c>
      <c r="AA307" s="264" t="s">
        <v>240</v>
      </c>
      <c r="AB307" s="264" t="s">
        <v>240</v>
      </c>
      <c r="AC307" s="264" t="s">
        <v>240</v>
      </c>
      <c r="AD307" s="264" t="s">
        <v>240</v>
      </c>
      <c r="AE307" s="264" t="s">
        <v>240</v>
      </c>
      <c r="AF307" s="264" t="s">
        <v>240</v>
      </c>
      <c r="AG307" s="264" t="s">
        <v>240</v>
      </c>
      <c r="AH307" s="264" t="s">
        <v>240</v>
      </c>
      <c r="AI307" s="264" t="s">
        <v>240</v>
      </c>
      <c r="AJ307" s="264" t="s">
        <v>240</v>
      </c>
      <c r="AK307" s="264" t="s">
        <v>240</v>
      </c>
      <c r="AL307" s="264" t="s">
        <v>240</v>
      </c>
      <c r="AM307" s="264" t="s">
        <v>240</v>
      </c>
      <c r="AN307" s="264" t="s">
        <v>240</v>
      </c>
      <c r="AO307" s="264" t="s">
        <v>240</v>
      </c>
      <c r="AP307" s="264" t="s">
        <v>240</v>
      </c>
      <c r="AQ307" s="264" t="s">
        <v>240</v>
      </c>
      <c r="AR307" s="264" t="s">
        <v>240</v>
      </c>
      <c r="AS307" s="264" t="s">
        <v>240</v>
      </c>
      <c r="AT307" s="264" t="s">
        <v>240</v>
      </c>
      <c r="AU307" s="264" t="s">
        <v>240</v>
      </c>
      <c r="AV307" s="264" t="s">
        <v>240</v>
      </c>
      <c r="AW307" s="264" t="s">
        <v>240</v>
      </c>
      <c r="AX307" s="264" t="s">
        <v>240</v>
      </c>
      <c r="AY307" s="264" t="s">
        <v>2044</v>
      </c>
      <c r="AZ307" t="s">
        <v>5190</v>
      </c>
    </row>
    <row r="308" spans="1:52" ht="15" x14ac:dyDescent="0.25">
      <c r="A308" s="260">
        <v>706296</v>
      </c>
      <c r="B308" s="261" t="s">
        <v>262</v>
      </c>
      <c r="C308" t="s">
        <v>188</v>
      </c>
      <c r="D308" t="s">
        <v>188</v>
      </c>
      <c r="E308" t="s">
        <v>188</v>
      </c>
      <c r="F308" t="s">
        <v>188</v>
      </c>
      <c r="G308" t="s">
        <v>186</v>
      </c>
      <c r="H308" t="s">
        <v>188</v>
      </c>
      <c r="I308" t="s">
        <v>188</v>
      </c>
      <c r="J308" t="s">
        <v>188</v>
      </c>
      <c r="K308" t="s">
        <v>186</v>
      </c>
      <c r="L308" t="s">
        <v>188</v>
      </c>
      <c r="M308" t="s">
        <v>188</v>
      </c>
      <c r="N308" t="s">
        <v>188</v>
      </c>
      <c r="O308" t="s">
        <v>186</v>
      </c>
      <c r="P308" t="s">
        <v>187</v>
      </c>
      <c r="Q308" t="s">
        <v>188</v>
      </c>
      <c r="R308" t="s">
        <v>188</v>
      </c>
      <c r="S308" t="s">
        <v>187</v>
      </c>
      <c r="T308" t="s">
        <v>188</v>
      </c>
      <c r="U308" t="s">
        <v>187</v>
      </c>
      <c r="V308" t="s">
        <v>188</v>
      </c>
      <c r="W308" t="s">
        <v>187</v>
      </c>
      <c r="X308" t="s">
        <v>188</v>
      </c>
      <c r="Y308" t="s">
        <v>188</v>
      </c>
      <c r="Z308" t="s">
        <v>188</v>
      </c>
      <c r="AA308" t="s">
        <v>240</v>
      </c>
      <c r="AB308" t="s">
        <v>240</v>
      </c>
      <c r="AC308" t="s">
        <v>240</v>
      </c>
      <c r="AD308" t="s">
        <v>240</v>
      </c>
      <c r="AE308" t="s">
        <v>240</v>
      </c>
      <c r="AF308" t="s">
        <v>240</v>
      </c>
      <c r="AG308" t="s">
        <v>240</v>
      </c>
      <c r="AH308" t="s">
        <v>240</v>
      </c>
      <c r="AI308" t="s">
        <v>240</v>
      </c>
      <c r="AJ308" t="s">
        <v>240</v>
      </c>
      <c r="AK308" t="s">
        <v>240</v>
      </c>
      <c r="AL308" t="s">
        <v>240</v>
      </c>
      <c r="AM308" t="s">
        <v>240</v>
      </c>
      <c r="AN308" t="s">
        <v>240</v>
      </c>
      <c r="AO308" t="s">
        <v>240</v>
      </c>
      <c r="AP308" t="s">
        <v>240</v>
      </c>
      <c r="AQ308" t="s">
        <v>240</v>
      </c>
      <c r="AR308" t="s">
        <v>240</v>
      </c>
      <c r="AS308"/>
      <c r="AT308" t="s">
        <v>240</v>
      </c>
      <c r="AU308" t="s">
        <v>240</v>
      </c>
      <c r="AV308" t="s">
        <v>240</v>
      </c>
      <c r="AW308" t="s">
        <v>240</v>
      </c>
      <c r="AX308" s="259" t="s">
        <v>240</v>
      </c>
      <c r="AY308"/>
      <c r="AZ308" t="s">
        <v>240</v>
      </c>
    </row>
    <row r="309" spans="1:52" ht="15" x14ac:dyDescent="0.25">
      <c r="A309" s="262">
        <v>706303</v>
      </c>
      <c r="B309" s="263" t="s">
        <v>262</v>
      </c>
      <c r="C309" s="264" t="s">
        <v>186</v>
      </c>
      <c r="D309" s="264" t="s">
        <v>186</v>
      </c>
      <c r="E309" s="264" t="s">
        <v>188</v>
      </c>
      <c r="F309" s="264" t="s">
        <v>188</v>
      </c>
      <c r="G309" s="264" t="s">
        <v>188</v>
      </c>
      <c r="H309" s="264" t="s">
        <v>186</v>
      </c>
      <c r="I309" s="264" t="s">
        <v>186</v>
      </c>
      <c r="J309" s="264" t="s">
        <v>188</v>
      </c>
      <c r="K309" s="264" t="s">
        <v>188</v>
      </c>
      <c r="L309" s="264" t="s">
        <v>188</v>
      </c>
      <c r="M309" t="s">
        <v>188</v>
      </c>
      <c r="N309" t="s">
        <v>186</v>
      </c>
      <c r="O309" s="264" t="s">
        <v>188</v>
      </c>
      <c r="P309" s="264" t="s">
        <v>186</v>
      </c>
      <c r="Q309" s="264" t="s">
        <v>186</v>
      </c>
      <c r="R309" s="264" t="s">
        <v>188</v>
      </c>
      <c r="S309" s="264" t="s">
        <v>188</v>
      </c>
      <c r="T309" s="264" t="s">
        <v>188</v>
      </c>
      <c r="U309" s="264" t="s">
        <v>187</v>
      </c>
      <c r="V309" s="264" t="s">
        <v>187</v>
      </c>
      <c r="W309" s="264" t="s">
        <v>187</v>
      </c>
      <c r="X309" s="264" t="s">
        <v>187</v>
      </c>
      <c r="Y309" s="264" t="s">
        <v>187</v>
      </c>
      <c r="Z309" s="264" t="s">
        <v>187</v>
      </c>
      <c r="AA309" s="264" t="s">
        <v>240</v>
      </c>
      <c r="AB309" s="264" t="s">
        <v>240</v>
      </c>
      <c r="AC309" s="264" t="s">
        <v>240</v>
      </c>
      <c r="AD309" s="264" t="s">
        <v>240</v>
      </c>
      <c r="AE309" s="264" t="s">
        <v>240</v>
      </c>
      <c r="AF309" s="264" t="s">
        <v>240</v>
      </c>
      <c r="AG309" s="264" t="s">
        <v>240</v>
      </c>
      <c r="AH309" s="264" t="s">
        <v>240</v>
      </c>
      <c r="AI309" s="264" t="s">
        <v>240</v>
      </c>
      <c r="AJ309" s="264" t="s">
        <v>240</v>
      </c>
      <c r="AK309" s="264" t="s">
        <v>240</v>
      </c>
      <c r="AL309" s="264" t="s">
        <v>240</v>
      </c>
      <c r="AM309" s="264" t="s">
        <v>240</v>
      </c>
      <c r="AN309" s="264" t="s">
        <v>240</v>
      </c>
      <c r="AO309" s="264" t="s">
        <v>240</v>
      </c>
      <c r="AP309" s="264" t="s">
        <v>240</v>
      </c>
      <c r="AQ309" s="264" t="s">
        <v>240</v>
      </c>
      <c r="AR309" s="264" t="s">
        <v>240</v>
      </c>
      <c r="AS309" s="264" t="s">
        <v>240</v>
      </c>
      <c r="AT309" s="264" t="s">
        <v>240</v>
      </c>
      <c r="AU309" s="264" t="s">
        <v>240</v>
      </c>
      <c r="AV309" s="264" t="s">
        <v>240</v>
      </c>
      <c r="AW309" s="264" t="s">
        <v>240</v>
      </c>
      <c r="AX309" s="264" t="s">
        <v>240</v>
      </c>
      <c r="AY309" s="264" t="s">
        <v>2044</v>
      </c>
      <c r="AZ309" t="s">
        <v>5190</v>
      </c>
    </row>
    <row r="310" spans="1:52" ht="15" x14ac:dyDescent="0.25">
      <c r="A310" s="262">
        <v>706312</v>
      </c>
      <c r="B310" s="263" t="s">
        <v>261</v>
      </c>
      <c r="C310" s="264" t="s">
        <v>188</v>
      </c>
      <c r="D310" s="264" t="s">
        <v>188</v>
      </c>
      <c r="E310" s="264" t="s">
        <v>188</v>
      </c>
      <c r="F310" s="264" t="s">
        <v>187</v>
      </c>
      <c r="G310" s="264" t="s">
        <v>188</v>
      </c>
      <c r="H310" s="264" t="s">
        <v>188</v>
      </c>
      <c r="I310" s="264" t="s">
        <v>187</v>
      </c>
      <c r="J310" s="264" t="s">
        <v>187</v>
      </c>
      <c r="K310" s="264" t="s">
        <v>187</v>
      </c>
      <c r="L310" s="264" t="s">
        <v>187</v>
      </c>
      <c r="M310" t="s">
        <v>2124</v>
      </c>
      <c r="N310" t="s">
        <v>186</v>
      </c>
      <c r="O310" s="264" t="s">
        <v>240</v>
      </c>
      <c r="P310" s="264" t="s">
        <v>240</v>
      </c>
      <c r="Q310" s="264" t="s">
        <v>240</v>
      </c>
      <c r="R310" s="264" t="s">
        <v>240</v>
      </c>
      <c r="S310" s="264" t="s">
        <v>240</v>
      </c>
      <c r="T310" s="264" t="s">
        <v>240</v>
      </c>
      <c r="U310" s="264" t="s">
        <v>240</v>
      </c>
      <c r="V310" s="264" t="s">
        <v>240</v>
      </c>
      <c r="W310" s="264" t="s">
        <v>240</v>
      </c>
      <c r="X310" s="264" t="s">
        <v>240</v>
      </c>
      <c r="Y310" s="264" t="s">
        <v>240</v>
      </c>
      <c r="Z310" s="264" t="s">
        <v>240</v>
      </c>
      <c r="AA310" s="264" t="s">
        <v>240</v>
      </c>
      <c r="AB310" s="264" t="s">
        <v>240</v>
      </c>
      <c r="AC310" s="264" t="s">
        <v>240</v>
      </c>
      <c r="AD310" s="264" t="s">
        <v>240</v>
      </c>
      <c r="AE310" s="264" t="s">
        <v>240</v>
      </c>
      <c r="AF310" s="264" t="s">
        <v>240</v>
      </c>
      <c r="AG310" s="264" t="s">
        <v>240</v>
      </c>
      <c r="AH310" s="264" t="s">
        <v>240</v>
      </c>
      <c r="AI310" s="264" t="s">
        <v>240</v>
      </c>
      <c r="AJ310" s="264" t="s">
        <v>240</v>
      </c>
      <c r="AK310" s="264" t="s">
        <v>240</v>
      </c>
      <c r="AL310" s="264" t="s">
        <v>240</v>
      </c>
      <c r="AM310" s="264" t="s">
        <v>240</v>
      </c>
      <c r="AN310" s="264" t="s">
        <v>240</v>
      </c>
      <c r="AO310" s="264" t="s">
        <v>240</v>
      </c>
      <c r="AP310" s="264" t="s">
        <v>240</v>
      </c>
      <c r="AQ310" s="264" t="s">
        <v>240</v>
      </c>
      <c r="AR310" s="264" t="s">
        <v>240</v>
      </c>
      <c r="AS310" s="264" t="s">
        <v>240</v>
      </c>
      <c r="AT310" s="264" t="s">
        <v>240</v>
      </c>
      <c r="AU310" s="264" t="s">
        <v>240</v>
      </c>
      <c r="AV310" s="264" t="s">
        <v>240</v>
      </c>
      <c r="AW310" s="264" t="s">
        <v>240</v>
      </c>
      <c r="AX310" s="264" t="s">
        <v>240</v>
      </c>
      <c r="AY310" s="264" t="s">
        <v>2044</v>
      </c>
      <c r="AZ310" t="s">
        <v>5190</v>
      </c>
    </row>
    <row r="311" spans="1:52" ht="15" x14ac:dyDescent="0.25">
      <c r="A311" s="260">
        <v>706313</v>
      </c>
      <c r="B311" s="261" t="s">
        <v>262</v>
      </c>
      <c r="C311" t="s">
        <v>2124</v>
      </c>
      <c r="D311" t="s">
        <v>2124</v>
      </c>
      <c r="E311" t="s">
        <v>2124</v>
      </c>
      <c r="F311" t="s">
        <v>2124</v>
      </c>
      <c r="G311" t="s">
        <v>2124</v>
      </c>
      <c r="H311" t="s">
        <v>2124</v>
      </c>
      <c r="I311" t="s">
        <v>2124</v>
      </c>
      <c r="J311" t="s">
        <v>2124</v>
      </c>
      <c r="K311" t="s">
        <v>2124</v>
      </c>
      <c r="L311" t="s">
        <v>2124</v>
      </c>
      <c r="M311" t="s">
        <v>2124</v>
      </c>
      <c r="N311" t="s">
        <v>2124</v>
      </c>
      <c r="O311" t="s">
        <v>2124</v>
      </c>
      <c r="P311" t="s">
        <v>2124</v>
      </c>
      <c r="Q311" t="s">
        <v>2124</v>
      </c>
      <c r="R311" t="s">
        <v>2124</v>
      </c>
      <c r="S311" t="s">
        <v>2124</v>
      </c>
      <c r="T311" t="s">
        <v>2124</v>
      </c>
      <c r="U311" t="s">
        <v>240</v>
      </c>
      <c r="V311" t="s">
        <v>240</v>
      </c>
      <c r="W311" t="s">
        <v>240</v>
      </c>
      <c r="X311" t="s">
        <v>240</v>
      </c>
      <c r="Y311" t="s">
        <v>240</v>
      </c>
      <c r="Z311" t="s">
        <v>240</v>
      </c>
      <c r="AA311" t="s">
        <v>240</v>
      </c>
      <c r="AB311" t="s">
        <v>240</v>
      </c>
      <c r="AC311" t="s">
        <v>240</v>
      </c>
      <c r="AD311" t="s">
        <v>240</v>
      </c>
      <c r="AE311" t="s">
        <v>240</v>
      </c>
      <c r="AF311" t="s">
        <v>240</v>
      </c>
      <c r="AG311" t="s">
        <v>240</v>
      </c>
      <c r="AH311" t="s">
        <v>240</v>
      </c>
      <c r="AI311" t="s">
        <v>240</v>
      </c>
      <c r="AJ311" t="s">
        <v>240</v>
      </c>
      <c r="AK311" t="s">
        <v>240</v>
      </c>
      <c r="AL311" t="s">
        <v>240</v>
      </c>
      <c r="AM311" t="s">
        <v>240</v>
      </c>
      <c r="AN311" t="s">
        <v>240</v>
      </c>
      <c r="AO311" t="s">
        <v>240</v>
      </c>
      <c r="AP311" t="s">
        <v>240</v>
      </c>
      <c r="AQ311" t="s">
        <v>240</v>
      </c>
      <c r="AR311" t="s">
        <v>240</v>
      </c>
      <c r="AS311" t="s">
        <v>240</v>
      </c>
      <c r="AT311" t="s">
        <v>240</v>
      </c>
      <c r="AU311" t="s">
        <v>240</v>
      </c>
      <c r="AV311" t="s">
        <v>240</v>
      </c>
      <c r="AW311" t="s">
        <v>240</v>
      </c>
      <c r="AX311" s="259" t="s">
        <v>240</v>
      </c>
      <c r="AY311"/>
      <c r="AZ311" t="s">
        <v>5190</v>
      </c>
    </row>
    <row r="312" spans="1:52" ht="15" x14ac:dyDescent="0.25">
      <c r="A312" s="260">
        <v>706316</v>
      </c>
      <c r="B312" s="261" t="s">
        <v>262</v>
      </c>
      <c r="C312" t="s">
        <v>188</v>
      </c>
      <c r="D312" t="s">
        <v>186</v>
      </c>
      <c r="E312" t="s">
        <v>186</v>
      </c>
      <c r="F312" t="s">
        <v>188</v>
      </c>
      <c r="G312" t="s">
        <v>186</v>
      </c>
      <c r="H312" t="s">
        <v>186</v>
      </c>
      <c r="I312" t="s">
        <v>186</v>
      </c>
      <c r="J312" t="s">
        <v>186</v>
      </c>
      <c r="K312" t="s">
        <v>186</v>
      </c>
      <c r="L312" t="s">
        <v>186</v>
      </c>
      <c r="M312" t="s">
        <v>186</v>
      </c>
      <c r="N312" t="s">
        <v>186</v>
      </c>
      <c r="O312" t="s">
        <v>186</v>
      </c>
      <c r="P312" t="s">
        <v>187</v>
      </c>
      <c r="Q312" t="s">
        <v>186</v>
      </c>
      <c r="R312" t="s">
        <v>186</v>
      </c>
      <c r="S312" t="s">
        <v>188</v>
      </c>
      <c r="T312" t="s">
        <v>188</v>
      </c>
      <c r="U312" t="s">
        <v>187</v>
      </c>
      <c r="V312" t="s">
        <v>187</v>
      </c>
      <c r="W312" t="s">
        <v>187</v>
      </c>
      <c r="X312" t="s">
        <v>187</v>
      </c>
      <c r="Y312" t="s">
        <v>187</v>
      </c>
      <c r="Z312" t="s">
        <v>187</v>
      </c>
      <c r="AA312" t="s">
        <v>240</v>
      </c>
      <c r="AB312" t="s">
        <v>240</v>
      </c>
      <c r="AC312" t="s">
        <v>240</v>
      </c>
      <c r="AD312" t="s">
        <v>240</v>
      </c>
      <c r="AE312" t="s">
        <v>240</v>
      </c>
      <c r="AF312" t="s">
        <v>240</v>
      </c>
      <c r="AG312" t="s">
        <v>240</v>
      </c>
      <c r="AH312" t="s">
        <v>240</v>
      </c>
      <c r="AI312" t="s">
        <v>240</v>
      </c>
      <c r="AJ312" t="s">
        <v>240</v>
      </c>
      <c r="AK312" t="s">
        <v>240</v>
      </c>
      <c r="AL312" t="s">
        <v>240</v>
      </c>
      <c r="AM312" t="s">
        <v>240</v>
      </c>
      <c r="AN312" t="s">
        <v>240</v>
      </c>
      <c r="AO312" t="s">
        <v>240</v>
      </c>
      <c r="AP312" t="s">
        <v>240</v>
      </c>
      <c r="AQ312" t="s">
        <v>240</v>
      </c>
      <c r="AR312" t="s">
        <v>240</v>
      </c>
      <c r="AS312" t="s">
        <v>240</v>
      </c>
      <c r="AT312" t="s">
        <v>240</v>
      </c>
      <c r="AU312" t="s">
        <v>240</v>
      </c>
      <c r="AV312" t="s">
        <v>240</v>
      </c>
      <c r="AW312" t="s">
        <v>240</v>
      </c>
      <c r="AX312" s="259" t="s">
        <v>240</v>
      </c>
      <c r="AY312"/>
      <c r="AZ312" t="s">
        <v>240</v>
      </c>
    </row>
    <row r="313" spans="1:52" ht="15" x14ac:dyDescent="0.25">
      <c r="A313" s="262">
        <v>706318</v>
      </c>
      <c r="B313" s="263" t="s">
        <v>261</v>
      </c>
      <c r="C313" s="264" t="s">
        <v>188</v>
      </c>
      <c r="D313" s="264" t="s">
        <v>188</v>
      </c>
      <c r="E313" s="264" t="s">
        <v>188</v>
      </c>
      <c r="F313" s="264" t="s">
        <v>187</v>
      </c>
      <c r="G313" s="264" t="s">
        <v>187</v>
      </c>
      <c r="H313" s="264" t="s">
        <v>187</v>
      </c>
      <c r="I313" s="264" t="s">
        <v>187</v>
      </c>
      <c r="J313" s="264" t="s">
        <v>187</v>
      </c>
      <c r="K313" s="264" t="s">
        <v>187</v>
      </c>
      <c r="L313" s="264" t="s">
        <v>187</v>
      </c>
      <c r="M313" t="s">
        <v>188</v>
      </c>
      <c r="N313" t="s">
        <v>186</v>
      </c>
      <c r="O313" s="264" t="s">
        <v>240</v>
      </c>
      <c r="P313" s="264" t="s">
        <v>240</v>
      </c>
      <c r="Q313" s="264" t="s">
        <v>240</v>
      </c>
      <c r="R313" s="264" t="s">
        <v>240</v>
      </c>
      <c r="S313" s="264" t="s">
        <v>240</v>
      </c>
      <c r="T313" s="264" t="s">
        <v>240</v>
      </c>
      <c r="U313" s="264" t="s">
        <v>240</v>
      </c>
      <c r="V313" s="264" t="s">
        <v>240</v>
      </c>
      <c r="W313" s="264" t="s">
        <v>240</v>
      </c>
      <c r="X313" s="264" t="s">
        <v>240</v>
      </c>
      <c r="Y313" s="264" t="s">
        <v>240</v>
      </c>
      <c r="Z313" s="264" t="s">
        <v>240</v>
      </c>
      <c r="AA313" s="264" t="s">
        <v>240</v>
      </c>
      <c r="AB313" s="264" t="s">
        <v>240</v>
      </c>
      <c r="AC313" s="264" t="s">
        <v>240</v>
      </c>
      <c r="AD313" s="264" t="s">
        <v>240</v>
      </c>
      <c r="AE313" s="264" t="s">
        <v>240</v>
      </c>
      <c r="AF313" s="264" t="s">
        <v>240</v>
      </c>
      <c r="AG313" s="264" t="s">
        <v>240</v>
      </c>
      <c r="AH313" s="264" t="s">
        <v>240</v>
      </c>
      <c r="AI313" s="264" t="s">
        <v>240</v>
      </c>
      <c r="AJ313" s="264" t="s">
        <v>240</v>
      </c>
      <c r="AK313" s="264" t="s">
        <v>240</v>
      </c>
      <c r="AL313" s="264" t="s">
        <v>240</v>
      </c>
      <c r="AM313" s="264" t="s">
        <v>240</v>
      </c>
      <c r="AN313" s="264" t="s">
        <v>240</v>
      </c>
      <c r="AO313" s="264" t="s">
        <v>240</v>
      </c>
      <c r="AP313" s="264" t="s">
        <v>240</v>
      </c>
      <c r="AQ313" s="264" t="s">
        <v>240</v>
      </c>
      <c r="AR313" s="264" t="s">
        <v>240</v>
      </c>
      <c r="AS313" s="264" t="s">
        <v>240</v>
      </c>
      <c r="AT313" s="264" t="s">
        <v>240</v>
      </c>
      <c r="AU313" s="264" t="s">
        <v>240</v>
      </c>
      <c r="AV313" s="264" t="s">
        <v>240</v>
      </c>
      <c r="AW313" s="264" t="s">
        <v>240</v>
      </c>
      <c r="AX313" s="264" t="s">
        <v>240</v>
      </c>
      <c r="AY313" s="264" t="s">
        <v>2044</v>
      </c>
      <c r="AZ313" t="s">
        <v>5190</v>
      </c>
    </row>
    <row r="314" spans="1:52" ht="15" x14ac:dyDescent="0.25">
      <c r="A314" s="260">
        <v>706319</v>
      </c>
      <c r="B314" s="261" t="s">
        <v>466</v>
      </c>
      <c r="C314" t="s">
        <v>186</v>
      </c>
      <c r="D314" t="s">
        <v>188</v>
      </c>
      <c r="E314" t="s">
        <v>186</v>
      </c>
      <c r="F314" t="s">
        <v>188</v>
      </c>
      <c r="G314" t="s">
        <v>186</v>
      </c>
      <c r="H314" t="s">
        <v>188</v>
      </c>
      <c r="I314" t="s">
        <v>186</v>
      </c>
      <c r="J314" t="s">
        <v>188</v>
      </c>
      <c r="K314" t="s">
        <v>188</v>
      </c>
      <c r="L314" t="s">
        <v>186</v>
      </c>
      <c r="M314" t="s">
        <v>188</v>
      </c>
      <c r="N314" t="s">
        <v>188</v>
      </c>
      <c r="O314" t="s">
        <v>188</v>
      </c>
      <c r="P314" t="s">
        <v>186</v>
      </c>
      <c r="Q314" t="s">
        <v>188</v>
      </c>
      <c r="R314" t="s">
        <v>188</v>
      </c>
      <c r="S314" t="s">
        <v>188</v>
      </c>
      <c r="T314" t="s">
        <v>188</v>
      </c>
      <c r="U314" t="s">
        <v>188</v>
      </c>
      <c r="V314" t="s">
        <v>188</v>
      </c>
      <c r="W314" t="s">
        <v>187</v>
      </c>
      <c r="X314" t="s">
        <v>188</v>
      </c>
      <c r="Y314" t="s">
        <v>188</v>
      </c>
      <c r="Z314" t="s">
        <v>188</v>
      </c>
      <c r="AA314" t="s">
        <v>188</v>
      </c>
      <c r="AB314" t="s">
        <v>188</v>
      </c>
      <c r="AC314" t="s">
        <v>188</v>
      </c>
      <c r="AD314" t="s">
        <v>188</v>
      </c>
      <c r="AE314" t="s">
        <v>188</v>
      </c>
      <c r="AF314" t="s">
        <v>188</v>
      </c>
      <c r="AG314" t="s">
        <v>188</v>
      </c>
      <c r="AH314" t="s">
        <v>188</v>
      </c>
      <c r="AI314" t="s">
        <v>188</v>
      </c>
      <c r="AJ314" t="s">
        <v>188</v>
      </c>
      <c r="AK314" t="s">
        <v>188</v>
      </c>
      <c r="AL314" t="s">
        <v>188</v>
      </c>
      <c r="AM314" t="s">
        <v>188</v>
      </c>
      <c r="AN314" t="s">
        <v>188</v>
      </c>
      <c r="AO314" t="s">
        <v>188</v>
      </c>
      <c r="AP314" t="s">
        <v>188</v>
      </c>
      <c r="AQ314" t="s">
        <v>188</v>
      </c>
      <c r="AR314" t="s">
        <v>188</v>
      </c>
      <c r="AS314" t="s">
        <v>240</v>
      </c>
      <c r="AT314" t="s">
        <v>240</v>
      </c>
      <c r="AU314" t="s">
        <v>240</v>
      </c>
      <c r="AV314" t="s">
        <v>240</v>
      </c>
      <c r="AW314" t="s">
        <v>240</v>
      </c>
      <c r="AX314" s="259" t="s">
        <v>240</v>
      </c>
      <c r="AY314"/>
      <c r="AZ314" t="s">
        <v>240</v>
      </c>
    </row>
    <row r="315" spans="1:52" ht="15" x14ac:dyDescent="0.25">
      <c r="A315" s="260">
        <v>706322</v>
      </c>
      <c r="B315" s="261" t="s">
        <v>263</v>
      </c>
      <c r="C315" t="s">
        <v>188</v>
      </c>
      <c r="D315" t="s">
        <v>186</v>
      </c>
      <c r="E315" t="s">
        <v>186</v>
      </c>
      <c r="F315" t="s">
        <v>188</v>
      </c>
      <c r="G315" t="s">
        <v>188</v>
      </c>
      <c r="H315" t="s">
        <v>188</v>
      </c>
      <c r="I315" t="s">
        <v>186</v>
      </c>
      <c r="J315" t="s">
        <v>188</v>
      </c>
      <c r="K315" t="s">
        <v>188</v>
      </c>
      <c r="L315" t="s">
        <v>186</v>
      </c>
      <c r="M315" t="s">
        <v>188</v>
      </c>
      <c r="N315" t="s">
        <v>188</v>
      </c>
      <c r="O315" t="s">
        <v>186</v>
      </c>
      <c r="P315" t="s">
        <v>186</v>
      </c>
      <c r="Q315" t="s">
        <v>188</v>
      </c>
      <c r="R315" t="s">
        <v>186</v>
      </c>
      <c r="S315" t="s">
        <v>186</v>
      </c>
      <c r="T315" t="s">
        <v>188</v>
      </c>
      <c r="U315" t="s">
        <v>187</v>
      </c>
      <c r="V315" t="s">
        <v>188</v>
      </c>
      <c r="W315" t="s">
        <v>188</v>
      </c>
      <c r="X315" t="s">
        <v>188</v>
      </c>
      <c r="Y315" t="s">
        <v>186</v>
      </c>
      <c r="Z315" t="s">
        <v>188</v>
      </c>
      <c r="AA315" t="s">
        <v>188</v>
      </c>
      <c r="AB315" t="s">
        <v>186</v>
      </c>
      <c r="AC315" t="s">
        <v>188</v>
      </c>
      <c r="AD315" t="s">
        <v>186</v>
      </c>
      <c r="AE315" t="s">
        <v>188</v>
      </c>
      <c r="AF315" t="s">
        <v>188</v>
      </c>
      <c r="AG315" t="s">
        <v>187</v>
      </c>
      <c r="AH315" t="s">
        <v>188</v>
      </c>
      <c r="AI315" t="s">
        <v>188</v>
      </c>
      <c r="AJ315" t="s">
        <v>188</v>
      </c>
      <c r="AK315" t="s">
        <v>187</v>
      </c>
      <c r="AL315" t="s">
        <v>188</v>
      </c>
      <c r="AM315" t="s">
        <v>240</v>
      </c>
      <c r="AN315" t="s">
        <v>240</v>
      </c>
      <c r="AO315" t="s">
        <v>240</v>
      </c>
      <c r="AP315" t="s">
        <v>240</v>
      </c>
      <c r="AQ315" t="s">
        <v>240</v>
      </c>
      <c r="AR315" t="s">
        <v>240</v>
      </c>
      <c r="AS315" t="s">
        <v>240</v>
      </c>
      <c r="AT315" t="s">
        <v>240</v>
      </c>
      <c r="AU315" t="s">
        <v>240</v>
      </c>
      <c r="AV315" t="s">
        <v>240</v>
      </c>
      <c r="AW315" t="s">
        <v>240</v>
      </c>
      <c r="AX315" s="259" t="s">
        <v>240</v>
      </c>
      <c r="AY315"/>
      <c r="AZ315" t="s">
        <v>240</v>
      </c>
    </row>
    <row r="316" spans="1:52" ht="15" x14ac:dyDescent="0.25">
      <c r="A316" s="262">
        <v>706326</v>
      </c>
      <c r="B316" s="263" t="s">
        <v>262</v>
      </c>
      <c r="C316" s="264" t="s">
        <v>188</v>
      </c>
      <c r="D316" s="264" t="s">
        <v>187</v>
      </c>
      <c r="E316" s="264" t="s">
        <v>188</v>
      </c>
      <c r="F316" s="264" t="s">
        <v>188</v>
      </c>
      <c r="G316" s="264" t="s">
        <v>186</v>
      </c>
      <c r="H316" s="264" t="s">
        <v>188</v>
      </c>
      <c r="I316" s="264" t="s">
        <v>187</v>
      </c>
      <c r="J316" s="264" t="s">
        <v>188</v>
      </c>
      <c r="K316" s="264" t="s">
        <v>188</v>
      </c>
      <c r="L316" s="264" t="s">
        <v>188</v>
      </c>
      <c r="M316" t="s">
        <v>186</v>
      </c>
      <c r="N316" t="s">
        <v>186</v>
      </c>
      <c r="O316" s="264" t="s">
        <v>186</v>
      </c>
      <c r="P316" s="264" t="s">
        <v>186</v>
      </c>
      <c r="Q316" s="264" t="s">
        <v>186</v>
      </c>
      <c r="R316" s="264" t="s">
        <v>188</v>
      </c>
      <c r="S316" s="264" t="s">
        <v>186</v>
      </c>
      <c r="T316" s="264" t="s">
        <v>188</v>
      </c>
      <c r="U316" s="264" t="s">
        <v>187</v>
      </c>
      <c r="V316" s="264" t="s">
        <v>186</v>
      </c>
      <c r="W316" s="264" t="s">
        <v>188</v>
      </c>
      <c r="X316" s="264" t="s">
        <v>186</v>
      </c>
      <c r="Y316" s="264" t="s">
        <v>188</v>
      </c>
      <c r="Z316" s="264" t="s">
        <v>188</v>
      </c>
      <c r="AA316" s="264" t="s">
        <v>240</v>
      </c>
      <c r="AB316" s="264" t="s">
        <v>240</v>
      </c>
      <c r="AC316" s="264" t="s">
        <v>240</v>
      </c>
      <c r="AD316" s="264" t="s">
        <v>240</v>
      </c>
      <c r="AE316" s="264" t="s">
        <v>240</v>
      </c>
      <c r="AF316" s="264" t="s">
        <v>240</v>
      </c>
      <c r="AG316" s="264" t="s">
        <v>240</v>
      </c>
      <c r="AH316" s="264" t="s">
        <v>240</v>
      </c>
      <c r="AI316" s="264" t="s">
        <v>240</v>
      </c>
      <c r="AJ316" s="264" t="s">
        <v>240</v>
      </c>
      <c r="AK316" s="264" t="s">
        <v>240</v>
      </c>
      <c r="AL316" s="264" t="s">
        <v>240</v>
      </c>
      <c r="AM316" s="264" t="s">
        <v>240</v>
      </c>
      <c r="AN316" s="264" t="s">
        <v>240</v>
      </c>
      <c r="AO316" s="264" t="s">
        <v>240</v>
      </c>
      <c r="AP316" s="264" t="s">
        <v>240</v>
      </c>
      <c r="AQ316" s="264" t="s">
        <v>240</v>
      </c>
      <c r="AR316" s="264" t="s">
        <v>240</v>
      </c>
      <c r="AS316" s="264" t="s">
        <v>240</v>
      </c>
      <c r="AT316" s="264" t="s">
        <v>240</v>
      </c>
      <c r="AU316" s="264" t="s">
        <v>240</v>
      </c>
      <c r="AV316" s="264" t="s">
        <v>240</v>
      </c>
      <c r="AW316" s="264" t="s">
        <v>240</v>
      </c>
      <c r="AX316" s="264" t="s">
        <v>240</v>
      </c>
      <c r="AY316" s="264" t="s">
        <v>2044</v>
      </c>
      <c r="AZ316" t="s">
        <v>5190</v>
      </c>
    </row>
    <row r="317" spans="1:52" ht="15" x14ac:dyDescent="0.25">
      <c r="A317" s="262">
        <v>706329</v>
      </c>
      <c r="B317" s="263" t="s">
        <v>262</v>
      </c>
      <c r="C317" s="264" t="s">
        <v>186</v>
      </c>
      <c r="D317" s="264" t="s">
        <v>188</v>
      </c>
      <c r="E317" s="264" t="s">
        <v>186</v>
      </c>
      <c r="F317" s="264" t="s">
        <v>188</v>
      </c>
      <c r="G317" s="264" t="s">
        <v>186</v>
      </c>
      <c r="H317" s="264" t="s">
        <v>186</v>
      </c>
      <c r="I317" s="264" t="s">
        <v>187</v>
      </c>
      <c r="J317" s="264" t="s">
        <v>187</v>
      </c>
      <c r="K317" s="264" t="s">
        <v>188</v>
      </c>
      <c r="L317" s="264" t="s">
        <v>187</v>
      </c>
      <c r="M317" t="s">
        <v>188</v>
      </c>
      <c r="N317" t="s">
        <v>186</v>
      </c>
      <c r="O317" s="264" t="s">
        <v>188</v>
      </c>
      <c r="P317" s="264" t="s">
        <v>187</v>
      </c>
      <c r="Q317" s="264" t="s">
        <v>187</v>
      </c>
      <c r="R317" s="264" t="s">
        <v>187</v>
      </c>
      <c r="S317" s="264" t="s">
        <v>188</v>
      </c>
      <c r="T317" s="264" t="s">
        <v>187</v>
      </c>
      <c r="U317" s="264" t="s">
        <v>187</v>
      </c>
      <c r="V317" s="264" t="s">
        <v>187</v>
      </c>
      <c r="W317" s="264" t="s">
        <v>187</v>
      </c>
      <c r="X317" s="264" t="s">
        <v>187</v>
      </c>
      <c r="Y317" s="264" t="s">
        <v>187</v>
      </c>
      <c r="Z317" s="264" t="s">
        <v>187</v>
      </c>
      <c r="AA317" s="264" t="s">
        <v>240</v>
      </c>
      <c r="AB317" s="264" t="s">
        <v>240</v>
      </c>
      <c r="AC317" s="264" t="s">
        <v>240</v>
      </c>
      <c r="AD317" s="264" t="s">
        <v>240</v>
      </c>
      <c r="AE317" s="264" t="s">
        <v>240</v>
      </c>
      <c r="AF317" s="264" t="s">
        <v>240</v>
      </c>
      <c r="AG317" s="264" t="s">
        <v>240</v>
      </c>
      <c r="AH317" s="264" t="s">
        <v>240</v>
      </c>
      <c r="AI317" s="264" t="s">
        <v>240</v>
      </c>
      <c r="AJ317" s="264" t="s">
        <v>240</v>
      </c>
      <c r="AK317" s="264" t="s">
        <v>240</v>
      </c>
      <c r="AL317" s="264" t="s">
        <v>240</v>
      </c>
      <c r="AM317" s="264" t="s">
        <v>240</v>
      </c>
      <c r="AN317" s="264" t="s">
        <v>240</v>
      </c>
      <c r="AO317" s="264" t="s">
        <v>240</v>
      </c>
      <c r="AP317" s="264" t="s">
        <v>240</v>
      </c>
      <c r="AQ317" s="264" t="s">
        <v>240</v>
      </c>
      <c r="AR317" s="264" t="s">
        <v>240</v>
      </c>
      <c r="AS317" s="264" t="s">
        <v>240</v>
      </c>
      <c r="AT317" s="264" t="s">
        <v>240</v>
      </c>
      <c r="AU317" s="264" t="s">
        <v>240</v>
      </c>
      <c r="AV317" s="264" t="s">
        <v>240</v>
      </c>
      <c r="AW317" s="264" t="s">
        <v>240</v>
      </c>
      <c r="AX317" s="264" t="s">
        <v>240</v>
      </c>
      <c r="AY317" s="264" t="s">
        <v>2044</v>
      </c>
      <c r="AZ317" t="s">
        <v>240</v>
      </c>
    </row>
    <row r="318" spans="1:52" ht="15" x14ac:dyDescent="0.25">
      <c r="A318" s="260">
        <v>706331</v>
      </c>
      <c r="B318" s="261" t="s">
        <v>468</v>
      </c>
      <c r="C318" t="s">
        <v>188</v>
      </c>
      <c r="D318" t="s">
        <v>186</v>
      </c>
      <c r="E318" t="s">
        <v>186</v>
      </c>
      <c r="F318" t="s">
        <v>188</v>
      </c>
      <c r="G318" t="s">
        <v>186</v>
      </c>
      <c r="H318" t="s">
        <v>186</v>
      </c>
      <c r="I318" t="s">
        <v>186</v>
      </c>
      <c r="J318" t="s">
        <v>186</v>
      </c>
      <c r="K318" t="s">
        <v>186</v>
      </c>
      <c r="L318" t="s">
        <v>186</v>
      </c>
      <c r="M318" t="s">
        <v>186</v>
      </c>
      <c r="N318" t="s">
        <v>186</v>
      </c>
      <c r="O318" t="s">
        <v>186</v>
      </c>
      <c r="P318" t="s">
        <v>186</v>
      </c>
      <c r="Q318" t="s">
        <v>188</v>
      </c>
      <c r="R318" t="s">
        <v>188</v>
      </c>
      <c r="S318" t="s">
        <v>188</v>
      </c>
      <c r="T318" t="s">
        <v>186</v>
      </c>
      <c r="U318" t="s">
        <v>188</v>
      </c>
      <c r="V318" t="s">
        <v>188</v>
      </c>
      <c r="W318" t="s">
        <v>188</v>
      </c>
      <c r="X318" t="s">
        <v>186</v>
      </c>
      <c r="Y318" t="s">
        <v>188</v>
      </c>
      <c r="Z318" t="s">
        <v>188</v>
      </c>
      <c r="AA318" t="s">
        <v>240</v>
      </c>
      <c r="AB318" t="s">
        <v>240</v>
      </c>
      <c r="AC318" t="s">
        <v>240</v>
      </c>
      <c r="AD318" t="s">
        <v>240</v>
      </c>
      <c r="AE318" t="s">
        <v>240</v>
      </c>
      <c r="AF318" t="s">
        <v>240</v>
      </c>
      <c r="AG318" t="s">
        <v>240</v>
      </c>
      <c r="AH318" t="s">
        <v>240</v>
      </c>
      <c r="AI318" t="s">
        <v>240</v>
      </c>
      <c r="AJ318" t="s">
        <v>240</v>
      </c>
      <c r="AK318" t="s">
        <v>240</v>
      </c>
      <c r="AL318" t="s">
        <v>240</v>
      </c>
      <c r="AM318" t="s">
        <v>240</v>
      </c>
      <c r="AN318" t="s">
        <v>240</v>
      </c>
      <c r="AO318" t="s">
        <v>240</v>
      </c>
      <c r="AP318" t="s">
        <v>240</v>
      </c>
      <c r="AQ318" t="s">
        <v>240</v>
      </c>
      <c r="AR318" t="s">
        <v>240</v>
      </c>
      <c r="AS318" t="s">
        <v>240</v>
      </c>
      <c r="AT318" t="s">
        <v>240</v>
      </c>
      <c r="AU318" t="s">
        <v>240</v>
      </c>
      <c r="AV318" t="s">
        <v>240</v>
      </c>
      <c r="AW318" t="s">
        <v>240</v>
      </c>
      <c r="AX318" s="259" t="s">
        <v>240</v>
      </c>
      <c r="AY318"/>
      <c r="AZ318" t="s">
        <v>240</v>
      </c>
    </row>
    <row r="319" spans="1:52" ht="15" x14ac:dyDescent="0.25">
      <c r="A319" s="260">
        <v>706334</v>
      </c>
      <c r="B319" s="261" t="s">
        <v>466</v>
      </c>
      <c r="C319" t="s">
        <v>188</v>
      </c>
      <c r="D319" t="s">
        <v>188</v>
      </c>
      <c r="E319" t="s">
        <v>188</v>
      </c>
      <c r="F319" t="s">
        <v>188</v>
      </c>
      <c r="G319" t="s">
        <v>186</v>
      </c>
      <c r="H319" t="s">
        <v>188</v>
      </c>
      <c r="I319" t="s">
        <v>188</v>
      </c>
      <c r="J319" t="s">
        <v>188</v>
      </c>
      <c r="K319" t="s">
        <v>188</v>
      </c>
      <c r="L319" t="s">
        <v>188</v>
      </c>
      <c r="M319" t="s">
        <v>186</v>
      </c>
      <c r="N319" t="s">
        <v>186</v>
      </c>
      <c r="O319" t="s">
        <v>188</v>
      </c>
      <c r="P319" t="s">
        <v>188</v>
      </c>
      <c r="Q319" t="s">
        <v>188</v>
      </c>
      <c r="R319" t="s">
        <v>186</v>
      </c>
      <c r="S319" t="s">
        <v>188</v>
      </c>
      <c r="T319" t="s">
        <v>188</v>
      </c>
      <c r="U319" t="s">
        <v>188</v>
      </c>
      <c r="V319" t="s">
        <v>188</v>
      </c>
      <c r="W319" t="s">
        <v>186</v>
      </c>
      <c r="X319" t="s">
        <v>188</v>
      </c>
      <c r="Y319" t="s">
        <v>186</v>
      </c>
      <c r="Z319" t="s">
        <v>186</v>
      </c>
      <c r="AA319" t="s">
        <v>188</v>
      </c>
      <c r="AB319" t="s">
        <v>188</v>
      </c>
      <c r="AC319" t="s">
        <v>186</v>
      </c>
      <c r="AD319" t="s">
        <v>188</v>
      </c>
      <c r="AE319" t="s">
        <v>188</v>
      </c>
      <c r="AF319" t="s">
        <v>188</v>
      </c>
      <c r="AG319" t="s">
        <v>188</v>
      </c>
      <c r="AH319" t="s">
        <v>188</v>
      </c>
      <c r="AI319" t="s">
        <v>188</v>
      </c>
      <c r="AJ319" t="s">
        <v>188</v>
      </c>
      <c r="AK319" t="s">
        <v>186</v>
      </c>
      <c r="AL319" t="s">
        <v>188</v>
      </c>
      <c r="AM319" t="s">
        <v>188</v>
      </c>
      <c r="AN319" t="s">
        <v>188</v>
      </c>
      <c r="AO319" t="s">
        <v>188</v>
      </c>
      <c r="AP319" t="s">
        <v>188</v>
      </c>
      <c r="AQ319" t="s">
        <v>188</v>
      </c>
      <c r="AR319" t="s">
        <v>188</v>
      </c>
      <c r="AS319"/>
      <c r="AT319" t="s">
        <v>240</v>
      </c>
      <c r="AU319" t="s">
        <v>240</v>
      </c>
      <c r="AV319" t="s">
        <v>240</v>
      </c>
      <c r="AW319" t="s">
        <v>240</v>
      </c>
      <c r="AX319" s="259" t="s">
        <v>240</v>
      </c>
      <c r="AY319"/>
      <c r="AZ319" t="s">
        <v>240</v>
      </c>
    </row>
    <row r="320" spans="1:52" ht="15" x14ac:dyDescent="0.25">
      <c r="A320" s="260">
        <v>706342</v>
      </c>
      <c r="B320" s="261" t="s">
        <v>263</v>
      </c>
      <c r="C320" t="s">
        <v>188</v>
      </c>
      <c r="D320" t="s">
        <v>188</v>
      </c>
      <c r="E320" t="s">
        <v>186</v>
      </c>
      <c r="F320" t="s">
        <v>188</v>
      </c>
      <c r="G320" t="s">
        <v>186</v>
      </c>
      <c r="H320" t="s">
        <v>188</v>
      </c>
      <c r="I320" t="s">
        <v>188</v>
      </c>
      <c r="J320" t="s">
        <v>188</v>
      </c>
      <c r="K320" t="s">
        <v>188</v>
      </c>
      <c r="L320" t="s">
        <v>186</v>
      </c>
      <c r="M320" t="s">
        <v>188</v>
      </c>
      <c r="N320" t="s">
        <v>188</v>
      </c>
      <c r="O320" t="s">
        <v>187</v>
      </c>
      <c r="P320" t="s">
        <v>188</v>
      </c>
      <c r="Q320" t="s">
        <v>188</v>
      </c>
      <c r="R320" t="s">
        <v>188</v>
      </c>
      <c r="S320" t="s">
        <v>186</v>
      </c>
      <c r="T320" t="s">
        <v>188</v>
      </c>
      <c r="U320" t="s">
        <v>188</v>
      </c>
      <c r="V320" t="s">
        <v>188</v>
      </c>
      <c r="W320" t="s">
        <v>188</v>
      </c>
      <c r="X320" t="s">
        <v>188</v>
      </c>
      <c r="Y320" t="s">
        <v>188</v>
      </c>
      <c r="Z320" t="s">
        <v>188</v>
      </c>
      <c r="AA320" t="s">
        <v>188</v>
      </c>
      <c r="AB320" t="s">
        <v>188</v>
      </c>
      <c r="AC320" t="s">
        <v>188</v>
      </c>
      <c r="AD320" t="s">
        <v>188</v>
      </c>
      <c r="AE320" t="s">
        <v>186</v>
      </c>
      <c r="AF320" t="s">
        <v>186</v>
      </c>
      <c r="AG320" t="s">
        <v>187</v>
      </c>
      <c r="AH320" t="s">
        <v>187</v>
      </c>
      <c r="AI320" t="s">
        <v>188</v>
      </c>
      <c r="AJ320" t="s">
        <v>188</v>
      </c>
      <c r="AK320" t="s">
        <v>187</v>
      </c>
      <c r="AL320" t="s">
        <v>187</v>
      </c>
      <c r="AM320" t="s">
        <v>240</v>
      </c>
      <c r="AN320" t="s">
        <v>240</v>
      </c>
      <c r="AO320" t="s">
        <v>240</v>
      </c>
      <c r="AP320" t="s">
        <v>240</v>
      </c>
      <c r="AQ320" t="s">
        <v>240</v>
      </c>
      <c r="AR320" t="s">
        <v>240</v>
      </c>
      <c r="AS320" t="s">
        <v>240</v>
      </c>
      <c r="AT320" t="s">
        <v>240</v>
      </c>
      <c r="AU320" t="s">
        <v>240</v>
      </c>
      <c r="AV320" t="s">
        <v>240</v>
      </c>
      <c r="AW320" t="s">
        <v>240</v>
      </c>
      <c r="AX320" s="259" t="s">
        <v>240</v>
      </c>
      <c r="AY320"/>
      <c r="AZ320" t="s">
        <v>240</v>
      </c>
    </row>
    <row r="321" spans="1:52" ht="15" x14ac:dyDescent="0.25">
      <c r="A321" s="260">
        <v>706346</v>
      </c>
      <c r="B321" s="261" t="s">
        <v>262</v>
      </c>
      <c r="C321" t="s">
        <v>188</v>
      </c>
      <c r="D321" t="s">
        <v>188</v>
      </c>
      <c r="E321" t="s">
        <v>188</v>
      </c>
      <c r="F321" t="s">
        <v>188</v>
      </c>
      <c r="G321" t="s">
        <v>186</v>
      </c>
      <c r="H321" t="s">
        <v>186</v>
      </c>
      <c r="I321" t="s">
        <v>186</v>
      </c>
      <c r="J321" t="s">
        <v>186</v>
      </c>
      <c r="K321" t="s">
        <v>186</v>
      </c>
      <c r="L321" t="s">
        <v>186</v>
      </c>
      <c r="M321" t="s">
        <v>186</v>
      </c>
      <c r="N321" t="s">
        <v>186</v>
      </c>
      <c r="O321" t="s">
        <v>186</v>
      </c>
      <c r="P321" t="s">
        <v>186</v>
      </c>
      <c r="Q321" t="s">
        <v>188</v>
      </c>
      <c r="R321" t="s">
        <v>188</v>
      </c>
      <c r="S321" t="s">
        <v>186</v>
      </c>
      <c r="T321" t="s">
        <v>187</v>
      </c>
      <c r="U321" t="s">
        <v>187</v>
      </c>
      <c r="V321" t="s">
        <v>187</v>
      </c>
      <c r="W321" t="s">
        <v>187</v>
      </c>
      <c r="X321" t="s">
        <v>187</v>
      </c>
      <c r="Y321" t="s">
        <v>188</v>
      </c>
      <c r="Z321" t="s">
        <v>187</v>
      </c>
      <c r="AA321" t="s">
        <v>240</v>
      </c>
      <c r="AB321" t="s">
        <v>240</v>
      </c>
      <c r="AC321" t="s">
        <v>240</v>
      </c>
      <c r="AD321" t="s">
        <v>240</v>
      </c>
      <c r="AE321" t="s">
        <v>240</v>
      </c>
      <c r="AF321" t="s">
        <v>240</v>
      </c>
      <c r="AG321" t="s">
        <v>240</v>
      </c>
      <c r="AH321" t="s">
        <v>240</v>
      </c>
      <c r="AI321" t="s">
        <v>240</v>
      </c>
      <c r="AJ321" t="s">
        <v>240</v>
      </c>
      <c r="AK321" t="s">
        <v>240</v>
      </c>
      <c r="AL321" t="s">
        <v>240</v>
      </c>
      <c r="AM321" t="s">
        <v>240</v>
      </c>
      <c r="AN321" t="s">
        <v>240</v>
      </c>
      <c r="AO321" t="s">
        <v>240</v>
      </c>
      <c r="AP321" t="s">
        <v>240</v>
      </c>
      <c r="AQ321" t="s">
        <v>240</v>
      </c>
      <c r="AR321" t="s">
        <v>240</v>
      </c>
      <c r="AS321"/>
      <c r="AT321" t="s">
        <v>240</v>
      </c>
      <c r="AU321" t="s">
        <v>240</v>
      </c>
      <c r="AV321" t="s">
        <v>240</v>
      </c>
      <c r="AW321" t="s">
        <v>240</v>
      </c>
      <c r="AX321" s="259" t="s">
        <v>240</v>
      </c>
      <c r="AY321"/>
      <c r="AZ321" t="s">
        <v>240</v>
      </c>
    </row>
    <row r="322" spans="1:52" ht="15" x14ac:dyDescent="0.25">
      <c r="A322" s="260">
        <v>706354</v>
      </c>
      <c r="B322" s="261" t="s">
        <v>262</v>
      </c>
      <c r="C322" t="s">
        <v>186</v>
      </c>
      <c r="D322" t="s">
        <v>188</v>
      </c>
      <c r="E322" t="s">
        <v>186</v>
      </c>
      <c r="F322" t="s">
        <v>186</v>
      </c>
      <c r="G322" t="s">
        <v>186</v>
      </c>
      <c r="H322" t="s">
        <v>188</v>
      </c>
      <c r="I322" t="s">
        <v>186</v>
      </c>
      <c r="J322" t="s">
        <v>188</v>
      </c>
      <c r="K322" t="s">
        <v>188</v>
      </c>
      <c r="L322" t="s">
        <v>186</v>
      </c>
      <c r="M322" t="s">
        <v>186</v>
      </c>
      <c r="N322" t="s">
        <v>186</v>
      </c>
      <c r="O322" t="s">
        <v>186</v>
      </c>
      <c r="P322" t="s">
        <v>186</v>
      </c>
      <c r="Q322" t="s">
        <v>188</v>
      </c>
      <c r="R322" t="s">
        <v>186</v>
      </c>
      <c r="S322" t="s">
        <v>186</v>
      </c>
      <c r="T322" t="s">
        <v>188</v>
      </c>
      <c r="U322" t="s">
        <v>188</v>
      </c>
      <c r="V322" t="s">
        <v>188</v>
      </c>
      <c r="W322" t="s">
        <v>188</v>
      </c>
      <c r="X322" t="s">
        <v>188</v>
      </c>
      <c r="Y322" t="s">
        <v>188</v>
      </c>
      <c r="Z322" t="s">
        <v>188</v>
      </c>
      <c r="AA322" t="s">
        <v>240</v>
      </c>
      <c r="AB322" t="s">
        <v>240</v>
      </c>
      <c r="AC322" t="s">
        <v>240</v>
      </c>
      <c r="AD322" t="s">
        <v>240</v>
      </c>
      <c r="AE322" t="s">
        <v>240</v>
      </c>
      <c r="AF322" t="s">
        <v>240</v>
      </c>
      <c r="AG322" t="s">
        <v>240</v>
      </c>
      <c r="AH322" t="s">
        <v>240</v>
      </c>
      <c r="AI322" t="s">
        <v>240</v>
      </c>
      <c r="AJ322" t="s">
        <v>240</v>
      </c>
      <c r="AK322" t="s">
        <v>240</v>
      </c>
      <c r="AL322" t="s">
        <v>240</v>
      </c>
      <c r="AM322" t="s">
        <v>240</v>
      </c>
      <c r="AN322" t="s">
        <v>240</v>
      </c>
      <c r="AO322" t="s">
        <v>240</v>
      </c>
      <c r="AP322" t="s">
        <v>240</v>
      </c>
      <c r="AQ322" t="s">
        <v>240</v>
      </c>
      <c r="AR322" t="s">
        <v>240</v>
      </c>
      <c r="AS322" t="s">
        <v>240</v>
      </c>
      <c r="AT322" t="s">
        <v>240</v>
      </c>
      <c r="AU322" t="s">
        <v>240</v>
      </c>
      <c r="AV322" t="s">
        <v>240</v>
      </c>
      <c r="AW322" t="s">
        <v>240</v>
      </c>
      <c r="AX322" s="259" t="s">
        <v>240</v>
      </c>
      <c r="AY322"/>
      <c r="AZ322" t="s">
        <v>240</v>
      </c>
    </row>
    <row r="323" spans="1:52" ht="15" x14ac:dyDescent="0.25">
      <c r="A323" s="262">
        <v>706355</v>
      </c>
      <c r="B323" s="263" t="s">
        <v>261</v>
      </c>
      <c r="C323" s="264" t="s">
        <v>186</v>
      </c>
      <c r="D323" s="264" t="s">
        <v>188</v>
      </c>
      <c r="E323" s="264" t="s">
        <v>186</v>
      </c>
      <c r="F323" s="264" t="s">
        <v>188</v>
      </c>
      <c r="G323" s="264" t="s">
        <v>186</v>
      </c>
      <c r="H323" s="264" t="s">
        <v>186</v>
      </c>
      <c r="I323" s="264" t="s">
        <v>187</v>
      </c>
      <c r="J323" s="264" t="s">
        <v>187</v>
      </c>
      <c r="K323" s="264" t="s">
        <v>187</v>
      </c>
      <c r="L323" s="264" t="s">
        <v>187</v>
      </c>
      <c r="M323" t="s">
        <v>186</v>
      </c>
      <c r="N323" t="s">
        <v>186</v>
      </c>
      <c r="O323" s="264" t="s">
        <v>240</v>
      </c>
      <c r="P323" s="264" t="s">
        <v>240</v>
      </c>
      <c r="Q323" s="264" t="s">
        <v>240</v>
      </c>
      <c r="R323" s="264" t="s">
        <v>240</v>
      </c>
      <c r="S323" s="264" t="s">
        <v>240</v>
      </c>
      <c r="T323" s="264" t="s">
        <v>240</v>
      </c>
      <c r="U323" s="264" t="s">
        <v>240</v>
      </c>
      <c r="V323" s="264" t="s">
        <v>240</v>
      </c>
      <c r="W323" s="264" t="s">
        <v>240</v>
      </c>
      <c r="X323" s="264" t="s">
        <v>240</v>
      </c>
      <c r="Y323" s="264" t="s">
        <v>240</v>
      </c>
      <c r="Z323" s="264" t="s">
        <v>240</v>
      </c>
      <c r="AA323" s="264" t="s">
        <v>240</v>
      </c>
      <c r="AB323" s="264" t="s">
        <v>240</v>
      </c>
      <c r="AC323" s="264" t="s">
        <v>240</v>
      </c>
      <c r="AD323" s="264" t="s">
        <v>240</v>
      </c>
      <c r="AE323" s="264" t="s">
        <v>240</v>
      </c>
      <c r="AF323" s="264" t="s">
        <v>240</v>
      </c>
      <c r="AG323" s="264" t="s">
        <v>240</v>
      </c>
      <c r="AH323" s="264" t="s">
        <v>240</v>
      </c>
      <c r="AI323" s="264" t="s">
        <v>240</v>
      </c>
      <c r="AJ323" s="264" t="s">
        <v>240</v>
      </c>
      <c r="AK323" s="264" t="s">
        <v>240</v>
      </c>
      <c r="AL323" s="264" t="s">
        <v>240</v>
      </c>
      <c r="AM323" s="264" t="s">
        <v>240</v>
      </c>
      <c r="AN323" s="264" t="s">
        <v>240</v>
      </c>
      <c r="AO323" s="264" t="s">
        <v>240</v>
      </c>
      <c r="AP323" s="264" t="s">
        <v>240</v>
      </c>
      <c r="AQ323" s="264" t="s">
        <v>240</v>
      </c>
      <c r="AR323" s="264" t="s">
        <v>240</v>
      </c>
      <c r="AS323" s="264" t="s">
        <v>240</v>
      </c>
      <c r="AT323" s="264" t="s">
        <v>240</v>
      </c>
      <c r="AU323" s="264" t="s">
        <v>240</v>
      </c>
      <c r="AV323" s="264" t="s">
        <v>240</v>
      </c>
      <c r="AW323" s="264" t="s">
        <v>240</v>
      </c>
      <c r="AX323" s="264" t="s">
        <v>240</v>
      </c>
      <c r="AY323" s="264" t="s">
        <v>2044</v>
      </c>
      <c r="AZ323" t="s">
        <v>5190</v>
      </c>
    </row>
    <row r="324" spans="1:52" ht="15" x14ac:dyDescent="0.25">
      <c r="A324" s="260">
        <v>706359</v>
      </c>
      <c r="B324" s="261" t="s">
        <v>468</v>
      </c>
      <c r="C324" t="s">
        <v>188</v>
      </c>
      <c r="D324" t="s">
        <v>188</v>
      </c>
      <c r="E324" t="s">
        <v>186</v>
      </c>
      <c r="F324" t="s">
        <v>186</v>
      </c>
      <c r="G324" t="s">
        <v>186</v>
      </c>
      <c r="H324" t="s">
        <v>186</v>
      </c>
      <c r="I324" t="s">
        <v>188</v>
      </c>
      <c r="J324" t="s">
        <v>186</v>
      </c>
      <c r="K324" t="s">
        <v>188</v>
      </c>
      <c r="L324" t="s">
        <v>186</v>
      </c>
      <c r="M324" t="s">
        <v>188</v>
      </c>
      <c r="N324" t="s">
        <v>188</v>
      </c>
      <c r="O324" t="s">
        <v>186</v>
      </c>
      <c r="P324" t="s">
        <v>188</v>
      </c>
      <c r="Q324" t="s">
        <v>186</v>
      </c>
      <c r="R324" t="s">
        <v>188</v>
      </c>
      <c r="S324" t="s">
        <v>186</v>
      </c>
      <c r="T324" t="s">
        <v>188</v>
      </c>
      <c r="U324" t="s">
        <v>186</v>
      </c>
      <c r="V324" t="s">
        <v>186</v>
      </c>
      <c r="W324" t="s">
        <v>186</v>
      </c>
      <c r="X324" t="s">
        <v>186</v>
      </c>
      <c r="Y324" t="s">
        <v>186</v>
      </c>
      <c r="Z324" t="s">
        <v>186</v>
      </c>
      <c r="AA324" t="s">
        <v>240</v>
      </c>
      <c r="AB324" t="s">
        <v>240</v>
      </c>
      <c r="AC324" t="s">
        <v>240</v>
      </c>
      <c r="AD324" t="s">
        <v>240</v>
      </c>
      <c r="AE324" t="s">
        <v>240</v>
      </c>
      <c r="AF324" t="s">
        <v>240</v>
      </c>
      <c r="AG324" t="s">
        <v>240</v>
      </c>
      <c r="AH324" t="s">
        <v>240</v>
      </c>
      <c r="AI324" t="s">
        <v>240</v>
      </c>
      <c r="AJ324" t="s">
        <v>240</v>
      </c>
      <c r="AK324" t="s">
        <v>240</v>
      </c>
      <c r="AL324" t="s">
        <v>240</v>
      </c>
      <c r="AM324" t="s">
        <v>240</v>
      </c>
      <c r="AN324" t="s">
        <v>240</v>
      </c>
      <c r="AO324" t="s">
        <v>240</v>
      </c>
      <c r="AP324" t="s">
        <v>240</v>
      </c>
      <c r="AQ324" t="s">
        <v>240</v>
      </c>
      <c r="AR324" t="s">
        <v>240</v>
      </c>
      <c r="AS324" t="s">
        <v>240</v>
      </c>
      <c r="AT324" t="s">
        <v>240</v>
      </c>
      <c r="AU324" t="s">
        <v>240</v>
      </c>
      <c r="AV324" t="s">
        <v>240</v>
      </c>
      <c r="AW324" t="s">
        <v>240</v>
      </c>
      <c r="AX324" s="259" t="s">
        <v>240</v>
      </c>
      <c r="AY324"/>
      <c r="AZ324" t="s">
        <v>240</v>
      </c>
    </row>
    <row r="325" spans="1:52" ht="15" x14ac:dyDescent="0.25">
      <c r="A325" s="260">
        <v>706363</v>
      </c>
      <c r="B325" s="261" t="s">
        <v>262</v>
      </c>
      <c r="C325" t="s">
        <v>188</v>
      </c>
      <c r="D325" t="s">
        <v>188</v>
      </c>
      <c r="E325" t="s">
        <v>188</v>
      </c>
      <c r="F325" t="s">
        <v>186</v>
      </c>
      <c r="G325" t="s">
        <v>187</v>
      </c>
      <c r="H325" t="s">
        <v>188</v>
      </c>
      <c r="I325" t="s">
        <v>186</v>
      </c>
      <c r="J325" t="s">
        <v>186</v>
      </c>
      <c r="K325" t="s">
        <v>186</v>
      </c>
      <c r="L325" t="s">
        <v>186</v>
      </c>
      <c r="M325" t="s">
        <v>186</v>
      </c>
      <c r="N325" t="s">
        <v>186</v>
      </c>
      <c r="O325" t="s">
        <v>186</v>
      </c>
      <c r="P325" t="s">
        <v>188</v>
      </c>
      <c r="Q325" t="s">
        <v>186</v>
      </c>
      <c r="R325" t="s">
        <v>187</v>
      </c>
      <c r="S325" t="s">
        <v>186</v>
      </c>
      <c r="T325" t="s">
        <v>188</v>
      </c>
      <c r="U325" t="s">
        <v>188</v>
      </c>
      <c r="V325" t="s">
        <v>186</v>
      </c>
      <c r="W325" t="s">
        <v>187</v>
      </c>
      <c r="X325" t="s">
        <v>188</v>
      </c>
      <c r="Y325" t="s">
        <v>188</v>
      </c>
      <c r="Z325" t="s">
        <v>188</v>
      </c>
      <c r="AA325" t="s">
        <v>240</v>
      </c>
      <c r="AB325" t="s">
        <v>240</v>
      </c>
      <c r="AC325" t="s">
        <v>240</v>
      </c>
      <c r="AD325" t="s">
        <v>240</v>
      </c>
      <c r="AE325" t="s">
        <v>240</v>
      </c>
      <c r="AF325" t="s">
        <v>240</v>
      </c>
      <c r="AG325" t="s">
        <v>240</v>
      </c>
      <c r="AH325" t="s">
        <v>240</v>
      </c>
      <c r="AI325" t="s">
        <v>240</v>
      </c>
      <c r="AJ325" t="s">
        <v>240</v>
      </c>
      <c r="AK325" t="s">
        <v>240</v>
      </c>
      <c r="AL325" t="s">
        <v>240</v>
      </c>
      <c r="AM325" t="s">
        <v>240</v>
      </c>
      <c r="AN325" t="s">
        <v>240</v>
      </c>
      <c r="AO325" t="s">
        <v>240</v>
      </c>
      <c r="AP325" t="s">
        <v>240</v>
      </c>
      <c r="AQ325" t="s">
        <v>240</v>
      </c>
      <c r="AR325" t="s">
        <v>240</v>
      </c>
      <c r="AS325" t="s">
        <v>240</v>
      </c>
      <c r="AT325" t="s">
        <v>240</v>
      </c>
      <c r="AU325" t="s">
        <v>240</v>
      </c>
      <c r="AV325" t="s">
        <v>240</v>
      </c>
      <c r="AW325" t="s">
        <v>240</v>
      </c>
      <c r="AX325" s="259" t="s">
        <v>240</v>
      </c>
      <c r="AY325"/>
      <c r="AZ325" t="s">
        <v>240</v>
      </c>
    </row>
    <row r="326" spans="1:52" ht="15" x14ac:dyDescent="0.25">
      <c r="A326" s="262">
        <v>706373</v>
      </c>
      <c r="B326" s="263" t="s">
        <v>262</v>
      </c>
      <c r="C326" s="264" t="s">
        <v>188</v>
      </c>
      <c r="D326" s="264" t="s">
        <v>188</v>
      </c>
      <c r="E326" s="264" t="s">
        <v>188</v>
      </c>
      <c r="F326" s="264" t="s">
        <v>188</v>
      </c>
      <c r="G326" s="264" t="s">
        <v>188</v>
      </c>
      <c r="H326" s="264" t="s">
        <v>188</v>
      </c>
      <c r="I326" s="264" t="s">
        <v>188</v>
      </c>
      <c r="J326" s="264" t="s">
        <v>188</v>
      </c>
      <c r="K326" s="264" t="s">
        <v>188</v>
      </c>
      <c r="L326" s="264" t="s">
        <v>188</v>
      </c>
      <c r="M326" t="s">
        <v>2124</v>
      </c>
      <c r="N326" t="s">
        <v>186</v>
      </c>
      <c r="O326" s="264" t="s">
        <v>186</v>
      </c>
      <c r="P326" s="264" t="s">
        <v>186</v>
      </c>
      <c r="Q326" s="264" t="s">
        <v>186</v>
      </c>
      <c r="R326" s="264" t="s">
        <v>187</v>
      </c>
      <c r="S326" s="264" t="s">
        <v>188</v>
      </c>
      <c r="T326" s="264" t="s">
        <v>188</v>
      </c>
      <c r="U326" s="264" t="s">
        <v>187</v>
      </c>
      <c r="V326" s="264" t="s">
        <v>187</v>
      </c>
      <c r="W326" s="264" t="s">
        <v>187</v>
      </c>
      <c r="X326" s="264" t="s">
        <v>187</v>
      </c>
      <c r="Y326" s="264" t="s">
        <v>187</v>
      </c>
      <c r="Z326" s="264" t="s">
        <v>187</v>
      </c>
      <c r="AA326" s="264" t="s">
        <v>240</v>
      </c>
      <c r="AB326" s="264" t="s">
        <v>240</v>
      </c>
      <c r="AC326" s="264" t="s">
        <v>240</v>
      </c>
      <c r="AD326" s="264" t="s">
        <v>240</v>
      </c>
      <c r="AE326" s="264" t="s">
        <v>240</v>
      </c>
      <c r="AF326" s="264" t="s">
        <v>240</v>
      </c>
      <c r="AG326" s="264" t="s">
        <v>240</v>
      </c>
      <c r="AH326" s="264" t="s">
        <v>240</v>
      </c>
      <c r="AI326" s="264" t="s">
        <v>240</v>
      </c>
      <c r="AJ326" s="264" t="s">
        <v>240</v>
      </c>
      <c r="AK326" s="264" t="s">
        <v>240</v>
      </c>
      <c r="AL326" s="264" t="s">
        <v>240</v>
      </c>
      <c r="AM326" s="264" t="s">
        <v>240</v>
      </c>
      <c r="AN326" s="264" t="s">
        <v>240</v>
      </c>
      <c r="AO326" s="264" t="s">
        <v>240</v>
      </c>
      <c r="AP326" s="264" t="s">
        <v>240</v>
      </c>
      <c r="AQ326" s="264" t="s">
        <v>240</v>
      </c>
      <c r="AR326" s="264" t="s">
        <v>240</v>
      </c>
      <c r="AS326" s="264" t="s">
        <v>240</v>
      </c>
      <c r="AT326" s="264" t="s">
        <v>240</v>
      </c>
      <c r="AU326" s="264" t="s">
        <v>240</v>
      </c>
      <c r="AV326" s="264" t="s">
        <v>240</v>
      </c>
      <c r="AW326" s="264" t="s">
        <v>240</v>
      </c>
      <c r="AX326" s="264" t="s">
        <v>240</v>
      </c>
      <c r="AY326" s="264" t="s">
        <v>2044</v>
      </c>
      <c r="AZ326" t="s">
        <v>5190</v>
      </c>
    </row>
    <row r="327" spans="1:52" ht="15" x14ac:dyDescent="0.25">
      <c r="A327" s="260">
        <v>706381</v>
      </c>
      <c r="B327" s="261" t="s">
        <v>239</v>
      </c>
      <c r="C327" t="s">
        <v>186</v>
      </c>
      <c r="D327" t="s">
        <v>188</v>
      </c>
      <c r="E327" t="s">
        <v>186</v>
      </c>
      <c r="F327" t="s">
        <v>188</v>
      </c>
      <c r="G327" t="s">
        <v>186</v>
      </c>
      <c r="H327" t="s">
        <v>188</v>
      </c>
      <c r="I327" t="s">
        <v>188</v>
      </c>
      <c r="J327" t="s">
        <v>188</v>
      </c>
      <c r="K327" t="s">
        <v>188</v>
      </c>
      <c r="L327" t="s">
        <v>186</v>
      </c>
      <c r="M327" t="s">
        <v>186</v>
      </c>
      <c r="N327" t="s">
        <v>186</v>
      </c>
      <c r="O327" t="s">
        <v>186</v>
      </c>
      <c r="P327" t="s">
        <v>188</v>
      </c>
      <c r="Q327" t="s">
        <v>188</v>
      </c>
      <c r="R327" t="s">
        <v>188</v>
      </c>
      <c r="S327" t="s">
        <v>188</v>
      </c>
      <c r="T327" t="s">
        <v>188</v>
      </c>
      <c r="U327" t="s">
        <v>188</v>
      </c>
      <c r="V327" t="s">
        <v>188</v>
      </c>
      <c r="W327" t="s">
        <v>188</v>
      </c>
      <c r="X327" t="s">
        <v>188</v>
      </c>
      <c r="Y327" t="s">
        <v>187</v>
      </c>
      <c r="Z327" t="s">
        <v>188</v>
      </c>
      <c r="AA327" t="s">
        <v>188</v>
      </c>
      <c r="AB327" t="s">
        <v>187</v>
      </c>
      <c r="AC327" t="s">
        <v>187</v>
      </c>
      <c r="AD327" t="s">
        <v>187</v>
      </c>
      <c r="AE327" t="s">
        <v>187</v>
      </c>
      <c r="AF327" t="s">
        <v>187</v>
      </c>
      <c r="AG327" t="s">
        <v>188</v>
      </c>
      <c r="AH327" t="s">
        <v>188</v>
      </c>
      <c r="AI327" t="s">
        <v>188</v>
      </c>
      <c r="AJ327" t="s">
        <v>188</v>
      </c>
      <c r="AK327" t="s">
        <v>188</v>
      </c>
      <c r="AL327" t="s">
        <v>188</v>
      </c>
      <c r="AM327" t="s">
        <v>240</v>
      </c>
      <c r="AN327" t="s">
        <v>240</v>
      </c>
      <c r="AO327" t="s">
        <v>240</v>
      </c>
      <c r="AP327" t="s">
        <v>240</v>
      </c>
      <c r="AQ327" t="s">
        <v>240</v>
      </c>
      <c r="AR327" t="s">
        <v>240</v>
      </c>
      <c r="AS327" t="s">
        <v>240</v>
      </c>
      <c r="AT327" t="s">
        <v>240</v>
      </c>
      <c r="AU327" t="s">
        <v>240</v>
      </c>
      <c r="AV327" t="s">
        <v>240</v>
      </c>
      <c r="AW327" t="s">
        <v>240</v>
      </c>
      <c r="AX327" s="259" t="s">
        <v>240</v>
      </c>
      <c r="AY327"/>
      <c r="AZ327" t="s">
        <v>240</v>
      </c>
    </row>
    <row r="328" spans="1:52" ht="15" x14ac:dyDescent="0.25">
      <c r="A328" s="260">
        <v>706382</v>
      </c>
      <c r="B328" s="261" t="s">
        <v>262</v>
      </c>
      <c r="C328" t="s">
        <v>186</v>
      </c>
      <c r="D328" t="s">
        <v>188</v>
      </c>
      <c r="E328" t="s">
        <v>186</v>
      </c>
      <c r="F328" t="s">
        <v>186</v>
      </c>
      <c r="G328" t="s">
        <v>186</v>
      </c>
      <c r="H328" t="s">
        <v>187</v>
      </c>
      <c r="I328" t="s">
        <v>187</v>
      </c>
      <c r="J328" t="s">
        <v>186</v>
      </c>
      <c r="K328" t="s">
        <v>188</v>
      </c>
      <c r="L328" t="s">
        <v>187</v>
      </c>
      <c r="M328" t="s">
        <v>187</v>
      </c>
      <c r="N328" t="s">
        <v>187</v>
      </c>
      <c r="O328" t="s">
        <v>187</v>
      </c>
      <c r="P328" t="s">
        <v>187</v>
      </c>
      <c r="Q328" t="s">
        <v>187</v>
      </c>
      <c r="R328" t="s">
        <v>187</v>
      </c>
      <c r="S328" t="s">
        <v>187</v>
      </c>
      <c r="T328" t="s">
        <v>187</v>
      </c>
      <c r="U328" t="s">
        <v>187</v>
      </c>
      <c r="V328" t="s">
        <v>187</v>
      </c>
      <c r="W328" t="s">
        <v>187</v>
      </c>
      <c r="X328" t="s">
        <v>187</v>
      </c>
      <c r="Y328" t="s">
        <v>187</v>
      </c>
      <c r="Z328" t="s">
        <v>187</v>
      </c>
      <c r="AA328" t="s">
        <v>240</v>
      </c>
      <c r="AB328" t="s">
        <v>240</v>
      </c>
      <c r="AC328" t="s">
        <v>240</v>
      </c>
      <c r="AD328" t="s">
        <v>240</v>
      </c>
      <c r="AE328" t="s">
        <v>240</v>
      </c>
      <c r="AF328" t="s">
        <v>240</v>
      </c>
      <c r="AG328" t="s">
        <v>240</v>
      </c>
      <c r="AH328" t="s">
        <v>240</v>
      </c>
      <c r="AI328" t="s">
        <v>240</v>
      </c>
      <c r="AJ328" t="s">
        <v>240</v>
      </c>
      <c r="AK328" t="s">
        <v>240</v>
      </c>
      <c r="AL328" t="s">
        <v>240</v>
      </c>
      <c r="AM328" t="s">
        <v>240</v>
      </c>
      <c r="AN328" t="s">
        <v>240</v>
      </c>
      <c r="AO328" t="s">
        <v>240</v>
      </c>
      <c r="AP328" t="s">
        <v>240</v>
      </c>
      <c r="AQ328" t="s">
        <v>240</v>
      </c>
      <c r="AR328" t="s">
        <v>240</v>
      </c>
      <c r="AS328" t="s">
        <v>240</v>
      </c>
      <c r="AT328" t="s">
        <v>240</v>
      </c>
      <c r="AU328" t="s">
        <v>240</v>
      </c>
      <c r="AV328" t="s">
        <v>240</v>
      </c>
      <c r="AW328" t="s">
        <v>240</v>
      </c>
      <c r="AX328" s="259" t="s">
        <v>240</v>
      </c>
      <c r="AY328"/>
      <c r="AZ328" t="s">
        <v>240</v>
      </c>
    </row>
    <row r="329" spans="1:52" ht="15" x14ac:dyDescent="0.25">
      <c r="A329" s="260">
        <v>706384</v>
      </c>
      <c r="B329" s="261" t="s">
        <v>263</v>
      </c>
      <c r="C329" t="s">
        <v>186</v>
      </c>
      <c r="D329" t="s">
        <v>186</v>
      </c>
      <c r="E329" t="s">
        <v>188</v>
      </c>
      <c r="F329" t="s">
        <v>188</v>
      </c>
      <c r="G329" t="s">
        <v>188</v>
      </c>
      <c r="H329" t="s">
        <v>186</v>
      </c>
      <c r="I329" t="s">
        <v>188</v>
      </c>
      <c r="J329" t="s">
        <v>188</v>
      </c>
      <c r="K329" t="s">
        <v>188</v>
      </c>
      <c r="L329" t="s">
        <v>188</v>
      </c>
      <c r="M329" t="s">
        <v>186</v>
      </c>
      <c r="N329" t="s">
        <v>186</v>
      </c>
      <c r="O329" t="s">
        <v>186</v>
      </c>
      <c r="P329" t="s">
        <v>188</v>
      </c>
      <c r="Q329" t="s">
        <v>186</v>
      </c>
      <c r="R329" t="s">
        <v>186</v>
      </c>
      <c r="S329" t="s">
        <v>188</v>
      </c>
      <c r="T329" t="s">
        <v>187</v>
      </c>
      <c r="U329" t="s">
        <v>188</v>
      </c>
      <c r="V329" t="s">
        <v>186</v>
      </c>
      <c r="W329" t="s">
        <v>186</v>
      </c>
      <c r="X329" t="s">
        <v>188</v>
      </c>
      <c r="Y329" t="s">
        <v>188</v>
      </c>
      <c r="Z329" t="s">
        <v>187</v>
      </c>
      <c r="AA329" t="s">
        <v>186</v>
      </c>
      <c r="AB329" t="s">
        <v>186</v>
      </c>
      <c r="AC329" t="s">
        <v>186</v>
      </c>
      <c r="AD329" t="s">
        <v>186</v>
      </c>
      <c r="AE329" t="s">
        <v>187</v>
      </c>
      <c r="AF329" t="s">
        <v>187</v>
      </c>
      <c r="AG329" t="s">
        <v>187</v>
      </c>
      <c r="AH329" t="s">
        <v>187</v>
      </c>
      <c r="AI329" t="s">
        <v>187</v>
      </c>
      <c r="AJ329" t="s">
        <v>187</v>
      </c>
      <c r="AK329" t="s">
        <v>187</v>
      </c>
      <c r="AL329" t="s">
        <v>187</v>
      </c>
      <c r="AM329" t="s">
        <v>240</v>
      </c>
      <c r="AN329" t="s">
        <v>240</v>
      </c>
      <c r="AO329" t="s">
        <v>240</v>
      </c>
      <c r="AP329" t="s">
        <v>240</v>
      </c>
      <c r="AQ329" t="s">
        <v>240</v>
      </c>
      <c r="AR329" t="s">
        <v>240</v>
      </c>
      <c r="AS329"/>
      <c r="AT329" t="s">
        <v>240</v>
      </c>
      <c r="AU329" t="s">
        <v>240</v>
      </c>
      <c r="AV329" t="s">
        <v>240</v>
      </c>
      <c r="AW329" t="s">
        <v>240</v>
      </c>
      <c r="AX329" s="259" t="s">
        <v>240</v>
      </c>
      <c r="AY329"/>
      <c r="AZ329" t="s">
        <v>240</v>
      </c>
    </row>
    <row r="330" spans="1:52" ht="15" x14ac:dyDescent="0.25">
      <c r="A330" s="260">
        <v>706386</v>
      </c>
      <c r="B330" s="261" t="s">
        <v>466</v>
      </c>
      <c r="C330" t="s">
        <v>188</v>
      </c>
      <c r="D330" t="s">
        <v>186</v>
      </c>
      <c r="E330" t="s">
        <v>186</v>
      </c>
      <c r="F330" t="s">
        <v>188</v>
      </c>
      <c r="G330" t="s">
        <v>188</v>
      </c>
      <c r="H330" t="s">
        <v>188</v>
      </c>
      <c r="I330" t="s">
        <v>186</v>
      </c>
      <c r="J330" t="s">
        <v>188</v>
      </c>
      <c r="K330" t="s">
        <v>188</v>
      </c>
      <c r="L330" t="s">
        <v>186</v>
      </c>
      <c r="M330" t="s">
        <v>188</v>
      </c>
      <c r="N330" t="s">
        <v>188</v>
      </c>
      <c r="O330" t="s">
        <v>187</v>
      </c>
      <c r="P330" t="s">
        <v>188</v>
      </c>
      <c r="Q330" t="s">
        <v>188</v>
      </c>
      <c r="R330" t="s">
        <v>188</v>
      </c>
      <c r="S330" t="s">
        <v>188</v>
      </c>
      <c r="T330" t="s">
        <v>188</v>
      </c>
      <c r="U330" t="s">
        <v>188</v>
      </c>
      <c r="V330" t="s">
        <v>188</v>
      </c>
      <c r="W330" t="s">
        <v>187</v>
      </c>
      <c r="X330" t="s">
        <v>188</v>
      </c>
      <c r="Y330" t="s">
        <v>186</v>
      </c>
      <c r="Z330" t="s">
        <v>188</v>
      </c>
      <c r="AA330" t="s">
        <v>188</v>
      </c>
      <c r="AB330" t="s">
        <v>188</v>
      </c>
      <c r="AC330" t="s">
        <v>188</v>
      </c>
      <c r="AD330" t="s">
        <v>188</v>
      </c>
      <c r="AE330" t="s">
        <v>188</v>
      </c>
      <c r="AF330" t="s">
        <v>186</v>
      </c>
      <c r="AG330" t="s">
        <v>188</v>
      </c>
      <c r="AH330" t="s">
        <v>188</v>
      </c>
      <c r="AI330" t="s">
        <v>188</v>
      </c>
      <c r="AJ330" t="s">
        <v>188</v>
      </c>
      <c r="AK330" t="s">
        <v>188</v>
      </c>
      <c r="AL330" t="s">
        <v>188</v>
      </c>
      <c r="AM330" t="s">
        <v>188</v>
      </c>
      <c r="AN330" t="s">
        <v>188</v>
      </c>
      <c r="AO330" t="s">
        <v>188</v>
      </c>
      <c r="AP330" t="s">
        <v>188</v>
      </c>
      <c r="AQ330" t="s">
        <v>188</v>
      </c>
      <c r="AR330" t="s">
        <v>188</v>
      </c>
      <c r="AS330" t="s">
        <v>240</v>
      </c>
      <c r="AT330" t="s">
        <v>240</v>
      </c>
      <c r="AU330" t="s">
        <v>240</v>
      </c>
      <c r="AV330" t="s">
        <v>240</v>
      </c>
      <c r="AW330" t="s">
        <v>240</v>
      </c>
      <c r="AX330" s="259" t="s">
        <v>240</v>
      </c>
      <c r="AY330"/>
      <c r="AZ330" t="s">
        <v>240</v>
      </c>
    </row>
    <row r="331" spans="1:52" ht="15" x14ac:dyDescent="0.25">
      <c r="A331" s="260">
        <v>706389</v>
      </c>
      <c r="B331" s="261" t="s">
        <v>262</v>
      </c>
      <c r="C331" t="s">
        <v>186</v>
      </c>
      <c r="D331" t="s">
        <v>186</v>
      </c>
      <c r="E331" t="s">
        <v>186</v>
      </c>
      <c r="F331" t="s">
        <v>186</v>
      </c>
      <c r="G331" t="s">
        <v>186</v>
      </c>
      <c r="H331" t="s">
        <v>187</v>
      </c>
      <c r="I331" t="s">
        <v>186</v>
      </c>
      <c r="J331" t="s">
        <v>186</v>
      </c>
      <c r="K331" t="s">
        <v>188</v>
      </c>
      <c r="L331" t="s">
        <v>188</v>
      </c>
      <c r="M331" t="s">
        <v>186</v>
      </c>
      <c r="N331" t="s">
        <v>186</v>
      </c>
      <c r="O331" t="s">
        <v>187</v>
      </c>
      <c r="P331" t="s">
        <v>187</v>
      </c>
      <c r="Q331" t="s">
        <v>188</v>
      </c>
      <c r="R331" t="s">
        <v>188</v>
      </c>
      <c r="S331" t="s">
        <v>187</v>
      </c>
      <c r="T331" t="s">
        <v>187</v>
      </c>
      <c r="U331" t="s">
        <v>240</v>
      </c>
      <c r="V331" t="s">
        <v>240</v>
      </c>
      <c r="W331" t="s">
        <v>240</v>
      </c>
      <c r="X331" t="s">
        <v>240</v>
      </c>
      <c r="Y331" t="s">
        <v>240</v>
      </c>
      <c r="Z331" t="s">
        <v>240</v>
      </c>
      <c r="AA331" t="s">
        <v>240</v>
      </c>
      <c r="AB331" t="s">
        <v>240</v>
      </c>
      <c r="AC331" t="s">
        <v>240</v>
      </c>
      <c r="AD331" t="s">
        <v>240</v>
      </c>
      <c r="AE331" t="s">
        <v>240</v>
      </c>
      <c r="AF331" t="s">
        <v>240</v>
      </c>
      <c r="AG331" t="s">
        <v>240</v>
      </c>
      <c r="AH331" t="s">
        <v>240</v>
      </c>
      <c r="AI331" t="s">
        <v>240</v>
      </c>
      <c r="AJ331" t="s">
        <v>240</v>
      </c>
      <c r="AK331" t="s">
        <v>240</v>
      </c>
      <c r="AL331" t="s">
        <v>240</v>
      </c>
      <c r="AM331" t="s">
        <v>240</v>
      </c>
      <c r="AN331" t="s">
        <v>240</v>
      </c>
      <c r="AO331" t="s">
        <v>240</v>
      </c>
      <c r="AP331" t="s">
        <v>240</v>
      </c>
      <c r="AQ331" t="s">
        <v>240</v>
      </c>
      <c r="AR331" t="s">
        <v>240</v>
      </c>
      <c r="AS331"/>
      <c r="AT331" t="s">
        <v>240</v>
      </c>
      <c r="AU331" t="s">
        <v>240</v>
      </c>
      <c r="AV331" t="s">
        <v>240</v>
      </c>
      <c r="AW331" t="s">
        <v>240</v>
      </c>
      <c r="AX331" s="259" t="s">
        <v>240</v>
      </c>
      <c r="AY331"/>
      <c r="AZ331" t="s">
        <v>240</v>
      </c>
    </row>
    <row r="332" spans="1:52" ht="15" x14ac:dyDescent="0.25">
      <c r="A332" s="260">
        <v>706392</v>
      </c>
      <c r="B332" s="261" t="s">
        <v>263</v>
      </c>
      <c r="C332" t="s">
        <v>188</v>
      </c>
      <c r="D332" t="s">
        <v>188</v>
      </c>
      <c r="E332" t="s">
        <v>186</v>
      </c>
      <c r="F332" t="s">
        <v>186</v>
      </c>
      <c r="G332" t="s">
        <v>188</v>
      </c>
      <c r="H332" t="s">
        <v>186</v>
      </c>
      <c r="I332" t="s">
        <v>188</v>
      </c>
      <c r="J332" t="s">
        <v>188</v>
      </c>
      <c r="K332" t="s">
        <v>186</v>
      </c>
      <c r="L332" t="s">
        <v>186</v>
      </c>
      <c r="M332" t="s">
        <v>188</v>
      </c>
      <c r="N332" t="s">
        <v>188</v>
      </c>
      <c r="O332" t="s">
        <v>186</v>
      </c>
      <c r="P332" t="s">
        <v>188</v>
      </c>
      <c r="Q332" t="s">
        <v>188</v>
      </c>
      <c r="R332" t="s">
        <v>188</v>
      </c>
      <c r="S332" t="s">
        <v>188</v>
      </c>
      <c r="T332" t="s">
        <v>188</v>
      </c>
      <c r="U332" t="s">
        <v>188</v>
      </c>
      <c r="V332" t="s">
        <v>188</v>
      </c>
      <c r="W332" t="s">
        <v>188</v>
      </c>
      <c r="X332" t="s">
        <v>188</v>
      </c>
      <c r="Y332" t="s">
        <v>188</v>
      </c>
      <c r="Z332" t="s">
        <v>186</v>
      </c>
      <c r="AA332" t="s">
        <v>188</v>
      </c>
      <c r="AB332" t="s">
        <v>188</v>
      </c>
      <c r="AC332" t="s">
        <v>187</v>
      </c>
      <c r="AD332" t="s">
        <v>188</v>
      </c>
      <c r="AE332" t="s">
        <v>188</v>
      </c>
      <c r="AF332" t="s">
        <v>186</v>
      </c>
      <c r="AG332" t="s">
        <v>188</v>
      </c>
      <c r="AH332" t="s">
        <v>187</v>
      </c>
      <c r="AI332" t="s">
        <v>188</v>
      </c>
      <c r="AJ332" t="s">
        <v>187</v>
      </c>
      <c r="AK332" t="s">
        <v>187</v>
      </c>
      <c r="AL332" t="s">
        <v>187</v>
      </c>
      <c r="AM332" t="s">
        <v>240</v>
      </c>
      <c r="AN332" t="s">
        <v>240</v>
      </c>
      <c r="AO332" t="s">
        <v>240</v>
      </c>
      <c r="AP332" t="s">
        <v>240</v>
      </c>
      <c r="AQ332" t="s">
        <v>240</v>
      </c>
      <c r="AR332" t="s">
        <v>240</v>
      </c>
      <c r="AS332" t="s">
        <v>240</v>
      </c>
      <c r="AT332" t="s">
        <v>240</v>
      </c>
      <c r="AU332" t="s">
        <v>240</v>
      </c>
      <c r="AV332" t="s">
        <v>240</v>
      </c>
      <c r="AW332" t="s">
        <v>240</v>
      </c>
      <c r="AX332" s="259" t="s">
        <v>240</v>
      </c>
      <c r="AY332"/>
      <c r="AZ332" t="s">
        <v>240</v>
      </c>
    </row>
    <row r="333" spans="1:52" ht="15" x14ac:dyDescent="0.25">
      <c r="A333" s="262">
        <v>706396</v>
      </c>
      <c r="B333" s="263" t="s">
        <v>262</v>
      </c>
      <c r="C333" s="264" t="s">
        <v>188</v>
      </c>
      <c r="D333" s="264" t="s">
        <v>186</v>
      </c>
      <c r="E333" s="264" t="s">
        <v>186</v>
      </c>
      <c r="F333" s="264" t="s">
        <v>186</v>
      </c>
      <c r="G333" s="264" t="s">
        <v>186</v>
      </c>
      <c r="H333" s="264" t="s">
        <v>186</v>
      </c>
      <c r="I333" s="264" t="s">
        <v>188</v>
      </c>
      <c r="J333" s="264" t="s">
        <v>186</v>
      </c>
      <c r="K333" s="264" t="s">
        <v>186</v>
      </c>
      <c r="L333" s="264" t="s">
        <v>186</v>
      </c>
      <c r="M333" t="s">
        <v>188</v>
      </c>
      <c r="N333" t="s">
        <v>186</v>
      </c>
      <c r="O333" s="264" t="s">
        <v>187</v>
      </c>
      <c r="P333" s="264" t="s">
        <v>188</v>
      </c>
      <c r="Q333" s="264" t="s">
        <v>187</v>
      </c>
      <c r="R333" s="264" t="s">
        <v>188</v>
      </c>
      <c r="S333" s="264" t="s">
        <v>187</v>
      </c>
      <c r="T333" s="264" t="s">
        <v>186</v>
      </c>
      <c r="U333" s="264" t="s">
        <v>187</v>
      </c>
      <c r="V333" s="264" t="s">
        <v>187</v>
      </c>
      <c r="W333" s="264" t="s">
        <v>187</v>
      </c>
      <c r="X333" s="264" t="s">
        <v>187</v>
      </c>
      <c r="Y333" s="264" t="s">
        <v>187</v>
      </c>
      <c r="Z333" s="264" t="s">
        <v>188</v>
      </c>
      <c r="AA333" s="264" t="s">
        <v>240</v>
      </c>
      <c r="AB333" s="264" t="s">
        <v>240</v>
      </c>
      <c r="AC333" s="264" t="s">
        <v>240</v>
      </c>
      <c r="AD333" s="264" t="s">
        <v>240</v>
      </c>
      <c r="AE333" s="264" t="s">
        <v>240</v>
      </c>
      <c r="AF333" s="264" t="s">
        <v>240</v>
      </c>
      <c r="AG333" s="264" t="s">
        <v>240</v>
      </c>
      <c r="AH333" s="264" t="s">
        <v>240</v>
      </c>
      <c r="AI333" s="264" t="s">
        <v>240</v>
      </c>
      <c r="AJ333" s="264" t="s">
        <v>240</v>
      </c>
      <c r="AK333" s="264" t="s">
        <v>240</v>
      </c>
      <c r="AL333" s="264" t="s">
        <v>240</v>
      </c>
      <c r="AM333" s="264" t="s">
        <v>240</v>
      </c>
      <c r="AN333" s="264" t="s">
        <v>240</v>
      </c>
      <c r="AO333" s="264" t="s">
        <v>240</v>
      </c>
      <c r="AP333" s="264" t="s">
        <v>240</v>
      </c>
      <c r="AQ333" s="264" t="s">
        <v>240</v>
      </c>
      <c r="AR333" s="264" t="s">
        <v>240</v>
      </c>
      <c r="AS333" s="264" t="s">
        <v>240</v>
      </c>
      <c r="AT333" s="264" t="s">
        <v>240</v>
      </c>
      <c r="AU333" s="264" t="s">
        <v>240</v>
      </c>
      <c r="AV333" s="264" t="s">
        <v>240</v>
      </c>
      <c r="AW333" s="264" t="s">
        <v>240</v>
      </c>
      <c r="AX333" s="264" t="s">
        <v>240</v>
      </c>
      <c r="AY333" s="264" t="s">
        <v>2044</v>
      </c>
      <c r="AZ333" t="s">
        <v>240</v>
      </c>
    </row>
    <row r="334" spans="1:52" ht="15" x14ac:dyDescent="0.25">
      <c r="A334" s="260">
        <v>706410</v>
      </c>
      <c r="B334" s="261" t="s">
        <v>466</v>
      </c>
      <c r="C334" t="s">
        <v>188</v>
      </c>
      <c r="D334" t="s">
        <v>188</v>
      </c>
      <c r="E334" t="s">
        <v>188</v>
      </c>
      <c r="F334" t="s">
        <v>188</v>
      </c>
      <c r="G334" t="s">
        <v>186</v>
      </c>
      <c r="H334" t="s">
        <v>186</v>
      </c>
      <c r="I334" t="s">
        <v>188</v>
      </c>
      <c r="J334" t="s">
        <v>188</v>
      </c>
      <c r="K334" t="s">
        <v>188</v>
      </c>
      <c r="L334" t="s">
        <v>186</v>
      </c>
      <c r="M334" t="s">
        <v>188</v>
      </c>
      <c r="N334" t="s">
        <v>188</v>
      </c>
      <c r="O334" t="s">
        <v>188</v>
      </c>
      <c r="P334" t="s">
        <v>188</v>
      </c>
      <c r="Q334" t="s">
        <v>188</v>
      </c>
      <c r="R334" t="s">
        <v>186</v>
      </c>
      <c r="S334" t="s">
        <v>188</v>
      </c>
      <c r="T334" t="s">
        <v>188</v>
      </c>
      <c r="U334" t="s">
        <v>186</v>
      </c>
      <c r="V334" t="s">
        <v>188</v>
      </c>
      <c r="W334" t="s">
        <v>186</v>
      </c>
      <c r="X334" t="s">
        <v>186</v>
      </c>
      <c r="Y334" t="s">
        <v>186</v>
      </c>
      <c r="Z334" t="s">
        <v>188</v>
      </c>
      <c r="AA334" t="s">
        <v>188</v>
      </c>
      <c r="AB334" t="s">
        <v>186</v>
      </c>
      <c r="AC334" t="s">
        <v>188</v>
      </c>
      <c r="AD334" t="s">
        <v>188</v>
      </c>
      <c r="AE334" t="s">
        <v>188</v>
      </c>
      <c r="AF334" t="s">
        <v>186</v>
      </c>
      <c r="AG334" t="s">
        <v>188</v>
      </c>
      <c r="AH334" t="s">
        <v>188</v>
      </c>
      <c r="AI334" t="s">
        <v>188</v>
      </c>
      <c r="AJ334" t="s">
        <v>188</v>
      </c>
      <c r="AK334" t="s">
        <v>188</v>
      </c>
      <c r="AL334" t="s">
        <v>188</v>
      </c>
      <c r="AM334" t="s">
        <v>188</v>
      </c>
      <c r="AN334" t="s">
        <v>188</v>
      </c>
      <c r="AO334" t="s">
        <v>188</v>
      </c>
      <c r="AP334" t="s">
        <v>188</v>
      </c>
      <c r="AQ334" t="s">
        <v>188</v>
      </c>
      <c r="AR334" t="s">
        <v>188</v>
      </c>
      <c r="AS334" t="s">
        <v>240</v>
      </c>
      <c r="AT334" t="s">
        <v>240</v>
      </c>
      <c r="AU334" t="s">
        <v>240</v>
      </c>
      <c r="AV334" t="s">
        <v>240</v>
      </c>
      <c r="AW334" t="s">
        <v>240</v>
      </c>
      <c r="AX334" s="259" t="s">
        <v>240</v>
      </c>
      <c r="AY334"/>
      <c r="AZ334" t="s">
        <v>240</v>
      </c>
    </row>
    <row r="335" spans="1:52" ht="15" x14ac:dyDescent="0.25">
      <c r="A335" s="260">
        <v>706413</v>
      </c>
      <c r="B335" s="261" t="s">
        <v>261</v>
      </c>
      <c r="C335" t="s">
        <v>186</v>
      </c>
      <c r="D335" t="s">
        <v>188</v>
      </c>
      <c r="E335" t="s">
        <v>186</v>
      </c>
      <c r="F335" t="s">
        <v>186</v>
      </c>
      <c r="G335" t="s">
        <v>186</v>
      </c>
      <c r="H335" t="s">
        <v>188</v>
      </c>
      <c r="I335" t="s">
        <v>187</v>
      </c>
      <c r="J335" t="s">
        <v>187</v>
      </c>
      <c r="K335" t="s">
        <v>186</v>
      </c>
      <c r="L335" t="s">
        <v>187</v>
      </c>
      <c r="M335" t="s">
        <v>187</v>
      </c>
      <c r="N335" t="s">
        <v>187</v>
      </c>
      <c r="O335" t="s">
        <v>240</v>
      </c>
      <c r="P335" t="s">
        <v>240</v>
      </c>
      <c r="Q335" t="s">
        <v>240</v>
      </c>
      <c r="R335" t="s">
        <v>240</v>
      </c>
      <c r="S335" t="s">
        <v>240</v>
      </c>
      <c r="T335" t="s">
        <v>240</v>
      </c>
      <c r="U335" t="s">
        <v>240</v>
      </c>
      <c r="V335" t="s">
        <v>240</v>
      </c>
      <c r="W335" t="s">
        <v>240</v>
      </c>
      <c r="X335" t="s">
        <v>240</v>
      </c>
      <c r="Y335" t="s">
        <v>240</v>
      </c>
      <c r="Z335" t="s">
        <v>240</v>
      </c>
      <c r="AA335" t="s">
        <v>240</v>
      </c>
      <c r="AB335" t="s">
        <v>240</v>
      </c>
      <c r="AC335" t="s">
        <v>240</v>
      </c>
      <c r="AD335" t="s">
        <v>240</v>
      </c>
      <c r="AE335" t="s">
        <v>240</v>
      </c>
      <c r="AF335" t="s">
        <v>240</v>
      </c>
      <c r="AG335" t="s">
        <v>240</v>
      </c>
      <c r="AH335" t="s">
        <v>240</v>
      </c>
      <c r="AI335" t="s">
        <v>240</v>
      </c>
      <c r="AJ335" t="s">
        <v>240</v>
      </c>
      <c r="AK335" t="s">
        <v>240</v>
      </c>
      <c r="AL335" t="s">
        <v>240</v>
      </c>
      <c r="AM335" t="s">
        <v>240</v>
      </c>
      <c r="AN335" t="s">
        <v>240</v>
      </c>
      <c r="AO335" t="s">
        <v>240</v>
      </c>
      <c r="AP335" t="s">
        <v>240</v>
      </c>
      <c r="AQ335" t="s">
        <v>240</v>
      </c>
      <c r="AR335" t="s">
        <v>240</v>
      </c>
      <c r="AS335" t="s">
        <v>240</v>
      </c>
      <c r="AT335" t="s">
        <v>240</v>
      </c>
      <c r="AU335" t="s">
        <v>240</v>
      </c>
      <c r="AV335" t="s">
        <v>240</v>
      </c>
      <c r="AW335" t="s">
        <v>240</v>
      </c>
      <c r="AX335" s="259" t="s">
        <v>240</v>
      </c>
      <c r="AY335"/>
      <c r="AZ335" t="s">
        <v>240</v>
      </c>
    </row>
    <row r="336" spans="1:52" ht="15" x14ac:dyDescent="0.25">
      <c r="A336" s="260">
        <v>706416</v>
      </c>
      <c r="B336" s="261" t="s">
        <v>239</v>
      </c>
      <c r="C336" t="s">
        <v>188</v>
      </c>
      <c r="D336" t="s">
        <v>188</v>
      </c>
      <c r="E336" t="s">
        <v>188</v>
      </c>
      <c r="F336" t="s">
        <v>188</v>
      </c>
      <c r="G336" t="s">
        <v>188</v>
      </c>
      <c r="H336" t="s">
        <v>186</v>
      </c>
      <c r="I336" t="s">
        <v>186</v>
      </c>
      <c r="J336" t="s">
        <v>188</v>
      </c>
      <c r="K336" t="s">
        <v>188</v>
      </c>
      <c r="L336" t="s">
        <v>188</v>
      </c>
      <c r="M336" t="s">
        <v>188</v>
      </c>
      <c r="N336" t="s">
        <v>188</v>
      </c>
      <c r="O336" t="s">
        <v>188</v>
      </c>
      <c r="P336" t="s">
        <v>188</v>
      </c>
      <c r="Q336" t="s">
        <v>188</v>
      </c>
      <c r="R336" t="s">
        <v>188</v>
      </c>
      <c r="S336" t="s">
        <v>188</v>
      </c>
      <c r="T336" t="s">
        <v>186</v>
      </c>
      <c r="U336" t="s">
        <v>188</v>
      </c>
      <c r="V336" t="s">
        <v>188</v>
      </c>
      <c r="W336" t="s">
        <v>188</v>
      </c>
      <c r="X336" t="s">
        <v>186</v>
      </c>
      <c r="Y336" t="s">
        <v>188</v>
      </c>
      <c r="Z336" t="s">
        <v>186</v>
      </c>
      <c r="AA336" t="s">
        <v>188</v>
      </c>
      <c r="AB336" t="s">
        <v>188</v>
      </c>
      <c r="AC336" t="s">
        <v>188</v>
      </c>
      <c r="AD336" t="s">
        <v>188</v>
      </c>
      <c r="AE336" t="s">
        <v>188</v>
      </c>
      <c r="AF336" t="s">
        <v>188</v>
      </c>
      <c r="AG336" t="s">
        <v>186</v>
      </c>
      <c r="AH336" t="s">
        <v>188</v>
      </c>
      <c r="AI336" t="s">
        <v>186</v>
      </c>
      <c r="AJ336" t="s">
        <v>186</v>
      </c>
      <c r="AK336" t="s">
        <v>186</v>
      </c>
      <c r="AL336" t="s">
        <v>186</v>
      </c>
      <c r="AM336" t="s">
        <v>240</v>
      </c>
      <c r="AN336" t="s">
        <v>240</v>
      </c>
      <c r="AO336" t="s">
        <v>240</v>
      </c>
      <c r="AP336" t="s">
        <v>240</v>
      </c>
      <c r="AQ336" t="s">
        <v>240</v>
      </c>
      <c r="AR336" t="s">
        <v>240</v>
      </c>
      <c r="AS336" t="s">
        <v>240</v>
      </c>
      <c r="AT336" t="s">
        <v>240</v>
      </c>
      <c r="AU336" t="s">
        <v>240</v>
      </c>
      <c r="AV336" t="s">
        <v>240</v>
      </c>
      <c r="AW336" t="s">
        <v>240</v>
      </c>
      <c r="AX336" s="259" t="s">
        <v>240</v>
      </c>
      <c r="AY336"/>
      <c r="AZ336" t="s">
        <v>240</v>
      </c>
    </row>
    <row r="337" spans="1:52" ht="15" x14ac:dyDescent="0.25">
      <c r="A337" s="262">
        <v>706418</v>
      </c>
      <c r="B337" s="263" t="s">
        <v>262</v>
      </c>
      <c r="C337" s="264" t="s">
        <v>186</v>
      </c>
      <c r="D337" s="264" t="s">
        <v>188</v>
      </c>
      <c r="E337" s="264" t="s">
        <v>188</v>
      </c>
      <c r="F337" s="264" t="s">
        <v>188</v>
      </c>
      <c r="G337" s="264" t="s">
        <v>188</v>
      </c>
      <c r="H337" s="264" t="s">
        <v>187</v>
      </c>
      <c r="I337" s="264" t="s">
        <v>188</v>
      </c>
      <c r="J337" s="264" t="s">
        <v>188</v>
      </c>
      <c r="K337" s="264" t="s">
        <v>188</v>
      </c>
      <c r="L337" s="264" t="s">
        <v>188</v>
      </c>
      <c r="M337" t="s">
        <v>188</v>
      </c>
      <c r="N337" t="s">
        <v>186</v>
      </c>
      <c r="O337" s="264" t="s">
        <v>188</v>
      </c>
      <c r="P337" s="264" t="s">
        <v>188</v>
      </c>
      <c r="Q337" s="264" t="s">
        <v>188</v>
      </c>
      <c r="R337" s="264" t="s">
        <v>187</v>
      </c>
      <c r="S337" s="264" t="s">
        <v>188</v>
      </c>
      <c r="T337" s="264" t="s">
        <v>187</v>
      </c>
      <c r="U337" s="264" t="s">
        <v>187</v>
      </c>
      <c r="V337" s="264" t="s">
        <v>187</v>
      </c>
      <c r="W337" s="264" t="s">
        <v>187</v>
      </c>
      <c r="X337" s="264" t="s">
        <v>187</v>
      </c>
      <c r="Y337" s="264" t="s">
        <v>187</v>
      </c>
      <c r="Z337" s="264" t="s">
        <v>187</v>
      </c>
      <c r="AA337" s="264" t="s">
        <v>240</v>
      </c>
      <c r="AB337" s="264" t="s">
        <v>240</v>
      </c>
      <c r="AC337" s="264" t="s">
        <v>240</v>
      </c>
      <c r="AD337" s="264" t="s">
        <v>240</v>
      </c>
      <c r="AE337" s="264" t="s">
        <v>240</v>
      </c>
      <c r="AF337" s="264" t="s">
        <v>240</v>
      </c>
      <c r="AG337" s="264" t="s">
        <v>240</v>
      </c>
      <c r="AH337" s="264" t="s">
        <v>240</v>
      </c>
      <c r="AI337" s="264" t="s">
        <v>240</v>
      </c>
      <c r="AJ337" s="264" t="s">
        <v>240</v>
      </c>
      <c r="AK337" s="264" t="s">
        <v>240</v>
      </c>
      <c r="AL337" s="264" t="s">
        <v>240</v>
      </c>
      <c r="AM337" s="264" t="s">
        <v>240</v>
      </c>
      <c r="AN337" s="264" t="s">
        <v>240</v>
      </c>
      <c r="AO337" s="264" t="s">
        <v>240</v>
      </c>
      <c r="AP337" s="264" t="s">
        <v>240</v>
      </c>
      <c r="AQ337" s="264" t="s">
        <v>240</v>
      </c>
      <c r="AR337" s="264" t="s">
        <v>240</v>
      </c>
      <c r="AS337" s="264" t="s">
        <v>240</v>
      </c>
      <c r="AT337" s="264" t="s">
        <v>240</v>
      </c>
      <c r="AU337" s="264" t="s">
        <v>240</v>
      </c>
      <c r="AV337" s="264" t="s">
        <v>240</v>
      </c>
      <c r="AW337" s="264" t="s">
        <v>240</v>
      </c>
      <c r="AX337" s="264" t="s">
        <v>240</v>
      </c>
      <c r="AY337" s="264" t="s">
        <v>2044</v>
      </c>
      <c r="AZ337" t="s">
        <v>5190</v>
      </c>
    </row>
    <row r="338" spans="1:52" ht="15" x14ac:dyDescent="0.25">
      <c r="A338" s="260">
        <v>706426</v>
      </c>
      <c r="B338" s="261" t="s">
        <v>467</v>
      </c>
      <c r="C338" t="s">
        <v>2124</v>
      </c>
      <c r="D338" t="s">
        <v>2124</v>
      </c>
      <c r="E338" t="s">
        <v>2124</v>
      </c>
      <c r="F338" t="s">
        <v>2124</v>
      </c>
      <c r="G338" t="s">
        <v>2124</v>
      </c>
      <c r="H338" t="s">
        <v>2124</v>
      </c>
      <c r="I338" t="s">
        <v>2124</v>
      </c>
      <c r="J338" t="s">
        <v>2124</v>
      </c>
      <c r="K338" t="s">
        <v>2124</v>
      </c>
      <c r="L338" t="s">
        <v>2124</v>
      </c>
      <c r="M338" t="s">
        <v>2124</v>
      </c>
      <c r="N338" t="s">
        <v>2124</v>
      </c>
      <c r="O338" t="s">
        <v>240</v>
      </c>
      <c r="P338" t="s">
        <v>240</v>
      </c>
      <c r="Q338" t="s">
        <v>240</v>
      </c>
      <c r="R338" t="s">
        <v>240</v>
      </c>
      <c r="S338" t="s">
        <v>240</v>
      </c>
      <c r="T338" t="s">
        <v>240</v>
      </c>
      <c r="U338" t="s">
        <v>240</v>
      </c>
      <c r="V338" t="s">
        <v>240</v>
      </c>
      <c r="W338" t="s">
        <v>240</v>
      </c>
      <c r="X338" t="s">
        <v>240</v>
      </c>
      <c r="Y338" t="s">
        <v>240</v>
      </c>
      <c r="Z338" t="s">
        <v>240</v>
      </c>
      <c r="AA338" t="s">
        <v>240</v>
      </c>
      <c r="AB338" t="s">
        <v>240</v>
      </c>
      <c r="AC338" t="s">
        <v>240</v>
      </c>
      <c r="AD338" t="s">
        <v>240</v>
      </c>
      <c r="AE338" t="s">
        <v>240</v>
      </c>
      <c r="AF338" t="s">
        <v>240</v>
      </c>
      <c r="AG338" t="s">
        <v>240</v>
      </c>
      <c r="AH338" t="s">
        <v>240</v>
      </c>
      <c r="AI338" t="s">
        <v>240</v>
      </c>
      <c r="AJ338" t="s">
        <v>240</v>
      </c>
      <c r="AK338" t="s">
        <v>240</v>
      </c>
      <c r="AL338" t="s">
        <v>240</v>
      </c>
      <c r="AM338" t="s">
        <v>240</v>
      </c>
      <c r="AN338" t="s">
        <v>240</v>
      </c>
      <c r="AO338" t="s">
        <v>240</v>
      </c>
      <c r="AP338" t="s">
        <v>240</v>
      </c>
      <c r="AQ338" t="s">
        <v>240</v>
      </c>
      <c r="AR338" t="s">
        <v>240</v>
      </c>
      <c r="AS338" t="s">
        <v>240</v>
      </c>
      <c r="AT338" t="s">
        <v>240</v>
      </c>
      <c r="AU338" t="s">
        <v>240</v>
      </c>
      <c r="AV338" t="s">
        <v>240</v>
      </c>
      <c r="AW338" t="s">
        <v>240</v>
      </c>
      <c r="AX338" s="259" t="s">
        <v>240</v>
      </c>
      <c r="AY338"/>
      <c r="AZ338" t="s">
        <v>5190</v>
      </c>
    </row>
    <row r="339" spans="1:52" ht="15" x14ac:dyDescent="0.25">
      <c r="A339" s="260">
        <v>706430</v>
      </c>
      <c r="B339" s="261" t="s">
        <v>261</v>
      </c>
      <c r="C339" t="s">
        <v>186</v>
      </c>
      <c r="D339" t="s">
        <v>186</v>
      </c>
      <c r="E339" t="s">
        <v>186</v>
      </c>
      <c r="F339" t="s">
        <v>186</v>
      </c>
      <c r="G339" t="s">
        <v>186</v>
      </c>
      <c r="H339" t="s">
        <v>188</v>
      </c>
      <c r="I339" t="s">
        <v>186</v>
      </c>
      <c r="J339" t="s">
        <v>186</v>
      </c>
      <c r="K339" t="s">
        <v>186</v>
      </c>
      <c r="L339" t="s">
        <v>186</v>
      </c>
      <c r="M339" t="s">
        <v>186</v>
      </c>
      <c r="N339" t="s">
        <v>186</v>
      </c>
      <c r="O339" t="s">
        <v>240</v>
      </c>
      <c r="P339" t="s">
        <v>240</v>
      </c>
      <c r="Q339" t="s">
        <v>240</v>
      </c>
      <c r="R339" t="s">
        <v>240</v>
      </c>
      <c r="S339" t="s">
        <v>240</v>
      </c>
      <c r="T339" t="s">
        <v>240</v>
      </c>
      <c r="U339" t="s">
        <v>240</v>
      </c>
      <c r="V339" t="s">
        <v>240</v>
      </c>
      <c r="W339" t="s">
        <v>240</v>
      </c>
      <c r="X339" t="s">
        <v>240</v>
      </c>
      <c r="Y339" t="s">
        <v>240</v>
      </c>
      <c r="Z339" t="s">
        <v>240</v>
      </c>
      <c r="AA339" t="s">
        <v>240</v>
      </c>
      <c r="AB339" t="s">
        <v>240</v>
      </c>
      <c r="AC339" t="s">
        <v>240</v>
      </c>
      <c r="AD339" t="s">
        <v>240</v>
      </c>
      <c r="AE339" t="s">
        <v>240</v>
      </c>
      <c r="AF339" t="s">
        <v>240</v>
      </c>
      <c r="AG339" t="s">
        <v>240</v>
      </c>
      <c r="AH339" t="s">
        <v>240</v>
      </c>
      <c r="AI339" t="s">
        <v>240</v>
      </c>
      <c r="AJ339" t="s">
        <v>240</v>
      </c>
      <c r="AK339" t="s">
        <v>240</v>
      </c>
      <c r="AL339" t="s">
        <v>240</v>
      </c>
      <c r="AM339" t="s">
        <v>240</v>
      </c>
      <c r="AN339" t="s">
        <v>240</v>
      </c>
      <c r="AO339" t="s">
        <v>240</v>
      </c>
      <c r="AP339" t="s">
        <v>240</v>
      </c>
      <c r="AQ339" t="s">
        <v>240</v>
      </c>
      <c r="AR339" t="s">
        <v>240</v>
      </c>
      <c r="AS339"/>
      <c r="AT339" t="s">
        <v>240</v>
      </c>
      <c r="AU339" t="s">
        <v>240</v>
      </c>
      <c r="AV339" t="s">
        <v>240</v>
      </c>
      <c r="AW339" t="s">
        <v>240</v>
      </c>
      <c r="AX339" s="259" t="s">
        <v>240</v>
      </c>
      <c r="AY339"/>
      <c r="AZ339" t="s">
        <v>5190</v>
      </c>
    </row>
    <row r="340" spans="1:52" ht="15" x14ac:dyDescent="0.25">
      <c r="A340" s="262">
        <v>706431</v>
      </c>
      <c r="B340" s="263" t="s">
        <v>261</v>
      </c>
      <c r="C340" s="264" t="s">
        <v>188</v>
      </c>
      <c r="D340" s="264" t="s">
        <v>188</v>
      </c>
      <c r="E340" s="264" t="s">
        <v>188</v>
      </c>
      <c r="F340" s="264" t="s">
        <v>188</v>
      </c>
      <c r="G340" s="264" t="s">
        <v>188</v>
      </c>
      <c r="H340" s="264" t="s">
        <v>188</v>
      </c>
      <c r="I340" s="264" t="s">
        <v>187</v>
      </c>
      <c r="J340" s="264" t="s">
        <v>187</v>
      </c>
      <c r="K340" s="264" t="s">
        <v>187</v>
      </c>
      <c r="L340" s="264" t="s">
        <v>187</v>
      </c>
      <c r="M340" t="s">
        <v>186</v>
      </c>
      <c r="N340" t="s">
        <v>186</v>
      </c>
      <c r="O340" s="264" t="s">
        <v>240</v>
      </c>
      <c r="P340" s="264" t="s">
        <v>240</v>
      </c>
      <c r="Q340" s="264" t="s">
        <v>240</v>
      </c>
      <c r="R340" s="264" t="s">
        <v>240</v>
      </c>
      <c r="S340" s="264" t="s">
        <v>240</v>
      </c>
      <c r="T340" s="264" t="s">
        <v>240</v>
      </c>
      <c r="U340" s="264" t="s">
        <v>240</v>
      </c>
      <c r="V340" s="264" t="s">
        <v>240</v>
      </c>
      <c r="W340" s="264" t="s">
        <v>240</v>
      </c>
      <c r="X340" s="264" t="s">
        <v>240</v>
      </c>
      <c r="Y340" s="264" t="s">
        <v>240</v>
      </c>
      <c r="Z340" s="264" t="s">
        <v>240</v>
      </c>
      <c r="AA340" s="264" t="s">
        <v>240</v>
      </c>
      <c r="AB340" s="264" t="s">
        <v>240</v>
      </c>
      <c r="AC340" s="264" t="s">
        <v>240</v>
      </c>
      <c r="AD340" s="264" t="s">
        <v>240</v>
      </c>
      <c r="AE340" s="264" t="s">
        <v>240</v>
      </c>
      <c r="AF340" s="264" t="s">
        <v>240</v>
      </c>
      <c r="AG340" s="264" t="s">
        <v>240</v>
      </c>
      <c r="AH340" s="264" t="s">
        <v>240</v>
      </c>
      <c r="AI340" s="264" t="s">
        <v>240</v>
      </c>
      <c r="AJ340" s="264" t="s">
        <v>240</v>
      </c>
      <c r="AK340" s="264" t="s">
        <v>240</v>
      </c>
      <c r="AL340" s="264" t="s">
        <v>240</v>
      </c>
      <c r="AM340" s="264" t="s">
        <v>240</v>
      </c>
      <c r="AN340" s="264" t="s">
        <v>240</v>
      </c>
      <c r="AO340" s="264" t="s">
        <v>240</v>
      </c>
      <c r="AP340" s="264" t="s">
        <v>240</v>
      </c>
      <c r="AQ340" s="264" t="s">
        <v>240</v>
      </c>
      <c r="AR340" s="264" t="s">
        <v>240</v>
      </c>
      <c r="AS340" s="264" t="s">
        <v>240</v>
      </c>
      <c r="AT340" s="264" t="s">
        <v>240</v>
      </c>
      <c r="AU340" s="264" t="s">
        <v>240</v>
      </c>
      <c r="AV340" s="264" t="s">
        <v>240</v>
      </c>
      <c r="AW340" s="264" t="s">
        <v>240</v>
      </c>
      <c r="AX340" s="264" t="s">
        <v>240</v>
      </c>
      <c r="AY340" s="264" t="s">
        <v>2044</v>
      </c>
      <c r="AZ340" t="s">
        <v>5190</v>
      </c>
    </row>
    <row r="341" spans="1:52" ht="15" x14ac:dyDescent="0.25">
      <c r="A341" s="260">
        <v>706433</v>
      </c>
      <c r="B341" s="261" t="s">
        <v>467</v>
      </c>
      <c r="C341" t="s">
        <v>2124</v>
      </c>
      <c r="D341" t="s">
        <v>2124</v>
      </c>
      <c r="E341" t="s">
        <v>2124</v>
      </c>
      <c r="F341" t="s">
        <v>2124</v>
      </c>
      <c r="G341" t="s">
        <v>2124</v>
      </c>
      <c r="H341" t="s">
        <v>2124</v>
      </c>
      <c r="I341" t="s">
        <v>2124</v>
      </c>
      <c r="J341" t="s">
        <v>2124</v>
      </c>
      <c r="K341" t="s">
        <v>2124</v>
      </c>
      <c r="L341" t="s">
        <v>2124</v>
      </c>
      <c r="M341" t="s">
        <v>2124</v>
      </c>
      <c r="N341" t="s">
        <v>2124</v>
      </c>
      <c r="O341" t="s">
        <v>240</v>
      </c>
      <c r="P341" t="s">
        <v>240</v>
      </c>
      <c r="Q341" t="s">
        <v>240</v>
      </c>
      <c r="R341" t="s">
        <v>240</v>
      </c>
      <c r="S341" t="s">
        <v>240</v>
      </c>
      <c r="T341" t="s">
        <v>240</v>
      </c>
      <c r="U341" t="s">
        <v>240</v>
      </c>
      <c r="V341" t="s">
        <v>240</v>
      </c>
      <c r="W341" t="s">
        <v>240</v>
      </c>
      <c r="X341" t="s">
        <v>240</v>
      </c>
      <c r="Y341" t="s">
        <v>240</v>
      </c>
      <c r="Z341" t="s">
        <v>240</v>
      </c>
      <c r="AA341" t="s">
        <v>240</v>
      </c>
      <c r="AB341" t="s">
        <v>240</v>
      </c>
      <c r="AC341" t="s">
        <v>240</v>
      </c>
      <c r="AD341" t="s">
        <v>240</v>
      </c>
      <c r="AE341" t="s">
        <v>240</v>
      </c>
      <c r="AF341" t="s">
        <v>240</v>
      </c>
      <c r="AG341" t="s">
        <v>240</v>
      </c>
      <c r="AH341" t="s">
        <v>240</v>
      </c>
      <c r="AI341" t="s">
        <v>240</v>
      </c>
      <c r="AJ341" t="s">
        <v>240</v>
      </c>
      <c r="AK341" t="s">
        <v>240</v>
      </c>
      <c r="AL341" t="s">
        <v>240</v>
      </c>
      <c r="AM341" t="s">
        <v>240</v>
      </c>
      <c r="AN341" t="s">
        <v>240</v>
      </c>
      <c r="AO341" t="s">
        <v>240</v>
      </c>
      <c r="AP341" t="s">
        <v>240</v>
      </c>
      <c r="AQ341" t="s">
        <v>240</v>
      </c>
      <c r="AR341" t="s">
        <v>240</v>
      </c>
      <c r="AS341" t="s">
        <v>240</v>
      </c>
      <c r="AT341" t="s">
        <v>240</v>
      </c>
      <c r="AU341" t="s">
        <v>240</v>
      </c>
      <c r="AV341" t="s">
        <v>240</v>
      </c>
      <c r="AW341" t="s">
        <v>240</v>
      </c>
      <c r="AX341" s="259" t="s">
        <v>240</v>
      </c>
      <c r="AY341"/>
      <c r="AZ341" t="s">
        <v>5190</v>
      </c>
    </row>
    <row r="342" spans="1:52" ht="15" x14ac:dyDescent="0.25">
      <c r="A342" s="266">
        <v>706439</v>
      </c>
      <c r="B342" s="261" t="s">
        <v>468</v>
      </c>
      <c r="C342" t="s">
        <v>188</v>
      </c>
      <c r="D342" t="s">
        <v>188</v>
      </c>
      <c r="E342" t="s">
        <v>188</v>
      </c>
      <c r="F342" t="s">
        <v>188</v>
      </c>
      <c r="G342" t="s">
        <v>186</v>
      </c>
      <c r="H342" t="s">
        <v>188</v>
      </c>
      <c r="I342" t="s">
        <v>186</v>
      </c>
      <c r="J342" t="s">
        <v>186</v>
      </c>
      <c r="K342" t="s">
        <v>186</v>
      </c>
      <c r="L342" t="s">
        <v>186</v>
      </c>
      <c r="M342" t="s">
        <v>186</v>
      </c>
      <c r="N342" t="s">
        <v>186</v>
      </c>
      <c r="O342" t="s">
        <v>186</v>
      </c>
      <c r="P342" t="s">
        <v>188</v>
      </c>
      <c r="Q342" t="s">
        <v>188</v>
      </c>
      <c r="R342" t="s">
        <v>186</v>
      </c>
      <c r="S342" t="s">
        <v>186</v>
      </c>
      <c r="T342" t="s">
        <v>188</v>
      </c>
      <c r="U342" t="s">
        <v>186</v>
      </c>
      <c r="V342" t="s">
        <v>186</v>
      </c>
      <c r="W342" t="s">
        <v>186</v>
      </c>
      <c r="X342" t="s">
        <v>188</v>
      </c>
      <c r="Y342" t="s">
        <v>188</v>
      </c>
      <c r="Z342" t="s">
        <v>188</v>
      </c>
      <c r="AA342" t="s">
        <v>240</v>
      </c>
      <c r="AB342" t="s">
        <v>240</v>
      </c>
      <c r="AC342" t="s">
        <v>240</v>
      </c>
      <c r="AD342" t="s">
        <v>240</v>
      </c>
      <c r="AE342" t="s">
        <v>240</v>
      </c>
      <c r="AF342" t="s">
        <v>240</v>
      </c>
      <c r="AG342" t="s">
        <v>240</v>
      </c>
      <c r="AH342" t="s">
        <v>240</v>
      </c>
      <c r="AI342" t="s">
        <v>240</v>
      </c>
      <c r="AJ342" t="s">
        <v>240</v>
      </c>
      <c r="AK342" t="s">
        <v>240</v>
      </c>
      <c r="AL342" t="s">
        <v>240</v>
      </c>
      <c r="AM342" t="s">
        <v>240</v>
      </c>
      <c r="AN342" t="s">
        <v>240</v>
      </c>
      <c r="AO342" t="s">
        <v>240</v>
      </c>
      <c r="AP342" t="s">
        <v>240</v>
      </c>
      <c r="AQ342" t="s">
        <v>240</v>
      </c>
      <c r="AR342" t="s">
        <v>240</v>
      </c>
      <c r="AS342"/>
      <c r="AT342" t="s">
        <v>240</v>
      </c>
      <c r="AU342" t="s">
        <v>240</v>
      </c>
      <c r="AV342" t="s">
        <v>240</v>
      </c>
      <c r="AW342" t="s">
        <v>240</v>
      </c>
      <c r="AX342" s="259" t="s">
        <v>240</v>
      </c>
      <c r="AY342"/>
      <c r="AZ342" t="s">
        <v>240</v>
      </c>
    </row>
    <row r="343" spans="1:52" ht="15" x14ac:dyDescent="0.25">
      <c r="A343" s="266">
        <v>706456</v>
      </c>
      <c r="B343" s="261" t="s">
        <v>263</v>
      </c>
      <c r="C343" t="s">
        <v>186</v>
      </c>
      <c r="D343" t="s">
        <v>188</v>
      </c>
      <c r="E343" t="s">
        <v>186</v>
      </c>
      <c r="F343" t="s">
        <v>188</v>
      </c>
      <c r="G343" t="s">
        <v>188</v>
      </c>
      <c r="H343" t="s">
        <v>188</v>
      </c>
      <c r="I343" t="s">
        <v>186</v>
      </c>
      <c r="J343" t="s">
        <v>188</v>
      </c>
      <c r="K343" t="s">
        <v>188</v>
      </c>
      <c r="L343" t="s">
        <v>186</v>
      </c>
      <c r="M343" t="s">
        <v>188</v>
      </c>
      <c r="N343" t="s">
        <v>188</v>
      </c>
      <c r="O343" t="s">
        <v>186</v>
      </c>
      <c r="P343" t="s">
        <v>188</v>
      </c>
      <c r="Q343" t="s">
        <v>188</v>
      </c>
      <c r="R343" t="s">
        <v>188</v>
      </c>
      <c r="S343" t="s">
        <v>188</v>
      </c>
      <c r="T343" t="s">
        <v>188</v>
      </c>
      <c r="U343" t="s">
        <v>186</v>
      </c>
      <c r="V343" t="s">
        <v>188</v>
      </c>
      <c r="W343" t="s">
        <v>188</v>
      </c>
      <c r="X343" t="s">
        <v>186</v>
      </c>
      <c r="Y343" t="s">
        <v>186</v>
      </c>
      <c r="Z343" t="s">
        <v>188</v>
      </c>
      <c r="AA343" t="s">
        <v>188</v>
      </c>
      <c r="AB343" t="s">
        <v>188</v>
      </c>
      <c r="AC343" t="s">
        <v>188</v>
      </c>
      <c r="AD343" t="s">
        <v>187</v>
      </c>
      <c r="AE343" t="s">
        <v>187</v>
      </c>
      <c r="AF343" t="s">
        <v>187</v>
      </c>
      <c r="AG343" t="s">
        <v>240</v>
      </c>
      <c r="AH343" t="s">
        <v>240</v>
      </c>
      <c r="AI343" t="s">
        <v>240</v>
      </c>
      <c r="AJ343" t="s">
        <v>240</v>
      </c>
      <c r="AK343" t="s">
        <v>240</v>
      </c>
      <c r="AL343" t="s">
        <v>240</v>
      </c>
      <c r="AM343" t="s">
        <v>240</v>
      </c>
      <c r="AN343" t="s">
        <v>240</v>
      </c>
      <c r="AO343" t="s">
        <v>240</v>
      </c>
      <c r="AP343" t="s">
        <v>240</v>
      </c>
      <c r="AQ343" t="s">
        <v>240</v>
      </c>
      <c r="AR343" t="s">
        <v>240</v>
      </c>
      <c r="AS343"/>
      <c r="AT343" t="s">
        <v>240</v>
      </c>
      <c r="AU343" t="s">
        <v>240</v>
      </c>
      <c r="AV343" t="s">
        <v>240</v>
      </c>
      <c r="AW343" t="s">
        <v>240</v>
      </c>
      <c r="AX343" s="259" t="s">
        <v>240</v>
      </c>
      <c r="AY343"/>
      <c r="AZ343" t="s">
        <v>240</v>
      </c>
    </row>
    <row r="344" spans="1:52" ht="15" x14ac:dyDescent="0.25">
      <c r="A344" s="260">
        <v>706459</v>
      </c>
      <c r="B344" s="261" t="s">
        <v>263</v>
      </c>
      <c r="C344" t="s">
        <v>186</v>
      </c>
      <c r="D344" t="s">
        <v>186</v>
      </c>
      <c r="E344" t="s">
        <v>186</v>
      </c>
      <c r="F344" t="s">
        <v>186</v>
      </c>
      <c r="G344" t="s">
        <v>186</v>
      </c>
      <c r="H344" t="s">
        <v>186</v>
      </c>
      <c r="I344" t="s">
        <v>186</v>
      </c>
      <c r="J344" t="s">
        <v>186</v>
      </c>
      <c r="K344" t="s">
        <v>186</v>
      </c>
      <c r="L344" t="s">
        <v>186</v>
      </c>
      <c r="M344" t="s">
        <v>186</v>
      </c>
      <c r="N344" t="s">
        <v>186</v>
      </c>
      <c r="O344" t="s">
        <v>186</v>
      </c>
      <c r="P344" t="s">
        <v>186</v>
      </c>
      <c r="Q344" t="s">
        <v>186</v>
      </c>
      <c r="R344" t="s">
        <v>186</v>
      </c>
      <c r="S344" t="s">
        <v>188</v>
      </c>
      <c r="T344" t="s">
        <v>186</v>
      </c>
      <c r="U344" t="s">
        <v>186</v>
      </c>
      <c r="V344" t="s">
        <v>186</v>
      </c>
      <c r="W344" t="s">
        <v>188</v>
      </c>
      <c r="X344" t="s">
        <v>186</v>
      </c>
      <c r="Y344" t="s">
        <v>186</v>
      </c>
      <c r="Z344" t="s">
        <v>186</v>
      </c>
      <c r="AA344" t="s">
        <v>188</v>
      </c>
      <c r="AB344" t="s">
        <v>188</v>
      </c>
      <c r="AC344" t="s">
        <v>188</v>
      </c>
      <c r="AD344" t="s">
        <v>188</v>
      </c>
      <c r="AE344" t="s">
        <v>188</v>
      </c>
      <c r="AF344" t="s">
        <v>188</v>
      </c>
      <c r="AG344" t="s">
        <v>240</v>
      </c>
      <c r="AH344" t="s">
        <v>240</v>
      </c>
      <c r="AI344" t="s">
        <v>240</v>
      </c>
      <c r="AJ344" t="s">
        <v>240</v>
      </c>
      <c r="AK344" t="s">
        <v>240</v>
      </c>
      <c r="AL344" t="s">
        <v>240</v>
      </c>
      <c r="AM344" t="s">
        <v>240</v>
      </c>
      <c r="AN344" t="s">
        <v>240</v>
      </c>
      <c r="AO344" t="s">
        <v>240</v>
      </c>
      <c r="AP344" t="s">
        <v>240</v>
      </c>
      <c r="AQ344" t="s">
        <v>240</v>
      </c>
      <c r="AR344" t="s">
        <v>240</v>
      </c>
      <c r="AS344" t="s">
        <v>240</v>
      </c>
      <c r="AT344" t="s">
        <v>240</v>
      </c>
      <c r="AU344" t="s">
        <v>240</v>
      </c>
      <c r="AV344" t="s">
        <v>240</v>
      </c>
      <c r="AW344" t="s">
        <v>240</v>
      </c>
      <c r="AX344" s="259" t="s">
        <v>240</v>
      </c>
      <c r="AY344"/>
      <c r="AZ344" t="s">
        <v>240</v>
      </c>
    </row>
    <row r="345" spans="1:52" ht="15" x14ac:dyDescent="0.25">
      <c r="A345" s="262">
        <v>706464</v>
      </c>
      <c r="B345" s="263" t="s">
        <v>261</v>
      </c>
      <c r="C345" s="264" t="s">
        <v>188</v>
      </c>
      <c r="D345" s="264" t="s">
        <v>188</v>
      </c>
      <c r="E345" s="264" t="s">
        <v>188</v>
      </c>
      <c r="F345" s="264" t="s">
        <v>188</v>
      </c>
      <c r="G345" s="264" t="s">
        <v>188</v>
      </c>
      <c r="H345" s="264" t="s">
        <v>188</v>
      </c>
      <c r="I345" s="264" t="s">
        <v>187</v>
      </c>
      <c r="J345" s="264" t="s">
        <v>187</v>
      </c>
      <c r="K345" s="264" t="s">
        <v>187</v>
      </c>
      <c r="L345" s="264" t="s">
        <v>187</v>
      </c>
      <c r="M345" t="s">
        <v>188</v>
      </c>
      <c r="N345" t="s">
        <v>186</v>
      </c>
      <c r="O345" s="264" t="s">
        <v>240</v>
      </c>
      <c r="P345" s="264" t="s">
        <v>240</v>
      </c>
      <c r="Q345" s="264" t="s">
        <v>240</v>
      </c>
      <c r="R345" s="264" t="s">
        <v>240</v>
      </c>
      <c r="S345" s="264" t="s">
        <v>240</v>
      </c>
      <c r="T345" s="264" t="s">
        <v>240</v>
      </c>
      <c r="U345" s="264" t="s">
        <v>240</v>
      </c>
      <c r="V345" s="264" t="s">
        <v>240</v>
      </c>
      <c r="W345" s="264" t="s">
        <v>240</v>
      </c>
      <c r="X345" s="264" t="s">
        <v>240</v>
      </c>
      <c r="Y345" s="264" t="s">
        <v>240</v>
      </c>
      <c r="Z345" s="264" t="s">
        <v>240</v>
      </c>
      <c r="AA345" s="264" t="s">
        <v>240</v>
      </c>
      <c r="AB345" s="264" t="s">
        <v>240</v>
      </c>
      <c r="AC345" s="264" t="s">
        <v>240</v>
      </c>
      <c r="AD345" s="264" t="s">
        <v>240</v>
      </c>
      <c r="AE345" s="264" t="s">
        <v>240</v>
      </c>
      <c r="AF345" s="264" t="s">
        <v>240</v>
      </c>
      <c r="AG345" s="264" t="s">
        <v>240</v>
      </c>
      <c r="AH345" s="264" t="s">
        <v>240</v>
      </c>
      <c r="AI345" s="264" t="s">
        <v>240</v>
      </c>
      <c r="AJ345" s="264" t="s">
        <v>240</v>
      </c>
      <c r="AK345" s="264" t="s">
        <v>240</v>
      </c>
      <c r="AL345" s="264" t="s">
        <v>240</v>
      </c>
      <c r="AM345" s="264" t="s">
        <v>240</v>
      </c>
      <c r="AN345" s="264" t="s">
        <v>240</v>
      </c>
      <c r="AO345" s="264" t="s">
        <v>240</v>
      </c>
      <c r="AP345" s="264" t="s">
        <v>240</v>
      </c>
      <c r="AQ345" s="264" t="s">
        <v>240</v>
      </c>
      <c r="AR345" s="264" t="s">
        <v>240</v>
      </c>
      <c r="AS345" s="264" t="s">
        <v>240</v>
      </c>
      <c r="AT345" s="264" t="s">
        <v>240</v>
      </c>
      <c r="AU345" s="264" t="s">
        <v>240</v>
      </c>
      <c r="AV345" s="264" t="s">
        <v>240</v>
      </c>
      <c r="AW345" s="264" t="s">
        <v>240</v>
      </c>
      <c r="AX345" s="264" t="s">
        <v>240</v>
      </c>
      <c r="AY345" s="264" t="s">
        <v>2044</v>
      </c>
      <c r="AZ345" t="s">
        <v>5190</v>
      </c>
    </row>
    <row r="346" spans="1:52" ht="15" x14ac:dyDescent="0.25">
      <c r="A346" s="260">
        <v>706469</v>
      </c>
      <c r="B346" s="261" t="s">
        <v>261</v>
      </c>
      <c r="C346" t="s">
        <v>240</v>
      </c>
      <c r="D346" t="s">
        <v>240</v>
      </c>
      <c r="E346" t="s">
        <v>240</v>
      </c>
      <c r="F346" t="s">
        <v>240</v>
      </c>
      <c r="G346" t="s">
        <v>240</v>
      </c>
      <c r="H346" t="s">
        <v>240</v>
      </c>
      <c r="I346" t="s">
        <v>240</v>
      </c>
      <c r="J346" t="s">
        <v>240</v>
      </c>
      <c r="K346" t="s">
        <v>240</v>
      </c>
      <c r="L346" t="s">
        <v>240</v>
      </c>
      <c r="M346" t="s">
        <v>240</v>
      </c>
      <c r="N346" t="s">
        <v>240</v>
      </c>
      <c r="O346" t="s">
        <v>240</v>
      </c>
      <c r="P346" t="s">
        <v>240</v>
      </c>
      <c r="Q346" t="s">
        <v>240</v>
      </c>
      <c r="R346" t="s">
        <v>240</v>
      </c>
      <c r="S346" t="s">
        <v>240</v>
      </c>
      <c r="T346" t="s">
        <v>240</v>
      </c>
      <c r="U346" t="s">
        <v>240</v>
      </c>
      <c r="V346" t="s">
        <v>240</v>
      </c>
      <c r="W346" t="s">
        <v>240</v>
      </c>
      <c r="X346" t="s">
        <v>240</v>
      </c>
      <c r="Y346" t="s">
        <v>240</v>
      </c>
      <c r="Z346" t="s">
        <v>240</v>
      </c>
      <c r="AA346" t="s">
        <v>240</v>
      </c>
      <c r="AB346" t="s">
        <v>240</v>
      </c>
      <c r="AC346" t="s">
        <v>240</v>
      </c>
      <c r="AD346" t="s">
        <v>240</v>
      </c>
      <c r="AE346" t="s">
        <v>240</v>
      </c>
      <c r="AF346" t="s">
        <v>240</v>
      </c>
      <c r="AG346" t="s">
        <v>240</v>
      </c>
      <c r="AH346" t="s">
        <v>240</v>
      </c>
      <c r="AI346" t="s">
        <v>240</v>
      </c>
      <c r="AJ346" t="s">
        <v>240</v>
      </c>
      <c r="AK346" t="s">
        <v>240</v>
      </c>
      <c r="AL346" t="s">
        <v>240</v>
      </c>
      <c r="AM346" t="s">
        <v>240</v>
      </c>
      <c r="AN346" t="s">
        <v>240</v>
      </c>
      <c r="AO346" t="s">
        <v>240</v>
      </c>
      <c r="AP346" t="s">
        <v>240</v>
      </c>
      <c r="AQ346" t="s">
        <v>240</v>
      </c>
      <c r="AR346" t="s">
        <v>240</v>
      </c>
      <c r="AS346" t="s">
        <v>240</v>
      </c>
      <c r="AT346" t="s">
        <v>240</v>
      </c>
      <c r="AU346" t="s">
        <v>240</v>
      </c>
      <c r="AV346" t="s">
        <v>240</v>
      </c>
      <c r="AW346" t="s">
        <v>240</v>
      </c>
      <c r="AX346" s="259" t="s">
        <v>240</v>
      </c>
      <c r="AY346"/>
      <c r="AZ346" t="s">
        <v>240</v>
      </c>
    </row>
    <row r="347" spans="1:52" ht="15" x14ac:dyDescent="0.25">
      <c r="A347" s="260">
        <v>706471</v>
      </c>
      <c r="B347" s="261" t="s">
        <v>262</v>
      </c>
      <c r="C347" t="s">
        <v>188</v>
      </c>
      <c r="D347" t="s">
        <v>186</v>
      </c>
      <c r="E347" t="s">
        <v>186</v>
      </c>
      <c r="F347" t="s">
        <v>188</v>
      </c>
      <c r="G347" t="s">
        <v>186</v>
      </c>
      <c r="H347" t="s">
        <v>188</v>
      </c>
      <c r="I347" t="s">
        <v>186</v>
      </c>
      <c r="J347" t="s">
        <v>188</v>
      </c>
      <c r="K347" t="s">
        <v>186</v>
      </c>
      <c r="L347" t="s">
        <v>186</v>
      </c>
      <c r="M347" t="s">
        <v>186</v>
      </c>
      <c r="N347" t="s">
        <v>186</v>
      </c>
      <c r="O347" t="s">
        <v>186</v>
      </c>
      <c r="P347" t="s">
        <v>188</v>
      </c>
      <c r="Q347" t="s">
        <v>188</v>
      </c>
      <c r="R347" t="s">
        <v>186</v>
      </c>
      <c r="S347" t="s">
        <v>188</v>
      </c>
      <c r="T347" t="s">
        <v>187</v>
      </c>
      <c r="U347" t="s">
        <v>186</v>
      </c>
      <c r="V347" t="s">
        <v>186</v>
      </c>
      <c r="W347" t="s">
        <v>186</v>
      </c>
      <c r="X347" t="s">
        <v>188</v>
      </c>
      <c r="Y347" t="s">
        <v>188</v>
      </c>
      <c r="Z347" t="s">
        <v>187</v>
      </c>
      <c r="AA347" t="s">
        <v>240</v>
      </c>
      <c r="AB347" t="s">
        <v>240</v>
      </c>
      <c r="AC347" t="s">
        <v>240</v>
      </c>
      <c r="AD347" t="s">
        <v>240</v>
      </c>
      <c r="AE347" t="s">
        <v>240</v>
      </c>
      <c r="AF347" t="s">
        <v>240</v>
      </c>
      <c r="AG347" t="s">
        <v>240</v>
      </c>
      <c r="AH347" t="s">
        <v>240</v>
      </c>
      <c r="AI347" t="s">
        <v>240</v>
      </c>
      <c r="AJ347" t="s">
        <v>240</v>
      </c>
      <c r="AK347" t="s">
        <v>240</v>
      </c>
      <c r="AL347" t="s">
        <v>240</v>
      </c>
      <c r="AM347" t="s">
        <v>240</v>
      </c>
      <c r="AN347" t="s">
        <v>240</v>
      </c>
      <c r="AO347" t="s">
        <v>240</v>
      </c>
      <c r="AP347" t="s">
        <v>240</v>
      </c>
      <c r="AQ347" t="s">
        <v>240</v>
      </c>
      <c r="AR347" t="s">
        <v>240</v>
      </c>
      <c r="AS347" t="s">
        <v>240</v>
      </c>
      <c r="AT347" t="s">
        <v>240</v>
      </c>
      <c r="AU347" t="s">
        <v>240</v>
      </c>
      <c r="AV347" t="s">
        <v>240</v>
      </c>
      <c r="AW347" t="s">
        <v>240</v>
      </c>
      <c r="AX347" s="259" t="s">
        <v>240</v>
      </c>
      <c r="AY347"/>
      <c r="AZ347" t="s">
        <v>240</v>
      </c>
    </row>
    <row r="348" spans="1:52" ht="15" x14ac:dyDescent="0.25">
      <c r="A348" s="262">
        <v>706473</v>
      </c>
      <c r="B348" s="263" t="s">
        <v>261</v>
      </c>
      <c r="C348" s="264" t="s">
        <v>186</v>
      </c>
      <c r="D348" s="264" t="s">
        <v>188</v>
      </c>
      <c r="E348" s="264" t="s">
        <v>186</v>
      </c>
      <c r="F348" s="264" t="s">
        <v>186</v>
      </c>
      <c r="G348" s="264" t="s">
        <v>186</v>
      </c>
      <c r="H348" s="264" t="s">
        <v>186</v>
      </c>
      <c r="I348" s="264" t="s">
        <v>187</v>
      </c>
      <c r="J348" s="264" t="s">
        <v>187</v>
      </c>
      <c r="K348" s="264" t="s">
        <v>187</v>
      </c>
      <c r="L348" s="264" t="s">
        <v>187</v>
      </c>
      <c r="M348" t="s">
        <v>186</v>
      </c>
      <c r="N348" t="s">
        <v>186</v>
      </c>
      <c r="O348" s="264" t="s">
        <v>240</v>
      </c>
      <c r="P348" s="264" t="s">
        <v>240</v>
      </c>
      <c r="Q348" s="264" t="s">
        <v>240</v>
      </c>
      <c r="R348" s="264" t="s">
        <v>240</v>
      </c>
      <c r="S348" s="264" t="s">
        <v>240</v>
      </c>
      <c r="T348" s="264" t="s">
        <v>240</v>
      </c>
      <c r="U348" s="264" t="s">
        <v>240</v>
      </c>
      <c r="V348" s="264" t="s">
        <v>240</v>
      </c>
      <c r="W348" s="264" t="s">
        <v>240</v>
      </c>
      <c r="X348" s="264" t="s">
        <v>240</v>
      </c>
      <c r="Y348" s="264" t="s">
        <v>240</v>
      </c>
      <c r="Z348" s="264" t="s">
        <v>240</v>
      </c>
      <c r="AA348" s="264" t="s">
        <v>240</v>
      </c>
      <c r="AB348" s="264" t="s">
        <v>240</v>
      </c>
      <c r="AC348" s="264" t="s">
        <v>240</v>
      </c>
      <c r="AD348" s="264" t="s">
        <v>240</v>
      </c>
      <c r="AE348" s="264" t="s">
        <v>240</v>
      </c>
      <c r="AF348" s="264" t="s">
        <v>240</v>
      </c>
      <c r="AG348" s="264" t="s">
        <v>240</v>
      </c>
      <c r="AH348" s="264" t="s">
        <v>240</v>
      </c>
      <c r="AI348" s="264" t="s">
        <v>240</v>
      </c>
      <c r="AJ348" s="264" t="s">
        <v>240</v>
      </c>
      <c r="AK348" s="264" t="s">
        <v>240</v>
      </c>
      <c r="AL348" s="264" t="s">
        <v>240</v>
      </c>
      <c r="AM348" s="264" t="s">
        <v>240</v>
      </c>
      <c r="AN348" s="264" t="s">
        <v>240</v>
      </c>
      <c r="AO348" s="264" t="s">
        <v>240</v>
      </c>
      <c r="AP348" s="264" t="s">
        <v>240</v>
      </c>
      <c r="AQ348" s="264" t="s">
        <v>240</v>
      </c>
      <c r="AR348" s="264" t="s">
        <v>240</v>
      </c>
      <c r="AS348" s="264" t="s">
        <v>240</v>
      </c>
      <c r="AT348" s="264" t="s">
        <v>240</v>
      </c>
      <c r="AU348" s="264" t="s">
        <v>240</v>
      </c>
      <c r="AV348" s="264" t="s">
        <v>240</v>
      </c>
      <c r="AW348" s="264" t="s">
        <v>240</v>
      </c>
      <c r="AX348" s="264" t="s">
        <v>240</v>
      </c>
      <c r="AY348" s="264" t="s">
        <v>2044</v>
      </c>
      <c r="AZ348" t="s">
        <v>5190</v>
      </c>
    </row>
    <row r="349" spans="1:52" ht="15" x14ac:dyDescent="0.25">
      <c r="A349" s="260">
        <v>706483</v>
      </c>
      <c r="B349" s="261" t="s">
        <v>262</v>
      </c>
      <c r="C349" t="s">
        <v>186</v>
      </c>
      <c r="D349" t="s">
        <v>188</v>
      </c>
      <c r="E349" t="s">
        <v>188</v>
      </c>
      <c r="F349" t="s">
        <v>188</v>
      </c>
      <c r="G349" t="s">
        <v>186</v>
      </c>
      <c r="H349" t="s">
        <v>188</v>
      </c>
      <c r="I349" t="s">
        <v>186</v>
      </c>
      <c r="J349" t="s">
        <v>188</v>
      </c>
      <c r="K349" t="s">
        <v>188</v>
      </c>
      <c r="L349" t="s">
        <v>186</v>
      </c>
      <c r="M349" t="s">
        <v>186</v>
      </c>
      <c r="N349" t="s">
        <v>186</v>
      </c>
      <c r="O349" t="s">
        <v>186</v>
      </c>
      <c r="P349" t="s">
        <v>186</v>
      </c>
      <c r="Q349" t="s">
        <v>186</v>
      </c>
      <c r="R349" t="s">
        <v>187</v>
      </c>
      <c r="S349" t="s">
        <v>186</v>
      </c>
      <c r="T349" t="s">
        <v>187</v>
      </c>
      <c r="U349" t="s">
        <v>187</v>
      </c>
      <c r="V349" t="s">
        <v>187</v>
      </c>
      <c r="W349" t="s">
        <v>187</v>
      </c>
      <c r="X349" t="s">
        <v>187</v>
      </c>
      <c r="Y349" t="s">
        <v>187</v>
      </c>
      <c r="Z349" t="s">
        <v>187</v>
      </c>
      <c r="AA349" t="s">
        <v>240</v>
      </c>
      <c r="AB349" t="s">
        <v>240</v>
      </c>
      <c r="AC349" t="s">
        <v>240</v>
      </c>
      <c r="AD349" t="s">
        <v>240</v>
      </c>
      <c r="AE349" t="s">
        <v>240</v>
      </c>
      <c r="AF349" t="s">
        <v>240</v>
      </c>
      <c r="AG349" t="s">
        <v>240</v>
      </c>
      <c r="AH349" t="s">
        <v>240</v>
      </c>
      <c r="AI349" t="s">
        <v>240</v>
      </c>
      <c r="AJ349" t="s">
        <v>240</v>
      </c>
      <c r="AK349" t="s">
        <v>240</v>
      </c>
      <c r="AL349" t="s">
        <v>240</v>
      </c>
      <c r="AM349" t="s">
        <v>240</v>
      </c>
      <c r="AN349" t="s">
        <v>240</v>
      </c>
      <c r="AO349" t="s">
        <v>240</v>
      </c>
      <c r="AP349" t="s">
        <v>240</v>
      </c>
      <c r="AQ349" t="s">
        <v>240</v>
      </c>
      <c r="AR349" t="s">
        <v>240</v>
      </c>
      <c r="AS349" t="s">
        <v>240</v>
      </c>
      <c r="AT349" t="s">
        <v>240</v>
      </c>
      <c r="AU349" t="s">
        <v>240</v>
      </c>
      <c r="AV349" t="s">
        <v>240</v>
      </c>
      <c r="AW349" t="s">
        <v>240</v>
      </c>
      <c r="AX349" s="259" t="s">
        <v>240</v>
      </c>
      <c r="AY349"/>
      <c r="AZ349" t="s">
        <v>240</v>
      </c>
    </row>
    <row r="350" spans="1:52" ht="15" x14ac:dyDescent="0.25">
      <c r="A350" s="262">
        <v>706484</v>
      </c>
      <c r="B350" s="263" t="s">
        <v>261</v>
      </c>
      <c r="C350" s="264" t="s">
        <v>188</v>
      </c>
      <c r="D350" s="264" t="s">
        <v>188</v>
      </c>
      <c r="E350" s="264" t="s">
        <v>240</v>
      </c>
      <c r="F350" s="264" t="s">
        <v>188</v>
      </c>
      <c r="G350" s="264" t="s">
        <v>240</v>
      </c>
      <c r="H350" s="264" t="s">
        <v>188</v>
      </c>
      <c r="I350" s="264" t="s">
        <v>240</v>
      </c>
      <c r="J350" s="264" t="s">
        <v>240</v>
      </c>
      <c r="K350" s="264" t="s">
        <v>240</v>
      </c>
      <c r="L350" s="264" t="s">
        <v>240</v>
      </c>
      <c r="M350" t="s">
        <v>2124</v>
      </c>
      <c r="N350" t="s">
        <v>186</v>
      </c>
      <c r="O350" s="264" t="s">
        <v>240</v>
      </c>
      <c r="P350" s="264" t="s">
        <v>240</v>
      </c>
      <c r="Q350" s="264" t="s">
        <v>240</v>
      </c>
      <c r="R350" s="264" t="s">
        <v>240</v>
      </c>
      <c r="S350" s="264" t="s">
        <v>240</v>
      </c>
      <c r="T350" s="264" t="s">
        <v>240</v>
      </c>
      <c r="U350" s="264" t="s">
        <v>240</v>
      </c>
      <c r="V350" s="264" t="s">
        <v>240</v>
      </c>
      <c r="W350" s="264" t="s">
        <v>240</v>
      </c>
      <c r="X350" s="264" t="s">
        <v>240</v>
      </c>
      <c r="Y350" s="264" t="s">
        <v>240</v>
      </c>
      <c r="Z350" s="264" t="s">
        <v>240</v>
      </c>
      <c r="AA350" s="264" t="s">
        <v>240</v>
      </c>
      <c r="AB350" s="264" t="s">
        <v>240</v>
      </c>
      <c r="AC350" s="264" t="s">
        <v>240</v>
      </c>
      <c r="AD350" s="264" t="s">
        <v>240</v>
      </c>
      <c r="AE350" s="264" t="s">
        <v>240</v>
      </c>
      <c r="AF350" s="264" t="s">
        <v>240</v>
      </c>
      <c r="AG350" s="264" t="s">
        <v>240</v>
      </c>
      <c r="AH350" s="264" t="s">
        <v>240</v>
      </c>
      <c r="AI350" s="264" t="s">
        <v>240</v>
      </c>
      <c r="AJ350" s="264" t="s">
        <v>240</v>
      </c>
      <c r="AK350" s="264" t="s">
        <v>240</v>
      </c>
      <c r="AL350" s="264" t="s">
        <v>240</v>
      </c>
      <c r="AM350" s="264" t="s">
        <v>240</v>
      </c>
      <c r="AN350" s="264" t="s">
        <v>240</v>
      </c>
      <c r="AO350" s="264" t="s">
        <v>240</v>
      </c>
      <c r="AP350" s="264" t="s">
        <v>240</v>
      </c>
      <c r="AQ350" s="264" t="s">
        <v>240</v>
      </c>
      <c r="AR350" s="264" t="s">
        <v>240</v>
      </c>
      <c r="AS350" s="264" t="s">
        <v>240</v>
      </c>
      <c r="AT350" s="264" t="s">
        <v>240</v>
      </c>
      <c r="AU350" s="264" t="s">
        <v>240</v>
      </c>
      <c r="AV350" s="264" t="s">
        <v>240</v>
      </c>
      <c r="AW350" s="264" t="s">
        <v>240</v>
      </c>
      <c r="AX350" s="264" t="s">
        <v>240</v>
      </c>
      <c r="AY350" s="264" t="s">
        <v>2044</v>
      </c>
      <c r="AZ350" t="s">
        <v>240</v>
      </c>
    </row>
    <row r="351" spans="1:52" ht="15" x14ac:dyDescent="0.25">
      <c r="A351" s="262">
        <v>706489</v>
      </c>
      <c r="B351" s="263" t="s">
        <v>261</v>
      </c>
      <c r="C351" s="264" t="s">
        <v>186</v>
      </c>
      <c r="D351" s="264" t="s">
        <v>186</v>
      </c>
      <c r="E351" s="264" t="s">
        <v>186</v>
      </c>
      <c r="F351" s="264" t="s">
        <v>187</v>
      </c>
      <c r="G351" s="264" t="s">
        <v>187</v>
      </c>
      <c r="H351" s="264" t="s">
        <v>187</v>
      </c>
      <c r="I351" s="264" t="s">
        <v>188</v>
      </c>
      <c r="J351" s="264" t="s">
        <v>186</v>
      </c>
      <c r="K351" s="264" t="s">
        <v>188</v>
      </c>
      <c r="L351" s="264" t="s">
        <v>188</v>
      </c>
      <c r="M351" t="s">
        <v>186</v>
      </c>
      <c r="N351" t="s">
        <v>186</v>
      </c>
      <c r="O351" s="264" t="s">
        <v>240</v>
      </c>
      <c r="P351" s="264" t="s">
        <v>240</v>
      </c>
      <c r="Q351" s="264" t="s">
        <v>240</v>
      </c>
      <c r="R351" s="264" t="s">
        <v>240</v>
      </c>
      <c r="S351" s="264" t="s">
        <v>240</v>
      </c>
      <c r="T351" s="264" t="s">
        <v>240</v>
      </c>
      <c r="U351" s="264" t="s">
        <v>240</v>
      </c>
      <c r="V351" s="264" t="s">
        <v>240</v>
      </c>
      <c r="W351" s="264" t="s">
        <v>240</v>
      </c>
      <c r="X351" s="264" t="s">
        <v>240</v>
      </c>
      <c r="Y351" s="264" t="s">
        <v>240</v>
      </c>
      <c r="Z351" s="264" t="s">
        <v>240</v>
      </c>
      <c r="AA351" s="264" t="s">
        <v>240</v>
      </c>
      <c r="AB351" s="264" t="s">
        <v>240</v>
      </c>
      <c r="AC351" s="264" t="s">
        <v>240</v>
      </c>
      <c r="AD351" s="264" t="s">
        <v>240</v>
      </c>
      <c r="AE351" s="264" t="s">
        <v>240</v>
      </c>
      <c r="AF351" s="264" t="s">
        <v>240</v>
      </c>
      <c r="AG351" s="264" t="s">
        <v>240</v>
      </c>
      <c r="AH351" s="264" t="s">
        <v>240</v>
      </c>
      <c r="AI351" s="264" t="s">
        <v>240</v>
      </c>
      <c r="AJ351" s="264" t="s">
        <v>240</v>
      </c>
      <c r="AK351" s="264" t="s">
        <v>240</v>
      </c>
      <c r="AL351" s="264" t="s">
        <v>240</v>
      </c>
      <c r="AM351" s="264" t="s">
        <v>240</v>
      </c>
      <c r="AN351" s="264" t="s">
        <v>240</v>
      </c>
      <c r="AO351" s="264" t="s">
        <v>240</v>
      </c>
      <c r="AP351" s="264" t="s">
        <v>240</v>
      </c>
      <c r="AQ351" s="264" t="s">
        <v>240</v>
      </c>
      <c r="AR351" s="264" t="s">
        <v>240</v>
      </c>
      <c r="AS351" s="264" t="s">
        <v>240</v>
      </c>
      <c r="AT351" s="264" t="s">
        <v>240</v>
      </c>
      <c r="AU351" s="264" t="s">
        <v>240</v>
      </c>
      <c r="AV351" s="264" t="s">
        <v>240</v>
      </c>
      <c r="AW351" s="264" t="s">
        <v>240</v>
      </c>
      <c r="AX351" s="264" t="s">
        <v>240</v>
      </c>
      <c r="AY351" s="264" t="s">
        <v>2044</v>
      </c>
      <c r="AZ351" t="s">
        <v>240</v>
      </c>
    </row>
    <row r="352" spans="1:52" ht="15" x14ac:dyDescent="0.25">
      <c r="A352" s="262">
        <v>706493</v>
      </c>
      <c r="B352" s="263" t="s">
        <v>262</v>
      </c>
      <c r="C352" s="264" t="s">
        <v>188</v>
      </c>
      <c r="D352" s="264" t="s">
        <v>186</v>
      </c>
      <c r="E352" s="264" t="s">
        <v>186</v>
      </c>
      <c r="F352" s="264" t="s">
        <v>188</v>
      </c>
      <c r="G352" s="264" t="s">
        <v>186</v>
      </c>
      <c r="H352" s="264" t="s">
        <v>188</v>
      </c>
      <c r="I352" s="264" t="s">
        <v>188</v>
      </c>
      <c r="J352" s="264" t="s">
        <v>188</v>
      </c>
      <c r="K352" s="264" t="s">
        <v>187</v>
      </c>
      <c r="L352" s="264" t="s">
        <v>186</v>
      </c>
      <c r="M352" t="s">
        <v>186</v>
      </c>
      <c r="N352" t="s">
        <v>186</v>
      </c>
      <c r="O352" s="264" t="s">
        <v>187</v>
      </c>
      <c r="P352" s="264" t="s">
        <v>187</v>
      </c>
      <c r="Q352" s="264" t="s">
        <v>187</v>
      </c>
      <c r="R352" s="264" t="s">
        <v>187</v>
      </c>
      <c r="S352" s="264" t="s">
        <v>187</v>
      </c>
      <c r="T352" s="264" t="s">
        <v>187</v>
      </c>
      <c r="U352" s="264" t="s">
        <v>187</v>
      </c>
      <c r="V352" s="264" t="s">
        <v>187</v>
      </c>
      <c r="W352" s="264" t="s">
        <v>187</v>
      </c>
      <c r="X352" s="264" t="s">
        <v>187</v>
      </c>
      <c r="Y352" s="264" t="s">
        <v>187</v>
      </c>
      <c r="Z352" s="264" t="s">
        <v>187</v>
      </c>
      <c r="AA352" s="264" t="s">
        <v>240</v>
      </c>
      <c r="AB352" s="264" t="s">
        <v>240</v>
      </c>
      <c r="AC352" s="264" t="s">
        <v>240</v>
      </c>
      <c r="AD352" s="264" t="s">
        <v>240</v>
      </c>
      <c r="AE352" s="264" t="s">
        <v>240</v>
      </c>
      <c r="AF352" s="264" t="s">
        <v>240</v>
      </c>
      <c r="AG352" s="264" t="s">
        <v>240</v>
      </c>
      <c r="AH352" s="264" t="s">
        <v>240</v>
      </c>
      <c r="AI352" s="264" t="s">
        <v>240</v>
      </c>
      <c r="AJ352" s="264" t="s">
        <v>240</v>
      </c>
      <c r="AK352" s="264" t="s">
        <v>240</v>
      </c>
      <c r="AL352" s="264" t="s">
        <v>240</v>
      </c>
      <c r="AM352" s="264" t="s">
        <v>240</v>
      </c>
      <c r="AN352" s="264" t="s">
        <v>240</v>
      </c>
      <c r="AO352" s="264" t="s">
        <v>240</v>
      </c>
      <c r="AP352" s="264" t="s">
        <v>240</v>
      </c>
      <c r="AQ352" s="264" t="s">
        <v>240</v>
      </c>
      <c r="AR352" s="264" t="s">
        <v>240</v>
      </c>
      <c r="AS352" s="264" t="s">
        <v>240</v>
      </c>
      <c r="AT352" s="264" t="s">
        <v>240</v>
      </c>
      <c r="AU352" s="264" t="s">
        <v>240</v>
      </c>
      <c r="AV352" s="264" t="s">
        <v>240</v>
      </c>
      <c r="AW352" s="264" t="s">
        <v>240</v>
      </c>
      <c r="AX352" s="264" t="s">
        <v>240</v>
      </c>
      <c r="AY352" s="264" t="s">
        <v>2044</v>
      </c>
      <c r="AZ352" t="s">
        <v>240</v>
      </c>
    </row>
    <row r="353" spans="1:52" ht="15" x14ac:dyDescent="0.25">
      <c r="A353" s="260">
        <v>706496</v>
      </c>
      <c r="B353" s="261" t="s">
        <v>466</v>
      </c>
      <c r="C353" t="s">
        <v>188</v>
      </c>
      <c r="D353" t="s">
        <v>188</v>
      </c>
      <c r="E353" t="s">
        <v>186</v>
      </c>
      <c r="F353" t="s">
        <v>188</v>
      </c>
      <c r="G353" t="s">
        <v>188</v>
      </c>
      <c r="H353" t="s">
        <v>188</v>
      </c>
      <c r="I353" t="s">
        <v>188</v>
      </c>
      <c r="J353" t="s">
        <v>188</v>
      </c>
      <c r="K353" t="s">
        <v>188</v>
      </c>
      <c r="L353" t="s">
        <v>186</v>
      </c>
      <c r="M353" t="s">
        <v>186</v>
      </c>
      <c r="N353" t="s">
        <v>186</v>
      </c>
      <c r="O353" t="s">
        <v>188</v>
      </c>
      <c r="P353" t="s">
        <v>188</v>
      </c>
      <c r="Q353" t="s">
        <v>188</v>
      </c>
      <c r="R353" t="s">
        <v>186</v>
      </c>
      <c r="S353" t="s">
        <v>186</v>
      </c>
      <c r="T353" t="s">
        <v>188</v>
      </c>
      <c r="U353" t="s">
        <v>186</v>
      </c>
      <c r="V353" t="s">
        <v>186</v>
      </c>
      <c r="W353" t="s">
        <v>188</v>
      </c>
      <c r="X353" t="s">
        <v>188</v>
      </c>
      <c r="Y353" t="s">
        <v>188</v>
      </c>
      <c r="Z353" t="s">
        <v>188</v>
      </c>
      <c r="AA353" t="s">
        <v>188</v>
      </c>
      <c r="AB353" t="s">
        <v>188</v>
      </c>
      <c r="AC353" t="s">
        <v>188</v>
      </c>
      <c r="AD353" t="s">
        <v>188</v>
      </c>
      <c r="AE353" t="s">
        <v>188</v>
      </c>
      <c r="AF353" t="s">
        <v>186</v>
      </c>
      <c r="AG353" t="s">
        <v>188</v>
      </c>
      <c r="AH353" t="s">
        <v>188</v>
      </c>
      <c r="AI353" t="s">
        <v>188</v>
      </c>
      <c r="AJ353" t="s">
        <v>188</v>
      </c>
      <c r="AK353" t="s">
        <v>188</v>
      </c>
      <c r="AL353" t="s">
        <v>188</v>
      </c>
      <c r="AM353" t="s">
        <v>188</v>
      </c>
      <c r="AN353" t="s">
        <v>188</v>
      </c>
      <c r="AO353" t="s">
        <v>188</v>
      </c>
      <c r="AP353" t="s">
        <v>188</v>
      </c>
      <c r="AQ353" t="s">
        <v>188</v>
      </c>
      <c r="AR353" t="s">
        <v>188</v>
      </c>
      <c r="AS353" t="s">
        <v>240</v>
      </c>
      <c r="AT353" t="s">
        <v>240</v>
      </c>
      <c r="AU353" t="s">
        <v>240</v>
      </c>
      <c r="AV353" t="s">
        <v>240</v>
      </c>
      <c r="AW353" t="s">
        <v>240</v>
      </c>
      <c r="AX353" s="259" t="s">
        <v>240</v>
      </c>
      <c r="AY353"/>
      <c r="AZ353" t="s">
        <v>240</v>
      </c>
    </row>
    <row r="354" spans="1:52" ht="15" x14ac:dyDescent="0.25">
      <c r="A354" s="260">
        <v>706502</v>
      </c>
      <c r="B354" s="261" t="s">
        <v>262</v>
      </c>
      <c r="C354" t="s">
        <v>187</v>
      </c>
      <c r="D354" t="s">
        <v>186</v>
      </c>
      <c r="E354" t="s">
        <v>187</v>
      </c>
      <c r="F354" t="s">
        <v>186</v>
      </c>
      <c r="G354" t="s">
        <v>186</v>
      </c>
      <c r="H354" t="s">
        <v>187</v>
      </c>
      <c r="I354" t="s">
        <v>186</v>
      </c>
      <c r="J354" t="s">
        <v>188</v>
      </c>
      <c r="K354" t="s">
        <v>187</v>
      </c>
      <c r="L354" t="s">
        <v>187</v>
      </c>
      <c r="M354" t="s">
        <v>187</v>
      </c>
      <c r="N354" t="s">
        <v>187</v>
      </c>
      <c r="O354" t="s">
        <v>187</v>
      </c>
      <c r="P354" t="s">
        <v>186</v>
      </c>
      <c r="Q354" t="s">
        <v>187</v>
      </c>
      <c r="R354" t="s">
        <v>187</v>
      </c>
      <c r="S354" t="s">
        <v>186</v>
      </c>
      <c r="T354" t="s">
        <v>187</v>
      </c>
      <c r="U354" t="s">
        <v>187</v>
      </c>
      <c r="V354" t="s">
        <v>187</v>
      </c>
      <c r="W354" t="s">
        <v>187</v>
      </c>
      <c r="X354" t="s">
        <v>187</v>
      </c>
      <c r="Y354" t="s">
        <v>187</v>
      </c>
      <c r="Z354" t="s">
        <v>187</v>
      </c>
      <c r="AA354" t="s">
        <v>240</v>
      </c>
      <c r="AB354" t="s">
        <v>240</v>
      </c>
      <c r="AC354" t="s">
        <v>240</v>
      </c>
      <c r="AD354" t="s">
        <v>240</v>
      </c>
      <c r="AE354" t="s">
        <v>240</v>
      </c>
      <c r="AF354" t="s">
        <v>240</v>
      </c>
      <c r="AG354" t="s">
        <v>240</v>
      </c>
      <c r="AH354" t="s">
        <v>240</v>
      </c>
      <c r="AI354" t="s">
        <v>240</v>
      </c>
      <c r="AJ354" t="s">
        <v>240</v>
      </c>
      <c r="AK354" t="s">
        <v>240</v>
      </c>
      <c r="AL354" t="s">
        <v>240</v>
      </c>
      <c r="AM354" t="s">
        <v>240</v>
      </c>
      <c r="AN354" t="s">
        <v>240</v>
      </c>
      <c r="AO354" t="s">
        <v>240</v>
      </c>
      <c r="AP354" t="s">
        <v>240</v>
      </c>
      <c r="AQ354" t="s">
        <v>240</v>
      </c>
      <c r="AR354" t="s">
        <v>240</v>
      </c>
      <c r="AS354"/>
      <c r="AT354" t="s">
        <v>240</v>
      </c>
      <c r="AU354" t="s">
        <v>240</v>
      </c>
      <c r="AV354" t="s">
        <v>240</v>
      </c>
      <c r="AW354" t="s">
        <v>240</v>
      </c>
      <c r="AX354" s="259" t="s">
        <v>240</v>
      </c>
      <c r="AY354"/>
      <c r="AZ354" t="s">
        <v>240</v>
      </c>
    </row>
    <row r="355" spans="1:52" ht="15" x14ac:dyDescent="0.25">
      <c r="A355" s="260">
        <v>706504</v>
      </c>
      <c r="B355" s="261" t="s">
        <v>468</v>
      </c>
      <c r="C355" t="s">
        <v>186</v>
      </c>
      <c r="D355" t="s">
        <v>188</v>
      </c>
      <c r="E355" t="s">
        <v>188</v>
      </c>
      <c r="F355" t="s">
        <v>186</v>
      </c>
      <c r="G355" t="s">
        <v>186</v>
      </c>
      <c r="H355" t="s">
        <v>186</v>
      </c>
      <c r="I355" t="s">
        <v>186</v>
      </c>
      <c r="J355" t="s">
        <v>186</v>
      </c>
      <c r="K355" t="s">
        <v>188</v>
      </c>
      <c r="L355" t="s">
        <v>186</v>
      </c>
      <c r="M355" t="s">
        <v>188</v>
      </c>
      <c r="N355" t="s">
        <v>188</v>
      </c>
      <c r="O355" t="s">
        <v>186</v>
      </c>
      <c r="P355" t="s">
        <v>186</v>
      </c>
      <c r="Q355" t="s">
        <v>186</v>
      </c>
      <c r="R355" t="s">
        <v>186</v>
      </c>
      <c r="S355" t="s">
        <v>186</v>
      </c>
      <c r="T355" t="s">
        <v>188</v>
      </c>
      <c r="U355" t="s">
        <v>186</v>
      </c>
      <c r="V355" t="s">
        <v>186</v>
      </c>
      <c r="W355" t="s">
        <v>186</v>
      </c>
      <c r="X355" t="s">
        <v>186</v>
      </c>
      <c r="Y355" t="s">
        <v>186</v>
      </c>
      <c r="Z355" t="s">
        <v>186</v>
      </c>
      <c r="AA355" t="s">
        <v>240</v>
      </c>
      <c r="AB355" t="s">
        <v>240</v>
      </c>
      <c r="AC355" t="s">
        <v>240</v>
      </c>
      <c r="AD355" t="s">
        <v>240</v>
      </c>
      <c r="AE355" t="s">
        <v>240</v>
      </c>
      <c r="AF355" t="s">
        <v>240</v>
      </c>
      <c r="AG355" t="s">
        <v>240</v>
      </c>
      <c r="AH355" t="s">
        <v>240</v>
      </c>
      <c r="AI355" t="s">
        <v>240</v>
      </c>
      <c r="AJ355" t="s">
        <v>240</v>
      </c>
      <c r="AK355" t="s">
        <v>240</v>
      </c>
      <c r="AL355" t="s">
        <v>240</v>
      </c>
      <c r="AM355" t="s">
        <v>240</v>
      </c>
      <c r="AN355" t="s">
        <v>240</v>
      </c>
      <c r="AO355" t="s">
        <v>240</v>
      </c>
      <c r="AP355" t="s">
        <v>240</v>
      </c>
      <c r="AQ355" t="s">
        <v>240</v>
      </c>
      <c r="AR355" t="s">
        <v>240</v>
      </c>
      <c r="AS355" t="s">
        <v>240</v>
      </c>
      <c r="AT355" t="s">
        <v>240</v>
      </c>
      <c r="AU355" t="s">
        <v>240</v>
      </c>
      <c r="AV355" t="s">
        <v>240</v>
      </c>
      <c r="AW355" t="s">
        <v>240</v>
      </c>
      <c r="AX355" s="259" t="s">
        <v>240</v>
      </c>
      <c r="AY355"/>
      <c r="AZ355" t="s">
        <v>240</v>
      </c>
    </row>
    <row r="356" spans="1:52" ht="15" x14ac:dyDescent="0.25">
      <c r="A356" s="260">
        <v>706506</v>
      </c>
      <c r="B356" s="261" t="s">
        <v>262</v>
      </c>
      <c r="C356" t="s">
        <v>186</v>
      </c>
      <c r="D356" t="s">
        <v>188</v>
      </c>
      <c r="E356" t="s">
        <v>186</v>
      </c>
      <c r="F356" t="s">
        <v>186</v>
      </c>
      <c r="G356" t="s">
        <v>186</v>
      </c>
      <c r="H356" t="s">
        <v>186</v>
      </c>
      <c r="I356" t="s">
        <v>188</v>
      </c>
      <c r="J356" t="s">
        <v>186</v>
      </c>
      <c r="K356" t="s">
        <v>188</v>
      </c>
      <c r="L356" t="s">
        <v>186</v>
      </c>
      <c r="M356" t="s">
        <v>188</v>
      </c>
      <c r="N356" t="s">
        <v>188</v>
      </c>
      <c r="O356" t="s">
        <v>186</v>
      </c>
      <c r="P356" t="s">
        <v>186</v>
      </c>
      <c r="Q356" t="s">
        <v>186</v>
      </c>
      <c r="R356" t="s">
        <v>186</v>
      </c>
      <c r="S356" t="s">
        <v>186</v>
      </c>
      <c r="T356" t="s">
        <v>188</v>
      </c>
      <c r="U356" t="s">
        <v>186</v>
      </c>
      <c r="V356" t="s">
        <v>188</v>
      </c>
      <c r="W356" t="s">
        <v>186</v>
      </c>
      <c r="X356" t="s">
        <v>186</v>
      </c>
      <c r="Y356" t="s">
        <v>188</v>
      </c>
      <c r="Z356" t="s">
        <v>186</v>
      </c>
      <c r="AA356" t="s">
        <v>240</v>
      </c>
      <c r="AB356" t="s">
        <v>240</v>
      </c>
      <c r="AC356" t="s">
        <v>240</v>
      </c>
      <c r="AD356" t="s">
        <v>240</v>
      </c>
      <c r="AE356" t="s">
        <v>240</v>
      </c>
      <c r="AF356" t="s">
        <v>240</v>
      </c>
      <c r="AG356" t="s">
        <v>240</v>
      </c>
      <c r="AH356" t="s">
        <v>240</v>
      </c>
      <c r="AI356" t="s">
        <v>240</v>
      </c>
      <c r="AJ356" t="s">
        <v>240</v>
      </c>
      <c r="AK356" t="s">
        <v>240</v>
      </c>
      <c r="AL356" t="s">
        <v>240</v>
      </c>
      <c r="AM356" t="s">
        <v>240</v>
      </c>
      <c r="AN356" t="s">
        <v>240</v>
      </c>
      <c r="AO356" t="s">
        <v>240</v>
      </c>
      <c r="AP356" t="s">
        <v>240</v>
      </c>
      <c r="AQ356" t="s">
        <v>240</v>
      </c>
      <c r="AR356" t="s">
        <v>240</v>
      </c>
      <c r="AS356"/>
      <c r="AT356" t="s">
        <v>240</v>
      </c>
      <c r="AU356" t="s">
        <v>240</v>
      </c>
      <c r="AV356" t="s">
        <v>240</v>
      </c>
      <c r="AW356" t="s">
        <v>240</v>
      </c>
      <c r="AX356" s="259" t="s">
        <v>240</v>
      </c>
      <c r="AY356"/>
      <c r="AZ356" t="s">
        <v>240</v>
      </c>
    </row>
    <row r="357" spans="1:52" ht="15" x14ac:dyDescent="0.25">
      <c r="A357" s="262">
        <v>706516</v>
      </c>
      <c r="B357" s="263" t="s">
        <v>261</v>
      </c>
      <c r="C357" s="264" t="s">
        <v>186</v>
      </c>
      <c r="D357" s="264" t="s">
        <v>186</v>
      </c>
      <c r="E357" s="264" t="s">
        <v>186</v>
      </c>
      <c r="F357" s="264" t="s">
        <v>188</v>
      </c>
      <c r="G357" s="264" t="s">
        <v>186</v>
      </c>
      <c r="H357" s="264" t="s">
        <v>188</v>
      </c>
      <c r="I357" s="264" t="s">
        <v>188</v>
      </c>
      <c r="J357" s="264" t="s">
        <v>187</v>
      </c>
      <c r="K357" s="264" t="s">
        <v>187</v>
      </c>
      <c r="L357" s="264" t="s">
        <v>188</v>
      </c>
      <c r="M357" t="s">
        <v>188</v>
      </c>
      <c r="N357" t="s">
        <v>186</v>
      </c>
      <c r="O357" s="264" t="s">
        <v>240</v>
      </c>
      <c r="P357" s="264" t="s">
        <v>240</v>
      </c>
      <c r="Q357" s="264" t="s">
        <v>240</v>
      </c>
      <c r="R357" s="264" t="s">
        <v>240</v>
      </c>
      <c r="S357" s="264" t="s">
        <v>240</v>
      </c>
      <c r="T357" s="264" t="s">
        <v>240</v>
      </c>
      <c r="U357" s="264" t="s">
        <v>240</v>
      </c>
      <c r="V357" s="264" t="s">
        <v>240</v>
      </c>
      <c r="W357" s="264" t="s">
        <v>240</v>
      </c>
      <c r="X357" s="264" t="s">
        <v>240</v>
      </c>
      <c r="Y357" s="264" t="s">
        <v>240</v>
      </c>
      <c r="Z357" s="264" t="s">
        <v>240</v>
      </c>
      <c r="AA357" s="264" t="s">
        <v>240</v>
      </c>
      <c r="AB357" s="264" t="s">
        <v>240</v>
      </c>
      <c r="AC357" s="264" t="s">
        <v>240</v>
      </c>
      <c r="AD357" s="264" t="s">
        <v>240</v>
      </c>
      <c r="AE357" s="264" t="s">
        <v>240</v>
      </c>
      <c r="AF357" s="264" t="s">
        <v>240</v>
      </c>
      <c r="AG357" s="264" t="s">
        <v>240</v>
      </c>
      <c r="AH357" s="264" t="s">
        <v>240</v>
      </c>
      <c r="AI357" s="264" t="s">
        <v>240</v>
      </c>
      <c r="AJ357" s="264" t="s">
        <v>240</v>
      </c>
      <c r="AK357" s="264" t="s">
        <v>240</v>
      </c>
      <c r="AL357" s="264" t="s">
        <v>240</v>
      </c>
      <c r="AM357" s="264" t="s">
        <v>240</v>
      </c>
      <c r="AN357" s="264" t="s">
        <v>240</v>
      </c>
      <c r="AO357" s="264" t="s">
        <v>240</v>
      </c>
      <c r="AP357" s="264" t="s">
        <v>240</v>
      </c>
      <c r="AQ357" s="264" t="s">
        <v>240</v>
      </c>
      <c r="AR357" s="264" t="s">
        <v>240</v>
      </c>
      <c r="AS357" s="264" t="s">
        <v>240</v>
      </c>
      <c r="AT357" s="264" t="s">
        <v>240</v>
      </c>
      <c r="AU357" s="264" t="s">
        <v>240</v>
      </c>
      <c r="AV357" s="264" t="s">
        <v>240</v>
      </c>
      <c r="AW357" s="264" t="s">
        <v>240</v>
      </c>
      <c r="AX357" s="264" t="s">
        <v>240</v>
      </c>
      <c r="AY357" s="264" t="s">
        <v>2044</v>
      </c>
      <c r="AZ357" t="s">
        <v>5190</v>
      </c>
    </row>
    <row r="358" spans="1:52" ht="15" x14ac:dyDescent="0.25">
      <c r="A358" s="262">
        <v>706517</v>
      </c>
      <c r="B358" s="263" t="s">
        <v>261</v>
      </c>
      <c r="C358" s="264" t="s">
        <v>188</v>
      </c>
      <c r="D358" s="264" t="s">
        <v>188</v>
      </c>
      <c r="E358" s="264" t="s">
        <v>188</v>
      </c>
      <c r="F358" s="264" t="s">
        <v>188</v>
      </c>
      <c r="G358" s="264" t="s">
        <v>188</v>
      </c>
      <c r="H358" s="264" t="s">
        <v>187</v>
      </c>
      <c r="I358" s="264" t="s">
        <v>187</v>
      </c>
      <c r="J358" s="264" t="s">
        <v>187</v>
      </c>
      <c r="K358" s="264" t="s">
        <v>187</v>
      </c>
      <c r="L358" s="264" t="s">
        <v>187</v>
      </c>
      <c r="M358" t="s">
        <v>2124</v>
      </c>
      <c r="N358" t="s">
        <v>186</v>
      </c>
      <c r="O358" s="264" t="s">
        <v>240</v>
      </c>
      <c r="P358" s="264" t="s">
        <v>240</v>
      </c>
      <c r="Q358" s="264" t="s">
        <v>240</v>
      </c>
      <c r="R358" s="264" t="s">
        <v>240</v>
      </c>
      <c r="S358" s="264" t="s">
        <v>240</v>
      </c>
      <c r="T358" s="264" t="s">
        <v>240</v>
      </c>
      <c r="U358" s="264" t="s">
        <v>240</v>
      </c>
      <c r="V358" s="264" t="s">
        <v>240</v>
      </c>
      <c r="W358" s="264" t="s">
        <v>240</v>
      </c>
      <c r="X358" s="264" t="s">
        <v>240</v>
      </c>
      <c r="Y358" s="264" t="s">
        <v>240</v>
      </c>
      <c r="Z358" s="264" t="s">
        <v>240</v>
      </c>
      <c r="AA358" s="264" t="s">
        <v>240</v>
      </c>
      <c r="AB358" s="264" t="s">
        <v>240</v>
      </c>
      <c r="AC358" s="264" t="s">
        <v>240</v>
      </c>
      <c r="AD358" s="264" t="s">
        <v>240</v>
      </c>
      <c r="AE358" s="264" t="s">
        <v>240</v>
      </c>
      <c r="AF358" s="264" t="s">
        <v>240</v>
      </c>
      <c r="AG358" s="264" t="s">
        <v>240</v>
      </c>
      <c r="AH358" s="264" t="s">
        <v>240</v>
      </c>
      <c r="AI358" s="264" t="s">
        <v>240</v>
      </c>
      <c r="AJ358" s="264" t="s">
        <v>240</v>
      </c>
      <c r="AK358" s="264" t="s">
        <v>240</v>
      </c>
      <c r="AL358" s="264" t="s">
        <v>240</v>
      </c>
      <c r="AM358" s="264" t="s">
        <v>240</v>
      </c>
      <c r="AN358" s="264" t="s">
        <v>240</v>
      </c>
      <c r="AO358" s="264" t="s">
        <v>240</v>
      </c>
      <c r="AP358" s="264" t="s">
        <v>240</v>
      </c>
      <c r="AQ358" s="264" t="s">
        <v>240</v>
      </c>
      <c r="AR358" s="264" t="s">
        <v>240</v>
      </c>
      <c r="AS358" s="264" t="s">
        <v>240</v>
      </c>
      <c r="AT358" s="264" t="s">
        <v>240</v>
      </c>
      <c r="AU358" s="264" t="s">
        <v>240</v>
      </c>
      <c r="AV358" s="264" t="s">
        <v>240</v>
      </c>
      <c r="AW358" s="264" t="s">
        <v>240</v>
      </c>
      <c r="AX358" s="264" t="s">
        <v>240</v>
      </c>
      <c r="AY358" s="264" t="s">
        <v>2044</v>
      </c>
      <c r="AZ358" t="s">
        <v>5190</v>
      </c>
    </row>
    <row r="359" spans="1:52" ht="15" x14ac:dyDescent="0.25">
      <c r="A359" s="260">
        <v>706519</v>
      </c>
      <c r="B359" s="261" t="s">
        <v>261</v>
      </c>
      <c r="C359" t="s">
        <v>2124</v>
      </c>
      <c r="D359" t="s">
        <v>2124</v>
      </c>
      <c r="E359" t="s">
        <v>2124</v>
      </c>
      <c r="F359" t="s">
        <v>2124</v>
      </c>
      <c r="G359" t="s">
        <v>2124</v>
      </c>
      <c r="H359" t="s">
        <v>2124</v>
      </c>
      <c r="I359" t="s">
        <v>2124</v>
      </c>
      <c r="J359" t="s">
        <v>2124</v>
      </c>
      <c r="K359" t="s">
        <v>2124</v>
      </c>
      <c r="L359" t="s">
        <v>2124</v>
      </c>
      <c r="M359" t="s">
        <v>2124</v>
      </c>
      <c r="N359" t="s">
        <v>2124</v>
      </c>
      <c r="O359" t="s">
        <v>240</v>
      </c>
      <c r="P359" t="s">
        <v>240</v>
      </c>
      <c r="Q359" t="s">
        <v>240</v>
      </c>
      <c r="R359" t="s">
        <v>240</v>
      </c>
      <c r="S359" t="s">
        <v>240</v>
      </c>
      <c r="T359" t="s">
        <v>240</v>
      </c>
      <c r="U359" t="s">
        <v>240</v>
      </c>
      <c r="V359" t="s">
        <v>240</v>
      </c>
      <c r="W359" t="s">
        <v>240</v>
      </c>
      <c r="X359" t="s">
        <v>240</v>
      </c>
      <c r="Y359" t="s">
        <v>240</v>
      </c>
      <c r="Z359" t="s">
        <v>240</v>
      </c>
      <c r="AA359" t="s">
        <v>240</v>
      </c>
      <c r="AB359" t="s">
        <v>240</v>
      </c>
      <c r="AC359" t="s">
        <v>240</v>
      </c>
      <c r="AD359" t="s">
        <v>240</v>
      </c>
      <c r="AE359" t="s">
        <v>240</v>
      </c>
      <c r="AF359" t="s">
        <v>240</v>
      </c>
      <c r="AG359" t="s">
        <v>240</v>
      </c>
      <c r="AH359" t="s">
        <v>240</v>
      </c>
      <c r="AI359" t="s">
        <v>240</v>
      </c>
      <c r="AJ359" t="s">
        <v>240</v>
      </c>
      <c r="AK359" t="s">
        <v>240</v>
      </c>
      <c r="AL359" t="s">
        <v>240</v>
      </c>
      <c r="AM359" t="s">
        <v>240</v>
      </c>
      <c r="AN359" t="s">
        <v>240</v>
      </c>
      <c r="AO359" t="s">
        <v>240</v>
      </c>
      <c r="AP359" t="s">
        <v>240</v>
      </c>
      <c r="AQ359" t="s">
        <v>240</v>
      </c>
      <c r="AR359" t="s">
        <v>240</v>
      </c>
      <c r="AS359" t="s">
        <v>240</v>
      </c>
      <c r="AT359" t="s">
        <v>240</v>
      </c>
      <c r="AU359" t="s">
        <v>240</v>
      </c>
      <c r="AV359" t="s">
        <v>240</v>
      </c>
      <c r="AW359" t="s">
        <v>240</v>
      </c>
      <c r="AX359" s="259" t="s">
        <v>240</v>
      </c>
      <c r="AY359"/>
      <c r="AZ359" t="s">
        <v>5193</v>
      </c>
    </row>
    <row r="360" spans="1:52" ht="15" x14ac:dyDescent="0.25">
      <c r="A360" s="262">
        <v>706523</v>
      </c>
      <c r="B360" s="263" t="s">
        <v>261</v>
      </c>
      <c r="C360" s="264" t="s">
        <v>188</v>
      </c>
      <c r="D360" s="264" t="s">
        <v>188</v>
      </c>
      <c r="E360" s="264" t="s">
        <v>188</v>
      </c>
      <c r="F360" s="264" t="s">
        <v>188</v>
      </c>
      <c r="G360" s="264" t="s">
        <v>188</v>
      </c>
      <c r="H360" s="264" t="s">
        <v>188</v>
      </c>
      <c r="I360" s="264" t="s">
        <v>187</v>
      </c>
      <c r="J360" s="264" t="s">
        <v>187</v>
      </c>
      <c r="K360" s="264" t="s">
        <v>187</v>
      </c>
      <c r="L360" s="264" t="s">
        <v>187</v>
      </c>
      <c r="M360" t="s">
        <v>186</v>
      </c>
      <c r="N360" t="s">
        <v>186</v>
      </c>
      <c r="O360" s="264" t="s">
        <v>240</v>
      </c>
      <c r="P360" s="264" t="s">
        <v>240</v>
      </c>
      <c r="Q360" s="264" t="s">
        <v>240</v>
      </c>
      <c r="R360" s="264" t="s">
        <v>240</v>
      </c>
      <c r="S360" s="264" t="s">
        <v>240</v>
      </c>
      <c r="T360" s="264" t="s">
        <v>240</v>
      </c>
      <c r="U360" s="264" t="s">
        <v>240</v>
      </c>
      <c r="V360" s="264" t="s">
        <v>240</v>
      </c>
      <c r="W360" s="264" t="s">
        <v>240</v>
      </c>
      <c r="X360" s="264" t="s">
        <v>240</v>
      </c>
      <c r="Y360" s="264" t="s">
        <v>240</v>
      </c>
      <c r="Z360" s="264" t="s">
        <v>240</v>
      </c>
      <c r="AA360" s="264" t="s">
        <v>240</v>
      </c>
      <c r="AB360" s="264" t="s">
        <v>240</v>
      </c>
      <c r="AC360" s="264" t="s">
        <v>240</v>
      </c>
      <c r="AD360" s="264" t="s">
        <v>240</v>
      </c>
      <c r="AE360" s="264" t="s">
        <v>240</v>
      </c>
      <c r="AF360" s="264" t="s">
        <v>240</v>
      </c>
      <c r="AG360" s="264" t="s">
        <v>240</v>
      </c>
      <c r="AH360" s="264" t="s">
        <v>240</v>
      </c>
      <c r="AI360" s="264" t="s">
        <v>240</v>
      </c>
      <c r="AJ360" s="264" t="s">
        <v>240</v>
      </c>
      <c r="AK360" s="264" t="s">
        <v>240</v>
      </c>
      <c r="AL360" s="264" t="s">
        <v>240</v>
      </c>
      <c r="AM360" s="264" t="s">
        <v>240</v>
      </c>
      <c r="AN360" s="264" t="s">
        <v>240</v>
      </c>
      <c r="AO360" s="264" t="s">
        <v>240</v>
      </c>
      <c r="AP360" s="264" t="s">
        <v>240</v>
      </c>
      <c r="AQ360" s="264" t="s">
        <v>240</v>
      </c>
      <c r="AR360" s="264" t="s">
        <v>240</v>
      </c>
      <c r="AS360" s="264" t="s">
        <v>240</v>
      </c>
      <c r="AT360" s="264" t="s">
        <v>240</v>
      </c>
      <c r="AU360" s="264" t="s">
        <v>240</v>
      </c>
      <c r="AV360" s="264" t="s">
        <v>240</v>
      </c>
      <c r="AW360" s="264" t="s">
        <v>240</v>
      </c>
      <c r="AX360" s="264" t="s">
        <v>240</v>
      </c>
      <c r="AY360" s="264" t="s">
        <v>2044</v>
      </c>
      <c r="AZ360" t="s">
        <v>5190</v>
      </c>
    </row>
    <row r="361" spans="1:52" ht="15" x14ac:dyDescent="0.25">
      <c r="A361" s="262">
        <v>706524</v>
      </c>
      <c r="B361" s="263" t="s">
        <v>262</v>
      </c>
      <c r="C361" s="264" t="s">
        <v>188</v>
      </c>
      <c r="D361" s="264" t="s">
        <v>188</v>
      </c>
      <c r="E361" s="264" t="s">
        <v>188</v>
      </c>
      <c r="F361" s="264" t="s">
        <v>188</v>
      </c>
      <c r="G361" s="264" t="s">
        <v>187</v>
      </c>
      <c r="H361" s="264" t="s">
        <v>188</v>
      </c>
      <c r="I361" s="264" t="s">
        <v>188</v>
      </c>
      <c r="J361" s="264" t="s">
        <v>186</v>
      </c>
      <c r="K361" s="264" t="s">
        <v>188</v>
      </c>
      <c r="L361" s="264" t="s">
        <v>188</v>
      </c>
      <c r="M361" t="s">
        <v>188</v>
      </c>
      <c r="N361" t="s">
        <v>186</v>
      </c>
      <c r="O361" s="264" t="s">
        <v>187</v>
      </c>
      <c r="P361" s="264" t="s">
        <v>186</v>
      </c>
      <c r="Q361" s="264" t="s">
        <v>187</v>
      </c>
      <c r="R361" s="264" t="s">
        <v>187</v>
      </c>
      <c r="S361" s="264" t="s">
        <v>186</v>
      </c>
      <c r="T361" s="264" t="s">
        <v>188</v>
      </c>
      <c r="U361" s="264" t="s">
        <v>187</v>
      </c>
      <c r="V361" s="264" t="s">
        <v>187</v>
      </c>
      <c r="W361" s="264" t="s">
        <v>187</v>
      </c>
      <c r="X361" s="264" t="s">
        <v>187</v>
      </c>
      <c r="Y361" s="264" t="s">
        <v>187</v>
      </c>
      <c r="Z361" s="264" t="s">
        <v>188</v>
      </c>
      <c r="AA361" s="264" t="s">
        <v>240</v>
      </c>
      <c r="AB361" s="264" t="s">
        <v>240</v>
      </c>
      <c r="AC361" s="264" t="s">
        <v>240</v>
      </c>
      <c r="AD361" s="264" t="s">
        <v>240</v>
      </c>
      <c r="AE361" s="264" t="s">
        <v>240</v>
      </c>
      <c r="AF361" s="264" t="s">
        <v>240</v>
      </c>
      <c r="AG361" s="264" t="s">
        <v>240</v>
      </c>
      <c r="AH361" s="264" t="s">
        <v>240</v>
      </c>
      <c r="AI361" s="264" t="s">
        <v>240</v>
      </c>
      <c r="AJ361" s="264" t="s">
        <v>240</v>
      </c>
      <c r="AK361" s="264" t="s">
        <v>240</v>
      </c>
      <c r="AL361" s="264" t="s">
        <v>240</v>
      </c>
      <c r="AM361" s="264" t="s">
        <v>240</v>
      </c>
      <c r="AN361" s="264" t="s">
        <v>240</v>
      </c>
      <c r="AO361" s="264" t="s">
        <v>240</v>
      </c>
      <c r="AP361" s="264" t="s">
        <v>240</v>
      </c>
      <c r="AQ361" s="264" t="s">
        <v>240</v>
      </c>
      <c r="AR361" s="264" t="s">
        <v>240</v>
      </c>
      <c r="AS361" s="264" t="s">
        <v>240</v>
      </c>
      <c r="AT361" s="264" t="s">
        <v>240</v>
      </c>
      <c r="AU361" s="264" t="s">
        <v>240</v>
      </c>
      <c r="AV361" s="264" t="s">
        <v>240</v>
      </c>
      <c r="AW361" s="264" t="s">
        <v>240</v>
      </c>
      <c r="AX361" s="264" t="s">
        <v>240</v>
      </c>
      <c r="AY361" s="264" t="s">
        <v>2044</v>
      </c>
      <c r="AZ361" t="s">
        <v>5190</v>
      </c>
    </row>
    <row r="362" spans="1:52" ht="15" x14ac:dyDescent="0.25">
      <c r="A362" s="260">
        <v>706526</v>
      </c>
      <c r="B362" s="261" t="s">
        <v>466</v>
      </c>
      <c r="C362" t="s">
        <v>186</v>
      </c>
      <c r="D362" t="s">
        <v>186</v>
      </c>
      <c r="E362" t="s">
        <v>188</v>
      </c>
      <c r="F362" t="s">
        <v>188</v>
      </c>
      <c r="G362" t="s">
        <v>188</v>
      </c>
      <c r="H362" t="s">
        <v>188</v>
      </c>
      <c r="I362" t="s">
        <v>188</v>
      </c>
      <c r="J362" t="s">
        <v>188</v>
      </c>
      <c r="K362" t="s">
        <v>188</v>
      </c>
      <c r="L362" t="s">
        <v>188</v>
      </c>
      <c r="M362" t="s">
        <v>188</v>
      </c>
      <c r="N362" t="s">
        <v>188</v>
      </c>
      <c r="O362" t="s">
        <v>188</v>
      </c>
      <c r="P362" t="s">
        <v>188</v>
      </c>
      <c r="Q362" t="s">
        <v>188</v>
      </c>
      <c r="R362" t="s">
        <v>188</v>
      </c>
      <c r="S362" t="s">
        <v>188</v>
      </c>
      <c r="T362" t="s">
        <v>188</v>
      </c>
      <c r="U362" t="s">
        <v>188</v>
      </c>
      <c r="V362" t="s">
        <v>188</v>
      </c>
      <c r="W362" t="s">
        <v>188</v>
      </c>
      <c r="X362" t="s">
        <v>188</v>
      </c>
      <c r="Y362" t="s">
        <v>188</v>
      </c>
      <c r="Z362" t="s">
        <v>188</v>
      </c>
      <c r="AA362" t="s">
        <v>188</v>
      </c>
      <c r="AB362" t="s">
        <v>186</v>
      </c>
      <c r="AC362" t="s">
        <v>188</v>
      </c>
      <c r="AD362" t="s">
        <v>187</v>
      </c>
      <c r="AE362" t="s">
        <v>188</v>
      </c>
      <c r="AF362" t="s">
        <v>188</v>
      </c>
      <c r="AG362" t="s">
        <v>188</v>
      </c>
      <c r="AH362" t="s">
        <v>188</v>
      </c>
      <c r="AI362" t="s">
        <v>188</v>
      </c>
      <c r="AJ362" t="s">
        <v>188</v>
      </c>
      <c r="AK362" t="s">
        <v>188</v>
      </c>
      <c r="AL362" t="s">
        <v>188</v>
      </c>
      <c r="AM362" t="s">
        <v>187</v>
      </c>
      <c r="AN362" t="s">
        <v>187</v>
      </c>
      <c r="AO362" t="s">
        <v>188</v>
      </c>
      <c r="AP362" t="s">
        <v>188</v>
      </c>
      <c r="AQ362" t="s">
        <v>188</v>
      </c>
      <c r="AR362" t="s">
        <v>188</v>
      </c>
      <c r="AS362" t="s">
        <v>188</v>
      </c>
      <c r="AT362" t="s">
        <v>187</v>
      </c>
      <c r="AU362" t="s">
        <v>187</v>
      </c>
      <c r="AV362" t="s">
        <v>187</v>
      </c>
      <c r="AW362" t="s">
        <v>187</v>
      </c>
      <c r="AX362" s="259" t="s">
        <v>187</v>
      </c>
      <c r="AY362"/>
      <c r="AZ362" t="s">
        <v>240</v>
      </c>
    </row>
    <row r="363" spans="1:52" ht="15" x14ac:dyDescent="0.25">
      <c r="A363" s="262">
        <v>706527</v>
      </c>
      <c r="B363" s="263" t="s">
        <v>261</v>
      </c>
      <c r="C363" s="264" t="s">
        <v>188</v>
      </c>
      <c r="D363" s="264" t="s">
        <v>188</v>
      </c>
      <c r="E363" s="264" t="s">
        <v>188</v>
      </c>
      <c r="F363" s="264" t="s">
        <v>187</v>
      </c>
      <c r="G363" s="264" t="s">
        <v>188</v>
      </c>
      <c r="H363" s="264" t="s">
        <v>187</v>
      </c>
      <c r="I363" s="264" t="s">
        <v>187</v>
      </c>
      <c r="J363" s="264" t="s">
        <v>187</v>
      </c>
      <c r="K363" s="264" t="s">
        <v>187</v>
      </c>
      <c r="L363" s="264" t="s">
        <v>187</v>
      </c>
      <c r="M363" t="s">
        <v>186</v>
      </c>
      <c r="N363" t="s">
        <v>186</v>
      </c>
      <c r="O363" s="264" t="s">
        <v>240</v>
      </c>
      <c r="P363" s="264" t="s">
        <v>240</v>
      </c>
      <c r="Q363" s="264" t="s">
        <v>240</v>
      </c>
      <c r="R363" s="264" t="s">
        <v>240</v>
      </c>
      <c r="S363" s="264" t="s">
        <v>240</v>
      </c>
      <c r="T363" s="264" t="s">
        <v>240</v>
      </c>
      <c r="U363" s="264" t="s">
        <v>240</v>
      </c>
      <c r="V363" s="264" t="s">
        <v>240</v>
      </c>
      <c r="W363" s="264" t="s">
        <v>240</v>
      </c>
      <c r="X363" s="264" t="s">
        <v>240</v>
      </c>
      <c r="Y363" s="264" t="s">
        <v>240</v>
      </c>
      <c r="Z363" s="264" t="s">
        <v>240</v>
      </c>
      <c r="AA363" s="264" t="s">
        <v>240</v>
      </c>
      <c r="AB363" s="264" t="s">
        <v>240</v>
      </c>
      <c r="AC363" s="264" t="s">
        <v>240</v>
      </c>
      <c r="AD363" s="264" t="s">
        <v>240</v>
      </c>
      <c r="AE363" s="264" t="s">
        <v>240</v>
      </c>
      <c r="AF363" s="264" t="s">
        <v>240</v>
      </c>
      <c r="AG363" s="264" t="s">
        <v>240</v>
      </c>
      <c r="AH363" s="264" t="s">
        <v>240</v>
      </c>
      <c r="AI363" s="264" t="s">
        <v>240</v>
      </c>
      <c r="AJ363" s="264" t="s">
        <v>240</v>
      </c>
      <c r="AK363" s="264" t="s">
        <v>240</v>
      </c>
      <c r="AL363" s="264" t="s">
        <v>240</v>
      </c>
      <c r="AM363" s="264" t="s">
        <v>240</v>
      </c>
      <c r="AN363" s="264" t="s">
        <v>240</v>
      </c>
      <c r="AO363" s="264" t="s">
        <v>240</v>
      </c>
      <c r="AP363" s="264" t="s">
        <v>240</v>
      </c>
      <c r="AQ363" s="264" t="s">
        <v>240</v>
      </c>
      <c r="AR363" s="264" t="s">
        <v>240</v>
      </c>
      <c r="AS363" s="264" t="s">
        <v>240</v>
      </c>
      <c r="AT363" s="264" t="s">
        <v>240</v>
      </c>
      <c r="AU363" s="264" t="s">
        <v>240</v>
      </c>
      <c r="AV363" s="264" t="s">
        <v>240</v>
      </c>
      <c r="AW363" s="264" t="s">
        <v>240</v>
      </c>
      <c r="AX363" s="264" t="s">
        <v>240</v>
      </c>
      <c r="AY363" s="264" t="s">
        <v>2044</v>
      </c>
      <c r="AZ363" t="s">
        <v>5190</v>
      </c>
    </row>
    <row r="364" spans="1:52" ht="15" x14ac:dyDescent="0.25">
      <c r="A364" s="262">
        <v>706537</v>
      </c>
      <c r="B364" s="263" t="s">
        <v>468</v>
      </c>
      <c r="C364" s="264" t="s">
        <v>188</v>
      </c>
      <c r="D364" s="264" t="s">
        <v>188</v>
      </c>
      <c r="E364" s="264" t="s">
        <v>188</v>
      </c>
      <c r="F364" s="264" t="s">
        <v>188</v>
      </c>
      <c r="G364" s="264" t="s">
        <v>188</v>
      </c>
      <c r="H364" s="264" t="s">
        <v>188</v>
      </c>
      <c r="I364" s="264" t="s">
        <v>188</v>
      </c>
      <c r="J364" s="264" t="s">
        <v>188</v>
      </c>
      <c r="K364" s="264" t="s">
        <v>188</v>
      </c>
      <c r="L364" s="264" t="s">
        <v>188</v>
      </c>
      <c r="M364" t="s">
        <v>186</v>
      </c>
      <c r="N364" t="s">
        <v>186</v>
      </c>
      <c r="O364" s="264" t="s">
        <v>188</v>
      </c>
      <c r="P364" s="264" t="s">
        <v>188</v>
      </c>
      <c r="Q364" s="264" t="s">
        <v>188</v>
      </c>
      <c r="R364" s="264" t="s">
        <v>188</v>
      </c>
      <c r="S364" s="264" t="s">
        <v>188</v>
      </c>
      <c r="T364" s="264" t="s">
        <v>188</v>
      </c>
      <c r="U364" s="264" t="s">
        <v>186</v>
      </c>
      <c r="V364" s="264" t="s">
        <v>186</v>
      </c>
      <c r="W364" s="264" t="s">
        <v>186</v>
      </c>
      <c r="X364" s="264" t="s">
        <v>186</v>
      </c>
      <c r="Y364" s="264" t="s">
        <v>188</v>
      </c>
      <c r="Z364" s="264" t="s">
        <v>188</v>
      </c>
      <c r="AA364" s="264" t="s">
        <v>187</v>
      </c>
      <c r="AB364" s="264" t="s">
        <v>187</v>
      </c>
      <c r="AC364" s="264" t="s">
        <v>187</v>
      </c>
      <c r="AD364" s="264" t="s">
        <v>187</v>
      </c>
      <c r="AE364" s="264" t="s">
        <v>187</v>
      </c>
      <c r="AF364" s="264" t="s">
        <v>187</v>
      </c>
      <c r="AG364" s="264" t="s">
        <v>240</v>
      </c>
      <c r="AH364" s="264" t="s">
        <v>240</v>
      </c>
      <c r="AI364" s="264" t="s">
        <v>240</v>
      </c>
      <c r="AJ364" s="264" t="s">
        <v>240</v>
      </c>
      <c r="AK364" s="264" t="s">
        <v>240</v>
      </c>
      <c r="AL364" s="264" t="s">
        <v>240</v>
      </c>
      <c r="AM364" s="264" t="s">
        <v>240</v>
      </c>
      <c r="AN364" s="264" t="s">
        <v>240</v>
      </c>
      <c r="AO364" s="264" t="s">
        <v>240</v>
      </c>
      <c r="AP364" s="264" t="s">
        <v>240</v>
      </c>
      <c r="AQ364" s="264" t="s">
        <v>240</v>
      </c>
      <c r="AR364" s="264" t="s">
        <v>240</v>
      </c>
      <c r="AS364" s="264" t="s">
        <v>240</v>
      </c>
      <c r="AT364" s="264" t="s">
        <v>240</v>
      </c>
      <c r="AU364" s="264" t="s">
        <v>240</v>
      </c>
      <c r="AV364" s="264" t="s">
        <v>240</v>
      </c>
      <c r="AW364" s="264" t="s">
        <v>240</v>
      </c>
      <c r="AX364" s="264" t="s">
        <v>240</v>
      </c>
      <c r="AY364" s="264" t="s">
        <v>2044</v>
      </c>
      <c r="AZ364" t="s">
        <v>240</v>
      </c>
    </row>
    <row r="365" spans="1:52" ht="15" x14ac:dyDescent="0.25">
      <c r="A365" s="262">
        <v>706538</v>
      </c>
      <c r="B365" s="263" t="s">
        <v>261</v>
      </c>
      <c r="C365" s="264" t="s">
        <v>188</v>
      </c>
      <c r="D365" s="264" t="s">
        <v>187</v>
      </c>
      <c r="E365" s="264" t="s">
        <v>188</v>
      </c>
      <c r="F365" s="264" t="s">
        <v>188</v>
      </c>
      <c r="G365" s="264" t="s">
        <v>188</v>
      </c>
      <c r="H365" s="264" t="s">
        <v>187</v>
      </c>
      <c r="I365" s="264" t="s">
        <v>187</v>
      </c>
      <c r="J365" s="264" t="s">
        <v>187</v>
      </c>
      <c r="K365" s="264" t="s">
        <v>187</v>
      </c>
      <c r="L365" s="264" t="s">
        <v>187</v>
      </c>
      <c r="M365" t="s">
        <v>188</v>
      </c>
      <c r="N365" t="s">
        <v>186</v>
      </c>
      <c r="O365" s="264" t="s">
        <v>240</v>
      </c>
      <c r="P365" s="264" t="s">
        <v>240</v>
      </c>
      <c r="Q365" s="264" t="s">
        <v>240</v>
      </c>
      <c r="R365" s="264" t="s">
        <v>240</v>
      </c>
      <c r="S365" s="264" t="s">
        <v>240</v>
      </c>
      <c r="T365" s="264" t="s">
        <v>240</v>
      </c>
      <c r="U365" s="264" t="s">
        <v>240</v>
      </c>
      <c r="V365" s="264" t="s">
        <v>240</v>
      </c>
      <c r="W365" s="264" t="s">
        <v>240</v>
      </c>
      <c r="X365" s="264" t="s">
        <v>240</v>
      </c>
      <c r="Y365" s="264" t="s">
        <v>240</v>
      </c>
      <c r="Z365" s="264" t="s">
        <v>240</v>
      </c>
      <c r="AA365" s="264" t="s">
        <v>240</v>
      </c>
      <c r="AB365" s="264" t="s">
        <v>240</v>
      </c>
      <c r="AC365" s="264" t="s">
        <v>240</v>
      </c>
      <c r="AD365" s="264" t="s">
        <v>240</v>
      </c>
      <c r="AE365" s="264" t="s">
        <v>240</v>
      </c>
      <c r="AF365" s="264" t="s">
        <v>240</v>
      </c>
      <c r="AG365" s="264" t="s">
        <v>240</v>
      </c>
      <c r="AH365" s="264" t="s">
        <v>240</v>
      </c>
      <c r="AI365" s="264" t="s">
        <v>240</v>
      </c>
      <c r="AJ365" s="264" t="s">
        <v>240</v>
      </c>
      <c r="AK365" s="264" t="s">
        <v>240</v>
      </c>
      <c r="AL365" s="264" t="s">
        <v>240</v>
      </c>
      <c r="AM365" s="264" t="s">
        <v>240</v>
      </c>
      <c r="AN365" s="264" t="s">
        <v>240</v>
      </c>
      <c r="AO365" s="264" t="s">
        <v>240</v>
      </c>
      <c r="AP365" s="264" t="s">
        <v>240</v>
      </c>
      <c r="AQ365" s="264" t="s">
        <v>240</v>
      </c>
      <c r="AR365" s="264" t="s">
        <v>240</v>
      </c>
      <c r="AS365" s="264" t="s">
        <v>240</v>
      </c>
      <c r="AT365" s="264" t="s">
        <v>240</v>
      </c>
      <c r="AU365" s="264" t="s">
        <v>240</v>
      </c>
      <c r="AV365" s="264" t="s">
        <v>240</v>
      </c>
      <c r="AW365" s="264" t="s">
        <v>240</v>
      </c>
      <c r="AX365" s="264" t="s">
        <v>240</v>
      </c>
      <c r="AY365" s="264" t="s">
        <v>2044</v>
      </c>
      <c r="AZ365" t="s">
        <v>240</v>
      </c>
    </row>
    <row r="366" spans="1:52" ht="15" x14ac:dyDescent="0.25">
      <c r="A366" s="260">
        <v>706540</v>
      </c>
      <c r="B366" s="261" t="s">
        <v>466</v>
      </c>
      <c r="C366" t="s">
        <v>188</v>
      </c>
      <c r="D366" t="s">
        <v>186</v>
      </c>
      <c r="E366" t="s">
        <v>188</v>
      </c>
      <c r="F366" t="s">
        <v>188</v>
      </c>
      <c r="G366" t="s">
        <v>188</v>
      </c>
      <c r="H366" t="s">
        <v>188</v>
      </c>
      <c r="I366" t="s">
        <v>188</v>
      </c>
      <c r="J366" t="s">
        <v>188</v>
      </c>
      <c r="K366" t="s">
        <v>188</v>
      </c>
      <c r="L366" t="s">
        <v>188</v>
      </c>
      <c r="M366" t="s">
        <v>188</v>
      </c>
      <c r="N366" t="s">
        <v>188</v>
      </c>
      <c r="O366" t="s">
        <v>188</v>
      </c>
      <c r="P366" t="s">
        <v>188</v>
      </c>
      <c r="Q366" t="s">
        <v>186</v>
      </c>
      <c r="R366" t="s">
        <v>188</v>
      </c>
      <c r="S366" t="s">
        <v>188</v>
      </c>
      <c r="T366" t="s">
        <v>188</v>
      </c>
      <c r="U366" t="s">
        <v>186</v>
      </c>
      <c r="V366" t="s">
        <v>188</v>
      </c>
      <c r="W366" t="s">
        <v>188</v>
      </c>
      <c r="X366" t="s">
        <v>188</v>
      </c>
      <c r="Y366" t="s">
        <v>188</v>
      </c>
      <c r="Z366" t="s">
        <v>188</v>
      </c>
      <c r="AA366" t="s">
        <v>188</v>
      </c>
      <c r="AB366" t="s">
        <v>188</v>
      </c>
      <c r="AC366" t="s">
        <v>188</v>
      </c>
      <c r="AD366" t="s">
        <v>188</v>
      </c>
      <c r="AE366" t="s">
        <v>188</v>
      </c>
      <c r="AF366" t="s">
        <v>186</v>
      </c>
      <c r="AG366" t="s">
        <v>188</v>
      </c>
      <c r="AH366" t="s">
        <v>188</v>
      </c>
      <c r="AI366" t="s">
        <v>188</v>
      </c>
      <c r="AJ366" t="s">
        <v>188</v>
      </c>
      <c r="AK366" t="s">
        <v>186</v>
      </c>
      <c r="AL366" t="s">
        <v>188</v>
      </c>
      <c r="AM366" t="s">
        <v>188</v>
      </c>
      <c r="AN366" t="s">
        <v>188</v>
      </c>
      <c r="AO366" t="s">
        <v>188</v>
      </c>
      <c r="AP366" t="s">
        <v>188</v>
      </c>
      <c r="AQ366" t="s">
        <v>188</v>
      </c>
      <c r="AR366" t="s">
        <v>188</v>
      </c>
      <c r="AS366" t="s">
        <v>240</v>
      </c>
      <c r="AT366" t="s">
        <v>240</v>
      </c>
      <c r="AU366" t="s">
        <v>240</v>
      </c>
      <c r="AV366" t="s">
        <v>240</v>
      </c>
      <c r="AW366" t="s">
        <v>240</v>
      </c>
      <c r="AX366" s="259" t="s">
        <v>240</v>
      </c>
      <c r="AY366"/>
      <c r="AZ366" t="s">
        <v>240</v>
      </c>
    </row>
    <row r="367" spans="1:52" ht="15" x14ac:dyDescent="0.25">
      <c r="A367" s="262">
        <v>706543</v>
      </c>
      <c r="B367" s="263" t="s">
        <v>262</v>
      </c>
      <c r="C367" s="264" t="s">
        <v>188</v>
      </c>
      <c r="D367" s="264" t="s">
        <v>186</v>
      </c>
      <c r="E367" s="264" t="s">
        <v>186</v>
      </c>
      <c r="F367" s="264" t="s">
        <v>188</v>
      </c>
      <c r="G367" s="264" t="s">
        <v>186</v>
      </c>
      <c r="H367" s="264" t="s">
        <v>188</v>
      </c>
      <c r="I367" s="264" t="s">
        <v>186</v>
      </c>
      <c r="J367" s="264" t="s">
        <v>188</v>
      </c>
      <c r="K367" s="264" t="s">
        <v>188</v>
      </c>
      <c r="L367" s="264" t="s">
        <v>188</v>
      </c>
      <c r="M367" t="s">
        <v>186</v>
      </c>
      <c r="N367" t="s">
        <v>186</v>
      </c>
      <c r="O367" s="264" t="s">
        <v>186</v>
      </c>
      <c r="P367" s="264" t="s">
        <v>188</v>
      </c>
      <c r="Q367" s="264" t="s">
        <v>188</v>
      </c>
      <c r="R367" s="264" t="s">
        <v>186</v>
      </c>
      <c r="S367" s="264" t="s">
        <v>186</v>
      </c>
      <c r="T367" s="264" t="s">
        <v>188</v>
      </c>
      <c r="U367" s="264" t="s">
        <v>186</v>
      </c>
      <c r="V367" s="264" t="s">
        <v>188</v>
      </c>
      <c r="W367" s="264" t="s">
        <v>186</v>
      </c>
      <c r="X367" s="264" t="s">
        <v>186</v>
      </c>
      <c r="Y367" s="264" t="s">
        <v>186</v>
      </c>
      <c r="Z367" s="264" t="s">
        <v>188</v>
      </c>
      <c r="AA367" s="264" t="s">
        <v>240</v>
      </c>
      <c r="AB367" s="264" t="s">
        <v>240</v>
      </c>
      <c r="AC367" s="264" t="s">
        <v>240</v>
      </c>
      <c r="AD367" s="264" t="s">
        <v>240</v>
      </c>
      <c r="AE367" s="264" t="s">
        <v>240</v>
      </c>
      <c r="AF367" s="264" t="s">
        <v>240</v>
      </c>
      <c r="AG367" s="264" t="s">
        <v>240</v>
      </c>
      <c r="AH367" s="264" t="s">
        <v>240</v>
      </c>
      <c r="AI367" s="264" t="s">
        <v>240</v>
      </c>
      <c r="AJ367" s="264" t="s">
        <v>240</v>
      </c>
      <c r="AK367" s="264" t="s">
        <v>240</v>
      </c>
      <c r="AL367" s="264" t="s">
        <v>240</v>
      </c>
      <c r="AM367" s="264" t="s">
        <v>240</v>
      </c>
      <c r="AN367" s="264" t="s">
        <v>240</v>
      </c>
      <c r="AO367" s="264" t="s">
        <v>240</v>
      </c>
      <c r="AP367" s="264" t="s">
        <v>240</v>
      </c>
      <c r="AQ367" s="264" t="s">
        <v>240</v>
      </c>
      <c r="AR367" s="264" t="s">
        <v>240</v>
      </c>
      <c r="AS367" s="264" t="s">
        <v>240</v>
      </c>
      <c r="AT367" s="264" t="s">
        <v>240</v>
      </c>
      <c r="AU367" s="264" t="s">
        <v>240</v>
      </c>
      <c r="AV367" s="264" t="s">
        <v>240</v>
      </c>
      <c r="AW367" s="264" t="s">
        <v>240</v>
      </c>
      <c r="AX367" s="264" t="s">
        <v>240</v>
      </c>
      <c r="AY367" s="264" t="s">
        <v>2044</v>
      </c>
      <c r="AZ367" t="s">
        <v>240</v>
      </c>
    </row>
    <row r="368" spans="1:52" ht="15" x14ac:dyDescent="0.25">
      <c r="A368" s="262">
        <v>706549</v>
      </c>
      <c r="B368" s="263" t="s">
        <v>261</v>
      </c>
      <c r="C368" s="264" t="s">
        <v>188</v>
      </c>
      <c r="D368" s="264" t="s">
        <v>187</v>
      </c>
      <c r="E368" s="264" t="s">
        <v>188</v>
      </c>
      <c r="F368" s="264" t="s">
        <v>187</v>
      </c>
      <c r="G368" s="264" t="s">
        <v>187</v>
      </c>
      <c r="H368" s="264" t="s">
        <v>187</v>
      </c>
      <c r="I368" s="264" t="s">
        <v>187</v>
      </c>
      <c r="J368" s="264" t="s">
        <v>187</v>
      </c>
      <c r="K368" s="264" t="s">
        <v>187</v>
      </c>
      <c r="L368" s="264" t="s">
        <v>187</v>
      </c>
      <c r="M368" t="s">
        <v>186</v>
      </c>
      <c r="N368" t="s">
        <v>186</v>
      </c>
      <c r="O368" s="264" t="s">
        <v>240</v>
      </c>
      <c r="P368" s="264" t="s">
        <v>240</v>
      </c>
      <c r="Q368" s="264" t="s">
        <v>240</v>
      </c>
      <c r="R368" s="264" t="s">
        <v>240</v>
      </c>
      <c r="S368" s="264" t="s">
        <v>240</v>
      </c>
      <c r="T368" s="264" t="s">
        <v>240</v>
      </c>
      <c r="U368" s="264" t="s">
        <v>240</v>
      </c>
      <c r="V368" s="264" t="s">
        <v>240</v>
      </c>
      <c r="W368" s="264" t="s">
        <v>240</v>
      </c>
      <c r="X368" s="264" t="s">
        <v>240</v>
      </c>
      <c r="Y368" s="264" t="s">
        <v>240</v>
      </c>
      <c r="Z368" s="264" t="s">
        <v>240</v>
      </c>
      <c r="AA368" s="264" t="s">
        <v>240</v>
      </c>
      <c r="AB368" s="264" t="s">
        <v>240</v>
      </c>
      <c r="AC368" s="264" t="s">
        <v>240</v>
      </c>
      <c r="AD368" s="264" t="s">
        <v>240</v>
      </c>
      <c r="AE368" s="264" t="s">
        <v>240</v>
      </c>
      <c r="AF368" s="264" t="s">
        <v>240</v>
      </c>
      <c r="AG368" s="264" t="s">
        <v>240</v>
      </c>
      <c r="AH368" s="264" t="s">
        <v>240</v>
      </c>
      <c r="AI368" s="264" t="s">
        <v>240</v>
      </c>
      <c r="AJ368" s="264" t="s">
        <v>240</v>
      </c>
      <c r="AK368" s="264" t="s">
        <v>240</v>
      </c>
      <c r="AL368" s="264" t="s">
        <v>240</v>
      </c>
      <c r="AM368" s="264" t="s">
        <v>240</v>
      </c>
      <c r="AN368" s="264" t="s">
        <v>240</v>
      </c>
      <c r="AO368" s="264" t="s">
        <v>240</v>
      </c>
      <c r="AP368" s="264" t="s">
        <v>240</v>
      </c>
      <c r="AQ368" s="264" t="s">
        <v>240</v>
      </c>
      <c r="AR368" s="264" t="s">
        <v>240</v>
      </c>
      <c r="AS368" s="264" t="s">
        <v>240</v>
      </c>
      <c r="AT368" s="264" t="s">
        <v>240</v>
      </c>
      <c r="AU368" s="264" t="s">
        <v>240</v>
      </c>
      <c r="AV368" s="264" t="s">
        <v>240</v>
      </c>
      <c r="AW368" s="264" t="s">
        <v>240</v>
      </c>
      <c r="AX368" s="264" t="s">
        <v>240</v>
      </c>
      <c r="AY368" s="264" t="s">
        <v>2044</v>
      </c>
      <c r="AZ368" t="s">
        <v>5190</v>
      </c>
    </row>
    <row r="369" spans="1:52" ht="15" x14ac:dyDescent="0.25">
      <c r="A369" s="262">
        <v>706553</v>
      </c>
      <c r="B369" s="263" t="s">
        <v>261</v>
      </c>
      <c r="C369" s="264" t="s">
        <v>188</v>
      </c>
      <c r="D369" s="264" t="s">
        <v>188</v>
      </c>
      <c r="E369" s="264" t="s">
        <v>188</v>
      </c>
      <c r="F369" s="264" t="s">
        <v>188</v>
      </c>
      <c r="G369" s="264" t="s">
        <v>187</v>
      </c>
      <c r="H369" s="264" t="s">
        <v>187</v>
      </c>
      <c r="I369" s="264" t="s">
        <v>187</v>
      </c>
      <c r="J369" s="264" t="s">
        <v>187</v>
      </c>
      <c r="K369" s="264" t="s">
        <v>187</v>
      </c>
      <c r="L369" s="264" t="s">
        <v>187</v>
      </c>
      <c r="M369" t="s">
        <v>188</v>
      </c>
      <c r="N369" t="s">
        <v>186</v>
      </c>
      <c r="O369" s="264" t="s">
        <v>240</v>
      </c>
      <c r="P369" s="264" t="s">
        <v>240</v>
      </c>
      <c r="Q369" s="264" t="s">
        <v>240</v>
      </c>
      <c r="R369" s="264" t="s">
        <v>240</v>
      </c>
      <c r="S369" s="264" t="s">
        <v>240</v>
      </c>
      <c r="T369" s="264" t="s">
        <v>240</v>
      </c>
      <c r="U369" s="264" t="s">
        <v>240</v>
      </c>
      <c r="V369" s="264" t="s">
        <v>240</v>
      </c>
      <c r="W369" s="264" t="s">
        <v>240</v>
      </c>
      <c r="X369" s="264" t="s">
        <v>240</v>
      </c>
      <c r="Y369" s="264" t="s">
        <v>240</v>
      </c>
      <c r="Z369" s="264" t="s">
        <v>240</v>
      </c>
      <c r="AA369" s="264" t="s">
        <v>240</v>
      </c>
      <c r="AB369" s="264" t="s">
        <v>240</v>
      </c>
      <c r="AC369" s="264" t="s">
        <v>240</v>
      </c>
      <c r="AD369" s="264" t="s">
        <v>240</v>
      </c>
      <c r="AE369" s="264" t="s">
        <v>240</v>
      </c>
      <c r="AF369" s="264" t="s">
        <v>240</v>
      </c>
      <c r="AG369" s="264" t="s">
        <v>240</v>
      </c>
      <c r="AH369" s="264" t="s">
        <v>240</v>
      </c>
      <c r="AI369" s="264" t="s">
        <v>240</v>
      </c>
      <c r="AJ369" s="264" t="s">
        <v>240</v>
      </c>
      <c r="AK369" s="264" t="s">
        <v>240</v>
      </c>
      <c r="AL369" s="264" t="s">
        <v>240</v>
      </c>
      <c r="AM369" s="264" t="s">
        <v>240</v>
      </c>
      <c r="AN369" s="264" t="s">
        <v>240</v>
      </c>
      <c r="AO369" s="264" t="s">
        <v>240</v>
      </c>
      <c r="AP369" s="264" t="s">
        <v>240</v>
      </c>
      <c r="AQ369" s="264" t="s">
        <v>240</v>
      </c>
      <c r="AR369" s="264" t="s">
        <v>240</v>
      </c>
      <c r="AS369" s="264" t="s">
        <v>240</v>
      </c>
      <c r="AT369" s="264" t="s">
        <v>240</v>
      </c>
      <c r="AU369" s="264" t="s">
        <v>240</v>
      </c>
      <c r="AV369" s="264" t="s">
        <v>240</v>
      </c>
      <c r="AW369" s="264" t="s">
        <v>240</v>
      </c>
      <c r="AX369" s="264" t="s">
        <v>240</v>
      </c>
      <c r="AY369" s="264" t="s">
        <v>2044</v>
      </c>
      <c r="AZ369" t="s">
        <v>5190</v>
      </c>
    </row>
    <row r="370" spans="1:52" ht="15" x14ac:dyDescent="0.25">
      <c r="A370" s="262">
        <v>706555</v>
      </c>
      <c r="B370" s="263" t="s">
        <v>261</v>
      </c>
      <c r="C370" s="264" t="s">
        <v>188</v>
      </c>
      <c r="D370" s="264" t="s">
        <v>188</v>
      </c>
      <c r="E370" s="264" t="s">
        <v>188</v>
      </c>
      <c r="F370" s="264" t="s">
        <v>188</v>
      </c>
      <c r="G370" s="264" t="s">
        <v>188</v>
      </c>
      <c r="H370" s="264" t="s">
        <v>187</v>
      </c>
      <c r="I370" s="264" t="s">
        <v>187</v>
      </c>
      <c r="J370" s="264" t="s">
        <v>187</v>
      </c>
      <c r="K370" s="264" t="s">
        <v>187</v>
      </c>
      <c r="L370" s="264" t="s">
        <v>187</v>
      </c>
      <c r="M370" t="s">
        <v>2124</v>
      </c>
      <c r="N370" t="s">
        <v>186</v>
      </c>
      <c r="O370" s="264" t="s">
        <v>240</v>
      </c>
      <c r="P370" s="264" t="s">
        <v>240</v>
      </c>
      <c r="Q370" s="264" t="s">
        <v>240</v>
      </c>
      <c r="R370" s="264" t="s">
        <v>240</v>
      </c>
      <c r="S370" s="264" t="s">
        <v>240</v>
      </c>
      <c r="T370" s="264" t="s">
        <v>240</v>
      </c>
      <c r="U370" s="264" t="s">
        <v>240</v>
      </c>
      <c r="V370" s="264" t="s">
        <v>240</v>
      </c>
      <c r="W370" s="264" t="s">
        <v>240</v>
      </c>
      <c r="X370" s="264" t="s">
        <v>240</v>
      </c>
      <c r="Y370" s="264" t="s">
        <v>240</v>
      </c>
      <c r="Z370" s="264" t="s">
        <v>240</v>
      </c>
      <c r="AA370" s="264" t="s">
        <v>240</v>
      </c>
      <c r="AB370" s="264" t="s">
        <v>240</v>
      </c>
      <c r="AC370" s="264" t="s">
        <v>240</v>
      </c>
      <c r="AD370" s="264" t="s">
        <v>240</v>
      </c>
      <c r="AE370" s="264" t="s">
        <v>240</v>
      </c>
      <c r="AF370" s="264" t="s">
        <v>240</v>
      </c>
      <c r="AG370" s="264" t="s">
        <v>240</v>
      </c>
      <c r="AH370" s="264" t="s">
        <v>240</v>
      </c>
      <c r="AI370" s="264" t="s">
        <v>240</v>
      </c>
      <c r="AJ370" s="264" t="s">
        <v>240</v>
      </c>
      <c r="AK370" s="264" t="s">
        <v>240</v>
      </c>
      <c r="AL370" s="264" t="s">
        <v>240</v>
      </c>
      <c r="AM370" s="264" t="s">
        <v>240</v>
      </c>
      <c r="AN370" s="264" t="s">
        <v>240</v>
      </c>
      <c r="AO370" s="264" t="s">
        <v>240</v>
      </c>
      <c r="AP370" s="264" t="s">
        <v>240</v>
      </c>
      <c r="AQ370" s="264" t="s">
        <v>240</v>
      </c>
      <c r="AR370" s="264" t="s">
        <v>240</v>
      </c>
      <c r="AS370" s="264" t="s">
        <v>240</v>
      </c>
      <c r="AT370" s="264" t="s">
        <v>240</v>
      </c>
      <c r="AU370" s="264" t="s">
        <v>240</v>
      </c>
      <c r="AV370" s="264" t="s">
        <v>240</v>
      </c>
      <c r="AW370" s="264" t="s">
        <v>240</v>
      </c>
      <c r="AX370" s="264" t="s">
        <v>240</v>
      </c>
      <c r="AY370" s="264" t="s">
        <v>2044</v>
      </c>
      <c r="AZ370" t="s">
        <v>5190</v>
      </c>
    </row>
    <row r="371" spans="1:52" ht="15" x14ac:dyDescent="0.25">
      <c r="A371" s="262">
        <v>706560</v>
      </c>
      <c r="B371" s="263" t="s">
        <v>262</v>
      </c>
      <c r="C371" s="264" t="s">
        <v>188</v>
      </c>
      <c r="D371" s="264" t="s">
        <v>188</v>
      </c>
      <c r="E371" s="264" t="s">
        <v>188</v>
      </c>
      <c r="F371" s="264" t="s">
        <v>188</v>
      </c>
      <c r="G371" s="264" t="s">
        <v>186</v>
      </c>
      <c r="H371" s="264" t="s">
        <v>188</v>
      </c>
      <c r="I371" s="264" t="s">
        <v>188</v>
      </c>
      <c r="J371" s="264" t="s">
        <v>188</v>
      </c>
      <c r="K371" s="264" t="s">
        <v>188</v>
      </c>
      <c r="L371" s="264" t="s">
        <v>188</v>
      </c>
      <c r="M371" t="s">
        <v>186</v>
      </c>
      <c r="N371" t="s">
        <v>186</v>
      </c>
      <c r="O371" s="264" t="s">
        <v>186</v>
      </c>
      <c r="P371" s="264" t="s">
        <v>188</v>
      </c>
      <c r="Q371" s="264" t="s">
        <v>188</v>
      </c>
      <c r="R371" s="264" t="s">
        <v>186</v>
      </c>
      <c r="S371" s="264" t="s">
        <v>188</v>
      </c>
      <c r="T371" s="264" t="s">
        <v>188</v>
      </c>
      <c r="U371" s="264" t="s">
        <v>188</v>
      </c>
      <c r="V371" s="264" t="s">
        <v>188</v>
      </c>
      <c r="W371" s="264" t="s">
        <v>188</v>
      </c>
      <c r="X371" s="264" t="s">
        <v>188</v>
      </c>
      <c r="Y371" s="264" t="s">
        <v>188</v>
      </c>
      <c r="Z371" s="264" t="s">
        <v>188</v>
      </c>
      <c r="AA371" s="264" t="s">
        <v>240</v>
      </c>
      <c r="AB371" s="264" t="s">
        <v>240</v>
      </c>
      <c r="AC371" s="264" t="s">
        <v>240</v>
      </c>
      <c r="AD371" s="264" t="s">
        <v>240</v>
      </c>
      <c r="AE371" s="264" t="s">
        <v>240</v>
      </c>
      <c r="AF371" s="264" t="s">
        <v>240</v>
      </c>
      <c r="AG371" s="264" t="s">
        <v>240</v>
      </c>
      <c r="AH371" s="264" t="s">
        <v>240</v>
      </c>
      <c r="AI371" s="264" t="s">
        <v>240</v>
      </c>
      <c r="AJ371" s="264" t="s">
        <v>240</v>
      </c>
      <c r="AK371" s="264" t="s">
        <v>240</v>
      </c>
      <c r="AL371" s="264" t="s">
        <v>240</v>
      </c>
      <c r="AM371" s="264" t="s">
        <v>240</v>
      </c>
      <c r="AN371" s="264" t="s">
        <v>240</v>
      </c>
      <c r="AO371" s="264" t="s">
        <v>240</v>
      </c>
      <c r="AP371" s="264" t="s">
        <v>240</v>
      </c>
      <c r="AQ371" s="264" t="s">
        <v>240</v>
      </c>
      <c r="AR371" s="264" t="s">
        <v>240</v>
      </c>
      <c r="AS371" s="264" t="s">
        <v>240</v>
      </c>
      <c r="AT371" s="264" t="s">
        <v>240</v>
      </c>
      <c r="AU371" s="264" t="s">
        <v>240</v>
      </c>
      <c r="AV371" s="264" t="s">
        <v>240</v>
      </c>
      <c r="AW371" s="264" t="s">
        <v>240</v>
      </c>
      <c r="AX371" s="264" t="s">
        <v>240</v>
      </c>
      <c r="AY371" s="264" t="s">
        <v>2044</v>
      </c>
      <c r="AZ371" t="s">
        <v>240</v>
      </c>
    </row>
    <row r="372" spans="1:52" ht="15" x14ac:dyDescent="0.25">
      <c r="A372" s="260">
        <v>706561</v>
      </c>
      <c r="B372" s="261" t="s">
        <v>466</v>
      </c>
      <c r="C372" t="s">
        <v>188</v>
      </c>
      <c r="D372" t="s">
        <v>188</v>
      </c>
      <c r="E372" t="s">
        <v>188</v>
      </c>
      <c r="F372" t="s">
        <v>188</v>
      </c>
      <c r="G372" t="s">
        <v>188</v>
      </c>
      <c r="H372" t="s">
        <v>186</v>
      </c>
      <c r="I372" t="s">
        <v>188</v>
      </c>
      <c r="J372" t="s">
        <v>188</v>
      </c>
      <c r="K372" t="s">
        <v>188</v>
      </c>
      <c r="L372" t="s">
        <v>188</v>
      </c>
      <c r="M372" t="s">
        <v>188</v>
      </c>
      <c r="N372" t="s">
        <v>188</v>
      </c>
      <c r="O372" t="s">
        <v>188</v>
      </c>
      <c r="P372" t="s">
        <v>188</v>
      </c>
      <c r="Q372" t="s">
        <v>188</v>
      </c>
      <c r="R372" t="s">
        <v>188</v>
      </c>
      <c r="S372" t="s">
        <v>187</v>
      </c>
      <c r="T372" t="s">
        <v>188</v>
      </c>
      <c r="U372" t="s">
        <v>188</v>
      </c>
      <c r="V372" t="s">
        <v>188</v>
      </c>
      <c r="W372" t="s">
        <v>188</v>
      </c>
      <c r="X372" t="s">
        <v>188</v>
      </c>
      <c r="Y372" t="s">
        <v>188</v>
      </c>
      <c r="Z372" t="s">
        <v>188</v>
      </c>
      <c r="AA372" t="s">
        <v>188</v>
      </c>
      <c r="AB372" t="s">
        <v>188</v>
      </c>
      <c r="AC372" t="s">
        <v>187</v>
      </c>
      <c r="AD372" t="s">
        <v>188</v>
      </c>
      <c r="AE372" t="s">
        <v>188</v>
      </c>
      <c r="AF372" t="s">
        <v>188</v>
      </c>
      <c r="AG372" t="s">
        <v>188</v>
      </c>
      <c r="AH372" t="s">
        <v>188</v>
      </c>
      <c r="AI372" t="s">
        <v>188</v>
      </c>
      <c r="AJ372" t="s">
        <v>188</v>
      </c>
      <c r="AK372" t="s">
        <v>188</v>
      </c>
      <c r="AL372" t="s">
        <v>188</v>
      </c>
      <c r="AM372" t="s">
        <v>188</v>
      </c>
      <c r="AN372" t="s">
        <v>188</v>
      </c>
      <c r="AO372" t="s">
        <v>188</v>
      </c>
      <c r="AP372" t="s">
        <v>188</v>
      </c>
      <c r="AQ372" t="s">
        <v>187</v>
      </c>
      <c r="AR372" t="s">
        <v>187</v>
      </c>
      <c r="AS372" t="s">
        <v>240</v>
      </c>
      <c r="AT372" t="s">
        <v>240</v>
      </c>
      <c r="AU372" t="s">
        <v>240</v>
      </c>
      <c r="AV372" t="s">
        <v>240</v>
      </c>
      <c r="AW372" t="s">
        <v>240</v>
      </c>
      <c r="AX372" s="259" t="s">
        <v>240</v>
      </c>
      <c r="AY372"/>
      <c r="AZ372" t="s">
        <v>240</v>
      </c>
    </row>
    <row r="373" spans="1:52" ht="15" x14ac:dyDescent="0.25">
      <c r="A373" s="260">
        <v>706563</v>
      </c>
      <c r="B373" s="261" t="s">
        <v>262</v>
      </c>
      <c r="C373" t="s">
        <v>186</v>
      </c>
      <c r="D373" t="s">
        <v>186</v>
      </c>
      <c r="E373" t="s">
        <v>186</v>
      </c>
      <c r="F373" t="s">
        <v>186</v>
      </c>
      <c r="G373" t="s">
        <v>186</v>
      </c>
      <c r="H373" t="s">
        <v>186</v>
      </c>
      <c r="I373" t="s">
        <v>186</v>
      </c>
      <c r="J373" t="s">
        <v>188</v>
      </c>
      <c r="K373" t="s">
        <v>186</v>
      </c>
      <c r="L373" t="s">
        <v>186</v>
      </c>
      <c r="M373" t="s">
        <v>188</v>
      </c>
      <c r="N373" t="s">
        <v>188</v>
      </c>
      <c r="O373" t="s">
        <v>186</v>
      </c>
      <c r="P373" t="s">
        <v>188</v>
      </c>
      <c r="Q373" t="s">
        <v>187</v>
      </c>
      <c r="R373" t="s">
        <v>188</v>
      </c>
      <c r="S373" t="s">
        <v>188</v>
      </c>
      <c r="T373" t="s">
        <v>186</v>
      </c>
      <c r="U373" t="s">
        <v>188</v>
      </c>
      <c r="V373" t="s">
        <v>186</v>
      </c>
      <c r="W373" t="s">
        <v>187</v>
      </c>
      <c r="X373" t="s">
        <v>187</v>
      </c>
      <c r="Y373" t="s">
        <v>188</v>
      </c>
      <c r="Z373" t="s">
        <v>188</v>
      </c>
      <c r="AA373" t="s">
        <v>240</v>
      </c>
      <c r="AB373" t="s">
        <v>240</v>
      </c>
      <c r="AC373" t="s">
        <v>240</v>
      </c>
      <c r="AD373" t="s">
        <v>240</v>
      </c>
      <c r="AE373" t="s">
        <v>240</v>
      </c>
      <c r="AF373" t="s">
        <v>240</v>
      </c>
      <c r="AG373" t="s">
        <v>240</v>
      </c>
      <c r="AH373" t="s">
        <v>240</v>
      </c>
      <c r="AI373" t="s">
        <v>240</v>
      </c>
      <c r="AJ373" t="s">
        <v>240</v>
      </c>
      <c r="AK373" t="s">
        <v>240</v>
      </c>
      <c r="AL373" t="s">
        <v>240</v>
      </c>
      <c r="AM373" t="s">
        <v>240</v>
      </c>
      <c r="AN373" t="s">
        <v>240</v>
      </c>
      <c r="AO373" t="s">
        <v>240</v>
      </c>
      <c r="AP373" t="s">
        <v>240</v>
      </c>
      <c r="AQ373" t="s">
        <v>240</v>
      </c>
      <c r="AR373" t="s">
        <v>240</v>
      </c>
      <c r="AS373" t="s">
        <v>240</v>
      </c>
      <c r="AT373" t="s">
        <v>240</v>
      </c>
      <c r="AU373" t="s">
        <v>240</v>
      </c>
      <c r="AV373" t="s">
        <v>240</v>
      </c>
      <c r="AW373" t="s">
        <v>240</v>
      </c>
      <c r="AX373" s="259" t="s">
        <v>240</v>
      </c>
      <c r="AY373"/>
      <c r="AZ373" t="s">
        <v>240</v>
      </c>
    </row>
    <row r="374" spans="1:52" ht="15" x14ac:dyDescent="0.25">
      <c r="A374" s="262">
        <v>706566</v>
      </c>
      <c r="B374" s="263" t="s">
        <v>261</v>
      </c>
      <c r="C374" s="264" t="s">
        <v>187</v>
      </c>
      <c r="D374" s="264" t="s">
        <v>188</v>
      </c>
      <c r="E374" s="264" t="s">
        <v>188</v>
      </c>
      <c r="F374" s="264" t="s">
        <v>187</v>
      </c>
      <c r="G374" s="264" t="s">
        <v>187</v>
      </c>
      <c r="H374" s="264" t="s">
        <v>187</v>
      </c>
      <c r="I374" s="264" t="s">
        <v>187</v>
      </c>
      <c r="J374" s="264" t="s">
        <v>187</v>
      </c>
      <c r="K374" s="264" t="s">
        <v>187</v>
      </c>
      <c r="L374" s="264" t="s">
        <v>187</v>
      </c>
      <c r="M374" t="s">
        <v>2124</v>
      </c>
      <c r="N374" t="s">
        <v>186</v>
      </c>
      <c r="O374" s="264" t="s">
        <v>240</v>
      </c>
      <c r="P374" s="264" t="s">
        <v>240</v>
      </c>
      <c r="Q374" s="264" t="s">
        <v>240</v>
      </c>
      <c r="R374" s="264" t="s">
        <v>240</v>
      </c>
      <c r="S374" s="264" t="s">
        <v>240</v>
      </c>
      <c r="T374" s="264" t="s">
        <v>240</v>
      </c>
      <c r="U374" s="264" t="s">
        <v>240</v>
      </c>
      <c r="V374" s="264" t="s">
        <v>240</v>
      </c>
      <c r="W374" s="264" t="s">
        <v>240</v>
      </c>
      <c r="X374" s="264" t="s">
        <v>240</v>
      </c>
      <c r="Y374" s="264" t="s">
        <v>240</v>
      </c>
      <c r="Z374" s="264" t="s">
        <v>240</v>
      </c>
      <c r="AA374" s="264" t="s">
        <v>240</v>
      </c>
      <c r="AB374" s="264" t="s">
        <v>240</v>
      </c>
      <c r="AC374" s="264" t="s">
        <v>240</v>
      </c>
      <c r="AD374" s="264" t="s">
        <v>240</v>
      </c>
      <c r="AE374" s="264" t="s">
        <v>240</v>
      </c>
      <c r="AF374" s="264" t="s">
        <v>240</v>
      </c>
      <c r="AG374" s="264" t="s">
        <v>240</v>
      </c>
      <c r="AH374" s="264" t="s">
        <v>240</v>
      </c>
      <c r="AI374" s="264" t="s">
        <v>240</v>
      </c>
      <c r="AJ374" s="264" t="s">
        <v>240</v>
      </c>
      <c r="AK374" s="264" t="s">
        <v>240</v>
      </c>
      <c r="AL374" s="264" t="s">
        <v>240</v>
      </c>
      <c r="AM374" s="264" t="s">
        <v>240</v>
      </c>
      <c r="AN374" s="264" t="s">
        <v>240</v>
      </c>
      <c r="AO374" s="264" t="s">
        <v>240</v>
      </c>
      <c r="AP374" s="264" t="s">
        <v>240</v>
      </c>
      <c r="AQ374" s="264" t="s">
        <v>240</v>
      </c>
      <c r="AR374" s="264" t="s">
        <v>240</v>
      </c>
      <c r="AS374" s="264" t="s">
        <v>240</v>
      </c>
      <c r="AT374" s="264" t="s">
        <v>240</v>
      </c>
      <c r="AU374" s="264" t="s">
        <v>240</v>
      </c>
      <c r="AV374" s="264" t="s">
        <v>240</v>
      </c>
      <c r="AW374" s="264" t="s">
        <v>240</v>
      </c>
      <c r="AX374" s="264" t="s">
        <v>240</v>
      </c>
      <c r="AY374" s="264" t="s">
        <v>2044</v>
      </c>
      <c r="AZ374" t="s">
        <v>5190</v>
      </c>
    </row>
    <row r="375" spans="1:52" ht="15" x14ac:dyDescent="0.25">
      <c r="A375" s="260">
        <v>706572</v>
      </c>
      <c r="B375" s="261" t="s">
        <v>262</v>
      </c>
      <c r="C375" t="s">
        <v>188</v>
      </c>
      <c r="D375" t="s">
        <v>186</v>
      </c>
      <c r="E375" t="s">
        <v>188</v>
      </c>
      <c r="F375" t="s">
        <v>188</v>
      </c>
      <c r="G375" t="s">
        <v>186</v>
      </c>
      <c r="H375" t="s">
        <v>186</v>
      </c>
      <c r="I375" t="s">
        <v>188</v>
      </c>
      <c r="J375" t="s">
        <v>188</v>
      </c>
      <c r="K375" t="s">
        <v>188</v>
      </c>
      <c r="L375" t="s">
        <v>186</v>
      </c>
      <c r="M375" t="s">
        <v>186</v>
      </c>
      <c r="N375" t="s">
        <v>186</v>
      </c>
      <c r="O375" t="s">
        <v>186</v>
      </c>
      <c r="P375" t="s">
        <v>186</v>
      </c>
      <c r="Q375" t="s">
        <v>186</v>
      </c>
      <c r="R375" t="s">
        <v>186</v>
      </c>
      <c r="S375" t="s">
        <v>186</v>
      </c>
      <c r="T375" t="s">
        <v>188</v>
      </c>
      <c r="U375" t="s">
        <v>187</v>
      </c>
      <c r="V375" t="s">
        <v>186</v>
      </c>
      <c r="W375" t="s">
        <v>188</v>
      </c>
      <c r="X375" t="s">
        <v>188</v>
      </c>
      <c r="Y375" t="s">
        <v>186</v>
      </c>
      <c r="Z375" t="s">
        <v>188</v>
      </c>
      <c r="AA375" t="s">
        <v>240</v>
      </c>
      <c r="AB375" t="s">
        <v>240</v>
      </c>
      <c r="AC375" t="s">
        <v>240</v>
      </c>
      <c r="AD375" t="s">
        <v>240</v>
      </c>
      <c r="AE375" t="s">
        <v>240</v>
      </c>
      <c r="AF375" t="s">
        <v>240</v>
      </c>
      <c r="AG375" t="s">
        <v>240</v>
      </c>
      <c r="AH375" t="s">
        <v>240</v>
      </c>
      <c r="AI375" t="s">
        <v>240</v>
      </c>
      <c r="AJ375" t="s">
        <v>240</v>
      </c>
      <c r="AK375" t="s">
        <v>240</v>
      </c>
      <c r="AL375" t="s">
        <v>240</v>
      </c>
      <c r="AM375" t="s">
        <v>240</v>
      </c>
      <c r="AN375" t="s">
        <v>240</v>
      </c>
      <c r="AO375" t="s">
        <v>240</v>
      </c>
      <c r="AP375" t="s">
        <v>240</v>
      </c>
      <c r="AQ375" t="s">
        <v>240</v>
      </c>
      <c r="AR375" t="s">
        <v>240</v>
      </c>
      <c r="AS375"/>
      <c r="AT375" t="s">
        <v>240</v>
      </c>
      <c r="AU375" t="s">
        <v>240</v>
      </c>
      <c r="AV375" t="s">
        <v>240</v>
      </c>
      <c r="AW375" t="s">
        <v>240</v>
      </c>
      <c r="AX375" s="259" t="s">
        <v>240</v>
      </c>
      <c r="AY375"/>
      <c r="AZ375" t="s">
        <v>240</v>
      </c>
    </row>
    <row r="376" spans="1:52" ht="15" x14ac:dyDescent="0.25">
      <c r="A376" s="260">
        <v>706574</v>
      </c>
      <c r="B376" s="261" t="s">
        <v>263</v>
      </c>
      <c r="C376" t="s">
        <v>188</v>
      </c>
      <c r="D376" t="s">
        <v>186</v>
      </c>
      <c r="E376" t="s">
        <v>186</v>
      </c>
      <c r="F376" t="s">
        <v>188</v>
      </c>
      <c r="G376" t="s">
        <v>186</v>
      </c>
      <c r="H376" t="s">
        <v>186</v>
      </c>
      <c r="I376" t="s">
        <v>186</v>
      </c>
      <c r="J376" t="s">
        <v>188</v>
      </c>
      <c r="K376" t="s">
        <v>188</v>
      </c>
      <c r="L376" t="s">
        <v>186</v>
      </c>
      <c r="M376" t="s">
        <v>188</v>
      </c>
      <c r="N376" t="s">
        <v>188</v>
      </c>
      <c r="O376" t="s">
        <v>186</v>
      </c>
      <c r="P376" t="s">
        <v>188</v>
      </c>
      <c r="Q376" t="s">
        <v>188</v>
      </c>
      <c r="R376" t="s">
        <v>186</v>
      </c>
      <c r="S376" t="s">
        <v>188</v>
      </c>
      <c r="T376" t="s">
        <v>188</v>
      </c>
      <c r="U376" t="s">
        <v>188</v>
      </c>
      <c r="V376" t="s">
        <v>188</v>
      </c>
      <c r="W376" t="s">
        <v>188</v>
      </c>
      <c r="X376" t="s">
        <v>188</v>
      </c>
      <c r="Y376" t="s">
        <v>186</v>
      </c>
      <c r="Z376" t="s">
        <v>186</v>
      </c>
      <c r="AA376" t="s">
        <v>188</v>
      </c>
      <c r="AB376" t="s">
        <v>188</v>
      </c>
      <c r="AC376" t="s">
        <v>188</v>
      </c>
      <c r="AD376" t="s">
        <v>188</v>
      </c>
      <c r="AE376" t="s">
        <v>186</v>
      </c>
      <c r="AF376" t="s">
        <v>188</v>
      </c>
      <c r="AG376" t="s">
        <v>188</v>
      </c>
      <c r="AH376" t="s">
        <v>188</v>
      </c>
      <c r="AI376" t="s">
        <v>188</v>
      </c>
      <c r="AJ376" t="s">
        <v>188</v>
      </c>
      <c r="AK376" t="s">
        <v>188</v>
      </c>
      <c r="AL376" t="s">
        <v>188</v>
      </c>
      <c r="AM376" t="s">
        <v>240</v>
      </c>
      <c r="AN376" t="s">
        <v>240</v>
      </c>
      <c r="AO376" t="s">
        <v>240</v>
      </c>
      <c r="AP376" t="s">
        <v>240</v>
      </c>
      <c r="AQ376" t="s">
        <v>240</v>
      </c>
      <c r="AR376" t="s">
        <v>240</v>
      </c>
      <c r="AS376" t="s">
        <v>240</v>
      </c>
      <c r="AT376" t="s">
        <v>240</v>
      </c>
      <c r="AU376" t="s">
        <v>240</v>
      </c>
      <c r="AV376" t="s">
        <v>240</v>
      </c>
      <c r="AW376" t="s">
        <v>240</v>
      </c>
      <c r="AX376" s="259" t="s">
        <v>240</v>
      </c>
      <c r="AY376"/>
      <c r="AZ376" t="s">
        <v>240</v>
      </c>
    </row>
    <row r="377" spans="1:52" ht="15" x14ac:dyDescent="0.25">
      <c r="A377" s="262">
        <v>706580</v>
      </c>
      <c r="B377" s="263" t="s">
        <v>261</v>
      </c>
      <c r="C377" s="264" t="s">
        <v>186</v>
      </c>
      <c r="D377" s="264" t="s">
        <v>186</v>
      </c>
      <c r="E377" s="264" t="s">
        <v>186</v>
      </c>
      <c r="F377" s="264" t="s">
        <v>186</v>
      </c>
      <c r="G377" s="264" t="s">
        <v>186</v>
      </c>
      <c r="H377" s="264" t="s">
        <v>186</v>
      </c>
      <c r="I377" s="264" t="s">
        <v>186</v>
      </c>
      <c r="J377" s="264" t="s">
        <v>186</v>
      </c>
      <c r="K377" s="264" t="s">
        <v>186</v>
      </c>
      <c r="L377" s="264" t="s">
        <v>186</v>
      </c>
      <c r="M377" t="s">
        <v>188</v>
      </c>
      <c r="N377" t="s">
        <v>186</v>
      </c>
      <c r="O377" s="264" t="s">
        <v>240</v>
      </c>
      <c r="P377" s="264" t="s">
        <v>240</v>
      </c>
      <c r="Q377" s="264" t="s">
        <v>240</v>
      </c>
      <c r="R377" s="264" t="s">
        <v>240</v>
      </c>
      <c r="S377" s="264" t="s">
        <v>240</v>
      </c>
      <c r="T377" s="264" t="s">
        <v>240</v>
      </c>
      <c r="U377" s="264" t="s">
        <v>240</v>
      </c>
      <c r="V377" s="264" t="s">
        <v>240</v>
      </c>
      <c r="W377" s="264" t="s">
        <v>240</v>
      </c>
      <c r="X377" s="264" t="s">
        <v>240</v>
      </c>
      <c r="Y377" s="264" t="s">
        <v>240</v>
      </c>
      <c r="Z377" s="264" t="s">
        <v>240</v>
      </c>
      <c r="AA377" s="264" t="s">
        <v>240</v>
      </c>
      <c r="AB377" s="264" t="s">
        <v>240</v>
      </c>
      <c r="AC377" s="264" t="s">
        <v>240</v>
      </c>
      <c r="AD377" s="264" t="s">
        <v>240</v>
      </c>
      <c r="AE377" s="264" t="s">
        <v>240</v>
      </c>
      <c r="AF377" s="264" t="s">
        <v>240</v>
      </c>
      <c r="AG377" s="264" t="s">
        <v>240</v>
      </c>
      <c r="AH377" s="264" t="s">
        <v>240</v>
      </c>
      <c r="AI377" s="264" t="s">
        <v>240</v>
      </c>
      <c r="AJ377" s="264" t="s">
        <v>240</v>
      </c>
      <c r="AK377" s="264" t="s">
        <v>240</v>
      </c>
      <c r="AL377" s="264" t="s">
        <v>240</v>
      </c>
      <c r="AM377" s="264" t="s">
        <v>240</v>
      </c>
      <c r="AN377" s="264" t="s">
        <v>240</v>
      </c>
      <c r="AO377" s="264" t="s">
        <v>240</v>
      </c>
      <c r="AP377" s="264" t="s">
        <v>240</v>
      </c>
      <c r="AQ377" s="264" t="s">
        <v>240</v>
      </c>
      <c r="AR377" s="264" t="s">
        <v>240</v>
      </c>
      <c r="AS377" s="264" t="s">
        <v>240</v>
      </c>
      <c r="AT377" s="264" t="s">
        <v>240</v>
      </c>
      <c r="AU377" s="264" t="s">
        <v>240</v>
      </c>
      <c r="AV377" s="264" t="s">
        <v>240</v>
      </c>
      <c r="AW377" s="264" t="s">
        <v>240</v>
      </c>
      <c r="AX377" s="264" t="s">
        <v>240</v>
      </c>
      <c r="AY377" s="264" t="s">
        <v>2044</v>
      </c>
      <c r="AZ377" t="s">
        <v>240</v>
      </c>
    </row>
    <row r="378" spans="1:52" ht="15" x14ac:dyDescent="0.25">
      <c r="A378" s="262">
        <v>706595</v>
      </c>
      <c r="B378" s="263" t="s">
        <v>261</v>
      </c>
      <c r="C378" s="264" t="s">
        <v>188</v>
      </c>
      <c r="D378" s="264" t="s">
        <v>186</v>
      </c>
      <c r="E378" s="264" t="s">
        <v>188</v>
      </c>
      <c r="F378" s="264" t="s">
        <v>188</v>
      </c>
      <c r="G378" s="264" t="s">
        <v>186</v>
      </c>
      <c r="H378" s="264" t="s">
        <v>186</v>
      </c>
      <c r="I378" s="264" t="s">
        <v>186</v>
      </c>
      <c r="J378" s="264" t="s">
        <v>187</v>
      </c>
      <c r="K378" s="264" t="s">
        <v>188</v>
      </c>
      <c r="L378" s="264" t="s">
        <v>186</v>
      </c>
      <c r="M378" t="s">
        <v>2124</v>
      </c>
      <c r="N378" t="s">
        <v>186</v>
      </c>
      <c r="O378" s="264" t="s">
        <v>240</v>
      </c>
      <c r="P378" s="264" t="s">
        <v>240</v>
      </c>
      <c r="Q378" s="264" t="s">
        <v>240</v>
      </c>
      <c r="R378" s="264" t="s">
        <v>240</v>
      </c>
      <c r="S378" s="264" t="s">
        <v>240</v>
      </c>
      <c r="T378" s="264" t="s">
        <v>240</v>
      </c>
      <c r="U378" s="264" t="s">
        <v>240</v>
      </c>
      <c r="V378" s="264" t="s">
        <v>240</v>
      </c>
      <c r="W378" s="264" t="s">
        <v>240</v>
      </c>
      <c r="X378" s="264" t="s">
        <v>240</v>
      </c>
      <c r="Y378" s="264" t="s">
        <v>240</v>
      </c>
      <c r="Z378" s="264" t="s">
        <v>240</v>
      </c>
      <c r="AA378" s="264" t="s">
        <v>240</v>
      </c>
      <c r="AB378" s="264" t="s">
        <v>240</v>
      </c>
      <c r="AC378" s="264" t="s">
        <v>240</v>
      </c>
      <c r="AD378" s="264" t="s">
        <v>240</v>
      </c>
      <c r="AE378" s="264" t="s">
        <v>240</v>
      </c>
      <c r="AF378" s="264" t="s">
        <v>240</v>
      </c>
      <c r="AG378" s="264" t="s">
        <v>240</v>
      </c>
      <c r="AH378" s="264" t="s">
        <v>240</v>
      </c>
      <c r="AI378" s="264" t="s">
        <v>240</v>
      </c>
      <c r="AJ378" s="264" t="s">
        <v>240</v>
      </c>
      <c r="AK378" s="264" t="s">
        <v>240</v>
      </c>
      <c r="AL378" s="264" t="s">
        <v>240</v>
      </c>
      <c r="AM378" s="264" t="s">
        <v>240</v>
      </c>
      <c r="AN378" s="264" t="s">
        <v>240</v>
      </c>
      <c r="AO378" s="264" t="s">
        <v>240</v>
      </c>
      <c r="AP378" s="264" t="s">
        <v>240</v>
      </c>
      <c r="AQ378" s="264" t="s">
        <v>240</v>
      </c>
      <c r="AR378" s="264" t="s">
        <v>240</v>
      </c>
      <c r="AS378" s="264" t="s">
        <v>240</v>
      </c>
      <c r="AT378" s="264" t="s">
        <v>240</v>
      </c>
      <c r="AU378" s="264" t="s">
        <v>240</v>
      </c>
      <c r="AV378" s="264" t="s">
        <v>240</v>
      </c>
      <c r="AW378" s="264" t="s">
        <v>240</v>
      </c>
      <c r="AX378" s="264" t="s">
        <v>240</v>
      </c>
      <c r="AY378" s="264" t="s">
        <v>2044</v>
      </c>
      <c r="AZ378" t="s">
        <v>5190</v>
      </c>
    </row>
    <row r="379" spans="1:52" ht="15" x14ac:dyDescent="0.25">
      <c r="A379" s="260">
        <v>706596</v>
      </c>
      <c r="B379" s="261" t="s">
        <v>262</v>
      </c>
      <c r="C379" t="s">
        <v>186</v>
      </c>
      <c r="D379" t="s">
        <v>188</v>
      </c>
      <c r="E379" t="s">
        <v>188</v>
      </c>
      <c r="F379" t="s">
        <v>188</v>
      </c>
      <c r="G379" t="s">
        <v>188</v>
      </c>
      <c r="H379" t="s">
        <v>186</v>
      </c>
      <c r="I379" t="s">
        <v>186</v>
      </c>
      <c r="J379" t="s">
        <v>188</v>
      </c>
      <c r="K379" t="s">
        <v>188</v>
      </c>
      <c r="L379" t="s">
        <v>186</v>
      </c>
      <c r="M379" t="s">
        <v>188</v>
      </c>
      <c r="N379" t="s">
        <v>188</v>
      </c>
      <c r="O379" t="s">
        <v>188</v>
      </c>
      <c r="P379" t="s">
        <v>188</v>
      </c>
      <c r="Q379" t="s">
        <v>188</v>
      </c>
      <c r="R379" t="s">
        <v>188</v>
      </c>
      <c r="S379" t="s">
        <v>188</v>
      </c>
      <c r="T379" t="s">
        <v>188</v>
      </c>
      <c r="U379" t="s">
        <v>240</v>
      </c>
      <c r="V379" t="s">
        <v>240</v>
      </c>
      <c r="W379" t="s">
        <v>240</v>
      </c>
      <c r="X379" t="s">
        <v>240</v>
      </c>
      <c r="Y379" t="s">
        <v>240</v>
      </c>
      <c r="Z379" t="s">
        <v>240</v>
      </c>
      <c r="AA379" t="s">
        <v>240</v>
      </c>
      <c r="AB379" t="s">
        <v>240</v>
      </c>
      <c r="AC379" t="s">
        <v>240</v>
      </c>
      <c r="AD379" t="s">
        <v>240</v>
      </c>
      <c r="AE379" t="s">
        <v>240</v>
      </c>
      <c r="AF379" t="s">
        <v>240</v>
      </c>
      <c r="AG379" t="s">
        <v>240</v>
      </c>
      <c r="AH379" t="s">
        <v>240</v>
      </c>
      <c r="AI379" t="s">
        <v>240</v>
      </c>
      <c r="AJ379" t="s">
        <v>240</v>
      </c>
      <c r="AK379" t="s">
        <v>240</v>
      </c>
      <c r="AL379" t="s">
        <v>240</v>
      </c>
      <c r="AM379" t="s">
        <v>240</v>
      </c>
      <c r="AN379" t="s">
        <v>240</v>
      </c>
      <c r="AO379" t="s">
        <v>240</v>
      </c>
      <c r="AP379" t="s">
        <v>240</v>
      </c>
      <c r="AQ379" t="s">
        <v>240</v>
      </c>
      <c r="AR379" t="s">
        <v>240</v>
      </c>
      <c r="AS379"/>
      <c r="AT379" t="s">
        <v>240</v>
      </c>
      <c r="AU379" t="s">
        <v>240</v>
      </c>
      <c r="AV379" t="s">
        <v>240</v>
      </c>
      <c r="AW379" t="s">
        <v>240</v>
      </c>
      <c r="AX379" s="259" t="s">
        <v>240</v>
      </c>
      <c r="AY379"/>
      <c r="AZ379" t="s">
        <v>240</v>
      </c>
    </row>
    <row r="380" spans="1:52" ht="21.75" x14ac:dyDescent="0.25">
      <c r="A380" s="265">
        <v>706598</v>
      </c>
      <c r="B380" s="263" t="s">
        <v>261</v>
      </c>
      <c r="C380" s="286" t="s">
        <v>188</v>
      </c>
      <c r="D380" s="286" t="s">
        <v>187</v>
      </c>
      <c r="E380" s="286" t="s">
        <v>188</v>
      </c>
      <c r="F380" s="286" t="s">
        <v>186</v>
      </c>
      <c r="G380" s="286" t="s">
        <v>186</v>
      </c>
      <c r="H380" s="286" t="s">
        <v>188</v>
      </c>
      <c r="I380" s="286" t="s">
        <v>186</v>
      </c>
      <c r="J380" s="286" t="s">
        <v>187</v>
      </c>
      <c r="K380" s="286" t="s">
        <v>187</v>
      </c>
      <c r="L380" s="286" t="s">
        <v>187</v>
      </c>
      <c r="M380" s="286" t="s">
        <v>188</v>
      </c>
      <c r="N380" s="286" t="s">
        <v>188</v>
      </c>
      <c r="O380" s="264"/>
      <c r="P380" s="264"/>
      <c r="Q380" s="264"/>
      <c r="R380" s="264"/>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c r="AS380" s="264"/>
      <c r="AT380" s="264"/>
      <c r="AU380" s="264"/>
      <c r="AV380" s="264"/>
      <c r="AW380" s="264"/>
      <c r="AX380" s="264"/>
      <c r="AY380" s="264" t="s">
        <v>2044</v>
      </c>
      <c r="AZ380" t="s">
        <v>240</v>
      </c>
    </row>
    <row r="381" spans="1:52" ht="15" x14ac:dyDescent="0.25">
      <c r="A381" s="262">
        <v>706609</v>
      </c>
      <c r="B381" s="263" t="s">
        <v>262</v>
      </c>
      <c r="C381" s="264" t="s">
        <v>188</v>
      </c>
      <c r="D381" s="264" t="s">
        <v>188</v>
      </c>
      <c r="E381" s="264" t="s">
        <v>188</v>
      </c>
      <c r="F381" s="264" t="s">
        <v>188</v>
      </c>
      <c r="G381" s="264" t="s">
        <v>188</v>
      </c>
      <c r="H381" s="264" t="s">
        <v>188</v>
      </c>
      <c r="I381" s="264" t="s">
        <v>186</v>
      </c>
      <c r="J381" s="264" t="s">
        <v>188</v>
      </c>
      <c r="K381" s="264" t="s">
        <v>188</v>
      </c>
      <c r="L381" s="264" t="s">
        <v>188</v>
      </c>
      <c r="M381" t="s">
        <v>188</v>
      </c>
      <c r="N381" t="s">
        <v>186</v>
      </c>
      <c r="O381" s="264" t="s">
        <v>188</v>
      </c>
      <c r="P381" s="264" t="s">
        <v>187</v>
      </c>
      <c r="Q381" s="264" t="s">
        <v>188</v>
      </c>
      <c r="R381" s="264" t="s">
        <v>188</v>
      </c>
      <c r="S381" s="264" t="s">
        <v>187</v>
      </c>
      <c r="T381" s="264" t="s">
        <v>188</v>
      </c>
      <c r="U381" s="264" t="s">
        <v>187</v>
      </c>
      <c r="V381" s="264" t="s">
        <v>187</v>
      </c>
      <c r="W381" s="264" t="s">
        <v>187</v>
      </c>
      <c r="X381" s="264" t="s">
        <v>187</v>
      </c>
      <c r="Y381" s="264" t="s">
        <v>187</v>
      </c>
      <c r="Z381" s="264" t="s">
        <v>187</v>
      </c>
      <c r="AA381" s="264" t="s">
        <v>240</v>
      </c>
      <c r="AB381" s="264" t="s">
        <v>240</v>
      </c>
      <c r="AC381" s="264" t="s">
        <v>240</v>
      </c>
      <c r="AD381" s="264" t="s">
        <v>240</v>
      </c>
      <c r="AE381" s="264" t="s">
        <v>240</v>
      </c>
      <c r="AF381" s="264" t="s">
        <v>240</v>
      </c>
      <c r="AG381" s="264" t="s">
        <v>240</v>
      </c>
      <c r="AH381" s="264" t="s">
        <v>240</v>
      </c>
      <c r="AI381" s="264" t="s">
        <v>240</v>
      </c>
      <c r="AJ381" s="264" t="s">
        <v>240</v>
      </c>
      <c r="AK381" s="264" t="s">
        <v>240</v>
      </c>
      <c r="AL381" s="264" t="s">
        <v>240</v>
      </c>
      <c r="AM381" s="264" t="s">
        <v>240</v>
      </c>
      <c r="AN381" s="264" t="s">
        <v>240</v>
      </c>
      <c r="AO381" s="264" t="s">
        <v>240</v>
      </c>
      <c r="AP381" s="264" t="s">
        <v>240</v>
      </c>
      <c r="AQ381" s="264" t="s">
        <v>240</v>
      </c>
      <c r="AR381" s="264" t="s">
        <v>240</v>
      </c>
      <c r="AS381" s="264" t="s">
        <v>240</v>
      </c>
      <c r="AT381" s="264" t="s">
        <v>240</v>
      </c>
      <c r="AU381" s="264" t="s">
        <v>240</v>
      </c>
      <c r="AV381" s="264" t="s">
        <v>240</v>
      </c>
      <c r="AW381" s="264" t="s">
        <v>240</v>
      </c>
      <c r="AX381" s="264" t="s">
        <v>240</v>
      </c>
      <c r="AY381" s="264" t="s">
        <v>2044</v>
      </c>
      <c r="AZ381" t="s">
        <v>240</v>
      </c>
    </row>
    <row r="382" spans="1:52" ht="15" x14ac:dyDescent="0.25">
      <c r="A382" s="262">
        <v>706612</v>
      </c>
      <c r="B382" s="263" t="s">
        <v>262</v>
      </c>
      <c r="C382" s="264" t="s">
        <v>186</v>
      </c>
      <c r="D382" s="264" t="s">
        <v>188</v>
      </c>
      <c r="E382" s="264" t="s">
        <v>186</v>
      </c>
      <c r="F382" s="264" t="s">
        <v>188</v>
      </c>
      <c r="G382" s="264" t="s">
        <v>186</v>
      </c>
      <c r="H382" s="264" t="s">
        <v>187</v>
      </c>
      <c r="I382" s="264" t="s">
        <v>188</v>
      </c>
      <c r="J382" s="264" t="s">
        <v>186</v>
      </c>
      <c r="K382" s="264" t="s">
        <v>186</v>
      </c>
      <c r="L382" s="264" t="s">
        <v>188</v>
      </c>
      <c r="M382" t="s">
        <v>2124</v>
      </c>
      <c r="N382" t="s">
        <v>186</v>
      </c>
      <c r="O382" s="264" t="s">
        <v>187</v>
      </c>
      <c r="P382" s="264" t="s">
        <v>187</v>
      </c>
      <c r="Q382" s="264" t="s">
        <v>187</v>
      </c>
      <c r="R382" s="264" t="s">
        <v>187</v>
      </c>
      <c r="S382" s="264" t="s">
        <v>187</v>
      </c>
      <c r="T382" s="264" t="s">
        <v>187</v>
      </c>
      <c r="U382" s="264" t="s">
        <v>240</v>
      </c>
      <c r="V382" s="264" t="s">
        <v>240</v>
      </c>
      <c r="W382" s="264" t="s">
        <v>240</v>
      </c>
      <c r="X382" s="264" t="s">
        <v>240</v>
      </c>
      <c r="Y382" s="264" t="s">
        <v>240</v>
      </c>
      <c r="Z382" s="264" t="s">
        <v>240</v>
      </c>
      <c r="AA382" s="264" t="s">
        <v>240</v>
      </c>
      <c r="AB382" s="264" t="s">
        <v>240</v>
      </c>
      <c r="AC382" s="264" t="s">
        <v>240</v>
      </c>
      <c r="AD382" s="264" t="s">
        <v>240</v>
      </c>
      <c r="AE382" s="264" t="s">
        <v>240</v>
      </c>
      <c r="AF382" s="264" t="s">
        <v>240</v>
      </c>
      <c r="AG382" s="264" t="s">
        <v>240</v>
      </c>
      <c r="AH382" s="264" t="s">
        <v>240</v>
      </c>
      <c r="AI382" s="264" t="s">
        <v>240</v>
      </c>
      <c r="AJ382" s="264" t="s">
        <v>240</v>
      </c>
      <c r="AK382" s="264" t="s">
        <v>240</v>
      </c>
      <c r="AL382" s="264" t="s">
        <v>240</v>
      </c>
      <c r="AM382" s="264" t="s">
        <v>240</v>
      </c>
      <c r="AN382" s="264" t="s">
        <v>240</v>
      </c>
      <c r="AO382" s="264" t="s">
        <v>240</v>
      </c>
      <c r="AP382" s="264" t="s">
        <v>240</v>
      </c>
      <c r="AQ382" s="264" t="s">
        <v>240</v>
      </c>
      <c r="AR382" s="264" t="s">
        <v>240</v>
      </c>
      <c r="AS382" s="264" t="s">
        <v>240</v>
      </c>
      <c r="AT382" s="264" t="s">
        <v>240</v>
      </c>
      <c r="AU382" s="264" t="s">
        <v>240</v>
      </c>
      <c r="AV382" s="264" t="s">
        <v>240</v>
      </c>
      <c r="AW382" s="264" t="s">
        <v>240</v>
      </c>
      <c r="AX382" s="264" t="s">
        <v>240</v>
      </c>
      <c r="AY382" s="264" t="s">
        <v>2044</v>
      </c>
      <c r="AZ382" t="s">
        <v>240</v>
      </c>
    </row>
    <row r="383" spans="1:52" ht="15" x14ac:dyDescent="0.25">
      <c r="A383" s="260">
        <v>706614</v>
      </c>
      <c r="B383" s="261" t="s">
        <v>468</v>
      </c>
      <c r="C383" t="s">
        <v>186</v>
      </c>
      <c r="D383" t="s">
        <v>186</v>
      </c>
      <c r="E383" t="s">
        <v>188</v>
      </c>
      <c r="F383" t="s">
        <v>188</v>
      </c>
      <c r="G383" t="s">
        <v>186</v>
      </c>
      <c r="H383" t="s">
        <v>186</v>
      </c>
      <c r="I383" t="s">
        <v>188</v>
      </c>
      <c r="J383" t="s">
        <v>188</v>
      </c>
      <c r="K383" t="s">
        <v>188</v>
      </c>
      <c r="L383" t="s">
        <v>188</v>
      </c>
      <c r="M383" t="s">
        <v>186</v>
      </c>
      <c r="N383" t="s">
        <v>186</v>
      </c>
      <c r="O383" t="s">
        <v>186</v>
      </c>
      <c r="P383" t="s">
        <v>186</v>
      </c>
      <c r="Q383" t="s">
        <v>186</v>
      </c>
      <c r="R383" t="s">
        <v>188</v>
      </c>
      <c r="S383" t="s">
        <v>186</v>
      </c>
      <c r="T383" t="s">
        <v>186</v>
      </c>
      <c r="U383" t="s">
        <v>188</v>
      </c>
      <c r="V383" t="s">
        <v>186</v>
      </c>
      <c r="W383" t="s">
        <v>186</v>
      </c>
      <c r="X383" t="s">
        <v>186</v>
      </c>
      <c r="Y383" t="s">
        <v>186</v>
      </c>
      <c r="Z383" t="s">
        <v>188</v>
      </c>
      <c r="AA383" t="s">
        <v>240</v>
      </c>
      <c r="AB383" t="s">
        <v>240</v>
      </c>
      <c r="AC383" t="s">
        <v>240</v>
      </c>
      <c r="AD383" t="s">
        <v>240</v>
      </c>
      <c r="AE383" t="s">
        <v>240</v>
      </c>
      <c r="AF383" t="s">
        <v>240</v>
      </c>
      <c r="AG383" t="s">
        <v>240</v>
      </c>
      <c r="AH383" t="s">
        <v>240</v>
      </c>
      <c r="AI383" t="s">
        <v>240</v>
      </c>
      <c r="AJ383" t="s">
        <v>240</v>
      </c>
      <c r="AK383" t="s">
        <v>240</v>
      </c>
      <c r="AL383" t="s">
        <v>240</v>
      </c>
      <c r="AM383" t="s">
        <v>240</v>
      </c>
      <c r="AN383" t="s">
        <v>240</v>
      </c>
      <c r="AO383" t="s">
        <v>240</v>
      </c>
      <c r="AP383" t="s">
        <v>240</v>
      </c>
      <c r="AQ383" t="s">
        <v>240</v>
      </c>
      <c r="AR383" t="s">
        <v>240</v>
      </c>
      <c r="AS383" t="s">
        <v>240</v>
      </c>
      <c r="AT383" t="s">
        <v>240</v>
      </c>
      <c r="AU383" t="s">
        <v>240</v>
      </c>
      <c r="AV383" t="s">
        <v>240</v>
      </c>
      <c r="AW383" t="s">
        <v>240</v>
      </c>
      <c r="AX383" s="259" t="s">
        <v>240</v>
      </c>
      <c r="AY383"/>
      <c r="AZ383" t="s">
        <v>240</v>
      </c>
    </row>
    <row r="384" spans="1:52" ht="15" x14ac:dyDescent="0.25">
      <c r="A384" s="262">
        <v>706621</v>
      </c>
      <c r="B384" s="263" t="s">
        <v>262</v>
      </c>
      <c r="C384" s="264" t="s">
        <v>186</v>
      </c>
      <c r="D384" s="264" t="s">
        <v>188</v>
      </c>
      <c r="E384" s="264" t="s">
        <v>188</v>
      </c>
      <c r="F384" s="264" t="s">
        <v>188</v>
      </c>
      <c r="G384" s="264" t="s">
        <v>188</v>
      </c>
      <c r="H384" s="264" t="s">
        <v>186</v>
      </c>
      <c r="I384" s="264" t="s">
        <v>186</v>
      </c>
      <c r="J384" s="264" t="s">
        <v>188</v>
      </c>
      <c r="K384" s="264" t="s">
        <v>188</v>
      </c>
      <c r="L384" s="264" t="s">
        <v>188</v>
      </c>
      <c r="M384" t="s">
        <v>186</v>
      </c>
      <c r="N384" t="s">
        <v>186</v>
      </c>
      <c r="O384" s="264" t="s">
        <v>186</v>
      </c>
      <c r="P384" s="264" t="s">
        <v>188</v>
      </c>
      <c r="Q384" s="264" t="s">
        <v>186</v>
      </c>
      <c r="R384" s="264" t="s">
        <v>188</v>
      </c>
      <c r="S384" s="264" t="s">
        <v>188</v>
      </c>
      <c r="T384" s="264" t="s">
        <v>187</v>
      </c>
      <c r="U384" s="264" t="s">
        <v>188</v>
      </c>
      <c r="V384" s="264" t="s">
        <v>188</v>
      </c>
      <c r="W384" s="264" t="s">
        <v>188</v>
      </c>
      <c r="X384" s="264" t="s">
        <v>188</v>
      </c>
      <c r="Y384" s="264" t="s">
        <v>188</v>
      </c>
      <c r="Z384" s="264" t="s">
        <v>188</v>
      </c>
      <c r="AA384" s="264" t="s">
        <v>240</v>
      </c>
      <c r="AB384" s="264" t="s">
        <v>240</v>
      </c>
      <c r="AC384" s="264" t="s">
        <v>240</v>
      </c>
      <c r="AD384" s="264" t="s">
        <v>240</v>
      </c>
      <c r="AE384" s="264" t="s">
        <v>240</v>
      </c>
      <c r="AF384" s="264" t="s">
        <v>240</v>
      </c>
      <c r="AG384" s="264" t="s">
        <v>240</v>
      </c>
      <c r="AH384" s="264" t="s">
        <v>240</v>
      </c>
      <c r="AI384" s="264" t="s">
        <v>240</v>
      </c>
      <c r="AJ384" s="264" t="s">
        <v>240</v>
      </c>
      <c r="AK384" s="264" t="s">
        <v>240</v>
      </c>
      <c r="AL384" s="264" t="s">
        <v>240</v>
      </c>
      <c r="AM384" s="264" t="s">
        <v>240</v>
      </c>
      <c r="AN384" s="264" t="s">
        <v>240</v>
      </c>
      <c r="AO384" s="264" t="s">
        <v>240</v>
      </c>
      <c r="AP384" s="264" t="s">
        <v>240</v>
      </c>
      <c r="AQ384" s="264" t="s">
        <v>240</v>
      </c>
      <c r="AR384" s="264" t="s">
        <v>240</v>
      </c>
      <c r="AS384" s="264" t="s">
        <v>240</v>
      </c>
      <c r="AT384" s="264" t="s">
        <v>240</v>
      </c>
      <c r="AU384" s="264" t="s">
        <v>240</v>
      </c>
      <c r="AV384" s="264" t="s">
        <v>240</v>
      </c>
      <c r="AW384" s="264" t="s">
        <v>240</v>
      </c>
      <c r="AX384" s="264" t="s">
        <v>240</v>
      </c>
      <c r="AY384" s="264" t="s">
        <v>2044</v>
      </c>
      <c r="AZ384" t="s">
        <v>240</v>
      </c>
    </row>
    <row r="385" spans="1:52" ht="15" x14ac:dyDescent="0.25">
      <c r="A385" s="262">
        <v>706623</v>
      </c>
      <c r="B385" s="263" t="s">
        <v>262</v>
      </c>
      <c r="C385" s="264" t="s">
        <v>188</v>
      </c>
      <c r="D385" s="264" t="s">
        <v>188</v>
      </c>
      <c r="E385" s="264" t="s">
        <v>188</v>
      </c>
      <c r="F385" s="264" t="s">
        <v>188</v>
      </c>
      <c r="G385" s="264" t="s">
        <v>188</v>
      </c>
      <c r="H385" s="264" t="s">
        <v>188</v>
      </c>
      <c r="I385" s="264" t="s">
        <v>188</v>
      </c>
      <c r="J385" s="264" t="s">
        <v>188</v>
      </c>
      <c r="K385" s="264" t="s">
        <v>188</v>
      </c>
      <c r="L385" s="264" t="s">
        <v>187</v>
      </c>
      <c r="M385" t="s">
        <v>188</v>
      </c>
      <c r="N385" t="s">
        <v>186</v>
      </c>
      <c r="O385" s="264" t="s">
        <v>188</v>
      </c>
      <c r="P385" s="264" t="s">
        <v>187</v>
      </c>
      <c r="Q385" s="264" t="s">
        <v>187</v>
      </c>
      <c r="R385" s="264" t="s">
        <v>188</v>
      </c>
      <c r="S385" s="264" t="s">
        <v>188</v>
      </c>
      <c r="T385" s="264" t="s">
        <v>188</v>
      </c>
      <c r="U385" s="264" t="s">
        <v>187</v>
      </c>
      <c r="V385" s="264" t="s">
        <v>187</v>
      </c>
      <c r="W385" s="264" t="s">
        <v>187</v>
      </c>
      <c r="X385" s="264" t="s">
        <v>187</v>
      </c>
      <c r="Y385" s="264" t="s">
        <v>187</v>
      </c>
      <c r="Z385" s="264" t="s">
        <v>187</v>
      </c>
      <c r="AA385" s="264" t="s">
        <v>240</v>
      </c>
      <c r="AB385" s="264" t="s">
        <v>240</v>
      </c>
      <c r="AC385" s="264" t="s">
        <v>240</v>
      </c>
      <c r="AD385" s="264" t="s">
        <v>240</v>
      </c>
      <c r="AE385" s="264" t="s">
        <v>240</v>
      </c>
      <c r="AF385" s="264" t="s">
        <v>240</v>
      </c>
      <c r="AG385" s="264" t="s">
        <v>240</v>
      </c>
      <c r="AH385" s="264" t="s">
        <v>240</v>
      </c>
      <c r="AI385" s="264" t="s">
        <v>240</v>
      </c>
      <c r="AJ385" s="264" t="s">
        <v>240</v>
      </c>
      <c r="AK385" s="264" t="s">
        <v>240</v>
      </c>
      <c r="AL385" s="264" t="s">
        <v>240</v>
      </c>
      <c r="AM385" s="264" t="s">
        <v>240</v>
      </c>
      <c r="AN385" s="264" t="s">
        <v>240</v>
      </c>
      <c r="AO385" s="264" t="s">
        <v>240</v>
      </c>
      <c r="AP385" s="264" t="s">
        <v>240</v>
      </c>
      <c r="AQ385" s="264" t="s">
        <v>240</v>
      </c>
      <c r="AR385" s="264" t="s">
        <v>240</v>
      </c>
      <c r="AS385" s="264" t="s">
        <v>240</v>
      </c>
      <c r="AT385" s="264" t="s">
        <v>240</v>
      </c>
      <c r="AU385" s="264" t="s">
        <v>240</v>
      </c>
      <c r="AV385" s="264" t="s">
        <v>240</v>
      </c>
      <c r="AW385" s="264" t="s">
        <v>240</v>
      </c>
      <c r="AX385" s="264" t="s">
        <v>240</v>
      </c>
      <c r="AY385" s="264" t="s">
        <v>2044</v>
      </c>
      <c r="AZ385" t="s">
        <v>5190</v>
      </c>
    </row>
    <row r="386" spans="1:52" ht="15" x14ac:dyDescent="0.25">
      <c r="A386" s="262">
        <v>706625</v>
      </c>
      <c r="B386" s="263" t="s">
        <v>262</v>
      </c>
      <c r="C386" s="264" t="s">
        <v>188</v>
      </c>
      <c r="D386" s="264" t="s">
        <v>188</v>
      </c>
      <c r="E386" s="264" t="s">
        <v>188</v>
      </c>
      <c r="F386" s="264" t="s">
        <v>188</v>
      </c>
      <c r="G386" s="264" t="s">
        <v>188</v>
      </c>
      <c r="H386" s="264" t="s">
        <v>188</v>
      </c>
      <c r="I386" s="264" t="s">
        <v>188</v>
      </c>
      <c r="J386" s="264" t="s">
        <v>188</v>
      </c>
      <c r="K386" s="264" t="s">
        <v>188</v>
      </c>
      <c r="L386" s="264" t="s">
        <v>187</v>
      </c>
      <c r="M386" t="s">
        <v>2124</v>
      </c>
      <c r="N386" t="s">
        <v>186</v>
      </c>
      <c r="O386" s="264" t="s">
        <v>187</v>
      </c>
      <c r="P386" s="264" t="s">
        <v>187</v>
      </c>
      <c r="Q386" s="264" t="s">
        <v>187</v>
      </c>
      <c r="R386" s="264" t="s">
        <v>186</v>
      </c>
      <c r="S386" s="264" t="s">
        <v>187</v>
      </c>
      <c r="T386" s="264" t="s">
        <v>186</v>
      </c>
      <c r="U386" s="264" t="s">
        <v>187</v>
      </c>
      <c r="V386" s="264" t="s">
        <v>187</v>
      </c>
      <c r="W386" s="264" t="s">
        <v>187</v>
      </c>
      <c r="X386" s="264" t="s">
        <v>187</v>
      </c>
      <c r="Y386" s="264" t="s">
        <v>187</v>
      </c>
      <c r="Z386" s="264" t="s">
        <v>187</v>
      </c>
      <c r="AA386" s="264" t="s">
        <v>240</v>
      </c>
      <c r="AB386" s="264" t="s">
        <v>240</v>
      </c>
      <c r="AC386" s="264" t="s">
        <v>240</v>
      </c>
      <c r="AD386" s="264" t="s">
        <v>240</v>
      </c>
      <c r="AE386" s="264" t="s">
        <v>240</v>
      </c>
      <c r="AF386" s="264" t="s">
        <v>240</v>
      </c>
      <c r="AG386" s="264" t="s">
        <v>240</v>
      </c>
      <c r="AH386" s="264" t="s">
        <v>240</v>
      </c>
      <c r="AI386" s="264" t="s">
        <v>240</v>
      </c>
      <c r="AJ386" s="264" t="s">
        <v>240</v>
      </c>
      <c r="AK386" s="264" t="s">
        <v>240</v>
      </c>
      <c r="AL386" s="264" t="s">
        <v>240</v>
      </c>
      <c r="AM386" s="264" t="s">
        <v>240</v>
      </c>
      <c r="AN386" s="264" t="s">
        <v>240</v>
      </c>
      <c r="AO386" s="264" t="s">
        <v>240</v>
      </c>
      <c r="AP386" s="264" t="s">
        <v>240</v>
      </c>
      <c r="AQ386" s="264" t="s">
        <v>240</v>
      </c>
      <c r="AR386" s="264" t="s">
        <v>240</v>
      </c>
      <c r="AS386" s="264" t="s">
        <v>240</v>
      </c>
      <c r="AT386" s="264" t="s">
        <v>240</v>
      </c>
      <c r="AU386" s="264" t="s">
        <v>240</v>
      </c>
      <c r="AV386" s="264" t="s">
        <v>240</v>
      </c>
      <c r="AW386" s="264" t="s">
        <v>240</v>
      </c>
      <c r="AX386" s="264" t="s">
        <v>240</v>
      </c>
      <c r="AY386" s="264" t="s">
        <v>2044</v>
      </c>
      <c r="AZ386" t="s">
        <v>240</v>
      </c>
    </row>
    <row r="387" spans="1:52" ht="15" x14ac:dyDescent="0.25">
      <c r="A387" s="260">
        <v>706631</v>
      </c>
      <c r="B387" s="261" t="s">
        <v>261</v>
      </c>
      <c r="C387" t="s">
        <v>240</v>
      </c>
      <c r="D387" t="s">
        <v>240</v>
      </c>
      <c r="E387" t="s">
        <v>240</v>
      </c>
      <c r="F387" t="s">
        <v>240</v>
      </c>
      <c r="G387" t="s">
        <v>240</v>
      </c>
      <c r="H387" t="s">
        <v>240</v>
      </c>
      <c r="I387" t="s">
        <v>240</v>
      </c>
      <c r="J387" t="s">
        <v>240</v>
      </c>
      <c r="K387" t="s">
        <v>240</v>
      </c>
      <c r="L387" t="s">
        <v>240</v>
      </c>
      <c r="M387" t="s">
        <v>240</v>
      </c>
      <c r="N387" t="s">
        <v>240</v>
      </c>
      <c r="O387" t="s">
        <v>240</v>
      </c>
      <c r="P387" t="s">
        <v>240</v>
      </c>
      <c r="Q387" t="s">
        <v>240</v>
      </c>
      <c r="R387" t="s">
        <v>240</v>
      </c>
      <c r="S387" t="s">
        <v>240</v>
      </c>
      <c r="T387" t="s">
        <v>240</v>
      </c>
      <c r="U387" t="s">
        <v>240</v>
      </c>
      <c r="V387" t="s">
        <v>240</v>
      </c>
      <c r="W387" t="s">
        <v>240</v>
      </c>
      <c r="X387" t="s">
        <v>240</v>
      </c>
      <c r="Y387" t="s">
        <v>240</v>
      </c>
      <c r="Z387" t="s">
        <v>240</v>
      </c>
      <c r="AA387" t="s">
        <v>240</v>
      </c>
      <c r="AB387" t="s">
        <v>240</v>
      </c>
      <c r="AC387" t="s">
        <v>240</v>
      </c>
      <c r="AD387" t="s">
        <v>240</v>
      </c>
      <c r="AE387" t="s">
        <v>240</v>
      </c>
      <c r="AF387" t="s">
        <v>240</v>
      </c>
      <c r="AG387" t="s">
        <v>240</v>
      </c>
      <c r="AH387" t="s">
        <v>240</v>
      </c>
      <c r="AI387" t="s">
        <v>240</v>
      </c>
      <c r="AJ387" t="s">
        <v>240</v>
      </c>
      <c r="AK387" t="s">
        <v>240</v>
      </c>
      <c r="AL387" t="s">
        <v>240</v>
      </c>
      <c r="AM387" t="s">
        <v>240</v>
      </c>
      <c r="AN387" t="s">
        <v>240</v>
      </c>
      <c r="AO387" t="s">
        <v>240</v>
      </c>
      <c r="AP387" t="s">
        <v>240</v>
      </c>
      <c r="AQ387" t="s">
        <v>240</v>
      </c>
      <c r="AR387" t="s">
        <v>240</v>
      </c>
      <c r="AS387" t="s">
        <v>240</v>
      </c>
      <c r="AT387" t="s">
        <v>240</v>
      </c>
      <c r="AU387" t="s">
        <v>240</v>
      </c>
      <c r="AV387" t="s">
        <v>240</v>
      </c>
      <c r="AW387" t="s">
        <v>240</v>
      </c>
      <c r="AX387" s="259" t="s">
        <v>240</v>
      </c>
      <c r="AY387"/>
      <c r="AZ387" t="s">
        <v>240</v>
      </c>
    </row>
    <row r="388" spans="1:52" ht="15" x14ac:dyDescent="0.25">
      <c r="A388" s="260">
        <v>706636</v>
      </c>
      <c r="B388" s="261" t="s">
        <v>261</v>
      </c>
      <c r="C388" t="s">
        <v>240</v>
      </c>
      <c r="D388" t="s">
        <v>240</v>
      </c>
      <c r="E388" t="s">
        <v>240</v>
      </c>
      <c r="F388" t="s">
        <v>240</v>
      </c>
      <c r="G388" t="s">
        <v>240</v>
      </c>
      <c r="H388" t="s">
        <v>240</v>
      </c>
      <c r="I388" t="s">
        <v>240</v>
      </c>
      <c r="J388" t="s">
        <v>240</v>
      </c>
      <c r="K388" t="s">
        <v>240</v>
      </c>
      <c r="L388" t="s">
        <v>240</v>
      </c>
      <c r="M388" t="s">
        <v>240</v>
      </c>
      <c r="N388" t="s">
        <v>240</v>
      </c>
      <c r="O388" t="s">
        <v>240</v>
      </c>
      <c r="P388" t="s">
        <v>240</v>
      </c>
      <c r="Q388" t="s">
        <v>240</v>
      </c>
      <c r="R388" t="s">
        <v>240</v>
      </c>
      <c r="S388" t="s">
        <v>240</v>
      </c>
      <c r="T388" t="s">
        <v>240</v>
      </c>
      <c r="U388" t="s">
        <v>240</v>
      </c>
      <c r="V388" t="s">
        <v>240</v>
      </c>
      <c r="W388" t="s">
        <v>240</v>
      </c>
      <c r="X388" t="s">
        <v>240</v>
      </c>
      <c r="Y388" t="s">
        <v>240</v>
      </c>
      <c r="Z388" t="s">
        <v>240</v>
      </c>
      <c r="AA388" t="s">
        <v>240</v>
      </c>
      <c r="AB388" t="s">
        <v>240</v>
      </c>
      <c r="AC388" t="s">
        <v>240</v>
      </c>
      <c r="AD388" t="s">
        <v>240</v>
      </c>
      <c r="AE388" t="s">
        <v>240</v>
      </c>
      <c r="AF388" t="s">
        <v>240</v>
      </c>
      <c r="AG388" t="s">
        <v>240</v>
      </c>
      <c r="AH388" t="s">
        <v>240</v>
      </c>
      <c r="AI388" t="s">
        <v>240</v>
      </c>
      <c r="AJ388" t="s">
        <v>240</v>
      </c>
      <c r="AK388" t="s">
        <v>240</v>
      </c>
      <c r="AL388" t="s">
        <v>240</v>
      </c>
      <c r="AM388" t="s">
        <v>240</v>
      </c>
      <c r="AN388" t="s">
        <v>240</v>
      </c>
      <c r="AO388" t="s">
        <v>240</v>
      </c>
      <c r="AP388" t="s">
        <v>240</v>
      </c>
      <c r="AQ388" t="s">
        <v>240</v>
      </c>
      <c r="AR388" t="s">
        <v>240</v>
      </c>
      <c r="AS388" t="s">
        <v>240</v>
      </c>
      <c r="AT388" t="s">
        <v>240</v>
      </c>
      <c r="AU388" t="s">
        <v>240</v>
      </c>
      <c r="AV388" t="s">
        <v>240</v>
      </c>
      <c r="AW388" t="s">
        <v>240</v>
      </c>
      <c r="AX388" s="259" t="s">
        <v>240</v>
      </c>
      <c r="AY388"/>
      <c r="AZ388" t="s">
        <v>240</v>
      </c>
    </row>
    <row r="389" spans="1:52" ht="15" x14ac:dyDescent="0.25">
      <c r="A389" s="260">
        <v>706637</v>
      </c>
      <c r="B389" s="261" t="s">
        <v>262</v>
      </c>
      <c r="C389" t="s">
        <v>188</v>
      </c>
      <c r="D389" t="s">
        <v>188</v>
      </c>
      <c r="E389" t="s">
        <v>188</v>
      </c>
      <c r="F389" t="s">
        <v>188</v>
      </c>
      <c r="G389" t="s">
        <v>186</v>
      </c>
      <c r="H389" t="s">
        <v>188</v>
      </c>
      <c r="I389" t="s">
        <v>186</v>
      </c>
      <c r="J389" t="s">
        <v>186</v>
      </c>
      <c r="K389" t="s">
        <v>188</v>
      </c>
      <c r="L389" t="s">
        <v>188</v>
      </c>
      <c r="M389" t="s">
        <v>188</v>
      </c>
      <c r="N389" t="s">
        <v>188</v>
      </c>
      <c r="O389" t="s">
        <v>188</v>
      </c>
      <c r="P389" t="s">
        <v>188</v>
      </c>
      <c r="Q389" t="s">
        <v>188</v>
      </c>
      <c r="R389" t="s">
        <v>186</v>
      </c>
      <c r="S389" t="s">
        <v>186</v>
      </c>
      <c r="T389" t="s">
        <v>187</v>
      </c>
      <c r="U389" t="s">
        <v>186</v>
      </c>
      <c r="V389" t="s">
        <v>186</v>
      </c>
      <c r="W389" t="s">
        <v>186</v>
      </c>
      <c r="X389" t="s">
        <v>188</v>
      </c>
      <c r="Y389" t="s">
        <v>188</v>
      </c>
      <c r="Z389" t="s">
        <v>187</v>
      </c>
      <c r="AA389" t="s">
        <v>240</v>
      </c>
      <c r="AB389" t="s">
        <v>240</v>
      </c>
      <c r="AC389" t="s">
        <v>240</v>
      </c>
      <c r="AD389" t="s">
        <v>240</v>
      </c>
      <c r="AE389" t="s">
        <v>240</v>
      </c>
      <c r="AF389" t="s">
        <v>240</v>
      </c>
      <c r="AG389" t="s">
        <v>240</v>
      </c>
      <c r="AH389" t="s">
        <v>240</v>
      </c>
      <c r="AI389" t="s">
        <v>240</v>
      </c>
      <c r="AJ389" t="s">
        <v>240</v>
      </c>
      <c r="AK389" t="s">
        <v>240</v>
      </c>
      <c r="AL389" t="s">
        <v>240</v>
      </c>
      <c r="AM389" t="s">
        <v>240</v>
      </c>
      <c r="AN389" t="s">
        <v>240</v>
      </c>
      <c r="AO389" t="s">
        <v>240</v>
      </c>
      <c r="AP389" t="s">
        <v>240</v>
      </c>
      <c r="AQ389" t="s">
        <v>240</v>
      </c>
      <c r="AR389" t="s">
        <v>240</v>
      </c>
      <c r="AS389" t="s">
        <v>240</v>
      </c>
      <c r="AT389" t="s">
        <v>240</v>
      </c>
      <c r="AU389" t="s">
        <v>240</v>
      </c>
      <c r="AV389" t="s">
        <v>240</v>
      </c>
      <c r="AW389" t="s">
        <v>240</v>
      </c>
      <c r="AX389" s="259" t="s">
        <v>240</v>
      </c>
      <c r="AY389"/>
      <c r="AZ389" t="s">
        <v>240</v>
      </c>
    </row>
    <row r="390" spans="1:52" ht="15" x14ac:dyDescent="0.25">
      <c r="A390" s="262">
        <v>706647</v>
      </c>
      <c r="B390" s="263" t="s">
        <v>262</v>
      </c>
      <c r="C390" s="264" t="s">
        <v>188</v>
      </c>
      <c r="D390" s="264" t="s">
        <v>188</v>
      </c>
      <c r="E390" s="264" t="s">
        <v>186</v>
      </c>
      <c r="F390" s="264" t="s">
        <v>186</v>
      </c>
      <c r="G390" s="264" t="s">
        <v>188</v>
      </c>
      <c r="H390" s="264" t="s">
        <v>188</v>
      </c>
      <c r="I390" s="264" t="s">
        <v>188</v>
      </c>
      <c r="J390" s="264" t="s">
        <v>188</v>
      </c>
      <c r="K390" s="264" t="s">
        <v>187</v>
      </c>
      <c r="L390" s="264" t="s">
        <v>188</v>
      </c>
      <c r="M390" t="s">
        <v>2124</v>
      </c>
      <c r="N390" t="s">
        <v>186</v>
      </c>
      <c r="O390" s="264" t="s">
        <v>187</v>
      </c>
      <c r="P390" s="264" t="s">
        <v>187</v>
      </c>
      <c r="Q390" s="264" t="s">
        <v>187</v>
      </c>
      <c r="R390" s="264" t="s">
        <v>187</v>
      </c>
      <c r="S390" s="264" t="s">
        <v>187</v>
      </c>
      <c r="T390" s="264" t="s">
        <v>187</v>
      </c>
      <c r="U390" s="264" t="s">
        <v>240</v>
      </c>
      <c r="V390" s="264" t="s">
        <v>240</v>
      </c>
      <c r="W390" s="264" t="s">
        <v>240</v>
      </c>
      <c r="X390" s="264" t="s">
        <v>240</v>
      </c>
      <c r="Y390" s="264" t="s">
        <v>240</v>
      </c>
      <c r="Z390" s="264" t="s">
        <v>240</v>
      </c>
      <c r="AA390" s="264" t="s">
        <v>240</v>
      </c>
      <c r="AB390" s="264" t="s">
        <v>240</v>
      </c>
      <c r="AC390" s="264" t="s">
        <v>240</v>
      </c>
      <c r="AD390" s="264" t="s">
        <v>240</v>
      </c>
      <c r="AE390" s="264" t="s">
        <v>240</v>
      </c>
      <c r="AF390" s="264" t="s">
        <v>240</v>
      </c>
      <c r="AG390" s="264" t="s">
        <v>240</v>
      </c>
      <c r="AH390" s="264" t="s">
        <v>240</v>
      </c>
      <c r="AI390" s="264" t="s">
        <v>240</v>
      </c>
      <c r="AJ390" s="264" t="s">
        <v>240</v>
      </c>
      <c r="AK390" s="264" t="s">
        <v>240</v>
      </c>
      <c r="AL390" s="264" t="s">
        <v>240</v>
      </c>
      <c r="AM390" s="264" t="s">
        <v>240</v>
      </c>
      <c r="AN390" s="264" t="s">
        <v>240</v>
      </c>
      <c r="AO390" s="264" t="s">
        <v>240</v>
      </c>
      <c r="AP390" s="264" t="s">
        <v>240</v>
      </c>
      <c r="AQ390" s="264" t="s">
        <v>240</v>
      </c>
      <c r="AR390" s="264" t="s">
        <v>240</v>
      </c>
      <c r="AS390" s="264" t="s">
        <v>240</v>
      </c>
      <c r="AT390" s="264" t="s">
        <v>240</v>
      </c>
      <c r="AU390" s="264" t="s">
        <v>240</v>
      </c>
      <c r="AV390" s="264" t="s">
        <v>240</v>
      </c>
      <c r="AW390" s="264" t="s">
        <v>240</v>
      </c>
      <c r="AX390" s="264" t="s">
        <v>240</v>
      </c>
      <c r="AY390" s="264" t="s">
        <v>2044</v>
      </c>
      <c r="AZ390" t="s">
        <v>240</v>
      </c>
    </row>
    <row r="391" spans="1:52" ht="15" x14ac:dyDescent="0.25">
      <c r="A391" s="260">
        <v>706648</v>
      </c>
      <c r="B391" s="261" t="s">
        <v>239</v>
      </c>
      <c r="C391" t="s">
        <v>186</v>
      </c>
      <c r="D391" t="s">
        <v>188</v>
      </c>
      <c r="E391" t="s">
        <v>188</v>
      </c>
      <c r="F391" t="s">
        <v>188</v>
      </c>
      <c r="G391" t="s">
        <v>188</v>
      </c>
      <c r="H391" t="s">
        <v>186</v>
      </c>
      <c r="I391" t="s">
        <v>186</v>
      </c>
      <c r="J391" t="s">
        <v>188</v>
      </c>
      <c r="K391" t="s">
        <v>188</v>
      </c>
      <c r="L391" t="s">
        <v>186</v>
      </c>
      <c r="M391" t="s">
        <v>188</v>
      </c>
      <c r="N391" t="s">
        <v>188</v>
      </c>
      <c r="O391" t="s">
        <v>188</v>
      </c>
      <c r="P391" t="s">
        <v>188</v>
      </c>
      <c r="Q391" t="s">
        <v>188</v>
      </c>
      <c r="R391" t="s">
        <v>188</v>
      </c>
      <c r="S391" t="s">
        <v>188</v>
      </c>
      <c r="T391" t="s">
        <v>187</v>
      </c>
      <c r="U391" t="s">
        <v>186</v>
      </c>
      <c r="V391" t="s">
        <v>188</v>
      </c>
      <c r="W391" t="s">
        <v>186</v>
      </c>
      <c r="X391" t="s">
        <v>188</v>
      </c>
      <c r="Y391" t="s">
        <v>188</v>
      </c>
      <c r="Z391" t="s">
        <v>187</v>
      </c>
      <c r="AA391" t="s">
        <v>188</v>
      </c>
      <c r="AB391" t="s">
        <v>188</v>
      </c>
      <c r="AC391" t="s">
        <v>187</v>
      </c>
      <c r="AD391" t="s">
        <v>187</v>
      </c>
      <c r="AE391" t="s">
        <v>187</v>
      </c>
      <c r="AF391" t="s">
        <v>187</v>
      </c>
      <c r="AG391" t="s">
        <v>188</v>
      </c>
      <c r="AH391" t="s">
        <v>187</v>
      </c>
      <c r="AI391" t="s">
        <v>187</v>
      </c>
      <c r="AJ391" t="s">
        <v>188</v>
      </c>
      <c r="AK391" t="s">
        <v>187</v>
      </c>
      <c r="AL391" t="s">
        <v>188</v>
      </c>
      <c r="AM391" t="s">
        <v>240</v>
      </c>
      <c r="AN391" t="s">
        <v>240</v>
      </c>
      <c r="AO391" t="s">
        <v>240</v>
      </c>
      <c r="AP391" t="s">
        <v>240</v>
      </c>
      <c r="AQ391" t="s">
        <v>240</v>
      </c>
      <c r="AR391" t="s">
        <v>240</v>
      </c>
      <c r="AS391" t="s">
        <v>240</v>
      </c>
      <c r="AT391" t="s">
        <v>240</v>
      </c>
      <c r="AU391" t="s">
        <v>240</v>
      </c>
      <c r="AV391" t="s">
        <v>240</v>
      </c>
      <c r="AW391" t="s">
        <v>240</v>
      </c>
      <c r="AX391" s="259" t="s">
        <v>240</v>
      </c>
      <c r="AY391"/>
      <c r="AZ391" t="s">
        <v>240</v>
      </c>
    </row>
    <row r="392" spans="1:52" ht="15" x14ac:dyDescent="0.25">
      <c r="A392" s="262">
        <v>706651</v>
      </c>
      <c r="B392" s="263" t="s">
        <v>262</v>
      </c>
      <c r="C392" s="264" t="s">
        <v>186</v>
      </c>
      <c r="D392" s="264" t="s">
        <v>188</v>
      </c>
      <c r="E392" s="264" t="s">
        <v>186</v>
      </c>
      <c r="F392" s="264" t="s">
        <v>188</v>
      </c>
      <c r="G392" s="264" t="s">
        <v>186</v>
      </c>
      <c r="H392" s="264" t="s">
        <v>186</v>
      </c>
      <c r="I392" s="264" t="s">
        <v>186</v>
      </c>
      <c r="J392" s="264" t="s">
        <v>186</v>
      </c>
      <c r="K392" s="264" t="s">
        <v>188</v>
      </c>
      <c r="L392" s="264" t="s">
        <v>186</v>
      </c>
      <c r="M392" t="s">
        <v>186</v>
      </c>
      <c r="N392" t="s">
        <v>186</v>
      </c>
      <c r="O392" s="264" t="s">
        <v>188</v>
      </c>
      <c r="P392" s="264" t="s">
        <v>188</v>
      </c>
      <c r="Q392" s="264" t="s">
        <v>188</v>
      </c>
      <c r="R392" s="264" t="s">
        <v>187</v>
      </c>
      <c r="S392" s="264" t="s">
        <v>187</v>
      </c>
      <c r="T392" s="264" t="s">
        <v>188</v>
      </c>
      <c r="U392" s="264" t="s">
        <v>187</v>
      </c>
      <c r="V392" s="264" t="s">
        <v>187</v>
      </c>
      <c r="W392" s="264" t="s">
        <v>187</v>
      </c>
      <c r="X392" s="264" t="s">
        <v>187</v>
      </c>
      <c r="Y392" s="264" t="s">
        <v>187</v>
      </c>
      <c r="Z392" s="264" t="s">
        <v>187</v>
      </c>
      <c r="AA392" s="264" t="s">
        <v>240</v>
      </c>
      <c r="AB392" s="264" t="s">
        <v>240</v>
      </c>
      <c r="AC392" s="264" t="s">
        <v>240</v>
      </c>
      <c r="AD392" s="264" t="s">
        <v>240</v>
      </c>
      <c r="AE392" s="264" t="s">
        <v>240</v>
      </c>
      <c r="AF392" s="264" t="s">
        <v>240</v>
      </c>
      <c r="AG392" s="264" t="s">
        <v>240</v>
      </c>
      <c r="AH392" s="264" t="s">
        <v>240</v>
      </c>
      <c r="AI392" s="264" t="s">
        <v>240</v>
      </c>
      <c r="AJ392" s="264" t="s">
        <v>240</v>
      </c>
      <c r="AK392" s="264" t="s">
        <v>240</v>
      </c>
      <c r="AL392" s="264" t="s">
        <v>240</v>
      </c>
      <c r="AM392" s="264" t="s">
        <v>240</v>
      </c>
      <c r="AN392" s="264" t="s">
        <v>240</v>
      </c>
      <c r="AO392" s="264" t="s">
        <v>240</v>
      </c>
      <c r="AP392" s="264" t="s">
        <v>240</v>
      </c>
      <c r="AQ392" s="264" t="s">
        <v>240</v>
      </c>
      <c r="AR392" s="264" t="s">
        <v>240</v>
      </c>
      <c r="AS392" s="264" t="s">
        <v>240</v>
      </c>
      <c r="AT392" s="264" t="s">
        <v>240</v>
      </c>
      <c r="AU392" s="264" t="s">
        <v>240</v>
      </c>
      <c r="AV392" s="264" t="s">
        <v>240</v>
      </c>
      <c r="AW392" s="264" t="s">
        <v>240</v>
      </c>
      <c r="AX392" s="264" t="s">
        <v>240</v>
      </c>
      <c r="AY392" s="264" t="s">
        <v>2044</v>
      </c>
      <c r="AZ392" t="s">
        <v>240</v>
      </c>
    </row>
    <row r="393" spans="1:52" ht="15" x14ac:dyDescent="0.25">
      <c r="A393" s="262">
        <v>706655</v>
      </c>
      <c r="B393" s="263" t="s">
        <v>261</v>
      </c>
      <c r="C393" s="264" t="s">
        <v>188</v>
      </c>
      <c r="D393" s="264" t="s">
        <v>188</v>
      </c>
      <c r="E393" s="264" t="s">
        <v>187</v>
      </c>
      <c r="F393" s="264" t="s">
        <v>188</v>
      </c>
      <c r="G393" s="264" t="s">
        <v>188</v>
      </c>
      <c r="H393" s="264" t="s">
        <v>188</v>
      </c>
      <c r="I393" s="264" t="s">
        <v>187</v>
      </c>
      <c r="J393" s="264" t="s">
        <v>187</v>
      </c>
      <c r="K393" s="264" t="s">
        <v>187</v>
      </c>
      <c r="L393" s="264" t="s">
        <v>187</v>
      </c>
      <c r="M393" t="s">
        <v>188</v>
      </c>
      <c r="N393" t="s">
        <v>186</v>
      </c>
      <c r="O393" s="264" t="s">
        <v>240</v>
      </c>
      <c r="P393" s="264" t="s">
        <v>240</v>
      </c>
      <c r="Q393" s="264" t="s">
        <v>240</v>
      </c>
      <c r="R393" s="264" t="s">
        <v>240</v>
      </c>
      <c r="S393" s="264" t="s">
        <v>240</v>
      </c>
      <c r="T393" s="264" t="s">
        <v>240</v>
      </c>
      <c r="U393" s="264" t="s">
        <v>240</v>
      </c>
      <c r="V393" s="264" t="s">
        <v>240</v>
      </c>
      <c r="W393" s="264" t="s">
        <v>240</v>
      </c>
      <c r="X393" s="264" t="s">
        <v>240</v>
      </c>
      <c r="Y393" s="264" t="s">
        <v>240</v>
      </c>
      <c r="Z393" s="264" t="s">
        <v>240</v>
      </c>
      <c r="AA393" s="264" t="s">
        <v>240</v>
      </c>
      <c r="AB393" s="264" t="s">
        <v>240</v>
      </c>
      <c r="AC393" s="264" t="s">
        <v>240</v>
      </c>
      <c r="AD393" s="264" t="s">
        <v>240</v>
      </c>
      <c r="AE393" s="264" t="s">
        <v>240</v>
      </c>
      <c r="AF393" s="264" t="s">
        <v>240</v>
      </c>
      <c r="AG393" s="264" t="s">
        <v>240</v>
      </c>
      <c r="AH393" s="264" t="s">
        <v>240</v>
      </c>
      <c r="AI393" s="264" t="s">
        <v>240</v>
      </c>
      <c r="AJ393" s="264" t="s">
        <v>240</v>
      </c>
      <c r="AK393" s="264" t="s">
        <v>240</v>
      </c>
      <c r="AL393" s="264" t="s">
        <v>240</v>
      </c>
      <c r="AM393" s="264" t="s">
        <v>240</v>
      </c>
      <c r="AN393" s="264" t="s">
        <v>240</v>
      </c>
      <c r="AO393" s="264" t="s">
        <v>240</v>
      </c>
      <c r="AP393" s="264" t="s">
        <v>240</v>
      </c>
      <c r="AQ393" s="264" t="s">
        <v>240</v>
      </c>
      <c r="AR393" s="264" t="s">
        <v>240</v>
      </c>
      <c r="AS393" s="264" t="s">
        <v>240</v>
      </c>
      <c r="AT393" s="264" t="s">
        <v>240</v>
      </c>
      <c r="AU393" s="264" t="s">
        <v>240</v>
      </c>
      <c r="AV393" s="264" t="s">
        <v>240</v>
      </c>
      <c r="AW393" s="264" t="s">
        <v>240</v>
      </c>
      <c r="AX393" s="264" t="s">
        <v>240</v>
      </c>
      <c r="AY393" s="264" t="s">
        <v>2044</v>
      </c>
      <c r="AZ393" t="s">
        <v>5190</v>
      </c>
    </row>
    <row r="394" spans="1:52" ht="15" x14ac:dyDescent="0.25">
      <c r="A394" s="262">
        <v>706656</v>
      </c>
      <c r="B394" s="263" t="s">
        <v>261</v>
      </c>
      <c r="C394" s="264" t="s">
        <v>188</v>
      </c>
      <c r="D394" s="264" t="s">
        <v>188</v>
      </c>
      <c r="E394" s="264" t="s">
        <v>188</v>
      </c>
      <c r="F394" s="264" t="s">
        <v>186</v>
      </c>
      <c r="G394" s="264" t="s">
        <v>186</v>
      </c>
      <c r="H394" s="264" t="s">
        <v>186</v>
      </c>
      <c r="I394" s="264" t="s">
        <v>187</v>
      </c>
      <c r="J394" s="264" t="s">
        <v>187</v>
      </c>
      <c r="K394" s="264" t="s">
        <v>187</v>
      </c>
      <c r="L394" s="264" t="s">
        <v>187</v>
      </c>
      <c r="M394" t="s">
        <v>2124</v>
      </c>
      <c r="N394" t="s">
        <v>186</v>
      </c>
      <c r="O394" s="264" t="s">
        <v>240</v>
      </c>
      <c r="P394" s="264" t="s">
        <v>240</v>
      </c>
      <c r="Q394" s="264" t="s">
        <v>240</v>
      </c>
      <c r="R394" s="264" t="s">
        <v>240</v>
      </c>
      <c r="S394" s="264" t="s">
        <v>240</v>
      </c>
      <c r="T394" s="264" t="s">
        <v>240</v>
      </c>
      <c r="U394" s="264" t="s">
        <v>240</v>
      </c>
      <c r="V394" s="264" t="s">
        <v>240</v>
      </c>
      <c r="W394" s="264" t="s">
        <v>240</v>
      </c>
      <c r="X394" s="264" t="s">
        <v>240</v>
      </c>
      <c r="Y394" s="264" t="s">
        <v>240</v>
      </c>
      <c r="Z394" s="264" t="s">
        <v>240</v>
      </c>
      <c r="AA394" s="264" t="s">
        <v>240</v>
      </c>
      <c r="AB394" s="264" t="s">
        <v>240</v>
      </c>
      <c r="AC394" s="264" t="s">
        <v>240</v>
      </c>
      <c r="AD394" s="264" t="s">
        <v>240</v>
      </c>
      <c r="AE394" s="264" t="s">
        <v>240</v>
      </c>
      <c r="AF394" s="264" t="s">
        <v>240</v>
      </c>
      <c r="AG394" s="264" t="s">
        <v>240</v>
      </c>
      <c r="AH394" s="264" t="s">
        <v>240</v>
      </c>
      <c r="AI394" s="264" t="s">
        <v>240</v>
      </c>
      <c r="AJ394" s="264" t="s">
        <v>240</v>
      </c>
      <c r="AK394" s="264" t="s">
        <v>240</v>
      </c>
      <c r="AL394" s="264" t="s">
        <v>240</v>
      </c>
      <c r="AM394" s="264" t="s">
        <v>240</v>
      </c>
      <c r="AN394" s="264" t="s">
        <v>240</v>
      </c>
      <c r="AO394" s="264" t="s">
        <v>240</v>
      </c>
      <c r="AP394" s="264" t="s">
        <v>240</v>
      </c>
      <c r="AQ394" s="264" t="s">
        <v>240</v>
      </c>
      <c r="AR394" s="264" t="s">
        <v>240</v>
      </c>
      <c r="AS394" s="264" t="s">
        <v>240</v>
      </c>
      <c r="AT394" s="264" t="s">
        <v>240</v>
      </c>
      <c r="AU394" s="264" t="s">
        <v>240</v>
      </c>
      <c r="AV394" s="264" t="s">
        <v>240</v>
      </c>
      <c r="AW394" s="264" t="s">
        <v>240</v>
      </c>
      <c r="AX394" s="264" t="s">
        <v>240</v>
      </c>
      <c r="AY394" s="264" t="s">
        <v>2044</v>
      </c>
      <c r="AZ394" t="s">
        <v>5190</v>
      </c>
    </row>
    <row r="395" spans="1:52" ht="15" x14ac:dyDescent="0.25">
      <c r="A395" s="262">
        <v>706662</v>
      </c>
      <c r="B395" s="263" t="s">
        <v>261</v>
      </c>
      <c r="C395" s="264" t="s">
        <v>188</v>
      </c>
      <c r="D395" s="264" t="s">
        <v>188</v>
      </c>
      <c r="E395" s="264" t="s">
        <v>188</v>
      </c>
      <c r="F395" s="264" t="s">
        <v>188</v>
      </c>
      <c r="G395" s="264" t="s">
        <v>188</v>
      </c>
      <c r="H395" s="264" t="s">
        <v>188</v>
      </c>
      <c r="I395" s="264" t="s">
        <v>187</v>
      </c>
      <c r="J395" s="264" t="s">
        <v>187</v>
      </c>
      <c r="K395" s="264" t="s">
        <v>187</v>
      </c>
      <c r="L395" s="264" t="s">
        <v>187</v>
      </c>
      <c r="M395" t="s">
        <v>186</v>
      </c>
      <c r="N395" t="s">
        <v>186</v>
      </c>
      <c r="O395" s="264" t="s">
        <v>240</v>
      </c>
      <c r="P395" s="264" t="s">
        <v>240</v>
      </c>
      <c r="Q395" s="264" t="s">
        <v>240</v>
      </c>
      <c r="R395" s="264" t="s">
        <v>240</v>
      </c>
      <c r="S395" s="264" t="s">
        <v>240</v>
      </c>
      <c r="T395" s="264" t="s">
        <v>240</v>
      </c>
      <c r="U395" s="264" t="s">
        <v>240</v>
      </c>
      <c r="V395" s="264" t="s">
        <v>240</v>
      </c>
      <c r="W395" s="264" t="s">
        <v>240</v>
      </c>
      <c r="X395" s="264" t="s">
        <v>240</v>
      </c>
      <c r="Y395" s="264" t="s">
        <v>240</v>
      </c>
      <c r="Z395" s="264" t="s">
        <v>240</v>
      </c>
      <c r="AA395" s="264" t="s">
        <v>240</v>
      </c>
      <c r="AB395" s="264" t="s">
        <v>240</v>
      </c>
      <c r="AC395" s="264" t="s">
        <v>240</v>
      </c>
      <c r="AD395" s="264" t="s">
        <v>240</v>
      </c>
      <c r="AE395" s="264" t="s">
        <v>240</v>
      </c>
      <c r="AF395" s="264" t="s">
        <v>240</v>
      </c>
      <c r="AG395" s="264" t="s">
        <v>240</v>
      </c>
      <c r="AH395" s="264" t="s">
        <v>240</v>
      </c>
      <c r="AI395" s="264" t="s">
        <v>240</v>
      </c>
      <c r="AJ395" s="264" t="s">
        <v>240</v>
      </c>
      <c r="AK395" s="264" t="s">
        <v>240</v>
      </c>
      <c r="AL395" s="264" t="s">
        <v>240</v>
      </c>
      <c r="AM395" s="264" t="s">
        <v>240</v>
      </c>
      <c r="AN395" s="264" t="s">
        <v>240</v>
      </c>
      <c r="AO395" s="264" t="s">
        <v>240</v>
      </c>
      <c r="AP395" s="264" t="s">
        <v>240</v>
      </c>
      <c r="AQ395" s="264" t="s">
        <v>240</v>
      </c>
      <c r="AR395" s="264" t="s">
        <v>240</v>
      </c>
      <c r="AS395" s="264" t="s">
        <v>240</v>
      </c>
      <c r="AT395" s="264" t="s">
        <v>240</v>
      </c>
      <c r="AU395" s="264" t="s">
        <v>240</v>
      </c>
      <c r="AV395" s="264" t="s">
        <v>240</v>
      </c>
      <c r="AW395" s="264" t="s">
        <v>240</v>
      </c>
      <c r="AX395" s="264" t="s">
        <v>240</v>
      </c>
      <c r="AY395" s="264" t="s">
        <v>2044</v>
      </c>
      <c r="AZ395" t="s">
        <v>5190</v>
      </c>
    </row>
    <row r="396" spans="1:52" ht="15" x14ac:dyDescent="0.25">
      <c r="A396" s="260">
        <v>706664</v>
      </c>
      <c r="B396" s="261" t="s">
        <v>261</v>
      </c>
      <c r="C396" t="s">
        <v>186</v>
      </c>
      <c r="D396" t="s">
        <v>186</v>
      </c>
      <c r="E396" t="s">
        <v>186</v>
      </c>
      <c r="F396" t="s">
        <v>188</v>
      </c>
      <c r="G396" t="s">
        <v>186</v>
      </c>
      <c r="H396" t="s">
        <v>187</v>
      </c>
      <c r="I396" t="s">
        <v>186</v>
      </c>
      <c r="J396" t="s">
        <v>188</v>
      </c>
      <c r="K396" t="s">
        <v>187</v>
      </c>
      <c r="L396" t="s">
        <v>188</v>
      </c>
      <c r="M396" t="s">
        <v>188</v>
      </c>
      <c r="N396" t="s">
        <v>188</v>
      </c>
      <c r="O396" t="s">
        <v>240</v>
      </c>
      <c r="P396" t="s">
        <v>240</v>
      </c>
      <c r="Q396" t="s">
        <v>240</v>
      </c>
      <c r="R396" t="s">
        <v>240</v>
      </c>
      <c r="S396" t="s">
        <v>240</v>
      </c>
      <c r="T396" t="s">
        <v>240</v>
      </c>
      <c r="U396" t="s">
        <v>240</v>
      </c>
      <c r="V396" t="s">
        <v>240</v>
      </c>
      <c r="W396" t="s">
        <v>240</v>
      </c>
      <c r="X396" t="s">
        <v>240</v>
      </c>
      <c r="Y396" t="s">
        <v>240</v>
      </c>
      <c r="Z396" t="s">
        <v>240</v>
      </c>
      <c r="AA396" t="s">
        <v>240</v>
      </c>
      <c r="AB396" t="s">
        <v>240</v>
      </c>
      <c r="AC396" t="s">
        <v>240</v>
      </c>
      <c r="AD396" t="s">
        <v>240</v>
      </c>
      <c r="AE396" t="s">
        <v>240</v>
      </c>
      <c r="AF396" t="s">
        <v>240</v>
      </c>
      <c r="AG396" t="s">
        <v>240</v>
      </c>
      <c r="AH396" t="s">
        <v>240</v>
      </c>
      <c r="AI396" t="s">
        <v>240</v>
      </c>
      <c r="AJ396" t="s">
        <v>240</v>
      </c>
      <c r="AK396" t="s">
        <v>240</v>
      </c>
      <c r="AL396" t="s">
        <v>240</v>
      </c>
      <c r="AM396" t="s">
        <v>240</v>
      </c>
      <c r="AN396" t="s">
        <v>240</v>
      </c>
      <c r="AO396" t="s">
        <v>240</v>
      </c>
      <c r="AP396" t="s">
        <v>240</v>
      </c>
      <c r="AQ396" t="s">
        <v>240</v>
      </c>
      <c r="AR396" t="s">
        <v>240</v>
      </c>
      <c r="AS396"/>
      <c r="AT396" t="s">
        <v>240</v>
      </c>
      <c r="AU396" t="s">
        <v>240</v>
      </c>
      <c r="AV396" t="s">
        <v>240</v>
      </c>
      <c r="AW396" t="s">
        <v>240</v>
      </c>
      <c r="AX396" s="259" t="s">
        <v>240</v>
      </c>
      <c r="AY396"/>
      <c r="AZ396" t="s">
        <v>240</v>
      </c>
    </row>
    <row r="397" spans="1:52" ht="15" x14ac:dyDescent="0.25">
      <c r="A397" s="262">
        <v>706666</v>
      </c>
      <c r="B397" s="263" t="s">
        <v>261</v>
      </c>
      <c r="C397" s="264" t="s">
        <v>188</v>
      </c>
      <c r="D397" s="264" t="s">
        <v>188</v>
      </c>
      <c r="E397" s="264" t="s">
        <v>188</v>
      </c>
      <c r="F397" s="264" t="s">
        <v>188</v>
      </c>
      <c r="G397" s="264" t="s">
        <v>188</v>
      </c>
      <c r="H397" s="264" t="s">
        <v>188</v>
      </c>
      <c r="I397" s="264" t="s">
        <v>187</v>
      </c>
      <c r="J397" s="264" t="s">
        <v>187</v>
      </c>
      <c r="K397" s="264" t="s">
        <v>187</v>
      </c>
      <c r="L397" s="264" t="s">
        <v>187</v>
      </c>
      <c r="M397" t="s">
        <v>188</v>
      </c>
      <c r="N397" t="s">
        <v>186</v>
      </c>
      <c r="O397" s="264" t="s">
        <v>240</v>
      </c>
      <c r="P397" s="264" t="s">
        <v>240</v>
      </c>
      <c r="Q397" s="264" t="s">
        <v>240</v>
      </c>
      <c r="R397" s="264" t="s">
        <v>240</v>
      </c>
      <c r="S397" s="264" t="s">
        <v>240</v>
      </c>
      <c r="T397" s="264" t="s">
        <v>240</v>
      </c>
      <c r="U397" s="264" t="s">
        <v>240</v>
      </c>
      <c r="V397" s="264" t="s">
        <v>240</v>
      </c>
      <c r="W397" s="264" t="s">
        <v>240</v>
      </c>
      <c r="X397" s="264" t="s">
        <v>240</v>
      </c>
      <c r="Y397" s="264" t="s">
        <v>240</v>
      </c>
      <c r="Z397" s="264" t="s">
        <v>240</v>
      </c>
      <c r="AA397" s="264" t="s">
        <v>240</v>
      </c>
      <c r="AB397" s="264" t="s">
        <v>240</v>
      </c>
      <c r="AC397" s="264" t="s">
        <v>240</v>
      </c>
      <c r="AD397" s="264" t="s">
        <v>240</v>
      </c>
      <c r="AE397" s="264" t="s">
        <v>240</v>
      </c>
      <c r="AF397" s="264" t="s">
        <v>240</v>
      </c>
      <c r="AG397" s="264" t="s">
        <v>240</v>
      </c>
      <c r="AH397" s="264" t="s">
        <v>240</v>
      </c>
      <c r="AI397" s="264" t="s">
        <v>240</v>
      </c>
      <c r="AJ397" s="264" t="s">
        <v>240</v>
      </c>
      <c r="AK397" s="264" t="s">
        <v>240</v>
      </c>
      <c r="AL397" s="264" t="s">
        <v>240</v>
      </c>
      <c r="AM397" s="264" t="s">
        <v>240</v>
      </c>
      <c r="AN397" s="264" t="s">
        <v>240</v>
      </c>
      <c r="AO397" s="264" t="s">
        <v>240</v>
      </c>
      <c r="AP397" s="264" t="s">
        <v>240</v>
      </c>
      <c r="AQ397" s="264" t="s">
        <v>240</v>
      </c>
      <c r="AR397" s="264" t="s">
        <v>240</v>
      </c>
      <c r="AS397" s="264" t="s">
        <v>240</v>
      </c>
      <c r="AT397" s="264" t="s">
        <v>240</v>
      </c>
      <c r="AU397" s="264" t="s">
        <v>240</v>
      </c>
      <c r="AV397" s="264" t="s">
        <v>240</v>
      </c>
      <c r="AW397" s="264" t="s">
        <v>240</v>
      </c>
      <c r="AX397" s="264" t="s">
        <v>240</v>
      </c>
      <c r="AY397" s="264" t="s">
        <v>2044</v>
      </c>
      <c r="AZ397" t="s">
        <v>5190</v>
      </c>
    </row>
    <row r="398" spans="1:52" ht="15" x14ac:dyDescent="0.25">
      <c r="A398" s="262">
        <v>706667</v>
      </c>
      <c r="B398" s="263" t="s">
        <v>261</v>
      </c>
      <c r="C398" s="264" t="s">
        <v>187</v>
      </c>
      <c r="D398" s="264" t="s">
        <v>188</v>
      </c>
      <c r="E398" s="264" t="s">
        <v>187</v>
      </c>
      <c r="F398" s="264" t="s">
        <v>187</v>
      </c>
      <c r="G398" s="264" t="s">
        <v>188</v>
      </c>
      <c r="H398" s="264" t="s">
        <v>188</v>
      </c>
      <c r="I398" s="264" t="s">
        <v>187</v>
      </c>
      <c r="J398" s="264" t="s">
        <v>187</v>
      </c>
      <c r="K398" s="264" t="s">
        <v>187</v>
      </c>
      <c r="L398" s="264" t="s">
        <v>187</v>
      </c>
      <c r="M398" t="s">
        <v>2124</v>
      </c>
      <c r="N398" t="s">
        <v>186</v>
      </c>
      <c r="O398" s="264" t="s">
        <v>240</v>
      </c>
      <c r="P398" s="264" t="s">
        <v>240</v>
      </c>
      <c r="Q398" s="264" t="s">
        <v>240</v>
      </c>
      <c r="R398" s="264" t="s">
        <v>240</v>
      </c>
      <c r="S398" s="264" t="s">
        <v>240</v>
      </c>
      <c r="T398" s="264" t="s">
        <v>240</v>
      </c>
      <c r="U398" s="264" t="s">
        <v>240</v>
      </c>
      <c r="V398" s="264" t="s">
        <v>240</v>
      </c>
      <c r="W398" s="264" t="s">
        <v>240</v>
      </c>
      <c r="X398" s="264" t="s">
        <v>240</v>
      </c>
      <c r="Y398" s="264" t="s">
        <v>240</v>
      </c>
      <c r="Z398" s="264" t="s">
        <v>240</v>
      </c>
      <c r="AA398" s="264" t="s">
        <v>240</v>
      </c>
      <c r="AB398" s="264" t="s">
        <v>240</v>
      </c>
      <c r="AC398" s="264" t="s">
        <v>240</v>
      </c>
      <c r="AD398" s="264" t="s">
        <v>240</v>
      </c>
      <c r="AE398" s="264" t="s">
        <v>240</v>
      </c>
      <c r="AF398" s="264" t="s">
        <v>240</v>
      </c>
      <c r="AG398" s="264" t="s">
        <v>240</v>
      </c>
      <c r="AH398" s="264" t="s">
        <v>240</v>
      </c>
      <c r="AI398" s="264" t="s">
        <v>240</v>
      </c>
      <c r="AJ398" s="264" t="s">
        <v>240</v>
      </c>
      <c r="AK398" s="264" t="s">
        <v>240</v>
      </c>
      <c r="AL398" s="264" t="s">
        <v>240</v>
      </c>
      <c r="AM398" s="264" t="s">
        <v>240</v>
      </c>
      <c r="AN398" s="264" t="s">
        <v>240</v>
      </c>
      <c r="AO398" s="264" t="s">
        <v>240</v>
      </c>
      <c r="AP398" s="264" t="s">
        <v>240</v>
      </c>
      <c r="AQ398" s="264" t="s">
        <v>240</v>
      </c>
      <c r="AR398" s="264" t="s">
        <v>240</v>
      </c>
      <c r="AS398" s="264" t="s">
        <v>240</v>
      </c>
      <c r="AT398" s="264" t="s">
        <v>240</v>
      </c>
      <c r="AU398" s="264" t="s">
        <v>240</v>
      </c>
      <c r="AV398" s="264" t="s">
        <v>240</v>
      </c>
      <c r="AW398" s="264" t="s">
        <v>240</v>
      </c>
      <c r="AX398" s="264" t="s">
        <v>240</v>
      </c>
      <c r="AY398" s="264" t="s">
        <v>2044</v>
      </c>
      <c r="AZ398" t="s">
        <v>5190</v>
      </c>
    </row>
    <row r="399" spans="1:52" ht="15" x14ac:dyDescent="0.25">
      <c r="A399" s="262">
        <v>706679</v>
      </c>
      <c r="B399" s="263" t="s">
        <v>261</v>
      </c>
      <c r="C399" s="264" t="s">
        <v>187</v>
      </c>
      <c r="D399" s="264" t="s">
        <v>187</v>
      </c>
      <c r="E399" s="264" t="s">
        <v>187</v>
      </c>
      <c r="F399" s="264" t="s">
        <v>187</v>
      </c>
      <c r="G399" s="264" t="s">
        <v>187</v>
      </c>
      <c r="H399" s="264" t="s">
        <v>186</v>
      </c>
      <c r="I399" s="264" t="s">
        <v>187</v>
      </c>
      <c r="J399" s="264" t="s">
        <v>188</v>
      </c>
      <c r="K399" s="264" t="s">
        <v>187</v>
      </c>
      <c r="L399" s="264" t="s">
        <v>187</v>
      </c>
      <c r="M399" t="s">
        <v>186</v>
      </c>
      <c r="N399" t="s">
        <v>186</v>
      </c>
      <c r="O399" s="264" t="s">
        <v>240</v>
      </c>
      <c r="P399" s="264" t="s">
        <v>240</v>
      </c>
      <c r="Q399" s="264" t="s">
        <v>240</v>
      </c>
      <c r="R399" s="264" t="s">
        <v>240</v>
      </c>
      <c r="S399" s="264" t="s">
        <v>240</v>
      </c>
      <c r="T399" s="264" t="s">
        <v>240</v>
      </c>
      <c r="U399" s="264" t="s">
        <v>240</v>
      </c>
      <c r="V399" s="264" t="s">
        <v>240</v>
      </c>
      <c r="W399" s="264" t="s">
        <v>240</v>
      </c>
      <c r="X399" s="264" t="s">
        <v>240</v>
      </c>
      <c r="Y399" s="264" t="s">
        <v>240</v>
      </c>
      <c r="Z399" s="264" t="s">
        <v>240</v>
      </c>
      <c r="AA399" s="264" t="s">
        <v>240</v>
      </c>
      <c r="AB399" s="264" t="s">
        <v>240</v>
      </c>
      <c r="AC399" s="264" t="s">
        <v>240</v>
      </c>
      <c r="AD399" s="264" t="s">
        <v>240</v>
      </c>
      <c r="AE399" s="264" t="s">
        <v>240</v>
      </c>
      <c r="AF399" s="264" t="s">
        <v>240</v>
      </c>
      <c r="AG399" s="264" t="s">
        <v>240</v>
      </c>
      <c r="AH399" s="264" t="s">
        <v>240</v>
      </c>
      <c r="AI399" s="264" t="s">
        <v>240</v>
      </c>
      <c r="AJ399" s="264" t="s">
        <v>240</v>
      </c>
      <c r="AK399" s="264" t="s">
        <v>240</v>
      </c>
      <c r="AL399" s="264" t="s">
        <v>240</v>
      </c>
      <c r="AM399" s="264" t="s">
        <v>240</v>
      </c>
      <c r="AN399" s="264" t="s">
        <v>240</v>
      </c>
      <c r="AO399" s="264" t="s">
        <v>240</v>
      </c>
      <c r="AP399" s="264" t="s">
        <v>240</v>
      </c>
      <c r="AQ399" s="264" t="s">
        <v>240</v>
      </c>
      <c r="AR399" s="264" t="s">
        <v>240</v>
      </c>
      <c r="AS399" s="264" t="s">
        <v>240</v>
      </c>
      <c r="AT399" s="264" t="s">
        <v>240</v>
      </c>
      <c r="AU399" s="264" t="s">
        <v>240</v>
      </c>
      <c r="AV399" s="264" t="s">
        <v>240</v>
      </c>
      <c r="AW399" s="264" t="s">
        <v>240</v>
      </c>
      <c r="AX399" s="264" t="s">
        <v>240</v>
      </c>
      <c r="AY399" s="264" t="s">
        <v>2044</v>
      </c>
      <c r="AZ399" t="s">
        <v>5190</v>
      </c>
    </row>
    <row r="400" spans="1:52" ht="15" x14ac:dyDescent="0.25">
      <c r="A400" s="262">
        <v>706681</v>
      </c>
      <c r="B400" s="263" t="s">
        <v>262</v>
      </c>
      <c r="C400" s="264" t="s">
        <v>188</v>
      </c>
      <c r="D400" s="264" t="s">
        <v>186</v>
      </c>
      <c r="E400" s="264" t="s">
        <v>186</v>
      </c>
      <c r="F400" s="264" t="s">
        <v>188</v>
      </c>
      <c r="G400" s="264" t="s">
        <v>188</v>
      </c>
      <c r="H400" s="264" t="s">
        <v>186</v>
      </c>
      <c r="I400" s="264" t="s">
        <v>187</v>
      </c>
      <c r="J400" s="264" t="s">
        <v>188</v>
      </c>
      <c r="K400" s="264" t="s">
        <v>188</v>
      </c>
      <c r="L400" s="264" t="s">
        <v>188</v>
      </c>
      <c r="M400" t="s">
        <v>186</v>
      </c>
      <c r="N400" t="s">
        <v>186</v>
      </c>
      <c r="O400" s="264" t="s">
        <v>187</v>
      </c>
      <c r="P400" s="264" t="s">
        <v>188</v>
      </c>
      <c r="Q400" s="264" t="s">
        <v>186</v>
      </c>
      <c r="R400" s="264" t="s">
        <v>187</v>
      </c>
      <c r="S400" s="264" t="s">
        <v>187</v>
      </c>
      <c r="T400" s="264" t="s">
        <v>186</v>
      </c>
      <c r="U400" s="264" t="s">
        <v>187</v>
      </c>
      <c r="V400" s="264" t="s">
        <v>187</v>
      </c>
      <c r="W400" s="264" t="s">
        <v>187</v>
      </c>
      <c r="X400" s="264" t="s">
        <v>187</v>
      </c>
      <c r="Y400" s="264" t="s">
        <v>187</v>
      </c>
      <c r="Z400" s="264" t="s">
        <v>187</v>
      </c>
      <c r="AA400" s="264" t="s">
        <v>240</v>
      </c>
      <c r="AB400" s="264" t="s">
        <v>240</v>
      </c>
      <c r="AC400" s="264" t="s">
        <v>240</v>
      </c>
      <c r="AD400" s="264" t="s">
        <v>240</v>
      </c>
      <c r="AE400" s="264" t="s">
        <v>240</v>
      </c>
      <c r="AF400" s="264" t="s">
        <v>240</v>
      </c>
      <c r="AG400" s="264" t="s">
        <v>240</v>
      </c>
      <c r="AH400" s="264" t="s">
        <v>240</v>
      </c>
      <c r="AI400" s="264" t="s">
        <v>240</v>
      </c>
      <c r="AJ400" s="264" t="s">
        <v>240</v>
      </c>
      <c r="AK400" s="264" t="s">
        <v>240</v>
      </c>
      <c r="AL400" s="264" t="s">
        <v>240</v>
      </c>
      <c r="AM400" s="264" t="s">
        <v>240</v>
      </c>
      <c r="AN400" s="264" t="s">
        <v>240</v>
      </c>
      <c r="AO400" s="264" t="s">
        <v>240</v>
      </c>
      <c r="AP400" s="264" t="s">
        <v>240</v>
      </c>
      <c r="AQ400" s="264" t="s">
        <v>240</v>
      </c>
      <c r="AR400" s="264" t="s">
        <v>240</v>
      </c>
      <c r="AS400" s="264" t="s">
        <v>240</v>
      </c>
      <c r="AT400" s="264" t="s">
        <v>240</v>
      </c>
      <c r="AU400" s="264" t="s">
        <v>240</v>
      </c>
      <c r="AV400" s="264" t="s">
        <v>240</v>
      </c>
      <c r="AW400" s="264" t="s">
        <v>240</v>
      </c>
      <c r="AX400" s="264" t="s">
        <v>240</v>
      </c>
      <c r="AY400" s="264" t="s">
        <v>2044</v>
      </c>
      <c r="AZ400" t="s">
        <v>240</v>
      </c>
    </row>
    <row r="401" spans="1:52" ht="15" x14ac:dyDescent="0.25">
      <c r="A401" s="262">
        <v>706686</v>
      </c>
      <c r="B401" s="263" t="s">
        <v>262</v>
      </c>
      <c r="C401" s="264" t="s">
        <v>188</v>
      </c>
      <c r="D401" s="264" t="s">
        <v>186</v>
      </c>
      <c r="E401" s="264" t="s">
        <v>188</v>
      </c>
      <c r="F401" s="264" t="s">
        <v>188</v>
      </c>
      <c r="G401" s="264" t="s">
        <v>188</v>
      </c>
      <c r="H401" s="264" t="s">
        <v>188</v>
      </c>
      <c r="I401" s="264" t="s">
        <v>188</v>
      </c>
      <c r="J401" s="264" t="s">
        <v>188</v>
      </c>
      <c r="K401" s="264" t="s">
        <v>188</v>
      </c>
      <c r="L401" s="264" t="s">
        <v>188</v>
      </c>
      <c r="M401" t="s">
        <v>188</v>
      </c>
      <c r="N401" t="s">
        <v>186</v>
      </c>
      <c r="O401" s="264" t="s">
        <v>188</v>
      </c>
      <c r="P401" s="264" t="s">
        <v>188</v>
      </c>
      <c r="Q401" s="264" t="s">
        <v>188</v>
      </c>
      <c r="R401" s="264" t="s">
        <v>188</v>
      </c>
      <c r="S401" s="264" t="s">
        <v>188</v>
      </c>
      <c r="T401" s="264" t="s">
        <v>188</v>
      </c>
      <c r="U401" s="264" t="s">
        <v>187</v>
      </c>
      <c r="V401" s="264" t="s">
        <v>187</v>
      </c>
      <c r="W401" s="264" t="s">
        <v>187</v>
      </c>
      <c r="X401" s="264" t="s">
        <v>187</v>
      </c>
      <c r="Y401" s="264" t="s">
        <v>187</v>
      </c>
      <c r="Z401" s="264" t="s">
        <v>187</v>
      </c>
      <c r="AA401" s="264" t="s">
        <v>240</v>
      </c>
      <c r="AB401" s="264" t="s">
        <v>240</v>
      </c>
      <c r="AC401" s="264" t="s">
        <v>240</v>
      </c>
      <c r="AD401" s="264" t="s">
        <v>240</v>
      </c>
      <c r="AE401" s="264" t="s">
        <v>240</v>
      </c>
      <c r="AF401" s="264" t="s">
        <v>240</v>
      </c>
      <c r="AG401" s="264" t="s">
        <v>240</v>
      </c>
      <c r="AH401" s="264" t="s">
        <v>240</v>
      </c>
      <c r="AI401" s="264" t="s">
        <v>240</v>
      </c>
      <c r="AJ401" s="264" t="s">
        <v>240</v>
      </c>
      <c r="AK401" s="264" t="s">
        <v>240</v>
      </c>
      <c r="AL401" s="264" t="s">
        <v>240</v>
      </c>
      <c r="AM401" s="264" t="s">
        <v>240</v>
      </c>
      <c r="AN401" s="264" t="s">
        <v>240</v>
      </c>
      <c r="AO401" s="264" t="s">
        <v>240</v>
      </c>
      <c r="AP401" s="264" t="s">
        <v>240</v>
      </c>
      <c r="AQ401" s="264" t="s">
        <v>240</v>
      </c>
      <c r="AR401" s="264" t="s">
        <v>240</v>
      </c>
      <c r="AS401" s="264" t="s">
        <v>240</v>
      </c>
      <c r="AT401" s="264" t="s">
        <v>240</v>
      </c>
      <c r="AU401" s="264" t="s">
        <v>240</v>
      </c>
      <c r="AV401" s="264" t="s">
        <v>240</v>
      </c>
      <c r="AW401" s="264" t="s">
        <v>240</v>
      </c>
      <c r="AX401" s="264" t="s">
        <v>240</v>
      </c>
      <c r="AY401" s="264" t="s">
        <v>2044</v>
      </c>
      <c r="AZ401" t="s">
        <v>5190</v>
      </c>
    </row>
    <row r="402" spans="1:52" ht="15" x14ac:dyDescent="0.25">
      <c r="A402" s="262">
        <v>706687</v>
      </c>
      <c r="B402" s="263" t="s">
        <v>261</v>
      </c>
      <c r="C402" s="264" t="s">
        <v>188</v>
      </c>
      <c r="D402" s="264" t="s">
        <v>188</v>
      </c>
      <c r="E402" s="264" t="s">
        <v>240</v>
      </c>
      <c r="F402" s="264" t="s">
        <v>188</v>
      </c>
      <c r="G402" s="264" t="s">
        <v>240</v>
      </c>
      <c r="H402" s="264" t="s">
        <v>188</v>
      </c>
      <c r="I402" s="264" t="s">
        <v>240</v>
      </c>
      <c r="J402" s="264" t="s">
        <v>240</v>
      </c>
      <c r="K402" s="264" t="s">
        <v>240</v>
      </c>
      <c r="L402" s="264" t="s">
        <v>240</v>
      </c>
      <c r="M402" t="s">
        <v>2124</v>
      </c>
      <c r="N402" t="s">
        <v>186</v>
      </c>
      <c r="O402" s="264" t="s">
        <v>240</v>
      </c>
      <c r="P402" s="264" t="s">
        <v>240</v>
      </c>
      <c r="Q402" s="264" t="s">
        <v>240</v>
      </c>
      <c r="R402" s="264" t="s">
        <v>240</v>
      </c>
      <c r="S402" s="264" t="s">
        <v>240</v>
      </c>
      <c r="T402" s="264" t="s">
        <v>240</v>
      </c>
      <c r="U402" s="264" t="s">
        <v>240</v>
      </c>
      <c r="V402" s="264" t="s">
        <v>240</v>
      </c>
      <c r="W402" s="264" t="s">
        <v>240</v>
      </c>
      <c r="X402" s="264" t="s">
        <v>240</v>
      </c>
      <c r="Y402" s="264" t="s">
        <v>240</v>
      </c>
      <c r="Z402" s="264" t="s">
        <v>240</v>
      </c>
      <c r="AA402" s="264" t="s">
        <v>240</v>
      </c>
      <c r="AB402" s="264" t="s">
        <v>240</v>
      </c>
      <c r="AC402" s="264" t="s">
        <v>240</v>
      </c>
      <c r="AD402" s="264" t="s">
        <v>240</v>
      </c>
      <c r="AE402" s="264" t="s">
        <v>240</v>
      </c>
      <c r="AF402" s="264" t="s">
        <v>240</v>
      </c>
      <c r="AG402" s="264" t="s">
        <v>240</v>
      </c>
      <c r="AH402" s="264" t="s">
        <v>240</v>
      </c>
      <c r="AI402" s="264" t="s">
        <v>240</v>
      </c>
      <c r="AJ402" s="264" t="s">
        <v>240</v>
      </c>
      <c r="AK402" s="264" t="s">
        <v>240</v>
      </c>
      <c r="AL402" s="264" t="s">
        <v>240</v>
      </c>
      <c r="AM402" s="264" t="s">
        <v>240</v>
      </c>
      <c r="AN402" s="264" t="s">
        <v>240</v>
      </c>
      <c r="AO402" s="264" t="s">
        <v>240</v>
      </c>
      <c r="AP402" s="264" t="s">
        <v>240</v>
      </c>
      <c r="AQ402" s="264" t="s">
        <v>240</v>
      </c>
      <c r="AR402" s="264" t="s">
        <v>240</v>
      </c>
      <c r="AS402" s="264" t="s">
        <v>240</v>
      </c>
      <c r="AT402" s="264" t="s">
        <v>240</v>
      </c>
      <c r="AU402" s="264" t="s">
        <v>240</v>
      </c>
      <c r="AV402" s="264" t="s">
        <v>240</v>
      </c>
      <c r="AW402" s="264" t="s">
        <v>240</v>
      </c>
      <c r="AX402" s="264" t="s">
        <v>240</v>
      </c>
      <c r="AY402" s="264" t="s">
        <v>2044</v>
      </c>
      <c r="AZ402" t="s">
        <v>240</v>
      </c>
    </row>
    <row r="403" spans="1:52" ht="15" x14ac:dyDescent="0.25">
      <c r="A403" s="260">
        <v>706688</v>
      </c>
      <c r="B403" s="261" t="s">
        <v>262</v>
      </c>
      <c r="C403" t="s">
        <v>188</v>
      </c>
      <c r="D403" t="s">
        <v>186</v>
      </c>
      <c r="E403" t="s">
        <v>186</v>
      </c>
      <c r="F403" t="s">
        <v>188</v>
      </c>
      <c r="G403" t="s">
        <v>188</v>
      </c>
      <c r="H403" t="s">
        <v>186</v>
      </c>
      <c r="I403" t="s">
        <v>186</v>
      </c>
      <c r="J403" t="s">
        <v>186</v>
      </c>
      <c r="K403" t="s">
        <v>186</v>
      </c>
      <c r="L403" t="s">
        <v>188</v>
      </c>
      <c r="M403" t="s">
        <v>188</v>
      </c>
      <c r="N403" t="s">
        <v>188</v>
      </c>
      <c r="O403" t="s">
        <v>188</v>
      </c>
      <c r="P403" t="s">
        <v>186</v>
      </c>
      <c r="Q403" t="s">
        <v>188</v>
      </c>
      <c r="R403" t="s">
        <v>187</v>
      </c>
      <c r="S403" t="s">
        <v>187</v>
      </c>
      <c r="T403" t="s">
        <v>188</v>
      </c>
      <c r="U403" t="s">
        <v>187</v>
      </c>
      <c r="V403" t="s">
        <v>186</v>
      </c>
      <c r="W403" t="s">
        <v>186</v>
      </c>
      <c r="X403" t="s">
        <v>188</v>
      </c>
      <c r="Y403" t="s">
        <v>187</v>
      </c>
      <c r="Z403" t="s">
        <v>188</v>
      </c>
      <c r="AA403" t="s">
        <v>240</v>
      </c>
      <c r="AB403" t="s">
        <v>240</v>
      </c>
      <c r="AC403" t="s">
        <v>240</v>
      </c>
      <c r="AD403" t="s">
        <v>240</v>
      </c>
      <c r="AE403" t="s">
        <v>240</v>
      </c>
      <c r="AF403" t="s">
        <v>240</v>
      </c>
      <c r="AG403" t="s">
        <v>240</v>
      </c>
      <c r="AH403" t="s">
        <v>240</v>
      </c>
      <c r="AI403" t="s">
        <v>240</v>
      </c>
      <c r="AJ403" t="s">
        <v>240</v>
      </c>
      <c r="AK403" t="s">
        <v>240</v>
      </c>
      <c r="AL403" t="s">
        <v>240</v>
      </c>
      <c r="AM403" t="s">
        <v>240</v>
      </c>
      <c r="AN403" t="s">
        <v>240</v>
      </c>
      <c r="AO403" t="s">
        <v>240</v>
      </c>
      <c r="AP403" t="s">
        <v>240</v>
      </c>
      <c r="AQ403" t="s">
        <v>240</v>
      </c>
      <c r="AR403" t="s">
        <v>240</v>
      </c>
      <c r="AS403" t="s">
        <v>240</v>
      </c>
      <c r="AT403" t="s">
        <v>240</v>
      </c>
      <c r="AU403" t="s">
        <v>240</v>
      </c>
      <c r="AV403" t="s">
        <v>240</v>
      </c>
      <c r="AW403" t="s">
        <v>240</v>
      </c>
      <c r="AX403" s="259" t="s">
        <v>240</v>
      </c>
      <c r="AY403"/>
      <c r="AZ403" t="s">
        <v>240</v>
      </c>
    </row>
    <row r="404" spans="1:52" ht="15" x14ac:dyDescent="0.25">
      <c r="A404" s="262">
        <v>706691</v>
      </c>
      <c r="B404" s="263" t="s">
        <v>261</v>
      </c>
      <c r="C404" s="264" t="s">
        <v>188</v>
      </c>
      <c r="D404" s="264" t="s">
        <v>187</v>
      </c>
      <c r="E404" s="264" t="s">
        <v>188</v>
      </c>
      <c r="F404" s="264" t="s">
        <v>186</v>
      </c>
      <c r="G404" s="264" t="s">
        <v>186</v>
      </c>
      <c r="H404" s="264" t="s">
        <v>186</v>
      </c>
      <c r="I404" s="264" t="s">
        <v>187</v>
      </c>
      <c r="J404" s="264" t="s">
        <v>188</v>
      </c>
      <c r="K404" s="264" t="s">
        <v>186</v>
      </c>
      <c r="L404" s="264" t="s">
        <v>188</v>
      </c>
      <c r="M404" t="s">
        <v>186</v>
      </c>
      <c r="N404" t="s">
        <v>186</v>
      </c>
      <c r="O404" s="264" t="s">
        <v>240</v>
      </c>
      <c r="P404" s="264" t="s">
        <v>240</v>
      </c>
      <c r="Q404" s="264" t="s">
        <v>240</v>
      </c>
      <c r="R404" s="264" t="s">
        <v>240</v>
      </c>
      <c r="S404" s="264" t="s">
        <v>240</v>
      </c>
      <c r="T404" s="264" t="s">
        <v>240</v>
      </c>
      <c r="U404" s="264" t="s">
        <v>240</v>
      </c>
      <c r="V404" s="264" t="s">
        <v>240</v>
      </c>
      <c r="W404" s="264" t="s">
        <v>240</v>
      </c>
      <c r="X404" s="264" t="s">
        <v>240</v>
      </c>
      <c r="Y404" s="264" t="s">
        <v>240</v>
      </c>
      <c r="Z404" s="264" t="s">
        <v>240</v>
      </c>
      <c r="AA404" s="264" t="s">
        <v>240</v>
      </c>
      <c r="AB404" s="264" t="s">
        <v>240</v>
      </c>
      <c r="AC404" s="264" t="s">
        <v>240</v>
      </c>
      <c r="AD404" s="264" t="s">
        <v>240</v>
      </c>
      <c r="AE404" s="264" t="s">
        <v>240</v>
      </c>
      <c r="AF404" s="264" t="s">
        <v>240</v>
      </c>
      <c r="AG404" s="264" t="s">
        <v>240</v>
      </c>
      <c r="AH404" s="264" t="s">
        <v>240</v>
      </c>
      <c r="AI404" s="264" t="s">
        <v>240</v>
      </c>
      <c r="AJ404" s="264" t="s">
        <v>240</v>
      </c>
      <c r="AK404" s="264" t="s">
        <v>240</v>
      </c>
      <c r="AL404" s="264" t="s">
        <v>240</v>
      </c>
      <c r="AM404" s="264" t="s">
        <v>240</v>
      </c>
      <c r="AN404" s="264" t="s">
        <v>240</v>
      </c>
      <c r="AO404" s="264" t="s">
        <v>240</v>
      </c>
      <c r="AP404" s="264" t="s">
        <v>240</v>
      </c>
      <c r="AQ404" s="264" t="s">
        <v>240</v>
      </c>
      <c r="AR404" s="264" t="s">
        <v>240</v>
      </c>
      <c r="AS404" s="264" t="s">
        <v>240</v>
      </c>
      <c r="AT404" s="264" t="s">
        <v>240</v>
      </c>
      <c r="AU404" s="264" t="s">
        <v>240</v>
      </c>
      <c r="AV404" s="264" t="s">
        <v>240</v>
      </c>
      <c r="AW404" s="264" t="s">
        <v>240</v>
      </c>
      <c r="AX404" s="264" t="s">
        <v>240</v>
      </c>
      <c r="AY404" s="264" t="s">
        <v>2044</v>
      </c>
      <c r="AZ404" t="s">
        <v>240</v>
      </c>
    </row>
    <row r="405" spans="1:52" ht="15" x14ac:dyDescent="0.25">
      <c r="A405" s="260">
        <v>706692</v>
      </c>
      <c r="B405" s="261" t="s">
        <v>262</v>
      </c>
      <c r="C405" t="s">
        <v>188</v>
      </c>
      <c r="D405" t="s">
        <v>186</v>
      </c>
      <c r="E405" t="s">
        <v>186</v>
      </c>
      <c r="F405" t="s">
        <v>187</v>
      </c>
      <c r="G405" t="s">
        <v>187</v>
      </c>
      <c r="H405" t="s">
        <v>188</v>
      </c>
      <c r="I405" t="s">
        <v>187</v>
      </c>
      <c r="J405" t="s">
        <v>186</v>
      </c>
      <c r="K405" t="s">
        <v>187</v>
      </c>
      <c r="L405" t="s">
        <v>187</v>
      </c>
      <c r="M405" t="s">
        <v>186</v>
      </c>
      <c r="N405" t="s">
        <v>186</v>
      </c>
      <c r="O405" t="s">
        <v>186</v>
      </c>
      <c r="P405" t="s">
        <v>188</v>
      </c>
      <c r="Q405" t="s">
        <v>186</v>
      </c>
      <c r="R405" t="s">
        <v>188</v>
      </c>
      <c r="S405" t="s">
        <v>188</v>
      </c>
      <c r="T405" t="s">
        <v>188</v>
      </c>
      <c r="U405" t="s">
        <v>187</v>
      </c>
      <c r="V405" t="s">
        <v>187</v>
      </c>
      <c r="W405" t="s">
        <v>187</v>
      </c>
      <c r="X405" t="s">
        <v>187</v>
      </c>
      <c r="Y405" t="s">
        <v>187</v>
      </c>
      <c r="Z405" t="s">
        <v>187</v>
      </c>
      <c r="AA405" t="s">
        <v>240</v>
      </c>
      <c r="AB405" t="s">
        <v>240</v>
      </c>
      <c r="AC405" t="s">
        <v>240</v>
      </c>
      <c r="AD405" t="s">
        <v>240</v>
      </c>
      <c r="AE405" t="s">
        <v>240</v>
      </c>
      <c r="AF405" t="s">
        <v>240</v>
      </c>
      <c r="AG405" t="s">
        <v>240</v>
      </c>
      <c r="AH405" t="s">
        <v>240</v>
      </c>
      <c r="AI405" t="s">
        <v>240</v>
      </c>
      <c r="AJ405" t="s">
        <v>240</v>
      </c>
      <c r="AK405" t="s">
        <v>240</v>
      </c>
      <c r="AL405" t="s">
        <v>240</v>
      </c>
      <c r="AM405" t="s">
        <v>240</v>
      </c>
      <c r="AN405" t="s">
        <v>240</v>
      </c>
      <c r="AO405" t="s">
        <v>240</v>
      </c>
      <c r="AP405" t="s">
        <v>240</v>
      </c>
      <c r="AQ405" t="s">
        <v>240</v>
      </c>
      <c r="AR405" t="s">
        <v>240</v>
      </c>
      <c r="AS405"/>
      <c r="AT405" t="s">
        <v>240</v>
      </c>
      <c r="AU405" t="s">
        <v>240</v>
      </c>
      <c r="AV405" t="s">
        <v>240</v>
      </c>
      <c r="AW405" t="s">
        <v>240</v>
      </c>
      <c r="AX405" s="259" t="s">
        <v>240</v>
      </c>
      <c r="AY405"/>
      <c r="AZ405" t="s">
        <v>240</v>
      </c>
    </row>
    <row r="406" spans="1:52" ht="15" x14ac:dyDescent="0.25">
      <c r="A406" s="260">
        <v>706699</v>
      </c>
      <c r="B406" s="261" t="s">
        <v>468</v>
      </c>
      <c r="C406" t="s">
        <v>186</v>
      </c>
      <c r="D406" t="s">
        <v>188</v>
      </c>
      <c r="E406" t="s">
        <v>186</v>
      </c>
      <c r="F406" t="s">
        <v>188</v>
      </c>
      <c r="G406" t="s">
        <v>186</v>
      </c>
      <c r="H406" t="s">
        <v>186</v>
      </c>
      <c r="I406" t="s">
        <v>186</v>
      </c>
      <c r="J406" t="s">
        <v>188</v>
      </c>
      <c r="K406" t="s">
        <v>188</v>
      </c>
      <c r="L406" t="s">
        <v>186</v>
      </c>
      <c r="M406" t="s">
        <v>188</v>
      </c>
      <c r="N406" t="s">
        <v>188</v>
      </c>
      <c r="O406" t="s">
        <v>186</v>
      </c>
      <c r="P406" t="s">
        <v>188</v>
      </c>
      <c r="Q406" t="s">
        <v>188</v>
      </c>
      <c r="R406" t="s">
        <v>186</v>
      </c>
      <c r="S406" t="s">
        <v>186</v>
      </c>
      <c r="T406" t="s">
        <v>188</v>
      </c>
      <c r="U406" t="s">
        <v>186</v>
      </c>
      <c r="V406" t="s">
        <v>186</v>
      </c>
      <c r="W406" t="s">
        <v>186</v>
      </c>
      <c r="X406" t="s">
        <v>186</v>
      </c>
      <c r="Y406" t="s">
        <v>188</v>
      </c>
      <c r="Z406" t="s">
        <v>186</v>
      </c>
      <c r="AA406" t="s">
        <v>240</v>
      </c>
      <c r="AB406" t="s">
        <v>240</v>
      </c>
      <c r="AC406" t="s">
        <v>240</v>
      </c>
      <c r="AD406" t="s">
        <v>240</v>
      </c>
      <c r="AE406" t="s">
        <v>240</v>
      </c>
      <c r="AF406" t="s">
        <v>240</v>
      </c>
      <c r="AG406" t="s">
        <v>240</v>
      </c>
      <c r="AH406" t="s">
        <v>240</v>
      </c>
      <c r="AI406" t="s">
        <v>240</v>
      </c>
      <c r="AJ406" t="s">
        <v>240</v>
      </c>
      <c r="AK406" t="s">
        <v>240</v>
      </c>
      <c r="AL406" t="s">
        <v>240</v>
      </c>
      <c r="AM406" t="s">
        <v>240</v>
      </c>
      <c r="AN406" t="s">
        <v>240</v>
      </c>
      <c r="AO406" t="s">
        <v>240</v>
      </c>
      <c r="AP406" t="s">
        <v>240</v>
      </c>
      <c r="AQ406" t="s">
        <v>240</v>
      </c>
      <c r="AR406" t="s">
        <v>240</v>
      </c>
      <c r="AS406" t="s">
        <v>240</v>
      </c>
      <c r="AT406" t="s">
        <v>240</v>
      </c>
      <c r="AU406" t="s">
        <v>240</v>
      </c>
      <c r="AV406" t="s">
        <v>240</v>
      </c>
      <c r="AW406" t="s">
        <v>240</v>
      </c>
      <c r="AX406" s="259" t="s">
        <v>240</v>
      </c>
      <c r="AY406"/>
      <c r="AZ406" t="s">
        <v>240</v>
      </c>
    </row>
    <row r="407" spans="1:52" ht="15" x14ac:dyDescent="0.25">
      <c r="A407" s="262">
        <v>706705</v>
      </c>
      <c r="B407" s="263" t="s">
        <v>261</v>
      </c>
      <c r="C407" s="264" t="s">
        <v>188</v>
      </c>
      <c r="D407" s="264" t="s">
        <v>187</v>
      </c>
      <c r="E407" s="264" t="s">
        <v>188</v>
      </c>
      <c r="F407" s="264" t="s">
        <v>187</v>
      </c>
      <c r="G407" s="264" t="s">
        <v>188</v>
      </c>
      <c r="H407" s="264" t="s">
        <v>187</v>
      </c>
      <c r="I407" s="264" t="s">
        <v>187</v>
      </c>
      <c r="J407" s="264" t="s">
        <v>187</v>
      </c>
      <c r="K407" s="264" t="s">
        <v>187</v>
      </c>
      <c r="L407" s="264" t="s">
        <v>187</v>
      </c>
      <c r="M407" t="s">
        <v>186</v>
      </c>
      <c r="N407" t="s">
        <v>186</v>
      </c>
      <c r="O407" s="264" t="s">
        <v>240</v>
      </c>
      <c r="P407" s="264" t="s">
        <v>240</v>
      </c>
      <c r="Q407" s="264" t="s">
        <v>240</v>
      </c>
      <c r="R407" s="264" t="s">
        <v>240</v>
      </c>
      <c r="S407" s="264" t="s">
        <v>240</v>
      </c>
      <c r="T407" s="264" t="s">
        <v>240</v>
      </c>
      <c r="U407" s="264" t="s">
        <v>240</v>
      </c>
      <c r="V407" s="264" t="s">
        <v>240</v>
      </c>
      <c r="W407" s="264" t="s">
        <v>240</v>
      </c>
      <c r="X407" s="264" t="s">
        <v>240</v>
      </c>
      <c r="Y407" s="264" t="s">
        <v>240</v>
      </c>
      <c r="Z407" s="264" t="s">
        <v>240</v>
      </c>
      <c r="AA407" s="264" t="s">
        <v>240</v>
      </c>
      <c r="AB407" s="264" t="s">
        <v>240</v>
      </c>
      <c r="AC407" s="264" t="s">
        <v>240</v>
      </c>
      <c r="AD407" s="264" t="s">
        <v>240</v>
      </c>
      <c r="AE407" s="264" t="s">
        <v>240</v>
      </c>
      <c r="AF407" s="264" t="s">
        <v>240</v>
      </c>
      <c r="AG407" s="264" t="s">
        <v>240</v>
      </c>
      <c r="AH407" s="264" t="s">
        <v>240</v>
      </c>
      <c r="AI407" s="264" t="s">
        <v>240</v>
      </c>
      <c r="AJ407" s="264" t="s">
        <v>240</v>
      </c>
      <c r="AK407" s="264" t="s">
        <v>240</v>
      </c>
      <c r="AL407" s="264" t="s">
        <v>240</v>
      </c>
      <c r="AM407" s="264" t="s">
        <v>240</v>
      </c>
      <c r="AN407" s="264" t="s">
        <v>240</v>
      </c>
      <c r="AO407" s="264" t="s">
        <v>240</v>
      </c>
      <c r="AP407" s="264" t="s">
        <v>240</v>
      </c>
      <c r="AQ407" s="264" t="s">
        <v>240</v>
      </c>
      <c r="AR407" s="264" t="s">
        <v>240</v>
      </c>
      <c r="AS407" s="264" t="s">
        <v>240</v>
      </c>
      <c r="AT407" s="264" t="s">
        <v>240</v>
      </c>
      <c r="AU407" s="264" t="s">
        <v>240</v>
      </c>
      <c r="AV407" s="264" t="s">
        <v>240</v>
      </c>
      <c r="AW407" s="264" t="s">
        <v>240</v>
      </c>
      <c r="AX407" s="264" t="s">
        <v>240</v>
      </c>
      <c r="AY407" s="264" t="s">
        <v>2044</v>
      </c>
      <c r="AZ407" t="s">
        <v>5190</v>
      </c>
    </row>
    <row r="408" spans="1:52" ht="15" x14ac:dyDescent="0.25">
      <c r="A408" s="262">
        <v>706710</v>
      </c>
      <c r="B408" s="263" t="s">
        <v>262</v>
      </c>
      <c r="C408" s="264" t="s">
        <v>186</v>
      </c>
      <c r="D408" s="264" t="s">
        <v>186</v>
      </c>
      <c r="E408" s="264" t="s">
        <v>188</v>
      </c>
      <c r="F408" s="264" t="s">
        <v>188</v>
      </c>
      <c r="G408" s="264" t="s">
        <v>188</v>
      </c>
      <c r="H408" s="264" t="s">
        <v>186</v>
      </c>
      <c r="I408" s="264" t="s">
        <v>188</v>
      </c>
      <c r="J408" s="264" t="s">
        <v>188</v>
      </c>
      <c r="K408" s="264" t="s">
        <v>188</v>
      </c>
      <c r="L408" s="264" t="s">
        <v>188</v>
      </c>
      <c r="M408" t="s">
        <v>186</v>
      </c>
      <c r="N408" t="s">
        <v>186</v>
      </c>
      <c r="O408" s="264" t="s">
        <v>186</v>
      </c>
      <c r="P408" s="264" t="s">
        <v>188</v>
      </c>
      <c r="Q408" s="264" t="s">
        <v>186</v>
      </c>
      <c r="R408" s="264" t="s">
        <v>187</v>
      </c>
      <c r="S408" s="264" t="s">
        <v>188</v>
      </c>
      <c r="T408" s="264" t="s">
        <v>188</v>
      </c>
      <c r="U408" s="264" t="s">
        <v>188</v>
      </c>
      <c r="V408" s="264" t="s">
        <v>188</v>
      </c>
      <c r="W408" s="264" t="s">
        <v>188</v>
      </c>
      <c r="X408" s="264" t="s">
        <v>188</v>
      </c>
      <c r="Y408" s="264" t="s">
        <v>188</v>
      </c>
      <c r="Z408" s="264" t="s">
        <v>188</v>
      </c>
      <c r="AA408" s="264" t="s">
        <v>240</v>
      </c>
      <c r="AB408" s="264" t="s">
        <v>240</v>
      </c>
      <c r="AC408" s="264" t="s">
        <v>240</v>
      </c>
      <c r="AD408" s="264" t="s">
        <v>240</v>
      </c>
      <c r="AE408" s="264" t="s">
        <v>240</v>
      </c>
      <c r="AF408" s="264" t="s">
        <v>240</v>
      </c>
      <c r="AG408" s="264" t="s">
        <v>240</v>
      </c>
      <c r="AH408" s="264" t="s">
        <v>240</v>
      </c>
      <c r="AI408" s="264" t="s">
        <v>240</v>
      </c>
      <c r="AJ408" s="264" t="s">
        <v>240</v>
      </c>
      <c r="AK408" s="264" t="s">
        <v>240</v>
      </c>
      <c r="AL408" s="264" t="s">
        <v>240</v>
      </c>
      <c r="AM408" s="264" t="s">
        <v>240</v>
      </c>
      <c r="AN408" s="264" t="s">
        <v>240</v>
      </c>
      <c r="AO408" s="264" t="s">
        <v>240</v>
      </c>
      <c r="AP408" s="264" t="s">
        <v>240</v>
      </c>
      <c r="AQ408" s="264" t="s">
        <v>240</v>
      </c>
      <c r="AR408" s="264" t="s">
        <v>240</v>
      </c>
      <c r="AS408" s="264" t="s">
        <v>240</v>
      </c>
      <c r="AT408" s="264" t="s">
        <v>240</v>
      </c>
      <c r="AU408" s="264" t="s">
        <v>240</v>
      </c>
      <c r="AV408" s="264" t="s">
        <v>240</v>
      </c>
      <c r="AW408" s="264" t="s">
        <v>240</v>
      </c>
      <c r="AX408" s="264" t="s">
        <v>240</v>
      </c>
      <c r="AY408" s="264" t="s">
        <v>2044</v>
      </c>
      <c r="AZ408" t="s">
        <v>5190</v>
      </c>
    </row>
    <row r="409" spans="1:52" ht="15" x14ac:dyDescent="0.25">
      <c r="A409" s="260">
        <v>706713</v>
      </c>
      <c r="B409" s="261" t="s">
        <v>466</v>
      </c>
      <c r="C409" t="s">
        <v>187</v>
      </c>
      <c r="D409" t="s">
        <v>187</v>
      </c>
      <c r="E409" t="s">
        <v>186</v>
      </c>
      <c r="F409" t="s">
        <v>187</v>
      </c>
      <c r="G409" t="s">
        <v>187</v>
      </c>
      <c r="H409" t="s">
        <v>187</v>
      </c>
      <c r="I409" t="s">
        <v>187</v>
      </c>
      <c r="J409" t="s">
        <v>187</v>
      </c>
      <c r="K409" t="s">
        <v>187</v>
      </c>
      <c r="L409" t="s">
        <v>187</v>
      </c>
      <c r="M409" t="s">
        <v>187</v>
      </c>
      <c r="N409" t="s">
        <v>187</v>
      </c>
      <c r="O409" t="s">
        <v>187</v>
      </c>
      <c r="P409" t="s">
        <v>187</v>
      </c>
      <c r="Q409" t="s">
        <v>187</v>
      </c>
      <c r="R409" t="s">
        <v>187</v>
      </c>
      <c r="S409" t="s">
        <v>187</v>
      </c>
      <c r="T409" t="s">
        <v>187</v>
      </c>
      <c r="U409" t="s">
        <v>187</v>
      </c>
      <c r="V409" t="s">
        <v>187</v>
      </c>
      <c r="W409" t="s">
        <v>187</v>
      </c>
      <c r="X409" t="s">
        <v>187</v>
      </c>
      <c r="Y409" t="s">
        <v>187</v>
      </c>
      <c r="Z409" t="s">
        <v>187</v>
      </c>
      <c r="AA409" t="s">
        <v>187</v>
      </c>
      <c r="AB409" t="s">
        <v>187</v>
      </c>
      <c r="AC409" t="s">
        <v>187</v>
      </c>
      <c r="AD409" t="s">
        <v>187</v>
      </c>
      <c r="AE409" t="s">
        <v>187</v>
      </c>
      <c r="AF409" t="s">
        <v>187</v>
      </c>
      <c r="AG409" t="s">
        <v>187</v>
      </c>
      <c r="AH409" t="s">
        <v>187</v>
      </c>
      <c r="AI409" t="s">
        <v>187</v>
      </c>
      <c r="AJ409" t="s">
        <v>187</v>
      </c>
      <c r="AK409" t="s">
        <v>187</v>
      </c>
      <c r="AL409" t="s">
        <v>187</v>
      </c>
      <c r="AM409" t="s">
        <v>187</v>
      </c>
      <c r="AN409" t="s">
        <v>188</v>
      </c>
      <c r="AO409" t="s">
        <v>188</v>
      </c>
      <c r="AP409" t="s">
        <v>187</v>
      </c>
      <c r="AQ409" t="s">
        <v>187</v>
      </c>
      <c r="AR409" t="s">
        <v>187</v>
      </c>
      <c r="AS409" t="s">
        <v>188</v>
      </c>
      <c r="AT409" t="s">
        <v>187</v>
      </c>
      <c r="AU409" t="s">
        <v>187</v>
      </c>
      <c r="AV409" t="s">
        <v>187</v>
      </c>
      <c r="AW409" t="s">
        <v>188</v>
      </c>
      <c r="AX409" s="259" t="s">
        <v>187</v>
      </c>
      <c r="AY409"/>
      <c r="AZ409" t="s">
        <v>240</v>
      </c>
    </row>
    <row r="410" spans="1:52" ht="15" x14ac:dyDescent="0.25">
      <c r="A410" s="262">
        <v>706717</v>
      </c>
      <c r="B410" s="263" t="s">
        <v>261</v>
      </c>
      <c r="C410" s="264" t="s">
        <v>186</v>
      </c>
      <c r="D410" s="264" t="s">
        <v>188</v>
      </c>
      <c r="E410" s="264" t="s">
        <v>187</v>
      </c>
      <c r="F410" s="264" t="s">
        <v>187</v>
      </c>
      <c r="G410" s="264" t="s">
        <v>187</v>
      </c>
      <c r="H410" s="264" t="s">
        <v>187</v>
      </c>
      <c r="I410" s="264" t="s">
        <v>187</v>
      </c>
      <c r="J410" s="264" t="s">
        <v>187</v>
      </c>
      <c r="K410" s="264" t="s">
        <v>187</v>
      </c>
      <c r="L410" s="264" t="s">
        <v>186</v>
      </c>
      <c r="M410" t="s">
        <v>2124</v>
      </c>
      <c r="N410" t="s">
        <v>186</v>
      </c>
      <c r="O410" s="264" t="s">
        <v>240</v>
      </c>
      <c r="P410" s="264" t="s">
        <v>240</v>
      </c>
      <c r="Q410" s="264" t="s">
        <v>240</v>
      </c>
      <c r="R410" s="264" t="s">
        <v>240</v>
      </c>
      <c r="S410" s="264" t="s">
        <v>240</v>
      </c>
      <c r="T410" s="264" t="s">
        <v>240</v>
      </c>
      <c r="U410" s="264" t="s">
        <v>240</v>
      </c>
      <c r="V410" s="264" t="s">
        <v>240</v>
      </c>
      <c r="W410" s="264" t="s">
        <v>240</v>
      </c>
      <c r="X410" s="264" t="s">
        <v>240</v>
      </c>
      <c r="Y410" s="264" t="s">
        <v>240</v>
      </c>
      <c r="Z410" s="264" t="s">
        <v>240</v>
      </c>
      <c r="AA410" s="264" t="s">
        <v>240</v>
      </c>
      <c r="AB410" s="264" t="s">
        <v>240</v>
      </c>
      <c r="AC410" s="264" t="s">
        <v>240</v>
      </c>
      <c r="AD410" s="264" t="s">
        <v>240</v>
      </c>
      <c r="AE410" s="264" t="s">
        <v>240</v>
      </c>
      <c r="AF410" s="264" t="s">
        <v>240</v>
      </c>
      <c r="AG410" s="264" t="s">
        <v>240</v>
      </c>
      <c r="AH410" s="264" t="s">
        <v>240</v>
      </c>
      <c r="AI410" s="264" t="s">
        <v>240</v>
      </c>
      <c r="AJ410" s="264" t="s">
        <v>240</v>
      </c>
      <c r="AK410" s="264" t="s">
        <v>240</v>
      </c>
      <c r="AL410" s="264" t="s">
        <v>240</v>
      </c>
      <c r="AM410" s="264" t="s">
        <v>240</v>
      </c>
      <c r="AN410" s="264" t="s">
        <v>240</v>
      </c>
      <c r="AO410" s="264" t="s">
        <v>240</v>
      </c>
      <c r="AP410" s="264" t="s">
        <v>240</v>
      </c>
      <c r="AQ410" s="264" t="s">
        <v>240</v>
      </c>
      <c r="AR410" s="264" t="s">
        <v>240</v>
      </c>
      <c r="AS410" s="264" t="s">
        <v>240</v>
      </c>
      <c r="AT410" s="264" t="s">
        <v>240</v>
      </c>
      <c r="AU410" s="264" t="s">
        <v>240</v>
      </c>
      <c r="AV410" s="264" t="s">
        <v>240</v>
      </c>
      <c r="AW410" s="264" t="s">
        <v>240</v>
      </c>
      <c r="AX410" s="264" t="s">
        <v>240</v>
      </c>
      <c r="AY410" s="264" t="s">
        <v>2044</v>
      </c>
      <c r="AZ410" t="s">
        <v>240</v>
      </c>
    </row>
    <row r="411" spans="1:52" ht="15" x14ac:dyDescent="0.25">
      <c r="A411" s="260">
        <v>706719</v>
      </c>
      <c r="B411" s="261" t="s">
        <v>466</v>
      </c>
      <c r="C411" t="s">
        <v>188</v>
      </c>
      <c r="D411" t="s">
        <v>188</v>
      </c>
      <c r="E411" t="s">
        <v>188</v>
      </c>
      <c r="F411" t="s">
        <v>188</v>
      </c>
      <c r="G411" t="s">
        <v>188</v>
      </c>
      <c r="H411" t="s">
        <v>188</v>
      </c>
      <c r="I411" t="s">
        <v>188</v>
      </c>
      <c r="J411" t="s">
        <v>188</v>
      </c>
      <c r="K411" t="s">
        <v>188</v>
      </c>
      <c r="L411" t="s">
        <v>188</v>
      </c>
      <c r="M411" t="s">
        <v>188</v>
      </c>
      <c r="N411" t="s">
        <v>188</v>
      </c>
      <c r="O411" t="s">
        <v>186</v>
      </c>
      <c r="P411" t="s">
        <v>188</v>
      </c>
      <c r="Q411" t="s">
        <v>186</v>
      </c>
      <c r="R411" t="s">
        <v>186</v>
      </c>
      <c r="S411" t="s">
        <v>188</v>
      </c>
      <c r="T411" t="s">
        <v>188</v>
      </c>
      <c r="U411" t="s">
        <v>188</v>
      </c>
      <c r="V411" t="s">
        <v>186</v>
      </c>
      <c r="W411" t="s">
        <v>188</v>
      </c>
      <c r="X411" t="s">
        <v>188</v>
      </c>
      <c r="Y411" t="s">
        <v>188</v>
      </c>
      <c r="Z411" t="s">
        <v>188</v>
      </c>
      <c r="AA411" t="s">
        <v>186</v>
      </c>
      <c r="AB411" t="s">
        <v>186</v>
      </c>
      <c r="AC411" t="s">
        <v>186</v>
      </c>
      <c r="AD411" t="s">
        <v>186</v>
      </c>
      <c r="AE411" t="s">
        <v>188</v>
      </c>
      <c r="AF411" t="s">
        <v>188</v>
      </c>
      <c r="AG411" t="s">
        <v>188</v>
      </c>
      <c r="AH411" t="s">
        <v>188</v>
      </c>
      <c r="AI411" t="s">
        <v>186</v>
      </c>
      <c r="AJ411" t="s">
        <v>188</v>
      </c>
      <c r="AK411" t="s">
        <v>188</v>
      </c>
      <c r="AL411" t="s">
        <v>188</v>
      </c>
      <c r="AM411" t="s">
        <v>186</v>
      </c>
      <c r="AN411" t="s">
        <v>187</v>
      </c>
      <c r="AO411" t="s">
        <v>186</v>
      </c>
      <c r="AP411" t="s">
        <v>188</v>
      </c>
      <c r="AQ411" t="s">
        <v>186</v>
      </c>
      <c r="AR411" t="s">
        <v>188</v>
      </c>
      <c r="AS411" t="s">
        <v>188</v>
      </c>
      <c r="AT411" t="s">
        <v>188</v>
      </c>
      <c r="AU411" t="s">
        <v>187</v>
      </c>
      <c r="AV411" t="s">
        <v>187</v>
      </c>
      <c r="AW411" t="s">
        <v>188</v>
      </c>
      <c r="AX411" s="259" t="s">
        <v>187</v>
      </c>
      <c r="AY411"/>
      <c r="AZ411" t="s">
        <v>240</v>
      </c>
    </row>
    <row r="412" spans="1:52" ht="15" x14ac:dyDescent="0.25">
      <c r="A412" s="262">
        <v>706721</v>
      </c>
      <c r="B412" s="263" t="s">
        <v>261</v>
      </c>
      <c r="C412" s="264" t="s">
        <v>186</v>
      </c>
      <c r="D412" s="264" t="s">
        <v>186</v>
      </c>
      <c r="E412" s="264" t="s">
        <v>186</v>
      </c>
      <c r="F412" s="264" t="s">
        <v>188</v>
      </c>
      <c r="G412" s="264" t="s">
        <v>186</v>
      </c>
      <c r="H412" s="264" t="s">
        <v>187</v>
      </c>
      <c r="I412" s="264" t="s">
        <v>186</v>
      </c>
      <c r="J412" s="264" t="s">
        <v>187</v>
      </c>
      <c r="K412" s="264" t="s">
        <v>186</v>
      </c>
      <c r="L412" s="264" t="s">
        <v>187</v>
      </c>
      <c r="M412" t="s">
        <v>186</v>
      </c>
      <c r="N412" t="s">
        <v>186</v>
      </c>
      <c r="O412" s="264" t="s">
        <v>240</v>
      </c>
      <c r="P412" s="264" t="s">
        <v>240</v>
      </c>
      <c r="Q412" s="264" t="s">
        <v>240</v>
      </c>
      <c r="R412" s="264" t="s">
        <v>240</v>
      </c>
      <c r="S412" s="264" t="s">
        <v>240</v>
      </c>
      <c r="T412" s="264" t="s">
        <v>240</v>
      </c>
      <c r="U412" s="264" t="s">
        <v>240</v>
      </c>
      <c r="V412" s="264" t="s">
        <v>240</v>
      </c>
      <c r="W412" s="264" t="s">
        <v>240</v>
      </c>
      <c r="X412" s="264" t="s">
        <v>240</v>
      </c>
      <c r="Y412" s="264" t="s">
        <v>240</v>
      </c>
      <c r="Z412" s="264" t="s">
        <v>240</v>
      </c>
      <c r="AA412" s="264" t="s">
        <v>240</v>
      </c>
      <c r="AB412" s="264" t="s">
        <v>240</v>
      </c>
      <c r="AC412" s="264" t="s">
        <v>240</v>
      </c>
      <c r="AD412" s="264" t="s">
        <v>240</v>
      </c>
      <c r="AE412" s="264" t="s">
        <v>240</v>
      </c>
      <c r="AF412" s="264" t="s">
        <v>240</v>
      </c>
      <c r="AG412" s="264" t="s">
        <v>240</v>
      </c>
      <c r="AH412" s="264" t="s">
        <v>240</v>
      </c>
      <c r="AI412" s="264" t="s">
        <v>240</v>
      </c>
      <c r="AJ412" s="264" t="s">
        <v>240</v>
      </c>
      <c r="AK412" s="264" t="s">
        <v>240</v>
      </c>
      <c r="AL412" s="264" t="s">
        <v>240</v>
      </c>
      <c r="AM412" s="264" t="s">
        <v>240</v>
      </c>
      <c r="AN412" s="264" t="s">
        <v>240</v>
      </c>
      <c r="AO412" s="264" t="s">
        <v>240</v>
      </c>
      <c r="AP412" s="264" t="s">
        <v>240</v>
      </c>
      <c r="AQ412" s="264" t="s">
        <v>240</v>
      </c>
      <c r="AR412" s="264" t="s">
        <v>240</v>
      </c>
      <c r="AS412" s="264" t="s">
        <v>240</v>
      </c>
      <c r="AT412" s="264" t="s">
        <v>240</v>
      </c>
      <c r="AU412" s="264" t="s">
        <v>240</v>
      </c>
      <c r="AV412" s="264" t="s">
        <v>240</v>
      </c>
      <c r="AW412" s="264" t="s">
        <v>240</v>
      </c>
      <c r="AX412" s="264" t="s">
        <v>240</v>
      </c>
      <c r="AY412" s="264" t="s">
        <v>2044</v>
      </c>
      <c r="AZ412" t="s">
        <v>5190</v>
      </c>
    </row>
    <row r="413" spans="1:52" ht="15" x14ac:dyDescent="0.25">
      <c r="A413" s="260">
        <v>706723</v>
      </c>
      <c r="B413" s="261" t="s">
        <v>466</v>
      </c>
      <c r="C413" t="s">
        <v>188</v>
      </c>
      <c r="D413" t="s">
        <v>188</v>
      </c>
      <c r="E413" t="s">
        <v>186</v>
      </c>
      <c r="F413" t="s">
        <v>188</v>
      </c>
      <c r="G413" t="s">
        <v>188</v>
      </c>
      <c r="H413" t="s">
        <v>188</v>
      </c>
      <c r="I413" t="s">
        <v>188</v>
      </c>
      <c r="J413" t="s">
        <v>188</v>
      </c>
      <c r="K413" t="s">
        <v>188</v>
      </c>
      <c r="L413" t="s">
        <v>188</v>
      </c>
      <c r="M413" t="s">
        <v>188</v>
      </c>
      <c r="N413" t="s">
        <v>188</v>
      </c>
      <c r="O413" t="s">
        <v>188</v>
      </c>
      <c r="P413" t="s">
        <v>188</v>
      </c>
      <c r="Q413" t="s">
        <v>188</v>
      </c>
      <c r="R413" t="s">
        <v>188</v>
      </c>
      <c r="S413" t="s">
        <v>188</v>
      </c>
      <c r="T413" t="s">
        <v>188</v>
      </c>
      <c r="U413" t="s">
        <v>186</v>
      </c>
      <c r="V413" t="s">
        <v>188</v>
      </c>
      <c r="W413" t="s">
        <v>188</v>
      </c>
      <c r="X413" t="s">
        <v>188</v>
      </c>
      <c r="Y413" t="s">
        <v>186</v>
      </c>
      <c r="Z413" t="s">
        <v>188</v>
      </c>
      <c r="AA413" t="s">
        <v>188</v>
      </c>
      <c r="AB413" t="s">
        <v>188</v>
      </c>
      <c r="AC413" t="s">
        <v>188</v>
      </c>
      <c r="AD413" t="s">
        <v>188</v>
      </c>
      <c r="AE413" t="s">
        <v>188</v>
      </c>
      <c r="AF413" t="s">
        <v>188</v>
      </c>
      <c r="AG413" t="s">
        <v>188</v>
      </c>
      <c r="AH413" t="s">
        <v>188</v>
      </c>
      <c r="AI413" t="s">
        <v>188</v>
      </c>
      <c r="AJ413" t="s">
        <v>188</v>
      </c>
      <c r="AK413" t="s">
        <v>186</v>
      </c>
      <c r="AL413" t="s">
        <v>188</v>
      </c>
      <c r="AM413" t="s">
        <v>187</v>
      </c>
      <c r="AN413" t="s">
        <v>187</v>
      </c>
      <c r="AO413" t="s">
        <v>188</v>
      </c>
      <c r="AP413" t="s">
        <v>187</v>
      </c>
      <c r="AQ413" t="s">
        <v>188</v>
      </c>
      <c r="AR413" t="s">
        <v>188</v>
      </c>
      <c r="AS413" t="s">
        <v>240</v>
      </c>
      <c r="AT413" t="s">
        <v>240</v>
      </c>
      <c r="AU413" t="s">
        <v>240</v>
      </c>
      <c r="AV413" t="s">
        <v>240</v>
      </c>
      <c r="AW413" t="s">
        <v>240</v>
      </c>
      <c r="AX413" s="259" t="s">
        <v>240</v>
      </c>
      <c r="AY413"/>
      <c r="AZ413" t="s">
        <v>240</v>
      </c>
    </row>
    <row r="414" spans="1:52" ht="15" x14ac:dyDescent="0.25">
      <c r="A414" s="262">
        <v>706727</v>
      </c>
      <c r="B414" s="263" t="s">
        <v>261</v>
      </c>
      <c r="C414" s="264" t="s">
        <v>188</v>
      </c>
      <c r="D414" s="264" t="s">
        <v>188</v>
      </c>
      <c r="E414" s="264" t="s">
        <v>187</v>
      </c>
      <c r="F414" s="264" t="s">
        <v>188</v>
      </c>
      <c r="G414" s="264" t="s">
        <v>187</v>
      </c>
      <c r="H414" s="264" t="s">
        <v>188</v>
      </c>
      <c r="I414" s="264" t="s">
        <v>187</v>
      </c>
      <c r="J414" s="264" t="s">
        <v>187</v>
      </c>
      <c r="K414" s="264" t="s">
        <v>187</v>
      </c>
      <c r="L414" s="264" t="s">
        <v>187</v>
      </c>
      <c r="M414" t="s">
        <v>2124</v>
      </c>
      <c r="N414" t="s">
        <v>186</v>
      </c>
      <c r="O414" s="264" t="s">
        <v>240</v>
      </c>
      <c r="P414" s="264" t="s">
        <v>240</v>
      </c>
      <c r="Q414" s="264" t="s">
        <v>240</v>
      </c>
      <c r="R414" s="264" t="s">
        <v>240</v>
      </c>
      <c r="S414" s="264" t="s">
        <v>240</v>
      </c>
      <c r="T414" s="264" t="s">
        <v>240</v>
      </c>
      <c r="U414" s="264" t="s">
        <v>240</v>
      </c>
      <c r="V414" s="264" t="s">
        <v>240</v>
      </c>
      <c r="W414" s="264" t="s">
        <v>240</v>
      </c>
      <c r="X414" s="264" t="s">
        <v>240</v>
      </c>
      <c r="Y414" s="264" t="s">
        <v>240</v>
      </c>
      <c r="Z414" s="264" t="s">
        <v>240</v>
      </c>
      <c r="AA414" s="264" t="s">
        <v>240</v>
      </c>
      <c r="AB414" s="264" t="s">
        <v>240</v>
      </c>
      <c r="AC414" s="264" t="s">
        <v>240</v>
      </c>
      <c r="AD414" s="264" t="s">
        <v>240</v>
      </c>
      <c r="AE414" s="264" t="s">
        <v>240</v>
      </c>
      <c r="AF414" s="264" t="s">
        <v>240</v>
      </c>
      <c r="AG414" s="264" t="s">
        <v>240</v>
      </c>
      <c r="AH414" s="264" t="s">
        <v>240</v>
      </c>
      <c r="AI414" s="264" t="s">
        <v>240</v>
      </c>
      <c r="AJ414" s="264" t="s">
        <v>240</v>
      </c>
      <c r="AK414" s="264" t="s">
        <v>240</v>
      </c>
      <c r="AL414" s="264" t="s">
        <v>240</v>
      </c>
      <c r="AM414" s="264" t="s">
        <v>240</v>
      </c>
      <c r="AN414" s="264" t="s">
        <v>240</v>
      </c>
      <c r="AO414" s="264" t="s">
        <v>240</v>
      </c>
      <c r="AP414" s="264" t="s">
        <v>240</v>
      </c>
      <c r="AQ414" s="264" t="s">
        <v>240</v>
      </c>
      <c r="AR414" s="264" t="s">
        <v>240</v>
      </c>
      <c r="AS414" s="264" t="s">
        <v>240</v>
      </c>
      <c r="AT414" s="264" t="s">
        <v>240</v>
      </c>
      <c r="AU414" s="264" t="s">
        <v>240</v>
      </c>
      <c r="AV414" s="264" t="s">
        <v>240</v>
      </c>
      <c r="AW414" s="264" t="s">
        <v>240</v>
      </c>
      <c r="AX414" s="264" t="s">
        <v>240</v>
      </c>
      <c r="AY414" s="264" t="s">
        <v>2044</v>
      </c>
      <c r="AZ414" t="s">
        <v>5190</v>
      </c>
    </row>
    <row r="415" spans="1:52" ht="15" x14ac:dyDescent="0.25">
      <c r="A415" s="262">
        <v>706730</v>
      </c>
      <c r="B415" s="263" t="s">
        <v>261</v>
      </c>
      <c r="C415" s="264" t="s">
        <v>186</v>
      </c>
      <c r="D415" s="264" t="s">
        <v>186</v>
      </c>
      <c r="E415" s="264" t="s">
        <v>186</v>
      </c>
      <c r="F415" s="264" t="s">
        <v>186</v>
      </c>
      <c r="G415" s="264" t="s">
        <v>186</v>
      </c>
      <c r="H415" s="264" t="s">
        <v>186</v>
      </c>
      <c r="I415" s="264" t="s">
        <v>186</v>
      </c>
      <c r="J415" s="264" t="s">
        <v>186</v>
      </c>
      <c r="K415" s="264" t="s">
        <v>188</v>
      </c>
      <c r="L415" s="264" t="s">
        <v>186</v>
      </c>
      <c r="M415" t="s">
        <v>186</v>
      </c>
      <c r="N415" t="s">
        <v>186</v>
      </c>
      <c r="O415" s="264" t="s">
        <v>240</v>
      </c>
      <c r="P415" s="264" t="s">
        <v>240</v>
      </c>
      <c r="Q415" s="264" t="s">
        <v>240</v>
      </c>
      <c r="R415" s="264" t="s">
        <v>240</v>
      </c>
      <c r="S415" s="264" t="s">
        <v>240</v>
      </c>
      <c r="T415" s="264" t="s">
        <v>240</v>
      </c>
      <c r="U415" s="264" t="s">
        <v>240</v>
      </c>
      <c r="V415" s="264" t="s">
        <v>240</v>
      </c>
      <c r="W415" s="264" t="s">
        <v>240</v>
      </c>
      <c r="X415" s="264" t="s">
        <v>240</v>
      </c>
      <c r="Y415" s="264" t="s">
        <v>240</v>
      </c>
      <c r="Z415" s="264" t="s">
        <v>240</v>
      </c>
      <c r="AA415" s="264" t="s">
        <v>240</v>
      </c>
      <c r="AB415" s="264" t="s">
        <v>240</v>
      </c>
      <c r="AC415" s="264" t="s">
        <v>240</v>
      </c>
      <c r="AD415" s="264" t="s">
        <v>240</v>
      </c>
      <c r="AE415" s="264" t="s">
        <v>240</v>
      </c>
      <c r="AF415" s="264" t="s">
        <v>240</v>
      </c>
      <c r="AG415" s="264" t="s">
        <v>240</v>
      </c>
      <c r="AH415" s="264" t="s">
        <v>240</v>
      </c>
      <c r="AI415" s="264" t="s">
        <v>240</v>
      </c>
      <c r="AJ415" s="264" t="s">
        <v>240</v>
      </c>
      <c r="AK415" s="264" t="s">
        <v>240</v>
      </c>
      <c r="AL415" s="264" t="s">
        <v>240</v>
      </c>
      <c r="AM415" s="264" t="s">
        <v>240</v>
      </c>
      <c r="AN415" s="264" t="s">
        <v>240</v>
      </c>
      <c r="AO415" s="264" t="s">
        <v>240</v>
      </c>
      <c r="AP415" s="264" t="s">
        <v>240</v>
      </c>
      <c r="AQ415" s="264" t="s">
        <v>240</v>
      </c>
      <c r="AR415" s="264" t="s">
        <v>240</v>
      </c>
      <c r="AS415" s="264" t="s">
        <v>240</v>
      </c>
      <c r="AT415" s="264" t="s">
        <v>240</v>
      </c>
      <c r="AU415" s="264" t="s">
        <v>240</v>
      </c>
      <c r="AV415" s="264" t="s">
        <v>240</v>
      </c>
      <c r="AW415" s="264" t="s">
        <v>240</v>
      </c>
      <c r="AX415" s="264" t="s">
        <v>240</v>
      </c>
      <c r="AY415" s="264" t="s">
        <v>2044</v>
      </c>
      <c r="AZ415" t="s">
        <v>5190</v>
      </c>
    </row>
    <row r="416" spans="1:52" ht="15" x14ac:dyDescent="0.25">
      <c r="A416" s="260">
        <v>706732</v>
      </c>
      <c r="B416" s="261" t="s">
        <v>262</v>
      </c>
      <c r="C416" t="s">
        <v>188</v>
      </c>
      <c r="D416" t="s">
        <v>186</v>
      </c>
      <c r="E416" t="s">
        <v>186</v>
      </c>
      <c r="F416" t="s">
        <v>188</v>
      </c>
      <c r="G416" t="s">
        <v>186</v>
      </c>
      <c r="H416" t="s">
        <v>188</v>
      </c>
      <c r="I416" t="s">
        <v>186</v>
      </c>
      <c r="J416" t="s">
        <v>186</v>
      </c>
      <c r="K416" t="s">
        <v>188</v>
      </c>
      <c r="L416" t="s">
        <v>186</v>
      </c>
      <c r="M416" t="s">
        <v>186</v>
      </c>
      <c r="N416" t="s">
        <v>186</v>
      </c>
      <c r="O416" t="s">
        <v>188</v>
      </c>
      <c r="P416" t="s">
        <v>187</v>
      </c>
      <c r="Q416" t="s">
        <v>187</v>
      </c>
      <c r="R416" t="s">
        <v>187</v>
      </c>
      <c r="S416" t="s">
        <v>187</v>
      </c>
      <c r="T416" t="s">
        <v>186</v>
      </c>
      <c r="U416" t="s">
        <v>187</v>
      </c>
      <c r="V416" t="s">
        <v>188</v>
      </c>
      <c r="W416" t="s">
        <v>187</v>
      </c>
      <c r="X416" t="s">
        <v>187</v>
      </c>
      <c r="Y416" t="s">
        <v>187</v>
      </c>
      <c r="Z416" t="s">
        <v>187</v>
      </c>
      <c r="AA416" t="s">
        <v>240</v>
      </c>
      <c r="AB416" t="s">
        <v>240</v>
      </c>
      <c r="AC416" t="s">
        <v>240</v>
      </c>
      <c r="AD416" t="s">
        <v>240</v>
      </c>
      <c r="AE416" t="s">
        <v>240</v>
      </c>
      <c r="AF416" t="s">
        <v>240</v>
      </c>
      <c r="AG416" t="s">
        <v>240</v>
      </c>
      <c r="AH416" t="s">
        <v>240</v>
      </c>
      <c r="AI416" t="s">
        <v>240</v>
      </c>
      <c r="AJ416" t="s">
        <v>240</v>
      </c>
      <c r="AK416" t="s">
        <v>240</v>
      </c>
      <c r="AL416" t="s">
        <v>240</v>
      </c>
      <c r="AM416" t="s">
        <v>240</v>
      </c>
      <c r="AN416" t="s">
        <v>240</v>
      </c>
      <c r="AO416" t="s">
        <v>240</v>
      </c>
      <c r="AP416" t="s">
        <v>240</v>
      </c>
      <c r="AQ416" t="s">
        <v>240</v>
      </c>
      <c r="AR416" t="s">
        <v>240</v>
      </c>
      <c r="AS416" t="s">
        <v>240</v>
      </c>
      <c r="AT416" t="s">
        <v>240</v>
      </c>
      <c r="AU416" t="s">
        <v>240</v>
      </c>
      <c r="AV416" t="s">
        <v>240</v>
      </c>
      <c r="AW416" t="s">
        <v>240</v>
      </c>
      <c r="AX416" s="259" t="s">
        <v>240</v>
      </c>
      <c r="AY416"/>
      <c r="AZ416" t="s">
        <v>240</v>
      </c>
    </row>
    <row r="417" spans="1:52" ht="15" x14ac:dyDescent="0.25">
      <c r="A417" s="262">
        <v>706750</v>
      </c>
      <c r="B417" s="263" t="s">
        <v>261</v>
      </c>
      <c r="C417" s="264" t="s">
        <v>187</v>
      </c>
      <c r="D417" s="264" t="s">
        <v>187</v>
      </c>
      <c r="E417" s="264" t="s">
        <v>188</v>
      </c>
      <c r="F417" s="264" t="s">
        <v>187</v>
      </c>
      <c r="G417" s="264" t="s">
        <v>187</v>
      </c>
      <c r="H417" s="264" t="s">
        <v>188</v>
      </c>
      <c r="I417" s="264" t="s">
        <v>187</v>
      </c>
      <c r="J417" s="264" t="s">
        <v>187</v>
      </c>
      <c r="K417" s="264" t="s">
        <v>187</v>
      </c>
      <c r="L417" s="264" t="s">
        <v>187</v>
      </c>
      <c r="M417" t="s">
        <v>188</v>
      </c>
      <c r="N417" t="s">
        <v>186</v>
      </c>
      <c r="O417" s="264" t="s">
        <v>240</v>
      </c>
      <c r="P417" s="264" t="s">
        <v>240</v>
      </c>
      <c r="Q417" s="264" t="s">
        <v>240</v>
      </c>
      <c r="R417" s="264" t="s">
        <v>240</v>
      </c>
      <c r="S417" s="264" t="s">
        <v>240</v>
      </c>
      <c r="T417" s="264" t="s">
        <v>240</v>
      </c>
      <c r="U417" s="264" t="s">
        <v>240</v>
      </c>
      <c r="V417" s="264" t="s">
        <v>240</v>
      </c>
      <c r="W417" s="264" t="s">
        <v>240</v>
      </c>
      <c r="X417" s="264" t="s">
        <v>240</v>
      </c>
      <c r="Y417" s="264" t="s">
        <v>240</v>
      </c>
      <c r="Z417" s="264" t="s">
        <v>240</v>
      </c>
      <c r="AA417" s="264" t="s">
        <v>240</v>
      </c>
      <c r="AB417" s="264" t="s">
        <v>240</v>
      </c>
      <c r="AC417" s="264" t="s">
        <v>240</v>
      </c>
      <c r="AD417" s="264" t="s">
        <v>240</v>
      </c>
      <c r="AE417" s="264" t="s">
        <v>240</v>
      </c>
      <c r="AF417" s="264" t="s">
        <v>240</v>
      </c>
      <c r="AG417" s="264" t="s">
        <v>240</v>
      </c>
      <c r="AH417" s="264" t="s">
        <v>240</v>
      </c>
      <c r="AI417" s="264" t="s">
        <v>240</v>
      </c>
      <c r="AJ417" s="264" t="s">
        <v>240</v>
      </c>
      <c r="AK417" s="264" t="s">
        <v>240</v>
      </c>
      <c r="AL417" s="264" t="s">
        <v>240</v>
      </c>
      <c r="AM417" s="264" t="s">
        <v>240</v>
      </c>
      <c r="AN417" s="264" t="s">
        <v>240</v>
      </c>
      <c r="AO417" s="264" t="s">
        <v>240</v>
      </c>
      <c r="AP417" s="264" t="s">
        <v>240</v>
      </c>
      <c r="AQ417" s="264" t="s">
        <v>240</v>
      </c>
      <c r="AR417" s="264" t="s">
        <v>240</v>
      </c>
      <c r="AS417" s="264" t="s">
        <v>240</v>
      </c>
      <c r="AT417" s="264" t="s">
        <v>240</v>
      </c>
      <c r="AU417" s="264" t="s">
        <v>240</v>
      </c>
      <c r="AV417" s="264" t="s">
        <v>240</v>
      </c>
      <c r="AW417" s="264" t="s">
        <v>240</v>
      </c>
      <c r="AX417" s="264" t="s">
        <v>240</v>
      </c>
      <c r="AY417" s="264" t="s">
        <v>2044</v>
      </c>
      <c r="AZ417" t="s">
        <v>5190</v>
      </c>
    </row>
    <row r="418" spans="1:52" ht="15" x14ac:dyDescent="0.25">
      <c r="A418" s="262">
        <v>706751</v>
      </c>
      <c r="B418" s="263" t="s">
        <v>261</v>
      </c>
      <c r="C418" s="264" t="s">
        <v>188</v>
      </c>
      <c r="D418" s="264" t="s">
        <v>188</v>
      </c>
      <c r="E418" s="264" t="s">
        <v>188</v>
      </c>
      <c r="F418" s="264" t="s">
        <v>188</v>
      </c>
      <c r="G418" s="264" t="s">
        <v>188</v>
      </c>
      <c r="H418" s="264" t="s">
        <v>188</v>
      </c>
      <c r="I418" s="264" t="s">
        <v>187</v>
      </c>
      <c r="J418" s="264" t="s">
        <v>187</v>
      </c>
      <c r="K418" s="264" t="s">
        <v>187</v>
      </c>
      <c r="L418" s="264" t="s">
        <v>187</v>
      </c>
      <c r="M418" t="s">
        <v>2124</v>
      </c>
      <c r="N418" t="s">
        <v>186</v>
      </c>
      <c r="O418" s="264" t="s">
        <v>240</v>
      </c>
      <c r="P418" s="264" t="s">
        <v>240</v>
      </c>
      <c r="Q418" s="264" t="s">
        <v>240</v>
      </c>
      <c r="R418" s="264" t="s">
        <v>240</v>
      </c>
      <c r="S418" s="264" t="s">
        <v>240</v>
      </c>
      <c r="T418" s="264" t="s">
        <v>240</v>
      </c>
      <c r="U418" s="264" t="s">
        <v>240</v>
      </c>
      <c r="V418" s="264" t="s">
        <v>240</v>
      </c>
      <c r="W418" s="264" t="s">
        <v>240</v>
      </c>
      <c r="X418" s="264" t="s">
        <v>240</v>
      </c>
      <c r="Y418" s="264" t="s">
        <v>240</v>
      </c>
      <c r="Z418" s="264" t="s">
        <v>240</v>
      </c>
      <c r="AA418" s="264" t="s">
        <v>240</v>
      </c>
      <c r="AB418" s="264" t="s">
        <v>240</v>
      </c>
      <c r="AC418" s="264" t="s">
        <v>240</v>
      </c>
      <c r="AD418" s="264" t="s">
        <v>240</v>
      </c>
      <c r="AE418" s="264" t="s">
        <v>240</v>
      </c>
      <c r="AF418" s="264" t="s">
        <v>240</v>
      </c>
      <c r="AG418" s="264" t="s">
        <v>240</v>
      </c>
      <c r="AH418" s="264" t="s">
        <v>240</v>
      </c>
      <c r="AI418" s="264" t="s">
        <v>240</v>
      </c>
      <c r="AJ418" s="264" t="s">
        <v>240</v>
      </c>
      <c r="AK418" s="264" t="s">
        <v>240</v>
      </c>
      <c r="AL418" s="264" t="s">
        <v>240</v>
      </c>
      <c r="AM418" s="264" t="s">
        <v>240</v>
      </c>
      <c r="AN418" s="264" t="s">
        <v>240</v>
      </c>
      <c r="AO418" s="264" t="s">
        <v>240</v>
      </c>
      <c r="AP418" s="264" t="s">
        <v>240</v>
      </c>
      <c r="AQ418" s="264" t="s">
        <v>240</v>
      </c>
      <c r="AR418" s="264" t="s">
        <v>240</v>
      </c>
      <c r="AS418" s="264" t="s">
        <v>240</v>
      </c>
      <c r="AT418" s="264" t="s">
        <v>240</v>
      </c>
      <c r="AU418" s="264" t="s">
        <v>240</v>
      </c>
      <c r="AV418" s="264" t="s">
        <v>240</v>
      </c>
      <c r="AW418" s="264" t="s">
        <v>240</v>
      </c>
      <c r="AX418" s="264" t="s">
        <v>240</v>
      </c>
      <c r="AY418" s="264" t="s">
        <v>2044</v>
      </c>
      <c r="AZ418" t="s">
        <v>5190</v>
      </c>
    </row>
    <row r="419" spans="1:52" ht="15" x14ac:dyDescent="0.25">
      <c r="A419" s="262">
        <v>706752</v>
      </c>
      <c r="B419" s="263" t="s">
        <v>261</v>
      </c>
      <c r="C419" s="264" t="s">
        <v>186</v>
      </c>
      <c r="D419" s="264" t="s">
        <v>186</v>
      </c>
      <c r="E419" s="264" t="s">
        <v>186</v>
      </c>
      <c r="F419" s="264" t="s">
        <v>188</v>
      </c>
      <c r="G419" s="264" t="s">
        <v>186</v>
      </c>
      <c r="H419" s="264" t="s">
        <v>188</v>
      </c>
      <c r="I419" s="264" t="s">
        <v>188</v>
      </c>
      <c r="J419" s="264" t="s">
        <v>240</v>
      </c>
      <c r="K419" s="264" t="s">
        <v>240</v>
      </c>
      <c r="L419" s="264" t="s">
        <v>188</v>
      </c>
      <c r="M419" t="s">
        <v>186</v>
      </c>
      <c r="N419" t="s">
        <v>186</v>
      </c>
      <c r="O419" s="264" t="s">
        <v>240</v>
      </c>
      <c r="P419" s="264" t="s">
        <v>240</v>
      </c>
      <c r="Q419" s="264" t="s">
        <v>240</v>
      </c>
      <c r="R419" s="264" t="s">
        <v>240</v>
      </c>
      <c r="S419" s="264" t="s">
        <v>240</v>
      </c>
      <c r="T419" s="264" t="s">
        <v>240</v>
      </c>
      <c r="U419" s="264" t="s">
        <v>240</v>
      </c>
      <c r="V419" s="264" t="s">
        <v>240</v>
      </c>
      <c r="W419" s="264" t="s">
        <v>240</v>
      </c>
      <c r="X419" s="264" t="s">
        <v>240</v>
      </c>
      <c r="Y419" s="264" t="s">
        <v>240</v>
      </c>
      <c r="Z419" s="264" t="s">
        <v>240</v>
      </c>
      <c r="AA419" s="264" t="s">
        <v>240</v>
      </c>
      <c r="AB419" s="264" t="s">
        <v>240</v>
      </c>
      <c r="AC419" s="264" t="s">
        <v>240</v>
      </c>
      <c r="AD419" s="264" t="s">
        <v>240</v>
      </c>
      <c r="AE419" s="264" t="s">
        <v>240</v>
      </c>
      <c r="AF419" s="264" t="s">
        <v>240</v>
      </c>
      <c r="AG419" s="264" t="s">
        <v>240</v>
      </c>
      <c r="AH419" s="264" t="s">
        <v>240</v>
      </c>
      <c r="AI419" s="264" t="s">
        <v>240</v>
      </c>
      <c r="AJ419" s="264" t="s">
        <v>240</v>
      </c>
      <c r="AK419" s="264" t="s">
        <v>240</v>
      </c>
      <c r="AL419" s="264" t="s">
        <v>240</v>
      </c>
      <c r="AM419" s="264" t="s">
        <v>240</v>
      </c>
      <c r="AN419" s="264" t="s">
        <v>240</v>
      </c>
      <c r="AO419" s="264" t="s">
        <v>240</v>
      </c>
      <c r="AP419" s="264" t="s">
        <v>240</v>
      </c>
      <c r="AQ419" s="264" t="s">
        <v>240</v>
      </c>
      <c r="AR419" s="264" t="s">
        <v>240</v>
      </c>
      <c r="AS419" s="264" t="s">
        <v>240</v>
      </c>
      <c r="AT419" s="264" t="s">
        <v>240</v>
      </c>
      <c r="AU419" s="264" t="s">
        <v>240</v>
      </c>
      <c r="AV419" s="264" t="s">
        <v>240</v>
      </c>
      <c r="AW419" s="264" t="s">
        <v>240</v>
      </c>
      <c r="AX419" s="264" t="s">
        <v>240</v>
      </c>
      <c r="AY419" s="264" t="s">
        <v>2044</v>
      </c>
      <c r="AZ419" t="s">
        <v>240</v>
      </c>
    </row>
    <row r="420" spans="1:52" ht="15" x14ac:dyDescent="0.25">
      <c r="A420" s="262">
        <v>706753</v>
      </c>
      <c r="B420" s="263" t="s">
        <v>261</v>
      </c>
      <c r="C420" s="264" t="s">
        <v>188</v>
      </c>
      <c r="D420" s="264" t="s">
        <v>186</v>
      </c>
      <c r="E420" s="264" t="s">
        <v>188</v>
      </c>
      <c r="F420" s="264" t="s">
        <v>188</v>
      </c>
      <c r="G420" s="264" t="s">
        <v>188</v>
      </c>
      <c r="H420" s="264" t="s">
        <v>188</v>
      </c>
      <c r="I420" s="264" t="s">
        <v>188</v>
      </c>
      <c r="J420" s="264" t="s">
        <v>186</v>
      </c>
      <c r="K420" s="264" t="s">
        <v>188</v>
      </c>
      <c r="L420" s="264" t="s">
        <v>188</v>
      </c>
      <c r="M420" t="s">
        <v>186</v>
      </c>
      <c r="N420" t="s">
        <v>186</v>
      </c>
      <c r="O420" s="264" t="s">
        <v>240</v>
      </c>
      <c r="P420" s="264" t="s">
        <v>240</v>
      </c>
      <c r="Q420" s="264" t="s">
        <v>240</v>
      </c>
      <c r="R420" s="264" t="s">
        <v>240</v>
      </c>
      <c r="S420" s="264" t="s">
        <v>240</v>
      </c>
      <c r="T420" s="264" t="s">
        <v>240</v>
      </c>
      <c r="U420" s="264" t="s">
        <v>240</v>
      </c>
      <c r="V420" s="264" t="s">
        <v>240</v>
      </c>
      <c r="W420" s="264" t="s">
        <v>240</v>
      </c>
      <c r="X420" s="264" t="s">
        <v>240</v>
      </c>
      <c r="Y420" s="264" t="s">
        <v>240</v>
      </c>
      <c r="Z420" s="264" t="s">
        <v>240</v>
      </c>
      <c r="AA420" s="264" t="s">
        <v>240</v>
      </c>
      <c r="AB420" s="264" t="s">
        <v>240</v>
      </c>
      <c r="AC420" s="264" t="s">
        <v>240</v>
      </c>
      <c r="AD420" s="264" t="s">
        <v>240</v>
      </c>
      <c r="AE420" s="264" t="s">
        <v>240</v>
      </c>
      <c r="AF420" s="264" t="s">
        <v>240</v>
      </c>
      <c r="AG420" s="264" t="s">
        <v>240</v>
      </c>
      <c r="AH420" s="264" t="s">
        <v>240</v>
      </c>
      <c r="AI420" s="264" t="s">
        <v>240</v>
      </c>
      <c r="AJ420" s="264" t="s">
        <v>240</v>
      </c>
      <c r="AK420" s="264" t="s">
        <v>240</v>
      </c>
      <c r="AL420" s="264" t="s">
        <v>240</v>
      </c>
      <c r="AM420" s="264" t="s">
        <v>240</v>
      </c>
      <c r="AN420" s="264" t="s">
        <v>240</v>
      </c>
      <c r="AO420" s="264" t="s">
        <v>240</v>
      </c>
      <c r="AP420" s="264" t="s">
        <v>240</v>
      </c>
      <c r="AQ420" s="264" t="s">
        <v>240</v>
      </c>
      <c r="AR420" s="264" t="s">
        <v>240</v>
      </c>
      <c r="AS420" s="264" t="s">
        <v>240</v>
      </c>
      <c r="AT420" s="264" t="s">
        <v>240</v>
      </c>
      <c r="AU420" s="264" t="s">
        <v>240</v>
      </c>
      <c r="AV420" s="264" t="s">
        <v>240</v>
      </c>
      <c r="AW420" s="264" t="s">
        <v>240</v>
      </c>
      <c r="AX420" s="264" t="s">
        <v>240</v>
      </c>
      <c r="AY420" s="264" t="s">
        <v>2044</v>
      </c>
      <c r="AZ420" t="s">
        <v>240</v>
      </c>
    </row>
    <row r="421" spans="1:52" ht="15" x14ac:dyDescent="0.25">
      <c r="A421" s="262">
        <v>706754</v>
      </c>
      <c r="B421" s="263" t="s">
        <v>261</v>
      </c>
      <c r="C421" s="264" t="s">
        <v>188</v>
      </c>
      <c r="D421" s="264" t="s">
        <v>188</v>
      </c>
      <c r="E421" s="264" t="s">
        <v>188</v>
      </c>
      <c r="F421" s="264" t="s">
        <v>188</v>
      </c>
      <c r="G421" s="264" t="s">
        <v>188</v>
      </c>
      <c r="H421" s="264" t="s">
        <v>188</v>
      </c>
      <c r="I421" s="264" t="s">
        <v>187</v>
      </c>
      <c r="J421" s="264" t="s">
        <v>187</v>
      </c>
      <c r="K421" s="264" t="s">
        <v>187</v>
      </c>
      <c r="L421" s="264" t="s">
        <v>187</v>
      </c>
      <c r="M421" t="s">
        <v>188</v>
      </c>
      <c r="N421" t="s">
        <v>186</v>
      </c>
      <c r="O421" s="264" t="s">
        <v>240</v>
      </c>
      <c r="P421" s="264" t="s">
        <v>240</v>
      </c>
      <c r="Q421" s="264" t="s">
        <v>240</v>
      </c>
      <c r="R421" s="264" t="s">
        <v>240</v>
      </c>
      <c r="S421" s="264" t="s">
        <v>240</v>
      </c>
      <c r="T421" s="264" t="s">
        <v>240</v>
      </c>
      <c r="U421" s="264" t="s">
        <v>240</v>
      </c>
      <c r="V421" s="264" t="s">
        <v>240</v>
      </c>
      <c r="W421" s="264" t="s">
        <v>240</v>
      </c>
      <c r="X421" s="264" t="s">
        <v>240</v>
      </c>
      <c r="Y421" s="264" t="s">
        <v>240</v>
      </c>
      <c r="Z421" s="264" t="s">
        <v>240</v>
      </c>
      <c r="AA421" s="264" t="s">
        <v>240</v>
      </c>
      <c r="AB421" s="264" t="s">
        <v>240</v>
      </c>
      <c r="AC421" s="264" t="s">
        <v>240</v>
      </c>
      <c r="AD421" s="264" t="s">
        <v>240</v>
      </c>
      <c r="AE421" s="264" t="s">
        <v>240</v>
      </c>
      <c r="AF421" s="264" t="s">
        <v>240</v>
      </c>
      <c r="AG421" s="264" t="s">
        <v>240</v>
      </c>
      <c r="AH421" s="264" t="s">
        <v>240</v>
      </c>
      <c r="AI421" s="264" t="s">
        <v>240</v>
      </c>
      <c r="AJ421" s="264" t="s">
        <v>240</v>
      </c>
      <c r="AK421" s="264" t="s">
        <v>240</v>
      </c>
      <c r="AL421" s="264" t="s">
        <v>240</v>
      </c>
      <c r="AM421" s="264" t="s">
        <v>240</v>
      </c>
      <c r="AN421" s="264" t="s">
        <v>240</v>
      </c>
      <c r="AO421" s="264" t="s">
        <v>240</v>
      </c>
      <c r="AP421" s="264" t="s">
        <v>240</v>
      </c>
      <c r="AQ421" s="264" t="s">
        <v>240</v>
      </c>
      <c r="AR421" s="264" t="s">
        <v>240</v>
      </c>
      <c r="AS421" s="264" t="s">
        <v>240</v>
      </c>
      <c r="AT421" s="264" t="s">
        <v>240</v>
      </c>
      <c r="AU421" s="264" t="s">
        <v>240</v>
      </c>
      <c r="AV421" s="264" t="s">
        <v>240</v>
      </c>
      <c r="AW421" s="264" t="s">
        <v>240</v>
      </c>
      <c r="AX421" s="264" t="s">
        <v>240</v>
      </c>
      <c r="AY421" s="264" t="s">
        <v>2044</v>
      </c>
      <c r="AZ421" t="s">
        <v>5190</v>
      </c>
    </row>
    <row r="422" spans="1:52" ht="15" x14ac:dyDescent="0.25">
      <c r="A422" s="262">
        <v>706755</v>
      </c>
      <c r="B422" s="263" t="s">
        <v>261</v>
      </c>
      <c r="C422" s="264" t="s">
        <v>188</v>
      </c>
      <c r="D422" s="264" t="s">
        <v>188</v>
      </c>
      <c r="E422" s="264" t="s">
        <v>187</v>
      </c>
      <c r="F422" s="264" t="s">
        <v>188</v>
      </c>
      <c r="G422" s="264" t="s">
        <v>187</v>
      </c>
      <c r="H422" s="264" t="s">
        <v>188</v>
      </c>
      <c r="I422" s="264" t="s">
        <v>186</v>
      </c>
      <c r="J422" s="264" t="s">
        <v>187</v>
      </c>
      <c r="K422" s="264" t="s">
        <v>187</v>
      </c>
      <c r="L422" s="264" t="s">
        <v>187</v>
      </c>
      <c r="M422" t="s">
        <v>2124</v>
      </c>
      <c r="N422" t="s">
        <v>186</v>
      </c>
      <c r="O422" s="264" t="s">
        <v>240</v>
      </c>
      <c r="P422" s="264" t="s">
        <v>240</v>
      </c>
      <c r="Q422" s="264" t="s">
        <v>240</v>
      </c>
      <c r="R422" s="264" t="s">
        <v>240</v>
      </c>
      <c r="S422" s="264" t="s">
        <v>240</v>
      </c>
      <c r="T422" s="264" t="s">
        <v>240</v>
      </c>
      <c r="U422" s="264" t="s">
        <v>240</v>
      </c>
      <c r="V422" s="264" t="s">
        <v>240</v>
      </c>
      <c r="W422" s="264" t="s">
        <v>240</v>
      </c>
      <c r="X422" s="264" t="s">
        <v>240</v>
      </c>
      <c r="Y422" s="264" t="s">
        <v>240</v>
      </c>
      <c r="Z422" s="264" t="s">
        <v>240</v>
      </c>
      <c r="AA422" s="264" t="s">
        <v>240</v>
      </c>
      <c r="AB422" s="264" t="s">
        <v>240</v>
      </c>
      <c r="AC422" s="264" t="s">
        <v>240</v>
      </c>
      <c r="AD422" s="264" t="s">
        <v>240</v>
      </c>
      <c r="AE422" s="264" t="s">
        <v>240</v>
      </c>
      <c r="AF422" s="264" t="s">
        <v>240</v>
      </c>
      <c r="AG422" s="264" t="s">
        <v>240</v>
      </c>
      <c r="AH422" s="264" t="s">
        <v>240</v>
      </c>
      <c r="AI422" s="264" t="s">
        <v>240</v>
      </c>
      <c r="AJ422" s="264" t="s">
        <v>240</v>
      </c>
      <c r="AK422" s="264" t="s">
        <v>240</v>
      </c>
      <c r="AL422" s="264" t="s">
        <v>240</v>
      </c>
      <c r="AM422" s="264" t="s">
        <v>240</v>
      </c>
      <c r="AN422" s="264" t="s">
        <v>240</v>
      </c>
      <c r="AO422" s="264" t="s">
        <v>240</v>
      </c>
      <c r="AP422" s="264" t="s">
        <v>240</v>
      </c>
      <c r="AQ422" s="264" t="s">
        <v>240</v>
      </c>
      <c r="AR422" s="264" t="s">
        <v>240</v>
      </c>
      <c r="AS422" s="264" t="s">
        <v>240</v>
      </c>
      <c r="AT422" s="264" t="s">
        <v>240</v>
      </c>
      <c r="AU422" s="264" t="s">
        <v>240</v>
      </c>
      <c r="AV422" s="264" t="s">
        <v>240</v>
      </c>
      <c r="AW422" s="264" t="s">
        <v>240</v>
      </c>
      <c r="AX422" s="264" t="s">
        <v>240</v>
      </c>
      <c r="AY422" s="264" t="s">
        <v>2044</v>
      </c>
      <c r="AZ422" t="s">
        <v>240</v>
      </c>
    </row>
    <row r="423" spans="1:52" ht="15" x14ac:dyDescent="0.25">
      <c r="A423" s="262">
        <v>706756</v>
      </c>
      <c r="B423" s="263" t="s">
        <v>261</v>
      </c>
      <c r="C423" s="264" t="s">
        <v>188</v>
      </c>
      <c r="D423" s="264" t="s">
        <v>187</v>
      </c>
      <c r="E423" s="264" t="s">
        <v>188</v>
      </c>
      <c r="F423" s="264" t="s">
        <v>187</v>
      </c>
      <c r="G423" s="264" t="s">
        <v>187</v>
      </c>
      <c r="H423" s="264" t="s">
        <v>188</v>
      </c>
      <c r="I423" s="264" t="s">
        <v>187</v>
      </c>
      <c r="J423" s="264" t="s">
        <v>187</v>
      </c>
      <c r="K423" s="264" t="s">
        <v>187</v>
      </c>
      <c r="L423" s="264" t="s">
        <v>187</v>
      </c>
      <c r="M423" t="s">
        <v>186</v>
      </c>
      <c r="N423" t="s">
        <v>186</v>
      </c>
      <c r="O423" s="264" t="s">
        <v>240</v>
      </c>
      <c r="P423" s="264" t="s">
        <v>240</v>
      </c>
      <c r="Q423" s="264" t="s">
        <v>240</v>
      </c>
      <c r="R423" s="264" t="s">
        <v>240</v>
      </c>
      <c r="S423" s="264" t="s">
        <v>240</v>
      </c>
      <c r="T423" s="264" t="s">
        <v>240</v>
      </c>
      <c r="U423" s="264" t="s">
        <v>240</v>
      </c>
      <c r="V423" s="264" t="s">
        <v>240</v>
      </c>
      <c r="W423" s="264" t="s">
        <v>240</v>
      </c>
      <c r="X423" s="264" t="s">
        <v>240</v>
      </c>
      <c r="Y423" s="264" t="s">
        <v>240</v>
      </c>
      <c r="Z423" s="264" t="s">
        <v>240</v>
      </c>
      <c r="AA423" s="264" t="s">
        <v>240</v>
      </c>
      <c r="AB423" s="264" t="s">
        <v>240</v>
      </c>
      <c r="AC423" s="264" t="s">
        <v>240</v>
      </c>
      <c r="AD423" s="264" t="s">
        <v>240</v>
      </c>
      <c r="AE423" s="264" t="s">
        <v>240</v>
      </c>
      <c r="AF423" s="264" t="s">
        <v>240</v>
      </c>
      <c r="AG423" s="264" t="s">
        <v>240</v>
      </c>
      <c r="AH423" s="264" t="s">
        <v>240</v>
      </c>
      <c r="AI423" s="264" t="s">
        <v>240</v>
      </c>
      <c r="AJ423" s="264" t="s">
        <v>240</v>
      </c>
      <c r="AK423" s="264" t="s">
        <v>240</v>
      </c>
      <c r="AL423" s="264" t="s">
        <v>240</v>
      </c>
      <c r="AM423" s="264" t="s">
        <v>240</v>
      </c>
      <c r="AN423" s="264" t="s">
        <v>240</v>
      </c>
      <c r="AO423" s="264" t="s">
        <v>240</v>
      </c>
      <c r="AP423" s="264" t="s">
        <v>240</v>
      </c>
      <c r="AQ423" s="264" t="s">
        <v>240</v>
      </c>
      <c r="AR423" s="264" t="s">
        <v>240</v>
      </c>
      <c r="AS423" s="264" t="s">
        <v>240</v>
      </c>
      <c r="AT423" s="264" t="s">
        <v>240</v>
      </c>
      <c r="AU423" s="264" t="s">
        <v>240</v>
      </c>
      <c r="AV423" s="264" t="s">
        <v>240</v>
      </c>
      <c r="AW423" s="264" t="s">
        <v>240</v>
      </c>
      <c r="AX423" s="264" t="s">
        <v>240</v>
      </c>
      <c r="AY423" s="264" t="s">
        <v>2044</v>
      </c>
      <c r="AZ423" t="s">
        <v>5190</v>
      </c>
    </row>
    <row r="424" spans="1:52" ht="15" x14ac:dyDescent="0.25">
      <c r="A424" s="262">
        <v>706757</v>
      </c>
      <c r="B424" s="263" t="s">
        <v>261</v>
      </c>
      <c r="C424" s="264" t="s">
        <v>186</v>
      </c>
      <c r="D424" s="264" t="s">
        <v>186</v>
      </c>
      <c r="E424" s="264" t="s">
        <v>186</v>
      </c>
      <c r="F424" s="264" t="s">
        <v>188</v>
      </c>
      <c r="G424" s="264" t="s">
        <v>186</v>
      </c>
      <c r="H424" s="264" t="s">
        <v>188</v>
      </c>
      <c r="I424" s="264" t="s">
        <v>186</v>
      </c>
      <c r="J424" s="264" t="s">
        <v>188</v>
      </c>
      <c r="K424" s="264" t="s">
        <v>186</v>
      </c>
      <c r="L424" s="264" t="s">
        <v>188</v>
      </c>
      <c r="M424" t="s">
        <v>186</v>
      </c>
      <c r="N424" t="s">
        <v>186</v>
      </c>
      <c r="O424" s="264" t="s">
        <v>240</v>
      </c>
      <c r="P424" s="264" t="s">
        <v>240</v>
      </c>
      <c r="Q424" s="264" t="s">
        <v>240</v>
      </c>
      <c r="R424" s="264" t="s">
        <v>240</v>
      </c>
      <c r="S424" s="264" t="s">
        <v>240</v>
      </c>
      <c r="T424" s="264" t="s">
        <v>240</v>
      </c>
      <c r="U424" s="264" t="s">
        <v>240</v>
      </c>
      <c r="V424" s="264" t="s">
        <v>240</v>
      </c>
      <c r="W424" s="264" t="s">
        <v>240</v>
      </c>
      <c r="X424" s="264" t="s">
        <v>240</v>
      </c>
      <c r="Y424" s="264" t="s">
        <v>240</v>
      </c>
      <c r="Z424" s="264" t="s">
        <v>240</v>
      </c>
      <c r="AA424" s="264" t="s">
        <v>240</v>
      </c>
      <c r="AB424" s="264" t="s">
        <v>240</v>
      </c>
      <c r="AC424" s="264" t="s">
        <v>240</v>
      </c>
      <c r="AD424" s="264" t="s">
        <v>240</v>
      </c>
      <c r="AE424" s="264" t="s">
        <v>240</v>
      </c>
      <c r="AF424" s="264" t="s">
        <v>240</v>
      </c>
      <c r="AG424" s="264" t="s">
        <v>240</v>
      </c>
      <c r="AH424" s="264" t="s">
        <v>240</v>
      </c>
      <c r="AI424" s="264" t="s">
        <v>240</v>
      </c>
      <c r="AJ424" s="264" t="s">
        <v>240</v>
      </c>
      <c r="AK424" s="264" t="s">
        <v>240</v>
      </c>
      <c r="AL424" s="264" t="s">
        <v>240</v>
      </c>
      <c r="AM424" s="264" t="s">
        <v>240</v>
      </c>
      <c r="AN424" s="264" t="s">
        <v>240</v>
      </c>
      <c r="AO424" s="264" t="s">
        <v>240</v>
      </c>
      <c r="AP424" s="264" t="s">
        <v>240</v>
      </c>
      <c r="AQ424" s="264" t="s">
        <v>240</v>
      </c>
      <c r="AR424" s="264" t="s">
        <v>240</v>
      </c>
      <c r="AS424" s="264" t="s">
        <v>240</v>
      </c>
      <c r="AT424" s="264" t="s">
        <v>240</v>
      </c>
      <c r="AU424" s="264" t="s">
        <v>240</v>
      </c>
      <c r="AV424" s="264" t="s">
        <v>240</v>
      </c>
      <c r="AW424" s="264" t="s">
        <v>240</v>
      </c>
      <c r="AX424" s="264" t="s">
        <v>240</v>
      </c>
      <c r="AY424" s="264" t="s">
        <v>2044</v>
      </c>
      <c r="AZ424" t="s">
        <v>5190</v>
      </c>
    </row>
    <row r="425" spans="1:52" ht="15" x14ac:dyDescent="0.25">
      <c r="A425" s="260">
        <v>706758</v>
      </c>
      <c r="B425" s="261" t="s">
        <v>261</v>
      </c>
      <c r="C425" t="s">
        <v>186</v>
      </c>
      <c r="D425" t="s">
        <v>186</v>
      </c>
      <c r="E425" t="s">
        <v>186</v>
      </c>
      <c r="F425" t="s">
        <v>186</v>
      </c>
      <c r="G425" t="s">
        <v>186</v>
      </c>
      <c r="H425" t="s">
        <v>188</v>
      </c>
      <c r="I425" t="s">
        <v>187</v>
      </c>
      <c r="J425" t="s">
        <v>188</v>
      </c>
      <c r="K425" t="s">
        <v>188</v>
      </c>
      <c r="L425" t="s">
        <v>187</v>
      </c>
      <c r="M425" t="s">
        <v>186</v>
      </c>
      <c r="N425" t="s">
        <v>186</v>
      </c>
      <c r="O425" t="s">
        <v>240</v>
      </c>
      <c r="P425" t="s">
        <v>240</v>
      </c>
      <c r="Q425" t="s">
        <v>240</v>
      </c>
      <c r="R425" t="s">
        <v>240</v>
      </c>
      <c r="S425" t="s">
        <v>240</v>
      </c>
      <c r="T425" t="s">
        <v>240</v>
      </c>
      <c r="U425" t="s">
        <v>240</v>
      </c>
      <c r="V425" t="s">
        <v>240</v>
      </c>
      <c r="W425" t="s">
        <v>240</v>
      </c>
      <c r="X425" t="s">
        <v>240</v>
      </c>
      <c r="Y425" t="s">
        <v>240</v>
      </c>
      <c r="Z425" t="s">
        <v>240</v>
      </c>
      <c r="AA425" t="s">
        <v>240</v>
      </c>
      <c r="AB425" t="s">
        <v>240</v>
      </c>
      <c r="AC425" t="s">
        <v>240</v>
      </c>
      <c r="AD425" t="s">
        <v>240</v>
      </c>
      <c r="AE425" t="s">
        <v>240</v>
      </c>
      <c r="AF425" t="s">
        <v>240</v>
      </c>
      <c r="AG425" t="s">
        <v>240</v>
      </c>
      <c r="AH425" t="s">
        <v>240</v>
      </c>
      <c r="AI425" t="s">
        <v>240</v>
      </c>
      <c r="AJ425" t="s">
        <v>240</v>
      </c>
      <c r="AK425" t="s">
        <v>240</v>
      </c>
      <c r="AL425" t="s">
        <v>240</v>
      </c>
      <c r="AM425" t="s">
        <v>240</v>
      </c>
      <c r="AN425" t="s">
        <v>240</v>
      </c>
      <c r="AO425" t="s">
        <v>240</v>
      </c>
      <c r="AP425" t="s">
        <v>240</v>
      </c>
      <c r="AQ425" t="s">
        <v>240</v>
      </c>
      <c r="AR425" t="s">
        <v>240</v>
      </c>
      <c r="AS425"/>
      <c r="AT425" t="s">
        <v>240</v>
      </c>
      <c r="AU425" t="s">
        <v>240</v>
      </c>
      <c r="AV425" t="s">
        <v>240</v>
      </c>
      <c r="AW425" t="s">
        <v>240</v>
      </c>
      <c r="AX425" s="259" t="s">
        <v>240</v>
      </c>
      <c r="AY425"/>
      <c r="AZ425" t="s">
        <v>5190</v>
      </c>
    </row>
    <row r="426" spans="1:52" ht="15" x14ac:dyDescent="0.25">
      <c r="A426" s="260">
        <v>706759</v>
      </c>
      <c r="B426" s="261" t="s">
        <v>239</v>
      </c>
      <c r="C426" t="s">
        <v>188</v>
      </c>
      <c r="D426" t="s">
        <v>188</v>
      </c>
      <c r="E426" t="s">
        <v>188</v>
      </c>
      <c r="F426" t="s">
        <v>188</v>
      </c>
      <c r="G426" t="s">
        <v>188</v>
      </c>
      <c r="H426" t="s">
        <v>188</v>
      </c>
      <c r="I426" t="s">
        <v>188</v>
      </c>
      <c r="J426" t="s">
        <v>188</v>
      </c>
      <c r="K426" t="s">
        <v>188</v>
      </c>
      <c r="L426" t="s">
        <v>188</v>
      </c>
      <c r="M426" t="s">
        <v>186</v>
      </c>
      <c r="N426" t="s">
        <v>186</v>
      </c>
      <c r="O426" t="s">
        <v>188</v>
      </c>
      <c r="P426" t="s">
        <v>188</v>
      </c>
      <c r="Q426" t="s">
        <v>186</v>
      </c>
      <c r="R426" t="s">
        <v>188</v>
      </c>
      <c r="S426" t="s">
        <v>188</v>
      </c>
      <c r="T426" t="s">
        <v>188</v>
      </c>
      <c r="U426" t="s">
        <v>188</v>
      </c>
      <c r="V426" t="s">
        <v>186</v>
      </c>
      <c r="W426" t="s">
        <v>188</v>
      </c>
      <c r="X426" t="s">
        <v>188</v>
      </c>
      <c r="Y426" t="s">
        <v>188</v>
      </c>
      <c r="Z426" t="s">
        <v>188</v>
      </c>
      <c r="AA426" t="s">
        <v>188</v>
      </c>
      <c r="AB426" t="s">
        <v>188</v>
      </c>
      <c r="AC426" t="s">
        <v>188</v>
      </c>
      <c r="AD426" t="s">
        <v>188</v>
      </c>
      <c r="AE426" t="s">
        <v>188</v>
      </c>
      <c r="AF426" t="s">
        <v>188</v>
      </c>
      <c r="AG426" t="s">
        <v>188</v>
      </c>
      <c r="AH426" t="s">
        <v>188</v>
      </c>
      <c r="AI426" t="s">
        <v>188</v>
      </c>
      <c r="AJ426" t="s">
        <v>188</v>
      </c>
      <c r="AK426" t="s">
        <v>188</v>
      </c>
      <c r="AL426" t="s">
        <v>188</v>
      </c>
      <c r="AM426" t="s">
        <v>240</v>
      </c>
      <c r="AN426" t="s">
        <v>240</v>
      </c>
      <c r="AO426" t="s">
        <v>240</v>
      </c>
      <c r="AP426" t="s">
        <v>240</v>
      </c>
      <c r="AQ426" t="s">
        <v>240</v>
      </c>
      <c r="AR426" t="s">
        <v>240</v>
      </c>
      <c r="AS426" t="s">
        <v>240</v>
      </c>
      <c r="AT426" t="s">
        <v>240</v>
      </c>
      <c r="AU426" t="s">
        <v>240</v>
      </c>
      <c r="AV426" t="s">
        <v>240</v>
      </c>
      <c r="AW426" t="s">
        <v>240</v>
      </c>
      <c r="AX426" s="259" t="s">
        <v>240</v>
      </c>
      <c r="AY426"/>
      <c r="AZ426" t="s">
        <v>240</v>
      </c>
    </row>
    <row r="427" spans="1:52" ht="21.75" x14ac:dyDescent="0.25">
      <c r="A427" s="265">
        <v>706760</v>
      </c>
      <c r="B427" s="263" t="s">
        <v>261</v>
      </c>
      <c r="C427" s="286" t="s">
        <v>188</v>
      </c>
      <c r="D427" s="286" t="s">
        <v>187</v>
      </c>
      <c r="E427" s="286" t="s">
        <v>188</v>
      </c>
      <c r="F427" s="286" t="s">
        <v>187</v>
      </c>
      <c r="G427" s="286" t="s">
        <v>188</v>
      </c>
      <c r="H427" s="286" t="s">
        <v>187</v>
      </c>
      <c r="I427" s="286" t="s">
        <v>187</v>
      </c>
      <c r="J427" s="286" t="s">
        <v>187</v>
      </c>
      <c r="K427" s="286" t="s">
        <v>187</v>
      </c>
      <c r="L427" s="286" t="s">
        <v>187</v>
      </c>
      <c r="M427" s="286" t="s">
        <v>187</v>
      </c>
      <c r="N427" s="286" t="s">
        <v>187</v>
      </c>
      <c r="O427" s="264"/>
      <c r="P427" s="264"/>
      <c r="Q427" s="264"/>
      <c r="R427" s="264"/>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c r="AS427" s="264"/>
      <c r="AT427" s="264"/>
      <c r="AU427" s="264"/>
      <c r="AV427" s="264"/>
      <c r="AW427" s="264"/>
      <c r="AX427" s="264"/>
      <c r="AY427" s="264" t="s">
        <v>2044</v>
      </c>
      <c r="AZ427" t="s">
        <v>240</v>
      </c>
    </row>
    <row r="428" spans="1:52" ht="15" x14ac:dyDescent="0.25">
      <c r="A428" s="262">
        <v>706761</v>
      </c>
      <c r="B428" s="263" t="s">
        <v>261</v>
      </c>
      <c r="C428" s="264" t="s">
        <v>188</v>
      </c>
      <c r="D428" s="264" t="s">
        <v>188</v>
      </c>
      <c r="E428" s="264" t="s">
        <v>188</v>
      </c>
      <c r="F428" s="264" t="s">
        <v>188</v>
      </c>
      <c r="G428" s="264" t="s">
        <v>188</v>
      </c>
      <c r="H428" s="264" t="s">
        <v>187</v>
      </c>
      <c r="I428" s="264" t="s">
        <v>188</v>
      </c>
      <c r="J428" s="264" t="s">
        <v>187</v>
      </c>
      <c r="K428" s="264" t="s">
        <v>187</v>
      </c>
      <c r="L428" s="264" t="s">
        <v>187</v>
      </c>
      <c r="M428" t="s">
        <v>186</v>
      </c>
      <c r="N428" t="s">
        <v>186</v>
      </c>
      <c r="O428" s="264" t="s">
        <v>240</v>
      </c>
      <c r="P428" s="264" t="s">
        <v>240</v>
      </c>
      <c r="Q428" s="264" t="s">
        <v>240</v>
      </c>
      <c r="R428" s="264" t="s">
        <v>240</v>
      </c>
      <c r="S428" s="264" t="s">
        <v>240</v>
      </c>
      <c r="T428" s="264" t="s">
        <v>240</v>
      </c>
      <c r="U428" s="264" t="s">
        <v>240</v>
      </c>
      <c r="V428" s="264" t="s">
        <v>240</v>
      </c>
      <c r="W428" s="264" t="s">
        <v>240</v>
      </c>
      <c r="X428" s="264" t="s">
        <v>240</v>
      </c>
      <c r="Y428" s="264" t="s">
        <v>240</v>
      </c>
      <c r="Z428" s="264" t="s">
        <v>240</v>
      </c>
      <c r="AA428" s="264" t="s">
        <v>240</v>
      </c>
      <c r="AB428" s="264" t="s">
        <v>240</v>
      </c>
      <c r="AC428" s="264" t="s">
        <v>240</v>
      </c>
      <c r="AD428" s="264" t="s">
        <v>240</v>
      </c>
      <c r="AE428" s="264" t="s">
        <v>240</v>
      </c>
      <c r="AF428" s="264" t="s">
        <v>240</v>
      </c>
      <c r="AG428" s="264" t="s">
        <v>240</v>
      </c>
      <c r="AH428" s="264" t="s">
        <v>240</v>
      </c>
      <c r="AI428" s="264" t="s">
        <v>240</v>
      </c>
      <c r="AJ428" s="264" t="s">
        <v>240</v>
      </c>
      <c r="AK428" s="264" t="s">
        <v>240</v>
      </c>
      <c r="AL428" s="264" t="s">
        <v>240</v>
      </c>
      <c r="AM428" s="264" t="s">
        <v>240</v>
      </c>
      <c r="AN428" s="264" t="s">
        <v>240</v>
      </c>
      <c r="AO428" s="264" t="s">
        <v>240</v>
      </c>
      <c r="AP428" s="264" t="s">
        <v>240</v>
      </c>
      <c r="AQ428" s="264" t="s">
        <v>240</v>
      </c>
      <c r="AR428" s="264" t="s">
        <v>240</v>
      </c>
      <c r="AS428" s="264" t="s">
        <v>240</v>
      </c>
      <c r="AT428" s="264" t="s">
        <v>240</v>
      </c>
      <c r="AU428" s="264" t="s">
        <v>240</v>
      </c>
      <c r="AV428" s="264" t="s">
        <v>240</v>
      </c>
      <c r="AW428" s="264" t="s">
        <v>240</v>
      </c>
      <c r="AX428" s="264" t="s">
        <v>240</v>
      </c>
      <c r="AY428" s="264" t="s">
        <v>2044</v>
      </c>
      <c r="AZ428" t="s">
        <v>5190</v>
      </c>
    </row>
    <row r="429" spans="1:52" ht="15" x14ac:dyDescent="0.25">
      <c r="A429" s="262">
        <v>706762</v>
      </c>
      <c r="B429" s="263" t="s">
        <v>262</v>
      </c>
      <c r="C429" s="264" t="s">
        <v>188</v>
      </c>
      <c r="D429" s="264" t="s">
        <v>188</v>
      </c>
      <c r="E429" s="264" t="s">
        <v>186</v>
      </c>
      <c r="F429" s="264" t="s">
        <v>188</v>
      </c>
      <c r="G429" s="264" t="s">
        <v>188</v>
      </c>
      <c r="H429" s="264" t="s">
        <v>188</v>
      </c>
      <c r="I429" s="264" t="s">
        <v>188</v>
      </c>
      <c r="J429" s="264" t="s">
        <v>188</v>
      </c>
      <c r="K429" s="264" t="s">
        <v>186</v>
      </c>
      <c r="L429" s="264" t="s">
        <v>188</v>
      </c>
      <c r="M429" t="s">
        <v>188</v>
      </c>
      <c r="N429" t="s">
        <v>186</v>
      </c>
      <c r="O429" s="264" t="s">
        <v>188</v>
      </c>
      <c r="P429" s="264" t="s">
        <v>188</v>
      </c>
      <c r="Q429" s="264" t="s">
        <v>188</v>
      </c>
      <c r="R429" s="264" t="s">
        <v>188</v>
      </c>
      <c r="S429" s="264" t="s">
        <v>187</v>
      </c>
      <c r="T429" s="264" t="s">
        <v>188</v>
      </c>
      <c r="U429" s="264" t="s">
        <v>186</v>
      </c>
      <c r="V429" s="264" t="s">
        <v>186</v>
      </c>
      <c r="W429" s="264" t="s">
        <v>187</v>
      </c>
      <c r="X429" s="264" t="s">
        <v>188</v>
      </c>
      <c r="Y429" s="264" t="s">
        <v>188</v>
      </c>
      <c r="Z429" s="264" t="s">
        <v>188</v>
      </c>
      <c r="AA429" s="264" t="s">
        <v>240</v>
      </c>
      <c r="AB429" s="264" t="s">
        <v>240</v>
      </c>
      <c r="AC429" s="264" t="s">
        <v>240</v>
      </c>
      <c r="AD429" s="264" t="s">
        <v>240</v>
      </c>
      <c r="AE429" s="264" t="s">
        <v>240</v>
      </c>
      <c r="AF429" s="264" t="s">
        <v>240</v>
      </c>
      <c r="AG429" s="264" t="s">
        <v>240</v>
      </c>
      <c r="AH429" s="264" t="s">
        <v>240</v>
      </c>
      <c r="AI429" s="264" t="s">
        <v>240</v>
      </c>
      <c r="AJ429" s="264" t="s">
        <v>240</v>
      </c>
      <c r="AK429" s="264" t="s">
        <v>240</v>
      </c>
      <c r="AL429" s="264" t="s">
        <v>240</v>
      </c>
      <c r="AM429" s="264" t="s">
        <v>240</v>
      </c>
      <c r="AN429" s="264" t="s">
        <v>240</v>
      </c>
      <c r="AO429" s="264" t="s">
        <v>240</v>
      </c>
      <c r="AP429" s="264" t="s">
        <v>240</v>
      </c>
      <c r="AQ429" s="264" t="s">
        <v>240</v>
      </c>
      <c r="AR429" s="264" t="s">
        <v>240</v>
      </c>
      <c r="AS429" s="264" t="s">
        <v>240</v>
      </c>
      <c r="AT429" s="264" t="s">
        <v>240</v>
      </c>
      <c r="AU429" s="264" t="s">
        <v>240</v>
      </c>
      <c r="AV429" s="264" t="s">
        <v>240</v>
      </c>
      <c r="AW429" s="264" t="s">
        <v>240</v>
      </c>
      <c r="AX429" s="264" t="s">
        <v>240</v>
      </c>
      <c r="AY429" s="264" t="s">
        <v>2044</v>
      </c>
      <c r="AZ429" t="s">
        <v>240</v>
      </c>
    </row>
    <row r="430" spans="1:52" ht="15" x14ac:dyDescent="0.25">
      <c r="A430" s="262">
        <v>706763</v>
      </c>
      <c r="B430" s="263" t="s">
        <v>261</v>
      </c>
      <c r="C430" s="264" t="s">
        <v>188</v>
      </c>
      <c r="D430" s="264" t="s">
        <v>188</v>
      </c>
      <c r="E430" s="264" t="s">
        <v>188</v>
      </c>
      <c r="F430" s="264" t="s">
        <v>188</v>
      </c>
      <c r="G430" s="264" t="s">
        <v>188</v>
      </c>
      <c r="H430" s="264" t="s">
        <v>188</v>
      </c>
      <c r="I430" s="264" t="s">
        <v>187</v>
      </c>
      <c r="J430" s="264" t="s">
        <v>187</v>
      </c>
      <c r="K430" s="264" t="s">
        <v>187</v>
      </c>
      <c r="L430" s="264" t="s">
        <v>187</v>
      </c>
      <c r="M430" t="s">
        <v>2124</v>
      </c>
      <c r="N430" t="s">
        <v>186</v>
      </c>
      <c r="O430" s="264" t="s">
        <v>240</v>
      </c>
      <c r="P430" s="264" t="s">
        <v>240</v>
      </c>
      <c r="Q430" s="264" t="s">
        <v>240</v>
      </c>
      <c r="R430" s="264" t="s">
        <v>240</v>
      </c>
      <c r="S430" s="264" t="s">
        <v>240</v>
      </c>
      <c r="T430" s="264" t="s">
        <v>240</v>
      </c>
      <c r="U430" s="264" t="s">
        <v>240</v>
      </c>
      <c r="V430" s="264" t="s">
        <v>240</v>
      </c>
      <c r="W430" s="264" t="s">
        <v>240</v>
      </c>
      <c r="X430" s="264" t="s">
        <v>240</v>
      </c>
      <c r="Y430" s="264" t="s">
        <v>240</v>
      </c>
      <c r="Z430" s="264" t="s">
        <v>240</v>
      </c>
      <c r="AA430" s="264" t="s">
        <v>240</v>
      </c>
      <c r="AB430" s="264" t="s">
        <v>240</v>
      </c>
      <c r="AC430" s="264" t="s">
        <v>240</v>
      </c>
      <c r="AD430" s="264" t="s">
        <v>240</v>
      </c>
      <c r="AE430" s="264" t="s">
        <v>240</v>
      </c>
      <c r="AF430" s="264" t="s">
        <v>240</v>
      </c>
      <c r="AG430" s="264" t="s">
        <v>240</v>
      </c>
      <c r="AH430" s="264" t="s">
        <v>240</v>
      </c>
      <c r="AI430" s="264" t="s">
        <v>240</v>
      </c>
      <c r="AJ430" s="264" t="s">
        <v>240</v>
      </c>
      <c r="AK430" s="264" t="s">
        <v>240</v>
      </c>
      <c r="AL430" s="264" t="s">
        <v>240</v>
      </c>
      <c r="AM430" s="264" t="s">
        <v>240</v>
      </c>
      <c r="AN430" s="264" t="s">
        <v>240</v>
      </c>
      <c r="AO430" s="264" t="s">
        <v>240</v>
      </c>
      <c r="AP430" s="264" t="s">
        <v>240</v>
      </c>
      <c r="AQ430" s="264" t="s">
        <v>240</v>
      </c>
      <c r="AR430" s="264" t="s">
        <v>240</v>
      </c>
      <c r="AS430" s="264" t="s">
        <v>240</v>
      </c>
      <c r="AT430" s="264" t="s">
        <v>240</v>
      </c>
      <c r="AU430" s="264" t="s">
        <v>240</v>
      </c>
      <c r="AV430" s="264" t="s">
        <v>240</v>
      </c>
      <c r="AW430" s="264" t="s">
        <v>240</v>
      </c>
      <c r="AX430" s="264" t="s">
        <v>240</v>
      </c>
      <c r="AY430" s="264" t="s">
        <v>2044</v>
      </c>
      <c r="AZ430" t="s">
        <v>5190</v>
      </c>
    </row>
    <row r="431" spans="1:52" ht="15" x14ac:dyDescent="0.25">
      <c r="A431" s="262">
        <v>706764</v>
      </c>
      <c r="B431" s="263" t="s">
        <v>261</v>
      </c>
      <c r="C431" s="264" t="s">
        <v>188</v>
      </c>
      <c r="D431" s="264" t="s">
        <v>188</v>
      </c>
      <c r="E431" s="264" t="s">
        <v>188</v>
      </c>
      <c r="F431" s="264" t="s">
        <v>188</v>
      </c>
      <c r="G431" s="264" t="s">
        <v>188</v>
      </c>
      <c r="H431" s="264" t="s">
        <v>188</v>
      </c>
      <c r="I431" s="264" t="s">
        <v>187</v>
      </c>
      <c r="J431" s="264" t="s">
        <v>187</v>
      </c>
      <c r="K431" s="264" t="s">
        <v>187</v>
      </c>
      <c r="L431" s="264" t="s">
        <v>187</v>
      </c>
      <c r="M431" t="s">
        <v>186</v>
      </c>
      <c r="N431" t="s">
        <v>186</v>
      </c>
      <c r="O431" s="264" t="s">
        <v>240</v>
      </c>
      <c r="P431" s="264" t="s">
        <v>240</v>
      </c>
      <c r="Q431" s="264" t="s">
        <v>240</v>
      </c>
      <c r="R431" s="264" t="s">
        <v>240</v>
      </c>
      <c r="S431" s="264" t="s">
        <v>240</v>
      </c>
      <c r="T431" s="264" t="s">
        <v>240</v>
      </c>
      <c r="U431" s="264" t="s">
        <v>240</v>
      </c>
      <c r="V431" s="264" t="s">
        <v>240</v>
      </c>
      <c r="W431" s="264" t="s">
        <v>240</v>
      </c>
      <c r="X431" s="264" t="s">
        <v>240</v>
      </c>
      <c r="Y431" s="264" t="s">
        <v>240</v>
      </c>
      <c r="Z431" s="264" t="s">
        <v>240</v>
      </c>
      <c r="AA431" s="264" t="s">
        <v>240</v>
      </c>
      <c r="AB431" s="264" t="s">
        <v>240</v>
      </c>
      <c r="AC431" s="264" t="s">
        <v>240</v>
      </c>
      <c r="AD431" s="264" t="s">
        <v>240</v>
      </c>
      <c r="AE431" s="264" t="s">
        <v>240</v>
      </c>
      <c r="AF431" s="264" t="s">
        <v>240</v>
      </c>
      <c r="AG431" s="264" t="s">
        <v>240</v>
      </c>
      <c r="AH431" s="264" t="s">
        <v>240</v>
      </c>
      <c r="AI431" s="264" t="s">
        <v>240</v>
      </c>
      <c r="AJ431" s="264" t="s">
        <v>240</v>
      </c>
      <c r="AK431" s="264" t="s">
        <v>240</v>
      </c>
      <c r="AL431" s="264" t="s">
        <v>240</v>
      </c>
      <c r="AM431" s="264" t="s">
        <v>240</v>
      </c>
      <c r="AN431" s="264" t="s">
        <v>240</v>
      </c>
      <c r="AO431" s="264" t="s">
        <v>240</v>
      </c>
      <c r="AP431" s="264" t="s">
        <v>240</v>
      </c>
      <c r="AQ431" s="264" t="s">
        <v>240</v>
      </c>
      <c r="AR431" s="264" t="s">
        <v>240</v>
      </c>
      <c r="AS431" s="264" t="s">
        <v>240</v>
      </c>
      <c r="AT431" s="264" t="s">
        <v>240</v>
      </c>
      <c r="AU431" s="264" t="s">
        <v>240</v>
      </c>
      <c r="AV431" s="264" t="s">
        <v>240</v>
      </c>
      <c r="AW431" s="264" t="s">
        <v>240</v>
      </c>
      <c r="AX431" s="264" t="s">
        <v>240</v>
      </c>
      <c r="AY431" s="264" t="s">
        <v>2044</v>
      </c>
      <c r="AZ431" t="s">
        <v>5190</v>
      </c>
    </row>
    <row r="432" spans="1:52" ht="15" x14ac:dyDescent="0.25">
      <c r="A432" s="262">
        <v>706765</v>
      </c>
      <c r="B432" s="263" t="s">
        <v>261</v>
      </c>
      <c r="C432" s="264" t="s">
        <v>188</v>
      </c>
      <c r="D432" s="264" t="s">
        <v>188</v>
      </c>
      <c r="E432" s="264" t="s">
        <v>187</v>
      </c>
      <c r="F432" s="264" t="s">
        <v>188</v>
      </c>
      <c r="G432" s="264" t="s">
        <v>187</v>
      </c>
      <c r="H432" s="264" t="s">
        <v>188</v>
      </c>
      <c r="I432" s="264" t="s">
        <v>187</v>
      </c>
      <c r="J432" s="264" t="s">
        <v>187</v>
      </c>
      <c r="K432" s="264" t="s">
        <v>187</v>
      </c>
      <c r="L432" s="264" t="s">
        <v>187</v>
      </c>
      <c r="M432" t="s">
        <v>186</v>
      </c>
      <c r="N432" t="s">
        <v>186</v>
      </c>
      <c r="O432" s="264" t="s">
        <v>240</v>
      </c>
      <c r="P432" s="264" t="s">
        <v>240</v>
      </c>
      <c r="Q432" s="264" t="s">
        <v>240</v>
      </c>
      <c r="R432" s="264" t="s">
        <v>240</v>
      </c>
      <c r="S432" s="264" t="s">
        <v>240</v>
      </c>
      <c r="T432" s="264" t="s">
        <v>240</v>
      </c>
      <c r="U432" s="264" t="s">
        <v>240</v>
      </c>
      <c r="V432" s="264" t="s">
        <v>240</v>
      </c>
      <c r="W432" s="264" t="s">
        <v>240</v>
      </c>
      <c r="X432" s="264" t="s">
        <v>240</v>
      </c>
      <c r="Y432" s="264" t="s">
        <v>240</v>
      </c>
      <c r="Z432" s="264" t="s">
        <v>240</v>
      </c>
      <c r="AA432" s="264" t="s">
        <v>240</v>
      </c>
      <c r="AB432" s="264" t="s">
        <v>240</v>
      </c>
      <c r="AC432" s="264" t="s">
        <v>240</v>
      </c>
      <c r="AD432" s="264" t="s">
        <v>240</v>
      </c>
      <c r="AE432" s="264" t="s">
        <v>240</v>
      </c>
      <c r="AF432" s="264" t="s">
        <v>240</v>
      </c>
      <c r="AG432" s="264" t="s">
        <v>240</v>
      </c>
      <c r="AH432" s="264" t="s">
        <v>240</v>
      </c>
      <c r="AI432" s="264" t="s">
        <v>240</v>
      </c>
      <c r="AJ432" s="264" t="s">
        <v>240</v>
      </c>
      <c r="AK432" s="264" t="s">
        <v>240</v>
      </c>
      <c r="AL432" s="264" t="s">
        <v>240</v>
      </c>
      <c r="AM432" s="264" t="s">
        <v>240</v>
      </c>
      <c r="AN432" s="264" t="s">
        <v>240</v>
      </c>
      <c r="AO432" s="264" t="s">
        <v>240</v>
      </c>
      <c r="AP432" s="264" t="s">
        <v>240</v>
      </c>
      <c r="AQ432" s="264" t="s">
        <v>240</v>
      </c>
      <c r="AR432" s="264" t="s">
        <v>240</v>
      </c>
      <c r="AS432" s="264" t="s">
        <v>240</v>
      </c>
      <c r="AT432" s="264" t="s">
        <v>240</v>
      </c>
      <c r="AU432" s="264" t="s">
        <v>240</v>
      </c>
      <c r="AV432" s="264" t="s">
        <v>240</v>
      </c>
      <c r="AW432" s="264" t="s">
        <v>240</v>
      </c>
      <c r="AX432" s="264" t="s">
        <v>240</v>
      </c>
      <c r="AY432" s="264" t="s">
        <v>2044</v>
      </c>
      <c r="AZ432" t="s">
        <v>5190</v>
      </c>
    </row>
    <row r="433" spans="1:52" ht="15" x14ac:dyDescent="0.25">
      <c r="A433" s="262">
        <v>706766</v>
      </c>
      <c r="B433" s="263" t="s">
        <v>261</v>
      </c>
      <c r="C433" s="264" t="s">
        <v>188</v>
      </c>
      <c r="D433" s="264" t="s">
        <v>188</v>
      </c>
      <c r="E433" s="264" t="s">
        <v>188</v>
      </c>
      <c r="F433" s="264" t="s">
        <v>187</v>
      </c>
      <c r="G433" s="264" t="s">
        <v>188</v>
      </c>
      <c r="H433" s="264" t="s">
        <v>188</v>
      </c>
      <c r="I433" s="264" t="s">
        <v>187</v>
      </c>
      <c r="J433" s="264" t="s">
        <v>187</v>
      </c>
      <c r="K433" s="264" t="s">
        <v>187</v>
      </c>
      <c r="L433" s="264" t="s">
        <v>187</v>
      </c>
      <c r="M433" t="s">
        <v>188</v>
      </c>
      <c r="N433" t="s">
        <v>186</v>
      </c>
      <c r="O433" s="264" t="s">
        <v>240</v>
      </c>
      <c r="P433" s="264" t="s">
        <v>240</v>
      </c>
      <c r="Q433" s="264" t="s">
        <v>240</v>
      </c>
      <c r="R433" s="264" t="s">
        <v>240</v>
      </c>
      <c r="S433" s="264" t="s">
        <v>240</v>
      </c>
      <c r="T433" s="264" t="s">
        <v>240</v>
      </c>
      <c r="U433" s="264" t="s">
        <v>240</v>
      </c>
      <c r="V433" s="264" t="s">
        <v>240</v>
      </c>
      <c r="W433" s="264" t="s">
        <v>240</v>
      </c>
      <c r="X433" s="264" t="s">
        <v>240</v>
      </c>
      <c r="Y433" s="264" t="s">
        <v>240</v>
      </c>
      <c r="Z433" s="264" t="s">
        <v>240</v>
      </c>
      <c r="AA433" s="264" t="s">
        <v>240</v>
      </c>
      <c r="AB433" s="264" t="s">
        <v>240</v>
      </c>
      <c r="AC433" s="264" t="s">
        <v>240</v>
      </c>
      <c r="AD433" s="264" t="s">
        <v>240</v>
      </c>
      <c r="AE433" s="264" t="s">
        <v>240</v>
      </c>
      <c r="AF433" s="264" t="s">
        <v>240</v>
      </c>
      <c r="AG433" s="264" t="s">
        <v>240</v>
      </c>
      <c r="AH433" s="264" t="s">
        <v>240</v>
      </c>
      <c r="AI433" s="264" t="s">
        <v>240</v>
      </c>
      <c r="AJ433" s="264" t="s">
        <v>240</v>
      </c>
      <c r="AK433" s="264" t="s">
        <v>240</v>
      </c>
      <c r="AL433" s="264" t="s">
        <v>240</v>
      </c>
      <c r="AM433" s="264" t="s">
        <v>240</v>
      </c>
      <c r="AN433" s="264" t="s">
        <v>240</v>
      </c>
      <c r="AO433" s="264" t="s">
        <v>240</v>
      </c>
      <c r="AP433" s="264" t="s">
        <v>240</v>
      </c>
      <c r="AQ433" s="264" t="s">
        <v>240</v>
      </c>
      <c r="AR433" s="264" t="s">
        <v>240</v>
      </c>
      <c r="AS433" s="264" t="s">
        <v>240</v>
      </c>
      <c r="AT433" s="264" t="s">
        <v>240</v>
      </c>
      <c r="AU433" s="264" t="s">
        <v>240</v>
      </c>
      <c r="AV433" s="264" t="s">
        <v>240</v>
      </c>
      <c r="AW433" s="264" t="s">
        <v>240</v>
      </c>
      <c r="AX433" s="264" t="s">
        <v>240</v>
      </c>
      <c r="AY433" s="264" t="s">
        <v>2044</v>
      </c>
      <c r="AZ433" t="s">
        <v>5190</v>
      </c>
    </row>
    <row r="434" spans="1:52" ht="15" x14ac:dyDescent="0.25">
      <c r="A434" s="262">
        <v>706767</v>
      </c>
      <c r="B434" s="263" t="s">
        <v>261</v>
      </c>
      <c r="C434" s="264" t="s">
        <v>188</v>
      </c>
      <c r="D434" s="264" t="s">
        <v>187</v>
      </c>
      <c r="E434" s="264" t="s">
        <v>188</v>
      </c>
      <c r="F434" s="264" t="s">
        <v>188</v>
      </c>
      <c r="G434" s="264" t="s">
        <v>187</v>
      </c>
      <c r="H434" s="264" t="s">
        <v>187</v>
      </c>
      <c r="I434" s="264" t="s">
        <v>187</v>
      </c>
      <c r="J434" s="264" t="s">
        <v>187</v>
      </c>
      <c r="K434" s="264" t="s">
        <v>187</v>
      </c>
      <c r="L434" s="264" t="s">
        <v>187</v>
      </c>
      <c r="M434" t="s">
        <v>2124</v>
      </c>
      <c r="N434" t="s">
        <v>186</v>
      </c>
      <c r="O434" s="264" t="s">
        <v>240</v>
      </c>
      <c r="P434" s="264" t="s">
        <v>240</v>
      </c>
      <c r="Q434" s="264" t="s">
        <v>240</v>
      </c>
      <c r="R434" s="264" t="s">
        <v>240</v>
      </c>
      <c r="S434" s="264" t="s">
        <v>240</v>
      </c>
      <c r="T434" s="264" t="s">
        <v>240</v>
      </c>
      <c r="U434" s="264" t="s">
        <v>240</v>
      </c>
      <c r="V434" s="264" t="s">
        <v>240</v>
      </c>
      <c r="W434" s="264" t="s">
        <v>240</v>
      </c>
      <c r="X434" s="264" t="s">
        <v>240</v>
      </c>
      <c r="Y434" s="264" t="s">
        <v>240</v>
      </c>
      <c r="Z434" s="264" t="s">
        <v>240</v>
      </c>
      <c r="AA434" s="264" t="s">
        <v>240</v>
      </c>
      <c r="AB434" s="264" t="s">
        <v>240</v>
      </c>
      <c r="AC434" s="264" t="s">
        <v>240</v>
      </c>
      <c r="AD434" s="264" t="s">
        <v>240</v>
      </c>
      <c r="AE434" s="264" t="s">
        <v>240</v>
      </c>
      <c r="AF434" s="264" t="s">
        <v>240</v>
      </c>
      <c r="AG434" s="264" t="s">
        <v>240</v>
      </c>
      <c r="AH434" s="264" t="s">
        <v>240</v>
      </c>
      <c r="AI434" s="264" t="s">
        <v>240</v>
      </c>
      <c r="AJ434" s="264" t="s">
        <v>240</v>
      </c>
      <c r="AK434" s="264" t="s">
        <v>240</v>
      </c>
      <c r="AL434" s="264" t="s">
        <v>240</v>
      </c>
      <c r="AM434" s="264" t="s">
        <v>240</v>
      </c>
      <c r="AN434" s="264" t="s">
        <v>240</v>
      </c>
      <c r="AO434" s="264" t="s">
        <v>240</v>
      </c>
      <c r="AP434" s="264" t="s">
        <v>240</v>
      </c>
      <c r="AQ434" s="264" t="s">
        <v>240</v>
      </c>
      <c r="AR434" s="264" t="s">
        <v>240</v>
      </c>
      <c r="AS434" s="264" t="s">
        <v>240</v>
      </c>
      <c r="AT434" s="264" t="s">
        <v>240</v>
      </c>
      <c r="AU434" s="264" t="s">
        <v>240</v>
      </c>
      <c r="AV434" s="264" t="s">
        <v>240</v>
      </c>
      <c r="AW434" s="264" t="s">
        <v>240</v>
      </c>
      <c r="AX434" s="264" t="s">
        <v>240</v>
      </c>
      <c r="AY434" s="264" t="s">
        <v>2044</v>
      </c>
      <c r="AZ434" t="s">
        <v>5190</v>
      </c>
    </row>
    <row r="435" spans="1:52" ht="15" x14ac:dyDescent="0.25">
      <c r="A435" s="262">
        <v>706768</v>
      </c>
      <c r="B435" s="263" t="s">
        <v>261</v>
      </c>
      <c r="C435" s="264" t="s">
        <v>188</v>
      </c>
      <c r="D435" s="264" t="s">
        <v>188</v>
      </c>
      <c r="E435" s="264" t="s">
        <v>187</v>
      </c>
      <c r="F435" s="264" t="s">
        <v>187</v>
      </c>
      <c r="G435" s="264" t="s">
        <v>188</v>
      </c>
      <c r="H435" s="264" t="s">
        <v>188</v>
      </c>
      <c r="I435" s="264" t="s">
        <v>187</v>
      </c>
      <c r="J435" s="264" t="s">
        <v>187</v>
      </c>
      <c r="K435" s="264" t="s">
        <v>187</v>
      </c>
      <c r="L435" s="264" t="s">
        <v>187</v>
      </c>
      <c r="M435" t="s">
        <v>186</v>
      </c>
      <c r="N435" t="s">
        <v>186</v>
      </c>
      <c r="O435" s="264" t="s">
        <v>240</v>
      </c>
      <c r="P435" s="264" t="s">
        <v>240</v>
      </c>
      <c r="Q435" s="264" t="s">
        <v>240</v>
      </c>
      <c r="R435" s="264" t="s">
        <v>240</v>
      </c>
      <c r="S435" s="264" t="s">
        <v>240</v>
      </c>
      <c r="T435" s="264" t="s">
        <v>240</v>
      </c>
      <c r="U435" s="264" t="s">
        <v>240</v>
      </c>
      <c r="V435" s="264" t="s">
        <v>240</v>
      </c>
      <c r="W435" s="264" t="s">
        <v>240</v>
      </c>
      <c r="X435" s="264" t="s">
        <v>240</v>
      </c>
      <c r="Y435" s="264" t="s">
        <v>240</v>
      </c>
      <c r="Z435" s="264" t="s">
        <v>240</v>
      </c>
      <c r="AA435" s="264" t="s">
        <v>240</v>
      </c>
      <c r="AB435" s="264" t="s">
        <v>240</v>
      </c>
      <c r="AC435" s="264" t="s">
        <v>240</v>
      </c>
      <c r="AD435" s="264" t="s">
        <v>240</v>
      </c>
      <c r="AE435" s="264" t="s">
        <v>240</v>
      </c>
      <c r="AF435" s="264" t="s">
        <v>240</v>
      </c>
      <c r="AG435" s="264" t="s">
        <v>240</v>
      </c>
      <c r="AH435" s="264" t="s">
        <v>240</v>
      </c>
      <c r="AI435" s="264" t="s">
        <v>240</v>
      </c>
      <c r="AJ435" s="264" t="s">
        <v>240</v>
      </c>
      <c r="AK435" s="264" t="s">
        <v>240</v>
      </c>
      <c r="AL435" s="264" t="s">
        <v>240</v>
      </c>
      <c r="AM435" s="264" t="s">
        <v>240</v>
      </c>
      <c r="AN435" s="264" t="s">
        <v>240</v>
      </c>
      <c r="AO435" s="264" t="s">
        <v>240</v>
      </c>
      <c r="AP435" s="264" t="s">
        <v>240</v>
      </c>
      <c r="AQ435" s="264" t="s">
        <v>240</v>
      </c>
      <c r="AR435" s="264" t="s">
        <v>240</v>
      </c>
      <c r="AS435" s="264" t="s">
        <v>240</v>
      </c>
      <c r="AT435" s="264" t="s">
        <v>240</v>
      </c>
      <c r="AU435" s="264" t="s">
        <v>240</v>
      </c>
      <c r="AV435" s="264" t="s">
        <v>240</v>
      </c>
      <c r="AW435" s="264" t="s">
        <v>240</v>
      </c>
      <c r="AX435" s="264" t="s">
        <v>240</v>
      </c>
      <c r="AY435" s="264" t="s">
        <v>2044</v>
      </c>
      <c r="AZ435" t="s">
        <v>5190</v>
      </c>
    </row>
    <row r="436" spans="1:52" ht="15" x14ac:dyDescent="0.25">
      <c r="A436" s="262">
        <v>706769</v>
      </c>
      <c r="B436" s="263" t="s">
        <v>261</v>
      </c>
      <c r="C436" s="264" t="s">
        <v>186</v>
      </c>
      <c r="D436" s="264" t="s">
        <v>186</v>
      </c>
      <c r="E436" s="264" t="s">
        <v>187</v>
      </c>
      <c r="F436" s="264" t="s">
        <v>186</v>
      </c>
      <c r="G436" s="264" t="s">
        <v>187</v>
      </c>
      <c r="H436" s="264" t="s">
        <v>188</v>
      </c>
      <c r="I436" s="264" t="s">
        <v>187</v>
      </c>
      <c r="J436" s="264" t="s">
        <v>188</v>
      </c>
      <c r="K436" s="264" t="s">
        <v>187</v>
      </c>
      <c r="L436" s="264" t="s">
        <v>188</v>
      </c>
      <c r="M436" t="s">
        <v>186</v>
      </c>
      <c r="N436" t="s">
        <v>186</v>
      </c>
      <c r="O436" s="264" t="s">
        <v>240</v>
      </c>
      <c r="P436" s="264" t="s">
        <v>240</v>
      </c>
      <c r="Q436" s="264" t="s">
        <v>240</v>
      </c>
      <c r="R436" s="264" t="s">
        <v>240</v>
      </c>
      <c r="S436" s="264" t="s">
        <v>240</v>
      </c>
      <c r="T436" s="264" t="s">
        <v>240</v>
      </c>
      <c r="U436" s="264" t="s">
        <v>240</v>
      </c>
      <c r="V436" s="264" t="s">
        <v>240</v>
      </c>
      <c r="W436" s="264" t="s">
        <v>240</v>
      </c>
      <c r="X436" s="264" t="s">
        <v>240</v>
      </c>
      <c r="Y436" s="264" t="s">
        <v>240</v>
      </c>
      <c r="Z436" s="264" t="s">
        <v>240</v>
      </c>
      <c r="AA436" s="264" t="s">
        <v>240</v>
      </c>
      <c r="AB436" s="264" t="s">
        <v>240</v>
      </c>
      <c r="AC436" s="264" t="s">
        <v>240</v>
      </c>
      <c r="AD436" s="264" t="s">
        <v>240</v>
      </c>
      <c r="AE436" s="264" t="s">
        <v>240</v>
      </c>
      <c r="AF436" s="264" t="s">
        <v>240</v>
      </c>
      <c r="AG436" s="264" t="s">
        <v>240</v>
      </c>
      <c r="AH436" s="264" t="s">
        <v>240</v>
      </c>
      <c r="AI436" s="264" t="s">
        <v>240</v>
      </c>
      <c r="AJ436" s="264" t="s">
        <v>240</v>
      </c>
      <c r="AK436" s="264" t="s">
        <v>240</v>
      </c>
      <c r="AL436" s="264" t="s">
        <v>240</v>
      </c>
      <c r="AM436" s="264" t="s">
        <v>240</v>
      </c>
      <c r="AN436" s="264" t="s">
        <v>240</v>
      </c>
      <c r="AO436" s="264" t="s">
        <v>240</v>
      </c>
      <c r="AP436" s="264" t="s">
        <v>240</v>
      </c>
      <c r="AQ436" s="264" t="s">
        <v>240</v>
      </c>
      <c r="AR436" s="264" t="s">
        <v>240</v>
      </c>
      <c r="AS436" s="264" t="s">
        <v>240</v>
      </c>
      <c r="AT436" s="264" t="s">
        <v>240</v>
      </c>
      <c r="AU436" s="264" t="s">
        <v>240</v>
      </c>
      <c r="AV436" s="264" t="s">
        <v>240</v>
      </c>
      <c r="AW436" s="264" t="s">
        <v>240</v>
      </c>
      <c r="AX436" s="264" t="s">
        <v>240</v>
      </c>
      <c r="AY436" s="264" t="s">
        <v>2044</v>
      </c>
      <c r="AZ436" t="s">
        <v>5190</v>
      </c>
    </row>
    <row r="437" spans="1:52" ht="15" x14ac:dyDescent="0.25">
      <c r="A437" s="262">
        <v>706770</v>
      </c>
      <c r="B437" s="263" t="s">
        <v>261</v>
      </c>
      <c r="C437" s="264" t="s">
        <v>186</v>
      </c>
      <c r="D437" s="264" t="s">
        <v>186</v>
      </c>
      <c r="E437" s="264" t="s">
        <v>188</v>
      </c>
      <c r="F437" s="264" t="s">
        <v>188</v>
      </c>
      <c r="G437" s="264" t="s">
        <v>188</v>
      </c>
      <c r="H437" s="264" t="s">
        <v>187</v>
      </c>
      <c r="I437" s="264" t="s">
        <v>187</v>
      </c>
      <c r="J437" s="264" t="s">
        <v>187</v>
      </c>
      <c r="K437" s="264" t="s">
        <v>187</v>
      </c>
      <c r="L437" s="264" t="s">
        <v>187</v>
      </c>
      <c r="M437" t="s">
        <v>188</v>
      </c>
      <c r="N437" t="s">
        <v>186</v>
      </c>
      <c r="O437" s="264" t="s">
        <v>240</v>
      </c>
      <c r="P437" s="264" t="s">
        <v>240</v>
      </c>
      <c r="Q437" s="264" t="s">
        <v>240</v>
      </c>
      <c r="R437" s="264" t="s">
        <v>240</v>
      </c>
      <c r="S437" s="264" t="s">
        <v>240</v>
      </c>
      <c r="T437" s="264" t="s">
        <v>240</v>
      </c>
      <c r="U437" s="264" t="s">
        <v>240</v>
      </c>
      <c r="V437" s="264" t="s">
        <v>240</v>
      </c>
      <c r="W437" s="264" t="s">
        <v>240</v>
      </c>
      <c r="X437" s="264" t="s">
        <v>240</v>
      </c>
      <c r="Y437" s="264" t="s">
        <v>240</v>
      </c>
      <c r="Z437" s="264" t="s">
        <v>240</v>
      </c>
      <c r="AA437" s="264" t="s">
        <v>240</v>
      </c>
      <c r="AB437" s="264" t="s">
        <v>240</v>
      </c>
      <c r="AC437" s="264" t="s">
        <v>240</v>
      </c>
      <c r="AD437" s="264" t="s">
        <v>240</v>
      </c>
      <c r="AE437" s="264" t="s">
        <v>240</v>
      </c>
      <c r="AF437" s="264" t="s">
        <v>240</v>
      </c>
      <c r="AG437" s="264" t="s">
        <v>240</v>
      </c>
      <c r="AH437" s="264" t="s">
        <v>240</v>
      </c>
      <c r="AI437" s="264" t="s">
        <v>240</v>
      </c>
      <c r="AJ437" s="264" t="s">
        <v>240</v>
      </c>
      <c r="AK437" s="264" t="s">
        <v>240</v>
      </c>
      <c r="AL437" s="264" t="s">
        <v>240</v>
      </c>
      <c r="AM437" s="264" t="s">
        <v>240</v>
      </c>
      <c r="AN437" s="264" t="s">
        <v>240</v>
      </c>
      <c r="AO437" s="264" t="s">
        <v>240</v>
      </c>
      <c r="AP437" s="264" t="s">
        <v>240</v>
      </c>
      <c r="AQ437" s="264" t="s">
        <v>240</v>
      </c>
      <c r="AR437" s="264" t="s">
        <v>240</v>
      </c>
      <c r="AS437" s="264" t="s">
        <v>240</v>
      </c>
      <c r="AT437" s="264" t="s">
        <v>240</v>
      </c>
      <c r="AU437" s="264" t="s">
        <v>240</v>
      </c>
      <c r="AV437" s="264" t="s">
        <v>240</v>
      </c>
      <c r="AW437" s="264" t="s">
        <v>240</v>
      </c>
      <c r="AX437" s="264" t="s">
        <v>240</v>
      </c>
      <c r="AY437" s="264" t="s">
        <v>2044</v>
      </c>
      <c r="AZ437" t="s">
        <v>240</v>
      </c>
    </row>
    <row r="438" spans="1:52" ht="15" x14ac:dyDescent="0.25">
      <c r="A438" s="262">
        <v>706771</v>
      </c>
      <c r="B438" s="263" t="s">
        <v>261</v>
      </c>
      <c r="C438" s="264" t="s">
        <v>188</v>
      </c>
      <c r="D438" s="264" t="s">
        <v>188</v>
      </c>
      <c r="E438" s="264" t="s">
        <v>188</v>
      </c>
      <c r="F438" s="264" t="s">
        <v>187</v>
      </c>
      <c r="G438" s="264" t="s">
        <v>188</v>
      </c>
      <c r="H438" s="264" t="s">
        <v>188</v>
      </c>
      <c r="I438" s="264" t="s">
        <v>187</v>
      </c>
      <c r="J438" s="264" t="s">
        <v>187</v>
      </c>
      <c r="K438" s="264" t="s">
        <v>187</v>
      </c>
      <c r="L438" s="264" t="s">
        <v>187</v>
      </c>
      <c r="M438" t="s">
        <v>2124</v>
      </c>
      <c r="N438" t="s">
        <v>186</v>
      </c>
      <c r="O438" s="264" t="s">
        <v>240</v>
      </c>
      <c r="P438" s="264" t="s">
        <v>240</v>
      </c>
      <c r="Q438" s="264" t="s">
        <v>240</v>
      </c>
      <c r="R438" s="264" t="s">
        <v>240</v>
      </c>
      <c r="S438" s="264" t="s">
        <v>240</v>
      </c>
      <c r="T438" s="264" t="s">
        <v>240</v>
      </c>
      <c r="U438" s="264" t="s">
        <v>240</v>
      </c>
      <c r="V438" s="264" t="s">
        <v>240</v>
      </c>
      <c r="W438" s="264" t="s">
        <v>240</v>
      </c>
      <c r="X438" s="264" t="s">
        <v>240</v>
      </c>
      <c r="Y438" s="264" t="s">
        <v>240</v>
      </c>
      <c r="Z438" s="264" t="s">
        <v>240</v>
      </c>
      <c r="AA438" s="264" t="s">
        <v>240</v>
      </c>
      <c r="AB438" s="264" t="s">
        <v>240</v>
      </c>
      <c r="AC438" s="264" t="s">
        <v>240</v>
      </c>
      <c r="AD438" s="264" t="s">
        <v>240</v>
      </c>
      <c r="AE438" s="264" t="s">
        <v>240</v>
      </c>
      <c r="AF438" s="264" t="s">
        <v>240</v>
      </c>
      <c r="AG438" s="264" t="s">
        <v>240</v>
      </c>
      <c r="AH438" s="264" t="s">
        <v>240</v>
      </c>
      <c r="AI438" s="264" t="s">
        <v>240</v>
      </c>
      <c r="AJ438" s="264" t="s">
        <v>240</v>
      </c>
      <c r="AK438" s="264" t="s">
        <v>240</v>
      </c>
      <c r="AL438" s="264" t="s">
        <v>240</v>
      </c>
      <c r="AM438" s="264" t="s">
        <v>240</v>
      </c>
      <c r="AN438" s="264" t="s">
        <v>240</v>
      </c>
      <c r="AO438" s="264" t="s">
        <v>240</v>
      </c>
      <c r="AP438" s="264" t="s">
        <v>240</v>
      </c>
      <c r="AQ438" s="264" t="s">
        <v>240</v>
      </c>
      <c r="AR438" s="264" t="s">
        <v>240</v>
      </c>
      <c r="AS438" s="264" t="s">
        <v>240</v>
      </c>
      <c r="AT438" s="264" t="s">
        <v>240</v>
      </c>
      <c r="AU438" s="264" t="s">
        <v>240</v>
      </c>
      <c r="AV438" s="264" t="s">
        <v>240</v>
      </c>
      <c r="AW438" s="264" t="s">
        <v>240</v>
      </c>
      <c r="AX438" s="264" t="s">
        <v>240</v>
      </c>
      <c r="AY438" s="264" t="s">
        <v>2044</v>
      </c>
      <c r="AZ438" t="s">
        <v>5190</v>
      </c>
    </row>
    <row r="439" spans="1:52" ht="15" x14ac:dyDescent="0.25">
      <c r="A439" s="260">
        <v>706772</v>
      </c>
      <c r="B439" s="261" t="s">
        <v>468</v>
      </c>
      <c r="C439" t="s">
        <v>188</v>
      </c>
      <c r="D439" t="s">
        <v>186</v>
      </c>
      <c r="E439" t="s">
        <v>186</v>
      </c>
      <c r="F439" t="s">
        <v>188</v>
      </c>
      <c r="G439" t="s">
        <v>186</v>
      </c>
      <c r="H439" t="s">
        <v>186</v>
      </c>
      <c r="I439" t="s">
        <v>188</v>
      </c>
      <c r="J439" t="s">
        <v>186</v>
      </c>
      <c r="K439" t="s">
        <v>186</v>
      </c>
      <c r="L439" t="s">
        <v>186</v>
      </c>
      <c r="M439" t="s">
        <v>186</v>
      </c>
      <c r="N439" t="s">
        <v>186</v>
      </c>
      <c r="O439" t="s">
        <v>186</v>
      </c>
      <c r="P439" t="s">
        <v>186</v>
      </c>
      <c r="Q439" t="s">
        <v>188</v>
      </c>
      <c r="R439" t="s">
        <v>186</v>
      </c>
      <c r="S439" t="s">
        <v>186</v>
      </c>
      <c r="T439" t="s">
        <v>186</v>
      </c>
      <c r="U439" t="s">
        <v>188</v>
      </c>
      <c r="V439" t="s">
        <v>188</v>
      </c>
      <c r="W439" t="s">
        <v>188</v>
      </c>
      <c r="X439" t="s">
        <v>188</v>
      </c>
      <c r="Y439" t="s">
        <v>188</v>
      </c>
      <c r="Z439" t="s">
        <v>188</v>
      </c>
      <c r="AA439" t="s">
        <v>240</v>
      </c>
      <c r="AB439" t="s">
        <v>240</v>
      </c>
      <c r="AC439" t="s">
        <v>240</v>
      </c>
      <c r="AD439" t="s">
        <v>240</v>
      </c>
      <c r="AE439" t="s">
        <v>240</v>
      </c>
      <c r="AF439" t="s">
        <v>240</v>
      </c>
      <c r="AG439" t="s">
        <v>240</v>
      </c>
      <c r="AH439" t="s">
        <v>240</v>
      </c>
      <c r="AI439" t="s">
        <v>240</v>
      </c>
      <c r="AJ439" t="s">
        <v>240</v>
      </c>
      <c r="AK439" t="s">
        <v>240</v>
      </c>
      <c r="AL439" t="s">
        <v>240</v>
      </c>
      <c r="AM439" t="s">
        <v>240</v>
      </c>
      <c r="AN439" t="s">
        <v>240</v>
      </c>
      <c r="AO439" t="s">
        <v>240</v>
      </c>
      <c r="AP439" t="s">
        <v>240</v>
      </c>
      <c r="AQ439" t="s">
        <v>240</v>
      </c>
      <c r="AR439" t="s">
        <v>240</v>
      </c>
      <c r="AS439"/>
      <c r="AT439" t="s">
        <v>240</v>
      </c>
      <c r="AU439" t="s">
        <v>240</v>
      </c>
      <c r="AV439" t="s">
        <v>240</v>
      </c>
      <c r="AW439" t="s">
        <v>240</v>
      </c>
      <c r="AX439" s="259" t="s">
        <v>240</v>
      </c>
      <c r="AY439"/>
      <c r="AZ439" t="s">
        <v>240</v>
      </c>
    </row>
    <row r="440" spans="1:52" ht="15" x14ac:dyDescent="0.25">
      <c r="A440" s="262">
        <v>706773</v>
      </c>
      <c r="B440" s="263" t="s">
        <v>261</v>
      </c>
      <c r="C440" s="264" t="s">
        <v>186</v>
      </c>
      <c r="D440" s="264" t="s">
        <v>186</v>
      </c>
      <c r="E440" s="264" t="s">
        <v>186</v>
      </c>
      <c r="F440" s="264" t="s">
        <v>186</v>
      </c>
      <c r="G440" s="264" t="s">
        <v>188</v>
      </c>
      <c r="H440" s="264" t="s">
        <v>188</v>
      </c>
      <c r="I440" s="264" t="s">
        <v>188</v>
      </c>
      <c r="J440" s="264" t="s">
        <v>188</v>
      </c>
      <c r="K440" s="264" t="s">
        <v>187</v>
      </c>
      <c r="L440" s="264" t="s">
        <v>188</v>
      </c>
      <c r="M440" t="s">
        <v>186</v>
      </c>
      <c r="N440" t="s">
        <v>186</v>
      </c>
      <c r="O440" s="264" t="s">
        <v>240</v>
      </c>
      <c r="P440" s="264" t="s">
        <v>240</v>
      </c>
      <c r="Q440" s="264" t="s">
        <v>240</v>
      </c>
      <c r="R440" s="264" t="s">
        <v>240</v>
      </c>
      <c r="S440" s="264" t="s">
        <v>240</v>
      </c>
      <c r="T440" s="264" t="s">
        <v>240</v>
      </c>
      <c r="U440" s="264" t="s">
        <v>240</v>
      </c>
      <c r="V440" s="264" t="s">
        <v>240</v>
      </c>
      <c r="W440" s="264" t="s">
        <v>240</v>
      </c>
      <c r="X440" s="264" t="s">
        <v>240</v>
      </c>
      <c r="Y440" s="264" t="s">
        <v>240</v>
      </c>
      <c r="Z440" s="264" t="s">
        <v>240</v>
      </c>
      <c r="AA440" s="264" t="s">
        <v>240</v>
      </c>
      <c r="AB440" s="264" t="s">
        <v>240</v>
      </c>
      <c r="AC440" s="264" t="s">
        <v>240</v>
      </c>
      <c r="AD440" s="264" t="s">
        <v>240</v>
      </c>
      <c r="AE440" s="264" t="s">
        <v>240</v>
      </c>
      <c r="AF440" s="264" t="s">
        <v>240</v>
      </c>
      <c r="AG440" s="264" t="s">
        <v>240</v>
      </c>
      <c r="AH440" s="264" t="s">
        <v>240</v>
      </c>
      <c r="AI440" s="264" t="s">
        <v>240</v>
      </c>
      <c r="AJ440" s="264" t="s">
        <v>240</v>
      </c>
      <c r="AK440" s="264" t="s">
        <v>240</v>
      </c>
      <c r="AL440" s="264" t="s">
        <v>240</v>
      </c>
      <c r="AM440" s="264" t="s">
        <v>240</v>
      </c>
      <c r="AN440" s="264" t="s">
        <v>240</v>
      </c>
      <c r="AO440" s="264" t="s">
        <v>240</v>
      </c>
      <c r="AP440" s="264" t="s">
        <v>240</v>
      </c>
      <c r="AQ440" s="264" t="s">
        <v>240</v>
      </c>
      <c r="AR440" s="264" t="s">
        <v>240</v>
      </c>
      <c r="AS440" s="264" t="s">
        <v>240</v>
      </c>
      <c r="AT440" s="264" t="s">
        <v>240</v>
      </c>
      <c r="AU440" s="264" t="s">
        <v>240</v>
      </c>
      <c r="AV440" s="264" t="s">
        <v>240</v>
      </c>
      <c r="AW440" s="264" t="s">
        <v>240</v>
      </c>
      <c r="AX440" s="264" t="s">
        <v>240</v>
      </c>
      <c r="AY440" s="264" t="s">
        <v>2044</v>
      </c>
      <c r="AZ440" t="s">
        <v>240</v>
      </c>
    </row>
    <row r="441" spans="1:52" ht="15" x14ac:dyDescent="0.25">
      <c r="A441" s="262">
        <v>706774</v>
      </c>
      <c r="B441" s="263" t="s">
        <v>261</v>
      </c>
      <c r="C441" s="264" t="s">
        <v>188</v>
      </c>
      <c r="D441" s="264" t="s">
        <v>188</v>
      </c>
      <c r="E441" s="264" t="s">
        <v>188</v>
      </c>
      <c r="F441" s="264" t="s">
        <v>188</v>
      </c>
      <c r="G441" s="264" t="s">
        <v>188</v>
      </c>
      <c r="H441" s="264" t="s">
        <v>188</v>
      </c>
      <c r="I441" s="264" t="s">
        <v>187</v>
      </c>
      <c r="J441" s="264" t="s">
        <v>187</v>
      </c>
      <c r="K441" s="264" t="s">
        <v>187</v>
      </c>
      <c r="L441" s="264" t="s">
        <v>187</v>
      </c>
      <c r="M441" t="s">
        <v>188</v>
      </c>
      <c r="N441" t="s">
        <v>186</v>
      </c>
      <c r="O441" s="264" t="s">
        <v>240</v>
      </c>
      <c r="P441" s="264" t="s">
        <v>240</v>
      </c>
      <c r="Q441" s="264" t="s">
        <v>240</v>
      </c>
      <c r="R441" s="264" t="s">
        <v>240</v>
      </c>
      <c r="S441" s="264" t="s">
        <v>240</v>
      </c>
      <c r="T441" s="264" t="s">
        <v>240</v>
      </c>
      <c r="U441" s="264" t="s">
        <v>240</v>
      </c>
      <c r="V441" s="264" t="s">
        <v>240</v>
      </c>
      <c r="W441" s="264" t="s">
        <v>240</v>
      </c>
      <c r="X441" s="264" t="s">
        <v>240</v>
      </c>
      <c r="Y441" s="264" t="s">
        <v>240</v>
      </c>
      <c r="Z441" s="264" t="s">
        <v>240</v>
      </c>
      <c r="AA441" s="264" t="s">
        <v>240</v>
      </c>
      <c r="AB441" s="264" t="s">
        <v>240</v>
      </c>
      <c r="AC441" s="264" t="s">
        <v>240</v>
      </c>
      <c r="AD441" s="264" t="s">
        <v>240</v>
      </c>
      <c r="AE441" s="264" t="s">
        <v>240</v>
      </c>
      <c r="AF441" s="264" t="s">
        <v>240</v>
      </c>
      <c r="AG441" s="264" t="s">
        <v>240</v>
      </c>
      <c r="AH441" s="264" t="s">
        <v>240</v>
      </c>
      <c r="AI441" s="264" t="s">
        <v>240</v>
      </c>
      <c r="AJ441" s="264" t="s">
        <v>240</v>
      </c>
      <c r="AK441" s="264" t="s">
        <v>240</v>
      </c>
      <c r="AL441" s="264" t="s">
        <v>240</v>
      </c>
      <c r="AM441" s="264" t="s">
        <v>240</v>
      </c>
      <c r="AN441" s="264" t="s">
        <v>240</v>
      </c>
      <c r="AO441" s="264" t="s">
        <v>240</v>
      </c>
      <c r="AP441" s="264" t="s">
        <v>240</v>
      </c>
      <c r="AQ441" s="264" t="s">
        <v>240</v>
      </c>
      <c r="AR441" s="264" t="s">
        <v>240</v>
      </c>
      <c r="AS441" s="264" t="s">
        <v>240</v>
      </c>
      <c r="AT441" s="264" t="s">
        <v>240</v>
      </c>
      <c r="AU441" s="264" t="s">
        <v>240</v>
      </c>
      <c r="AV441" s="264" t="s">
        <v>240</v>
      </c>
      <c r="AW441" s="264" t="s">
        <v>240</v>
      </c>
      <c r="AX441" s="264" t="s">
        <v>240</v>
      </c>
      <c r="AY441" s="264" t="s">
        <v>2044</v>
      </c>
      <c r="AZ441" t="s">
        <v>5190</v>
      </c>
    </row>
    <row r="442" spans="1:52" ht="15" x14ac:dyDescent="0.25">
      <c r="A442" s="262">
        <v>706775</v>
      </c>
      <c r="B442" s="263" t="s">
        <v>261</v>
      </c>
      <c r="C442" s="264" t="s">
        <v>188</v>
      </c>
      <c r="D442" s="264" t="s">
        <v>188</v>
      </c>
      <c r="E442" s="264" t="s">
        <v>188</v>
      </c>
      <c r="F442" s="264" t="s">
        <v>188</v>
      </c>
      <c r="G442" s="264" t="s">
        <v>188</v>
      </c>
      <c r="H442" s="264" t="s">
        <v>188</v>
      </c>
      <c r="I442" s="264" t="s">
        <v>187</v>
      </c>
      <c r="J442" s="264" t="s">
        <v>187</v>
      </c>
      <c r="K442" s="264" t="s">
        <v>187</v>
      </c>
      <c r="L442" s="264" t="s">
        <v>187</v>
      </c>
      <c r="M442" t="s">
        <v>2124</v>
      </c>
      <c r="N442" t="s">
        <v>186</v>
      </c>
      <c r="O442" s="264" t="s">
        <v>240</v>
      </c>
      <c r="P442" s="264" t="s">
        <v>240</v>
      </c>
      <c r="Q442" s="264" t="s">
        <v>240</v>
      </c>
      <c r="R442" s="264" t="s">
        <v>240</v>
      </c>
      <c r="S442" s="264" t="s">
        <v>240</v>
      </c>
      <c r="T442" s="264" t="s">
        <v>240</v>
      </c>
      <c r="U442" s="264" t="s">
        <v>240</v>
      </c>
      <c r="V442" s="264" t="s">
        <v>240</v>
      </c>
      <c r="W442" s="264" t="s">
        <v>240</v>
      </c>
      <c r="X442" s="264" t="s">
        <v>240</v>
      </c>
      <c r="Y442" s="264" t="s">
        <v>240</v>
      </c>
      <c r="Z442" s="264" t="s">
        <v>240</v>
      </c>
      <c r="AA442" s="264" t="s">
        <v>240</v>
      </c>
      <c r="AB442" s="264" t="s">
        <v>240</v>
      </c>
      <c r="AC442" s="264" t="s">
        <v>240</v>
      </c>
      <c r="AD442" s="264" t="s">
        <v>240</v>
      </c>
      <c r="AE442" s="264" t="s">
        <v>240</v>
      </c>
      <c r="AF442" s="264" t="s">
        <v>240</v>
      </c>
      <c r="AG442" s="264" t="s">
        <v>240</v>
      </c>
      <c r="AH442" s="264" t="s">
        <v>240</v>
      </c>
      <c r="AI442" s="264" t="s">
        <v>240</v>
      </c>
      <c r="AJ442" s="264" t="s">
        <v>240</v>
      </c>
      <c r="AK442" s="264" t="s">
        <v>240</v>
      </c>
      <c r="AL442" s="264" t="s">
        <v>240</v>
      </c>
      <c r="AM442" s="264" t="s">
        <v>240</v>
      </c>
      <c r="AN442" s="264" t="s">
        <v>240</v>
      </c>
      <c r="AO442" s="264" t="s">
        <v>240</v>
      </c>
      <c r="AP442" s="264" t="s">
        <v>240</v>
      </c>
      <c r="AQ442" s="264" t="s">
        <v>240</v>
      </c>
      <c r="AR442" s="264" t="s">
        <v>240</v>
      </c>
      <c r="AS442" s="264" t="s">
        <v>240</v>
      </c>
      <c r="AT442" s="264" t="s">
        <v>240</v>
      </c>
      <c r="AU442" s="264" t="s">
        <v>240</v>
      </c>
      <c r="AV442" s="264" t="s">
        <v>240</v>
      </c>
      <c r="AW442" s="264" t="s">
        <v>240</v>
      </c>
      <c r="AX442" s="264" t="s">
        <v>240</v>
      </c>
      <c r="AY442" s="264" t="s">
        <v>2044</v>
      </c>
      <c r="AZ442" t="s">
        <v>5190</v>
      </c>
    </row>
    <row r="443" spans="1:52" ht="15" x14ac:dyDescent="0.25">
      <c r="A443" s="262">
        <v>706776</v>
      </c>
      <c r="B443" s="263" t="s">
        <v>261</v>
      </c>
      <c r="C443" s="264" t="s">
        <v>188</v>
      </c>
      <c r="D443" s="264" t="s">
        <v>188</v>
      </c>
      <c r="E443" s="264" t="s">
        <v>188</v>
      </c>
      <c r="F443" s="264" t="s">
        <v>188</v>
      </c>
      <c r="G443" s="264" t="s">
        <v>187</v>
      </c>
      <c r="H443" s="264" t="s">
        <v>187</v>
      </c>
      <c r="I443" s="264" t="s">
        <v>187</v>
      </c>
      <c r="J443" s="264" t="s">
        <v>187</v>
      </c>
      <c r="K443" s="264" t="s">
        <v>187</v>
      </c>
      <c r="L443" s="264" t="s">
        <v>187</v>
      </c>
      <c r="M443" t="s">
        <v>186</v>
      </c>
      <c r="N443" t="s">
        <v>186</v>
      </c>
      <c r="O443" s="264" t="s">
        <v>240</v>
      </c>
      <c r="P443" s="264" t="s">
        <v>240</v>
      </c>
      <c r="Q443" s="264" t="s">
        <v>240</v>
      </c>
      <c r="R443" s="264" t="s">
        <v>240</v>
      </c>
      <c r="S443" s="264" t="s">
        <v>240</v>
      </c>
      <c r="T443" s="264" t="s">
        <v>240</v>
      </c>
      <c r="U443" s="264" t="s">
        <v>240</v>
      </c>
      <c r="V443" s="264" t="s">
        <v>240</v>
      </c>
      <c r="W443" s="264" t="s">
        <v>240</v>
      </c>
      <c r="X443" s="264" t="s">
        <v>240</v>
      </c>
      <c r="Y443" s="264" t="s">
        <v>240</v>
      </c>
      <c r="Z443" s="264" t="s">
        <v>240</v>
      </c>
      <c r="AA443" s="264" t="s">
        <v>240</v>
      </c>
      <c r="AB443" s="264" t="s">
        <v>240</v>
      </c>
      <c r="AC443" s="264" t="s">
        <v>240</v>
      </c>
      <c r="AD443" s="264" t="s">
        <v>240</v>
      </c>
      <c r="AE443" s="264" t="s">
        <v>240</v>
      </c>
      <c r="AF443" s="264" t="s">
        <v>240</v>
      </c>
      <c r="AG443" s="264" t="s">
        <v>240</v>
      </c>
      <c r="AH443" s="264" t="s">
        <v>240</v>
      </c>
      <c r="AI443" s="264" t="s">
        <v>240</v>
      </c>
      <c r="AJ443" s="264" t="s">
        <v>240</v>
      </c>
      <c r="AK443" s="264" t="s">
        <v>240</v>
      </c>
      <c r="AL443" s="264" t="s">
        <v>240</v>
      </c>
      <c r="AM443" s="264" t="s">
        <v>240</v>
      </c>
      <c r="AN443" s="264" t="s">
        <v>240</v>
      </c>
      <c r="AO443" s="264" t="s">
        <v>240</v>
      </c>
      <c r="AP443" s="264" t="s">
        <v>240</v>
      </c>
      <c r="AQ443" s="264" t="s">
        <v>240</v>
      </c>
      <c r="AR443" s="264" t="s">
        <v>240</v>
      </c>
      <c r="AS443" s="264" t="s">
        <v>240</v>
      </c>
      <c r="AT443" s="264" t="s">
        <v>240</v>
      </c>
      <c r="AU443" s="264" t="s">
        <v>240</v>
      </c>
      <c r="AV443" s="264" t="s">
        <v>240</v>
      </c>
      <c r="AW443" s="264" t="s">
        <v>240</v>
      </c>
      <c r="AX443" s="264" t="s">
        <v>240</v>
      </c>
      <c r="AY443" s="264" t="s">
        <v>2044</v>
      </c>
      <c r="AZ443" t="s">
        <v>5190</v>
      </c>
    </row>
    <row r="444" spans="1:52" ht="15" x14ac:dyDescent="0.25">
      <c r="A444" s="260">
        <v>706777</v>
      </c>
      <c r="B444" s="261" t="s">
        <v>239</v>
      </c>
      <c r="C444" t="s">
        <v>188</v>
      </c>
      <c r="D444" t="s">
        <v>188</v>
      </c>
      <c r="E444" t="s">
        <v>188</v>
      </c>
      <c r="F444" t="s">
        <v>188</v>
      </c>
      <c r="G444" t="s">
        <v>188</v>
      </c>
      <c r="H444" t="s">
        <v>186</v>
      </c>
      <c r="I444" t="s">
        <v>188</v>
      </c>
      <c r="J444" t="s">
        <v>186</v>
      </c>
      <c r="K444" t="s">
        <v>188</v>
      </c>
      <c r="L444" t="s">
        <v>188</v>
      </c>
      <c r="M444" t="s">
        <v>186</v>
      </c>
      <c r="N444" t="s">
        <v>186</v>
      </c>
      <c r="O444" t="s">
        <v>186</v>
      </c>
      <c r="P444" t="s">
        <v>188</v>
      </c>
      <c r="Q444" t="s">
        <v>188</v>
      </c>
      <c r="R444" t="s">
        <v>186</v>
      </c>
      <c r="S444" t="s">
        <v>188</v>
      </c>
      <c r="T444" t="s">
        <v>188</v>
      </c>
      <c r="U444" t="s">
        <v>188</v>
      </c>
      <c r="V444" t="s">
        <v>188</v>
      </c>
      <c r="W444" t="s">
        <v>188</v>
      </c>
      <c r="X444" t="s">
        <v>188</v>
      </c>
      <c r="Y444" t="s">
        <v>188</v>
      </c>
      <c r="Z444" t="s">
        <v>188</v>
      </c>
      <c r="AA444" t="s">
        <v>188</v>
      </c>
      <c r="AB444" t="s">
        <v>188</v>
      </c>
      <c r="AC444" t="s">
        <v>188</v>
      </c>
      <c r="AD444" t="s">
        <v>188</v>
      </c>
      <c r="AE444" t="s">
        <v>188</v>
      </c>
      <c r="AF444" t="s">
        <v>188</v>
      </c>
      <c r="AG444" t="s">
        <v>188</v>
      </c>
      <c r="AH444" t="s">
        <v>188</v>
      </c>
      <c r="AI444" t="s">
        <v>188</v>
      </c>
      <c r="AJ444" t="s">
        <v>188</v>
      </c>
      <c r="AK444" t="s">
        <v>188</v>
      </c>
      <c r="AL444" t="s">
        <v>188</v>
      </c>
      <c r="AM444" t="s">
        <v>240</v>
      </c>
      <c r="AN444" t="s">
        <v>240</v>
      </c>
      <c r="AO444" t="s">
        <v>240</v>
      </c>
      <c r="AP444" t="s">
        <v>240</v>
      </c>
      <c r="AQ444" t="s">
        <v>240</v>
      </c>
      <c r="AR444" t="s">
        <v>240</v>
      </c>
      <c r="AS444" t="s">
        <v>240</v>
      </c>
      <c r="AT444" t="s">
        <v>240</v>
      </c>
      <c r="AU444" t="s">
        <v>240</v>
      </c>
      <c r="AV444" t="s">
        <v>240</v>
      </c>
      <c r="AW444" t="s">
        <v>240</v>
      </c>
      <c r="AX444" s="259" t="s">
        <v>240</v>
      </c>
      <c r="AY444"/>
      <c r="AZ444" t="s">
        <v>240</v>
      </c>
    </row>
    <row r="445" spans="1:52" ht="15" x14ac:dyDescent="0.25">
      <c r="A445" s="260">
        <v>706778</v>
      </c>
      <c r="B445" s="261" t="s">
        <v>262</v>
      </c>
      <c r="C445" t="s">
        <v>188</v>
      </c>
      <c r="D445" t="s">
        <v>186</v>
      </c>
      <c r="E445" t="s">
        <v>186</v>
      </c>
      <c r="F445" t="s">
        <v>186</v>
      </c>
      <c r="G445" t="s">
        <v>186</v>
      </c>
      <c r="H445" t="s">
        <v>186</v>
      </c>
      <c r="I445" t="s">
        <v>188</v>
      </c>
      <c r="J445" t="s">
        <v>186</v>
      </c>
      <c r="K445" t="s">
        <v>188</v>
      </c>
      <c r="L445" t="s">
        <v>188</v>
      </c>
      <c r="M445" t="s">
        <v>188</v>
      </c>
      <c r="N445" t="s">
        <v>188</v>
      </c>
      <c r="O445" t="s">
        <v>186</v>
      </c>
      <c r="P445" t="s">
        <v>186</v>
      </c>
      <c r="Q445" t="s">
        <v>186</v>
      </c>
      <c r="R445" t="s">
        <v>188</v>
      </c>
      <c r="S445" t="s">
        <v>186</v>
      </c>
      <c r="T445" t="s">
        <v>188</v>
      </c>
      <c r="U445" t="s">
        <v>187</v>
      </c>
      <c r="V445" t="s">
        <v>187</v>
      </c>
      <c r="W445" t="s">
        <v>187</v>
      </c>
      <c r="X445" t="s">
        <v>187</v>
      </c>
      <c r="Y445" t="s">
        <v>187</v>
      </c>
      <c r="Z445" t="s">
        <v>187</v>
      </c>
      <c r="AA445" t="s">
        <v>240</v>
      </c>
      <c r="AB445" t="s">
        <v>240</v>
      </c>
      <c r="AC445" t="s">
        <v>240</v>
      </c>
      <c r="AD445" t="s">
        <v>240</v>
      </c>
      <c r="AE445" t="s">
        <v>240</v>
      </c>
      <c r="AF445" t="s">
        <v>240</v>
      </c>
      <c r="AG445" t="s">
        <v>240</v>
      </c>
      <c r="AH445" t="s">
        <v>240</v>
      </c>
      <c r="AI445" t="s">
        <v>240</v>
      </c>
      <c r="AJ445" t="s">
        <v>240</v>
      </c>
      <c r="AK445" t="s">
        <v>240</v>
      </c>
      <c r="AL445" t="s">
        <v>240</v>
      </c>
      <c r="AM445" t="s">
        <v>240</v>
      </c>
      <c r="AN445" t="s">
        <v>240</v>
      </c>
      <c r="AO445" t="s">
        <v>240</v>
      </c>
      <c r="AP445" t="s">
        <v>240</v>
      </c>
      <c r="AQ445" t="s">
        <v>240</v>
      </c>
      <c r="AR445" t="s">
        <v>240</v>
      </c>
      <c r="AS445" t="s">
        <v>240</v>
      </c>
      <c r="AT445" t="s">
        <v>240</v>
      </c>
      <c r="AU445" t="s">
        <v>240</v>
      </c>
      <c r="AV445" t="s">
        <v>240</v>
      </c>
      <c r="AW445" t="s">
        <v>240</v>
      </c>
      <c r="AX445" s="259" t="s">
        <v>240</v>
      </c>
      <c r="AY445"/>
      <c r="AZ445" t="s">
        <v>240</v>
      </c>
    </row>
    <row r="446" spans="1:52" ht="15" x14ac:dyDescent="0.25">
      <c r="A446" s="262">
        <v>706779</v>
      </c>
      <c r="B446" s="263" t="s">
        <v>261</v>
      </c>
      <c r="C446" s="264" t="s">
        <v>188</v>
      </c>
      <c r="D446" s="264" t="s">
        <v>187</v>
      </c>
      <c r="E446" s="264" t="s">
        <v>188</v>
      </c>
      <c r="F446" s="264" t="s">
        <v>188</v>
      </c>
      <c r="G446" s="264" t="s">
        <v>187</v>
      </c>
      <c r="H446" s="264" t="s">
        <v>188</v>
      </c>
      <c r="I446" s="264" t="s">
        <v>187</v>
      </c>
      <c r="J446" s="264" t="s">
        <v>187</v>
      </c>
      <c r="K446" s="264" t="s">
        <v>187</v>
      </c>
      <c r="L446" s="264" t="s">
        <v>187</v>
      </c>
      <c r="M446" t="s">
        <v>2124</v>
      </c>
      <c r="N446" t="s">
        <v>186</v>
      </c>
      <c r="O446" s="264" t="s">
        <v>240</v>
      </c>
      <c r="P446" s="264" t="s">
        <v>240</v>
      </c>
      <c r="Q446" s="264" t="s">
        <v>240</v>
      </c>
      <c r="R446" s="264" t="s">
        <v>240</v>
      </c>
      <c r="S446" s="264" t="s">
        <v>240</v>
      </c>
      <c r="T446" s="264" t="s">
        <v>240</v>
      </c>
      <c r="U446" s="264" t="s">
        <v>240</v>
      </c>
      <c r="V446" s="264" t="s">
        <v>240</v>
      </c>
      <c r="W446" s="264" t="s">
        <v>240</v>
      </c>
      <c r="X446" s="264" t="s">
        <v>240</v>
      </c>
      <c r="Y446" s="264" t="s">
        <v>240</v>
      </c>
      <c r="Z446" s="264" t="s">
        <v>240</v>
      </c>
      <c r="AA446" s="264" t="s">
        <v>240</v>
      </c>
      <c r="AB446" s="264" t="s">
        <v>240</v>
      </c>
      <c r="AC446" s="264" t="s">
        <v>240</v>
      </c>
      <c r="AD446" s="264" t="s">
        <v>240</v>
      </c>
      <c r="AE446" s="264" t="s">
        <v>240</v>
      </c>
      <c r="AF446" s="264" t="s">
        <v>240</v>
      </c>
      <c r="AG446" s="264" t="s">
        <v>240</v>
      </c>
      <c r="AH446" s="264" t="s">
        <v>240</v>
      </c>
      <c r="AI446" s="264" t="s">
        <v>240</v>
      </c>
      <c r="AJ446" s="264" t="s">
        <v>240</v>
      </c>
      <c r="AK446" s="264" t="s">
        <v>240</v>
      </c>
      <c r="AL446" s="264" t="s">
        <v>240</v>
      </c>
      <c r="AM446" s="264" t="s">
        <v>240</v>
      </c>
      <c r="AN446" s="264" t="s">
        <v>240</v>
      </c>
      <c r="AO446" s="264" t="s">
        <v>240</v>
      </c>
      <c r="AP446" s="264" t="s">
        <v>240</v>
      </c>
      <c r="AQ446" s="264" t="s">
        <v>240</v>
      </c>
      <c r="AR446" s="264" t="s">
        <v>240</v>
      </c>
      <c r="AS446" s="264" t="s">
        <v>240</v>
      </c>
      <c r="AT446" s="264" t="s">
        <v>240</v>
      </c>
      <c r="AU446" s="264" t="s">
        <v>240</v>
      </c>
      <c r="AV446" s="264" t="s">
        <v>240</v>
      </c>
      <c r="AW446" s="264" t="s">
        <v>240</v>
      </c>
      <c r="AX446" s="264" t="s">
        <v>240</v>
      </c>
      <c r="AY446" s="264" t="s">
        <v>2044</v>
      </c>
      <c r="AZ446" t="s">
        <v>5190</v>
      </c>
    </row>
    <row r="447" spans="1:52" ht="15" x14ac:dyDescent="0.25">
      <c r="A447" s="262">
        <v>706780</v>
      </c>
      <c r="B447" s="263" t="s">
        <v>261</v>
      </c>
      <c r="C447" s="264" t="s">
        <v>188</v>
      </c>
      <c r="D447" s="264" t="s">
        <v>187</v>
      </c>
      <c r="E447" s="264" t="s">
        <v>186</v>
      </c>
      <c r="F447" s="264" t="s">
        <v>186</v>
      </c>
      <c r="G447" s="264" t="s">
        <v>187</v>
      </c>
      <c r="H447" s="264" t="s">
        <v>186</v>
      </c>
      <c r="I447" s="264" t="s">
        <v>187</v>
      </c>
      <c r="J447" s="264" t="s">
        <v>187</v>
      </c>
      <c r="K447" s="264" t="s">
        <v>187</v>
      </c>
      <c r="L447" s="264" t="s">
        <v>187</v>
      </c>
      <c r="M447" t="s">
        <v>186</v>
      </c>
      <c r="N447" t="s">
        <v>186</v>
      </c>
      <c r="O447" s="264" t="s">
        <v>240</v>
      </c>
      <c r="P447" s="264" t="s">
        <v>240</v>
      </c>
      <c r="Q447" s="264" t="s">
        <v>240</v>
      </c>
      <c r="R447" s="264" t="s">
        <v>240</v>
      </c>
      <c r="S447" s="264" t="s">
        <v>240</v>
      </c>
      <c r="T447" s="264" t="s">
        <v>240</v>
      </c>
      <c r="U447" s="264" t="s">
        <v>240</v>
      </c>
      <c r="V447" s="264" t="s">
        <v>240</v>
      </c>
      <c r="W447" s="264" t="s">
        <v>240</v>
      </c>
      <c r="X447" s="264" t="s">
        <v>240</v>
      </c>
      <c r="Y447" s="264" t="s">
        <v>240</v>
      </c>
      <c r="Z447" s="264" t="s">
        <v>240</v>
      </c>
      <c r="AA447" s="264" t="s">
        <v>240</v>
      </c>
      <c r="AB447" s="264" t="s">
        <v>240</v>
      </c>
      <c r="AC447" s="264" t="s">
        <v>240</v>
      </c>
      <c r="AD447" s="264" t="s">
        <v>240</v>
      </c>
      <c r="AE447" s="264" t="s">
        <v>240</v>
      </c>
      <c r="AF447" s="264" t="s">
        <v>240</v>
      </c>
      <c r="AG447" s="264" t="s">
        <v>240</v>
      </c>
      <c r="AH447" s="264" t="s">
        <v>240</v>
      </c>
      <c r="AI447" s="264" t="s">
        <v>240</v>
      </c>
      <c r="AJ447" s="264" t="s">
        <v>240</v>
      </c>
      <c r="AK447" s="264" t="s">
        <v>240</v>
      </c>
      <c r="AL447" s="264" t="s">
        <v>240</v>
      </c>
      <c r="AM447" s="264" t="s">
        <v>240</v>
      </c>
      <c r="AN447" s="264" t="s">
        <v>240</v>
      </c>
      <c r="AO447" s="264" t="s">
        <v>240</v>
      </c>
      <c r="AP447" s="264" t="s">
        <v>240</v>
      </c>
      <c r="AQ447" s="264" t="s">
        <v>240</v>
      </c>
      <c r="AR447" s="264" t="s">
        <v>240</v>
      </c>
      <c r="AS447" s="264" t="s">
        <v>240</v>
      </c>
      <c r="AT447" s="264" t="s">
        <v>240</v>
      </c>
      <c r="AU447" s="264" t="s">
        <v>240</v>
      </c>
      <c r="AV447" s="264" t="s">
        <v>240</v>
      </c>
      <c r="AW447" s="264" t="s">
        <v>240</v>
      </c>
      <c r="AX447" s="264" t="s">
        <v>240</v>
      </c>
      <c r="AY447" s="264" t="s">
        <v>2044</v>
      </c>
      <c r="AZ447" t="s">
        <v>5190</v>
      </c>
    </row>
    <row r="448" spans="1:52" ht="15" x14ac:dyDescent="0.25">
      <c r="A448" s="262">
        <v>706781</v>
      </c>
      <c r="B448" s="263" t="s">
        <v>261</v>
      </c>
      <c r="C448" s="264" t="s">
        <v>186</v>
      </c>
      <c r="D448" s="264" t="s">
        <v>188</v>
      </c>
      <c r="E448" s="264" t="s">
        <v>188</v>
      </c>
      <c r="F448" s="264" t="s">
        <v>188</v>
      </c>
      <c r="G448" s="264" t="s">
        <v>188</v>
      </c>
      <c r="H448" s="264" t="s">
        <v>188</v>
      </c>
      <c r="I448" s="264" t="s">
        <v>188</v>
      </c>
      <c r="J448" s="264" t="s">
        <v>187</v>
      </c>
      <c r="K448" s="264" t="s">
        <v>187</v>
      </c>
      <c r="L448" s="264" t="s">
        <v>187</v>
      </c>
      <c r="M448" t="s">
        <v>186</v>
      </c>
      <c r="N448" t="s">
        <v>186</v>
      </c>
      <c r="O448" s="264" t="s">
        <v>240</v>
      </c>
      <c r="P448" s="264" t="s">
        <v>240</v>
      </c>
      <c r="Q448" s="264" t="s">
        <v>240</v>
      </c>
      <c r="R448" s="264" t="s">
        <v>240</v>
      </c>
      <c r="S448" s="264" t="s">
        <v>240</v>
      </c>
      <c r="T448" s="264" t="s">
        <v>240</v>
      </c>
      <c r="U448" s="264" t="s">
        <v>240</v>
      </c>
      <c r="V448" s="264" t="s">
        <v>240</v>
      </c>
      <c r="W448" s="264" t="s">
        <v>240</v>
      </c>
      <c r="X448" s="264" t="s">
        <v>240</v>
      </c>
      <c r="Y448" s="264" t="s">
        <v>240</v>
      </c>
      <c r="Z448" s="264" t="s">
        <v>240</v>
      </c>
      <c r="AA448" s="264" t="s">
        <v>240</v>
      </c>
      <c r="AB448" s="264" t="s">
        <v>240</v>
      </c>
      <c r="AC448" s="264" t="s">
        <v>240</v>
      </c>
      <c r="AD448" s="264" t="s">
        <v>240</v>
      </c>
      <c r="AE448" s="264" t="s">
        <v>240</v>
      </c>
      <c r="AF448" s="264" t="s">
        <v>240</v>
      </c>
      <c r="AG448" s="264" t="s">
        <v>240</v>
      </c>
      <c r="AH448" s="264" t="s">
        <v>240</v>
      </c>
      <c r="AI448" s="264" t="s">
        <v>240</v>
      </c>
      <c r="AJ448" s="264" t="s">
        <v>240</v>
      </c>
      <c r="AK448" s="264" t="s">
        <v>240</v>
      </c>
      <c r="AL448" s="264" t="s">
        <v>240</v>
      </c>
      <c r="AM448" s="264" t="s">
        <v>240</v>
      </c>
      <c r="AN448" s="264" t="s">
        <v>240</v>
      </c>
      <c r="AO448" s="264" t="s">
        <v>240</v>
      </c>
      <c r="AP448" s="264" t="s">
        <v>240</v>
      </c>
      <c r="AQ448" s="264" t="s">
        <v>240</v>
      </c>
      <c r="AR448" s="264" t="s">
        <v>240</v>
      </c>
      <c r="AS448" s="264" t="s">
        <v>240</v>
      </c>
      <c r="AT448" s="264" t="s">
        <v>240</v>
      </c>
      <c r="AU448" s="264" t="s">
        <v>240</v>
      </c>
      <c r="AV448" s="264" t="s">
        <v>240</v>
      </c>
      <c r="AW448" s="264" t="s">
        <v>240</v>
      </c>
      <c r="AX448" s="264" t="s">
        <v>240</v>
      </c>
      <c r="AY448" s="264" t="s">
        <v>2044</v>
      </c>
      <c r="AZ448" t="s">
        <v>5190</v>
      </c>
    </row>
    <row r="449" spans="1:52" ht="15" x14ac:dyDescent="0.25">
      <c r="A449" s="262">
        <v>706782</v>
      </c>
      <c r="B449" s="263" t="s">
        <v>261</v>
      </c>
      <c r="C449" s="264" t="s">
        <v>188</v>
      </c>
      <c r="D449" s="264" t="s">
        <v>188</v>
      </c>
      <c r="E449" s="264" t="s">
        <v>188</v>
      </c>
      <c r="F449" s="264" t="s">
        <v>187</v>
      </c>
      <c r="G449" s="264" t="s">
        <v>188</v>
      </c>
      <c r="H449" s="264" t="s">
        <v>187</v>
      </c>
      <c r="I449" s="264" t="s">
        <v>187</v>
      </c>
      <c r="J449" s="264" t="s">
        <v>187</v>
      </c>
      <c r="K449" s="264" t="s">
        <v>187</v>
      </c>
      <c r="L449" s="264" t="s">
        <v>187</v>
      </c>
      <c r="M449" t="s">
        <v>188</v>
      </c>
      <c r="N449" t="s">
        <v>186</v>
      </c>
      <c r="O449" s="264" t="s">
        <v>240</v>
      </c>
      <c r="P449" s="264" t="s">
        <v>240</v>
      </c>
      <c r="Q449" s="264" t="s">
        <v>240</v>
      </c>
      <c r="R449" s="264" t="s">
        <v>240</v>
      </c>
      <c r="S449" s="264" t="s">
        <v>240</v>
      </c>
      <c r="T449" s="264" t="s">
        <v>240</v>
      </c>
      <c r="U449" s="264" t="s">
        <v>240</v>
      </c>
      <c r="V449" s="264" t="s">
        <v>240</v>
      </c>
      <c r="W449" s="264" t="s">
        <v>240</v>
      </c>
      <c r="X449" s="264" t="s">
        <v>240</v>
      </c>
      <c r="Y449" s="264" t="s">
        <v>240</v>
      </c>
      <c r="Z449" s="264" t="s">
        <v>240</v>
      </c>
      <c r="AA449" s="264" t="s">
        <v>240</v>
      </c>
      <c r="AB449" s="264" t="s">
        <v>240</v>
      </c>
      <c r="AC449" s="264" t="s">
        <v>240</v>
      </c>
      <c r="AD449" s="264" t="s">
        <v>240</v>
      </c>
      <c r="AE449" s="264" t="s">
        <v>240</v>
      </c>
      <c r="AF449" s="264" t="s">
        <v>240</v>
      </c>
      <c r="AG449" s="264" t="s">
        <v>240</v>
      </c>
      <c r="AH449" s="264" t="s">
        <v>240</v>
      </c>
      <c r="AI449" s="264" t="s">
        <v>240</v>
      </c>
      <c r="AJ449" s="264" t="s">
        <v>240</v>
      </c>
      <c r="AK449" s="264" t="s">
        <v>240</v>
      </c>
      <c r="AL449" s="264" t="s">
        <v>240</v>
      </c>
      <c r="AM449" s="264" t="s">
        <v>240</v>
      </c>
      <c r="AN449" s="264" t="s">
        <v>240</v>
      </c>
      <c r="AO449" s="264" t="s">
        <v>240</v>
      </c>
      <c r="AP449" s="264" t="s">
        <v>240</v>
      </c>
      <c r="AQ449" s="264" t="s">
        <v>240</v>
      </c>
      <c r="AR449" s="264" t="s">
        <v>240</v>
      </c>
      <c r="AS449" s="264" t="s">
        <v>240</v>
      </c>
      <c r="AT449" s="264" t="s">
        <v>240</v>
      </c>
      <c r="AU449" s="264" t="s">
        <v>240</v>
      </c>
      <c r="AV449" s="264" t="s">
        <v>240</v>
      </c>
      <c r="AW449" s="264" t="s">
        <v>240</v>
      </c>
      <c r="AX449" s="264" t="s">
        <v>240</v>
      </c>
      <c r="AY449" s="264" t="s">
        <v>2044</v>
      </c>
      <c r="AZ449" t="s">
        <v>5190</v>
      </c>
    </row>
    <row r="450" spans="1:52" ht="15" x14ac:dyDescent="0.25">
      <c r="A450" s="262">
        <v>706783</v>
      </c>
      <c r="B450" s="263" t="s">
        <v>261</v>
      </c>
      <c r="C450" s="264" t="s">
        <v>188</v>
      </c>
      <c r="D450" s="264" t="s">
        <v>188</v>
      </c>
      <c r="E450" s="264" t="s">
        <v>188</v>
      </c>
      <c r="F450" s="264" t="s">
        <v>188</v>
      </c>
      <c r="G450" s="264" t="s">
        <v>188</v>
      </c>
      <c r="H450" s="264" t="s">
        <v>188</v>
      </c>
      <c r="I450" s="264" t="s">
        <v>188</v>
      </c>
      <c r="J450" s="264" t="s">
        <v>188</v>
      </c>
      <c r="K450" s="264" t="s">
        <v>188</v>
      </c>
      <c r="L450" s="264" t="s">
        <v>188</v>
      </c>
      <c r="M450" t="s">
        <v>2124</v>
      </c>
      <c r="N450" t="s">
        <v>186</v>
      </c>
      <c r="O450" s="264" t="s">
        <v>240</v>
      </c>
      <c r="P450" s="264" t="s">
        <v>240</v>
      </c>
      <c r="Q450" s="264" t="s">
        <v>240</v>
      </c>
      <c r="R450" s="264" t="s">
        <v>240</v>
      </c>
      <c r="S450" s="264" t="s">
        <v>240</v>
      </c>
      <c r="T450" s="264" t="s">
        <v>240</v>
      </c>
      <c r="U450" s="264" t="s">
        <v>240</v>
      </c>
      <c r="V450" s="264" t="s">
        <v>240</v>
      </c>
      <c r="W450" s="264" t="s">
        <v>240</v>
      </c>
      <c r="X450" s="264" t="s">
        <v>240</v>
      </c>
      <c r="Y450" s="264" t="s">
        <v>240</v>
      </c>
      <c r="Z450" s="264" t="s">
        <v>240</v>
      </c>
      <c r="AA450" s="264" t="s">
        <v>240</v>
      </c>
      <c r="AB450" s="264" t="s">
        <v>240</v>
      </c>
      <c r="AC450" s="264" t="s">
        <v>240</v>
      </c>
      <c r="AD450" s="264" t="s">
        <v>240</v>
      </c>
      <c r="AE450" s="264" t="s">
        <v>240</v>
      </c>
      <c r="AF450" s="264" t="s">
        <v>240</v>
      </c>
      <c r="AG450" s="264" t="s">
        <v>240</v>
      </c>
      <c r="AH450" s="264" t="s">
        <v>240</v>
      </c>
      <c r="AI450" s="264" t="s">
        <v>240</v>
      </c>
      <c r="AJ450" s="264" t="s">
        <v>240</v>
      </c>
      <c r="AK450" s="264" t="s">
        <v>240</v>
      </c>
      <c r="AL450" s="264" t="s">
        <v>240</v>
      </c>
      <c r="AM450" s="264" t="s">
        <v>240</v>
      </c>
      <c r="AN450" s="264" t="s">
        <v>240</v>
      </c>
      <c r="AO450" s="264" t="s">
        <v>240</v>
      </c>
      <c r="AP450" s="264" t="s">
        <v>240</v>
      </c>
      <c r="AQ450" s="264" t="s">
        <v>240</v>
      </c>
      <c r="AR450" s="264" t="s">
        <v>240</v>
      </c>
      <c r="AS450" s="264" t="s">
        <v>240</v>
      </c>
      <c r="AT450" s="264" t="s">
        <v>240</v>
      </c>
      <c r="AU450" s="264" t="s">
        <v>240</v>
      </c>
      <c r="AV450" s="264" t="s">
        <v>240</v>
      </c>
      <c r="AW450" s="264" t="s">
        <v>240</v>
      </c>
      <c r="AX450" s="264" t="s">
        <v>240</v>
      </c>
      <c r="AY450" s="264" t="s">
        <v>2044</v>
      </c>
      <c r="AZ450" t="s">
        <v>5190</v>
      </c>
    </row>
    <row r="451" spans="1:52" ht="15" x14ac:dyDescent="0.25">
      <c r="A451" s="262">
        <v>706784</v>
      </c>
      <c r="B451" s="263" t="s">
        <v>261</v>
      </c>
      <c r="C451" s="264" t="s">
        <v>188</v>
      </c>
      <c r="D451" s="264" t="s">
        <v>186</v>
      </c>
      <c r="E451" s="264" t="s">
        <v>186</v>
      </c>
      <c r="F451" s="264" t="s">
        <v>186</v>
      </c>
      <c r="G451" s="264" t="s">
        <v>187</v>
      </c>
      <c r="H451" s="264" t="s">
        <v>188</v>
      </c>
      <c r="I451" s="264" t="s">
        <v>188</v>
      </c>
      <c r="J451" s="264" t="s">
        <v>188</v>
      </c>
      <c r="K451" s="264" t="s">
        <v>187</v>
      </c>
      <c r="L451" s="264" t="s">
        <v>188</v>
      </c>
      <c r="M451" t="s">
        <v>186</v>
      </c>
      <c r="N451" t="s">
        <v>186</v>
      </c>
      <c r="O451" s="264" t="s">
        <v>240</v>
      </c>
      <c r="P451" s="264" t="s">
        <v>240</v>
      </c>
      <c r="Q451" s="264" t="s">
        <v>240</v>
      </c>
      <c r="R451" s="264" t="s">
        <v>240</v>
      </c>
      <c r="S451" s="264" t="s">
        <v>240</v>
      </c>
      <c r="T451" s="264" t="s">
        <v>240</v>
      </c>
      <c r="U451" s="264" t="s">
        <v>240</v>
      </c>
      <c r="V451" s="264" t="s">
        <v>240</v>
      </c>
      <c r="W451" s="264" t="s">
        <v>240</v>
      </c>
      <c r="X451" s="264" t="s">
        <v>240</v>
      </c>
      <c r="Y451" s="264" t="s">
        <v>240</v>
      </c>
      <c r="Z451" s="264" t="s">
        <v>240</v>
      </c>
      <c r="AA451" s="264" t="s">
        <v>240</v>
      </c>
      <c r="AB451" s="264" t="s">
        <v>240</v>
      </c>
      <c r="AC451" s="264" t="s">
        <v>240</v>
      </c>
      <c r="AD451" s="264" t="s">
        <v>240</v>
      </c>
      <c r="AE451" s="264" t="s">
        <v>240</v>
      </c>
      <c r="AF451" s="264" t="s">
        <v>240</v>
      </c>
      <c r="AG451" s="264" t="s">
        <v>240</v>
      </c>
      <c r="AH451" s="264" t="s">
        <v>240</v>
      </c>
      <c r="AI451" s="264" t="s">
        <v>240</v>
      </c>
      <c r="AJ451" s="264" t="s">
        <v>240</v>
      </c>
      <c r="AK451" s="264" t="s">
        <v>240</v>
      </c>
      <c r="AL451" s="264" t="s">
        <v>240</v>
      </c>
      <c r="AM451" s="264" t="s">
        <v>240</v>
      </c>
      <c r="AN451" s="264" t="s">
        <v>240</v>
      </c>
      <c r="AO451" s="264" t="s">
        <v>240</v>
      </c>
      <c r="AP451" s="264" t="s">
        <v>240</v>
      </c>
      <c r="AQ451" s="264" t="s">
        <v>240</v>
      </c>
      <c r="AR451" s="264" t="s">
        <v>240</v>
      </c>
      <c r="AS451" s="264" t="s">
        <v>240</v>
      </c>
      <c r="AT451" s="264" t="s">
        <v>240</v>
      </c>
      <c r="AU451" s="264" t="s">
        <v>240</v>
      </c>
      <c r="AV451" s="264" t="s">
        <v>240</v>
      </c>
      <c r="AW451" s="264" t="s">
        <v>240</v>
      </c>
      <c r="AX451" s="264" t="s">
        <v>240</v>
      </c>
      <c r="AY451" s="264" t="s">
        <v>2044</v>
      </c>
      <c r="AZ451" t="s">
        <v>5190</v>
      </c>
    </row>
    <row r="452" spans="1:52" ht="15" x14ac:dyDescent="0.25">
      <c r="A452" s="262">
        <v>706785</v>
      </c>
      <c r="B452" s="263" t="s">
        <v>261</v>
      </c>
      <c r="C452" s="264" t="s">
        <v>188</v>
      </c>
      <c r="D452" s="264" t="s">
        <v>188</v>
      </c>
      <c r="E452" s="264" t="s">
        <v>186</v>
      </c>
      <c r="F452" s="264" t="s">
        <v>188</v>
      </c>
      <c r="G452" s="264" t="s">
        <v>186</v>
      </c>
      <c r="H452" s="264" t="s">
        <v>188</v>
      </c>
      <c r="I452" s="264" t="s">
        <v>188</v>
      </c>
      <c r="J452" s="264" t="s">
        <v>187</v>
      </c>
      <c r="K452" s="264" t="s">
        <v>188</v>
      </c>
      <c r="L452" s="264" t="s">
        <v>187</v>
      </c>
      <c r="M452" t="s">
        <v>186</v>
      </c>
      <c r="N452" t="s">
        <v>186</v>
      </c>
      <c r="O452" s="264" t="s">
        <v>240</v>
      </c>
      <c r="P452" s="264" t="s">
        <v>240</v>
      </c>
      <c r="Q452" s="264" t="s">
        <v>240</v>
      </c>
      <c r="R452" s="264" t="s">
        <v>240</v>
      </c>
      <c r="S452" s="264" t="s">
        <v>240</v>
      </c>
      <c r="T452" s="264" t="s">
        <v>240</v>
      </c>
      <c r="U452" s="264" t="s">
        <v>240</v>
      </c>
      <c r="V452" s="264" t="s">
        <v>240</v>
      </c>
      <c r="W452" s="264" t="s">
        <v>240</v>
      </c>
      <c r="X452" s="264" t="s">
        <v>240</v>
      </c>
      <c r="Y452" s="264" t="s">
        <v>240</v>
      </c>
      <c r="Z452" s="264" t="s">
        <v>240</v>
      </c>
      <c r="AA452" s="264" t="s">
        <v>240</v>
      </c>
      <c r="AB452" s="264" t="s">
        <v>240</v>
      </c>
      <c r="AC452" s="264" t="s">
        <v>240</v>
      </c>
      <c r="AD452" s="264" t="s">
        <v>240</v>
      </c>
      <c r="AE452" s="264" t="s">
        <v>240</v>
      </c>
      <c r="AF452" s="264" t="s">
        <v>240</v>
      </c>
      <c r="AG452" s="264" t="s">
        <v>240</v>
      </c>
      <c r="AH452" s="264" t="s">
        <v>240</v>
      </c>
      <c r="AI452" s="264" t="s">
        <v>240</v>
      </c>
      <c r="AJ452" s="264" t="s">
        <v>240</v>
      </c>
      <c r="AK452" s="264" t="s">
        <v>240</v>
      </c>
      <c r="AL452" s="264" t="s">
        <v>240</v>
      </c>
      <c r="AM452" s="264" t="s">
        <v>240</v>
      </c>
      <c r="AN452" s="264" t="s">
        <v>240</v>
      </c>
      <c r="AO452" s="264" t="s">
        <v>240</v>
      </c>
      <c r="AP452" s="264" t="s">
        <v>240</v>
      </c>
      <c r="AQ452" s="264" t="s">
        <v>240</v>
      </c>
      <c r="AR452" s="264" t="s">
        <v>240</v>
      </c>
      <c r="AS452" s="264" t="s">
        <v>240</v>
      </c>
      <c r="AT452" s="264" t="s">
        <v>240</v>
      </c>
      <c r="AU452" s="264" t="s">
        <v>240</v>
      </c>
      <c r="AV452" s="264" t="s">
        <v>240</v>
      </c>
      <c r="AW452" s="264" t="s">
        <v>240</v>
      </c>
      <c r="AX452" s="264" t="s">
        <v>240</v>
      </c>
      <c r="AY452" s="264" t="s">
        <v>2044</v>
      </c>
      <c r="AZ452" t="s">
        <v>5190</v>
      </c>
    </row>
    <row r="453" spans="1:52" ht="15" x14ac:dyDescent="0.25">
      <c r="A453" s="262">
        <v>706786</v>
      </c>
      <c r="B453" s="263" t="s">
        <v>261</v>
      </c>
      <c r="C453" s="264" t="s">
        <v>188</v>
      </c>
      <c r="D453" s="264" t="s">
        <v>188</v>
      </c>
      <c r="E453" s="264" t="s">
        <v>188</v>
      </c>
      <c r="F453" s="264" t="s">
        <v>188</v>
      </c>
      <c r="G453" s="264" t="s">
        <v>188</v>
      </c>
      <c r="H453" s="264" t="s">
        <v>188</v>
      </c>
      <c r="I453" s="264" t="s">
        <v>187</v>
      </c>
      <c r="J453" s="264" t="s">
        <v>187</v>
      </c>
      <c r="K453" s="264" t="s">
        <v>187</v>
      </c>
      <c r="L453" s="264" t="s">
        <v>187</v>
      </c>
      <c r="M453" t="s">
        <v>188</v>
      </c>
      <c r="N453" t="s">
        <v>186</v>
      </c>
      <c r="O453" s="264" t="s">
        <v>240</v>
      </c>
      <c r="P453" s="264" t="s">
        <v>240</v>
      </c>
      <c r="Q453" s="264" t="s">
        <v>240</v>
      </c>
      <c r="R453" s="264" t="s">
        <v>240</v>
      </c>
      <c r="S453" s="264" t="s">
        <v>240</v>
      </c>
      <c r="T453" s="264" t="s">
        <v>240</v>
      </c>
      <c r="U453" s="264" t="s">
        <v>240</v>
      </c>
      <c r="V453" s="264" t="s">
        <v>240</v>
      </c>
      <c r="W453" s="264" t="s">
        <v>240</v>
      </c>
      <c r="X453" s="264" t="s">
        <v>240</v>
      </c>
      <c r="Y453" s="264" t="s">
        <v>240</v>
      </c>
      <c r="Z453" s="264" t="s">
        <v>240</v>
      </c>
      <c r="AA453" s="264" t="s">
        <v>240</v>
      </c>
      <c r="AB453" s="264" t="s">
        <v>240</v>
      </c>
      <c r="AC453" s="264" t="s">
        <v>240</v>
      </c>
      <c r="AD453" s="264" t="s">
        <v>240</v>
      </c>
      <c r="AE453" s="264" t="s">
        <v>240</v>
      </c>
      <c r="AF453" s="264" t="s">
        <v>240</v>
      </c>
      <c r="AG453" s="264" t="s">
        <v>240</v>
      </c>
      <c r="AH453" s="264" t="s">
        <v>240</v>
      </c>
      <c r="AI453" s="264" t="s">
        <v>240</v>
      </c>
      <c r="AJ453" s="264" t="s">
        <v>240</v>
      </c>
      <c r="AK453" s="264" t="s">
        <v>240</v>
      </c>
      <c r="AL453" s="264" t="s">
        <v>240</v>
      </c>
      <c r="AM453" s="264" t="s">
        <v>240</v>
      </c>
      <c r="AN453" s="264" t="s">
        <v>240</v>
      </c>
      <c r="AO453" s="264" t="s">
        <v>240</v>
      </c>
      <c r="AP453" s="264" t="s">
        <v>240</v>
      </c>
      <c r="AQ453" s="264" t="s">
        <v>240</v>
      </c>
      <c r="AR453" s="264" t="s">
        <v>240</v>
      </c>
      <c r="AS453" s="264" t="s">
        <v>240</v>
      </c>
      <c r="AT453" s="264" t="s">
        <v>240</v>
      </c>
      <c r="AU453" s="264" t="s">
        <v>240</v>
      </c>
      <c r="AV453" s="264" t="s">
        <v>240</v>
      </c>
      <c r="AW453" s="264" t="s">
        <v>240</v>
      </c>
      <c r="AX453" s="264" t="s">
        <v>240</v>
      </c>
      <c r="AY453" s="264" t="s">
        <v>2044</v>
      </c>
      <c r="AZ453" t="s">
        <v>5190</v>
      </c>
    </row>
    <row r="454" spans="1:52" ht="15" x14ac:dyDescent="0.25">
      <c r="A454" s="262">
        <v>706787</v>
      </c>
      <c r="B454" s="263" t="s">
        <v>261</v>
      </c>
      <c r="C454" s="264" t="s">
        <v>186</v>
      </c>
      <c r="D454" s="264" t="s">
        <v>186</v>
      </c>
      <c r="E454" s="264" t="s">
        <v>188</v>
      </c>
      <c r="F454" s="264" t="s">
        <v>186</v>
      </c>
      <c r="G454" s="264" t="s">
        <v>188</v>
      </c>
      <c r="H454" s="264" t="s">
        <v>187</v>
      </c>
      <c r="I454" s="264" t="s">
        <v>187</v>
      </c>
      <c r="J454" s="264" t="s">
        <v>187</v>
      </c>
      <c r="K454" s="264" t="s">
        <v>188</v>
      </c>
      <c r="L454" s="264" t="s">
        <v>187</v>
      </c>
      <c r="M454" t="s">
        <v>2124</v>
      </c>
      <c r="N454" t="s">
        <v>186</v>
      </c>
      <c r="O454" s="264" t="s">
        <v>240</v>
      </c>
      <c r="P454" s="264" t="s">
        <v>240</v>
      </c>
      <c r="Q454" s="264" t="s">
        <v>240</v>
      </c>
      <c r="R454" s="264" t="s">
        <v>240</v>
      </c>
      <c r="S454" s="264" t="s">
        <v>240</v>
      </c>
      <c r="T454" s="264" t="s">
        <v>240</v>
      </c>
      <c r="U454" s="264" t="s">
        <v>240</v>
      </c>
      <c r="V454" s="264" t="s">
        <v>240</v>
      </c>
      <c r="W454" s="264" t="s">
        <v>240</v>
      </c>
      <c r="X454" s="264" t="s">
        <v>240</v>
      </c>
      <c r="Y454" s="264" t="s">
        <v>240</v>
      </c>
      <c r="Z454" s="264" t="s">
        <v>240</v>
      </c>
      <c r="AA454" s="264" t="s">
        <v>240</v>
      </c>
      <c r="AB454" s="264" t="s">
        <v>240</v>
      </c>
      <c r="AC454" s="264" t="s">
        <v>240</v>
      </c>
      <c r="AD454" s="264" t="s">
        <v>240</v>
      </c>
      <c r="AE454" s="264" t="s">
        <v>240</v>
      </c>
      <c r="AF454" s="264" t="s">
        <v>240</v>
      </c>
      <c r="AG454" s="264" t="s">
        <v>240</v>
      </c>
      <c r="AH454" s="264" t="s">
        <v>240</v>
      </c>
      <c r="AI454" s="264" t="s">
        <v>240</v>
      </c>
      <c r="AJ454" s="264" t="s">
        <v>240</v>
      </c>
      <c r="AK454" s="264" t="s">
        <v>240</v>
      </c>
      <c r="AL454" s="264" t="s">
        <v>240</v>
      </c>
      <c r="AM454" s="264" t="s">
        <v>240</v>
      </c>
      <c r="AN454" s="264" t="s">
        <v>240</v>
      </c>
      <c r="AO454" s="264" t="s">
        <v>240</v>
      </c>
      <c r="AP454" s="264" t="s">
        <v>240</v>
      </c>
      <c r="AQ454" s="264" t="s">
        <v>240</v>
      </c>
      <c r="AR454" s="264" t="s">
        <v>240</v>
      </c>
      <c r="AS454" s="264" t="s">
        <v>240</v>
      </c>
      <c r="AT454" s="264" t="s">
        <v>240</v>
      </c>
      <c r="AU454" s="264" t="s">
        <v>240</v>
      </c>
      <c r="AV454" s="264" t="s">
        <v>240</v>
      </c>
      <c r="AW454" s="264" t="s">
        <v>240</v>
      </c>
      <c r="AX454" s="264" t="s">
        <v>240</v>
      </c>
      <c r="AY454" s="264" t="s">
        <v>2044</v>
      </c>
      <c r="AZ454" t="s">
        <v>5190</v>
      </c>
    </row>
    <row r="455" spans="1:52" ht="15" x14ac:dyDescent="0.25">
      <c r="A455" s="262">
        <v>706788</v>
      </c>
      <c r="B455" s="263" t="s">
        <v>261</v>
      </c>
      <c r="C455" s="264" t="s">
        <v>188</v>
      </c>
      <c r="D455" s="264" t="s">
        <v>188</v>
      </c>
      <c r="E455" s="264" t="s">
        <v>188</v>
      </c>
      <c r="F455" s="264" t="s">
        <v>188</v>
      </c>
      <c r="G455" s="264" t="s">
        <v>188</v>
      </c>
      <c r="H455" s="264" t="s">
        <v>188</v>
      </c>
      <c r="I455" s="264" t="s">
        <v>187</v>
      </c>
      <c r="J455" s="264" t="s">
        <v>187</v>
      </c>
      <c r="K455" s="264" t="s">
        <v>187</v>
      </c>
      <c r="L455" s="264" t="s">
        <v>187</v>
      </c>
      <c r="M455" t="s">
        <v>186</v>
      </c>
      <c r="N455" t="s">
        <v>186</v>
      </c>
      <c r="O455" s="264" t="s">
        <v>240</v>
      </c>
      <c r="P455" s="264" t="s">
        <v>240</v>
      </c>
      <c r="Q455" s="264" t="s">
        <v>240</v>
      </c>
      <c r="R455" s="264" t="s">
        <v>240</v>
      </c>
      <c r="S455" s="264" t="s">
        <v>240</v>
      </c>
      <c r="T455" s="264" t="s">
        <v>240</v>
      </c>
      <c r="U455" s="264" t="s">
        <v>240</v>
      </c>
      <c r="V455" s="264" t="s">
        <v>240</v>
      </c>
      <c r="W455" s="264" t="s">
        <v>240</v>
      </c>
      <c r="X455" s="264" t="s">
        <v>240</v>
      </c>
      <c r="Y455" s="264" t="s">
        <v>240</v>
      </c>
      <c r="Z455" s="264" t="s">
        <v>240</v>
      </c>
      <c r="AA455" s="264" t="s">
        <v>240</v>
      </c>
      <c r="AB455" s="264" t="s">
        <v>240</v>
      </c>
      <c r="AC455" s="264" t="s">
        <v>240</v>
      </c>
      <c r="AD455" s="264" t="s">
        <v>240</v>
      </c>
      <c r="AE455" s="264" t="s">
        <v>240</v>
      </c>
      <c r="AF455" s="264" t="s">
        <v>240</v>
      </c>
      <c r="AG455" s="264" t="s">
        <v>240</v>
      </c>
      <c r="AH455" s="264" t="s">
        <v>240</v>
      </c>
      <c r="AI455" s="264" t="s">
        <v>240</v>
      </c>
      <c r="AJ455" s="264" t="s">
        <v>240</v>
      </c>
      <c r="AK455" s="264" t="s">
        <v>240</v>
      </c>
      <c r="AL455" s="264" t="s">
        <v>240</v>
      </c>
      <c r="AM455" s="264" t="s">
        <v>240</v>
      </c>
      <c r="AN455" s="264" t="s">
        <v>240</v>
      </c>
      <c r="AO455" s="264" t="s">
        <v>240</v>
      </c>
      <c r="AP455" s="264" t="s">
        <v>240</v>
      </c>
      <c r="AQ455" s="264" t="s">
        <v>240</v>
      </c>
      <c r="AR455" s="264" t="s">
        <v>240</v>
      </c>
      <c r="AS455" s="264" t="s">
        <v>240</v>
      </c>
      <c r="AT455" s="264" t="s">
        <v>240</v>
      </c>
      <c r="AU455" s="264" t="s">
        <v>240</v>
      </c>
      <c r="AV455" s="264" t="s">
        <v>240</v>
      </c>
      <c r="AW455" s="264" t="s">
        <v>240</v>
      </c>
      <c r="AX455" s="264" t="s">
        <v>240</v>
      </c>
      <c r="AY455" s="264" t="s">
        <v>2044</v>
      </c>
      <c r="AZ455" t="s">
        <v>5190</v>
      </c>
    </row>
    <row r="456" spans="1:52" ht="15" x14ac:dyDescent="0.25">
      <c r="A456" s="262">
        <v>706789</v>
      </c>
      <c r="B456" s="263" t="s">
        <v>261</v>
      </c>
      <c r="C456" s="264" t="s">
        <v>186</v>
      </c>
      <c r="D456" s="264" t="s">
        <v>186</v>
      </c>
      <c r="E456" s="264" t="s">
        <v>186</v>
      </c>
      <c r="F456" s="264" t="s">
        <v>186</v>
      </c>
      <c r="G456" s="264" t="s">
        <v>186</v>
      </c>
      <c r="H456" s="264" t="s">
        <v>186</v>
      </c>
      <c r="I456" s="264" t="s">
        <v>186</v>
      </c>
      <c r="J456" s="264" t="s">
        <v>186</v>
      </c>
      <c r="K456" s="264" t="s">
        <v>186</v>
      </c>
      <c r="L456" s="264" t="s">
        <v>186</v>
      </c>
      <c r="M456" t="s">
        <v>186</v>
      </c>
      <c r="N456" t="s">
        <v>186</v>
      </c>
      <c r="O456" s="264" t="s">
        <v>240</v>
      </c>
      <c r="P456" s="264" t="s">
        <v>240</v>
      </c>
      <c r="Q456" s="264" t="s">
        <v>240</v>
      </c>
      <c r="R456" s="264" t="s">
        <v>240</v>
      </c>
      <c r="S456" s="264" t="s">
        <v>240</v>
      </c>
      <c r="T456" s="264" t="s">
        <v>240</v>
      </c>
      <c r="U456" s="264" t="s">
        <v>240</v>
      </c>
      <c r="V456" s="264" t="s">
        <v>240</v>
      </c>
      <c r="W456" s="264" t="s">
        <v>240</v>
      </c>
      <c r="X456" s="264" t="s">
        <v>240</v>
      </c>
      <c r="Y456" s="264" t="s">
        <v>240</v>
      </c>
      <c r="Z456" s="264" t="s">
        <v>240</v>
      </c>
      <c r="AA456" s="264" t="s">
        <v>240</v>
      </c>
      <c r="AB456" s="264" t="s">
        <v>240</v>
      </c>
      <c r="AC456" s="264" t="s">
        <v>240</v>
      </c>
      <c r="AD456" s="264" t="s">
        <v>240</v>
      </c>
      <c r="AE456" s="264" t="s">
        <v>240</v>
      </c>
      <c r="AF456" s="264" t="s">
        <v>240</v>
      </c>
      <c r="AG456" s="264" t="s">
        <v>240</v>
      </c>
      <c r="AH456" s="264" t="s">
        <v>240</v>
      </c>
      <c r="AI456" s="264" t="s">
        <v>240</v>
      </c>
      <c r="AJ456" s="264" t="s">
        <v>240</v>
      </c>
      <c r="AK456" s="264" t="s">
        <v>240</v>
      </c>
      <c r="AL456" s="264" t="s">
        <v>240</v>
      </c>
      <c r="AM456" s="264" t="s">
        <v>240</v>
      </c>
      <c r="AN456" s="264" t="s">
        <v>240</v>
      </c>
      <c r="AO456" s="264" t="s">
        <v>240</v>
      </c>
      <c r="AP456" s="264" t="s">
        <v>240</v>
      </c>
      <c r="AQ456" s="264" t="s">
        <v>240</v>
      </c>
      <c r="AR456" s="264" t="s">
        <v>240</v>
      </c>
      <c r="AS456" s="264" t="s">
        <v>240</v>
      </c>
      <c r="AT456" s="264" t="s">
        <v>240</v>
      </c>
      <c r="AU456" s="264" t="s">
        <v>240</v>
      </c>
      <c r="AV456" s="264" t="s">
        <v>240</v>
      </c>
      <c r="AW456" s="264" t="s">
        <v>240</v>
      </c>
      <c r="AX456" s="264" t="s">
        <v>240</v>
      </c>
      <c r="AY456" s="264" t="s">
        <v>2044</v>
      </c>
      <c r="AZ456" t="s">
        <v>5190</v>
      </c>
    </row>
    <row r="457" spans="1:52" ht="15" x14ac:dyDescent="0.25">
      <c r="A457" s="260">
        <v>706790</v>
      </c>
      <c r="B457" s="261" t="s">
        <v>262</v>
      </c>
      <c r="C457" t="s">
        <v>188</v>
      </c>
      <c r="D457" t="s">
        <v>188</v>
      </c>
      <c r="E457" t="s">
        <v>186</v>
      </c>
      <c r="F457" t="s">
        <v>188</v>
      </c>
      <c r="G457" t="s">
        <v>188</v>
      </c>
      <c r="H457" t="s">
        <v>188</v>
      </c>
      <c r="I457" t="s">
        <v>188</v>
      </c>
      <c r="J457" t="s">
        <v>188</v>
      </c>
      <c r="K457" t="s">
        <v>186</v>
      </c>
      <c r="L457" t="s">
        <v>188</v>
      </c>
      <c r="M457" t="s">
        <v>186</v>
      </c>
      <c r="N457" t="s">
        <v>186</v>
      </c>
      <c r="O457" t="s">
        <v>188</v>
      </c>
      <c r="P457" t="s">
        <v>188</v>
      </c>
      <c r="Q457" t="s">
        <v>188</v>
      </c>
      <c r="R457" t="s">
        <v>188</v>
      </c>
      <c r="S457" t="s">
        <v>188</v>
      </c>
      <c r="T457" t="s">
        <v>188</v>
      </c>
      <c r="U457" t="s">
        <v>187</v>
      </c>
      <c r="V457" t="s">
        <v>187</v>
      </c>
      <c r="W457" t="s">
        <v>187</v>
      </c>
      <c r="X457" t="s">
        <v>187</v>
      </c>
      <c r="Y457" t="s">
        <v>187</v>
      </c>
      <c r="Z457" t="s">
        <v>187</v>
      </c>
      <c r="AA457" t="s">
        <v>240</v>
      </c>
      <c r="AB457" t="s">
        <v>240</v>
      </c>
      <c r="AC457" t="s">
        <v>240</v>
      </c>
      <c r="AD457" t="s">
        <v>240</v>
      </c>
      <c r="AE457" t="s">
        <v>240</v>
      </c>
      <c r="AF457" t="s">
        <v>240</v>
      </c>
      <c r="AG457" t="s">
        <v>240</v>
      </c>
      <c r="AH457" t="s">
        <v>240</v>
      </c>
      <c r="AI457" t="s">
        <v>240</v>
      </c>
      <c r="AJ457" t="s">
        <v>240</v>
      </c>
      <c r="AK457" t="s">
        <v>240</v>
      </c>
      <c r="AL457" t="s">
        <v>240</v>
      </c>
      <c r="AM457" t="s">
        <v>240</v>
      </c>
      <c r="AN457" t="s">
        <v>240</v>
      </c>
      <c r="AO457" t="s">
        <v>240</v>
      </c>
      <c r="AP457" t="s">
        <v>240</v>
      </c>
      <c r="AQ457" t="s">
        <v>240</v>
      </c>
      <c r="AR457" t="s">
        <v>240</v>
      </c>
      <c r="AS457" t="s">
        <v>240</v>
      </c>
      <c r="AT457" t="s">
        <v>240</v>
      </c>
      <c r="AU457" t="s">
        <v>240</v>
      </c>
      <c r="AV457" t="s">
        <v>240</v>
      </c>
      <c r="AW457" t="s">
        <v>240</v>
      </c>
      <c r="AX457" s="259" t="s">
        <v>240</v>
      </c>
      <c r="AY457"/>
      <c r="AZ457" t="s">
        <v>240</v>
      </c>
    </row>
    <row r="458" spans="1:52" ht="15" x14ac:dyDescent="0.25">
      <c r="A458" s="260">
        <v>706791</v>
      </c>
      <c r="B458" s="261" t="s">
        <v>239</v>
      </c>
      <c r="C458" t="s">
        <v>188</v>
      </c>
      <c r="D458" t="s">
        <v>188</v>
      </c>
      <c r="E458" t="s">
        <v>188</v>
      </c>
      <c r="F458" t="s">
        <v>188</v>
      </c>
      <c r="G458" t="s">
        <v>188</v>
      </c>
      <c r="H458" t="s">
        <v>188</v>
      </c>
      <c r="I458" t="s">
        <v>188</v>
      </c>
      <c r="J458" t="s">
        <v>188</v>
      </c>
      <c r="K458" t="s">
        <v>188</v>
      </c>
      <c r="L458" t="s">
        <v>188</v>
      </c>
      <c r="M458" t="s">
        <v>188</v>
      </c>
      <c r="N458" t="s">
        <v>188</v>
      </c>
      <c r="O458" t="s">
        <v>188</v>
      </c>
      <c r="P458" t="s">
        <v>188</v>
      </c>
      <c r="Q458" t="s">
        <v>188</v>
      </c>
      <c r="R458" t="s">
        <v>188</v>
      </c>
      <c r="S458" t="s">
        <v>188</v>
      </c>
      <c r="T458" t="s">
        <v>188</v>
      </c>
      <c r="U458" t="s">
        <v>188</v>
      </c>
      <c r="V458" t="s">
        <v>188</v>
      </c>
      <c r="W458" t="s">
        <v>188</v>
      </c>
      <c r="X458" t="s">
        <v>188</v>
      </c>
      <c r="Y458" t="s">
        <v>188</v>
      </c>
      <c r="Z458" t="s">
        <v>188</v>
      </c>
      <c r="AA458" t="s">
        <v>188</v>
      </c>
      <c r="AB458" t="s">
        <v>188</v>
      </c>
      <c r="AC458" t="s">
        <v>188</v>
      </c>
      <c r="AD458" t="s">
        <v>188</v>
      </c>
      <c r="AE458" t="s">
        <v>188</v>
      </c>
      <c r="AF458" t="s">
        <v>188</v>
      </c>
      <c r="AG458" t="s">
        <v>188</v>
      </c>
      <c r="AH458" t="s">
        <v>188</v>
      </c>
      <c r="AI458" t="s">
        <v>188</v>
      </c>
      <c r="AJ458" t="s">
        <v>188</v>
      </c>
      <c r="AK458" t="s">
        <v>188</v>
      </c>
      <c r="AL458" t="s">
        <v>188</v>
      </c>
      <c r="AM458" t="s">
        <v>240</v>
      </c>
      <c r="AN458" t="s">
        <v>240</v>
      </c>
      <c r="AO458" t="s">
        <v>240</v>
      </c>
      <c r="AP458" t="s">
        <v>240</v>
      </c>
      <c r="AQ458" t="s">
        <v>240</v>
      </c>
      <c r="AR458" t="s">
        <v>240</v>
      </c>
      <c r="AS458" t="s">
        <v>240</v>
      </c>
      <c r="AT458" t="s">
        <v>240</v>
      </c>
      <c r="AU458" t="s">
        <v>240</v>
      </c>
      <c r="AV458" t="s">
        <v>240</v>
      </c>
      <c r="AW458" t="s">
        <v>240</v>
      </c>
      <c r="AX458" s="259" t="s">
        <v>240</v>
      </c>
      <c r="AY458"/>
      <c r="AZ458" t="s">
        <v>240</v>
      </c>
    </row>
    <row r="459" spans="1:52" ht="15" x14ac:dyDescent="0.25">
      <c r="A459" s="260">
        <v>706792</v>
      </c>
      <c r="B459" s="261" t="s">
        <v>261</v>
      </c>
      <c r="C459" t="s">
        <v>186</v>
      </c>
      <c r="D459" t="s">
        <v>186</v>
      </c>
      <c r="E459" t="s">
        <v>186</v>
      </c>
      <c r="F459" t="s">
        <v>186</v>
      </c>
      <c r="G459" t="s">
        <v>186</v>
      </c>
      <c r="H459" t="s">
        <v>188</v>
      </c>
      <c r="I459" t="s">
        <v>188</v>
      </c>
      <c r="J459" t="s">
        <v>187</v>
      </c>
      <c r="K459" t="s">
        <v>187</v>
      </c>
      <c r="L459" t="s">
        <v>188</v>
      </c>
      <c r="M459" t="s">
        <v>186</v>
      </c>
      <c r="N459" t="s">
        <v>186</v>
      </c>
      <c r="O459" t="s">
        <v>240</v>
      </c>
      <c r="P459" t="s">
        <v>240</v>
      </c>
      <c r="Q459" t="s">
        <v>240</v>
      </c>
      <c r="R459" t="s">
        <v>240</v>
      </c>
      <c r="S459" t="s">
        <v>240</v>
      </c>
      <c r="T459" t="s">
        <v>240</v>
      </c>
      <c r="U459" t="s">
        <v>240</v>
      </c>
      <c r="V459" t="s">
        <v>240</v>
      </c>
      <c r="W459" t="s">
        <v>240</v>
      </c>
      <c r="X459" t="s">
        <v>240</v>
      </c>
      <c r="Y459" t="s">
        <v>240</v>
      </c>
      <c r="Z459" t="s">
        <v>240</v>
      </c>
      <c r="AA459" t="s">
        <v>240</v>
      </c>
      <c r="AB459" t="s">
        <v>240</v>
      </c>
      <c r="AC459" t="s">
        <v>240</v>
      </c>
      <c r="AD459" t="s">
        <v>240</v>
      </c>
      <c r="AE459" t="s">
        <v>240</v>
      </c>
      <c r="AF459" t="s">
        <v>240</v>
      </c>
      <c r="AG459" t="s">
        <v>240</v>
      </c>
      <c r="AH459" t="s">
        <v>240</v>
      </c>
      <c r="AI459" t="s">
        <v>240</v>
      </c>
      <c r="AJ459" t="s">
        <v>240</v>
      </c>
      <c r="AK459" t="s">
        <v>240</v>
      </c>
      <c r="AL459" t="s">
        <v>240</v>
      </c>
      <c r="AM459" t="s">
        <v>240</v>
      </c>
      <c r="AN459" t="s">
        <v>240</v>
      </c>
      <c r="AO459" t="s">
        <v>240</v>
      </c>
      <c r="AP459" t="s">
        <v>240</v>
      </c>
      <c r="AQ459" t="s">
        <v>240</v>
      </c>
      <c r="AR459" t="s">
        <v>240</v>
      </c>
      <c r="AS459" t="s">
        <v>240</v>
      </c>
      <c r="AT459" t="s">
        <v>240</v>
      </c>
      <c r="AU459" t="s">
        <v>240</v>
      </c>
      <c r="AV459" t="s">
        <v>240</v>
      </c>
      <c r="AW459" t="s">
        <v>240</v>
      </c>
      <c r="AX459" s="259" t="s">
        <v>240</v>
      </c>
      <c r="AY459"/>
      <c r="AZ459" t="s">
        <v>240</v>
      </c>
    </row>
    <row r="460" spans="1:52" ht="15" x14ac:dyDescent="0.25">
      <c r="A460" s="262">
        <v>706793</v>
      </c>
      <c r="B460" s="263" t="s">
        <v>261</v>
      </c>
      <c r="C460" s="264" t="s">
        <v>188</v>
      </c>
      <c r="D460" s="264" t="s">
        <v>188</v>
      </c>
      <c r="E460" s="264" t="s">
        <v>188</v>
      </c>
      <c r="F460" s="264" t="s">
        <v>188</v>
      </c>
      <c r="G460" s="264" t="s">
        <v>188</v>
      </c>
      <c r="H460" s="264" t="s">
        <v>187</v>
      </c>
      <c r="I460" s="264" t="s">
        <v>187</v>
      </c>
      <c r="J460" s="264" t="s">
        <v>187</v>
      </c>
      <c r="K460" s="264" t="s">
        <v>187</v>
      </c>
      <c r="L460" s="264" t="s">
        <v>187</v>
      </c>
      <c r="M460" t="s">
        <v>186</v>
      </c>
      <c r="N460" t="s">
        <v>186</v>
      </c>
      <c r="O460" s="264" t="s">
        <v>240</v>
      </c>
      <c r="P460" s="264" t="s">
        <v>240</v>
      </c>
      <c r="Q460" s="264" t="s">
        <v>240</v>
      </c>
      <c r="R460" s="264" t="s">
        <v>240</v>
      </c>
      <c r="S460" s="264" t="s">
        <v>240</v>
      </c>
      <c r="T460" s="264" t="s">
        <v>240</v>
      </c>
      <c r="U460" s="264" t="s">
        <v>240</v>
      </c>
      <c r="V460" s="264" t="s">
        <v>240</v>
      </c>
      <c r="W460" s="264" t="s">
        <v>240</v>
      </c>
      <c r="X460" s="264" t="s">
        <v>240</v>
      </c>
      <c r="Y460" s="264" t="s">
        <v>240</v>
      </c>
      <c r="Z460" s="264" t="s">
        <v>240</v>
      </c>
      <c r="AA460" s="264" t="s">
        <v>240</v>
      </c>
      <c r="AB460" s="264" t="s">
        <v>240</v>
      </c>
      <c r="AC460" s="264" t="s">
        <v>240</v>
      </c>
      <c r="AD460" s="264" t="s">
        <v>240</v>
      </c>
      <c r="AE460" s="264" t="s">
        <v>240</v>
      </c>
      <c r="AF460" s="264" t="s">
        <v>240</v>
      </c>
      <c r="AG460" s="264" t="s">
        <v>240</v>
      </c>
      <c r="AH460" s="264" t="s">
        <v>240</v>
      </c>
      <c r="AI460" s="264" t="s">
        <v>240</v>
      </c>
      <c r="AJ460" s="264" t="s">
        <v>240</v>
      </c>
      <c r="AK460" s="264" t="s">
        <v>240</v>
      </c>
      <c r="AL460" s="264" t="s">
        <v>240</v>
      </c>
      <c r="AM460" s="264" t="s">
        <v>240</v>
      </c>
      <c r="AN460" s="264" t="s">
        <v>240</v>
      </c>
      <c r="AO460" s="264" t="s">
        <v>240</v>
      </c>
      <c r="AP460" s="264" t="s">
        <v>240</v>
      </c>
      <c r="AQ460" s="264" t="s">
        <v>240</v>
      </c>
      <c r="AR460" s="264" t="s">
        <v>240</v>
      </c>
      <c r="AS460" s="264" t="s">
        <v>240</v>
      </c>
      <c r="AT460" s="264" t="s">
        <v>240</v>
      </c>
      <c r="AU460" s="264" t="s">
        <v>240</v>
      </c>
      <c r="AV460" s="264" t="s">
        <v>240</v>
      </c>
      <c r="AW460" s="264" t="s">
        <v>240</v>
      </c>
      <c r="AX460" s="264" t="s">
        <v>240</v>
      </c>
      <c r="AY460" s="264" t="s">
        <v>2044</v>
      </c>
      <c r="AZ460" t="s">
        <v>5190</v>
      </c>
    </row>
    <row r="461" spans="1:52" ht="15" x14ac:dyDescent="0.25">
      <c r="A461" s="262">
        <v>706794</v>
      </c>
      <c r="B461" s="263" t="s">
        <v>261</v>
      </c>
      <c r="C461" s="264" t="s">
        <v>186</v>
      </c>
      <c r="D461" s="264" t="s">
        <v>186</v>
      </c>
      <c r="E461" s="264" t="s">
        <v>186</v>
      </c>
      <c r="F461" s="264" t="s">
        <v>186</v>
      </c>
      <c r="G461" s="264" t="s">
        <v>186</v>
      </c>
      <c r="H461" s="264" t="s">
        <v>186</v>
      </c>
      <c r="I461" s="264" t="s">
        <v>188</v>
      </c>
      <c r="J461" s="264" t="s">
        <v>187</v>
      </c>
      <c r="K461" s="264" t="s">
        <v>188</v>
      </c>
      <c r="L461" s="264" t="s">
        <v>187</v>
      </c>
      <c r="M461" t="s">
        <v>188</v>
      </c>
      <c r="N461" t="s">
        <v>186</v>
      </c>
      <c r="O461" s="264" t="s">
        <v>240</v>
      </c>
      <c r="P461" s="264" t="s">
        <v>240</v>
      </c>
      <c r="Q461" s="264" t="s">
        <v>240</v>
      </c>
      <c r="R461" s="264" t="s">
        <v>240</v>
      </c>
      <c r="S461" s="264" t="s">
        <v>240</v>
      </c>
      <c r="T461" s="264" t="s">
        <v>240</v>
      </c>
      <c r="U461" s="264" t="s">
        <v>240</v>
      </c>
      <c r="V461" s="264" t="s">
        <v>240</v>
      </c>
      <c r="W461" s="264" t="s">
        <v>240</v>
      </c>
      <c r="X461" s="264" t="s">
        <v>240</v>
      </c>
      <c r="Y461" s="264" t="s">
        <v>240</v>
      </c>
      <c r="Z461" s="264" t="s">
        <v>240</v>
      </c>
      <c r="AA461" s="264" t="s">
        <v>240</v>
      </c>
      <c r="AB461" s="264" t="s">
        <v>240</v>
      </c>
      <c r="AC461" s="264" t="s">
        <v>240</v>
      </c>
      <c r="AD461" s="264" t="s">
        <v>240</v>
      </c>
      <c r="AE461" s="264" t="s">
        <v>240</v>
      </c>
      <c r="AF461" s="264" t="s">
        <v>240</v>
      </c>
      <c r="AG461" s="264" t="s">
        <v>240</v>
      </c>
      <c r="AH461" s="264" t="s">
        <v>240</v>
      </c>
      <c r="AI461" s="264" t="s">
        <v>240</v>
      </c>
      <c r="AJ461" s="264" t="s">
        <v>240</v>
      </c>
      <c r="AK461" s="264" t="s">
        <v>240</v>
      </c>
      <c r="AL461" s="264" t="s">
        <v>240</v>
      </c>
      <c r="AM461" s="264" t="s">
        <v>240</v>
      </c>
      <c r="AN461" s="264" t="s">
        <v>240</v>
      </c>
      <c r="AO461" s="264" t="s">
        <v>240</v>
      </c>
      <c r="AP461" s="264" t="s">
        <v>240</v>
      </c>
      <c r="AQ461" s="264" t="s">
        <v>240</v>
      </c>
      <c r="AR461" s="264" t="s">
        <v>240</v>
      </c>
      <c r="AS461" s="264" t="s">
        <v>240</v>
      </c>
      <c r="AT461" s="264" t="s">
        <v>240</v>
      </c>
      <c r="AU461" s="264" t="s">
        <v>240</v>
      </c>
      <c r="AV461" s="264" t="s">
        <v>240</v>
      </c>
      <c r="AW461" s="264" t="s">
        <v>240</v>
      </c>
      <c r="AX461" s="264" t="s">
        <v>240</v>
      </c>
      <c r="AY461" s="264" t="s">
        <v>2044</v>
      </c>
      <c r="AZ461" t="s">
        <v>5190</v>
      </c>
    </row>
    <row r="462" spans="1:52" ht="15" x14ac:dyDescent="0.25">
      <c r="A462" s="262">
        <v>706795</v>
      </c>
      <c r="B462" s="263" t="s">
        <v>261</v>
      </c>
      <c r="C462" s="264" t="s">
        <v>188</v>
      </c>
      <c r="D462" s="264" t="s">
        <v>188</v>
      </c>
      <c r="E462" s="264" t="s">
        <v>188</v>
      </c>
      <c r="F462" s="264" t="s">
        <v>188</v>
      </c>
      <c r="G462" s="264" t="s">
        <v>187</v>
      </c>
      <c r="H462" s="264" t="s">
        <v>187</v>
      </c>
      <c r="I462" s="264" t="s">
        <v>187</v>
      </c>
      <c r="J462" s="264" t="s">
        <v>187</v>
      </c>
      <c r="K462" s="264" t="s">
        <v>187</v>
      </c>
      <c r="L462" s="264" t="s">
        <v>187</v>
      </c>
      <c r="M462" t="s">
        <v>2124</v>
      </c>
      <c r="N462" t="s">
        <v>186</v>
      </c>
      <c r="O462" s="264" t="s">
        <v>240</v>
      </c>
      <c r="P462" s="264" t="s">
        <v>240</v>
      </c>
      <c r="Q462" s="264" t="s">
        <v>240</v>
      </c>
      <c r="R462" s="264" t="s">
        <v>240</v>
      </c>
      <c r="S462" s="264" t="s">
        <v>240</v>
      </c>
      <c r="T462" s="264" t="s">
        <v>240</v>
      </c>
      <c r="U462" s="264" t="s">
        <v>240</v>
      </c>
      <c r="V462" s="264" t="s">
        <v>240</v>
      </c>
      <c r="W462" s="264" t="s">
        <v>240</v>
      </c>
      <c r="X462" s="264" t="s">
        <v>240</v>
      </c>
      <c r="Y462" s="264" t="s">
        <v>240</v>
      </c>
      <c r="Z462" s="264" t="s">
        <v>240</v>
      </c>
      <c r="AA462" s="264" t="s">
        <v>240</v>
      </c>
      <c r="AB462" s="264" t="s">
        <v>240</v>
      </c>
      <c r="AC462" s="264" t="s">
        <v>240</v>
      </c>
      <c r="AD462" s="264" t="s">
        <v>240</v>
      </c>
      <c r="AE462" s="264" t="s">
        <v>240</v>
      </c>
      <c r="AF462" s="264" t="s">
        <v>240</v>
      </c>
      <c r="AG462" s="264" t="s">
        <v>240</v>
      </c>
      <c r="AH462" s="264" t="s">
        <v>240</v>
      </c>
      <c r="AI462" s="264" t="s">
        <v>240</v>
      </c>
      <c r="AJ462" s="264" t="s">
        <v>240</v>
      </c>
      <c r="AK462" s="264" t="s">
        <v>240</v>
      </c>
      <c r="AL462" s="264" t="s">
        <v>240</v>
      </c>
      <c r="AM462" s="264" t="s">
        <v>240</v>
      </c>
      <c r="AN462" s="264" t="s">
        <v>240</v>
      </c>
      <c r="AO462" s="264" t="s">
        <v>240</v>
      </c>
      <c r="AP462" s="264" t="s">
        <v>240</v>
      </c>
      <c r="AQ462" s="264" t="s">
        <v>240</v>
      </c>
      <c r="AR462" s="264" t="s">
        <v>240</v>
      </c>
      <c r="AS462" s="264" t="s">
        <v>240</v>
      </c>
      <c r="AT462" s="264" t="s">
        <v>240</v>
      </c>
      <c r="AU462" s="264" t="s">
        <v>240</v>
      </c>
      <c r="AV462" s="264" t="s">
        <v>240</v>
      </c>
      <c r="AW462" s="264" t="s">
        <v>240</v>
      </c>
      <c r="AX462" s="264" t="s">
        <v>240</v>
      </c>
      <c r="AY462" s="264" t="s">
        <v>2044</v>
      </c>
      <c r="AZ462" t="s">
        <v>5190</v>
      </c>
    </row>
    <row r="463" spans="1:52" ht="15" x14ac:dyDescent="0.25">
      <c r="A463" s="262">
        <v>706796</v>
      </c>
      <c r="B463" s="263" t="s">
        <v>261</v>
      </c>
      <c r="C463" s="264" t="s">
        <v>188</v>
      </c>
      <c r="D463" s="264" t="s">
        <v>187</v>
      </c>
      <c r="E463" s="264" t="s">
        <v>188</v>
      </c>
      <c r="F463" s="264" t="s">
        <v>188</v>
      </c>
      <c r="G463" s="264" t="s">
        <v>188</v>
      </c>
      <c r="H463" s="264" t="s">
        <v>187</v>
      </c>
      <c r="I463" s="264" t="s">
        <v>187</v>
      </c>
      <c r="J463" s="264" t="s">
        <v>187</v>
      </c>
      <c r="K463" s="264" t="s">
        <v>187</v>
      </c>
      <c r="L463" s="264" t="s">
        <v>187</v>
      </c>
      <c r="M463" t="s">
        <v>186</v>
      </c>
      <c r="N463" t="s">
        <v>186</v>
      </c>
      <c r="O463" s="264" t="s">
        <v>240</v>
      </c>
      <c r="P463" s="264" t="s">
        <v>240</v>
      </c>
      <c r="Q463" s="264" t="s">
        <v>240</v>
      </c>
      <c r="R463" s="264" t="s">
        <v>240</v>
      </c>
      <c r="S463" s="264" t="s">
        <v>240</v>
      </c>
      <c r="T463" s="264" t="s">
        <v>240</v>
      </c>
      <c r="U463" s="264" t="s">
        <v>240</v>
      </c>
      <c r="V463" s="264" t="s">
        <v>240</v>
      </c>
      <c r="W463" s="264" t="s">
        <v>240</v>
      </c>
      <c r="X463" s="264" t="s">
        <v>240</v>
      </c>
      <c r="Y463" s="264" t="s">
        <v>240</v>
      </c>
      <c r="Z463" s="264" t="s">
        <v>240</v>
      </c>
      <c r="AA463" s="264" t="s">
        <v>240</v>
      </c>
      <c r="AB463" s="264" t="s">
        <v>240</v>
      </c>
      <c r="AC463" s="264" t="s">
        <v>240</v>
      </c>
      <c r="AD463" s="264" t="s">
        <v>240</v>
      </c>
      <c r="AE463" s="264" t="s">
        <v>240</v>
      </c>
      <c r="AF463" s="264" t="s">
        <v>240</v>
      </c>
      <c r="AG463" s="264" t="s">
        <v>240</v>
      </c>
      <c r="AH463" s="264" t="s">
        <v>240</v>
      </c>
      <c r="AI463" s="264" t="s">
        <v>240</v>
      </c>
      <c r="AJ463" s="264" t="s">
        <v>240</v>
      </c>
      <c r="AK463" s="264" t="s">
        <v>240</v>
      </c>
      <c r="AL463" s="264" t="s">
        <v>240</v>
      </c>
      <c r="AM463" s="264" t="s">
        <v>240</v>
      </c>
      <c r="AN463" s="264" t="s">
        <v>240</v>
      </c>
      <c r="AO463" s="264" t="s">
        <v>240</v>
      </c>
      <c r="AP463" s="264" t="s">
        <v>240</v>
      </c>
      <c r="AQ463" s="264" t="s">
        <v>240</v>
      </c>
      <c r="AR463" s="264" t="s">
        <v>240</v>
      </c>
      <c r="AS463" s="264" t="s">
        <v>240</v>
      </c>
      <c r="AT463" s="264" t="s">
        <v>240</v>
      </c>
      <c r="AU463" s="264" t="s">
        <v>240</v>
      </c>
      <c r="AV463" s="264" t="s">
        <v>240</v>
      </c>
      <c r="AW463" s="264" t="s">
        <v>240</v>
      </c>
      <c r="AX463" s="264" t="s">
        <v>240</v>
      </c>
      <c r="AY463" s="264" t="s">
        <v>2044</v>
      </c>
      <c r="AZ463" t="s">
        <v>5190</v>
      </c>
    </row>
    <row r="464" spans="1:52" ht="15" x14ac:dyDescent="0.25">
      <c r="A464" s="260">
        <v>706797</v>
      </c>
      <c r="B464" s="261" t="s">
        <v>262</v>
      </c>
      <c r="C464" t="s">
        <v>186</v>
      </c>
      <c r="D464" t="s">
        <v>188</v>
      </c>
      <c r="E464" t="s">
        <v>186</v>
      </c>
      <c r="F464" t="s">
        <v>188</v>
      </c>
      <c r="G464" t="s">
        <v>188</v>
      </c>
      <c r="H464" t="s">
        <v>188</v>
      </c>
      <c r="I464" t="s">
        <v>188</v>
      </c>
      <c r="J464" t="s">
        <v>188</v>
      </c>
      <c r="K464" t="s">
        <v>187</v>
      </c>
      <c r="L464" t="s">
        <v>188</v>
      </c>
      <c r="M464" t="s">
        <v>188</v>
      </c>
      <c r="N464" t="s">
        <v>188</v>
      </c>
      <c r="O464" t="s">
        <v>186</v>
      </c>
      <c r="P464" t="s">
        <v>186</v>
      </c>
      <c r="Q464" t="s">
        <v>188</v>
      </c>
      <c r="R464" t="s">
        <v>188</v>
      </c>
      <c r="S464" t="s">
        <v>186</v>
      </c>
      <c r="T464" t="s">
        <v>188</v>
      </c>
      <c r="U464" t="s">
        <v>187</v>
      </c>
      <c r="V464" t="s">
        <v>187</v>
      </c>
      <c r="W464" t="s">
        <v>187</v>
      </c>
      <c r="X464" t="s">
        <v>188</v>
      </c>
      <c r="Y464" t="s">
        <v>187</v>
      </c>
      <c r="Z464" t="s">
        <v>188</v>
      </c>
      <c r="AA464" t="s">
        <v>240</v>
      </c>
      <c r="AB464" t="s">
        <v>240</v>
      </c>
      <c r="AC464" t="s">
        <v>240</v>
      </c>
      <c r="AD464" t="s">
        <v>240</v>
      </c>
      <c r="AE464" t="s">
        <v>240</v>
      </c>
      <c r="AF464" t="s">
        <v>240</v>
      </c>
      <c r="AG464" t="s">
        <v>240</v>
      </c>
      <c r="AH464" t="s">
        <v>240</v>
      </c>
      <c r="AI464" t="s">
        <v>240</v>
      </c>
      <c r="AJ464" t="s">
        <v>240</v>
      </c>
      <c r="AK464" t="s">
        <v>240</v>
      </c>
      <c r="AL464" t="s">
        <v>240</v>
      </c>
      <c r="AM464" t="s">
        <v>240</v>
      </c>
      <c r="AN464" t="s">
        <v>240</v>
      </c>
      <c r="AO464" t="s">
        <v>240</v>
      </c>
      <c r="AP464" t="s">
        <v>240</v>
      </c>
      <c r="AQ464" t="s">
        <v>240</v>
      </c>
      <c r="AR464" t="s">
        <v>240</v>
      </c>
      <c r="AS464"/>
      <c r="AT464" t="s">
        <v>240</v>
      </c>
      <c r="AU464" t="s">
        <v>240</v>
      </c>
      <c r="AV464" t="s">
        <v>240</v>
      </c>
      <c r="AW464" t="s">
        <v>240</v>
      </c>
      <c r="AX464" s="259" t="s">
        <v>240</v>
      </c>
      <c r="AY464"/>
      <c r="AZ464" t="s">
        <v>240</v>
      </c>
    </row>
    <row r="465" spans="1:52" ht="15" x14ac:dyDescent="0.25">
      <c r="A465" s="262">
        <v>706798</v>
      </c>
      <c r="B465" s="263" t="s">
        <v>261</v>
      </c>
      <c r="C465" s="264" t="s">
        <v>188</v>
      </c>
      <c r="D465" s="264" t="s">
        <v>188</v>
      </c>
      <c r="E465" s="264" t="s">
        <v>188</v>
      </c>
      <c r="F465" s="264" t="s">
        <v>188</v>
      </c>
      <c r="G465" s="264" t="s">
        <v>188</v>
      </c>
      <c r="H465" s="264" t="s">
        <v>188</v>
      </c>
      <c r="I465" s="264" t="s">
        <v>187</v>
      </c>
      <c r="J465" s="264" t="s">
        <v>187</v>
      </c>
      <c r="K465" s="264" t="s">
        <v>187</v>
      </c>
      <c r="L465" s="264" t="s">
        <v>187</v>
      </c>
      <c r="M465" t="s">
        <v>188</v>
      </c>
      <c r="N465" t="s">
        <v>186</v>
      </c>
      <c r="O465" s="264" t="s">
        <v>240</v>
      </c>
      <c r="P465" s="264" t="s">
        <v>240</v>
      </c>
      <c r="Q465" s="264" t="s">
        <v>240</v>
      </c>
      <c r="R465" s="264" t="s">
        <v>240</v>
      </c>
      <c r="S465" s="264" t="s">
        <v>240</v>
      </c>
      <c r="T465" s="264" t="s">
        <v>240</v>
      </c>
      <c r="U465" s="264" t="s">
        <v>240</v>
      </c>
      <c r="V465" s="264" t="s">
        <v>240</v>
      </c>
      <c r="W465" s="264" t="s">
        <v>240</v>
      </c>
      <c r="X465" s="264" t="s">
        <v>240</v>
      </c>
      <c r="Y465" s="264" t="s">
        <v>240</v>
      </c>
      <c r="Z465" s="264" t="s">
        <v>240</v>
      </c>
      <c r="AA465" s="264" t="s">
        <v>240</v>
      </c>
      <c r="AB465" s="264" t="s">
        <v>240</v>
      </c>
      <c r="AC465" s="264" t="s">
        <v>240</v>
      </c>
      <c r="AD465" s="264" t="s">
        <v>240</v>
      </c>
      <c r="AE465" s="264" t="s">
        <v>240</v>
      </c>
      <c r="AF465" s="264" t="s">
        <v>240</v>
      </c>
      <c r="AG465" s="264" t="s">
        <v>240</v>
      </c>
      <c r="AH465" s="264" t="s">
        <v>240</v>
      </c>
      <c r="AI465" s="264" t="s">
        <v>240</v>
      </c>
      <c r="AJ465" s="264" t="s">
        <v>240</v>
      </c>
      <c r="AK465" s="264" t="s">
        <v>240</v>
      </c>
      <c r="AL465" s="264" t="s">
        <v>240</v>
      </c>
      <c r="AM465" s="264" t="s">
        <v>240</v>
      </c>
      <c r="AN465" s="264" t="s">
        <v>240</v>
      </c>
      <c r="AO465" s="264" t="s">
        <v>240</v>
      </c>
      <c r="AP465" s="264" t="s">
        <v>240</v>
      </c>
      <c r="AQ465" s="264" t="s">
        <v>240</v>
      </c>
      <c r="AR465" s="264" t="s">
        <v>240</v>
      </c>
      <c r="AS465" s="264" t="s">
        <v>240</v>
      </c>
      <c r="AT465" s="264" t="s">
        <v>240</v>
      </c>
      <c r="AU465" s="264" t="s">
        <v>240</v>
      </c>
      <c r="AV465" s="264" t="s">
        <v>240</v>
      </c>
      <c r="AW465" s="264" t="s">
        <v>240</v>
      </c>
      <c r="AX465" s="264" t="s">
        <v>240</v>
      </c>
      <c r="AY465" s="264" t="s">
        <v>2044</v>
      </c>
      <c r="AZ465" t="s">
        <v>5190</v>
      </c>
    </row>
    <row r="466" spans="1:52" ht="15" x14ac:dyDescent="0.25">
      <c r="A466" s="262">
        <v>706799</v>
      </c>
      <c r="B466" s="263" t="s">
        <v>261</v>
      </c>
      <c r="C466" s="264" t="s">
        <v>188</v>
      </c>
      <c r="D466" s="264" t="s">
        <v>188</v>
      </c>
      <c r="E466" s="264" t="s">
        <v>188</v>
      </c>
      <c r="F466" s="264" t="s">
        <v>186</v>
      </c>
      <c r="G466" s="264" t="s">
        <v>186</v>
      </c>
      <c r="H466" s="264" t="s">
        <v>188</v>
      </c>
      <c r="I466" s="264" t="s">
        <v>187</v>
      </c>
      <c r="J466" s="264" t="s">
        <v>187</v>
      </c>
      <c r="K466" s="264" t="s">
        <v>187</v>
      </c>
      <c r="L466" s="264" t="s">
        <v>187</v>
      </c>
      <c r="M466" t="s">
        <v>2124</v>
      </c>
      <c r="N466" t="s">
        <v>186</v>
      </c>
      <c r="O466" s="264" t="s">
        <v>240</v>
      </c>
      <c r="P466" s="264" t="s">
        <v>240</v>
      </c>
      <c r="Q466" s="264" t="s">
        <v>240</v>
      </c>
      <c r="R466" s="264" t="s">
        <v>240</v>
      </c>
      <c r="S466" s="264" t="s">
        <v>240</v>
      </c>
      <c r="T466" s="264" t="s">
        <v>240</v>
      </c>
      <c r="U466" s="264" t="s">
        <v>240</v>
      </c>
      <c r="V466" s="264" t="s">
        <v>240</v>
      </c>
      <c r="W466" s="264" t="s">
        <v>240</v>
      </c>
      <c r="X466" s="264" t="s">
        <v>240</v>
      </c>
      <c r="Y466" s="264" t="s">
        <v>240</v>
      </c>
      <c r="Z466" s="264" t="s">
        <v>240</v>
      </c>
      <c r="AA466" s="264" t="s">
        <v>240</v>
      </c>
      <c r="AB466" s="264" t="s">
        <v>240</v>
      </c>
      <c r="AC466" s="264" t="s">
        <v>240</v>
      </c>
      <c r="AD466" s="264" t="s">
        <v>240</v>
      </c>
      <c r="AE466" s="264" t="s">
        <v>240</v>
      </c>
      <c r="AF466" s="264" t="s">
        <v>240</v>
      </c>
      <c r="AG466" s="264" t="s">
        <v>240</v>
      </c>
      <c r="AH466" s="264" t="s">
        <v>240</v>
      </c>
      <c r="AI466" s="264" t="s">
        <v>240</v>
      </c>
      <c r="AJ466" s="264" t="s">
        <v>240</v>
      </c>
      <c r="AK466" s="264" t="s">
        <v>240</v>
      </c>
      <c r="AL466" s="264" t="s">
        <v>240</v>
      </c>
      <c r="AM466" s="264" t="s">
        <v>240</v>
      </c>
      <c r="AN466" s="264" t="s">
        <v>240</v>
      </c>
      <c r="AO466" s="264" t="s">
        <v>240</v>
      </c>
      <c r="AP466" s="264" t="s">
        <v>240</v>
      </c>
      <c r="AQ466" s="264" t="s">
        <v>240</v>
      </c>
      <c r="AR466" s="264" t="s">
        <v>240</v>
      </c>
      <c r="AS466" s="264" t="s">
        <v>240</v>
      </c>
      <c r="AT466" s="264" t="s">
        <v>240</v>
      </c>
      <c r="AU466" s="264" t="s">
        <v>240</v>
      </c>
      <c r="AV466" s="264" t="s">
        <v>240</v>
      </c>
      <c r="AW466" s="264" t="s">
        <v>240</v>
      </c>
      <c r="AX466" s="264" t="s">
        <v>240</v>
      </c>
      <c r="AY466" s="264" t="s">
        <v>2044</v>
      </c>
      <c r="AZ466" t="s">
        <v>240</v>
      </c>
    </row>
    <row r="467" spans="1:52" ht="15" x14ac:dyDescent="0.25">
      <c r="A467" s="262">
        <v>706800</v>
      </c>
      <c r="B467" s="263" t="s">
        <v>261</v>
      </c>
      <c r="C467" s="264" t="s">
        <v>188</v>
      </c>
      <c r="D467" s="264" t="s">
        <v>188</v>
      </c>
      <c r="E467" s="264" t="s">
        <v>240</v>
      </c>
      <c r="F467" s="264" t="s">
        <v>240</v>
      </c>
      <c r="G467" s="264" t="s">
        <v>240</v>
      </c>
      <c r="H467" s="264" t="s">
        <v>240</v>
      </c>
      <c r="I467" s="264" t="s">
        <v>240</v>
      </c>
      <c r="J467" s="264" t="s">
        <v>240</v>
      </c>
      <c r="K467" s="264" t="s">
        <v>240</v>
      </c>
      <c r="L467" s="264" t="s">
        <v>240</v>
      </c>
      <c r="M467" t="s">
        <v>186</v>
      </c>
      <c r="N467" t="s">
        <v>186</v>
      </c>
      <c r="O467" s="264" t="s">
        <v>240</v>
      </c>
      <c r="P467" s="264" t="s">
        <v>240</v>
      </c>
      <c r="Q467" s="264" t="s">
        <v>240</v>
      </c>
      <c r="R467" s="264" t="s">
        <v>240</v>
      </c>
      <c r="S467" s="264" t="s">
        <v>240</v>
      </c>
      <c r="T467" s="264" t="s">
        <v>240</v>
      </c>
      <c r="U467" s="264" t="s">
        <v>240</v>
      </c>
      <c r="V467" s="264" t="s">
        <v>240</v>
      </c>
      <c r="W467" s="264" t="s">
        <v>240</v>
      </c>
      <c r="X467" s="264" t="s">
        <v>240</v>
      </c>
      <c r="Y467" s="264" t="s">
        <v>240</v>
      </c>
      <c r="Z467" s="264" t="s">
        <v>240</v>
      </c>
      <c r="AA467" s="264" t="s">
        <v>240</v>
      </c>
      <c r="AB467" s="264" t="s">
        <v>240</v>
      </c>
      <c r="AC467" s="264" t="s">
        <v>240</v>
      </c>
      <c r="AD467" s="264" t="s">
        <v>240</v>
      </c>
      <c r="AE467" s="264" t="s">
        <v>240</v>
      </c>
      <c r="AF467" s="264" t="s">
        <v>240</v>
      </c>
      <c r="AG467" s="264" t="s">
        <v>240</v>
      </c>
      <c r="AH467" s="264" t="s">
        <v>240</v>
      </c>
      <c r="AI467" s="264" t="s">
        <v>240</v>
      </c>
      <c r="AJ467" s="264" t="s">
        <v>240</v>
      </c>
      <c r="AK467" s="264" t="s">
        <v>240</v>
      </c>
      <c r="AL467" s="264" t="s">
        <v>240</v>
      </c>
      <c r="AM467" s="264" t="s">
        <v>240</v>
      </c>
      <c r="AN467" s="264" t="s">
        <v>240</v>
      </c>
      <c r="AO467" s="264" t="s">
        <v>240</v>
      </c>
      <c r="AP467" s="264" t="s">
        <v>240</v>
      </c>
      <c r="AQ467" s="264" t="s">
        <v>240</v>
      </c>
      <c r="AR467" s="264" t="s">
        <v>240</v>
      </c>
      <c r="AS467" s="264" t="s">
        <v>240</v>
      </c>
      <c r="AT467" s="264" t="s">
        <v>240</v>
      </c>
      <c r="AU467" s="264" t="s">
        <v>240</v>
      </c>
      <c r="AV467" s="264" t="s">
        <v>240</v>
      </c>
      <c r="AW467" s="264" t="s">
        <v>240</v>
      </c>
      <c r="AX467" s="264" t="s">
        <v>240</v>
      </c>
      <c r="AY467" s="264" t="s">
        <v>2044</v>
      </c>
      <c r="AZ467" t="s">
        <v>240</v>
      </c>
    </row>
    <row r="468" spans="1:52" ht="15" x14ac:dyDescent="0.25">
      <c r="A468" s="262">
        <v>706801</v>
      </c>
      <c r="B468" s="263" t="s">
        <v>261</v>
      </c>
      <c r="C468" s="264" t="s">
        <v>187</v>
      </c>
      <c r="D468" s="264" t="s">
        <v>188</v>
      </c>
      <c r="E468" s="264" t="s">
        <v>187</v>
      </c>
      <c r="F468" s="264" t="s">
        <v>187</v>
      </c>
      <c r="G468" s="264" t="s">
        <v>188</v>
      </c>
      <c r="H468" s="264" t="s">
        <v>188</v>
      </c>
      <c r="I468" s="264" t="s">
        <v>187</v>
      </c>
      <c r="J468" s="264" t="s">
        <v>187</v>
      </c>
      <c r="K468" s="264" t="s">
        <v>187</v>
      </c>
      <c r="L468" s="264" t="s">
        <v>187</v>
      </c>
      <c r="M468" t="s">
        <v>186</v>
      </c>
      <c r="N468" t="s">
        <v>186</v>
      </c>
      <c r="O468" s="264" t="s">
        <v>240</v>
      </c>
      <c r="P468" s="264" t="s">
        <v>240</v>
      </c>
      <c r="Q468" s="264" t="s">
        <v>240</v>
      </c>
      <c r="R468" s="264" t="s">
        <v>240</v>
      </c>
      <c r="S468" s="264" t="s">
        <v>240</v>
      </c>
      <c r="T468" s="264" t="s">
        <v>240</v>
      </c>
      <c r="U468" s="264" t="s">
        <v>240</v>
      </c>
      <c r="V468" s="264" t="s">
        <v>240</v>
      </c>
      <c r="W468" s="264" t="s">
        <v>240</v>
      </c>
      <c r="X468" s="264" t="s">
        <v>240</v>
      </c>
      <c r="Y468" s="264" t="s">
        <v>240</v>
      </c>
      <c r="Z468" s="264" t="s">
        <v>240</v>
      </c>
      <c r="AA468" s="264" t="s">
        <v>240</v>
      </c>
      <c r="AB468" s="264" t="s">
        <v>240</v>
      </c>
      <c r="AC468" s="264" t="s">
        <v>240</v>
      </c>
      <c r="AD468" s="264" t="s">
        <v>240</v>
      </c>
      <c r="AE468" s="264" t="s">
        <v>240</v>
      </c>
      <c r="AF468" s="264" t="s">
        <v>240</v>
      </c>
      <c r="AG468" s="264" t="s">
        <v>240</v>
      </c>
      <c r="AH468" s="264" t="s">
        <v>240</v>
      </c>
      <c r="AI468" s="264" t="s">
        <v>240</v>
      </c>
      <c r="AJ468" s="264" t="s">
        <v>240</v>
      </c>
      <c r="AK468" s="264" t="s">
        <v>240</v>
      </c>
      <c r="AL468" s="264" t="s">
        <v>240</v>
      </c>
      <c r="AM468" s="264" t="s">
        <v>240</v>
      </c>
      <c r="AN468" s="264" t="s">
        <v>240</v>
      </c>
      <c r="AO468" s="264" t="s">
        <v>240</v>
      </c>
      <c r="AP468" s="264" t="s">
        <v>240</v>
      </c>
      <c r="AQ468" s="264" t="s">
        <v>240</v>
      </c>
      <c r="AR468" s="264" t="s">
        <v>240</v>
      </c>
      <c r="AS468" s="264" t="s">
        <v>240</v>
      </c>
      <c r="AT468" s="264" t="s">
        <v>240</v>
      </c>
      <c r="AU468" s="264" t="s">
        <v>240</v>
      </c>
      <c r="AV468" s="264" t="s">
        <v>240</v>
      </c>
      <c r="AW468" s="264" t="s">
        <v>240</v>
      </c>
      <c r="AX468" s="264" t="s">
        <v>240</v>
      </c>
      <c r="AY468" s="264" t="s">
        <v>2044</v>
      </c>
      <c r="AZ468" t="s">
        <v>5190</v>
      </c>
    </row>
    <row r="469" spans="1:52" ht="15" x14ac:dyDescent="0.25">
      <c r="A469" s="260">
        <v>706802</v>
      </c>
      <c r="B469" s="261" t="s">
        <v>239</v>
      </c>
      <c r="C469" t="s">
        <v>188</v>
      </c>
      <c r="D469" t="s">
        <v>188</v>
      </c>
      <c r="E469" t="s">
        <v>188</v>
      </c>
      <c r="F469" t="s">
        <v>188</v>
      </c>
      <c r="G469" t="s">
        <v>186</v>
      </c>
      <c r="H469" t="s">
        <v>188</v>
      </c>
      <c r="I469" t="s">
        <v>188</v>
      </c>
      <c r="J469" t="s">
        <v>188</v>
      </c>
      <c r="K469" t="s">
        <v>188</v>
      </c>
      <c r="L469" t="s">
        <v>188</v>
      </c>
      <c r="M469" t="s">
        <v>188</v>
      </c>
      <c r="N469" t="s">
        <v>188</v>
      </c>
      <c r="O469" t="s">
        <v>188</v>
      </c>
      <c r="P469" t="s">
        <v>188</v>
      </c>
      <c r="Q469" t="s">
        <v>188</v>
      </c>
      <c r="R469" t="s">
        <v>188</v>
      </c>
      <c r="S469" t="s">
        <v>188</v>
      </c>
      <c r="T469" t="s">
        <v>188</v>
      </c>
      <c r="U469" t="s">
        <v>188</v>
      </c>
      <c r="V469" t="s">
        <v>188</v>
      </c>
      <c r="W469" t="s">
        <v>188</v>
      </c>
      <c r="X469" t="s">
        <v>188</v>
      </c>
      <c r="Y469" t="s">
        <v>188</v>
      </c>
      <c r="Z469" t="s">
        <v>188</v>
      </c>
      <c r="AA469" t="s">
        <v>188</v>
      </c>
      <c r="AB469" t="s">
        <v>188</v>
      </c>
      <c r="AC469" t="s">
        <v>188</v>
      </c>
      <c r="AD469" t="s">
        <v>188</v>
      </c>
      <c r="AE469" t="s">
        <v>188</v>
      </c>
      <c r="AF469" t="s">
        <v>188</v>
      </c>
      <c r="AG469" t="s">
        <v>188</v>
      </c>
      <c r="AH469" t="s">
        <v>188</v>
      </c>
      <c r="AI469" t="s">
        <v>188</v>
      </c>
      <c r="AJ469" t="s">
        <v>188</v>
      </c>
      <c r="AK469" t="s">
        <v>188</v>
      </c>
      <c r="AL469" t="s">
        <v>188</v>
      </c>
      <c r="AM469" t="s">
        <v>240</v>
      </c>
      <c r="AN469" t="s">
        <v>240</v>
      </c>
      <c r="AO469" t="s">
        <v>240</v>
      </c>
      <c r="AP469" t="s">
        <v>240</v>
      </c>
      <c r="AQ469" t="s">
        <v>240</v>
      </c>
      <c r="AR469" t="s">
        <v>240</v>
      </c>
      <c r="AS469" t="s">
        <v>240</v>
      </c>
      <c r="AT469" t="s">
        <v>240</v>
      </c>
      <c r="AU469" t="s">
        <v>240</v>
      </c>
      <c r="AV469" t="s">
        <v>240</v>
      </c>
      <c r="AW469" t="s">
        <v>240</v>
      </c>
      <c r="AX469" s="259" t="s">
        <v>240</v>
      </c>
      <c r="AY469"/>
      <c r="AZ469" t="s">
        <v>240</v>
      </c>
    </row>
    <row r="470" spans="1:52" ht="15" x14ac:dyDescent="0.25">
      <c r="A470" s="260">
        <v>706803</v>
      </c>
      <c r="B470" s="261" t="s">
        <v>468</v>
      </c>
      <c r="C470" t="s">
        <v>186</v>
      </c>
      <c r="D470" t="s">
        <v>187</v>
      </c>
      <c r="E470" t="s">
        <v>188</v>
      </c>
      <c r="F470" t="s">
        <v>186</v>
      </c>
      <c r="G470" t="s">
        <v>186</v>
      </c>
      <c r="H470" t="s">
        <v>188</v>
      </c>
      <c r="I470" t="s">
        <v>186</v>
      </c>
      <c r="J470" t="s">
        <v>186</v>
      </c>
      <c r="K470" t="s">
        <v>186</v>
      </c>
      <c r="L470" t="s">
        <v>186</v>
      </c>
      <c r="M470" t="s">
        <v>186</v>
      </c>
      <c r="N470" t="s">
        <v>186</v>
      </c>
      <c r="O470" t="s">
        <v>186</v>
      </c>
      <c r="P470" t="s">
        <v>188</v>
      </c>
      <c r="Q470" t="s">
        <v>188</v>
      </c>
      <c r="R470" t="s">
        <v>188</v>
      </c>
      <c r="S470" t="s">
        <v>186</v>
      </c>
      <c r="T470" t="s">
        <v>188</v>
      </c>
      <c r="U470" t="s">
        <v>187</v>
      </c>
      <c r="V470" t="s">
        <v>187</v>
      </c>
      <c r="W470" t="s">
        <v>188</v>
      </c>
      <c r="X470" t="s">
        <v>188</v>
      </c>
      <c r="Y470" t="s">
        <v>188</v>
      </c>
      <c r="Z470" t="s">
        <v>188</v>
      </c>
      <c r="AA470" t="s">
        <v>240</v>
      </c>
      <c r="AB470" t="s">
        <v>240</v>
      </c>
      <c r="AC470" t="s">
        <v>240</v>
      </c>
      <c r="AD470" t="s">
        <v>240</v>
      </c>
      <c r="AE470" t="s">
        <v>240</v>
      </c>
      <c r="AF470" t="s">
        <v>240</v>
      </c>
      <c r="AG470" t="s">
        <v>240</v>
      </c>
      <c r="AH470" t="s">
        <v>240</v>
      </c>
      <c r="AI470" t="s">
        <v>240</v>
      </c>
      <c r="AJ470" t="s">
        <v>240</v>
      </c>
      <c r="AK470" t="s">
        <v>240</v>
      </c>
      <c r="AL470" t="s">
        <v>240</v>
      </c>
      <c r="AM470" t="s">
        <v>240</v>
      </c>
      <c r="AN470" t="s">
        <v>240</v>
      </c>
      <c r="AO470" t="s">
        <v>240</v>
      </c>
      <c r="AP470" t="s">
        <v>240</v>
      </c>
      <c r="AQ470" t="s">
        <v>240</v>
      </c>
      <c r="AR470" t="s">
        <v>240</v>
      </c>
      <c r="AS470"/>
      <c r="AT470" t="s">
        <v>240</v>
      </c>
      <c r="AU470" t="s">
        <v>240</v>
      </c>
      <c r="AV470" t="s">
        <v>240</v>
      </c>
      <c r="AW470" t="s">
        <v>240</v>
      </c>
      <c r="AX470" s="259" t="s">
        <v>240</v>
      </c>
      <c r="AY470"/>
      <c r="AZ470" t="s">
        <v>240</v>
      </c>
    </row>
    <row r="471" spans="1:52" ht="15" x14ac:dyDescent="0.25">
      <c r="A471" s="260">
        <v>706804</v>
      </c>
      <c r="B471" s="261" t="s">
        <v>262</v>
      </c>
      <c r="C471" t="s">
        <v>188</v>
      </c>
      <c r="D471" t="s">
        <v>186</v>
      </c>
      <c r="E471" t="s">
        <v>186</v>
      </c>
      <c r="F471" t="s">
        <v>188</v>
      </c>
      <c r="G471" t="s">
        <v>186</v>
      </c>
      <c r="H471" t="s">
        <v>186</v>
      </c>
      <c r="I471" t="s">
        <v>186</v>
      </c>
      <c r="J471" t="s">
        <v>186</v>
      </c>
      <c r="K471" t="s">
        <v>186</v>
      </c>
      <c r="L471" t="s">
        <v>186</v>
      </c>
      <c r="M471" t="s">
        <v>186</v>
      </c>
      <c r="N471" t="s">
        <v>186</v>
      </c>
      <c r="O471" t="s">
        <v>188</v>
      </c>
      <c r="P471" t="s">
        <v>188</v>
      </c>
      <c r="Q471" t="s">
        <v>188</v>
      </c>
      <c r="R471" t="s">
        <v>188</v>
      </c>
      <c r="S471" t="s">
        <v>188</v>
      </c>
      <c r="T471" t="s">
        <v>188</v>
      </c>
      <c r="U471" t="s">
        <v>240</v>
      </c>
      <c r="V471" t="s">
        <v>240</v>
      </c>
      <c r="W471" t="s">
        <v>240</v>
      </c>
      <c r="X471" t="s">
        <v>240</v>
      </c>
      <c r="Y471" t="s">
        <v>240</v>
      </c>
      <c r="Z471" t="s">
        <v>240</v>
      </c>
      <c r="AA471" t="s">
        <v>240</v>
      </c>
      <c r="AB471" t="s">
        <v>240</v>
      </c>
      <c r="AC471" t="s">
        <v>240</v>
      </c>
      <c r="AD471" t="s">
        <v>240</v>
      </c>
      <c r="AE471" t="s">
        <v>240</v>
      </c>
      <c r="AF471" t="s">
        <v>240</v>
      </c>
      <c r="AG471" t="s">
        <v>240</v>
      </c>
      <c r="AH471" t="s">
        <v>240</v>
      </c>
      <c r="AI471" t="s">
        <v>240</v>
      </c>
      <c r="AJ471" t="s">
        <v>240</v>
      </c>
      <c r="AK471" t="s">
        <v>240</v>
      </c>
      <c r="AL471" t="s">
        <v>240</v>
      </c>
      <c r="AM471" t="s">
        <v>240</v>
      </c>
      <c r="AN471" t="s">
        <v>240</v>
      </c>
      <c r="AO471" t="s">
        <v>240</v>
      </c>
      <c r="AP471" t="s">
        <v>240</v>
      </c>
      <c r="AQ471" t="s">
        <v>240</v>
      </c>
      <c r="AR471" t="s">
        <v>240</v>
      </c>
      <c r="AS471" t="s">
        <v>240</v>
      </c>
      <c r="AT471" t="s">
        <v>240</v>
      </c>
      <c r="AU471" t="s">
        <v>240</v>
      </c>
      <c r="AV471" t="s">
        <v>240</v>
      </c>
      <c r="AW471" t="s">
        <v>240</v>
      </c>
      <c r="AX471" s="259" t="s">
        <v>240</v>
      </c>
      <c r="AY471"/>
      <c r="AZ471" t="s">
        <v>240</v>
      </c>
    </row>
    <row r="472" spans="1:52" ht="15" x14ac:dyDescent="0.25">
      <c r="A472" s="260">
        <v>706805</v>
      </c>
      <c r="B472" s="261" t="s">
        <v>263</v>
      </c>
      <c r="C472" t="s">
        <v>188</v>
      </c>
      <c r="D472" t="s">
        <v>188</v>
      </c>
      <c r="E472" t="s">
        <v>186</v>
      </c>
      <c r="F472" t="s">
        <v>188</v>
      </c>
      <c r="G472" t="s">
        <v>188</v>
      </c>
      <c r="H472" t="s">
        <v>188</v>
      </c>
      <c r="I472" t="s">
        <v>186</v>
      </c>
      <c r="J472" t="s">
        <v>186</v>
      </c>
      <c r="K472" t="s">
        <v>186</v>
      </c>
      <c r="L472" t="s">
        <v>188</v>
      </c>
      <c r="M472" t="s">
        <v>186</v>
      </c>
      <c r="N472" t="s">
        <v>186</v>
      </c>
      <c r="O472" t="s">
        <v>188</v>
      </c>
      <c r="P472" t="s">
        <v>188</v>
      </c>
      <c r="Q472" t="s">
        <v>188</v>
      </c>
      <c r="R472" t="s">
        <v>187</v>
      </c>
      <c r="S472" t="s">
        <v>188</v>
      </c>
      <c r="T472" t="s">
        <v>188</v>
      </c>
      <c r="U472" t="s">
        <v>188</v>
      </c>
      <c r="V472" t="s">
        <v>187</v>
      </c>
      <c r="W472" t="s">
        <v>187</v>
      </c>
      <c r="X472" t="s">
        <v>187</v>
      </c>
      <c r="Y472" t="s">
        <v>186</v>
      </c>
      <c r="Z472" t="s">
        <v>188</v>
      </c>
      <c r="AA472" t="s">
        <v>188</v>
      </c>
      <c r="AB472" t="s">
        <v>187</v>
      </c>
      <c r="AC472" t="s">
        <v>188</v>
      </c>
      <c r="AD472" t="s">
        <v>188</v>
      </c>
      <c r="AE472" t="s">
        <v>187</v>
      </c>
      <c r="AF472" t="s">
        <v>188</v>
      </c>
      <c r="AG472" t="s">
        <v>240</v>
      </c>
      <c r="AH472" t="s">
        <v>240</v>
      </c>
      <c r="AI472" t="s">
        <v>240</v>
      </c>
      <c r="AJ472" t="s">
        <v>240</v>
      </c>
      <c r="AK472" t="s">
        <v>240</v>
      </c>
      <c r="AL472" t="s">
        <v>240</v>
      </c>
      <c r="AM472" t="s">
        <v>240</v>
      </c>
      <c r="AN472" t="s">
        <v>240</v>
      </c>
      <c r="AO472" t="s">
        <v>240</v>
      </c>
      <c r="AP472" t="s">
        <v>240</v>
      </c>
      <c r="AQ472" t="s">
        <v>240</v>
      </c>
      <c r="AR472" t="s">
        <v>240</v>
      </c>
      <c r="AS472" t="s">
        <v>240</v>
      </c>
      <c r="AT472" t="s">
        <v>240</v>
      </c>
      <c r="AU472" t="s">
        <v>240</v>
      </c>
      <c r="AV472" t="s">
        <v>240</v>
      </c>
      <c r="AW472" t="s">
        <v>240</v>
      </c>
      <c r="AX472" s="259" t="s">
        <v>240</v>
      </c>
      <c r="AY472"/>
      <c r="AZ472" t="s">
        <v>240</v>
      </c>
    </row>
    <row r="473" spans="1:52" ht="15" x14ac:dyDescent="0.25">
      <c r="A473" s="262">
        <v>706806</v>
      </c>
      <c r="B473" s="263" t="s">
        <v>261</v>
      </c>
      <c r="C473" s="264" t="s">
        <v>187</v>
      </c>
      <c r="D473" s="264" t="s">
        <v>188</v>
      </c>
      <c r="E473" s="264" t="s">
        <v>187</v>
      </c>
      <c r="F473" s="264" t="s">
        <v>188</v>
      </c>
      <c r="G473" s="264" t="s">
        <v>188</v>
      </c>
      <c r="H473" s="264" t="s">
        <v>188</v>
      </c>
      <c r="I473" s="264" t="s">
        <v>187</v>
      </c>
      <c r="J473" s="264" t="s">
        <v>187</v>
      </c>
      <c r="K473" s="264" t="s">
        <v>187</v>
      </c>
      <c r="L473" s="264" t="s">
        <v>187</v>
      </c>
      <c r="M473" t="s">
        <v>188</v>
      </c>
      <c r="N473" t="s">
        <v>186</v>
      </c>
      <c r="O473" s="264" t="s">
        <v>240</v>
      </c>
      <c r="P473" s="264" t="s">
        <v>240</v>
      </c>
      <c r="Q473" s="264" t="s">
        <v>240</v>
      </c>
      <c r="R473" s="264" t="s">
        <v>240</v>
      </c>
      <c r="S473" s="264" t="s">
        <v>240</v>
      </c>
      <c r="T473" s="264" t="s">
        <v>240</v>
      </c>
      <c r="U473" s="264" t="s">
        <v>240</v>
      </c>
      <c r="V473" s="264" t="s">
        <v>240</v>
      </c>
      <c r="W473" s="264" t="s">
        <v>240</v>
      </c>
      <c r="X473" s="264" t="s">
        <v>240</v>
      </c>
      <c r="Y473" s="264" t="s">
        <v>240</v>
      </c>
      <c r="Z473" s="264" t="s">
        <v>240</v>
      </c>
      <c r="AA473" s="264" t="s">
        <v>240</v>
      </c>
      <c r="AB473" s="264" t="s">
        <v>240</v>
      </c>
      <c r="AC473" s="264" t="s">
        <v>240</v>
      </c>
      <c r="AD473" s="264" t="s">
        <v>240</v>
      </c>
      <c r="AE473" s="264" t="s">
        <v>240</v>
      </c>
      <c r="AF473" s="264" t="s">
        <v>240</v>
      </c>
      <c r="AG473" s="264" t="s">
        <v>240</v>
      </c>
      <c r="AH473" s="264" t="s">
        <v>240</v>
      </c>
      <c r="AI473" s="264" t="s">
        <v>240</v>
      </c>
      <c r="AJ473" s="264" t="s">
        <v>240</v>
      </c>
      <c r="AK473" s="264" t="s">
        <v>240</v>
      </c>
      <c r="AL473" s="264" t="s">
        <v>240</v>
      </c>
      <c r="AM473" s="264" t="s">
        <v>240</v>
      </c>
      <c r="AN473" s="264" t="s">
        <v>240</v>
      </c>
      <c r="AO473" s="264" t="s">
        <v>240</v>
      </c>
      <c r="AP473" s="264" t="s">
        <v>240</v>
      </c>
      <c r="AQ473" s="264" t="s">
        <v>240</v>
      </c>
      <c r="AR473" s="264" t="s">
        <v>240</v>
      </c>
      <c r="AS473" s="264" t="s">
        <v>240</v>
      </c>
      <c r="AT473" s="264" t="s">
        <v>240</v>
      </c>
      <c r="AU473" s="264" t="s">
        <v>240</v>
      </c>
      <c r="AV473" s="264" t="s">
        <v>240</v>
      </c>
      <c r="AW473" s="264" t="s">
        <v>240</v>
      </c>
      <c r="AX473" s="264" t="s">
        <v>240</v>
      </c>
      <c r="AY473" s="264" t="s">
        <v>2044</v>
      </c>
      <c r="AZ473" t="s">
        <v>5190</v>
      </c>
    </row>
    <row r="474" spans="1:52" ht="15" x14ac:dyDescent="0.25">
      <c r="A474" s="262">
        <v>706807</v>
      </c>
      <c r="B474" s="263" t="s">
        <v>262</v>
      </c>
      <c r="C474" s="264" t="s">
        <v>188</v>
      </c>
      <c r="D474" s="264" t="s">
        <v>187</v>
      </c>
      <c r="E474" s="264" t="s">
        <v>188</v>
      </c>
      <c r="F474" s="264" t="s">
        <v>188</v>
      </c>
      <c r="G474" s="264" t="s">
        <v>188</v>
      </c>
      <c r="H474" s="264" t="s">
        <v>186</v>
      </c>
      <c r="I474" s="264" t="s">
        <v>188</v>
      </c>
      <c r="J474" s="264" t="s">
        <v>186</v>
      </c>
      <c r="K474" s="264" t="s">
        <v>188</v>
      </c>
      <c r="L474" s="264" t="s">
        <v>188</v>
      </c>
      <c r="M474" t="s">
        <v>2124</v>
      </c>
      <c r="N474" t="s">
        <v>186</v>
      </c>
      <c r="O474" s="264" t="s">
        <v>187</v>
      </c>
      <c r="P474" s="264" t="s">
        <v>187</v>
      </c>
      <c r="Q474" s="264" t="s">
        <v>188</v>
      </c>
      <c r="R474" s="264" t="s">
        <v>187</v>
      </c>
      <c r="S474" s="264" t="s">
        <v>187</v>
      </c>
      <c r="T474" s="264" t="s">
        <v>187</v>
      </c>
      <c r="U474" s="264" t="s">
        <v>187</v>
      </c>
      <c r="V474" s="264" t="s">
        <v>188</v>
      </c>
      <c r="W474" s="264" t="s">
        <v>187</v>
      </c>
      <c r="X474" s="264" t="s">
        <v>187</v>
      </c>
      <c r="Y474" s="264" t="s">
        <v>188</v>
      </c>
      <c r="Z474" s="264" t="s">
        <v>187</v>
      </c>
      <c r="AA474" s="264" t="s">
        <v>240</v>
      </c>
      <c r="AB474" s="264" t="s">
        <v>240</v>
      </c>
      <c r="AC474" s="264" t="s">
        <v>240</v>
      </c>
      <c r="AD474" s="264" t="s">
        <v>240</v>
      </c>
      <c r="AE474" s="264" t="s">
        <v>240</v>
      </c>
      <c r="AF474" s="264" t="s">
        <v>240</v>
      </c>
      <c r="AG474" s="264" t="s">
        <v>240</v>
      </c>
      <c r="AH474" s="264" t="s">
        <v>240</v>
      </c>
      <c r="AI474" s="264" t="s">
        <v>240</v>
      </c>
      <c r="AJ474" s="264" t="s">
        <v>240</v>
      </c>
      <c r="AK474" s="264" t="s">
        <v>240</v>
      </c>
      <c r="AL474" s="264" t="s">
        <v>240</v>
      </c>
      <c r="AM474" s="264" t="s">
        <v>240</v>
      </c>
      <c r="AN474" s="264" t="s">
        <v>240</v>
      </c>
      <c r="AO474" s="264" t="s">
        <v>240</v>
      </c>
      <c r="AP474" s="264" t="s">
        <v>240</v>
      </c>
      <c r="AQ474" s="264" t="s">
        <v>240</v>
      </c>
      <c r="AR474" s="264" t="s">
        <v>240</v>
      </c>
      <c r="AS474" s="264" t="s">
        <v>240</v>
      </c>
      <c r="AT474" s="264" t="s">
        <v>240</v>
      </c>
      <c r="AU474" s="264" t="s">
        <v>240</v>
      </c>
      <c r="AV474" s="264" t="s">
        <v>240</v>
      </c>
      <c r="AW474" s="264" t="s">
        <v>240</v>
      </c>
      <c r="AX474" s="264" t="s">
        <v>240</v>
      </c>
      <c r="AY474" s="264" t="s">
        <v>2044</v>
      </c>
      <c r="AZ474" t="s">
        <v>240</v>
      </c>
    </row>
    <row r="475" spans="1:52" ht="15" x14ac:dyDescent="0.25">
      <c r="A475" s="262">
        <v>706808</v>
      </c>
      <c r="B475" s="263" t="s">
        <v>261</v>
      </c>
      <c r="C475" s="264" t="s">
        <v>188</v>
      </c>
      <c r="D475" s="264" t="s">
        <v>188</v>
      </c>
      <c r="E475" s="264" t="s">
        <v>188</v>
      </c>
      <c r="F475" s="264" t="s">
        <v>188</v>
      </c>
      <c r="G475" s="264" t="s">
        <v>187</v>
      </c>
      <c r="H475" s="264" t="s">
        <v>187</v>
      </c>
      <c r="I475" s="264" t="s">
        <v>187</v>
      </c>
      <c r="J475" s="264" t="s">
        <v>187</v>
      </c>
      <c r="K475" s="264" t="s">
        <v>187</v>
      </c>
      <c r="L475" s="264" t="s">
        <v>187</v>
      </c>
      <c r="M475" t="s">
        <v>186</v>
      </c>
      <c r="N475" t="s">
        <v>186</v>
      </c>
      <c r="O475" s="264" t="s">
        <v>240</v>
      </c>
      <c r="P475" s="264" t="s">
        <v>240</v>
      </c>
      <c r="Q475" s="264" t="s">
        <v>240</v>
      </c>
      <c r="R475" s="264" t="s">
        <v>240</v>
      </c>
      <c r="S475" s="264" t="s">
        <v>240</v>
      </c>
      <c r="T475" s="264" t="s">
        <v>240</v>
      </c>
      <c r="U475" s="264" t="s">
        <v>240</v>
      </c>
      <c r="V475" s="264" t="s">
        <v>240</v>
      </c>
      <c r="W475" s="264" t="s">
        <v>240</v>
      </c>
      <c r="X475" s="264" t="s">
        <v>240</v>
      </c>
      <c r="Y475" s="264" t="s">
        <v>240</v>
      </c>
      <c r="Z475" s="264" t="s">
        <v>240</v>
      </c>
      <c r="AA475" s="264" t="s">
        <v>240</v>
      </c>
      <c r="AB475" s="264" t="s">
        <v>240</v>
      </c>
      <c r="AC475" s="264" t="s">
        <v>240</v>
      </c>
      <c r="AD475" s="264" t="s">
        <v>240</v>
      </c>
      <c r="AE475" s="264" t="s">
        <v>240</v>
      </c>
      <c r="AF475" s="264" t="s">
        <v>240</v>
      </c>
      <c r="AG475" s="264" t="s">
        <v>240</v>
      </c>
      <c r="AH475" s="264" t="s">
        <v>240</v>
      </c>
      <c r="AI475" s="264" t="s">
        <v>240</v>
      </c>
      <c r="AJ475" s="264" t="s">
        <v>240</v>
      </c>
      <c r="AK475" s="264" t="s">
        <v>240</v>
      </c>
      <c r="AL475" s="264" t="s">
        <v>240</v>
      </c>
      <c r="AM475" s="264" t="s">
        <v>240</v>
      </c>
      <c r="AN475" s="264" t="s">
        <v>240</v>
      </c>
      <c r="AO475" s="264" t="s">
        <v>240</v>
      </c>
      <c r="AP475" s="264" t="s">
        <v>240</v>
      </c>
      <c r="AQ475" s="264" t="s">
        <v>240</v>
      </c>
      <c r="AR475" s="264" t="s">
        <v>240</v>
      </c>
      <c r="AS475" s="264" t="s">
        <v>240</v>
      </c>
      <c r="AT475" s="264" t="s">
        <v>240</v>
      </c>
      <c r="AU475" s="264" t="s">
        <v>240</v>
      </c>
      <c r="AV475" s="264" t="s">
        <v>240</v>
      </c>
      <c r="AW475" s="264" t="s">
        <v>240</v>
      </c>
      <c r="AX475" s="264" t="s">
        <v>240</v>
      </c>
      <c r="AY475" s="264" t="s">
        <v>2044</v>
      </c>
      <c r="AZ475" t="s">
        <v>5190</v>
      </c>
    </row>
    <row r="476" spans="1:52" ht="15" x14ac:dyDescent="0.25">
      <c r="A476" s="262">
        <v>706809</v>
      </c>
      <c r="B476" s="263" t="s">
        <v>261</v>
      </c>
      <c r="C476" s="264" t="s">
        <v>188</v>
      </c>
      <c r="D476" s="264" t="s">
        <v>188</v>
      </c>
      <c r="E476" s="264" t="s">
        <v>188</v>
      </c>
      <c r="F476" s="264" t="s">
        <v>188</v>
      </c>
      <c r="G476" s="264" t="s">
        <v>188</v>
      </c>
      <c r="H476" s="264" t="s">
        <v>187</v>
      </c>
      <c r="I476" s="264" t="s">
        <v>187</v>
      </c>
      <c r="J476" s="264" t="s">
        <v>187</v>
      </c>
      <c r="K476" s="264" t="s">
        <v>187</v>
      </c>
      <c r="L476" s="264" t="s">
        <v>187</v>
      </c>
      <c r="M476" t="s">
        <v>186</v>
      </c>
      <c r="N476" t="s">
        <v>186</v>
      </c>
      <c r="O476" s="264" t="s">
        <v>240</v>
      </c>
      <c r="P476" s="264" t="s">
        <v>240</v>
      </c>
      <c r="Q476" s="264" t="s">
        <v>240</v>
      </c>
      <c r="R476" s="264" t="s">
        <v>240</v>
      </c>
      <c r="S476" s="264" t="s">
        <v>240</v>
      </c>
      <c r="T476" s="264" t="s">
        <v>240</v>
      </c>
      <c r="U476" s="264" t="s">
        <v>240</v>
      </c>
      <c r="V476" s="264" t="s">
        <v>240</v>
      </c>
      <c r="W476" s="264" t="s">
        <v>240</v>
      </c>
      <c r="X476" s="264" t="s">
        <v>240</v>
      </c>
      <c r="Y476" s="264" t="s">
        <v>240</v>
      </c>
      <c r="Z476" s="264" t="s">
        <v>240</v>
      </c>
      <c r="AA476" s="264" t="s">
        <v>240</v>
      </c>
      <c r="AB476" s="264" t="s">
        <v>240</v>
      </c>
      <c r="AC476" s="264" t="s">
        <v>240</v>
      </c>
      <c r="AD476" s="264" t="s">
        <v>240</v>
      </c>
      <c r="AE476" s="264" t="s">
        <v>240</v>
      </c>
      <c r="AF476" s="264" t="s">
        <v>240</v>
      </c>
      <c r="AG476" s="264" t="s">
        <v>240</v>
      </c>
      <c r="AH476" s="264" t="s">
        <v>240</v>
      </c>
      <c r="AI476" s="264" t="s">
        <v>240</v>
      </c>
      <c r="AJ476" s="264" t="s">
        <v>240</v>
      </c>
      <c r="AK476" s="264" t="s">
        <v>240</v>
      </c>
      <c r="AL476" s="264" t="s">
        <v>240</v>
      </c>
      <c r="AM476" s="264" t="s">
        <v>240</v>
      </c>
      <c r="AN476" s="264" t="s">
        <v>240</v>
      </c>
      <c r="AO476" s="264" t="s">
        <v>240</v>
      </c>
      <c r="AP476" s="264" t="s">
        <v>240</v>
      </c>
      <c r="AQ476" s="264" t="s">
        <v>240</v>
      </c>
      <c r="AR476" s="264" t="s">
        <v>240</v>
      </c>
      <c r="AS476" s="264" t="s">
        <v>240</v>
      </c>
      <c r="AT476" s="264" t="s">
        <v>240</v>
      </c>
      <c r="AU476" s="264" t="s">
        <v>240</v>
      </c>
      <c r="AV476" s="264" t="s">
        <v>240</v>
      </c>
      <c r="AW476" s="264" t="s">
        <v>240</v>
      </c>
      <c r="AX476" s="264" t="s">
        <v>240</v>
      </c>
      <c r="AY476" s="264" t="s">
        <v>2044</v>
      </c>
      <c r="AZ476" t="s">
        <v>5190</v>
      </c>
    </row>
    <row r="477" spans="1:52" ht="15" x14ac:dyDescent="0.25">
      <c r="A477" s="260">
        <v>706810</v>
      </c>
      <c r="B477" s="261" t="s">
        <v>261</v>
      </c>
      <c r="C477" t="s">
        <v>186</v>
      </c>
      <c r="D477" t="s">
        <v>186</v>
      </c>
      <c r="E477" t="s">
        <v>188</v>
      </c>
      <c r="F477" t="s">
        <v>188</v>
      </c>
      <c r="G477" t="s">
        <v>186</v>
      </c>
      <c r="H477" t="s">
        <v>188</v>
      </c>
      <c r="I477" t="s">
        <v>187</v>
      </c>
      <c r="J477" t="s">
        <v>187</v>
      </c>
      <c r="K477" t="s">
        <v>187</v>
      </c>
      <c r="L477" t="s">
        <v>187</v>
      </c>
      <c r="M477" t="s">
        <v>187</v>
      </c>
      <c r="N477" t="s">
        <v>187</v>
      </c>
      <c r="O477" t="s">
        <v>240</v>
      </c>
      <c r="P477" t="s">
        <v>240</v>
      </c>
      <c r="Q477" t="s">
        <v>240</v>
      </c>
      <c r="R477" t="s">
        <v>240</v>
      </c>
      <c r="S477" t="s">
        <v>240</v>
      </c>
      <c r="T477" t="s">
        <v>240</v>
      </c>
      <c r="U477" t="s">
        <v>240</v>
      </c>
      <c r="V477" t="s">
        <v>240</v>
      </c>
      <c r="W477" t="s">
        <v>240</v>
      </c>
      <c r="X477" t="s">
        <v>240</v>
      </c>
      <c r="Y477" t="s">
        <v>240</v>
      </c>
      <c r="Z477" t="s">
        <v>240</v>
      </c>
      <c r="AA477" t="s">
        <v>240</v>
      </c>
      <c r="AB477" t="s">
        <v>240</v>
      </c>
      <c r="AC477" t="s">
        <v>240</v>
      </c>
      <c r="AD477" t="s">
        <v>240</v>
      </c>
      <c r="AE477" t="s">
        <v>240</v>
      </c>
      <c r="AF477" t="s">
        <v>240</v>
      </c>
      <c r="AG477" t="s">
        <v>240</v>
      </c>
      <c r="AH477" t="s">
        <v>240</v>
      </c>
      <c r="AI477" t="s">
        <v>240</v>
      </c>
      <c r="AJ477" t="s">
        <v>240</v>
      </c>
      <c r="AK477" t="s">
        <v>240</v>
      </c>
      <c r="AL477" t="s">
        <v>240</v>
      </c>
      <c r="AM477" t="s">
        <v>240</v>
      </c>
      <c r="AN477" t="s">
        <v>240</v>
      </c>
      <c r="AO477" t="s">
        <v>240</v>
      </c>
      <c r="AP477" t="s">
        <v>240</v>
      </c>
      <c r="AQ477" t="s">
        <v>240</v>
      </c>
      <c r="AR477" t="s">
        <v>240</v>
      </c>
      <c r="AS477" t="s">
        <v>240</v>
      </c>
      <c r="AT477" t="s">
        <v>240</v>
      </c>
      <c r="AU477" t="s">
        <v>240</v>
      </c>
      <c r="AV477" t="s">
        <v>240</v>
      </c>
      <c r="AW477" t="s">
        <v>240</v>
      </c>
      <c r="AX477" s="259" t="s">
        <v>240</v>
      </c>
      <c r="AY477"/>
      <c r="AZ477" t="s">
        <v>5199</v>
      </c>
    </row>
    <row r="478" spans="1:52" ht="15" x14ac:dyDescent="0.25">
      <c r="A478" s="262">
        <v>706811</v>
      </c>
      <c r="B478" s="263" t="s">
        <v>261</v>
      </c>
      <c r="C478" s="264" t="s">
        <v>188</v>
      </c>
      <c r="D478" s="264" t="s">
        <v>188</v>
      </c>
      <c r="E478" s="264" t="s">
        <v>187</v>
      </c>
      <c r="F478" s="264" t="s">
        <v>188</v>
      </c>
      <c r="G478" s="264" t="s">
        <v>187</v>
      </c>
      <c r="H478" s="264" t="s">
        <v>187</v>
      </c>
      <c r="I478" s="264" t="s">
        <v>187</v>
      </c>
      <c r="J478" s="264" t="s">
        <v>187</v>
      </c>
      <c r="K478" s="264" t="s">
        <v>187</v>
      </c>
      <c r="L478" s="264" t="s">
        <v>187</v>
      </c>
      <c r="M478" t="s">
        <v>2124</v>
      </c>
      <c r="N478" t="s">
        <v>186</v>
      </c>
      <c r="O478" s="264" t="s">
        <v>240</v>
      </c>
      <c r="P478" s="264" t="s">
        <v>240</v>
      </c>
      <c r="Q478" s="264" t="s">
        <v>240</v>
      </c>
      <c r="R478" s="264" t="s">
        <v>240</v>
      </c>
      <c r="S478" s="264" t="s">
        <v>240</v>
      </c>
      <c r="T478" s="264" t="s">
        <v>240</v>
      </c>
      <c r="U478" s="264" t="s">
        <v>240</v>
      </c>
      <c r="V478" s="264" t="s">
        <v>240</v>
      </c>
      <c r="W478" s="264" t="s">
        <v>240</v>
      </c>
      <c r="X478" s="264" t="s">
        <v>240</v>
      </c>
      <c r="Y478" s="264" t="s">
        <v>240</v>
      </c>
      <c r="Z478" s="264" t="s">
        <v>240</v>
      </c>
      <c r="AA478" s="264" t="s">
        <v>240</v>
      </c>
      <c r="AB478" s="264" t="s">
        <v>240</v>
      </c>
      <c r="AC478" s="264" t="s">
        <v>240</v>
      </c>
      <c r="AD478" s="264" t="s">
        <v>240</v>
      </c>
      <c r="AE478" s="264" t="s">
        <v>240</v>
      </c>
      <c r="AF478" s="264" t="s">
        <v>240</v>
      </c>
      <c r="AG478" s="264" t="s">
        <v>240</v>
      </c>
      <c r="AH478" s="264" t="s">
        <v>240</v>
      </c>
      <c r="AI478" s="264" t="s">
        <v>240</v>
      </c>
      <c r="AJ478" s="264" t="s">
        <v>240</v>
      </c>
      <c r="AK478" s="264" t="s">
        <v>240</v>
      </c>
      <c r="AL478" s="264" t="s">
        <v>240</v>
      </c>
      <c r="AM478" s="264" t="s">
        <v>240</v>
      </c>
      <c r="AN478" s="264" t="s">
        <v>240</v>
      </c>
      <c r="AO478" s="264" t="s">
        <v>240</v>
      </c>
      <c r="AP478" s="264" t="s">
        <v>240</v>
      </c>
      <c r="AQ478" s="264" t="s">
        <v>240</v>
      </c>
      <c r="AR478" s="264" t="s">
        <v>240</v>
      </c>
      <c r="AS478" s="264" t="s">
        <v>240</v>
      </c>
      <c r="AT478" s="264" t="s">
        <v>240</v>
      </c>
      <c r="AU478" s="264" t="s">
        <v>240</v>
      </c>
      <c r="AV478" s="264" t="s">
        <v>240</v>
      </c>
      <c r="AW478" s="264" t="s">
        <v>240</v>
      </c>
      <c r="AX478" s="264" t="s">
        <v>240</v>
      </c>
      <c r="AY478" s="264" t="s">
        <v>2044</v>
      </c>
      <c r="AZ478" t="s">
        <v>5190</v>
      </c>
    </row>
    <row r="479" spans="1:52" ht="15" x14ac:dyDescent="0.25">
      <c r="A479" s="260">
        <v>706812</v>
      </c>
      <c r="B479" s="261" t="s">
        <v>261</v>
      </c>
      <c r="C479" t="s">
        <v>187</v>
      </c>
      <c r="D479" t="s">
        <v>186</v>
      </c>
      <c r="E479" t="s">
        <v>188</v>
      </c>
      <c r="F479" t="s">
        <v>186</v>
      </c>
      <c r="G479" t="s">
        <v>186</v>
      </c>
      <c r="H479" t="s">
        <v>186</v>
      </c>
      <c r="I479" t="s">
        <v>188</v>
      </c>
      <c r="J479" t="s">
        <v>187</v>
      </c>
      <c r="K479" t="s">
        <v>187</v>
      </c>
      <c r="L479" t="s">
        <v>187</v>
      </c>
      <c r="M479" t="s">
        <v>187</v>
      </c>
      <c r="N479" t="s">
        <v>187</v>
      </c>
      <c r="O479" t="s">
        <v>240</v>
      </c>
      <c r="P479" t="s">
        <v>240</v>
      </c>
      <c r="Q479" t="s">
        <v>240</v>
      </c>
      <c r="R479" t="s">
        <v>240</v>
      </c>
      <c r="S479" t="s">
        <v>240</v>
      </c>
      <c r="T479" t="s">
        <v>240</v>
      </c>
      <c r="U479" t="s">
        <v>240</v>
      </c>
      <c r="V479" t="s">
        <v>240</v>
      </c>
      <c r="W479" t="s">
        <v>240</v>
      </c>
      <c r="X479" t="s">
        <v>240</v>
      </c>
      <c r="Y479" t="s">
        <v>240</v>
      </c>
      <c r="Z479" t="s">
        <v>240</v>
      </c>
      <c r="AA479" t="s">
        <v>240</v>
      </c>
      <c r="AB479" t="s">
        <v>240</v>
      </c>
      <c r="AC479" t="s">
        <v>240</v>
      </c>
      <c r="AD479" t="s">
        <v>240</v>
      </c>
      <c r="AE479" t="s">
        <v>240</v>
      </c>
      <c r="AF479" t="s">
        <v>240</v>
      </c>
      <c r="AG479" t="s">
        <v>240</v>
      </c>
      <c r="AH479" t="s">
        <v>240</v>
      </c>
      <c r="AI479" t="s">
        <v>240</v>
      </c>
      <c r="AJ479" t="s">
        <v>240</v>
      </c>
      <c r="AK479" t="s">
        <v>240</v>
      </c>
      <c r="AL479" t="s">
        <v>240</v>
      </c>
      <c r="AM479" t="s">
        <v>240</v>
      </c>
      <c r="AN479" t="s">
        <v>240</v>
      </c>
      <c r="AO479" t="s">
        <v>240</v>
      </c>
      <c r="AP479" t="s">
        <v>240</v>
      </c>
      <c r="AQ479" t="s">
        <v>240</v>
      </c>
      <c r="AR479" t="s">
        <v>240</v>
      </c>
      <c r="AS479" t="s">
        <v>240</v>
      </c>
      <c r="AT479" t="s">
        <v>240</v>
      </c>
      <c r="AU479" t="s">
        <v>240</v>
      </c>
      <c r="AV479" t="s">
        <v>240</v>
      </c>
      <c r="AW479" t="s">
        <v>240</v>
      </c>
      <c r="AX479" s="259" t="s">
        <v>240</v>
      </c>
      <c r="AY479"/>
      <c r="AZ479" t="s">
        <v>240</v>
      </c>
    </row>
    <row r="480" spans="1:52" ht="15" x14ac:dyDescent="0.25">
      <c r="A480" s="262">
        <v>706813</v>
      </c>
      <c r="B480" s="263" t="s">
        <v>261</v>
      </c>
      <c r="C480" s="264" t="s">
        <v>188</v>
      </c>
      <c r="D480" s="264" t="s">
        <v>187</v>
      </c>
      <c r="E480" s="264" t="s">
        <v>188</v>
      </c>
      <c r="F480" s="264" t="s">
        <v>188</v>
      </c>
      <c r="G480" s="264" t="s">
        <v>188</v>
      </c>
      <c r="H480" s="264" t="s">
        <v>188</v>
      </c>
      <c r="I480" s="264" t="s">
        <v>187</v>
      </c>
      <c r="J480" s="264" t="s">
        <v>187</v>
      </c>
      <c r="K480" s="264" t="s">
        <v>187</v>
      </c>
      <c r="L480" s="264" t="s">
        <v>187</v>
      </c>
      <c r="M480" t="s">
        <v>186</v>
      </c>
      <c r="N480" t="s">
        <v>186</v>
      </c>
      <c r="O480" s="264" t="s">
        <v>240</v>
      </c>
      <c r="P480" s="264" t="s">
        <v>240</v>
      </c>
      <c r="Q480" s="264" t="s">
        <v>240</v>
      </c>
      <c r="R480" s="264" t="s">
        <v>240</v>
      </c>
      <c r="S480" s="264" t="s">
        <v>240</v>
      </c>
      <c r="T480" s="264" t="s">
        <v>240</v>
      </c>
      <c r="U480" s="264" t="s">
        <v>240</v>
      </c>
      <c r="V480" s="264" t="s">
        <v>240</v>
      </c>
      <c r="W480" s="264" t="s">
        <v>240</v>
      </c>
      <c r="X480" s="264" t="s">
        <v>240</v>
      </c>
      <c r="Y480" s="264" t="s">
        <v>240</v>
      </c>
      <c r="Z480" s="264" t="s">
        <v>240</v>
      </c>
      <c r="AA480" s="264" t="s">
        <v>240</v>
      </c>
      <c r="AB480" s="264" t="s">
        <v>240</v>
      </c>
      <c r="AC480" s="264" t="s">
        <v>240</v>
      </c>
      <c r="AD480" s="264" t="s">
        <v>240</v>
      </c>
      <c r="AE480" s="264" t="s">
        <v>240</v>
      </c>
      <c r="AF480" s="264" t="s">
        <v>240</v>
      </c>
      <c r="AG480" s="264" t="s">
        <v>240</v>
      </c>
      <c r="AH480" s="264" t="s">
        <v>240</v>
      </c>
      <c r="AI480" s="264" t="s">
        <v>240</v>
      </c>
      <c r="AJ480" s="264" t="s">
        <v>240</v>
      </c>
      <c r="AK480" s="264" t="s">
        <v>240</v>
      </c>
      <c r="AL480" s="264" t="s">
        <v>240</v>
      </c>
      <c r="AM480" s="264" t="s">
        <v>240</v>
      </c>
      <c r="AN480" s="264" t="s">
        <v>240</v>
      </c>
      <c r="AO480" s="264" t="s">
        <v>240</v>
      </c>
      <c r="AP480" s="264" t="s">
        <v>240</v>
      </c>
      <c r="AQ480" s="264" t="s">
        <v>240</v>
      </c>
      <c r="AR480" s="264" t="s">
        <v>240</v>
      </c>
      <c r="AS480" s="264" t="s">
        <v>240</v>
      </c>
      <c r="AT480" s="264" t="s">
        <v>240</v>
      </c>
      <c r="AU480" s="264" t="s">
        <v>240</v>
      </c>
      <c r="AV480" s="264" t="s">
        <v>240</v>
      </c>
      <c r="AW480" s="264" t="s">
        <v>240</v>
      </c>
      <c r="AX480" s="264" t="s">
        <v>240</v>
      </c>
      <c r="AY480" s="264" t="s">
        <v>2044</v>
      </c>
      <c r="AZ480" t="s">
        <v>5190</v>
      </c>
    </row>
    <row r="481" spans="1:52" ht="15" x14ac:dyDescent="0.25">
      <c r="A481" s="260">
        <v>706814</v>
      </c>
      <c r="B481" s="261" t="s">
        <v>239</v>
      </c>
      <c r="C481" t="s">
        <v>188</v>
      </c>
      <c r="D481" t="s">
        <v>188</v>
      </c>
      <c r="E481" t="s">
        <v>188</v>
      </c>
      <c r="F481" t="s">
        <v>188</v>
      </c>
      <c r="G481" t="s">
        <v>188</v>
      </c>
      <c r="H481" t="s">
        <v>186</v>
      </c>
      <c r="I481" t="s">
        <v>188</v>
      </c>
      <c r="J481" t="s">
        <v>188</v>
      </c>
      <c r="K481" t="s">
        <v>188</v>
      </c>
      <c r="L481" t="s">
        <v>188</v>
      </c>
      <c r="M481" t="s">
        <v>188</v>
      </c>
      <c r="N481" t="s">
        <v>188</v>
      </c>
      <c r="O481" t="s">
        <v>188</v>
      </c>
      <c r="P481" t="s">
        <v>188</v>
      </c>
      <c r="Q481" t="s">
        <v>188</v>
      </c>
      <c r="R481" t="s">
        <v>188</v>
      </c>
      <c r="S481" t="s">
        <v>188</v>
      </c>
      <c r="T481" t="s">
        <v>188</v>
      </c>
      <c r="U481" t="s">
        <v>188</v>
      </c>
      <c r="V481" t="s">
        <v>186</v>
      </c>
      <c r="W481" t="s">
        <v>188</v>
      </c>
      <c r="X481" t="s">
        <v>188</v>
      </c>
      <c r="Y481" t="s">
        <v>188</v>
      </c>
      <c r="Z481" t="s">
        <v>188</v>
      </c>
      <c r="AA481" t="s">
        <v>188</v>
      </c>
      <c r="AB481" t="s">
        <v>188</v>
      </c>
      <c r="AC481" t="s">
        <v>188</v>
      </c>
      <c r="AD481" t="s">
        <v>188</v>
      </c>
      <c r="AE481" t="s">
        <v>188</v>
      </c>
      <c r="AF481" t="s">
        <v>188</v>
      </c>
      <c r="AG481" t="s">
        <v>188</v>
      </c>
      <c r="AH481" t="s">
        <v>188</v>
      </c>
      <c r="AI481" t="s">
        <v>188</v>
      </c>
      <c r="AJ481" t="s">
        <v>188</v>
      </c>
      <c r="AK481" t="s">
        <v>188</v>
      </c>
      <c r="AL481" t="s">
        <v>188</v>
      </c>
      <c r="AM481" t="s">
        <v>240</v>
      </c>
      <c r="AN481" t="s">
        <v>240</v>
      </c>
      <c r="AO481" t="s">
        <v>240</v>
      </c>
      <c r="AP481" t="s">
        <v>240</v>
      </c>
      <c r="AQ481" t="s">
        <v>240</v>
      </c>
      <c r="AR481" t="s">
        <v>240</v>
      </c>
      <c r="AS481" t="s">
        <v>240</v>
      </c>
      <c r="AT481" t="s">
        <v>240</v>
      </c>
      <c r="AU481" t="s">
        <v>240</v>
      </c>
      <c r="AV481" t="s">
        <v>240</v>
      </c>
      <c r="AW481" t="s">
        <v>240</v>
      </c>
      <c r="AX481" s="259" t="s">
        <v>240</v>
      </c>
      <c r="AY481"/>
      <c r="AZ481" t="s">
        <v>240</v>
      </c>
    </row>
    <row r="482" spans="1:52" ht="21.75" x14ac:dyDescent="0.25">
      <c r="A482" s="265">
        <v>706815</v>
      </c>
      <c r="B482" s="263" t="s">
        <v>262</v>
      </c>
      <c r="C482" s="286" t="s">
        <v>188</v>
      </c>
      <c r="D482" s="286" t="s">
        <v>186</v>
      </c>
      <c r="E482" s="286" t="s">
        <v>188</v>
      </c>
      <c r="F482" s="286" t="s">
        <v>188</v>
      </c>
      <c r="G482" s="286" t="s">
        <v>188</v>
      </c>
      <c r="H482" s="286" t="s">
        <v>186</v>
      </c>
      <c r="I482" s="286" t="s">
        <v>188</v>
      </c>
      <c r="J482" s="286" t="s">
        <v>188</v>
      </c>
      <c r="K482" s="286" t="s">
        <v>188</v>
      </c>
      <c r="L482" s="286" t="s">
        <v>188</v>
      </c>
      <c r="M482" s="286" t="s">
        <v>188</v>
      </c>
      <c r="N482" s="286" t="s">
        <v>187</v>
      </c>
      <c r="O482" s="286" t="s">
        <v>188</v>
      </c>
      <c r="P482" s="286" t="s">
        <v>188</v>
      </c>
      <c r="Q482" s="286" t="s">
        <v>188</v>
      </c>
      <c r="R482" s="286" t="s">
        <v>188</v>
      </c>
      <c r="S482" s="286" t="s">
        <v>188</v>
      </c>
      <c r="T482" s="286" t="s">
        <v>187</v>
      </c>
      <c r="U482" s="286" t="s">
        <v>187</v>
      </c>
      <c r="V482" s="286" t="s">
        <v>187</v>
      </c>
      <c r="W482" s="286" t="s">
        <v>187</v>
      </c>
      <c r="X482" s="286" t="s">
        <v>187</v>
      </c>
      <c r="Y482" s="286" t="s">
        <v>187</v>
      </c>
      <c r="Z482" s="286" t="s">
        <v>187</v>
      </c>
      <c r="AA482" s="264"/>
      <c r="AB482" s="264"/>
      <c r="AC482" s="264"/>
      <c r="AD482" s="264"/>
      <c r="AE482" s="264"/>
      <c r="AF482" s="264"/>
      <c r="AG482" s="264"/>
      <c r="AH482" s="264"/>
      <c r="AI482" s="264"/>
      <c r="AJ482" s="264"/>
      <c r="AK482" s="264"/>
      <c r="AL482" s="264"/>
      <c r="AM482" s="264"/>
      <c r="AN482" s="264"/>
      <c r="AO482" s="264"/>
      <c r="AP482" s="264"/>
      <c r="AQ482" s="264"/>
      <c r="AR482" s="264"/>
      <c r="AS482" s="264"/>
      <c r="AT482" s="264"/>
      <c r="AU482" s="264"/>
      <c r="AV482" s="264"/>
      <c r="AW482" s="264"/>
      <c r="AX482" s="264"/>
      <c r="AY482" s="264" t="s">
        <v>2044</v>
      </c>
      <c r="AZ482" t="s">
        <v>240</v>
      </c>
    </row>
    <row r="483" spans="1:52" ht="15" x14ac:dyDescent="0.25">
      <c r="A483" s="262">
        <v>706816</v>
      </c>
      <c r="B483" s="263" t="s">
        <v>261</v>
      </c>
      <c r="C483" s="264" t="s">
        <v>187</v>
      </c>
      <c r="D483" s="264" t="s">
        <v>188</v>
      </c>
      <c r="E483" s="264" t="s">
        <v>188</v>
      </c>
      <c r="F483" s="264" t="s">
        <v>188</v>
      </c>
      <c r="G483" s="264" t="s">
        <v>187</v>
      </c>
      <c r="H483" s="264" t="s">
        <v>188</v>
      </c>
      <c r="I483" s="264" t="s">
        <v>187</v>
      </c>
      <c r="J483" s="264" t="s">
        <v>187</v>
      </c>
      <c r="K483" s="264" t="s">
        <v>187</v>
      </c>
      <c r="L483" s="264" t="s">
        <v>187</v>
      </c>
      <c r="M483" t="s">
        <v>186</v>
      </c>
      <c r="N483" t="s">
        <v>186</v>
      </c>
      <c r="O483" s="264" t="s">
        <v>240</v>
      </c>
      <c r="P483" s="264" t="s">
        <v>240</v>
      </c>
      <c r="Q483" s="264" t="s">
        <v>240</v>
      </c>
      <c r="R483" s="264" t="s">
        <v>240</v>
      </c>
      <c r="S483" s="264" t="s">
        <v>240</v>
      </c>
      <c r="T483" s="264" t="s">
        <v>240</v>
      </c>
      <c r="U483" s="264" t="s">
        <v>240</v>
      </c>
      <c r="V483" s="264" t="s">
        <v>240</v>
      </c>
      <c r="W483" s="264" t="s">
        <v>240</v>
      </c>
      <c r="X483" s="264" t="s">
        <v>240</v>
      </c>
      <c r="Y483" s="264" t="s">
        <v>240</v>
      </c>
      <c r="Z483" s="264" t="s">
        <v>240</v>
      </c>
      <c r="AA483" s="264" t="s">
        <v>240</v>
      </c>
      <c r="AB483" s="264" t="s">
        <v>240</v>
      </c>
      <c r="AC483" s="264" t="s">
        <v>240</v>
      </c>
      <c r="AD483" s="264" t="s">
        <v>240</v>
      </c>
      <c r="AE483" s="264" t="s">
        <v>240</v>
      </c>
      <c r="AF483" s="264" t="s">
        <v>240</v>
      </c>
      <c r="AG483" s="264" t="s">
        <v>240</v>
      </c>
      <c r="AH483" s="264" t="s">
        <v>240</v>
      </c>
      <c r="AI483" s="264" t="s">
        <v>240</v>
      </c>
      <c r="AJ483" s="264" t="s">
        <v>240</v>
      </c>
      <c r="AK483" s="264" t="s">
        <v>240</v>
      </c>
      <c r="AL483" s="264" t="s">
        <v>240</v>
      </c>
      <c r="AM483" s="264" t="s">
        <v>240</v>
      </c>
      <c r="AN483" s="264" t="s">
        <v>240</v>
      </c>
      <c r="AO483" s="264" t="s">
        <v>240</v>
      </c>
      <c r="AP483" s="264" t="s">
        <v>240</v>
      </c>
      <c r="AQ483" s="264" t="s">
        <v>240</v>
      </c>
      <c r="AR483" s="264" t="s">
        <v>240</v>
      </c>
      <c r="AS483" s="264" t="s">
        <v>240</v>
      </c>
      <c r="AT483" s="264" t="s">
        <v>240</v>
      </c>
      <c r="AU483" s="264" t="s">
        <v>240</v>
      </c>
      <c r="AV483" s="264" t="s">
        <v>240</v>
      </c>
      <c r="AW483" s="264" t="s">
        <v>240</v>
      </c>
      <c r="AX483" s="264" t="s">
        <v>240</v>
      </c>
      <c r="AY483" s="264" t="s">
        <v>2044</v>
      </c>
      <c r="AZ483" t="s">
        <v>5190</v>
      </c>
    </row>
    <row r="484" spans="1:52" ht="15" x14ac:dyDescent="0.25">
      <c r="A484" s="262">
        <v>706817</v>
      </c>
      <c r="B484" s="263" t="s">
        <v>261</v>
      </c>
      <c r="C484" s="264" t="s">
        <v>188</v>
      </c>
      <c r="D484" s="264" t="s">
        <v>187</v>
      </c>
      <c r="E484" s="264" t="s">
        <v>186</v>
      </c>
      <c r="F484" s="264" t="s">
        <v>188</v>
      </c>
      <c r="G484" s="264" t="s">
        <v>186</v>
      </c>
      <c r="H484" s="264" t="s">
        <v>186</v>
      </c>
      <c r="I484" s="264" t="s">
        <v>187</v>
      </c>
      <c r="J484" s="264" t="s">
        <v>187</v>
      </c>
      <c r="K484" s="264" t="s">
        <v>187</v>
      </c>
      <c r="L484" s="264" t="s">
        <v>187</v>
      </c>
      <c r="M484" t="s">
        <v>186</v>
      </c>
      <c r="N484" t="s">
        <v>186</v>
      </c>
      <c r="O484" s="264" t="s">
        <v>240</v>
      </c>
      <c r="P484" s="264" t="s">
        <v>240</v>
      </c>
      <c r="Q484" s="264" t="s">
        <v>240</v>
      </c>
      <c r="R484" s="264" t="s">
        <v>240</v>
      </c>
      <c r="S484" s="264" t="s">
        <v>240</v>
      </c>
      <c r="T484" s="264" t="s">
        <v>240</v>
      </c>
      <c r="U484" s="264" t="s">
        <v>240</v>
      </c>
      <c r="V484" s="264" t="s">
        <v>240</v>
      </c>
      <c r="W484" s="264" t="s">
        <v>240</v>
      </c>
      <c r="X484" s="264" t="s">
        <v>240</v>
      </c>
      <c r="Y484" s="264" t="s">
        <v>240</v>
      </c>
      <c r="Z484" s="264" t="s">
        <v>240</v>
      </c>
      <c r="AA484" s="264" t="s">
        <v>240</v>
      </c>
      <c r="AB484" s="264" t="s">
        <v>240</v>
      </c>
      <c r="AC484" s="264" t="s">
        <v>240</v>
      </c>
      <c r="AD484" s="264" t="s">
        <v>240</v>
      </c>
      <c r="AE484" s="264" t="s">
        <v>240</v>
      </c>
      <c r="AF484" s="264" t="s">
        <v>240</v>
      </c>
      <c r="AG484" s="264" t="s">
        <v>240</v>
      </c>
      <c r="AH484" s="264" t="s">
        <v>240</v>
      </c>
      <c r="AI484" s="264" t="s">
        <v>240</v>
      </c>
      <c r="AJ484" s="264" t="s">
        <v>240</v>
      </c>
      <c r="AK484" s="264" t="s">
        <v>240</v>
      </c>
      <c r="AL484" s="264" t="s">
        <v>240</v>
      </c>
      <c r="AM484" s="264" t="s">
        <v>240</v>
      </c>
      <c r="AN484" s="264" t="s">
        <v>240</v>
      </c>
      <c r="AO484" s="264" t="s">
        <v>240</v>
      </c>
      <c r="AP484" s="264" t="s">
        <v>240</v>
      </c>
      <c r="AQ484" s="264" t="s">
        <v>240</v>
      </c>
      <c r="AR484" s="264" t="s">
        <v>240</v>
      </c>
      <c r="AS484" s="264" t="s">
        <v>240</v>
      </c>
      <c r="AT484" s="264" t="s">
        <v>240</v>
      </c>
      <c r="AU484" s="264" t="s">
        <v>240</v>
      </c>
      <c r="AV484" s="264" t="s">
        <v>240</v>
      </c>
      <c r="AW484" s="264" t="s">
        <v>240</v>
      </c>
      <c r="AX484" s="264" t="s">
        <v>240</v>
      </c>
      <c r="AY484" s="264" t="s">
        <v>2044</v>
      </c>
      <c r="AZ484" t="s">
        <v>5190</v>
      </c>
    </row>
    <row r="485" spans="1:52" ht="15" x14ac:dyDescent="0.25">
      <c r="A485" s="262">
        <v>706818</v>
      </c>
      <c r="B485" s="263" t="s">
        <v>261</v>
      </c>
      <c r="C485" s="264" t="s">
        <v>188</v>
      </c>
      <c r="D485" s="264" t="s">
        <v>188</v>
      </c>
      <c r="E485" s="264" t="s">
        <v>186</v>
      </c>
      <c r="F485" s="264" t="s">
        <v>186</v>
      </c>
      <c r="G485" s="264" t="s">
        <v>188</v>
      </c>
      <c r="H485" s="264" t="s">
        <v>188</v>
      </c>
      <c r="I485" s="264" t="s">
        <v>186</v>
      </c>
      <c r="J485" s="264" t="s">
        <v>188</v>
      </c>
      <c r="K485" s="264" t="s">
        <v>188</v>
      </c>
      <c r="L485" s="264" t="s">
        <v>186</v>
      </c>
      <c r="M485" t="s">
        <v>188</v>
      </c>
      <c r="N485" t="s">
        <v>186</v>
      </c>
      <c r="O485" s="264" t="s">
        <v>240</v>
      </c>
      <c r="P485" s="264" t="s">
        <v>240</v>
      </c>
      <c r="Q485" s="264" t="s">
        <v>240</v>
      </c>
      <c r="R485" s="264" t="s">
        <v>240</v>
      </c>
      <c r="S485" s="264" t="s">
        <v>240</v>
      </c>
      <c r="T485" s="264" t="s">
        <v>240</v>
      </c>
      <c r="U485" s="264" t="s">
        <v>240</v>
      </c>
      <c r="V485" s="264" t="s">
        <v>240</v>
      </c>
      <c r="W485" s="264" t="s">
        <v>240</v>
      </c>
      <c r="X485" s="264" t="s">
        <v>240</v>
      </c>
      <c r="Y485" s="264" t="s">
        <v>240</v>
      </c>
      <c r="Z485" s="264" t="s">
        <v>240</v>
      </c>
      <c r="AA485" s="264" t="s">
        <v>240</v>
      </c>
      <c r="AB485" s="264" t="s">
        <v>240</v>
      </c>
      <c r="AC485" s="264" t="s">
        <v>240</v>
      </c>
      <c r="AD485" s="264" t="s">
        <v>240</v>
      </c>
      <c r="AE485" s="264" t="s">
        <v>240</v>
      </c>
      <c r="AF485" s="264" t="s">
        <v>240</v>
      </c>
      <c r="AG485" s="264" t="s">
        <v>240</v>
      </c>
      <c r="AH485" s="264" t="s">
        <v>240</v>
      </c>
      <c r="AI485" s="264" t="s">
        <v>240</v>
      </c>
      <c r="AJ485" s="264" t="s">
        <v>240</v>
      </c>
      <c r="AK485" s="264" t="s">
        <v>240</v>
      </c>
      <c r="AL485" s="264" t="s">
        <v>240</v>
      </c>
      <c r="AM485" s="264" t="s">
        <v>240</v>
      </c>
      <c r="AN485" s="264" t="s">
        <v>240</v>
      </c>
      <c r="AO485" s="264" t="s">
        <v>240</v>
      </c>
      <c r="AP485" s="264" t="s">
        <v>240</v>
      </c>
      <c r="AQ485" s="264" t="s">
        <v>240</v>
      </c>
      <c r="AR485" s="264" t="s">
        <v>240</v>
      </c>
      <c r="AS485" s="264" t="s">
        <v>240</v>
      </c>
      <c r="AT485" s="264" t="s">
        <v>240</v>
      </c>
      <c r="AU485" s="264" t="s">
        <v>240</v>
      </c>
      <c r="AV485" s="264" t="s">
        <v>240</v>
      </c>
      <c r="AW485" s="264" t="s">
        <v>240</v>
      </c>
      <c r="AX485" s="264" t="s">
        <v>240</v>
      </c>
      <c r="AY485" s="264" t="s">
        <v>2044</v>
      </c>
      <c r="AZ485" t="s">
        <v>5190</v>
      </c>
    </row>
    <row r="486" spans="1:52" ht="15" x14ac:dyDescent="0.25">
      <c r="A486" s="262">
        <v>706819</v>
      </c>
      <c r="B486" s="263" t="s">
        <v>261</v>
      </c>
      <c r="C486" s="264" t="s">
        <v>186</v>
      </c>
      <c r="D486" s="264" t="s">
        <v>186</v>
      </c>
      <c r="E486" s="264" t="s">
        <v>186</v>
      </c>
      <c r="F486" s="264" t="s">
        <v>188</v>
      </c>
      <c r="G486" s="264" t="s">
        <v>188</v>
      </c>
      <c r="H486" s="264" t="s">
        <v>186</v>
      </c>
      <c r="I486" s="264" t="s">
        <v>188</v>
      </c>
      <c r="J486" s="264" t="s">
        <v>187</v>
      </c>
      <c r="K486" s="264" t="s">
        <v>187</v>
      </c>
      <c r="L486" s="264" t="s">
        <v>188</v>
      </c>
      <c r="M486" t="s">
        <v>2124</v>
      </c>
      <c r="N486" t="s">
        <v>186</v>
      </c>
      <c r="O486" s="264" t="s">
        <v>240</v>
      </c>
      <c r="P486" s="264" t="s">
        <v>240</v>
      </c>
      <c r="Q486" s="264" t="s">
        <v>240</v>
      </c>
      <c r="R486" s="264" t="s">
        <v>240</v>
      </c>
      <c r="S486" s="264" t="s">
        <v>240</v>
      </c>
      <c r="T486" s="264" t="s">
        <v>240</v>
      </c>
      <c r="U486" s="264" t="s">
        <v>240</v>
      </c>
      <c r="V486" s="264" t="s">
        <v>240</v>
      </c>
      <c r="W486" s="264" t="s">
        <v>240</v>
      </c>
      <c r="X486" s="264" t="s">
        <v>240</v>
      </c>
      <c r="Y486" s="264" t="s">
        <v>240</v>
      </c>
      <c r="Z486" s="264" t="s">
        <v>240</v>
      </c>
      <c r="AA486" s="264" t="s">
        <v>240</v>
      </c>
      <c r="AB486" s="264" t="s">
        <v>240</v>
      </c>
      <c r="AC486" s="264" t="s">
        <v>240</v>
      </c>
      <c r="AD486" s="264" t="s">
        <v>240</v>
      </c>
      <c r="AE486" s="264" t="s">
        <v>240</v>
      </c>
      <c r="AF486" s="264" t="s">
        <v>240</v>
      </c>
      <c r="AG486" s="264" t="s">
        <v>240</v>
      </c>
      <c r="AH486" s="264" t="s">
        <v>240</v>
      </c>
      <c r="AI486" s="264" t="s">
        <v>240</v>
      </c>
      <c r="AJ486" s="264" t="s">
        <v>240</v>
      </c>
      <c r="AK486" s="264" t="s">
        <v>240</v>
      </c>
      <c r="AL486" s="264" t="s">
        <v>240</v>
      </c>
      <c r="AM486" s="264" t="s">
        <v>240</v>
      </c>
      <c r="AN486" s="264" t="s">
        <v>240</v>
      </c>
      <c r="AO486" s="264" t="s">
        <v>240</v>
      </c>
      <c r="AP486" s="264" t="s">
        <v>240</v>
      </c>
      <c r="AQ486" s="264" t="s">
        <v>240</v>
      </c>
      <c r="AR486" s="264" t="s">
        <v>240</v>
      </c>
      <c r="AS486" s="264" t="s">
        <v>240</v>
      </c>
      <c r="AT486" s="264" t="s">
        <v>240</v>
      </c>
      <c r="AU486" s="264" t="s">
        <v>240</v>
      </c>
      <c r="AV486" s="264" t="s">
        <v>240</v>
      </c>
      <c r="AW486" s="264" t="s">
        <v>240</v>
      </c>
      <c r="AX486" s="264" t="s">
        <v>240</v>
      </c>
      <c r="AY486" s="264" t="s">
        <v>2044</v>
      </c>
      <c r="AZ486" t="s">
        <v>5190</v>
      </c>
    </row>
    <row r="487" spans="1:52" ht="15" x14ac:dyDescent="0.25">
      <c r="A487" s="262">
        <v>706821</v>
      </c>
      <c r="B487" s="263" t="s">
        <v>261</v>
      </c>
      <c r="C487" s="264" t="s">
        <v>186</v>
      </c>
      <c r="D487" s="264" t="s">
        <v>188</v>
      </c>
      <c r="E487" s="264" t="s">
        <v>188</v>
      </c>
      <c r="F487" s="264" t="s">
        <v>188</v>
      </c>
      <c r="G487" s="264" t="s">
        <v>188</v>
      </c>
      <c r="H487" s="264" t="s">
        <v>187</v>
      </c>
      <c r="I487" s="264" t="s">
        <v>188</v>
      </c>
      <c r="J487" s="264" t="s">
        <v>188</v>
      </c>
      <c r="K487" s="264" t="s">
        <v>188</v>
      </c>
      <c r="L487" s="264" t="s">
        <v>187</v>
      </c>
      <c r="M487" t="s">
        <v>186</v>
      </c>
      <c r="N487" t="s">
        <v>186</v>
      </c>
      <c r="O487" s="264" t="s">
        <v>240</v>
      </c>
      <c r="P487" s="264" t="s">
        <v>240</v>
      </c>
      <c r="Q487" s="264" t="s">
        <v>240</v>
      </c>
      <c r="R487" s="264" t="s">
        <v>240</v>
      </c>
      <c r="S487" s="264" t="s">
        <v>240</v>
      </c>
      <c r="T487" s="264" t="s">
        <v>240</v>
      </c>
      <c r="U487" s="264" t="s">
        <v>240</v>
      </c>
      <c r="V487" s="264" t="s">
        <v>240</v>
      </c>
      <c r="W487" s="264" t="s">
        <v>240</v>
      </c>
      <c r="X487" s="264" t="s">
        <v>240</v>
      </c>
      <c r="Y487" s="264" t="s">
        <v>240</v>
      </c>
      <c r="Z487" s="264" t="s">
        <v>240</v>
      </c>
      <c r="AA487" s="264" t="s">
        <v>240</v>
      </c>
      <c r="AB487" s="264" t="s">
        <v>240</v>
      </c>
      <c r="AC487" s="264" t="s">
        <v>240</v>
      </c>
      <c r="AD487" s="264" t="s">
        <v>240</v>
      </c>
      <c r="AE487" s="264" t="s">
        <v>240</v>
      </c>
      <c r="AF487" s="264" t="s">
        <v>240</v>
      </c>
      <c r="AG487" s="264" t="s">
        <v>240</v>
      </c>
      <c r="AH487" s="264" t="s">
        <v>240</v>
      </c>
      <c r="AI487" s="264" t="s">
        <v>240</v>
      </c>
      <c r="AJ487" s="264" t="s">
        <v>240</v>
      </c>
      <c r="AK487" s="264" t="s">
        <v>240</v>
      </c>
      <c r="AL487" s="264" t="s">
        <v>240</v>
      </c>
      <c r="AM487" s="264" t="s">
        <v>240</v>
      </c>
      <c r="AN487" s="264" t="s">
        <v>240</v>
      </c>
      <c r="AO487" s="264" t="s">
        <v>240</v>
      </c>
      <c r="AP487" s="264" t="s">
        <v>240</v>
      </c>
      <c r="AQ487" s="264" t="s">
        <v>240</v>
      </c>
      <c r="AR487" s="264" t="s">
        <v>240</v>
      </c>
      <c r="AS487" s="264" t="s">
        <v>240</v>
      </c>
      <c r="AT487" s="264" t="s">
        <v>240</v>
      </c>
      <c r="AU487" s="264" t="s">
        <v>240</v>
      </c>
      <c r="AV487" s="264" t="s">
        <v>240</v>
      </c>
      <c r="AW487" s="264" t="s">
        <v>240</v>
      </c>
      <c r="AX487" s="264" t="s">
        <v>240</v>
      </c>
      <c r="AY487" s="264" t="s">
        <v>2044</v>
      </c>
      <c r="AZ487" t="s">
        <v>5190</v>
      </c>
    </row>
    <row r="488" spans="1:52" ht="15" x14ac:dyDescent="0.25">
      <c r="A488" s="260">
        <v>706822</v>
      </c>
      <c r="B488" s="261" t="s">
        <v>239</v>
      </c>
      <c r="C488" t="s">
        <v>186</v>
      </c>
      <c r="D488" t="s">
        <v>188</v>
      </c>
      <c r="E488" t="s">
        <v>186</v>
      </c>
      <c r="F488" t="s">
        <v>188</v>
      </c>
      <c r="G488" t="s">
        <v>188</v>
      </c>
      <c r="H488" t="s">
        <v>188</v>
      </c>
      <c r="I488" t="s">
        <v>188</v>
      </c>
      <c r="J488" t="s">
        <v>186</v>
      </c>
      <c r="K488" t="s">
        <v>186</v>
      </c>
      <c r="L488" t="s">
        <v>188</v>
      </c>
      <c r="M488" t="s">
        <v>186</v>
      </c>
      <c r="N488" t="s">
        <v>186</v>
      </c>
      <c r="O488" t="s">
        <v>186</v>
      </c>
      <c r="P488" t="s">
        <v>186</v>
      </c>
      <c r="Q488" t="s">
        <v>188</v>
      </c>
      <c r="R488" t="s">
        <v>187</v>
      </c>
      <c r="S488" t="s">
        <v>188</v>
      </c>
      <c r="T488" t="s">
        <v>188</v>
      </c>
      <c r="U488" t="s">
        <v>188</v>
      </c>
      <c r="V488" t="s">
        <v>188</v>
      </c>
      <c r="W488" t="s">
        <v>188</v>
      </c>
      <c r="X488" t="s">
        <v>188</v>
      </c>
      <c r="Y488" t="s">
        <v>188</v>
      </c>
      <c r="Z488" t="s">
        <v>188</v>
      </c>
      <c r="AA488" t="s">
        <v>188</v>
      </c>
      <c r="AB488" t="s">
        <v>188</v>
      </c>
      <c r="AC488" t="s">
        <v>186</v>
      </c>
      <c r="AD488" t="s">
        <v>188</v>
      </c>
      <c r="AE488" t="s">
        <v>186</v>
      </c>
      <c r="AF488" t="s">
        <v>188</v>
      </c>
      <c r="AG488" t="s">
        <v>188</v>
      </c>
      <c r="AH488" t="s">
        <v>188</v>
      </c>
      <c r="AI488" t="s">
        <v>188</v>
      </c>
      <c r="AJ488" t="s">
        <v>188</v>
      </c>
      <c r="AK488" t="s">
        <v>188</v>
      </c>
      <c r="AL488" t="s">
        <v>188</v>
      </c>
      <c r="AM488" t="s">
        <v>240</v>
      </c>
      <c r="AN488" t="s">
        <v>240</v>
      </c>
      <c r="AO488" t="s">
        <v>240</v>
      </c>
      <c r="AP488" t="s">
        <v>240</v>
      </c>
      <c r="AQ488" t="s">
        <v>240</v>
      </c>
      <c r="AR488" t="s">
        <v>240</v>
      </c>
      <c r="AS488" t="s">
        <v>240</v>
      </c>
      <c r="AT488" t="s">
        <v>240</v>
      </c>
      <c r="AU488" t="s">
        <v>240</v>
      </c>
      <c r="AV488" t="s">
        <v>240</v>
      </c>
      <c r="AW488" t="s">
        <v>240</v>
      </c>
      <c r="AX488" s="259" t="s">
        <v>240</v>
      </c>
      <c r="AY488"/>
      <c r="AZ488" t="s">
        <v>240</v>
      </c>
    </row>
    <row r="489" spans="1:52" ht="15" x14ac:dyDescent="0.25">
      <c r="A489" s="260">
        <v>706823</v>
      </c>
      <c r="B489" s="261" t="s">
        <v>467</v>
      </c>
      <c r="C489" t="s">
        <v>186</v>
      </c>
      <c r="D489" t="s">
        <v>186</v>
      </c>
      <c r="E489" t="s">
        <v>186</v>
      </c>
      <c r="F489" t="s">
        <v>186</v>
      </c>
      <c r="G489" t="s">
        <v>186</v>
      </c>
      <c r="H489" t="s">
        <v>188</v>
      </c>
      <c r="I489" t="s">
        <v>186</v>
      </c>
      <c r="J489" t="s">
        <v>186</v>
      </c>
      <c r="K489" t="s">
        <v>186</v>
      </c>
      <c r="L489" t="s">
        <v>186</v>
      </c>
      <c r="M489" t="s">
        <v>188</v>
      </c>
      <c r="N489" t="s">
        <v>188</v>
      </c>
      <c r="O489" t="s">
        <v>240</v>
      </c>
      <c r="P489" t="s">
        <v>240</v>
      </c>
      <c r="Q489" t="s">
        <v>240</v>
      </c>
      <c r="R489" t="s">
        <v>240</v>
      </c>
      <c r="S489" t="s">
        <v>240</v>
      </c>
      <c r="T489" t="s">
        <v>240</v>
      </c>
      <c r="U489" t="s">
        <v>240</v>
      </c>
      <c r="V489" t="s">
        <v>240</v>
      </c>
      <c r="W489" t="s">
        <v>240</v>
      </c>
      <c r="X489" t="s">
        <v>240</v>
      </c>
      <c r="Y489" t="s">
        <v>240</v>
      </c>
      <c r="Z489" t="s">
        <v>240</v>
      </c>
      <c r="AA489" t="s">
        <v>240</v>
      </c>
      <c r="AB489" t="s">
        <v>240</v>
      </c>
      <c r="AC489" t="s">
        <v>240</v>
      </c>
      <c r="AD489" t="s">
        <v>240</v>
      </c>
      <c r="AE489" t="s">
        <v>240</v>
      </c>
      <c r="AF489" t="s">
        <v>240</v>
      </c>
      <c r="AG489" t="s">
        <v>240</v>
      </c>
      <c r="AH489" t="s">
        <v>240</v>
      </c>
      <c r="AI489" t="s">
        <v>240</v>
      </c>
      <c r="AJ489" t="s">
        <v>240</v>
      </c>
      <c r="AK489" t="s">
        <v>240</v>
      </c>
      <c r="AL489" t="s">
        <v>240</v>
      </c>
      <c r="AM489" t="s">
        <v>240</v>
      </c>
      <c r="AN489" t="s">
        <v>240</v>
      </c>
      <c r="AO489" t="s">
        <v>240</v>
      </c>
      <c r="AP489" t="s">
        <v>240</v>
      </c>
      <c r="AQ489" t="s">
        <v>240</v>
      </c>
      <c r="AR489" t="s">
        <v>240</v>
      </c>
      <c r="AS489"/>
      <c r="AT489" t="s">
        <v>240</v>
      </c>
      <c r="AU489" t="s">
        <v>240</v>
      </c>
      <c r="AV489" t="s">
        <v>240</v>
      </c>
      <c r="AW489" t="s">
        <v>240</v>
      </c>
      <c r="AX489" s="259" t="s">
        <v>240</v>
      </c>
      <c r="AY489"/>
      <c r="AZ489" t="s">
        <v>240</v>
      </c>
    </row>
    <row r="490" spans="1:52" ht="15" x14ac:dyDescent="0.25">
      <c r="A490" s="262">
        <v>706824</v>
      </c>
      <c r="B490" s="263" t="s">
        <v>261</v>
      </c>
      <c r="C490" s="264" t="s">
        <v>187</v>
      </c>
      <c r="D490" s="264" t="s">
        <v>187</v>
      </c>
      <c r="E490" s="264" t="s">
        <v>187</v>
      </c>
      <c r="F490" s="264" t="s">
        <v>188</v>
      </c>
      <c r="G490" s="264" t="s">
        <v>188</v>
      </c>
      <c r="H490" s="264" t="s">
        <v>188</v>
      </c>
      <c r="I490" s="264" t="s">
        <v>187</v>
      </c>
      <c r="J490" s="264" t="s">
        <v>187</v>
      </c>
      <c r="K490" s="264" t="s">
        <v>187</v>
      </c>
      <c r="L490" s="264" t="s">
        <v>187</v>
      </c>
      <c r="M490" t="s">
        <v>2124</v>
      </c>
      <c r="N490" t="s">
        <v>186</v>
      </c>
      <c r="O490" s="264" t="s">
        <v>240</v>
      </c>
      <c r="P490" s="264" t="s">
        <v>240</v>
      </c>
      <c r="Q490" s="264" t="s">
        <v>240</v>
      </c>
      <c r="R490" s="264" t="s">
        <v>240</v>
      </c>
      <c r="S490" s="264" t="s">
        <v>240</v>
      </c>
      <c r="T490" s="264" t="s">
        <v>240</v>
      </c>
      <c r="U490" s="264" t="s">
        <v>240</v>
      </c>
      <c r="V490" s="264" t="s">
        <v>240</v>
      </c>
      <c r="W490" s="264" t="s">
        <v>240</v>
      </c>
      <c r="X490" s="264" t="s">
        <v>240</v>
      </c>
      <c r="Y490" s="264" t="s">
        <v>240</v>
      </c>
      <c r="Z490" s="264" t="s">
        <v>240</v>
      </c>
      <c r="AA490" s="264" t="s">
        <v>240</v>
      </c>
      <c r="AB490" s="264" t="s">
        <v>240</v>
      </c>
      <c r="AC490" s="264" t="s">
        <v>240</v>
      </c>
      <c r="AD490" s="264" t="s">
        <v>240</v>
      </c>
      <c r="AE490" s="264" t="s">
        <v>240</v>
      </c>
      <c r="AF490" s="264" t="s">
        <v>240</v>
      </c>
      <c r="AG490" s="264" t="s">
        <v>240</v>
      </c>
      <c r="AH490" s="264" t="s">
        <v>240</v>
      </c>
      <c r="AI490" s="264" t="s">
        <v>240</v>
      </c>
      <c r="AJ490" s="264" t="s">
        <v>240</v>
      </c>
      <c r="AK490" s="264" t="s">
        <v>240</v>
      </c>
      <c r="AL490" s="264" t="s">
        <v>240</v>
      </c>
      <c r="AM490" s="264" t="s">
        <v>240</v>
      </c>
      <c r="AN490" s="264" t="s">
        <v>240</v>
      </c>
      <c r="AO490" s="264" t="s">
        <v>240</v>
      </c>
      <c r="AP490" s="264" t="s">
        <v>240</v>
      </c>
      <c r="AQ490" s="264" t="s">
        <v>240</v>
      </c>
      <c r="AR490" s="264" t="s">
        <v>240</v>
      </c>
      <c r="AS490" s="264" t="s">
        <v>240</v>
      </c>
      <c r="AT490" s="264" t="s">
        <v>240</v>
      </c>
      <c r="AU490" s="264" t="s">
        <v>240</v>
      </c>
      <c r="AV490" s="264" t="s">
        <v>240</v>
      </c>
      <c r="AW490" s="264" t="s">
        <v>240</v>
      </c>
      <c r="AX490" s="264" t="s">
        <v>240</v>
      </c>
      <c r="AY490" s="264" t="s">
        <v>2044</v>
      </c>
      <c r="AZ490" t="s">
        <v>5190</v>
      </c>
    </row>
    <row r="491" spans="1:52" ht="15" x14ac:dyDescent="0.25">
      <c r="A491" s="262">
        <v>706825</v>
      </c>
      <c r="B491" s="263" t="s">
        <v>261</v>
      </c>
      <c r="C491" s="264" t="s">
        <v>188</v>
      </c>
      <c r="D491" s="264" t="s">
        <v>188</v>
      </c>
      <c r="E491" s="264" t="s">
        <v>188</v>
      </c>
      <c r="F491" s="264" t="s">
        <v>188</v>
      </c>
      <c r="G491" s="264" t="s">
        <v>188</v>
      </c>
      <c r="H491" s="264" t="s">
        <v>188</v>
      </c>
      <c r="I491" s="264" t="s">
        <v>187</v>
      </c>
      <c r="J491" s="264" t="s">
        <v>187</v>
      </c>
      <c r="K491" s="264" t="s">
        <v>187</v>
      </c>
      <c r="L491" s="264" t="s">
        <v>187</v>
      </c>
      <c r="M491" t="s">
        <v>186</v>
      </c>
      <c r="N491" t="s">
        <v>186</v>
      </c>
      <c r="O491" s="264" t="s">
        <v>240</v>
      </c>
      <c r="P491" s="264" t="s">
        <v>240</v>
      </c>
      <c r="Q491" s="264" t="s">
        <v>240</v>
      </c>
      <c r="R491" s="264" t="s">
        <v>240</v>
      </c>
      <c r="S491" s="264" t="s">
        <v>240</v>
      </c>
      <c r="T491" s="264" t="s">
        <v>240</v>
      </c>
      <c r="U491" s="264" t="s">
        <v>240</v>
      </c>
      <c r="V491" s="264" t="s">
        <v>240</v>
      </c>
      <c r="W491" s="264" t="s">
        <v>240</v>
      </c>
      <c r="X491" s="264" t="s">
        <v>240</v>
      </c>
      <c r="Y491" s="264" t="s">
        <v>240</v>
      </c>
      <c r="Z491" s="264" t="s">
        <v>240</v>
      </c>
      <c r="AA491" s="264" t="s">
        <v>240</v>
      </c>
      <c r="AB491" s="264" t="s">
        <v>240</v>
      </c>
      <c r="AC491" s="264" t="s">
        <v>240</v>
      </c>
      <c r="AD491" s="264" t="s">
        <v>240</v>
      </c>
      <c r="AE491" s="264" t="s">
        <v>240</v>
      </c>
      <c r="AF491" s="264" t="s">
        <v>240</v>
      </c>
      <c r="AG491" s="264" t="s">
        <v>240</v>
      </c>
      <c r="AH491" s="264" t="s">
        <v>240</v>
      </c>
      <c r="AI491" s="264" t="s">
        <v>240</v>
      </c>
      <c r="AJ491" s="264" t="s">
        <v>240</v>
      </c>
      <c r="AK491" s="264" t="s">
        <v>240</v>
      </c>
      <c r="AL491" s="264" t="s">
        <v>240</v>
      </c>
      <c r="AM491" s="264" t="s">
        <v>240</v>
      </c>
      <c r="AN491" s="264" t="s">
        <v>240</v>
      </c>
      <c r="AO491" s="264" t="s">
        <v>240</v>
      </c>
      <c r="AP491" s="264" t="s">
        <v>240</v>
      </c>
      <c r="AQ491" s="264" t="s">
        <v>240</v>
      </c>
      <c r="AR491" s="264" t="s">
        <v>240</v>
      </c>
      <c r="AS491" s="264" t="s">
        <v>240</v>
      </c>
      <c r="AT491" s="264" t="s">
        <v>240</v>
      </c>
      <c r="AU491" s="264" t="s">
        <v>240</v>
      </c>
      <c r="AV491" s="264" t="s">
        <v>240</v>
      </c>
      <c r="AW491" s="264" t="s">
        <v>240</v>
      </c>
      <c r="AX491" s="264" t="s">
        <v>240</v>
      </c>
      <c r="AY491" s="264" t="s">
        <v>2044</v>
      </c>
      <c r="AZ491" t="s">
        <v>5190</v>
      </c>
    </row>
    <row r="492" spans="1:52" ht="15" x14ac:dyDescent="0.25">
      <c r="A492" s="262">
        <v>706826</v>
      </c>
      <c r="B492" s="263" t="s">
        <v>261</v>
      </c>
      <c r="C492" s="264" t="s">
        <v>188</v>
      </c>
      <c r="D492" s="264" t="s">
        <v>188</v>
      </c>
      <c r="E492" s="264" t="s">
        <v>188</v>
      </c>
      <c r="F492" s="264" t="s">
        <v>188</v>
      </c>
      <c r="G492" s="264" t="s">
        <v>188</v>
      </c>
      <c r="H492" s="264" t="s">
        <v>188</v>
      </c>
      <c r="I492" s="264" t="s">
        <v>187</v>
      </c>
      <c r="J492" s="264" t="s">
        <v>187</v>
      </c>
      <c r="K492" s="264" t="s">
        <v>187</v>
      </c>
      <c r="L492" s="264" t="s">
        <v>187</v>
      </c>
      <c r="M492" t="s">
        <v>186</v>
      </c>
      <c r="N492" t="s">
        <v>186</v>
      </c>
      <c r="O492" s="264" t="s">
        <v>240</v>
      </c>
      <c r="P492" s="264" t="s">
        <v>240</v>
      </c>
      <c r="Q492" s="264" t="s">
        <v>240</v>
      </c>
      <c r="R492" s="264" t="s">
        <v>240</v>
      </c>
      <c r="S492" s="264" t="s">
        <v>240</v>
      </c>
      <c r="T492" s="264" t="s">
        <v>240</v>
      </c>
      <c r="U492" s="264" t="s">
        <v>240</v>
      </c>
      <c r="V492" s="264" t="s">
        <v>240</v>
      </c>
      <c r="W492" s="264" t="s">
        <v>240</v>
      </c>
      <c r="X492" s="264" t="s">
        <v>240</v>
      </c>
      <c r="Y492" s="264" t="s">
        <v>240</v>
      </c>
      <c r="Z492" s="264" t="s">
        <v>240</v>
      </c>
      <c r="AA492" s="264" t="s">
        <v>240</v>
      </c>
      <c r="AB492" s="264" t="s">
        <v>240</v>
      </c>
      <c r="AC492" s="264" t="s">
        <v>240</v>
      </c>
      <c r="AD492" s="264" t="s">
        <v>240</v>
      </c>
      <c r="AE492" s="264" t="s">
        <v>240</v>
      </c>
      <c r="AF492" s="264" t="s">
        <v>240</v>
      </c>
      <c r="AG492" s="264" t="s">
        <v>240</v>
      </c>
      <c r="AH492" s="264" t="s">
        <v>240</v>
      </c>
      <c r="AI492" s="264" t="s">
        <v>240</v>
      </c>
      <c r="AJ492" s="264" t="s">
        <v>240</v>
      </c>
      <c r="AK492" s="264" t="s">
        <v>240</v>
      </c>
      <c r="AL492" s="264" t="s">
        <v>240</v>
      </c>
      <c r="AM492" s="264" t="s">
        <v>240</v>
      </c>
      <c r="AN492" s="264" t="s">
        <v>240</v>
      </c>
      <c r="AO492" s="264" t="s">
        <v>240</v>
      </c>
      <c r="AP492" s="264" t="s">
        <v>240</v>
      </c>
      <c r="AQ492" s="264" t="s">
        <v>240</v>
      </c>
      <c r="AR492" s="264" t="s">
        <v>240</v>
      </c>
      <c r="AS492" s="264" t="s">
        <v>240</v>
      </c>
      <c r="AT492" s="264" t="s">
        <v>240</v>
      </c>
      <c r="AU492" s="264" t="s">
        <v>240</v>
      </c>
      <c r="AV492" s="264" t="s">
        <v>240</v>
      </c>
      <c r="AW492" s="264" t="s">
        <v>240</v>
      </c>
      <c r="AX492" s="264" t="s">
        <v>240</v>
      </c>
      <c r="AY492" s="264" t="s">
        <v>2044</v>
      </c>
      <c r="AZ492" t="s">
        <v>5190</v>
      </c>
    </row>
    <row r="493" spans="1:52" ht="15" x14ac:dyDescent="0.25">
      <c r="A493" s="262">
        <v>706827</v>
      </c>
      <c r="B493" s="263" t="s">
        <v>261</v>
      </c>
      <c r="C493" s="264" t="s">
        <v>188</v>
      </c>
      <c r="D493" s="264" t="s">
        <v>186</v>
      </c>
      <c r="E493" s="264" t="s">
        <v>186</v>
      </c>
      <c r="F493" s="264" t="s">
        <v>188</v>
      </c>
      <c r="G493" s="264" t="s">
        <v>186</v>
      </c>
      <c r="H493" s="264" t="s">
        <v>188</v>
      </c>
      <c r="I493" s="264" t="s">
        <v>188</v>
      </c>
      <c r="J493" s="264" t="s">
        <v>187</v>
      </c>
      <c r="K493" s="264" t="s">
        <v>187</v>
      </c>
      <c r="L493" s="264" t="s">
        <v>187</v>
      </c>
      <c r="M493" t="s">
        <v>188</v>
      </c>
      <c r="N493" t="s">
        <v>186</v>
      </c>
      <c r="O493" s="264" t="s">
        <v>240</v>
      </c>
      <c r="P493" s="264" t="s">
        <v>240</v>
      </c>
      <c r="Q493" s="264" t="s">
        <v>240</v>
      </c>
      <c r="R493" s="264" t="s">
        <v>240</v>
      </c>
      <c r="S493" s="264" t="s">
        <v>240</v>
      </c>
      <c r="T493" s="264" t="s">
        <v>240</v>
      </c>
      <c r="U493" s="264" t="s">
        <v>240</v>
      </c>
      <c r="V493" s="264" t="s">
        <v>240</v>
      </c>
      <c r="W493" s="264" t="s">
        <v>240</v>
      </c>
      <c r="X493" s="264" t="s">
        <v>240</v>
      </c>
      <c r="Y493" s="264" t="s">
        <v>240</v>
      </c>
      <c r="Z493" s="264" t="s">
        <v>240</v>
      </c>
      <c r="AA493" s="264" t="s">
        <v>240</v>
      </c>
      <c r="AB493" s="264" t="s">
        <v>240</v>
      </c>
      <c r="AC493" s="264" t="s">
        <v>240</v>
      </c>
      <c r="AD493" s="264" t="s">
        <v>240</v>
      </c>
      <c r="AE493" s="264" t="s">
        <v>240</v>
      </c>
      <c r="AF493" s="264" t="s">
        <v>240</v>
      </c>
      <c r="AG493" s="264" t="s">
        <v>240</v>
      </c>
      <c r="AH493" s="264" t="s">
        <v>240</v>
      </c>
      <c r="AI493" s="264" t="s">
        <v>240</v>
      </c>
      <c r="AJ493" s="264" t="s">
        <v>240</v>
      </c>
      <c r="AK493" s="264" t="s">
        <v>240</v>
      </c>
      <c r="AL493" s="264" t="s">
        <v>240</v>
      </c>
      <c r="AM493" s="264" t="s">
        <v>240</v>
      </c>
      <c r="AN493" s="264" t="s">
        <v>240</v>
      </c>
      <c r="AO493" s="264" t="s">
        <v>240</v>
      </c>
      <c r="AP493" s="264" t="s">
        <v>240</v>
      </c>
      <c r="AQ493" s="264" t="s">
        <v>240</v>
      </c>
      <c r="AR493" s="264" t="s">
        <v>240</v>
      </c>
      <c r="AS493" s="264" t="s">
        <v>240</v>
      </c>
      <c r="AT493" s="264" t="s">
        <v>240</v>
      </c>
      <c r="AU493" s="264" t="s">
        <v>240</v>
      </c>
      <c r="AV493" s="264" t="s">
        <v>240</v>
      </c>
      <c r="AW493" s="264" t="s">
        <v>240</v>
      </c>
      <c r="AX493" s="264" t="s">
        <v>240</v>
      </c>
      <c r="AY493" s="264" t="s">
        <v>2044</v>
      </c>
      <c r="AZ493" t="s">
        <v>5190</v>
      </c>
    </row>
    <row r="494" spans="1:52" ht="15" x14ac:dyDescent="0.25">
      <c r="A494" s="262">
        <v>706828</v>
      </c>
      <c r="B494" s="263" t="s">
        <v>261</v>
      </c>
      <c r="C494" s="264" t="s">
        <v>188</v>
      </c>
      <c r="D494" s="264" t="s">
        <v>188</v>
      </c>
      <c r="E494" s="264" t="s">
        <v>188</v>
      </c>
      <c r="F494" s="264" t="s">
        <v>187</v>
      </c>
      <c r="G494" s="264" t="s">
        <v>187</v>
      </c>
      <c r="H494" s="264" t="s">
        <v>188</v>
      </c>
      <c r="I494" s="264" t="s">
        <v>187</v>
      </c>
      <c r="J494" s="264" t="s">
        <v>187</v>
      </c>
      <c r="K494" s="264" t="s">
        <v>187</v>
      </c>
      <c r="L494" s="264" t="s">
        <v>187</v>
      </c>
      <c r="M494" t="s">
        <v>2124</v>
      </c>
      <c r="N494" t="s">
        <v>186</v>
      </c>
      <c r="O494" s="264" t="s">
        <v>240</v>
      </c>
      <c r="P494" s="264" t="s">
        <v>240</v>
      </c>
      <c r="Q494" s="264" t="s">
        <v>240</v>
      </c>
      <c r="R494" s="264" t="s">
        <v>240</v>
      </c>
      <c r="S494" s="264" t="s">
        <v>240</v>
      </c>
      <c r="T494" s="264" t="s">
        <v>240</v>
      </c>
      <c r="U494" s="264" t="s">
        <v>240</v>
      </c>
      <c r="V494" s="264" t="s">
        <v>240</v>
      </c>
      <c r="W494" s="264" t="s">
        <v>240</v>
      </c>
      <c r="X494" s="264" t="s">
        <v>240</v>
      </c>
      <c r="Y494" s="264" t="s">
        <v>240</v>
      </c>
      <c r="Z494" s="264" t="s">
        <v>240</v>
      </c>
      <c r="AA494" s="264" t="s">
        <v>240</v>
      </c>
      <c r="AB494" s="264" t="s">
        <v>240</v>
      </c>
      <c r="AC494" s="264" t="s">
        <v>240</v>
      </c>
      <c r="AD494" s="264" t="s">
        <v>240</v>
      </c>
      <c r="AE494" s="264" t="s">
        <v>240</v>
      </c>
      <c r="AF494" s="264" t="s">
        <v>240</v>
      </c>
      <c r="AG494" s="264" t="s">
        <v>240</v>
      </c>
      <c r="AH494" s="264" t="s">
        <v>240</v>
      </c>
      <c r="AI494" s="264" t="s">
        <v>240</v>
      </c>
      <c r="AJ494" s="264" t="s">
        <v>240</v>
      </c>
      <c r="AK494" s="264" t="s">
        <v>240</v>
      </c>
      <c r="AL494" s="264" t="s">
        <v>240</v>
      </c>
      <c r="AM494" s="264" t="s">
        <v>240</v>
      </c>
      <c r="AN494" s="264" t="s">
        <v>240</v>
      </c>
      <c r="AO494" s="264" t="s">
        <v>240</v>
      </c>
      <c r="AP494" s="264" t="s">
        <v>240</v>
      </c>
      <c r="AQ494" s="264" t="s">
        <v>240</v>
      </c>
      <c r="AR494" s="264" t="s">
        <v>240</v>
      </c>
      <c r="AS494" s="264" t="s">
        <v>240</v>
      </c>
      <c r="AT494" s="264" t="s">
        <v>240</v>
      </c>
      <c r="AU494" s="264" t="s">
        <v>240</v>
      </c>
      <c r="AV494" s="264" t="s">
        <v>240</v>
      </c>
      <c r="AW494" s="264" t="s">
        <v>240</v>
      </c>
      <c r="AX494" s="264" t="s">
        <v>240</v>
      </c>
      <c r="AY494" s="264" t="s">
        <v>2044</v>
      </c>
      <c r="AZ494" t="s">
        <v>5190</v>
      </c>
    </row>
    <row r="495" spans="1:52" ht="15" x14ac:dyDescent="0.25">
      <c r="A495" s="262">
        <v>706829</v>
      </c>
      <c r="B495" s="263" t="s">
        <v>261</v>
      </c>
      <c r="C495" s="264" t="s">
        <v>188</v>
      </c>
      <c r="D495" s="264" t="s">
        <v>188</v>
      </c>
      <c r="E495" s="264" t="s">
        <v>188</v>
      </c>
      <c r="F495" s="264" t="s">
        <v>188</v>
      </c>
      <c r="G495" s="264" t="s">
        <v>188</v>
      </c>
      <c r="H495" s="264" t="s">
        <v>188</v>
      </c>
      <c r="I495" s="264" t="s">
        <v>187</v>
      </c>
      <c r="J495" s="264" t="s">
        <v>187</v>
      </c>
      <c r="K495" s="264" t="s">
        <v>187</v>
      </c>
      <c r="L495" s="264" t="s">
        <v>187</v>
      </c>
      <c r="M495" t="s">
        <v>186</v>
      </c>
      <c r="N495" t="s">
        <v>186</v>
      </c>
      <c r="O495" s="264" t="s">
        <v>240</v>
      </c>
      <c r="P495" s="264" t="s">
        <v>240</v>
      </c>
      <c r="Q495" s="264" t="s">
        <v>240</v>
      </c>
      <c r="R495" s="264" t="s">
        <v>240</v>
      </c>
      <c r="S495" s="264" t="s">
        <v>240</v>
      </c>
      <c r="T495" s="264" t="s">
        <v>240</v>
      </c>
      <c r="U495" s="264" t="s">
        <v>240</v>
      </c>
      <c r="V495" s="264" t="s">
        <v>240</v>
      </c>
      <c r="W495" s="264" t="s">
        <v>240</v>
      </c>
      <c r="X495" s="264" t="s">
        <v>240</v>
      </c>
      <c r="Y495" s="264" t="s">
        <v>240</v>
      </c>
      <c r="Z495" s="264" t="s">
        <v>240</v>
      </c>
      <c r="AA495" s="264" t="s">
        <v>240</v>
      </c>
      <c r="AB495" s="264" t="s">
        <v>240</v>
      </c>
      <c r="AC495" s="264" t="s">
        <v>240</v>
      </c>
      <c r="AD495" s="264" t="s">
        <v>240</v>
      </c>
      <c r="AE495" s="264" t="s">
        <v>240</v>
      </c>
      <c r="AF495" s="264" t="s">
        <v>240</v>
      </c>
      <c r="AG495" s="264" t="s">
        <v>240</v>
      </c>
      <c r="AH495" s="264" t="s">
        <v>240</v>
      </c>
      <c r="AI495" s="264" t="s">
        <v>240</v>
      </c>
      <c r="AJ495" s="264" t="s">
        <v>240</v>
      </c>
      <c r="AK495" s="264" t="s">
        <v>240</v>
      </c>
      <c r="AL495" s="264" t="s">
        <v>240</v>
      </c>
      <c r="AM495" s="264" t="s">
        <v>240</v>
      </c>
      <c r="AN495" s="264" t="s">
        <v>240</v>
      </c>
      <c r="AO495" s="264" t="s">
        <v>240</v>
      </c>
      <c r="AP495" s="264" t="s">
        <v>240</v>
      </c>
      <c r="AQ495" s="264" t="s">
        <v>240</v>
      </c>
      <c r="AR495" s="264" t="s">
        <v>240</v>
      </c>
      <c r="AS495" s="264" t="s">
        <v>240</v>
      </c>
      <c r="AT495" s="264" t="s">
        <v>240</v>
      </c>
      <c r="AU495" s="264" t="s">
        <v>240</v>
      </c>
      <c r="AV495" s="264" t="s">
        <v>240</v>
      </c>
      <c r="AW495" s="264" t="s">
        <v>240</v>
      </c>
      <c r="AX495" s="264" t="s">
        <v>240</v>
      </c>
      <c r="AY495" s="264" t="s">
        <v>2044</v>
      </c>
      <c r="AZ495" t="s">
        <v>240</v>
      </c>
    </row>
    <row r="496" spans="1:52" ht="21.75" x14ac:dyDescent="0.25">
      <c r="A496" s="265">
        <v>706830</v>
      </c>
      <c r="B496" s="263" t="s">
        <v>261</v>
      </c>
      <c r="C496" s="286" t="s">
        <v>186</v>
      </c>
      <c r="D496" s="286" t="s">
        <v>188</v>
      </c>
      <c r="E496" s="286" t="s">
        <v>188</v>
      </c>
      <c r="F496" s="286" t="s">
        <v>186</v>
      </c>
      <c r="G496" s="286" t="s">
        <v>186</v>
      </c>
      <c r="H496" s="286" t="s">
        <v>188</v>
      </c>
      <c r="I496" s="286" t="s">
        <v>188</v>
      </c>
      <c r="J496" s="286" t="s">
        <v>188</v>
      </c>
      <c r="K496" s="286" t="s">
        <v>188</v>
      </c>
      <c r="L496" s="286" t="s">
        <v>187</v>
      </c>
      <c r="M496" s="286" t="s">
        <v>188</v>
      </c>
      <c r="N496" s="286" t="s">
        <v>188</v>
      </c>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4"/>
      <c r="AT496" s="264"/>
      <c r="AU496" s="264"/>
      <c r="AV496" s="264"/>
      <c r="AW496" s="264"/>
      <c r="AX496" s="264"/>
      <c r="AY496" s="264" t="s">
        <v>2044</v>
      </c>
      <c r="AZ496" t="s">
        <v>240</v>
      </c>
    </row>
    <row r="497" spans="1:52" ht="15" x14ac:dyDescent="0.25">
      <c r="A497" s="262">
        <v>706831</v>
      </c>
      <c r="B497" s="263" t="s">
        <v>261</v>
      </c>
      <c r="C497" s="264" t="s">
        <v>188</v>
      </c>
      <c r="D497" s="264" t="s">
        <v>188</v>
      </c>
      <c r="E497" s="264" t="s">
        <v>188</v>
      </c>
      <c r="F497" s="264" t="s">
        <v>188</v>
      </c>
      <c r="G497" s="264" t="s">
        <v>188</v>
      </c>
      <c r="H497" s="264" t="s">
        <v>188</v>
      </c>
      <c r="I497" s="264" t="s">
        <v>188</v>
      </c>
      <c r="J497" s="264" t="s">
        <v>188</v>
      </c>
      <c r="K497" s="264" t="s">
        <v>188</v>
      </c>
      <c r="L497" s="264" t="s">
        <v>188</v>
      </c>
      <c r="M497" t="s">
        <v>188</v>
      </c>
      <c r="N497" t="s">
        <v>186</v>
      </c>
      <c r="O497" s="264" t="s">
        <v>240</v>
      </c>
      <c r="P497" s="264" t="s">
        <v>240</v>
      </c>
      <c r="Q497" s="264" t="s">
        <v>240</v>
      </c>
      <c r="R497" s="264" t="s">
        <v>240</v>
      </c>
      <c r="S497" s="264" t="s">
        <v>240</v>
      </c>
      <c r="T497" s="264" t="s">
        <v>240</v>
      </c>
      <c r="U497" s="264" t="s">
        <v>240</v>
      </c>
      <c r="V497" s="264" t="s">
        <v>240</v>
      </c>
      <c r="W497" s="264" t="s">
        <v>240</v>
      </c>
      <c r="X497" s="264" t="s">
        <v>240</v>
      </c>
      <c r="Y497" s="264" t="s">
        <v>240</v>
      </c>
      <c r="Z497" s="264" t="s">
        <v>240</v>
      </c>
      <c r="AA497" s="264" t="s">
        <v>240</v>
      </c>
      <c r="AB497" s="264" t="s">
        <v>240</v>
      </c>
      <c r="AC497" s="264" t="s">
        <v>240</v>
      </c>
      <c r="AD497" s="264" t="s">
        <v>240</v>
      </c>
      <c r="AE497" s="264" t="s">
        <v>240</v>
      </c>
      <c r="AF497" s="264" t="s">
        <v>240</v>
      </c>
      <c r="AG497" s="264" t="s">
        <v>240</v>
      </c>
      <c r="AH497" s="264" t="s">
        <v>240</v>
      </c>
      <c r="AI497" s="264" t="s">
        <v>240</v>
      </c>
      <c r="AJ497" s="264" t="s">
        <v>240</v>
      </c>
      <c r="AK497" s="264" t="s">
        <v>240</v>
      </c>
      <c r="AL497" s="264" t="s">
        <v>240</v>
      </c>
      <c r="AM497" s="264" t="s">
        <v>240</v>
      </c>
      <c r="AN497" s="264" t="s">
        <v>240</v>
      </c>
      <c r="AO497" s="264" t="s">
        <v>240</v>
      </c>
      <c r="AP497" s="264" t="s">
        <v>240</v>
      </c>
      <c r="AQ497" s="264" t="s">
        <v>240</v>
      </c>
      <c r="AR497" s="264" t="s">
        <v>240</v>
      </c>
      <c r="AS497" s="264" t="s">
        <v>240</v>
      </c>
      <c r="AT497" s="264" t="s">
        <v>240</v>
      </c>
      <c r="AU497" s="264" t="s">
        <v>240</v>
      </c>
      <c r="AV497" s="264" t="s">
        <v>240</v>
      </c>
      <c r="AW497" s="264" t="s">
        <v>240</v>
      </c>
      <c r="AX497" s="264" t="s">
        <v>240</v>
      </c>
      <c r="AY497" s="264" t="s">
        <v>2044</v>
      </c>
      <c r="AZ497" t="s">
        <v>5190</v>
      </c>
    </row>
    <row r="498" spans="1:52" ht="15" x14ac:dyDescent="0.25">
      <c r="A498" s="262">
        <v>706832</v>
      </c>
      <c r="B498" s="263" t="s">
        <v>261</v>
      </c>
      <c r="C498" s="264" t="s">
        <v>188</v>
      </c>
      <c r="D498" s="264" t="s">
        <v>188</v>
      </c>
      <c r="E498" s="264" t="s">
        <v>187</v>
      </c>
      <c r="F498" s="264" t="s">
        <v>188</v>
      </c>
      <c r="G498" s="264" t="s">
        <v>188</v>
      </c>
      <c r="H498" s="264" t="s">
        <v>188</v>
      </c>
      <c r="I498" s="264" t="s">
        <v>187</v>
      </c>
      <c r="J498" s="264" t="s">
        <v>187</v>
      </c>
      <c r="K498" s="264" t="s">
        <v>187</v>
      </c>
      <c r="L498" s="264" t="s">
        <v>187</v>
      </c>
      <c r="M498" t="s">
        <v>2124</v>
      </c>
      <c r="N498" t="s">
        <v>186</v>
      </c>
      <c r="O498" s="264" t="s">
        <v>240</v>
      </c>
      <c r="P498" s="264" t="s">
        <v>240</v>
      </c>
      <c r="Q498" s="264" t="s">
        <v>240</v>
      </c>
      <c r="R498" s="264" t="s">
        <v>240</v>
      </c>
      <c r="S498" s="264" t="s">
        <v>240</v>
      </c>
      <c r="T498" s="264" t="s">
        <v>240</v>
      </c>
      <c r="U498" s="264" t="s">
        <v>240</v>
      </c>
      <c r="V498" s="264" t="s">
        <v>240</v>
      </c>
      <c r="W498" s="264" t="s">
        <v>240</v>
      </c>
      <c r="X498" s="264" t="s">
        <v>240</v>
      </c>
      <c r="Y498" s="264" t="s">
        <v>240</v>
      </c>
      <c r="Z498" s="264" t="s">
        <v>240</v>
      </c>
      <c r="AA498" s="264" t="s">
        <v>240</v>
      </c>
      <c r="AB498" s="264" t="s">
        <v>240</v>
      </c>
      <c r="AC498" s="264" t="s">
        <v>240</v>
      </c>
      <c r="AD498" s="264" t="s">
        <v>240</v>
      </c>
      <c r="AE498" s="264" t="s">
        <v>240</v>
      </c>
      <c r="AF498" s="264" t="s">
        <v>240</v>
      </c>
      <c r="AG498" s="264" t="s">
        <v>240</v>
      </c>
      <c r="AH498" s="264" t="s">
        <v>240</v>
      </c>
      <c r="AI498" s="264" t="s">
        <v>240</v>
      </c>
      <c r="AJ498" s="264" t="s">
        <v>240</v>
      </c>
      <c r="AK498" s="264" t="s">
        <v>240</v>
      </c>
      <c r="AL498" s="264" t="s">
        <v>240</v>
      </c>
      <c r="AM498" s="264" t="s">
        <v>240</v>
      </c>
      <c r="AN498" s="264" t="s">
        <v>240</v>
      </c>
      <c r="AO498" s="264" t="s">
        <v>240</v>
      </c>
      <c r="AP498" s="264" t="s">
        <v>240</v>
      </c>
      <c r="AQ498" s="264" t="s">
        <v>240</v>
      </c>
      <c r="AR498" s="264" t="s">
        <v>240</v>
      </c>
      <c r="AS498" s="264" t="s">
        <v>240</v>
      </c>
      <c r="AT498" s="264" t="s">
        <v>240</v>
      </c>
      <c r="AU498" s="264" t="s">
        <v>240</v>
      </c>
      <c r="AV498" s="264" t="s">
        <v>240</v>
      </c>
      <c r="AW498" s="264" t="s">
        <v>240</v>
      </c>
      <c r="AX498" s="264" t="s">
        <v>240</v>
      </c>
      <c r="AY498" s="264" t="s">
        <v>2044</v>
      </c>
      <c r="AZ498" t="s">
        <v>5190</v>
      </c>
    </row>
    <row r="499" spans="1:52" ht="15" x14ac:dyDescent="0.25">
      <c r="A499" s="260">
        <v>706833</v>
      </c>
      <c r="B499" s="261" t="s">
        <v>261</v>
      </c>
      <c r="C499" t="s">
        <v>186</v>
      </c>
      <c r="D499" t="s">
        <v>186</v>
      </c>
      <c r="E499" t="s">
        <v>188</v>
      </c>
      <c r="F499" t="s">
        <v>186</v>
      </c>
      <c r="G499" t="s">
        <v>186</v>
      </c>
      <c r="H499" t="s">
        <v>186</v>
      </c>
      <c r="I499" t="s">
        <v>187</v>
      </c>
      <c r="J499" t="s">
        <v>187</v>
      </c>
      <c r="K499" t="s">
        <v>187</v>
      </c>
      <c r="L499" t="s">
        <v>187</v>
      </c>
      <c r="M499" t="s">
        <v>187</v>
      </c>
      <c r="N499" t="s">
        <v>187</v>
      </c>
      <c r="O499" t="s">
        <v>240</v>
      </c>
      <c r="P499" t="s">
        <v>240</v>
      </c>
      <c r="Q499" t="s">
        <v>240</v>
      </c>
      <c r="R499" t="s">
        <v>240</v>
      </c>
      <c r="S499" t="s">
        <v>240</v>
      </c>
      <c r="T499" t="s">
        <v>240</v>
      </c>
      <c r="U499" t="s">
        <v>240</v>
      </c>
      <c r="V499" t="s">
        <v>240</v>
      </c>
      <c r="W499" t="s">
        <v>240</v>
      </c>
      <c r="X499" t="s">
        <v>240</v>
      </c>
      <c r="Y499" t="s">
        <v>240</v>
      </c>
      <c r="Z499" t="s">
        <v>240</v>
      </c>
      <c r="AA499" t="s">
        <v>240</v>
      </c>
      <c r="AB499" t="s">
        <v>240</v>
      </c>
      <c r="AC499" t="s">
        <v>240</v>
      </c>
      <c r="AD499" t="s">
        <v>240</v>
      </c>
      <c r="AE499" t="s">
        <v>240</v>
      </c>
      <c r="AF499" t="s">
        <v>240</v>
      </c>
      <c r="AG499" t="s">
        <v>240</v>
      </c>
      <c r="AH499" t="s">
        <v>240</v>
      </c>
      <c r="AI499" t="s">
        <v>240</v>
      </c>
      <c r="AJ499" t="s">
        <v>240</v>
      </c>
      <c r="AK499" t="s">
        <v>240</v>
      </c>
      <c r="AL499" t="s">
        <v>240</v>
      </c>
      <c r="AM499" t="s">
        <v>240</v>
      </c>
      <c r="AN499" t="s">
        <v>240</v>
      </c>
      <c r="AO499" t="s">
        <v>240</v>
      </c>
      <c r="AP499" t="s">
        <v>240</v>
      </c>
      <c r="AQ499" t="s">
        <v>240</v>
      </c>
      <c r="AR499" t="s">
        <v>240</v>
      </c>
      <c r="AS499" t="s">
        <v>240</v>
      </c>
      <c r="AT499" t="s">
        <v>240</v>
      </c>
      <c r="AU499" t="s">
        <v>240</v>
      </c>
      <c r="AV499" t="s">
        <v>240</v>
      </c>
      <c r="AW499" t="s">
        <v>240</v>
      </c>
      <c r="AX499" s="259" t="s">
        <v>240</v>
      </c>
      <c r="AY499"/>
      <c r="AZ499" t="s">
        <v>240</v>
      </c>
    </row>
    <row r="500" spans="1:52" ht="15" x14ac:dyDescent="0.25">
      <c r="A500" s="262">
        <v>706834</v>
      </c>
      <c r="B500" s="263" t="s">
        <v>261</v>
      </c>
      <c r="C500" s="264" t="s">
        <v>188</v>
      </c>
      <c r="D500" s="264" t="s">
        <v>187</v>
      </c>
      <c r="E500" s="264" t="s">
        <v>188</v>
      </c>
      <c r="F500" s="264" t="s">
        <v>188</v>
      </c>
      <c r="G500" s="264" t="s">
        <v>188</v>
      </c>
      <c r="H500" s="264" t="s">
        <v>188</v>
      </c>
      <c r="I500" s="264" t="s">
        <v>187</v>
      </c>
      <c r="J500" s="264" t="s">
        <v>187</v>
      </c>
      <c r="K500" s="264" t="s">
        <v>187</v>
      </c>
      <c r="L500" s="264" t="s">
        <v>187</v>
      </c>
      <c r="M500" t="s">
        <v>186</v>
      </c>
      <c r="N500" t="s">
        <v>186</v>
      </c>
      <c r="O500" s="264" t="s">
        <v>240</v>
      </c>
      <c r="P500" s="264" t="s">
        <v>240</v>
      </c>
      <c r="Q500" s="264" t="s">
        <v>240</v>
      </c>
      <c r="R500" s="264" t="s">
        <v>240</v>
      </c>
      <c r="S500" s="264" t="s">
        <v>240</v>
      </c>
      <c r="T500" s="264" t="s">
        <v>240</v>
      </c>
      <c r="U500" s="264" t="s">
        <v>240</v>
      </c>
      <c r="V500" s="264" t="s">
        <v>240</v>
      </c>
      <c r="W500" s="264" t="s">
        <v>240</v>
      </c>
      <c r="X500" s="264" t="s">
        <v>240</v>
      </c>
      <c r="Y500" s="264" t="s">
        <v>240</v>
      </c>
      <c r="Z500" s="264" t="s">
        <v>240</v>
      </c>
      <c r="AA500" s="264" t="s">
        <v>240</v>
      </c>
      <c r="AB500" s="264" t="s">
        <v>240</v>
      </c>
      <c r="AC500" s="264" t="s">
        <v>240</v>
      </c>
      <c r="AD500" s="264" t="s">
        <v>240</v>
      </c>
      <c r="AE500" s="264" t="s">
        <v>240</v>
      </c>
      <c r="AF500" s="264" t="s">
        <v>240</v>
      </c>
      <c r="AG500" s="264" t="s">
        <v>240</v>
      </c>
      <c r="AH500" s="264" t="s">
        <v>240</v>
      </c>
      <c r="AI500" s="264" t="s">
        <v>240</v>
      </c>
      <c r="AJ500" s="264" t="s">
        <v>240</v>
      </c>
      <c r="AK500" s="264" t="s">
        <v>240</v>
      </c>
      <c r="AL500" s="264" t="s">
        <v>240</v>
      </c>
      <c r="AM500" s="264" t="s">
        <v>240</v>
      </c>
      <c r="AN500" s="264" t="s">
        <v>240</v>
      </c>
      <c r="AO500" s="264" t="s">
        <v>240</v>
      </c>
      <c r="AP500" s="264" t="s">
        <v>240</v>
      </c>
      <c r="AQ500" s="264" t="s">
        <v>240</v>
      </c>
      <c r="AR500" s="264" t="s">
        <v>240</v>
      </c>
      <c r="AS500" s="264" t="s">
        <v>240</v>
      </c>
      <c r="AT500" s="264" t="s">
        <v>240</v>
      </c>
      <c r="AU500" s="264" t="s">
        <v>240</v>
      </c>
      <c r="AV500" s="264" t="s">
        <v>240</v>
      </c>
      <c r="AW500" s="264" t="s">
        <v>240</v>
      </c>
      <c r="AX500" s="264" t="s">
        <v>240</v>
      </c>
      <c r="AY500" s="264" t="s">
        <v>2044</v>
      </c>
      <c r="AZ500" t="s">
        <v>5190</v>
      </c>
    </row>
    <row r="501" spans="1:52" ht="15" x14ac:dyDescent="0.25">
      <c r="A501" s="260">
        <v>706835</v>
      </c>
      <c r="B501" s="261" t="s">
        <v>262</v>
      </c>
      <c r="C501" t="s">
        <v>186</v>
      </c>
      <c r="D501" t="s">
        <v>188</v>
      </c>
      <c r="E501" t="s">
        <v>186</v>
      </c>
      <c r="F501" t="s">
        <v>188</v>
      </c>
      <c r="G501" t="s">
        <v>188</v>
      </c>
      <c r="H501" t="s">
        <v>186</v>
      </c>
      <c r="I501" t="s">
        <v>188</v>
      </c>
      <c r="J501" t="s">
        <v>186</v>
      </c>
      <c r="K501" t="s">
        <v>188</v>
      </c>
      <c r="L501" t="s">
        <v>188</v>
      </c>
      <c r="M501" t="s">
        <v>186</v>
      </c>
      <c r="N501" t="s">
        <v>186</v>
      </c>
      <c r="O501" t="s">
        <v>188</v>
      </c>
      <c r="P501" t="s">
        <v>188</v>
      </c>
      <c r="Q501" t="s">
        <v>186</v>
      </c>
      <c r="R501" t="s">
        <v>187</v>
      </c>
      <c r="S501" t="s">
        <v>188</v>
      </c>
      <c r="T501" t="s">
        <v>188</v>
      </c>
      <c r="U501" t="s">
        <v>188</v>
      </c>
      <c r="V501" t="s">
        <v>188</v>
      </c>
      <c r="W501" t="s">
        <v>187</v>
      </c>
      <c r="X501" t="s">
        <v>188</v>
      </c>
      <c r="Y501" t="s">
        <v>188</v>
      </c>
      <c r="Z501" t="s">
        <v>188</v>
      </c>
      <c r="AA501" t="s">
        <v>240</v>
      </c>
      <c r="AB501" t="s">
        <v>240</v>
      </c>
      <c r="AC501" t="s">
        <v>240</v>
      </c>
      <c r="AD501" t="s">
        <v>240</v>
      </c>
      <c r="AE501" t="s">
        <v>240</v>
      </c>
      <c r="AF501" t="s">
        <v>240</v>
      </c>
      <c r="AG501" t="s">
        <v>240</v>
      </c>
      <c r="AH501" t="s">
        <v>240</v>
      </c>
      <c r="AI501" t="s">
        <v>240</v>
      </c>
      <c r="AJ501" t="s">
        <v>240</v>
      </c>
      <c r="AK501" t="s">
        <v>240</v>
      </c>
      <c r="AL501" t="s">
        <v>240</v>
      </c>
      <c r="AM501" t="s">
        <v>240</v>
      </c>
      <c r="AN501" t="s">
        <v>240</v>
      </c>
      <c r="AO501" t="s">
        <v>240</v>
      </c>
      <c r="AP501" t="s">
        <v>240</v>
      </c>
      <c r="AQ501" t="s">
        <v>240</v>
      </c>
      <c r="AR501" t="s">
        <v>240</v>
      </c>
      <c r="AS501"/>
      <c r="AT501" t="s">
        <v>240</v>
      </c>
      <c r="AU501" t="s">
        <v>240</v>
      </c>
      <c r="AV501" t="s">
        <v>240</v>
      </c>
      <c r="AW501" t="s">
        <v>240</v>
      </c>
      <c r="AX501" s="259" t="s">
        <v>240</v>
      </c>
      <c r="AY501"/>
      <c r="AZ501" t="s">
        <v>240</v>
      </c>
    </row>
    <row r="502" spans="1:52" ht="21.75" x14ac:dyDescent="0.25">
      <c r="A502" s="265">
        <v>706836</v>
      </c>
      <c r="B502" s="263" t="s">
        <v>261</v>
      </c>
      <c r="C502" s="286" t="s">
        <v>186</v>
      </c>
      <c r="D502" s="286" t="s">
        <v>186</v>
      </c>
      <c r="E502" s="286" t="s">
        <v>186</v>
      </c>
      <c r="F502" s="286" t="s">
        <v>188</v>
      </c>
      <c r="G502" s="286" t="s">
        <v>186</v>
      </c>
      <c r="H502" s="286" t="s">
        <v>188</v>
      </c>
      <c r="I502" s="286" t="s">
        <v>187</v>
      </c>
      <c r="J502" s="286" t="s">
        <v>187</v>
      </c>
      <c r="K502" s="286" t="s">
        <v>187</v>
      </c>
      <c r="L502" s="286" t="s">
        <v>187</v>
      </c>
      <c r="M502" s="286" t="s">
        <v>187</v>
      </c>
      <c r="N502" s="286" t="s">
        <v>187</v>
      </c>
      <c r="O502" s="264"/>
      <c r="P502" s="264"/>
      <c r="Q502" s="264"/>
      <c r="R502" s="264"/>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S502" s="264"/>
      <c r="AT502" s="264"/>
      <c r="AU502" s="264"/>
      <c r="AV502" s="264"/>
      <c r="AW502" s="264"/>
      <c r="AX502" s="264"/>
      <c r="AY502" s="264" t="s">
        <v>2044</v>
      </c>
      <c r="AZ502" t="s">
        <v>240</v>
      </c>
    </row>
    <row r="503" spans="1:52" ht="15" x14ac:dyDescent="0.25">
      <c r="A503" s="262">
        <v>706837</v>
      </c>
      <c r="B503" s="263" t="s">
        <v>261</v>
      </c>
      <c r="C503" s="264" t="s">
        <v>188</v>
      </c>
      <c r="D503" s="264" t="s">
        <v>188</v>
      </c>
      <c r="E503" s="264" t="s">
        <v>188</v>
      </c>
      <c r="F503" s="264" t="s">
        <v>188</v>
      </c>
      <c r="G503" s="264" t="s">
        <v>188</v>
      </c>
      <c r="H503" s="264" t="s">
        <v>188</v>
      </c>
      <c r="I503" s="264" t="s">
        <v>187</v>
      </c>
      <c r="J503" s="264" t="s">
        <v>187</v>
      </c>
      <c r="K503" s="264" t="s">
        <v>187</v>
      </c>
      <c r="L503" s="264" t="s">
        <v>187</v>
      </c>
      <c r="M503" t="s">
        <v>186</v>
      </c>
      <c r="N503" t="s">
        <v>186</v>
      </c>
      <c r="O503" s="264" t="s">
        <v>240</v>
      </c>
      <c r="P503" s="264" t="s">
        <v>240</v>
      </c>
      <c r="Q503" s="264" t="s">
        <v>240</v>
      </c>
      <c r="R503" s="264" t="s">
        <v>240</v>
      </c>
      <c r="S503" s="264" t="s">
        <v>240</v>
      </c>
      <c r="T503" s="264" t="s">
        <v>240</v>
      </c>
      <c r="U503" s="264" t="s">
        <v>240</v>
      </c>
      <c r="V503" s="264" t="s">
        <v>240</v>
      </c>
      <c r="W503" s="264" t="s">
        <v>240</v>
      </c>
      <c r="X503" s="264" t="s">
        <v>240</v>
      </c>
      <c r="Y503" s="264" t="s">
        <v>240</v>
      </c>
      <c r="Z503" s="264" t="s">
        <v>240</v>
      </c>
      <c r="AA503" s="264" t="s">
        <v>240</v>
      </c>
      <c r="AB503" s="264" t="s">
        <v>240</v>
      </c>
      <c r="AC503" s="264" t="s">
        <v>240</v>
      </c>
      <c r="AD503" s="264" t="s">
        <v>240</v>
      </c>
      <c r="AE503" s="264" t="s">
        <v>240</v>
      </c>
      <c r="AF503" s="264" t="s">
        <v>240</v>
      </c>
      <c r="AG503" s="264" t="s">
        <v>240</v>
      </c>
      <c r="AH503" s="264" t="s">
        <v>240</v>
      </c>
      <c r="AI503" s="264" t="s">
        <v>240</v>
      </c>
      <c r="AJ503" s="264" t="s">
        <v>240</v>
      </c>
      <c r="AK503" s="264" t="s">
        <v>240</v>
      </c>
      <c r="AL503" s="264" t="s">
        <v>240</v>
      </c>
      <c r="AM503" s="264" t="s">
        <v>240</v>
      </c>
      <c r="AN503" s="264" t="s">
        <v>240</v>
      </c>
      <c r="AO503" s="264" t="s">
        <v>240</v>
      </c>
      <c r="AP503" s="264" t="s">
        <v>240</v>
      </c>
      <c r="AQ503" s="264" t="s">
        <v>240</v>
      </c>
      <c r="AR503" s="264" t="s">
        <v>240</v>
      </c>
      <c r="AS503" s="264" t="s">
        <v>240</v>
      </c>
      <c r="AT503" s="264" t="s">
        <v>240</v>
      </c>
      <c r="AU503" s="264" t="s">
        <v>240</v>
      </c>
      <c r="AV503" s="264" t="s">
        <v>240</v>
      </c>
      <c r="AW503" s="264" t="s">
        <v>240</v>
      </c>
      <c r="AX503" s="264" t="s">
        <v>240</v>
      </c>
      <c r="AY503" s="264" t="s">
        <v>2044</v>
      </c>
      <c r="AZ503" t="s">
        <v>5190</v>
      </c>
    </row>
    <row r="504" spans="1:52" ht="15" x14ac:dyDescent="0.25">
      <c r="A504" s="262">
        <v>706838</v>
      </c>
      <c r="B504" s="263" t="s">
        <v>261</v>
      </c>
      <c r="C504" s="264" t="s">
        <v>188</v>
      </c>
      <c r="D504" s="264" t="s">
        <v>188</v>
      </c>
      <c r="E504" s="264" t="s">
        <v>188</v>
      </c>
      <c r="F504" s="264" t="s">
        <v>188</v>
      </c>
      <c r="G504" s="264" t="s">
        <v>188</v>
      </c>
      <c r="H504" s="264" t="s">
        <v>188</v>
      </c>
      <c r="I504" s="264" t="s">
        <v>187</v>
      </c>
      <c r="J504" s="264" t="s">
        <v>187</v>
      </c>
      <c r="K504" s="264" t="s">
        <v>187</v>
      </c>
      <c r="L504" s="264" t="s">
        <v>187</v>
      </c>
      <c r="M504" t="s">
        <v>186</v>
      </c>
      <c r="N504" t="s">
        <v>186</v>
      </c>
      <c r="O504" s="264" t="s">
        <v>240</v>
      </c>
      <c r="P504" s="264" t="s">
        <v>240</v>
      </c>
      <c r="Q504" s="264" t="s">
        <v>240</v>
      </c>
      <c r="R504" s="264" t="s">
        <v>240</v>
      </c>
      <c r="S504" s="264" t="s">
        <v>240</v>
      </c>
      <c r="T504" s="264" t="s">
        <v>240</v>
      </c>
      <c r="U504" s="264" t="s">
        <v>240</v>
      </c>
      <c r="V504" s="264" t="s">
        <v>240</v>
      </c>
      <c r="W504" s="264" t="s">
        <v>240</v>
      </c>
      <c r="X504" s="264" t="s">
        <v>240</v>
      </c>
      <c r="Y504" s="264" t="s">
        <v>240</v>
      </c>
      <c r="Z504" s="264" t="s">
        <v>240</v>
      </c>
      <c r="AA504" s="264" t="s">
        <v>240</v>
      </c>
      <c r="AB504" s="264" t="s">
        <v>240</v>
      </c>
      <c r="AC504" s="264" t="s">
        <v>240</v>
      </c>
      <c r="AD504" s="264" t="s">
        <v>240</v>
      </c>
      <c r="AE504" s="264" t="s">
        <v>240</v>
      </c>
      <c r="AF504" s="264" t="s">
        <v>240</v>
      </c>
      <c r="AG504" s="264" t="s">
        <v>240</v>
      </c>
      <c r="AH504" s="264" t="s">
        <v>240</v>
      </c>
      <c r="AI504" s="264" t="s">
        <v>240</v>
      </c>
      <c r="AJ504" s="264" t="s">
        <v>240</v>
      </c>
      <c r="AK504" s="264" t="s">
        <v>240</v>
      </c>
      <c r="AL504" s="264" t="s">
        <v>240</v>
      </c>
      <c r="AM504" s="264" t="s">
        <v>240</v>
      </c>
      <c r="AN504" s="264" t="s">
        <v>240</v>
      </c>
      <c r="AO504" s="264" t="s">
        <v>240</v>
      </c>
      <c r="AP504" s="264" t="s">
        <v>240</v>
      </c>
      <c r="AQ504" s="264" t="s">
        <v>240</v>
      </c>
      <c r="AR504" s="264" t="s">
        <v>240</v>
      </c>
      <c r="AS504" s="264" t="s">
        <v>240</v>
      </c>
      <c r="AT504" s="264" t="s">
        <v>240</v>
      </c>
      <c r="AU504" s="264" t="s">
        <v>240</v>
      </c>
      <c r="AV504" s="264" t="s">
        <v>240</v>
      </c>
      <c r="AW504" s="264" t="s">
        <v>240</v>
      </c>
      <c r="AX504" s="264" t="s">
        <v>240</v>
      </c>
      <c r="AY504" s="264" t="s">
        <v>2044</v>
      </c>
      <c r="AZ504" t="s">
        <v>5190</v>
      </c>
    </row>
    <row r="505" spans="1:52" ht="15" x14ac:dyDescent="0.25">
      <c r="A505" s="262">
        <v>706839</v>
      </c>
      <c r="B505" s="263" t="s">
        <v>261</v>
      </c>
      <c r="C505" s="264" t="s">
        <v>188</v>
      </c>
      <c r="D505" s="264" t="s">
        <v>188</v>
      </c>
      <c r="E505" s="264" t="s">
        <v>188</v>
      </c>
      <c r="F505" s="264" t="s">
        <v>188</v>
      </c>
      <c r="G505" s="264" t="s">
        <v>188</v>
      </c>
      <c r="H505" s="264" t="s">
        <v>188</v>
      </c>
      <c r="I505" s="264" t="s">
        <v>187</v>
      </c>
      <c r="J505" s="264" t="s">
        <v>187</v>
      </c>
      <c r="K505" s="264" t="s">
        <v>187</v>
      </c>
      <c r="L505" s="264" t="s">
        <v>187</v>
      </c>
      <c r="M505" t="s">
        <v>188</v>
      </c>
      <c r="N505" t="s">
        <v>186</v>
      </c>
      <c r="O505" s="264" t="s">
        <v>240</v>
      </c>
      <c r="P505" s="264" t="s">
        <v>240</v>
      </c>
      <c r="Q505" s="264" t="s">
        <v>240</v>
      </c>
      <c r="R505" s="264" t="s">
        <v>240</v>
      </c>
      <c r="S505" s="264" t="s">
        <v>240</v>
      </c>
      <c r="T505" s="264" t="s">
        <v>240</v>
      </c>
      <c r="U505" s="264" t="s">
        <v>240</v>
      </c>
      <c r="V505" s="264" t="s">
        <v>240</v>
      </c>
      <c r="W505" s="264" t="s">
        <v>240</v>
      </c>
      <c r="X505" s="264" t="s">
        <v>240</v>
      </c>
      <c r="Y505" s="264" t="s">
        <v>240</v>
      </c>
      <c r="Z505" s="264" t="s">
        <v>240</v>
      </c>
      <c r="AA505" s="264" t="s">
        <v>240</v>
      </c>
      <c r="AB505" s="264" t="s">
        <v>240</v>
      </c>
      <c r="AC505" s="264" t="s">
        <v>240</v>
      </c>
      <c r="AD505" s="264" t="s">
        <v>240</v>
      </c>
      <c r="AE505" s="264" t="s">
        <v>240</v>
      </c>
      <c r="AF505" s="264" t="s">
        <v>240</v>
      </c>
      <c r="AG505" s="264" t="s">
        <v>240</v>
      </c>
      <c r="AH505" s="264" t="s">
        <v>240</v>
      </c>
      <c r="AI505" s="264" t="s">
        <v>240</v>
      </c>
      <c r="AJ505" s="264" t="s">
        <v>240</v>
      </c>
      <c r="AK505" s="264" t="s">
        <v>240</v>
      </c>
      <c r="AL505" s="264" t="s">
        <v>240</v>
      </c>
      <c r="AM505" s="264" t="s">
        <v>240</v>
      </c>
      <c r="AN505" s="264" t="s">
        <v>240</v>
      </c>
      <c r="AO505" s="264" t="s">
        <v>240</v>
      </c>
      <c r="AP505" s="264" t="s">
        <v>240</v>
      </c>
      <c r="AQ505" s="264" t="s">
        <v>240</v>
      </c>
      <c r="AR505" s="264" t="s">
        <v>240</v>
      </c>
      <c r="AS505" s="264" t="s">
        <v>240</v>
      </c>
      <c r="AT505" s="264" t="s">
        <v>240</v>
      </c>
      <c r="AU505" s="264" t="s">
        <v>240</v>
      </c>
      <c r="AV505" s="264" t="s">
        <v>240</v>
      </c>
      <c r="AW505" s="264" t="s">
        <v>240</v>
      </c>
      <c r="AX505" s="264" t="s">
        <v>240</v>
      </c>
      <c r="AY505" s="264" t="s">
        <v>2044</v>
      </c>
      <c r="AZ505" t="s">
        <v>240</v>
      </c>
    </row>
    <row r="506" spans="1:52" ht="15" x14ac:dyDescent="0.25">
      <c r="A506" s="262">
        <v>706840</v>
      </c>
      <c r="B506" s="263" t="s">
        <v>261</v>
      </c>
      <c r="C506" s="264" t="s">
        <v>188</v>
      </c>
      <c r="D506" s="264" t="s">
        <v>188</v>
      </c>
      <c r="E506" s="264" t="s">
        <v>188</v>
      </c>
      <c r="F506" s="264" t="s">
        <v>188</v>
      </c>
      <c r="G506" s="264" t="s">
        <v>188</v>
      </c>
      <c r="H506" s="264" t="s">
        <v>188</v>
      </c>
      <c r="I506" s="264" t="s">
        <v>187</v>
      </c>
      <c r="J506" s="264" t="s">
        <v>187</v>
      </c>
      <c r="K506" s="264" t="s">
        <v>187</v>
      </c>
      <c r="L506" s="264" t="s">
        <v>187</v>
      </c>
      <c r="M506" t="s">
        <v>2124</v>
      </c>
      <c r="N506" t="s">
        <v>186</v>
      </c>
      <c r="O506" s="264" t="s">
        <v>240</v>
      </c>
      <c r="P506" s="264" t="s">
        <v>240</v>
      </c>
      <c r="Q506" s="264" t="s">
        <v>240</v>
      </c>
      <c r="R506" s="264" t="s">
        <v>240</v>
      </c>
      <c r="S506" s="264" t="s">
        <v>240</v>
      </c>
      <c r="T506" s="264" t="s">
        <v>240</v>
      </c>
      <c r="U506" s="264" t="s">
        <v>240</v>
      </c>
      <c r="V506" s="264" t="s">
        <v>240</v>
      </c>
      <c r="W506" s="264" t="s">
        <v>240</v>
      </c>
      <c r="X506" s="264" t="s">
        <v>240</v>
      </c>
      <c r="Y506" s="264" t="s">
        <v>240</v>
      </c>
      <c r="Z506" s="264" t="s">
        <v>240</v>
      </c>
      <c r="AA506" s="264" t="s">
        <v>240</v>
      </c>
      <c r="AB506" s="264" t="s">
        <v>240</v>
      </c>
      <c r="AC506" s="264" t="s">
        <v>240</v>
      </c>
      <c r="AD506" s="264" t="s">
        <v>240</v>
      </c>
      <c r="AE506" s="264" t="s">
        <v>240</v>
      </c>
      <c r="AF506" s="264" t="s">
        <v>240</v>
      </c>
      <c r="AG506" s="264" t="s">
        <v>240</v>
      </c>
      <c r="AH506" s="264" t="s">
        <v>240</v>
      </c>
      <c r="AI506" s="264" t="s">
        <v>240</v>
      </c>
      <c r="AJ506" s="264" t="s">
        <v>240</v>
      </c>
      <c r="AK506" s="264" t="s">
        <v>240</v>
      </c>
      <c r="AL506" s="264" t="s">
        <v>240</v>
      </c>
      <c r="AM506" s="264" t="s">
        <v>240</v>
      </c>
      <c r="AN506" s="264" t="s">
        <v>240</v>
      </c>
      <c r="AO506" s="264" t="s">
        <v>240</v>
      </c>
      <c r="AP506" s="264" t="s">
        <v>240</v>
      </c>
      <c r="AQ506" s="264" t="s">
        <v>240</v>
      </c>
      <c r="AR506" s="264" t="s">
        <v>240</v>
      </c>
      <c r="AS506" s="264" t="s">
        <v>240</v>
      </c>
      <c r="AT506" s="264" t="s">
        <v>240</v>
      </c>
      <c r="AU506" s="264" t="s">
        <v>240</v>
      </c>
      <c r="AV506" s="264" t="s">
        <v>240</v>
      </c>
      <c r="AW506" s="264" t="s">
        <v>240</v>
      </c>
      <c r="AX506" s="264" t="s">
        <v>240</v>
      </c>
      <c r="AY506" s="264" t="s">
        <v>2044</v>
      </c>
      <c r="AZ506" t="s">
        <v>5190</v>
      </c>
    </row>
    <row r="507" spans="1:52" ht="15" x14ac:dyDescent="0.25">
      <c r="A507" s="260">
        <v>706841</v>
      </c>
      <c r="B507" s="261" t="s">
        <v>467</v>
      </c>
      <c r="C507" t="s">
        <v>186</v>
      </c>
      <c r="D507" t="s">
        <v>186</v>
      </c>
      <c r="E507" t="s">
        <v>186</v>
      </c>
      <c r="F507" t="s">
        <v>188</v>
      </c>
      <c r="G507" t="s">
        <v>188</v>
      </c>
      <c r="H507" t="s">
        <v>188</v>
      </c>
      <c r="I507" t="s">
        <v>186</v>
      </c>
      <c r="J507" t="s">
        <v>186</v>
      </c>
      <c r="K507" t="s">
        <v>186</v>
      </c>
      <c r="L507" t="s">
        <v>186</v>
      </c>
      <c r="M507" t="s">
        <v>186</v>
      </c>
      <c r="N507" t="s">
        <v>186</v>
      </c>
      <c r="O507" t="s">
        <v>240</v>
      </c>
      <c r="P507" t="s">
        <v>240</v>
      </c>
      <c r="Q507" t="s">
        <v>240</v>
      </c>
      <c r="R507" t="s">
        <v>240</v>
      </c>
      <c r="S507" t="s">
        <v>240</v>
      </c>
      <c r="T507" t="s">
        <v>240</v>
      </c>
      <c r="U507" t="s">
        <v>240</v>
      </c>
      <c r="V507" t="s">
        <v>240</v>
      </c>
      <c r="W507" t="s">
        <v>240</v>
      </c>
      <c r="X507" t="s">
        <v>240</v>
      </c>
      <c r="Y507" t="s">
        <v>240</v>
      </c>
      <c r="Z507" t="s">
        <v>240</v>
      </c>
      <c r="AA507" t="s">
        <v>240</v>
      </c>
      <c r="AB507" t="s">
        <v>240</v>
      </c>
      <c r="AC507" t="s">
        <v>240</v>
      </c>
      <c r="AD507" t="s">
        <v>240</v>
      </c>
      <c r="AE507" t="s">
        <v>240</v>
      </c>
      <c r="AF507" t="s">
        <v>240</v>
      </c>
      <c r="AG507" t="s">
        <v>240</v>
      </c>
      <c r="AH507" t="s">
        <v>240</v>
      </c>
      <c r="AI507" t="s">
        <v>240</v>
      </c>
      <c r="AJ507" t="s">
        <v>240</v>
      </c>
      <c r="AK507" t="s">
        <v>240</v>
      </c>
      <c r="AL507" t="s">
        <v>240</v>
      </c>
      <c r="AM507" t="s">
        <v>240</v>
      </c>
      <c r="AN507" t="s">
        <v>240</v>
      </c>
      <c r="AO507" t="s">
        <v>240</v>
      </c>
      <c r="AP507" t="s">
        <v>240</v>
      </c>
      <c r="AQ507" t="s">
        <v>240</v>
      </c>
      <c r="AR507" t="s">
        <v>240</v>
      </c>
      <c r="AS507" t="s">
        <v>240</v>
      </c>
      <c r="AT507" t="s">
        <v>240</v>
      </c>
      <c r="AU507" t="s">
        <v>240</v>
      </c>
      <c r="AV507" t="s">
        <v>240</v>
      </c>
      <c r="AW507" t="s">
        <v>240</v>
      </c>
      <c r="AX507" s="259" t="s">
        <v>240</v>
      </c>
      <c r="AY507"/>
      <c r="AZ507" t="s">
        <v>240</v>
      </c>
    </row>
    <row r="508" spans="1:52" ht="15" x14ac:dyDescent="0.25">
      <c r="A508" s="262">
        <v>706842</v>
      </c>
      <c r="B508" s="263" t="s">
        <v>261</v>
      </c>
      <c r="C508" s="264" t="s">
        <v>188</v>
      </c>
      <c r="D508" s="264" t="s">
        <v>188</v>
      </c>
      <c r="E508" s="264" t="s">
        <v>188</v>
      </c>
      <c r="F508" s="264" t="s">
        <v>188</v>
      </c>
      <c r="G508" s="264" t="s">
        <v>188</v>
      </c>
      <c r="H508" s="264" t="s">
        <v>188</v>
      </c>
      <c r="I508" s="264" t="s">
        <v>187</v>
      </c>
      <c r="J508" s="264" t="s">
        <v>188</v>
      </c>
      <c r="K508" s="264" t="s">
        <v>187</v>
      </c>
      <c r="L508" s="264" t="s">
        <v>187</v>
      </c>
      <c r="M508" t="s">
        <v>186</v>
      </c>
      <c r="N508" t="s">
        <v>186</v>
      </c>
      <c r="O508" s="264" t="s">
        <v>240</v>
      </c>
      <c r="P508" s="264" t="s">
        <v>240</v>
      </c>
      <c r="Q508" s="264" t="s">
        <v>240</v>
      </c>
      <c r="R508" s="264" t="s">
        <v>240</v>
      </c>
      <c r="S508" s="264" t="s">
        <v>240</v>
      </c>
      <c r="T508" s="264" t="s">
        <v>240</v>
      </c>
      <c r="U508" s="264" t="s">
        <v>240</v>
      </c>
      <c r="V508" s="264" t="s">
        <v>240</v>
      </c>
      <c r="W508" s="264" t="s">
        <v>240</v>
      </c>
      <c r="X508" s="264" t="s">
        <v>240</v>
      </c>
      <c r="Y508" s="264" t="s">
        <v>240</v>
      </c>
      <c r="Z508" s="264" t="s">
        <v>240</v>
      </c>
      <c r="AA508" s="264" t="s">
        <v>240</v>
      </c>
      <c r="AB508" s="264" t="s">
        <v>240</v>
      </c>
      <c r="AC508" s="264" t="s">
        <v>240</v>
      </c>
      <c r="AD508" s="264" t="s">
        <v>240</v>
      </c>
      <c r="AE508" s="264" t="s">
        <v>240</v>
      </c>
      <c r="AF508" s="264" t="s">
        <v>240</v>
      </c>
      <c r="AG508" s="264" t="s">
        <v>240</v>
      </c>
      <c r="AH508" s="264" t="s">
        <v>240</v>
      </c>
      <c r="AI508" s="264" t="s">
        <v>240</v>
      </c>
      <c r="AJ508" s="264" t="s">
        <v>240</v>
      </c>
      <c r="AK508" s="264" t="s">
        <v>240</v>
      </c>
      <c r="AL508" s="264" t="s">
        <v>240</v>
      </c>
      <c r="AM508" s="264" t="s">
        <v>240</v>
      </c>
      <c r="AN508" s="264" t="s">
        <v>240</v>
      </c>
      <c r="AO508" s="264" t="s">
        <v>240</v>
      </c>
      <c r="AP508" s="264" t="s">
        <v>240</v>
      </c>
      <c r="AQ508" s="264" t="s">
        <v>240</v>
      </c>
      <c r="AR508" s="264" t="s">
        <v>240</v>
      </c>
      <c r="AS508" s="264" t="s">
        <v>240</v>
      </c>
      <c r="AT508" s="264" t="s">
        <v>240</v>
      </c>
      <c r="AU508" s="264" t="s">
        <v>240</v>
      </c>
      <c r="AV508" s="264" t="s">
        <v>240</v>
      </c>
      <c r="AW508" s="264" t="s">
        <v>240</v>
      </c>
      <c r="AX508" s="264" t="s">
        <v>240</v>
      </c>
      <c r="AY508" s="264" t="s">
        <v>2044</v>
      </c>
      <c r="AZ508" t="s">
        <v>5190</v>
      </c>
    </row>
    <row r="509" spans="1:52" ht="15" x14ac:dyDescent="0.25">
      <c r="A509" s="262">
        <v>706843</v>
      </c>
      <c r="B509" s="263" t="s">
        <v>261</v>
      </c>
      <c r="C509" s="264" t="s">
        <v>186</v>
      </c>
      <c r="D509" s="264" t="s">
        <v>188</v>
      </c>
      <c r="E509" s="264" t="s">
        <v>186</v>
      </c>
      <c r="F509" s="264" t="s">
        <v>187</v>
      </c>
      <c r="G509" s="264" t="s">
        <v>187</v>
      </c>
      <c r="H509" s="264" t="s">
        <v>188</v>
      </c>
      <c r="I509" s="264" t="s">
        <v>187</v>
      </c>
      <c r="J509" s="264" t="s">
        <v>187</v>
      </c>
      <c r="K509" s="264" t="s">
        <v>187</v>
      </c>
      <c r="L509" s="264" t="s">
        <v>187</v>
      </c>
      <c r="M509" t="s">
        <v>188</v>
      </c>
      <c r="N509" t="s">
        <v>186</v>
      </c>
      <c r="O509" s="264" t="s">
        <v>240</v>
      </c>
      <c r="P509" s="264" t="s">
        <v>240</v>
      </c>
      <c r="Q509" s="264" t="s">
        <v>240</v>
      </c>
      <c r="R509" s="264" t="s">
        <v>240</v>
      </c>
      <c r="S509" s="264" t="s">
        <v>240</v>
      </c>
      <c r="T509" s="264" t="s">
        <v>240</v>
      </c>
      <c r="U509" s="264" t="s">
        <v>240</v>
      </c>
      <c r="V509" s="264" t="s">
        <v>240</v>
      </c>
      <c r="W509" s="264" t="s">
        <v>240</v>
      </c>
      <c r="X509" s="264" t="s">
        <v>240</v>
      </c>
      <c r="Y509" s="264" t="s">
        <v>240</v>
      </c>
      <c r="Z509" s="264" t="s">
        <v>240</v>
      </c>
      <c r="AA509" s="264" t="s">
        <v>240</v>
      </c>
      <c r="AB509" s="264" t="s">
        <v>240</v>
      </c>
      <c r="AC509" s="264" t="s">
        <v>240</v>
      </c>
      <c r="AD509" s="264" t="s">
        <v>240</v>
      </c>
      <c r="AE509" s="264" t="s">
        <v>240</v>
      </c>
      <c r="AF509" s="264" t="s">
        <v>240</v>
      </c>
      <c r="AG509" s="264" t="s">
        <v>240</v>
      </c>
      <c r="AH509" s="264" t="s">
        <v>240</v>
      </c>
      <c r="AI509" s="264" t="s">
        <v>240</v>
      </c>
      <c r="AJ509" s="264" t="s">
        <v>240</v>
      </c>
      <c r="AK509" s="264" t="s">
        <v>240</v>
      </c>
      <c r="AL509" s="264" t="s">
        <v>240</v>
      </c>
      <c r="AM509" s="264" t="s">
        <v>240</v>
      </c>
      <c r="AN509" s="264" t="s">
        <v>240</v>
      </c>
      <c r="AO509" s="264" t="s">
        <v>240</v>
      </c>
      <c r="AP509" s="264" t="s">
        <v>240</v>
      </c>
      <c r="AQ509" s="264" t="s">
        <v>240</v>
      </c>
      <c r="AR509" s="264" t="s">
        <v>240</v>
      </c>
      <c r="AS509" s="264" t="s">
        <v>240</v>
      </c>
      <c r="AT509" s="264" t="s">
        <v>240</v>
      </c>
      <c r="AU509" s="264" t="s">
        <v>240</v>
      </c>
      <c r="AV509" s="264" t="s">
        <v>240</v>
      </c>
      <c r="AW509" s="264" t="s">
        <v>240</v>
      </c>
      <c r="AX509" s="264" t="s">
        <v>240</v>
      </c>
      <c r="AY509" s="264" t="s">
        <v>2044</v>
      </c>
      <c r="AZ509" t="s">
        <v>5190</v>
      </c>
    </row>
    <row r="510" spans="1:52" ht="15" x14ac:dyDescent="0.25">
      <c r="A510" s="262">
        <v>706844</v>
      </c>
      <c r="B510" s="263" t="s">
        <v>261</v>
      </c>
      <c r="C510" s="264" t="s">
        <v>188</v>
      </c>
      <c r="D510" s="264" t="s">
        <v>188</v>
      </c>
      <c r="E510" s="264" t="s">
        <v>188</v>
      </c>
      <c r="F510" s="264" t="s">
        <v>188</v>
      </c>
      <c r="G510" s="264" t="s">
        <v>188</v>
      </c>
      <c r="H510" s="264" t="s">
        <v>188</v>
      </c>
      <c r="I510" s="264" t="s">
        <v>187</v>
      </c>
      <c r="J510" s="264" t="s">
        <v>187</v>
      </c>
      <c r="K510" s="264" t="s">
        <v>187</v>
      </c>
      <c r="L510" s="264" t="s">
        <v>187</v>
      </c>
      <c r="M510" t="s">
        <v>2124</v>
      </c>
      <c r="N510" t="s">
        <v>186</v>
      </c>
      <c r="O510" s="264" t="s">
        <v>240</v>
      </c>
      <c r="P510" s="264" t="s">
        <v>240</v>
      </c>
      <c r="Q510" s="264" t="s">
        <v>240</v>
      </c>
      <c r="R510" s="264" t="s">
        <v>240</v>
      </c>
      <c r="S510" s="264" t="s">
        <v>240</v>
      </c>
      <c r="T510" s="264" t="s">
        <v>240</v>
      </c>
      <c r="U510" s="264" t="s">
        <v>240</v>
      </c>
      <c r="V510" s="264" t="s">
        <v>240</v>
      </c>
      <c r="W510" s="264" t="s">
        <v>240</v>
      </c>
      <c r="X510" s="264" t="s">
        <v>240</v>
      </c>
      <c r="Y510" s="264" t="s">
        <v>240</v>
      </c>
      <c r="Z510" s="264" t="s">
        <v>240</v>
      </c>
      <c r="AA510" s="264" t="s">
        <v>240</v>
      </c>
      <c r="AB510" s="264" t="s">
        <v>240</v>
      </c>
      <c r="AC510" s="264" t="s">
        <v>240</v>
      </c>
      <c r="AD510" s="264" t="s">
        <v>240</v>
      </c>
      <c r="AE510" s="264" t="s">
        <v>240</v>
      </c>
      <c r="AF510" s="264" t="s">
        <v>240</v>
      </c>
      <c r="AG510" s="264" t="s">
        <v>240</v>
      </c>
      <c r="AH510" s="264" t="s">
        <v>240</v>
      </c>
      <c r="AI510" s="264" t="s">
        <v>240</v>
      </c>
      <c r="AJ510" s="264" t="s">
        <v>240</v>
      </c>
      <c r="AK510" s="264" t="s">
        <v>240</v>
      </c>
      <c r="AL510" s="264" t="s">
        <v>240</v>
      </c>
      <c r="AM510" s="264" t="s">
        <v>240</v>
      </c>
      <c r="AN510" s="264" t="s">
        <v>240</v>
      </c>
      <c r="AO510" s="264" t="s">
        <v>240</v>
      </c>
      <c r="AP510" s="264" t="s">
        <v>240</v>
      </c>
      <c r="AQ510" s="264" t="s">
        <v>240</v>
      </c>
      <c r="AR510" s="264" t="s">
        <v>240</v>
      </c>
      <c r="AS510" s="264" t="s">
        <v>240</v>
      </c>
      <c r="AT510" s="264" t="s">
        <v>240</v>
      </c>
      <c r="AU510" s="264" t="s">
        <v>240</v>
      </c>
      <c r="AV510" s="264" t="s">
        <v>240</v>
      </c>
      <c r="AW510" s="264" t="s">
        <v>240</v>
      </c>
      <c r="AX510" s="264" t="s">
        <v>240</v>
      </c>
      <c r="AY510" s="264" t="s">
        <v>2044</v>
      </c>
      <c r="AZ510" t="s">
        <v>5190</v>
      </c>
    </row>
    <row r="511" spans="1:52" ht="15" x14ac:dyDescent="0.25">
      <c r="A511" s="262">
        <v>706845</v>
      </c>
      <c r="B511" s="263" t="s">
        <v>261</v>
      </c>
      <c r="C511" s="264" t="s">
        <v>188</v>
      </c>
      <c r="D511" s="264" t="s">
        <v>187</v>
      </c>
      <c r="E511" s="264" t="s">
        <v>188</v>
      </c>
      <c r="F511" s="264" t="s">
        <v>187</v>
      </c>
      <c r="G511" s="264" t="s">
        <v>187</v>
      </c>
      <c r="H511" s="264" t="s">
        <v>188</v>
      </c>
      <c r="I511" s="264" t="s">
        <v>187</v>
      </c>
      <c r="J511" s="264" t="s">
        <v>187</v>
      </c>
      <c r="K511" s="264" t="s">
        <v>187</v>
      </c>
      <c r="L511" s="264" t="s">
        <v>187</v>
      </c>
      <c r="M511" t="s">
        <v>186</v>
      </c>
      <c r="N511" t="s">
        <v>186</v>
      </c>
      <c r="O511" s="264" t="s">
        <v>240</v>
      </c>
      <c r="P511" s="264" t="s">
        <v>240</v>
      </c>
      <c r="Q511" s="264" t="s">
        <v>240</v>
      </c>
      <c r="R511" s="264" t="s">
        <v>240</v>
      </c>
      <c r="S511" s="264" t="s">
        <v>240</v>
      </c>
      <c r="T511" s="264" t="s">
        <v>240</v>
      </c>
      <c r="U511" s="264" t="s">
        <v>240</v>
      </c>
      <c r="V511" s="264" t="s">
        <v>240</v>
      </c>
      <c r="W511" s="264" t="s">
        <v>240</v>
      </c>
      <c r="X511" s="264" t="s">
        <v>240</v>
      </c>
      <c r="Y511" s="264" t="s">
        <v>240</v>
      </c>
      <c r="Z511" s="264" t="s">
        <v>240</v>
      </c>
      <c r="AA511" s="264" t="s">
        <v>240</v>
      </c>
      <c r="AB511" s="264" t="s">
        <v>240</v>
      </c>
      <c r="AC511" s="264" t="s">
        <v>240</v>
      </c>
      <c r="AD511" s="264" t="s">
        <v>240</v>
      </c>
      <c r="AE511" s="264" t="s">
        <v>240</v>
      </c>
      <c r="AF511" s="264" t="s">
        <v>240</v>
      </c>
      <c r="AG511" s="264" t="s">
        <v>240</v>
      </c>
      <c r="AH511" s="264" t="s">
        <v>240</v>
      </c>
      <c r="AI511" s="264" t="s">
        <v>240</v>
      </c>
      <c r="AJ511" s="264" t="s">
        <v>240</v>
      </c>
      <c r="AK511" s="264" t="s">
        <v>240</v>
      </c>
      <c r="AL511" s="264" t="s">
        <v>240</v>
      </c>
      <c r="AM511" s="264" t="s">
        <v>240</v>
      </c>
      <c r="AN511" s="264" t="s">
        <v>240</v>
      </c>
      <c r="AO511" s="264" t="s">
        <v>240</v>
      </c>
      <c r="AP511" s="264" t="s">
        <v>240</v>
      </c>
      <c r="AQ511" s="264" t="s">
        <v>240</v>
      </c>
      <c r="AR511" s="264" t="s">
        <v>240</v>
      </c>
      <c r="AS511" s="264" t="s">
        <v>240</v>
      </c>
      <c r="AT511" s="264" t="s">
        <v>240</v>
      </c>
      <c r="AU511" s="264" t="s">
        <v>240</v>
      </c>
      <c r="AV511" s="264" t="s">
        <v>240</v>
      </c>
      <c r="AW511" s="264" t="s">
        <v>240</v>
      </c>
      <c r="AX511" s="264" t="s">
        <v>240</v>
      </c>
      <c r="AY511" s="264" t="s">
        <v>2044</v>
      </c>
      <c r="AZ511" t="s">
        <v>5190</v>
      </c>
    </row>
    <row r="512" spans="1:52" ht="15" x14ac:dyDescent="0.25">
      <c r="A512" s="262">
        <v>706846</v>
      </c>
      <c r="B512" s="263" t="s">
        <v>261</v>
      </c>
      <c r="C512" s="264" t="s">
        <v>188</v>
      </c>
      <c r="D512" s="264" t="s">
        <v>187</v>
      </c>
      <c r="E512" s="264" t="s">
        <v>187</v>
      </c>
      <c r="F512" s="264" t="s">
        <v>187</v>
      </c>
      <c r="G512" s="264" t="s">
        <v>187</v>
      </c>
      <c r="H512" s="264" t="s">
        <v>188</v>
      </c>
      <c r="I512" s="264" t="s">
        <v>187</v>
      </c>
      <c r="J512" s="264" t="s">
        <v>187</v>
      </c>
      <c r="K512" s="264" t="s">
        <v>187</v>
      </c>
      <c r="L512" s="264" t="s">
        <v>187</v>
      </c>
      <c r="M512" t="s">
        <v>186</v>
      </c>
      <c r="N512" t="s">
        <v>186</v>
      </c>
      <c r="O512" s="264" t="s">
        <v>240</v>
      </c>
      <c r="P512" s="264" t="s">
        <v>240</v>
      </c>
      <c r="Q512" s="264" t="s">
        <v>240</v>
      </c>
      <c r="R512" s="264" t="s">
        <v>240</v>
      </c>
      <c r="S512" s="264" t="s">
        <v>240</v>
      </c>
      <c r="T512" s="264" t="s">
        <v>240</v>
      </c>
      <c r="U512" s="264" t="s">
        <v>240</v>
      </c>
      <c r="V512" s="264" t="s">
        <v>240</v>
      </c>
      <c r="W512" s="264" t="s">
        <v>240</v>
      </c>
      <c r="X512" s="264" t="s">
        <v>240</v>
      </c>
      <c r="Y512" s="264" t="s">
        <v>240</v>
      </c>
      <c r="Z512" s="264" t="s">
        <v>240</v>
      </c>
      <c r="AA512" s="264" t="s">
        <v>240</v>
      </c>
      <c r="AB512" s="264" t="s">
        <v>240</v>
      </c>
      <c r="AC512" s="264" t="s">
        <v>240</v>
      </c>
      <c r="AD512" s="264" t="s">
        <v>240</v>
      </c>
      <c r="AE512" s="264" t="s">
        <v>240</v>
      </c>
      <c r="AF512" s="264" t="s">
        <v>240</v>
      </c>
      <c r="AG512" s="264" t="s">
        <v>240</v>
      </c>
      <c r="AH512" s="264" t="s">
        <v>240</v>
      </c>
      <c r="AI512" s="264" t="s">
        <v>240</v>
      </c>
      <c r="AJ512" s="264" t="s">
        <v>240</v>
      </c>
      <c r="AK512" s="264" t="s">
        <v>240</v>
      </c>
      <c r="AL512" s="264" t="s">
        <v>240</v>
      </c>
      <c r="AM512" s="264" t="s">
        <v>240</v>
      </c>
      <c r="AN512" s="264" t="s">
        <v>240</v>
      </c>
      <c r="AO512" s="264" t="s">
        <v>240</v>
      </c>
      <c r="AP512" s="264" t="s">
        <v>240</v>
      </c>
      <c r="AQ512" s="264" t="s">
        <v>240</v>
      </c>
      <c r="AR512" s="264" t="s">
        <v>240</v>
      </c>
      <c r="AS512" s="264" t="s">
        <v>240</v>
      </c>
      <c r="AT512" s="264" t="s">
        <v>240</v>
      </c>
      <c r="AU512" s="264" t="s">
        <v>240</v>
      </c>
      <c r="AV512" s="264" t="s">
        <v>240</v>
      </c>
      <c r="AW512" s="264" t="s">
        <v>240</v>
      </c>
      <c r="AX512" s="264" t="s">
        <v>240</v>
      </c>
      <c r="AY512" s="264" t="s">
        <v>2044</v>
      </c>
      <c r="AZ512" t="s">
        <v>5190</v>
      </c>
    </row>
    <row r="513" spans="1:52" ht="15" x14ac:dyDescent="0.25">
      <c r="A513" s="262">
        <v>706847</v>
      </c>
      <c r="B513" s="263" t="s">
        <v>261</v>
      </c>
      <c r="C513" s="264" t="s">
        <v>188</v>
      </c>
      <c r="D513" s="264" t="s">
        <v>188</v>
      </c>
      <c r="E513" s="264" t="s">
        <v>188</v>
      </c>
      <c r="F513" s="264" t="s">
        <v>188</v>
      </c>
      <c r="G513" s="264" t="s">
        <v>188</v>
      </c>
      <c r="H513" s="264" t="s">
        <v>187</v>
      </c>
      <c r="I513" s="264" t="s">
        <v>187</v>
      </c>
      <c r="J513" s="264" t="s">
        <v>187</v>
      </c>
      <c r="K513" s="264" t="s">
        <v>187</v>
      </c>
      <c r="L513" s="264" t="s">
        <v>187</v>
      </c>
      <c r="M513" t="s">
        <v>188</v>
      </c>
      <c r="N513" t="s">
        <v>186</v>
      </c>
      <c r="O513" s="264" t="s">
        <v>240</v>
      </c>
      <c r="P513" s="264" t="s">
        <v>240</v>
      </c>
      <c r="Q513" s="264" t="s">
        <v>240</v>
      </c>
      <c r="R513" s="264" t="s">
        <v>240</v>
      </c>
      <c r="S513" s="264" t="s">
        <v>240</v>
      </c>
      <c r="T513" s="264" t="s">
        <v>240</v>
      </c>
      <c r="U513" s="264" t="s">
        <v>240</v>
      </c>
      <c r="V513" s="264" t="s">
        <v>240</v>
      </c>
      <c r="W513" s="264" t="s">
        <v>240</v>
      </c>
      <c r="X513" s="264" t="s">
        <v>240</v>
      </c>
      <c r="Y513" s="264" t="s">
        <v>240</v>
      </c>
      <c r="Z513" s="264" t="s">
        <v>240</v>
      </c>
      <c r="AA513" s="264" t="s">
        <v>240</v>
      </c>
      <c r="AB513" s="264" t="s">
        <v>240</v>
      </c>
      <c r="AC513" s="264" t="s">
        <v>240</v>
      </c>
      <c r="AD513" s="264" t="s">
        <v>240</v>
      </c>
      <c r="AE513" s="264" t="s">
        <v>240</v>
      </c>
      <c r="AF513" s="264" t="s">
        <v>240</v>
      </c>
      <c r="AG513" s="264" t="s">
        <v>240</v>
      </c>
      <c r="AH513" s="264" t="s">
        <v>240</v>
      </c>
      <c r="AI513" s="264" t="s">
        <v>240</v>
      </c>
      <c r="AJ513" s="264" t="s">
        <v>240</v>
      </c>
      <c r="AK513" s="264" t="s">
        <v>240</v>
      </c>
      <c r="AL513" s="264" t="s">
        <v>240</v>
      </c>
      <c r="AM513" s="264" t="s">
        <v>240</v>
      </c>
      <c r="AN513" s="264" t="s">
        <v>240</v>
      </c>
      <c r="AO513" s="264" t="s">
        <v>240</v>
      </c>
      <c r="AP513" s="264" t="s">
        <v>240</v>
      </c>
      <c r="AQ513" s="264" t="s">
        <v>240</v>
      </c>
      <c r="AR513" s="264" t="s">
        <v>240</v>
      </c>
      <c r="AS513" s="264" t="s">
        <v>240</v>
      </c>
      <c r="AT513" s="264" t="s">
        <v>240</v>
      </c>
      <c r="AU513" s="264" t="s">
        <v>240</v>
      </c>
      <c r="AV513" s="264" t="s">
        <v>240</v>
      </c>
      <c r="AW513" s="264" t="s">
        <v>240</v>
      </c>
      <c r="AX513" s="264" t="s">
        <v>240</v>
      </c>
      <c r="AY513" s="264" t="s">
        <v>2044</v>
      </c>
      <c r="AZ513" t="s">
        <v>5190</v>
      </c>
    </row>
    <row r="514" spans="1:52" ht="15" x14ac:dyDescent="0.25">
      <c r="A514" s="262">
        <v>706848</v>
      </c>
      <c r="B514" s="263" t="s">
        <v>262</v>
      </c>
      <c r="C514" s="264" t="s">
        <v>188</v>
      </c>
      <c r="D514" s="264" t="s">
        <v>188</v>
      </c>
      <c r="E514" s="264" t="s">
        <v>188</v>
      </c>
      <c r="F514" s="264" t="s">
        <v>188</v>
      </c>
      <c r="G514" s="264" t="s">
        <v>188</v>
      </c>
      <c r="H514" s="264" t="s">
        <v>188</v>
      </c>
      <c r="I514" s="264" t="s">
        <v>188</v>
      </c>
      <c r="J514" s="264" t="s">
        <v>188</v>
      </c>
      <c r="K514" s="264" t="s">
        <v>187</v>
      </c>
      <c r="L514" s="264" t="s">
        <v>187</v>
      </c>
      <c r="M514" t="s">
        <v>2124</v>
      </c>
      <c r="N514" t="s">
        <v>186</v>
      </c>
      <c r="O514" s="264" t="s">
        <v>187</v>
      </c>
      <c r="P514" s="264" t="s">
        <v>188</v>
      </c>
      <c r="Q514" s="264" t="s">
        <v>187</v>
      </c>
      <c r="R514" s="264" t="s">
        <v>187</v>
      </c>
      <c r="S514" s="264" t="s">
        <v>188</v>
      </c>
      <c r="T514" s="264" t="s">
        <v>187</v>
      </c>
      <c r="U514" s="264" t="s">
        <v>187</v>
      </c>
      <c r="V514" s="264" t="s">
        <v>187</v>
      </c>
      <c r="W514" s="264" t="s">
        <v>187</v>
      </c>
      <c r="X514" s="264" t="s">
        <v>187</v>
      </c>
      <c r="Y514" s="264" t="s">
        <v>187</v>
      </c>
      <c r="Z514" s="264" t="s">
        <v>187</v>
      </c>
      <c r="AA514" s="264" t="s">
        <v>240</v>
      </c>
      <c r="AB514" s="264" t="s">
        <v>240</v>
      </c>
      <c r="AC514" s="264" t="s">
        <v>240</v>
      </c>
      <c r="AD514" s="264" t="s">
        <v>240</v>
      </c>
      <c r="AE514" s="264" t="s">
        <v>240</v>
      </c>
      <c r="AF514" s="264" t="s">
        <v>240</v>
      </c>
      <c r="AG514" s="264" t="s">
        <v>240</v>
      </c>
      <c r="AH514" s="264" t="s">
        <v>240</v>
      </c>
      <c r="AI514" s="264" t="s">
        <v>240</v>
      </c>
      <c r="AJ514" s="264" t="s">
        <v>240</v>
      </c>
      <c r="AK514" s="264" t="s">
        <v>240</v>
      </c>
      <c r="AL514" s="264" t="s">
        <v>240</v>
      </c>
      <c r="AM514" s="264" t="s">
        <v>240</v>
      </c>
      <c r="AN514" s="264" t="s">
        <v>240</v>
      </c>
      <c r="AO514" s="264" t="s">
        <v>240</v>
      </c>
      <c r="AP514" s="264" t="s">
        <v>240</v>
      </c>
      <c r="AQ514" s="264" t="s">
        <v>240</v>
      </c>
      <c r="AR514" s="264" t="s">
        <v>240</v>
      </c>
      <c r="AS514" s="264" t="s">
        <v>240</v>
      </c>
      <c r="AT514" s="264" t="s">
        <v>240</v>
      </c>
      <c r="AU514" s="264" t="s">
        <v>240</v>
      </c>
      <c r="AV514" s="264" t="s">
        <v>240</v>
      </c>
      <c r="AW514" s="264" t="s">
        <v>240</v>
      </c>
      <c r="AX514" s="264" t="s">
        <v>240</v>
      </c>
      <c r="AY514" s="264" t="s">
        <v>2044</v>
      </c>
      <c r="AZ514" t="s">
        <v>240</v>
      </c>
    </row>
    <row r="515" spans="1:52" ht="15" x14ac:dyDescent="0.25">
      <c r="A515" s="262">
        <v>706849</v>
      </c>
      <c r="B515" s="263" t="s">
        <v>261</v>
      </c>
      <c r="C515" s="264" t="s">
        <v>188</v>
      </c>
      <c r="D515" s="264" t="s">
        <v>188</v>
      </c>
      <c r="E515" s="264" t="s">
        <v>188</v>
      </c>
      <c r="F515" s="264" t="s">
        <v>188</v>
      </c>
      <c r="G515" s="264" t="s">
        <v>187</v>
      </c>
      <c r="H515" s="264" t="s">
        <v>188</v>
      </c>
      <c r="I515" s="264" t="s">
        <v>187</v>
      </c>
      <c r="J515" s="264" t="s">
        <v>187</v>
      </c>
      <c r="K515" s="264" t="s">
        <v>187</v>
      </c>
      <c r="L515" s="264" t="s">
        <v>187</v>
      </c>
      <c r="M515" t="s">
        <v>186</v>
      </c>
      <c r="N515" t="s">
        <v>186</v>
      </c>
      <c r="O515" s="264" t="s">
        <v>240</v>
      </c>
      <c r="P515" s="264" t="s">
        <v>240</v>
      </c>
      <c r="Q515" s="264" t="s">
        <v>240</v>
      </c>
      <c r="R515" s="264" t="s">
        <v>240</v>
      </c>
      <c r="S515" s="264" t="s">
        <v>240</v>
      </c>
      <c r="T515" s="264" t="s">
        <v>240</v>
      </c>
      <c r="U515" s="264" t="s">
        <v>240</v>
      </c>
      <c r="V515" s="264" t="s">
        <v>240</v>
      </c>
      <c r="W515" s="264" t="s">
        <v>240</v>
      </c>
      <c r="X515" s="264" t="s">
        <v>240</v>
      </c>
      <c r="Y515" s="264" t="s">
        <v>240</v>
      </c>
      <c r="Z515" s="264" t="s">
        <v>240</v>
      </c>
      <c r="AA515" s="264" t="s">
        <v>240</v>
      </c>
      <c r="AB515" s="264" t="s">
        <v>240</v>
      </c>
      <c r="AC515" s="264" t="s">
        <v>240</v>
      </c>
      <c r="AD515" s="264" t="s">
        <v>240</v>
      </c>
      <c r="AE515" s="264" t="s">
        <v>240</v>
      </c>
      <c r="AF515" s="264" t="s">
        <v>240</v>
      </c>
      <c r="AG515" s="264" t="s">
        <v>240</v>
      </c>
      <c r="AH515" s="264" t="s">
        <v>240</v>
      </c>
      <c r="AI515" s="264" t="s">
        <v>240</v>
      </c>
      <c r="AJ515" s="264" t="s">
        <v>240</v>
      </c>
      <c r="AK515" s="264" t="s">
        <v>240</v>
      </c>
      <c r="AL515" s="264" t="s">
        <v>240</v>
      </c>
      <c r="AM515" s="264" t="s">
        <v>240</v>
      </c>
      <c r="AN515" s="264" t="s">
        <v>240</v>
      </c>
      <c r="AO515" s="264" t="s">
        <v>240</v>
      </c>
      <c r="AP515" s="264" t="s">
        <v>240</v>
      </c>
      <c r="AQ515" s="264" t="s">
        <v>240</v>
      </c>
      <c r="AR515" s="264" t="s">
        <v>240</v>
      </c>
      <c r="AS515" s="264" t="s">
        <v>240</v>
      </c>
      <c r="AT515" s="264" t="s">
        <v>240</v>
      </c>
      <c r="AU515" s="264" t="s">
        <v>240</v>
      </c>
      <c r="AV515" s="264" t="s">
        <v>240</v>
      </c>
      <c r="AW515" s="264" t="s">
        <v>240</v>
      </c>
      <c r="AX515" s="264" t="s">
        <v>240</v>
      </c>
      <c r="AY515" s="264" t="s">
        <v>2044</v>
      </c>
      <c r="AZ515" t="s">
        <v>240</v>
      </c>
    </row>
    <row r="516" spans="1:52" ht="15" x14ac:dyDescent="0.25">
      <c r="A516" s="260">
        <v>706850</v>
      </c>
      <c r="B516" s="261" t="s">
        <v>261</v>
      </c>
      <c r="C516" t="s">
        <v>186</v>
      </c>
      <c r="D516" t="s">
        <v>186</v>
      </c>
      <c r="E516" t="s">
        <v>186</v>
      </c>
      <c r="F516" t="s">
        <v>186</v>
      </c>
      <c r="G516" t="s">
        <v>186</v>
      </c>
      <c r="H516" t="s">
        <v>186</v>
      </c>
      <c r="I516" t="s">
        <v>186</v>
      </c>
      <c r="J516" t="s">
        <v>186</v>
      </c>
      <c r="K516" t="s">
        <v>186</v>
      </c>
      <c r="L516" t="s">
        <v>186</v>
      </c>
      <c r="M516" t="s">
        <v>186</v>
      </c>
      <c r="N516" t="s">
        <v>186</v>
      </c>
      <c r="O516" t="s">
        <v>240</v>
      </c>
      <c r="P516" t="s">
        <v>240</v>
      </c>
      <c r="Q516" t="s">
        <v>240</v>
      </c>
      <c r="R516" t="s">
        <v>240</v>
      </c>
      <c r="S516" t="s">
        <v>240</v>
      </c>
      <c r="T516" t="s">
        <v>240</v>
      </c>
      <c r="U516" t="s">
        <v>240</v>
      </c>
      <c r="V516" t="s">
        <v>240</v>
      </c>
      <c r="W516" t="s">
        <v>240</v>
      </c>
      <c r="X516" t="s">
        <v>240</v>
      </c>
      <c r="Y516" t="s">
        <v>240</v>
      </c>
      <c r="Z516" t="s">
        <v>240</v>
      </c>
      <c r="AA516" t="s">
        <v>240</v>
      </c>
      <c r="AB516" t="s">
        <v>240</v>
      </c>
      <c r="AC516" t="s">
        <v>240</v>
      </c>
      <c r="AD516" t="s">
        <v>240</v>
      </c>
      <c r="AE516" t="s">
        <v>240</v>
      </c>
      <c r="AF516" t="s">
        <v>240</v>
      </c>
      <c r="AG516" t="s">
        <v>240</v>
      </c>
      <c r="AH516" t="s">
        <v>240</v>
      </c>
      <c r="AI516" t="s">
        <v>240</v>
      </c>
      <c r="AJ516" t="s">
        <v>240</v>
      </c>
      <c r="AK516" t="s">
        <v>240</v>
      </c>
      <c r="AL516" t="s">
        <v>240</v>
      </c>
      <c r="AM516" t="s">
        <v>240</v>
      </c>
      <c r="AN516" t="s">
        <v>240</v>
      </c>
      <c r="AO516" t="s">
        <v>240</v>
      </c>
      <c r="AP516" t="s">
        <v>240</v>
      </c>
      <c r="AQ516" t="s">
        <v>240</v>
      </c>
      <c r="AR516" t="s">
        <v>240</v>
      </c>
      <c r="AS516" t="s">
        <v>240</v>
      </c>
      <c r="AT516" t="s">
        <v>240</v>
      </c>
      <c r="AU516" t="s">
        <v>240</v>
      </c>
      <c r="AV516" t="s">
        <v>240</v>
      </c>
      <c r="AW516" t="s">
        <v>240</v>
      </c>
      <c r="AX516" s="259" t="s">
        <v>240</v>
      </c>
      <c r="AY516"/>
      <c r="AZ516" t="s">
        <v>5190</v>
      </c>
    </row>
    <row r="517" spans="1:52" ht="15" x14ac:dyDescent="0.25">
      <c r="A517" s="260">
        <v>706851</v>
      </c>
      <c r="B517" s="261" t="s">
        <v>239</v>
      </c>
      <c r="C517" t="s">
        <v>188</v>
      </c>
      <c r="D517" t="s">
        <v>188</v>
      </c>
      <c r="E517" t="s">
        <v>186</v>
      </c>
      <c r="F517" t="s">
        <v>186</v>
      </c>
      <c r="G517" t="s">
        <v>188</v>
      </c>
      <c r="H517" t="s">
        <v>188</v>
      </c>
      <c r="I517" t="s">
        <v>188</v>
      </c>
      <c r="J517" t="s">
        <v>186</v>
      </c>
      <c r="K517" t="s">
        <v>188</v>
      </c>
      <c r="L517" t="s">
        <v>186</v>
      </c>
      <c r="M517" t="s">
        <v>188</v>
      </c>
      <c r="N517" t="s">
        <v>188</v>
      </c>
      <c r="O517" t="s">
        <v>186</v>
      </c>
      <c r="P517" t="s">
        <v>188</v>
      </c>
      <c r="Q517" t="s">
        <v>188</v>
      </c>
      <c r="R517" t="s">
        <v>186</v>
      </c>
      <c r="S517" t="s">
        <v>186</v>
      </c>
      <c r="T517" t="s">
        <v>188</v>
      </c>
      <c r="U517" t="s">
        <v>188</v>
      </c>
      <c r="V517" t="s">
        <v>188</v>
      </c>
      <c r="W517" t="s">
        <v>188</v>
      </c>
      <c r="X517" t="s">
        <v>188</v>
      </c>
      <c r="Y517" t="s">
        <v>188</v>
      </c>
      <c r="Z517" t="s">
        <v>188</v>
      </c>
      <c r="AA517" t="s">
        <v>188</v>
      </c>
      <c r="AB517" t="s">
        <v>188</v>
      </c>
      <c r="AC517" t="s">
        <v>188</v>
      </c>
      <c r="AD517" t="s">
        <v>188</v>
      </c>
      <c r="AE517" t="s">
        <v>186</v>
      </c>
      <c r="AF517" t="s">
        <v>188</v>
      </c>
      <c r="AG517" t="s">
        <v>188</v>
      </c>
      <c r="AH517" t="s">
        <v>188</v>
      </c>
      <c r="AI517" t="s">
        <v>188</v>
      </c>
      <c r="AJ517" t="s">
        <v>188</v>
      </c>
      <c r="AK517" t="s">
        <v>188</v>
      </c>
      <c r="AL517" t="s">
        <v>188</v>
      </c>
      <c r="AM517" t="s">
        <v>240</v>
      </c>
      <c r="AN517" t="s">
        <v>240</v>
      </c>
      <c r="AO517" t="s">
        <v>240</v>
      </c>
      <c r="AP517" t="s">
        <v>240</v>
      </c>
      <c r="AQ517" t="s">
        <v>240</v>
      </c>
      <c r="AR517" t="s">
        <v>240</v>
      </c>
      <c r="AS517" t="s">
        <v>240</v>
      </c>
      <c r="AT517" t="s">
        <v>240</v>
      </c>
      <c r="AU517" t="s">
        <v>240</v>
      </c>
      <c r="AV517" t="s">
        <v>240</v>
      </c>
      <c r="AW517" t="s">
        <v>240</v>
      </c>
      <c r="AX517" s="259" t="s">
        <v>240</v>
      </c>
      <c r="AY517"/>
      <c r="AZ517" t="s">
        <v>240</v>
      </c>
    </row>
    <row r="518" spans="1:52" ht="15" x14ac:dyDescent="0.25">
      <c r="A518" s="262">
        <v>706852</v>
      </c>
      <c r="B518" s="263" t="s">
        <v>261</v>
      </c>
      <c r="C518" s="264" t="s">
        <v>188</v>
      </c>
      <c r="D518" s="264" t="s">
        <v>187</v>
      </c>
      <c r="E518" s="264" t="s">
        <v>187</v>
      </c>
      <c r="F518" s="264" t="s">
        <v>187</v>
      </c>
      <c r="G518" s="264" t="s">
        <v>188</v>
      </c>
      <c r="H518" s="264" t="s">
        <v>188</v>
      </c>
      <c r="I518" s="264" t="s">
        <v>187</v>
      </c>
      <c r="J518" s="264" t="s">
        <v>187</v>
      </c>
      <c r="K518" s="264" t="s">
        <v>187</v>
      </c>
      <c r="L518" s="264" t="s">
        <v>187</v>
      </c>
      <c r="M518" t="s">
        <v>2124</v>
      </c>
      <c r="N518" t="s">
        <v>186</v>
      </c>
      <c r="O518" s="264" t="s">
        <v>240</v>
      </c>
      <c r="P518" s="264" t="s">
        <v>240</v>
      </c>
      <c r="Q518" s="264" t="s">
        <v>240</v>
      </c>
      <c r="R518" s="264" t="s">
        <v>240</v>
      </c>
      <c r="S518" s="264" t="s">
        <v>240</v>
      </c>
      <c r="T518" s="264" t="s">
        <v>240</v>
      </c>
      <c r="U518" s="264" t="s">
        <v>240</v>
      </c>
      <c r="V518" s="264" t="s">
        <v>240</v>
      </c>
      <c r="W518" s="264" t="s">
        <v>240</v>
      </c>
      <c r="X518" s="264" t="s">
        <v>240</v>
      </c>
      <c r="Y518" s="264" t="s">
        <v>240</v>
      </c>
      <c r="Z518" s="264" t="s">
        <v>240</v>
      </c>
      <c r="AA518" s="264" t="s">
        <v>240</v>
      </c>
      <c r="AB518" s="264" t="s">
        <v>240</v>
      </c>
      <c r="AC518" s="264" t="s">
        <v>240</v>
      </c>
      <c r="AD518" s="264" t="s">
        <v>240</v>
      </c>
      <c r="AE518" s="264" t="s">
        <v>240</v>
      </c>
      <c r="AF518" s="264" t="s">
        <v>240</v>
      </c>
      <c r="AG518" s="264" t="s">
        <v>240</v>
      </c>
      <c r="AH518" s="264" t="s">
        <v>240</v>
      </c>
      <c r="AI518" s="264" t="s">
        <v>240</v>
      </c>
      <c r="AJ518" s="264" t="s">
        <v>240</v>
      </c>
      <c r="AK518" s="264" t="s">
        <v>240</v>
      </c>
      <c r="AL518" s="264" t="s">
        <v>240</v>
      </c>
      <c r="AM518" s="264" t="s">
        <v>240</v>
      </c>
      <c r="AN518" s="264" t="s">
        <v>240</v>
      </c>
      <c r="AO518" s="264" t="s">
        <v>240</v>
      </c>
      <c r="AP518" s="264" t="s">
        <v>240</v>
      </c>
      <c r="AQ518" s="264" t="s">
        <v>240</v>
      </c>
      <c r="AR518" s="264" t="s">
        <v>240</v>
      </c>
      <c r="AS518" s="264" t="s">
        <v>240</v>
      </c>
      <c r="AT518" s="264" t="s">
        <v>240</v>
      </c>
      <c r="AU518" s="264" t="s">
        <v>240</v>
      </c>
      <c r="AV518" s="264" t="s">
        <v>240</v>
      </c>
      <c r="AW518" s="264" t="s">
        <v>240</v>
      </c>
      <c r="AX518" s="264" t="s">
        <v>240</v>
      </c>
      <c r="AY518" s="264" t="s">
        <v>2044</v>
      </c>
      <c r="AZ518" t="s">
        <v>240</v>
      </c>
    </row>
    <row r="519" spans="1:52" ht="15" x14ac:dyDescent="0.25">
      <c r="A519" s="262">
        <v>706853</v>
      </c>
      <c r="B519" s="263" t="s">
        <v>261</v>
      </c>
      <c r="C519" s="264" t="s">
        <v>186</v>
      </c>
      <c r="D519" s="264" t="s">
        <v>187</v>
      </c>
      <c r="E519" s="264" t="s">
        <v>186</v>
      </c>
      <c r="F519" s="264" t="s">
        <v>188</v>
      </c>
      <c r="G519" s="264" t="s">
        <v>188</v>
      </c>
      <c r="H519" s="264" t="s">
        <v>187</v>
      </c>
      <c r="I519" s="264" t="s">
        <v>188</v>
      </c>
      <c r="J519" s="264" t="s">
        <v>187</v>
      </c>
      <c r="K519" s="264" t="s">
        <v>188</v>
      </c>
      <c r="L519" s="264" t="s">
        <v>187</v>
      </c>
      <c r="M519" t="s">
        <v>186</v>
      </c>
      <c r="N519" t="s">
        <v>186</v>
      </c>
      <c r="O519" s="264" t="s">
        <v>240</v>
      </c>
      <c r="P519" s="264" t="s">
        <v>240</v>
      </c>
      <c r="Q519" s="264" t="s">
        <v>240</v>
      </c>
      <c r="R519" s="264" t="s">
        <v>240</v>
      </c>
      <c r="S519" s="264" t="s">
        <v>240</v>
      </c>
      <c r="T519" s="264" t="s">
        <v>240</v>
      </c>
      <c r="U519" s="264" t="s">
        <v>240</v>
      </c>
      <c r="V519" s="264" t="s">
        <v>240</v>
      </c>
      <c r="W519" s="264" t="s">
        <v>240</v>
      </c>
      <c r="X519" s="264" t="s">
        <v>240</v>
      </c>
      <c r="Y519" s="264" t="s">
        <v>240</v>
      </c>
      <c r="Z519" s="264" t="s">
        <v>240</v>
      </c>
      <c r="AA519" s="264" t="s">
        <v>240</v>
      </c>
      <c r="AB519" s="264" t="s">
        <v>240</v>
      </c>
      <c r="AC519" s="264" t="s">
        <v>240</v>
      </c>
      <c r="AD519" s="264" t="s">
        <v>240</v>
      </c>
      <c r="AE519" s="264" t="s">
        <v>240</v>
      </c>
      <c r="AF519" s="264" t="s">
        <v>240</v>
      </c>
      <c r="AG519" s="264" t="s">
        <v>240</v>
      </c>
      <c r="AH519" s="264" t="s">
        <v>240</v>
      </c>
      <c r="AI519" s="264" t="s">
        <v>240</v>
      </c>
      <c r="AJ519" s="264" t="s">
        <v>240</v>
      </c>
      <c r="AK519" s="264" t="s">
        <v>240</v>
      </c>
      <c r="AL519" s="264" t="s">
        <v>240</v>
      </c>
      <c r="AM519" s="264" t="s">
        <v>240</v>
      </c>
      <c r="AN519" s="264" t="s">
        <v>240</v>
      </c>
      <c r="AO519" s="264" t="s">
        <v>240</v>
      </c>
      <c r="AP519" s="264" t="s">
        <v>240</v>
      </c>
      <c r="AQ519" s="264" t="s">
        <v>240</v>
      </c>
      <c r="AR519" s="264" t="s">
        <v>240</v>
      </c>
      <c r="AS519" s="264" t="s">
        <v>240</v>
      </c>
      <c r="AT519" s="264" t="s">
        <v>240</v>
      </c>
      <c r="AU519" s="264" t="s">
        <v>240</v>
      </c>
      <c r="AV519" s="264" t="s">
        <v>240</v>
      </c>
      <c r="AW519" s="264" t="s">
        <v>240</v>
      </c>
      <c r="AX519" s="264" t="s">
        <v>240</v>
      </c>
      <c r="AY519" s="264" t="s">
        <v>2044</v>
      </c>
      <c r="AZ519" t="s">
        <v>5190</v>
      </c>
    </row>
    <row r="520" spans="1:52" ht="15" x14ac:dyDescent="0.25">
      <c r="A520" s="262">
        <v>706854</v>
      </c>
      <c r="B520" s="263" t="s">
        <v>261</v>
      </c>
      <c r="C520" s="264" t="s">
        <v>188</v>
      </c>
      <c r="D520" s="264" t="s">
        <v>188</v>
      </c>
      <c r="E520" s="264" t="s">
        <v>188</v>
      </c>
      <c r="F520" s="264" t="s">
        <v>187</v>
      </c>
      <c r="G520" s="264" t="s">
        <v>188</v>
      </c>
      <c r="H520" s="264" t="s">
        <v>187</v>
      </c>
      <c r="I520" s="264" t="s">
        <v>187</v>
      </c>
      <c r="J520" s="264" t="s">
        <v>187</v>
      </c>
      <c r="K520" s="264" t="s">
        <v>187</v>
      </c>
      <c r="L520" s="264" t="s">
        <v>187</v>
      </c>
      <c r="M520" t="s">
        <v>186</v>
      </c>
      <c r="N520" t="s">
        <v>186</v>
      </c>
      <c r="O520" s="264" t="s">
        <v>240</v>
      </c>
      <c r="P520" s="264" t="s">
        <v>240</v>
      </c>
      <c r="Q520" s="264" t="s">
        <v>240</v>
      </c>
      <c r="R520" s="264" t="s">
        <v>240</v>
      </c>
      <c r="S520" s="264" t="s">
        <v>240</v>
      </c>
      <c r="T520" s="264" t="s">
        <v>240</v>
      </c>
      <c r="U520" s="264" t="s">
        <v>240</v>
      </c>
      <c r="V520" s="264" t="s">
        <v>240</v>
      </c>
      <c r="W520" s="264" t="s">
        <v>240</v>
      </c>
      <c r="X520" s="264" t="s">
        <v>240</v>
      </c>
      <c r="Y520" s="264" t="s">
        <v>240</v>
      </c>
      <c r="Z520" s="264" t="s">
        <v>240</v>
      </c>
      <c r="AA520" s="264" t="s">
        <v>240</v>
      </c>
      <c r="AB520" s="264" t="s">
        <v>240</v>
      </c>
      <c r="AC520" s="264" t="s">
        <v>240</v>
      </c>
      <c r="AD520" s="264" t="s">
        <v>240</v>
      </c>
      <c r="AE520" s="264" t="s">
        <v>240</v>
      </c>
      <c r="AF520" s="264" t="s">
        <v>240</v>
      </c>
      <c r="AG520" s="264" t="s">
        <v>240</v>
      </c>
      <c r="AH520" s="264" t="s">
        <v>240</v>
      </c>
      <c r="AI520" s="264" t="s">
        <v>240</v>
      </c>
      <c r="AJ520" s="264" t="s">
        <v>240</v>
      </c>
      <c r="AK520" s="264" t="s">
        <v>240</v>
      </c>
      <c r="AL520" s="264" t="s">
        <v>240</v>
      </c>
      <c r="AM520" s="264" t="s">
        <v>240</v>
      </c>
      <c r="AN520" s="264" t="s">
        <v>240</v>
      </c>
      <c r="AO520" s="264" t="s">
        <v>240</v>
      </c>
      <c r="AP520" s="264" t="s">
        <v>240</v>
      </c>
      <c r="AQ520" s="264" t="s">
        <v>240</v>
      </c>
      <c r="AR520" s="264" t="s">
        <v>240</v>
      </c>
      <c r="AS520" s="264" t="s">
        <v>240</v>
      </c>
      <c r="AT520" s="264" t="s">
        <v>240</v>
      </c>
      <c r="AU520" s="264" t="s">
        <v>240</v>
      </c>
      <c r="AV520" s="264" t="s">
        <v>240</v>
      </c>
      <c r="AW520" s="264" t="s">
        <v>240</v>
      </c>
      <c r="AX520" s="264" t="s">
        <v>240</v>
      </c>
      <c r="AY520" s="264" t="s">
        <v>2044</v>
      </c>
      <c r="AZ520" t="s">
        <v>5190</v>
      </c>
    </row>
    <row r="521" spans="1:52" ht="15" x14ac:dyDescent="0.25">
      <c r="A521" s="262">
        <v>706855</v>
      </c>
      <c r="B521" s="263" t="s">
        <v>261</v>
      </c>
      <c r="C521" s="264" t="s">
        <v>186</v>
      </c>
      <c r="D521" s="264" t="s">
        <v>186</v>
      </c>
      <c r="E521" s="264" t="s">
        <v>186</v>
      </c>
      <c r="F521" s="264" t="s">
        <v>186</v>
      </c>
      <c r="G521" s="264" t="s">
        <v>188</v>
      </c>
      <c r="H521" s="264" t="s">
        <v>186</v>
      </c>
      <c r="I521" s="264" t="s">
        <v>188</v>
      </c>
      <c r="J521" s="264" t="s">
        <v>187</v>
      </c>
      <c r="K521" s="264" t="s">
        <v>187</v>
      </c>
      <c r="L521" s="264" t="s">
        <v>187</v>
      </c>
      <c r="M521" t="s">
        <v>188</v>
      </c>
      <c r="N521" t="s">
        <v>186</v>
      </c>
      <c r="O521" s="264" t="s">
        <v>240</v>
      </c>
      <c r="P521" s="264" t="s">
        <v>240</v>
      </c>
      <c r="Q521" s="264" t="s">
        <v>240</v>
      </c>
      <c r="R521" s="264" t="s">
        <v>240</v>
      </c>
      <c r="S521" s="264" t="s">
        <v>240</v>
      </c>
      <c r="T521" s="264" t="s">
        <v>240</v>
      </c>
      <c r="U521" s="264" t="s">
        <v>240</v>
      </c>
      <c r="V521" s="264" t="s">
        <v>240</v>
      </c>
      <c r="W521" s="264" t="s">
        <v>240</v>
      </c>
      <c r="X521" s="264" t="s">
        <v>240</v>
      </c>
      <c r="Y521" s="264" t="s">
        <v>240</v>
      </c>
      <c r="Z521" s="264" t="s">
        <v>240</v>
      </c>
      <c r="AA521" s="264" t="s">
        <v>240</v>
      </c>
      <c r="AB521" s="264" t="s">
        <v>240</v>
      </c>
      <c r="AC521" s="264" t="s">
        <v>240</v>
      </c>
      <c r="AD521" s="264" t="s">
        <v>240</v>
      </c>
      <c r="AE521" s="264" t="s">
        <v>240</v>
      </c>
      <c r="AF521" s="264" t="s">
        <v>240</v>
      </c>
      <c r="AG521" s="264" t="s">
        <v>240</v>
      </c>
      <c r="AH521" s="264" t="s">
        <v>240</v>
      </c>
      <c r="AI521" s="264" t="s">
        <v>240</v>
      </c>
      <c r="AJ521" s="264" t="s">
        <v>240</v>
      </c>
      <c r="AK521" s="264" t="s">
        <v>240</v>
      </c>
      <c r="AL521" s="264" t="s">
        <v>240</v>
      </c>
      <c r="AM521" s="264" t="s">
        <v>240</v>
      </c>
      <c r="AN521" s="264" t="s">
        <v>240</v>
      </c>
      <c r="AO521" s="264" t="s">
        <v>240</v>
      </c>
      <c r="AP521" s="264" t="s">
        <v>240</v>
      </c>
      <c r="AQ521" s="264" t="s">
        <v>240</v>
      </c>
      <c r="AR521" s="264" t="s">
        <v>240</v>
      </c>
      <c r="AS521" s="264" t="s">
        <v>240</v>
      </c>
      <c r="AT521" s="264" t="s">
        <v>240</v>
      </c>
      <c r="AU521" s="264" t="s">
        <v>240</v>
      </c>
      <c r="AV521" s="264" t="s">
        <v>240</v>
      </c>
      <c r="AW521" s="264" t="s">
        <v>240</v>
      </c>
      <c r="AX521" s="264" t="s">
        <v>240</v>
      </c>
      <c r="AY521" s="264" t="s">
        <v>2044</v>
      </c>
      <c r="AZ521" t="s">
        <v>240</v>
      </c>
    </row>
    <row r="522" spans="1:52" ht="15" x14ac:dyDescent="0.25">
      <c r="A522" s="262">
        <v>706856</v>
      </c>
      <c r="B522" s="263" t="s">
        <v>261</v>
      </c>
      <c r="C522" s="264" t="s">
        <v>188</v>
      </c>
      <c r="D522" s="264" t="s">
        <v>187</v>
      </c>
      <c r="E522" s="264" t="s">
        <v>188</v>
      </c>
      <c r="F522" s="264" t="s">
        <v>188</v>
      </c>
      <c r="G522" s="264" t="s">
        <v>187</v>
      </c>
      <c r="H522" s="264" t="s">
        <v>188</v>
      </c>
      <c r="I522" s="264" t="s">
        <v>187</v>
      </c>
      <c r="J522" s="264" t="s">
        <v>187</v>
      </c>
      <c r="K522" s="264" t="s">
        <v>187</v>
      </c>
      <c r="L522" s="264" t="s">
        <v>187</v>
      </c>
      <c r="M522" t="s">
        <v>2124</v>
      </c>
      <c r="N522" t="s">
        <v>186</v>
      </c>
      <c r="O522" s="264" t="s">
        <v>240</v>
      </c>
      <c r="P522" s="264" t="s">
        <v>240</v>
      </c>
      <c r="Q522" s="264" t="s">
        <v>240</v>
      </c>
      <c r="R522" s="264" t="s">
        <v>240</v>
      </c>
      <c r="S522" s="264" t="s">
        <v>240</v>
      </c>
      <c r="T522" s="264" t="s">
        <v>240</v>
      </c>
      <c r="U522" s="264" t="s">
        <v>240</v>
      </c>
      <c r="V522" s="264" t="s">
        <v>240</v>
      </c>
      <c r="W522" s="264" t="s">
        <v>240</v>
      </c>
      <c r="X522" s="264" t="s">
        <v>240</v>
      </c>
      <c r="Y522" s="264" t="s">
        <v>240</v>
      </c>
      <c r="Z522" s="264" t="s">
        <v>240</v>
      </c>
      <c r="AA522" s="264" t="s">
        <v>240</v>
      </c>
      <c r="AB522" s="264" t="s">
        <v>240</v>
      </c>
      <c r="AC522" s="264" t="s">
        <v>240</v>
      </c>
      <c r="AD522" s="264" t="s">
        <v>240</v>
      </c>
      <c r="AE522" s="264" t="s">
        <v>240</v>
      </c>
      <c r="AF522" s="264" t="s">
        <v>240</v>
      </c>
      <c r="AG522" s="264" t="s">
        <v>240</v>
      </c>
      <c r="AH522" s="264" t="s">
        <v>240</v>
      </c>
      <c r="AI522" s="264" t="s">
        <v>240</v>
      </c>
      <c r="AJ522" s="264" t="s">
        <v>240</v>
      </c>
      <c r="AK522" s="264" t="s">
        <v>240</v>
      </c>
      <c r="AL522" s="264" t="s">
        <v>240</v>
      </c>
      <c r="AM522" s="264" t="s">
        <v>240</v>
      </c>
      <c r="AN522" s="264" t="s">
        <v>240</v>
      </c>
      <c r="AO522" s="264" t="s">
        <v>240</v>
      </c>
      <c r="AP522" s="264" t="s">
        <v>240</v>
      </c>
      <c r="AQ522" s="264" t="s">
        <v>240</v>
      </c>
      <c r="AR522" s="264" t="s">
        <v>240</v>
      </c>
      <c r="AS522" s="264" t="s">
        <v>240</v>
      </c>
      <c r="AT522" s="264" t="s">
        <v>240</v>
      </c>
      <c r="AU522" s="264" t="s">
        <v>240</v>
      </c>
      <c r="AV522" s="264" t="s">
        <v>240</v>
      </c>
      <c r="AW522" s="264" t="s">
        <v>240</v>
      </c>
      <c r="AX522" s="264" t="s">
        <v>240</v>
      </c>
      <c r="AY522" s="264" t="s">
        <v>2044</v>
      </c>
      <c r="AZ522" t="s">
        <v>5190</v>
      </c>
    </row>
    <row r="523" spans="1:52" ht="15" x14ac:dyDescent="0.25">
      <c r="A523" s="260">
        <v>706857</v>
      </c>
      <c r="B523" s="261" t="s">
        <v>262</v>
      </c>
      <c r="C523" t="s">
        <v>187</v>
      </c>
      <c r="D523" t="s">
        <v>188</v>
      </c>
      <c r="E523" t="s">
        <v>186</v>
      </c>
      <c r="F523" t="s">
        <v>188</v>
      </c>
      <c r="G523" t="s">
        <v>186</v>
      </c>
      <c r="H523" t="s">
        <v>188</v>
      </c>
      <c r="I523" t="s">
        <v>188</v>
      </c>
      <c r="J523" t="s">
        <v>186</v>
      </c>
      <c r="K523" t="s">
        <v>186</v>
      </c>
      <c r="L523" t="s">
        <v>188</v>
      </c>
      <c r="M523" t="s">
        <v>186</v>
      </c>
      <c r="N523" t="s">
        <v>186</v>
      </c>
      <c r="O523" t="s">
        <v>188</v>
      </c>
      <c r="P523" t="s">
        <v>188</v>
      </c>
      <c r="Q523" t="s">
        <v>188</v>
      </c>
      <c r="R523" t="s">
        <v>187</v>
      </c>
      <c r="S523" t="s">
        <v>188</v>
      </c>
      <c r="T523" t="s">
        <v>188</v>
      </c>
      <c r="U523" t="s">
        <v>188</v>
      </c>
      <c r="V523" t="s">
        <v>188</v>
      </c>
      <c r="W523" t="s">
        <v>188</v>
      </c>
      <c r="X523" t="s">
        <v>188</v>
      </c>
      <c r="Y523" t="s">
        <v>188</v>
      </c>
      <c r="Z523" t="s">
        <v>188</v>
      </c>
      <c r="AA523" t="s">
        <v>240</v>
      </c>
      <c r="AB523" t="s">
        <v>240</v>
      </c>
      <c r="AC523" t="s">
        <v>240</v>
      </c>
      <c r="AD523" t="s">
        <v>240</v>
      </c>
      <c r="AE523" t="s">
        <v>240</v>
      </c>
      <c r="AF523" t="s">
        <v>240</v>
      </c>
      <c r="AG523" t="s">
        <v>240</v>
      </c>
      <c r="AH523" t="s">
        <v>240</v>
      </c>
      <c r="AI523" t="s">
        <v>240</v>
      </c>
      <c r="AJ523" t="s">
        <v>240</v>
      </c>
      <c r="AK523" t="s">
        <v>240</v>
      </c>
      <c r="AL523" t="s">
        <v>240</v>
      </c>
      <c r="AM523" t="s">
        <v>240</v>
      </c>
      <c r="AN523" t="s">
        <v>240</v>
      </c>
      <c r="AO523" t="s">
        <v>240</v>
      </c>
      <c r="AP523" t="s">
        <v>240</v>
      </c>
      <c r="AQ523" t="s">
        <v>240</v>
      </c>
      <c r="AR523" t="s">
        <v>240</v>
      </c>
      <c r="AS523" t="s">
        <v>240</v>
      </c>
      <c r="AT523" t="s">
        <v>240</v>
      </c>
      <c r="AU523" t="s">
        <v>240</v>
      </c>
      <c r="AV523" t="s">
        <v>240</v>
      </c>
      <c r="AW523" t="s">
        <v>240</v>
      </c>
      <c r="AX523" s="259" t="s">
        <v>240</v>
      </c>
      <c r="AY523"/>
      <c r="AZ523" t="s">
        <v>240</v>
      </c>
    </row>
    <row r="524" spans="1:52" ht="15" x14ac:dyDescent="0.25">
      <c r="A524" s="260">
        <v>706858</v>
      </c>
      <c r="B524" s="261" t="s">
        <v>262</v>
      </c>
      <c r="C524" t="s">
        <v>188</v>
      </c>
      <c r="D524" t="s">
        <v>188</v>
      </c>
      <c r="E524" t="s">
        <v>186</v>
      </c>
      <c r="F524" t="s">
        <v>188</v>
      </c>
      <c r="G524" t="s">
        <v>188</v>
      </c>
      <c r="H524" t="s">
        <v>186</v>
      </c>
      <c r="I524" t="s">
        <v>188</v>
      </c>
      <c r="J524" t="s">
        <v>188</v>
      </c>
      <c r="K524" t="s">
        <v>188</v>
      </c>
      <c r="L524" t="s">
        <v>188</v>
      </c>
      <c r="M524" t="s">
        <v>188</v>
      </c>
      <c r="N524" t="s">
        <v>188</v>
      </c>
      <c r="O524" t="s">
        <v>188</v>
      </c>
      <c r="P524" t="s">
        <v>188</v>
      </c>
      <c r="Q524" t="s">
        <v>188</v>
      </c>
      <c r="R524" t="s">
        <v>188</v>
      </c>
      <c r="S524" t="s">
        <v>187</v>
      </c>
      <c r="T524" t="s">
        <v>188</v>
      </c>
      <c r="U524" t="s">
        <v>188</v>
      </c>
      <c r="V524" t="s">
        <v>186</v>
      </c>
      <c r="W524" t="s">
        <v>188</v>
      </c>
      <c r="X524" t="s">
        <v>188</v>
      </c>
      <c r="Y524" t="s">
        <v>187</v>
      </c>
      <c r="Z524" t="s">
        <v>188</v>
      </c>
      <c r="AA524" t="s">
        <v>240</v>
      </c>
      <c r="AB524" t="s">
        <v>240</v>
      </c>
      <c r="AC524" t="s">
        <v>240</v>
      </c>
      <c r="AD524" t="s">
        <v>240</v>
      </c>
      <c r="AE524" t="s">
        <v>240</v>
      </c>
      <c r="AF524" t="s">
        <v>240</v>
      </c>
      <c r="AG524" t="s">
        <v>240</v>
      </c>
      <c r="AH524" t="s">
        <v>240</v>
      </c>
      <c r="AI524" t="s">
        <v>240</v>
      </c>
      <c r="AJ524" t="s">
        <v>240</v>
      </c>
      <c r="AK524" t="s">
        <v>240</v>
      </c>
      <c r="AL524" t="s">
        <v>240</v>
      </c>
      <c r="AM524" t="s">
        <v>240</v>
      </c>
      <c r="AN524" t="s">
        <v>240</v>
      </c>
      <c r="AO524" t="s">
        <v>240</v>
      </c>
      <c r="AP524" t="s">
        <v>240</v>
      </c>
      <c r="AQ524" t="s">
        <v>240</v>
      </c>
      <c r="AR524" t="s">
        <v>240</v>
      </c>
      <c r="AS524" t="s">
        <v>240</v>
      </c>
      <c r="AT524" t="s">
        <v>240</v>
      </c>
      <c r="AU524" t="s">
        <v>240</v>
      </c>
      <c r="AV524" t="s">
        <v>240</v>
      </c>
      <c r="AW524" t="s">
        <v>240</v>
      </c>
      <c r="AX524" s="259" t="s">
        <v>240</v>
      </c>
      <c r="AY524"/>
      <c r="AZ524" t="s">
        <v>240</v>
      </c>
    </row>
    <row r="525" spans="1:52" ht="15" x14ac:dyDescent="0.25">
      <c r="A525" s="260">
        <v>706859</v>
      </c>
      <c r="B525" s="261" t="s">
        <v>262</v>
      </c>
      <c r="C525" t="s">
        <v>188</v>
      </c>
      <c r="D525" t="s">
        <v>186</v>
      </c>
      <c r="E525" t="s">
        <v>186</v>
      </c>
      <c r="F525" t="s">
        <v>188</v>
      </c>
      <c r="G525" t="s">
        <v>186</v>
      </c>
      <c r="H525" t="s">
        <v>186</v>
      </c>
      <c r="I525" t="s">
        <v>188</v>
      </c>
      <c r="J525" t="s">
        <v>188</v>
      </c>
      <c r="K525" t="s">
        <v>187</v>
      </c>
      <c r="L525" t="s">
        <v>186</v>
      </c>
      <c r="M525" t="s">
        <v>186</v>
      </c>
      <c r="N525" t="s">
        <v>186</v>
      </c>
      <c r="O525" t="s">
        <v>186</v>
      </c>
      <c r="P525" t="s">
        <v>188</v>
      </c>
      <c r="Q525" t="s">
        <v>186</v>
      </c>
      <c r="R525" t="s">
        <v>187</v>
      </c>
      <c r="S525" t="s">
        <v>188</v>
      </c>
      <c r="T525" t="s">
        <v>187</v>
      </c>
      <c r="U525" t="s">
        <v>187</v>
      </c>
      <c r="V525" t="s">
        <v>187</v>
      </c>
      <c r="W525" t="s">
        <v>187</v>
      </c>
      <c r="X525" t="s">
        <v>187</v>
      </c>
      <c r="Y525" t="s">
        <v>187</v>
      </c>
      <c r="Z525" t="s">
        <v>187</v>
      </c>
      <c r="AA525" t="s">
        <v>240</v>
      </c>
      <c r="AB525" t="s">
        <v>240</v>
      </c>
      <c r="AC525" t="s">
        <v>240</v>
      </c>
      <c r="AD525" t="s">
        <v>240</v>
      </c>
      <c r="AE525" t="s">
        <v>240</v>
      </c>
      <c r="AF525" t="s">
        <v>240</v>
      </c>
      <c r="AG525" t="s">
        <v>240</v>
      </c>
      <c r="AH525" t="s">
        <v>240</v>
      </c>
      <c r="AI525" t="s">
        <v>240</v>
      </c>
      <c r="AJ525" t="s">
        <v>240</v>
      </c>
      <c r="AK525" t="s">
        <v>240</v>
      </c>
      <c r="AL525" t="s">
        <v>240</v>
      </c>
      <c r="AM525" t="s">
        <v>240</v>
      </c>
      <c r="AN525" t="s">
        <v>240</v>
      </c>
      <c r="AO525" t="s">
        <v>240</v>
      </c>
      <c r="AP525" t="s">
        <v>240</v>
      </c>
      <c r="AQ525" t="s">
        <v>240</v>
      </c>
      <c r="AR525" t="s">
        <v>240</v>
      </c>
      <c r="AS525"/>
      <c r="AT525" t="s">
        <v>240</v>
      </c>
      <c r="AU525" t="s">
        <v>240</v>
      </c>
      <c r="AV525" t="s">
        <v>240</v>
      </c>
      <c r="AW525" t="s">
        <v>240</v>
      </c>
      <c r="AX525" s="259" t="s">
        <v>240</v>
      </c>
      <c r="AY525"/>
      <c r="AZ525" t="s">
        <v>240</v>
      </c>
    </row>
    <row r="526" spans="1:52" ht="15" x14ac:dyDescent="0.25">
      <c r="A526" s="260">
        <v>706860</v>
      </c>
      <c r="B526" s="261" t="s">
        <v>468</v>
      </c>
      <c r="C526" t="s">
        <v>188</v>
      </c>
      <c r="D526" t="s">
        <v>186</v>
      </c>
      <c r="E526" t="s">
        <v>188</v>
      </c>
      <c r="F526" t="s">
        <v>186</v>
      </c>
      <c r="G526" t="s">
        <v>188</v>
      </c>
      <c r="H526" t="s">
        <v>188</v>
      </c>
      <c r="I526" t="s">
        <v>188</v>
      </c>
      <c r="J526" t="s">
        <v>188</v>
      </c>
      <c r="K526" t="s">
        <v>188</v>
      </c>
      <c r="L526" t="s">
        <v>186</v>
      </c>
      <c r="M526" t="s">
        <v>186</v>
      </c>
      <c r="N526" t="s">
        <v>186</v>
      </c>
      <c r="O526" t="s">
        <v>186</v>
      </c>
      <c r="P526" t="s">
        <v>188</v>
      </c>
      <c r="Q526" t="s">
        <v>188</v>
      </c>
      <c r="R526" t="s">
        <v>186</v>
      </c>
      <c r="S526" t="s">
        <v>186</v>
      </c>
      <c r="T526" t="s">
        <v>188</v>
      </c>
      <c r="U526" t="s">
        <v>186</v>
      </c>
      <c r="V526" t="s">
        <v>186</v>
      </c>
      <c r="W526" t="s">
        <v>186</v>
      </c>
      <c r="X526" t="s">
        <v>186</v>
      </c>
      <c r="Y526" t="s">
        <v>188</v>
      </c>
      <c r="Z526" t="s">
        <v>188</v>
      </c>
      <c r="AA526" t="s">
        <v>240</v>
      </c>
      <c r="AB526" t="s">
        <v>240</v>
      </c>
      <c r="AC526" t="s">
        <v>240</v>
      </c>
      <c r="AD526" t="s">
        <v>240</v>
      </c>
      <c r="AE526" t="s">
        <v>240</v>
      </c>
      <c r="AF526" t="s">
        <v>240</v>
      </c>
      <c r="AG526" t="s">
        <v>240</v>
      </c>
      <c r="AH526" t="s">
        <v>240</v>
      </c>
      <c r="AI526" t="s">
        <v>240</v>
      </c>
      <c r="AJ526" t="s">
        <v>240</v>
      </c>
      <c r="AK526" t="s">
        <v>240</v>
      </c>
      <c r="AL526" t="s">
        <v>240</v>
      </c>
      <c r="AM526" t="s">
        <v>240</v>
      </c>
      <c r="AN526" t="s">
        <v>240</v>
      </c>
      <c r="AO526" t="s">
        <v>240</v>
      </c>
      <c r="AP526" t="s">
        <v>240</v>
      </c>
      <c r="AQ526" t="s">
        <v>240</v>
      </c>
      <c r="AR526" t="s">
        <v>240</v>
      </c>
      <c r="AS526" t="s">
        <v>240</v>
      </c>
      <c r="AT526" t="s">
        <v>240</v>
      </c>
      <c r="AU526" t="s">
        <v>240</v>
      </c>
      <c r="AV526" t="s">
        <v>240</v>
      </c>
      <c r="AW526" t="s">
        <v>240</v>
      </c>
      <c r="AX526" s="259" t="s">
        <v>240</v>
      </c>
      <c r="AY526"/>
      <c r="AZ526" t="s">
        <v>240</v>
      </c>
    </row>
    <row r="527" spans="1:52" ht="15" x14ac:dyDescent="0.25">
      <c r="A527" s="262">
        <v>706861</v>
      </c>
      <c r="B527" s="263" t="s">
        <v>261</v>
      </c>
      <c r="C527" s="264" t="s">
        <v>188</v>
      </c>
      <c r="D527" s="264" t="s">
        <v>188</v>
      </c>
      <c r="E527" s="264" t="s">
        <v>187</v>
      </c>
      <c r="F527" s="264" t="s">
        <v>187</v>
      </c>
      <c r="G527" s="264" t="s">
        <v>188</v>
      </c>
      <c r="H527" s="264" t="s">
        <v>188</v>
      </c>
      <c r="I527" s="264" t="s">
        <v>187</v>
      </c>
      <c r="J527" s="264" t="s">
        <v>187</v>
      </c>
      <c r="K527" s="264" t="s">
        <v>187</v>
      </c>
      <c r="L527" s="264" t="s">
        <v>187</v>
      </c>
      <c r="M527" t="s">
        <v>186</v>
      </c>
      <c r="N527" t="s">
        <v>186</v>
      </c>
      <c r="O527" s="264" t="s">
        <v>240</v>
      </c>
      <c r="P527" s="264" t="s">
        <v>240</v>
      </c>
      <c r="Q527" s="264" t="s">
        <v>240</v>
      </c>
      <c r="R527" s="264" t="s">
        <v>240</v>
      </c>
      <c r="S527" s="264" t="s">
        <v>240</v>
      </c>
      <c r="T527" s="264" t="s">
        <v>240</v>
      </c>
      <c r="U527" s="264" t="s">
        <v>240</v>
      </c>
      <c r="V527" s="264" t="s">
        <v>240</v>
      </c>
      <c r="W527" s="264" t="s">
        <v>240</v>
      </c>
      <c r="X527" s="264" t="s">
        <v>240</v>
      </c>
      <c r="Y527" s="264" t="s">
        <v>240</v>
      </c>
      <c r="Z527" s="264" t="s">
        <v>240</v>
      </c>
      <c r="AA527" s="264" t="s">
        <v>240</v>
      </c>
      <c r="AB527" s="264" t="s">
        <v>240</v>
      </c>
      <c r="AC527" s="264" t="s">
        <v>240</v>
      </c>
      <c r="AD527" s="264" t="s">
        <v>240</v>
      </c>
      <c r="AE527" s="264" t="s">
        <v>240</v>
      </c>
      <c r="AF527" s="264" t="s">
        <v>240</v>
      </c>
      <c r="AG527" s="264" t="s">
        <v>240</v>
      </c>
      <c r="AH527" s="264" t="s">
        <v>240</v>
      </c>
      <c r="AI527" s="264" t="s">
        <v>240</v>
      </c>
      <c r="AJ527" s="264" t="s">
        <v>240</v>
      </c>
      <c r="AK527" s="264" t="s">
        <v>240</v>
      </c>
      <c r="AL527" s="264" t="s">
        <v>240</v>
      </c>
      <c r="AM527" s="264" t="s">
        <v>240</v>
      </c>
      <c r="AN527" s="264" t="s">
        <v>240</v>
      </c>
      <c r="AO527" s="264" t="s">
        <v>240</v>
      </c>
      <c r="AP527" s="264" t="s">
        <v>240</v>
      </c>
      <c r="AQ527" s="264" t="s">
        <v>240</v>
      </c>
      <c r="AR527" s="264" t="s">
        <v>240</v>
      </c>
      <c r="AS527" s="264" t="s">
        <v>240</v>
      </c>
      <c r="AT527" s="264" t="s">
        <v>240</v>
      </c>
      <c r="AU527" s="264" t="s">
        <v>240</v>
      </c>
      <c r="AV527" s="264" t="s">
        <v>240</v>
      </c>
      <c r="AW527" s="264" t="s">
        <v>240</v>
      </c>
      <c r="AX527" s="264" t="s">
        <v>240</v>
      </c>
      <c r="AY527" s="264" t="s">
        <v>2044</v>
      </c>
      <c r="AZ527" t="s">
        <v>5190</v>
      </c>
    </row>
    <row r="528" spans="1:52" ht="15" x14ac:dyDescent="0.25">
      <c r="A528" s="262">
        <v>706862</v>
      </c>
      <c r="B528" s="263" t="s">
        <v>261</v>
      </c>
      <c r="C528" s="264" t="s">
        <v>188</v>
      </c>
      <c r="D528" s="264" t="s">
        <v>187</v>
      </c>
      <c r="E528" s="264" t="s">
        <v>186</v>
      </c>
      <c r="F528" s="264" t="s">
        <v>188</v>
      </c>
      <c r="G528" s="264" t="s">
        <v>240</v>
      </c>
      <c r="H528" s="264" t="s">
        <v>186</v>
      </c>
      <c r="I528" s="264" t="s">
        <v>240</v>
      </c>
      <c r="J528" s="264" t="s">
        <v>240</v>
      </c>
      <c r="K528" s="264" t="s">
        <v>240</v>
      </c>
      <c r="L528" s="264" t="s">
        <v>240</v>
      </c>
      <c r="M528" t="s">
        <v>186</v>
      </c>
      <c r="N528" t="s">
        <v>186</v>
      </c>
      <c r="O528" s="264" t="s">
        <v>240</v>
      </c>
      <c r="P528" s="264" t="s">
        <v>240</v>
      </c>
      <c r="Q528" s="264" t="s">
        <v>240</v>
      </c>
      <c r="R528" s="264" t="s">
        <v>240</v>
      </c>
      <c r="S528" s="264" t="s">
        <v>240</v>
      </c>
      <c r="T528" s="264" t="s">
        <v>240</v>
      </c>
      <c r="U528" s="264" t="s">
        <v>240</v>
      </c>
      <c r="V528" s="264" t="s">
        <v>240</v>
      </c>
      <c r="W528" s="264" t="s">
        <v>240</v>
      </c>
      <c r="X528" s="264" t="s">
        <v>240</v>
      </c>
      <c r="Y528" s="264" t="s">
        <v>240</v>
      </c>
      <c r="Z528" s="264" t="s">
        <v>240</v>
      </c>
      <c r="AA528" s="264" t="s">
        <v>240</v>
      </c>
      <c r="AB528" s="264" t="s">
        <v>240</v>
      </c>
      <c r="AC528" s="264" t="s">
        <v>240</v>
      </c>
      <c r="AD528" s="264" t="s">
        <v>240</v>
      </c>
      <c r="AE528" s="264" t="s">
        <v>240</v>
      </c>
      <c r="AF528" s="264" t="s">
        <v>240</v>
      </c>
      <c r="AG528" s="264" t="s">
        <v>240</v>
      </c>
      <c r="AH528" s="264" t="s">
        <v>240</v>
      </c>
      <c r="AI528" s="264" t="s">
        <v>240</v>
      </c>
      <c r="AJ528" s="264" t="s">
        <v>240</v>
      </c>
      <c r="AK528" s="264" t="s">
        <v>240</v>
      </c>
      <c r="AL528" s="264" t="s">
        <v>240</v>
      </c>
      <c r="AM528" s="264" t="s">
        <v>240</v>
      </c>
      <c r="AN528" s="264" t="s">
        <v>240</v>
      </c>
      <c r="AO528" s="264" t="s">
        <v>240</v>
      </c>
      <c r="AP528" s="264" t="s">
        <v>240</v>
      </c>
      <c r="AQ528" s="264" t="s">
        <v>240</v>
      </c>
      <c r="AR528" s="264" t="s">
        <v>240</v>
      </c>
      <c r="AS528" s="264" t="s">
        <v>240</v>
      </c>
      <c r="AT528" s="264" t="s">
        <v>240</v>
      </c>
      <c r="AU528" s="264" t="s">
        <v>240</v>
      </c>
      <c r="AV528" s="264" t="s">
        <v>240</v>
      </c>
      <c r="AW528" s="264" t="s">
        <v>240</v>
      </c>
      <c r="AX528" s="264" t="s">
        <v>240</v>
      </c>
      <c r="AY528" s="264" t="s">
        <v>2044</v>
      </c>
      <c r="AZ528" t="s">
        <v>5190</v>
      </c>
    </row>
    <row r="529" spans="1:52" ht="15" x14ac:dyDescent="0.25">
      <c r="A529" s="260">
        <v>706863</v>
      </c>
      <c r="B529" s="261" t="s">
        <v>468</v>
      </c>
      <c r="C529" t="s">
        <v>188</v>
      </c>
      <c r="D529" t="s">
        <v>188</v>
      </c>
      <c r="E529" t="s">
        <v>188</v>
      </c>
      <c r="F529" t="s">
        <v>188</v>
      </c>
      <c r="G529" t="s">
        <v>188</v>
      </c>
      <c r="H529" t="s">
        <v>188</v>
      </c>
      <c r="I529" t="s">
        <v>186</v>
      </c>
      <c r="J529" t="s">
        <v>188</v>
      </c>
      <c r="K529" t="s">
        <v>188</v>
      </c>
      <c r="L529" t="s">
        <v>186</v>
      </c>
      <c r="M529" t="s">
        <v>186</v>
      </c>
      <c r="N529" t="s">
        <v>186</v>
      </c>
      <c r="O529" t="s">
        <v>186</v>
      </c>
      <c r="P529" t="s">
        <v>188</v>
      </c>
      <c r="Q529" t="s">
        <v>186</v>
      </c>
      <c r="R529" t="s">
        <v>188</v>
      </c>
      <c r="S529" t="s">
        <v>186</v>
      </c>
      <c r="T529" t="s">
        <v>188</v>
      </c>
      <c r="U529" t="s">
        <v>186</v>
      </c>
      <c r="V529" t="s">
        <v>188</v>
      </c>
      <c r="W529" t="s">
        <v>188</v>
      </c>
      <c r="X529" t="s">
        <v>186</v>
      </c>
      <c r="Y529" t="s">
        <v>188</v>
      </c>
      <c r="Z529" t="s">
        <v>188</v>
      </c>
      <c r="AA529" t="s">
        <v>240</v>
      </c>
      <c r="AB529" t="s">
        <v>240</v>
      </c>
      <c r="AC529" t="s">
        <v>240</v>
      </c>
      <c r="AD529" t="s">
        <v>240</v>
      </c>
      <c r="AE529" t="s">
        <v>240</v>
      </c>
      <c r="AF529" t="s">
        <v>240</v>
      </c>
      <c r="AG529" t="s">
        <v>240</v>
      </c>
      <c r="AH529" t="s">
        <v>240</v>
      </c>
      <c r="AI529" t="s">
        <v>240</v>
      </c>
      <c r="AJ529" t="s">
        <v>240</v>
      </c>
      <c r="AK529" t="s">
        <v>240</v>
      </c>
      <c r="AL529" t="s">
        <v>240</v>
      </c>
      <c r="AM529" t="s">
        <v>240</v>
      </c>
      <c r="AN529" t="s">
        <v>240</v>
      </c>
      <c r="AO529" t="s">
        <v>240</v>
      </c>
      <c r="AP529" t="s">
        <v>240</v>
      </c>
      <c r="AQ529" t="s">
        <v>240</v>
      </c>
      <c r="AR529" t="s">
        <v>240</v>
      </c>
      <c r="AS529"/>
      <c r="AT529" t="s">
        <v>240</v>
      </c>
      <c r="AU529" t="s">
        <v>240</v>
      </c>
      <c r="AV529" t="s">
        <v>240</v>
      </c>
      <c r="AW529" t="s">
        <v>240</v>
      </c>
      <c r="AX529" s="259" t="s">
        <v>240</v>
      </c>
      <c r="AY529"/>
      <c r="AZ529" t="s">
        <v>240</v>
      </c>
    </row>
    <row r="530" spans="1:52" ht="15" x14ac:dyDescent="0.25">
      <c r="A530" s="262">
        <v>706864</v>
      </c>
      <c r="B530" s="263" t="s">
        <v>261</v>
      </c>
      <c r="C530" s="264" t="s">
        <v>188</v>
      </c>
      <c r="D530" s="264" t="s">
        <v>188</v>
      </c>
      <c r="E530" s="264" t="s">
        <v>187</v>
      </c>
      <c r="F530" s="264" t="s">
        <v>186</v>
      </c>
      <c r="G530" s="264" t="s">
        <v>186</v>
      </c>
      <c r="H530" s="264" t="s">
        <v>186</v>
      </c>
      <c r="I530" s="264" t="s">
        <v>187</v>
      </c>
      <c r="J530" s="264" t="s">
        <v>187</v>
      </c>
      <c r="K530" s="264" t="s">
        <v>187</v>
      </c>
      <c r="L530" s="264" t="s">
        <v>187</v>
      </c>
      <c r="M530" t="s">
        <v>2124</v>
      </c>
      <c r="N530" t="s">
        <v>186</v>
      </c>
      <c r="O530" s="264" t="s">
        <v>240</v>
      </c>
      <c r="P530" s="264" t="s">
        <v>240</v>
      </c>
      <c r="Q530" s="264" t="s">
        <v>240</v>
      </c>
      <c r="R530" s="264" t="s">
        <v>240</v>
      </c>
      <c r="S530" s="264" t="s">
        <v>240</v>
      </c>
      <c r="T530" s="264" t="s">
        <v>240</v>
      </c>
      <c r="U530" s="264" t="s">
        <v>240</v>
      </c>
      <c r="V530" s="264" t="s">
        <v>240</v>
      </c>
      <c r="W530" s="264" t="s">
        <v>240</v>
      </c>
      <c r="X530" s="264" t="s">
        <v>240</v>
      </c>
      <c r="Y530" s="264" t="s">
        <v>240</v>
      </c>
      <c r="Z530" s="264" t="s">
        <v>240</v>
      </c>
      <c r="AA530" s="264" t="s">
        <v>240</v>
      </c>
      <c r="AB530" s="264" t="s">
        <v>240</v>
      </c>
      <c r="AC530" s="264" t="s">
        <v>240</v>
      </c>
      <c r="AD530" s="264" t="s">
        <v>240</v>
      </c>
      <c r="AE530" s="264" t="s">
        <v>240</v>
      </c>
      <c r="AF530" s="264" t="s">
        <v>240</v>
      </c>
      <c r="AG530" s="264" t="s">
        <v>240</v>
      </c>
      <c r="AH530" s="264" t="s">
        <v>240</v>
      </c>
      <c r="AI530" s="264" t="s">
        <v>240</v>
      </c>
      <c r="AJ530" s="264" t="s">
        <v>240</v>
      </c>
      <c r="AK530" s="264" t="s">
        <v>240</v>
      </c>
      <c r="AL530" s="264" t="s">
        <v>240</v>
      </c>
      <c r="AM530" s="264" t="s">
        <v>240</v>
      </c>
      <c r="AN530" s="264" t="s">
        <v>240</v>
      </c>
      <c r="AO530" s="264" t="s">
        <v>240</v>
      </c>
      <c r="AP530" s="264" t="s">
        <v>240</v>
      </c>
      <c r="AQ530" s="264" t="s">
        <v>240</v>
      </c>
      <c r="AR530" s="264" t="s">
        <v>240</v>
      </c>
      <c r="AS530" s="264" t="s">
        <v>240</v>
      </c>
      <c r="AT530" s="264" t="s">
        <v>240</v>
      </c>
      <c r="AU530" s="264" t="s">
        <v>240</v>
      </c>
      <c r="AV530" s="264" t="s">
        <v>240</v>
      </c>
      <c r="AW530" s="264" t="s">
        <v>240</v>
      </c>
      <c r="AX530" s="264" t="s">
        <v>240</v>
      </c>
      <c r="AY530" s="264" t="s">
        <v>2044</v>
      </c>
      <c r="AZ530" t="s">
        <v>240</v>
      </c>
    </row>
    <row r="531" spans="1:52" ht="15" x14ac:dyDescent="0.25">
      <c r="A531" s="262">
        <v>706865</v>
      </c>
      <c r="B531" s="263" t="s">
        <v>261</v>
      </c>
      <c r="C531" s="264" t="s">
        <v>188</v>
      </c>
      <c r="D531" s="264" t="s">
        <v>188</v>
      </c>
      <c r="E531" s="264" t="s">
        <v>186</v>
      </c>
      <c r="F531" s="264" t="s">
        <v>187</v>
      </c>
      <c r="G531" s="264" t="s">
        <v>186</v>
      </c>
      <c r="H531" s="264" t="s">
        <v>186</v>
      </c>
      <c r="I531" s="264" t="s">
        <v>187</v>
      </c>
      <c r="J531" s="264" t="s">
        <v>187</v>
      </c>
      <c r="K531" s="264" t="s">
        <v>187</v>
      </c>
      <c r="L531" s="264" t="s">
        <v>188</v>
      </c>
      <c r="M531" t="s">
        <v>186</v>
      </c>
      <c r="N531" t="s">
        <v>186</v>
      </c>
      <c r="O531" s="264" t="s">
        <v>240</v>
      </c>
      <c r="P531" s="264" t="s">
        <v>240</v>
      </c>
      <c r="Q531" s="264" t="s">
        <v>240</v>
      </c>
      <c r="R531" s="264" t="s">
        <v>240</v>
      </c>
      <c r="S531" s="264" t="s">
        <v>240</v>
      </c>
      <c r="T531" s="264" t="s">
        <v>240</v>
      </c>
      <c r="U531" s="264" t="s">
        <v>240</v>
      </c>
      <c r="V531" s="264" t="s">
        <v>240</v>
      </c>
      <c r="W531" s="264" t="s">
        <v>240</v>
      </c>
      <c r="X531" s="264" t="s">
        <v>240</v>
      </c>
      <c r="Y531" s="264" t="s">
        <v>240</v>
      </c>
      <c r="Z531" s="264" t="s">
        <v>240</v>
      </c>
      <c r="AA531" s="264" t="s">
        <v>240</v>
      </c>
      <c r="AB531" s="264" t="s">
        <v>240</v>
      </c>
      <c r="AC531" s="264" t="s">
        <v>240</v>
      </c>
      <c r="AD531" s="264" t="s">
        <v>240</v>
      </c>
      <c r="AE531" s="264" t="s">
        <v>240</v>
      </c>
      <c r="AF531" s="264" t="s">
        <v>240</v>
      </c>
      <c r="AG531" s="264" t="s">
        <v>240</v>
      </c>
      <c r="AH531" s="264" t="s">
        <v>240</v>
      </c>
      <c r="AI531" s="264" t="s">
        <v>240</v>
      </c>
      <c r="AJ531" s="264" t="s">
        <v>240</v>
      </c>
      <c r="AK531" s="264" t="s">
        <v>240</v>
      </c>
      <c r="AL531" s="264" t="s">
        <v>240</v>
      </c>
      <c r="AM531" s="264" t="s">
        <v>240</v>
      </c>
      <c r="AN531" s="264" t="s">
        <v>240</v>
      </c>
      <c r="AO531" s="264" t="s">
        <v>240</v>
      </c>
      <c r="AP531" s="264" t="s">
        <v>240</v>
      </c>
      <c r="AQ531" s="264" t="s">
        <v>240</v>
      </c>
      <c r="AR531" s="264" t="s">
        <v>240</v>
      </c>
      <c r="AS531" s="264" t="s">
        <v>240</v>
      </c>
      <c r="AT531" s="264" t="s">
        <v>240</v>
      </c>
      <c r="AU531" s="264" t="s">
        <v>240</v>
      </c>
      <c r="AV531" s="264" t="s">
        <v>240</v>
      </c>
      <c r="AW531" s="264" t="s">
        <v>240</v>
      </c>
      <c r="AX531" s="264" t="s">
        <v>240</v>
      </c>
      <c r="AY531" s="264" t="s">
        <v>2044</v>
      </c>
      <c r="AZ531" t="s">
        <v>5190</v>
      </c>
    </row>
    <row r="532" spans="1:52" ht="15" x14ac:dyDescent="0.25">
      <c r="A532" s="262">
        <v>706866</v>
      </c>
      <c r="B532" s="263" t="s">
        <v>261</v>
      </c>
      <c r="C532" s="264" t="s">
        <v>188</v>
      </c>
      <c r="D532" s="264" t="s">
        <v>188</v>
      </c>
      <c r="E532" s="264" t="s">
        <v>188</v>
      </c>
      <c r="F532" s="264" t="s">
        <v>187</v>
      </c>
      <c r="G532" s="264" t="s">
        <v>187</v>
      </c>
      <c r="H532" s="264" t="s">
        <v>187</v>
      </c>
      <c r="I532" s="264" t="s">
        <v>187</v>
      </c>
      <c r="J532" s="264" t="s">
        <v>187</v>
      </c>
      <c r="K532" s="264" t="s">
        <v>187</v>
      </c>
      <c r="L532" s="264" t="s">
        <v>187</v>
      </c>
      <c r="M532" t="s">
        <v>186</v>
      </c>
      <c r="N532" t="s">
        <v>186</v>
      </c>
      <c r="O532" s="264" t="s">
        <v>240</v>
      </c>
      <c r="P532" s="264" t="s">
        <v>240</v>
      </c>
      <c r="Q532" s="264" t="s">
        <v>240</v>
      </c>
      <c r="R532" s="264" t="s">
        <v>240</v>
      </c>
      <c r="S532" s="264" t="s">
        <v>240</v>
      </c>
      <c r="T532" s="264" t="s">
        <v>240</v>
      </c>
      <c r="U532" s="264" t="s">
        <v>240</v>
      </c>
      <c r="V532" s="264" t="s">
        <v>240</v>
      </c>
      <c r="W532" s="264" t="s">
        <v>240</v>
      </c>
      <c r="X532" s="264" t="s">
        <v>240</v>
      </c>
      <c r="Y532" s="264" t="s">
        <v>240</v>
      </c>
      <c r="Z532" s="264" t="s">
        <v>240</v>
      </c>
      <c r="AA532" s="264" t="s">
        <v>240</v>
      </c>
      <c r="AB532" s="264" t="s">
        <v>240</v>
      </c>
      <c r="AC532" s="264" t="s">
        <v>240</v>
      </c>
      <c r="AD532" s="264" t="s">
        <v>240</v>
      </c>
      <c r="AE532" s="264" t="s">
        <v>240</v>
      </c>
      <c r="AF532" s="264" t="s">
        <v>240</v>
      </c>
      <c r="AG532" s="264" t="s">
        <v>240</v>
      </c>
      <c r="AH532" s="264" t="s">
        <v>240</v>
      </c>
      <c r="AI532" s="264" t="s">
        <v>240</v>
      </c>
      <c r="AJ532" s="264" t="s">
        <v>240</v>
      </c>
      <c r="AK532" s="264" t="s">
        <v>240</v>
      </c>
      <c r="AL532" s="264" t="s">
        <v>240</v>
      </c>
      <c r="AM532" s="264" t="s">
        <v>240</v>
      </c>
      <c r="AN532" s="264" t="s">
        <v>240</v>
      </c>
      <c r="AO532" s="264" t="s">
        <v>240</v>
      </c>
      <c r="AP532" s="264" t="s">
        <v>240</v>
      </c>
      <c r="AQ532" s="264" t="s">
        <v>240</v>
      </c>
      <c r="AR532" s="264" t="s">
        <v>240</v>
      </c>
      <c r="AS532" s="264" t="s">
        <v>240</v>
      </c>
      <c r="AT532" s="264" t="s">
        <v>240</v>
      </c>
      <c r="AU532" s="264" t="s">
        <v>240</v>
      </c>
      <c r="AV532" s="264" t="s">
        <v>240</v>
      </c>
      <c r="AW532" s="264" t="s">
        <v>240</v>
      </c>
      <c r="AX532" s="264" t="s">
        <v>240</v>
      </c>
      <c r="AY532" s="264" t="s">
        <v>2044</v>
      </c>
      <c r="AZ532" t="s">
        <v>240</v>
      </c>
    </row>
    <row r="533" spans="1:52" ht="15" x14ac:dyDescent="0.25">
      <c r="A533" s="262">
        <v>706867</v>
      </c>
      <c r="B533" s="263" t="s">
        <v>261</v>
      </c>
      <c r="C533" s="264" t="s">
        <v>188</v>
      </c>
      <c r="D533" s="264" t="s">
        <v>188</v>
      </c>
      <c r="E533" s="264" t="s">
        <v>188</v>
      </c>
      <c r="F533" s="264" t="s">
        <v>188</v>
      </c>
      <c r="G533" s="264" t="s">
        <v>187</v>
      </c>
      <c r="H533" s="264" t="s">
        <v>187</v>
      </c>
      <c r="I533" s="264" t="s">
        <v>187</v>
      </c>
      <c r="J533" s="264" t="s">
        <v>187</v>
      </c>
      <c r="K533" s="264" t="s">
        <v>187</v>
      </c>
      <c r="L533" s="264" t="s">
        <v>187</v>
      </c>
      <c r="M533" t="s">
        <v>188</v>
      </c>
      <c r="N533" t="s">
        <v>186</v>
      </c>
      <c r="O533" s="264" t="s">
        <v>240</v>
      </c>
      <c r="P533" s="264" t="s">
        <v>240</v>
      </c>
      <c r="Q533" s="264" t="s">
        <v>240</v>
      </c>
      <c r="R533" s="264" t="s">
        <v>240</v>
      </c>
      <c r="S533" s="264" t="s">
        <v>240</v>
      </c>
      <c r="T533" s="264" t="s">
        <v>240</v>
      </c>
      <c r="U533" s="264" t="s">
        <v>240</v>
      </c>
      <c r="V533" s="264" t="s">
        <v>240</v>
      </c>
      <c r="W533" s="264" t="s">
        <v>240</v>
      </c>
      <c r="X533" s="264" t="s">
        <v>240</v>
      </c>
      <c r="Y533" s="264" t="s">
        <v>240</v>
      </c>
      <c r="Z533" s="264" t="s">
        <v>240</v>
      </c>
      <c r="AA533" s="264" t="s">
        <v>240</v>
      </c>
      <c r="AB533" s="264" t="s">
        <v>240</v>
      </c>
      <c r="AC533" s="264" t="s">
        <v>240</v>
      </c>
      <c r="AD533" s="264" t="s">
        <v>240</v>
      </c>
      <c r="AE533" s="264" t="s">
        <v>240</v>
      </c>
      <c r="AF533" s="264" t="s">
        <v>240</v>
      </c>
      <c r="AG533" s="264" t="s">
        <v>240</v>
      </c>
      <c r="AH533" s="264" t="s">
        <v>240</v>
      </c>
      <c r="AI533" s="264" t="s">
        <v>240</v>
      </c>
      <c r="AJ533" s="264" t="s">
        <v>240</v>
      </c>
      <c r="AK533" s="264" t="s">
        <v>240</v>
      </c>
      <c r="AL533" s="264" t="s">
        <v>240</v>
      </c>
      <c r="AM533" s="264" t="s">
        <v>240</v>
      </c>
      <c r="AN533" s="264" t="s">
        <v>240</v>
      </c>
      <c r="AO533" s="264" t="s">
        <v>240</v>
      </c>
      <c r="AP533" s="264" t="s">
        <v>240</v>
      </c>
      <c r="AQ533" s="264" t="s">
        <v>240</v>
      </c>
      <c r="AR533" s="264" t="s">
        <v>240</v>
      </c>
      <c r="AS533" s="264" t="s">
        <v>240</v>
      </c>
      <c r="AT533" s="264" t="s">
        <v>240</v>
      </c>
      <c r="AU533" s="264" t="s">
        <v>240</v>
      </c>
      <c r="AV533" s="264" t="s">
        <v>240</v>
      </c>
      <c r="AW533" s="264" t="s">
        <v>240</v>
      </c>
      <c r="AX533" s="264" t="s">
        <v>240</v>
      </c>
      <c r="AY533" s="264" t="s">
        <v>2044</v>
      </c>
      <c r="AZ533" t="s">
        <v>5190</v>
      </c>
    </row>
    <row r="534" spans="1:52" ht="15" x14ac:dyDescent="0.25">
      <c r="A534" s="262">
        <v>706868</v>
      </c>
      <c r="B534" s="263" t="s">
        <v>261</v>
      </c>
      <c r="C534" s="264" t="s">
        <v>188</v>
      </c>
      <c r="D534" s="264" t="s">
        <v>188</v>
      </c>
      <c r="E534" s="264" t="s">
        <v>188</v>
      </c>
      <c r="F534" s="264" t="s">
        <v>188</v>
      </c>
      <c r="G534" s="264" t="s">
        <v>187</v>
      </c>
      <c r="H534" s="264" t="s">
        <v>188</v>
      </c>
      <c r="I534" s="264" t="s">
        <v>187</v>
      </c>
      <c r="J534" s="264" t="s">
        <v>187</v>
      </c>
      <c r="K534" s="264" t="s">
        <v>187</v>
      </c>
      <c r="L534" s="264" t="s">
        <v>187</v>
      </c>
      <c r="M534" t="s">
        <v>2124</v>
      </c>
      <c r="N534" t="s">
        <v>186</v>
      </c>
      <c r="O534" s="264" t="s">
        <v>240</v>
      </c>
      <c r="P534" s="264" t="s">
        <v>240</v>
      </c>
      <c r="Q534" s="264" t="s">
        <v>240</v>
      </c>
      <c r="R534" s="264" t="s">
        <v>240</v>
      </c>
      <c r="S534" s="264" t="s">
        <v>240</v>
      </c>
      <c r="T534" s="264" t="s">
        <v>240</v>
      </c>
      <c r="U534" s="264" t="s">
        <v>240</v>
      </c>
      <c r="V534" s="264" t="s">
        <v>240</v>
      </c>
      <c r="W534" s="264" t="s">
        <v>240</v>
      </c>
      <c r="X534" s="264" t="s">
        <v>240</v>
      </c>
      <c r="Y534" s="264" t="s">
        <v>240</v>
      </c>
      <c r="Z534" s="264" t="s">
        <v>240</v>
      </c>
      <c r="AA534" s="264" t="s">
        <v>240</v>
      </c>
      <c r="AB534" s="264" t="s">
        <v>240</v>
      </c>
      <c r="AC534" s="264" t="s">
        <v>240</v>
      </c>
      <c r="AD534" s="264" t="s">
        <v>240</v>
      </c>
      <c r="AE534" s="264" t="s">
        <v>240</v>
      </c>
      <c r="AF534" s="264" t="s">
        <v>240</v>
      </c>
      <c r="AG534" s="264" t="s">
        <v>240</v>
      </c>
      <c r="AH534" s="264" t="s">
        <v>240</v>
      </c>
      <c r="AI534" s="264" t="s">
        <v>240</v>
      </c>
      <c r="AJ534" s="264" t="s">
        <v>240</v>
      </c>
      <c r="AK534" s="264" t="s">
        <v>240</v>
      </c>
      <c r="AL534" s="264" t="s">
        <v>240</v>
      </c>
      <c r="AM534" s="264" t="s">
        <v>240</v>
      </c>
      <c r="AN534" s="264" t="s">
        <v>240</v>
      </c>
      <c r="AO534" s="264" t="s">
        <v>240</v>
      </c>
      <c r="AP534" s="264" t="s">
        <v>240</v>
      </c>
      <c r="AQ534" s="264" t="s">
        <v>240</v>
      </c>
      <c r="AR534" s="264" t="s">
        <v>240</v>
      </c>
      <c r="AS534" s="264" t="s">
        <v>240</v>
      </c>
      <c r="AT534" s="264" t="s">
        <v>240</v>
      </c>
      <c r="AU534" s="264" t="s">
        <v>240</v>
      </c>
      <c r="AV534" s="264" t="s">
        <v>240</v>
      </c>
      <c r="AW534" s="264" t="s">
        <v>240</v>
      </c>
      <c r="AX534" s="264" t="s">
        <v>240</v>
      </c>
      <c r="AY534" s="264" t="s">
        <v>2044</v>
      </c>
      <c r="AZ534" t="s">
        <v>5190</v>
      </c>
    </row>
    <row r="535" spans="1:52" ht="15" x14ac:dyDescent="0.25">
      <c r="A535" s="260">
        <v>706869</v>
      </c>
      <c r="B535" s="261" t="s">
        <v>263</v>
      </c>
      <c r="C535" t="s">
        <v>188</v>
      </c>
      <c r="D535" t="s">
        <v>188</v>
      </c>
      <c r="E535" t="s">
        <v>188</v>
      </c>
      <c r="F535" t="s">
        <v>188</v>
      </c>
      <c r="G535" t="s">
        <v>186</v>
      </c>
      <c r="H535" t="s">
        <v>188</v>
      </c>
      <c r="I535" t="s">
        <v>186</v>
      </c>
      <c r="J535" t="s">
        <v>188</v>
      </c>
      <c r="K535" t="s">
        <v>188</v>
      </c>
      <c r="L535" t="s">
        <v>186</v>
      </c>
      <c r="M535" t="s">
        <v>188</v>
      </c>
      <c r="N535" t="s">
        <v>188</v>
      </c>
      <c r="O535" t="s">
        <v>188</v>
      </c>
      <c r="P535" t="s">
        <v>188</v>
      </c>
      <c r="Q535" t="s">
        <v>188</v>
      </c>
      <c r="R535" t="s">
        <v>188</v>
      </c>
      <c r="S535" t="s">
        <v>186</v>
      </c>
      <c r="T535" t="s">
        <v>188</v>
      </c>
      <c r="U535" t="s">
        <v>188</v>
      </c>
      <c r="V535" t="s">
        <v>186</v>
      </c>
      <c r="W535" t="s">
        <v>186</v>
      </c>
      <c r="X535" t="s">
        <v>188</v>
      </c>
      <c r="Y535" t="s">
        <v>188</v>
      </c>
      <c r="Z535" t="s">
        <v>188</v>
      </c>
      <c r="AA535" t="s">
        <v>188</v>
      </c>
      <c r="AB535" t="s">
        <v>187</v>
      </c>
      <c r="AC535" t="s">
        <v>188</v>
      </c>
      <c r="AD535" t="s">
        <v>188</v>
      </c>
      <c r="AE535" t="s">
        <v>188</v>
      </c>
      <c r="AF535" t="s">
        <v>188</v>
      </c>
      <c r="AG535" t="s">
        <v>240</v>
      </c>
      <c r="AH535" t="s">
        <v>240</v>
      </c>
      <c r="AI535" t="s">
        <v>240</v>
      </c>
      <c r="AJ535" t="s">
        <v>240</v>
      </c>
      <c r="AK535" t="s">
        <v>240</v>
      </c>
      <c r="AL535" t="s">
        <v>240</v>
      </c>
      <c r="AM535" t="s">
        <v>240</v>
      </c>
      <c r="AN535" t="s">
        <v>240</v>
      </c>
      <c r="AO535" t="s">
        <v>240</v>
      </c>
      <c r="AP535" t="s">
        <v>240</v>
      </c>
      <c r="AQ535" t="s">
        <v>240</v>
      </c>
      <c r="AR535" t="s">
        <v>240</v>
      </c>
      <c r="AS535" t="s">
        <v>240</v>
      </c>
      <c r="AT535" t="s">
        <v>240</v>
      </c>
      <c r="AU535" t="s">
        <v>240</v>
      </c>
      <c r="AV535" t="s">
        <v>240</v>
      </c>
      <c r="AW535" t="s">
        <v>240</v>
      </c>
      <c r="AX535" s="259" t="s">
        <v>240</v>
      </c>
      <c r="AY535"/>
      <c r="AZ535" t="s">
        <v>240</v>
      </c>
    </row>
    <row r="536" spans="1:52" ht="15" x14ac:dyDescent="0.25">
      <c r="A536" s="262">
        <v>706870</v>
      </c>
      <c r="B536" s="263" t="s">
        <v>261</v>
      </c>
      <c r="C536" s="264" t="s">
        <v>187</v>
      </c>
      <c r="D536" s="264" t="s">
        <v>188</v>
      </c>
      <c r="E536" s="264" t="s">
        <v>188</v>
      </c>
      <c r="F536" s="264" t="s">
        <v>188</v>
      </c>
      <c r="G536" s="264" t="s">
        <v>188</v>
      </c>
      <c r="H536" s="264" t="s">
        <v>188</v>
      </c>
      <c r="I536" s="264" t="s">
        <v>187</v>
      </c>
      <c r="J536" s="264" t="s">
        <v>187</v>
      </c>
      <c r="K536" s="264" t="s">
        <v>187</v>
      </c>
      <c r="L536" s="264" t="s">
        <v>187</v>
      </c>
      <c r="M536" t="s">
        <v>186</v>
      </c>
      <c r="N536" t="s">
        <v>186</v>
      </c>
      <c r="O536" s="264" t="s">
        <v>240</v>
      </c>
      <c r="P536" s="264" t="s">
        <v>240</v>
      </c>
      <c r="Q536" s="264" t="s">
        <v>240</v>
      </c>
      <c r="R536" s="264" t="s">
        <v>240</v>
      </c>
      <c r="S536" s="264" t="s">
        <v>240</v>
      </c>
      <c r="T536" s="264" t="s">
        <v>240</v>
      </c>
      <c r="U536" s="264" t="s">
        <v>240</v>
      </c>
      <c r="V536" s="264" t="s">
        <v>240</v>
      </c>
      <c r="W536" s="264" t="s">
        <v>240</v>
      </c>
      <c r="X536" s="264" t="s">
        <v>240</v>
      </c>
      <c r="Y536" s="264" t="s">
        <v>240</v>
      </c>
      <c r="Z536" s="264" t="s">
        <v>240</v>
      </c>
      <c r="AA536" s="264" t="s">
        <v>240</v>
      </c>
      <c r="AB536" s="264" t="s">
        <v>240</v>
      </c>
      <c r="AC536" s="264" t="s">
        <v>240</v>
      </c>
      <c r="AD536" s="264" t="s">
        <v>240</v>
      </c>
      <c r="AE536" s="264" t="s">
        <v>240</v>
      </c>
      <c r="AF536" s="264" t="s">
        <v>240</v>
      </c>
      <c r="AG536" s="264" t="s">
        <v>240</v>
      </c>
      <c r="AH536" s="264" t="s">
        <v>240</v>
      </c>
      <c r="AI536" s="264" t="s">
        <v>240</v>
      </c>
      <c r="AJ536" s="264" t="s">
        <v>240</v>
      </c>
      <c r="AK536" s="264" t="s">
        <v>240</v>
      </c>
      <c r="AL536" s="264" t="s">
        <v>240</v>
      </c>
      <c r="AM536" s="264" t="s">
        <v>240</v>
      </c>
      <c r="AN536" s="264" t="s">
        <v>240</v>
      </c>
      <c r="AO536" s="264" t="s">
        <v>240</v>
      </c>
      <c r="AP536" s="264" t="s">
        <v>240</v>
      </c>
      <c r="AQ536" s="264" t="s">
        <v>240</v>
      </c>
      <c r="AR536" s="264" t="s">
        <v>240</v>
      </c>
      <c r="AS536" s="264" t="s">
        <v>240</v>
      </c>
      <c r="AT536" s="264" t="s">
        <v>240</v>
      </c>
      <c r="AU536" s="264" t="s">
        <v>240</v>
      </c>
      <c r="AV536" s="264" t="s">
        <v>240</v>
      </c>
      <c r="AW536" s="264" t="s">
        <v>240</v>
      </c>
      <c r="AX536" s="264" t="s">
        <v>240</v>
      </c>
      <c r="AY536" s="264" t="s">
        <v>2044</v>
      </c>
      <c r="AZ536" t="s">
        <v>5190</v>
      </c>
    </row>
    <row r="537" spans="1:52" ht="15" x14ac:dyDescent="0.25">
      <c r="A537" s="262">
        <v>706871</v>
      </c>
      <c r="B537" s="263" t="s">
        <v>261</v>
      </c>
      <c r="C537" s="264" t="s">
        <v>186</v>
      </c>
      <c r="D537" s="264" t="s">
        <v>187</v>
      </c>
      <c r="E537" s="264" t="s">
        <v>186</v>
      </c>
      <c r="F537" s="264" t="s">
        <v>187</v>
      </c>
      <c r="G537" s="264" t="s">
        <v>186</v>
      </c>
      <c r="H537" s="264" t="s">
        <v>187</v>
      </c>
      <c r="I537" s="264" t="s">
        <v>187</v>
      </c>
      <c r="J537" s="264" t="s">
        <v>187</v>
      </c>
      <c r="K537" s="264" t="s">
        <v>187</v>
      </c>
      <c r="L537" s="264" t="s">
        <v>187</v>
      </c>
      <c r="M537" t="s">
        <v>188</v>
      </c>
      <c r="N537" t="s">
        <v>186</v>
      </c>
      <c r="O537" s="264" t="s">
        <v>240</v>
      </c>
      <c r="P537" s="264" t="s">
        <v>240</v>
      </c>
      <c r="Q537" s="264" t="s">
        <v>240</v>
      </c>
      <c r="R537" s="264" t="s">
        <v>240</v>
      </c>
      <c r="S537" s="264" t="s">
        <v>240</v>
      </c>
      <c r="T537" s="264" t="s">
        <v>240</v>
      </c>
      <c r="U537" s="264" t="s">
        <v>240</v>
      </c>
      <c r="V537" s="264" t="s">
        <v>240</v>
      </c>
      <c r="W537" s="264" t="s">
        <v>240</v>
      </c>
      <c r="X537" s="264" t="s">
        <v>240</v>
      </c>
      <c r="Y537" s="264" t="s">
        <v>240</v>
      </c>
      <c r="Z537" s="264" t="s">
        <v>240</v>
      </c>
      <c r="AA537" s="264" t="s">
        <v>240</v>
      </c>
      <c r="AB537" s="264" t="s">
        <v>240</v>
      </c>
      <c r="AC537" s="264" t="s">
        <v>240</v>
      </c>
      <c r="AD537" s="264" t="s">
        <v>240</v>
      </c>
      <c r="AE537" s="264" t="s">
        <v>240</v>
      </c>
      <c r="AF537" s="264" t="s">
        <v>240</v>
      </c>
      <c r="AG537" s="264" t="s">
        <v>240</v>
      </c>
      <c r="AH537" s="264" t="s">
        <v>240</v>
      </c>
      <c r="AI537" s="264" t="s">
        <v>240</v>
      </c>
      <c r="AJ537" s="264" t="s">
        <v>240</v>
      </c>
      <c r="AK537" s="264" t="s">
        <v>240</v>
      </c>
      <c r="AL537" s="264" t="s">
        <v>240</v>
      </c>
      <c r="AM537" s="264" t="s">
        <v>240</v>
      </c>
      <c r="AN537" s="264" t="s">
        <v>240</v>
      </c>
      <c r="AO537" s="264" t="s">
        <v>240</v>
      </c>
      <c r="AP537" s="264" t="s">
        <v>240</v>
      </c>
      <c r="AQ537" s="264" t="s">
        <v>240</v>
      </c>
      <c r="AR537" s="264" t="s">
        <v>240</v>
      </c>
      <c r="AS537" s="264" t="s">
        <v>240</v>
      </c>
      <c r="AT537" s="264" t="s">
        <v>240</v>
      </c>
      <c r="AU537" s="264" t="s">
        <v>240</v>
      </c>
      <c r="AV537" s="264" t="s">
        <v>240</v>
      </c>
      <c r="AW537" s="264" t="s">
        <v>240</v>
      </c>
      <c r="AX537" s="264" t="s">
        <v>240</v>
      </c>
      <c r="AY537" s="264" t="s">
        <v>2044</v>
      </c>
      <c r="AZ537" t="s">
        <v>240</v>
      </c>
    </row>
    <row r="538" spans="1:52" ht="15" x14ac:dyDescent="0.25">
      <c r="A538" s="260">
        <v>706872</v>
      </c>
      <c r="B538" s="261" t="s">
        <v>239</v>
      </c>
      <c r="C538" t="s">
        <v>188</v>
      </c>
      <c r="D538" t="s">
        <v>188</v>
      </c>
      <c r="E538" t="s">
        <v>188</v>
      </c>
      <c r="F538" t="s">
        <v>188</v>
      </c>
      <c r="G538" t="s">
        <v>188</v>
      </c>
      <c r="H538" t="s">
        <v>186</v>
      </c>
      <c r="I538" t="s">
        <v>188</v>
      </c>
      <c r="J538" t="s">
        <v>188</v>
      </c>
      <c r="K538" t="s">
        <v>188</v>
      </c>
      <c r="L538" t="s">
        <v>188</v>
      </c>
      <c r="M538" t="s">
        <v>188</v>
      </c>
      <c r="N538" t="s">
        <v>188</v>
      </c>
      <c r="O538" t="s">
        <v>186</v>
      </c>
      <c r="P538" t="s">
        <v>188</v>
      </c>
      <c r="Q538" t="s">
        <v>186</v>
      </c>
      <c r="R538" t="s">
        <v>186</v>
      </c>
      <c r="S538" t="s">
        <v>188</v>
      </c>
      <c r="T538" t="s">
        <v>188</v>
      </c>
      <c r="U538" t="s">
        <v>188</v>
      </c>
      <c r="V538" t="s">
        <v>188</v>
      </c>
      <c r="W538" t="s">
        <v>188</v>
      </c>
      <c r="X538" t="s">
        <v>188</v>
      </c>
      <c r="Y538" t="s">
        <v>188</v>
      </c>
      <c r="Z538" t="s">
        <v>188</v>
      </c>
      <c r="AA538" t="s">
        <v>188</v>
      </c>
      <c r="AB538" t="s">
        <v>188</v>
      </c>
      <c r="AC538" t="s">
        <v>188</v>
      </c>
      <c r="AD538" t="s">
        <v>188</v>
      </c>
      <c r="AE538" t="s">
        <v>188</v>
      </c>
      <c r="AF538" t="s">
        <v>188</v>
      </c>
      <c r="AG538" t="s">
        <v>240</v>
      </c>
      <c r="AH538" t="s">
        <v>240</v>
      </c>
      <c r="AI538" t="s">
        <v>240</v>
      </c>
      <c r="AJ538" t="s">
        <v>240</v>
      </c>
      <c r="AK538" t="s">
        <v>240</v>
      </c>
      <c r="AL538" t="s">
        <v>240</v>
      </c>
      <c r="AM538" t="s">
        <v>240</v>
      </c>
      <c r="AN538" t="s">
        <v>240</v>
      </c>
      <c r="AO538" t="s">
        <v>240</v>
      </c>
      <c r="AP538" t="s">
        <v>240</v>
      </c>
      <c r="AQ538" t="s">
        <v>240</v>
      </c>
      <c r="AR538" t="s">
        <v>240</v>
      </c>
      <c r="AS538" t="s">
        <v>240</v>
      </c>
      <c r="AT538" t="s">
        <v>240</v>
      </c>
      <c r="AU538" t="s">
        <v>240</v>
      </c>
      <c r="AV538" t="s">
        <v>240</v>
      </c>
      <c r="AW538" t="s">
        <v>240</v>
      </c>
      <c r="AX538" s="259" t="s">
        <v>240</v>
      </c>
      <c r="AY538"/>
      <c r="AZ538" t="s">
        <v>240</v>
      </c>
    </row>
    <row r="539" spans="1:52" ht="15" x14ac:dyDescent="0.25">
      <c r="A539" s="262">
        <v>706873</v>
      </c>
      <c r="B539" s="263" t="s">
        <v>261</v>
      </c>
      <c r="C539" s="264" t="s">
        <v>188</v>
      </c>
      <c r="D539" s="264" t="s">
        <v>188</v>
      </c>
      <c r="E539" s="264" t="s">
        <v>188</v>
      </c>
      <c r="F539" s="264" t="s">
        <v>187</v>
      </c>
      <c r="G539" s="264" t="s">
        <v>187</v>
      </c>
      <c r="H539" s="264" t="s">
        <v>187</v>
      </c>
      <c r="I539" s="264" t="s">
        <v>187</v>
      </c>
      <c r="J539" s="264" t="s">
        <v>187</v>
      </c>
      <c r="K539" s="264" t="s">
        <v>187</v>
      </c>
      <c r="L539" s="264" t="s">
        <v>187</v>
      </c>
      <c r="M539" t="s">
        <v>186</v>
      </c>
      <c r="N539" t="s">
        <v>186</v>
      </c>
      <c r="O539" s="264" t="s">
        <v>240</v>
      </c>
      <c r="P539" s="264" t="s">
        <v>240</v>
      </c>
      <c r="Q539" s="264" t="s">
        <v>240</v>
      </c>
      <c r="R539" s="264" t="s">
        <v>240</v>
      </c>
      <c r="S539" s="264" t="s">
        <v>240</v>
      </c>
      <c r="T539" s="264" t="s">
        <v>240</v>
      </c>
      <c r="U539" s="264" t="s">
        <v>240</v>
      </c>
      <c r="V539" s="264" t="s">
        <v>240</v>
      </c>
      <c r="W539" s="264" t="s">
        <v>240</v>
      </c>
      <c r="X539" s="264" t="s">
        <v>240</v>
      </c>
      <c r="Y539" s="264" t="s">
        <v>240</v>
      </c>
      <c r="Z539" s="264" t="s">
        <v>240</v>
      </c>
      <c r="AA539" s="264" t="s">
        <v>240</v>
      </c>
      <c r="AB539" s="264" t="s">
        <v>240</v>
      </c>
      <c r="AC539" s="264" t="s">
        <v>240</v>
      </c>
      <c r="AD539" s="264" t="s">
        <v>240</v>
      </c>
      <c r="AE539" s="264" t="s">
        <v>240</v>
      </c>
      <c r="AF539" s="264" t="s">
        <v>240</v>
      </c>
      <c r="AG539" s="264" t="s">
        <v>240</v>
      </c>
      <c r="AH539" s="264" t="s">
        <v>240</v>
      </c>
      <c r="AI539" s="264" t="s">
        <v>240</v>
      </c>
      <c r="AJ539" s="264" t="s">
        <v>240</v>
      </c>
      <c r="AK539" s="264" t="s">
        <v>240</v>
      </c>
      <c r="AL539" s="264" t="s">
        <v>240</v>
      </c>
      <c r="AM539" s="264" t="s">
        <v>240</v>
      </c>
      <c r="AN539" s="264" t="s">
        <v>240</v>
      </c>
      <c r="AO539" s="264" t="s">
        <v>240</v>
      </c>
      <c r="AP539" s="264" t="s">
        <v>240</v>
      </c>
      <c r="AQ539" s="264" t="s">
        <v>240</v>
      </c>
      <c r="AR539" s="264" t="s">
        <v>240</v>
      </c>
      <c r="AS539" s="264" t="s">
        <v>240</v>
      </c>
      <c r="AT539" s="264" t="s">
        <v>240</v>
      </c>
      <c r="AU539" s="264" t="s">
        <v>240</v>
      </c>
      <c r="AV539" s="264" t="s">
        <v>240</v>
      </c>
      <c r="AW539" s="264" t="s">
        <v>240</v>
      </c>
      <c r="AX539" s="264" t="s">
        <v>240</v>
      </c>
      <c r="AY539" s="264" t="s">
        <v>2044</v>
      </c>
      <c r="AZ539" t="s">
        <v>5190</v>
      </c>
    </row>
    <row r="540" spans="1:52" ht="15" x14ac:dyDescent="0.25">
      <c r="A540" s="262">
        <v>706874</v>
      </c>
      <c r="B540" s="263" t="s">
        <v>261</v>
      </c>
      <c r="C540" s="264" t="s">
        <v>188</v>
      </c>
      <c r="D540" s="264" t="s">
        <v>188</v>
      </c>
      <c r="E540" s="264" t="s">
        <v>188</v>
      </c>
      <c r="F540" s="264" t="s">
        <v>187</v>
      </c>
      <c r="G540" s="264" t="s">
        <v>188</v>
      </c>
      <c r="H540" s="264" t="s">
        <v>188</v>
      </c>
      <c r="I540" s="264" t="s">
        <v>187</v>
      </c>
      <c r="J540" s="264" t="s">
        <v>187</v>
      </c>
      <c r="K540" s="264" t="s">
        <v>187</v>
      </c>
      <c r="L540" s="264" t="s">
        <v>187</v>
      </c>
      <c r="M540" t="s">
        <v>186</v>
      </c>
      <c r="N540" t="s">
        <v>186</v>
      </c>
      <c r="O540" s="264" t="s">
        <v>240</v>
      </c>
      <c r="P540" s="264" t="s">
        <v>240</v>
      </c>
      <c r="Q540" s="264" t="s">
        <v>240</v>
      </c>
      <c r="R540" s="264" t="s">
        <v>240</v>
      </c>
      <c r="S540" s="264" t="s">
        <v>240</v>
      </c>
      <c r="T540" s="264" t="s">
        <v>240</v>
      </c>
      <c r="U540" s="264" t="s">
        <v>240</v>
      </c>
      <c r="V540" s="264" t="s">
        <v>240</v>
      </c>
      <c r="W540" s="264" t="s">
        <v>240</v>
      </c>
      <c r="X540" s="264" t="s">
        <v>240</v>
      </c>
      <c r="Y540" s="264" t="s">
        <v>240</v>
      </c>
      <c r="Z540" s="264" t="s">
        <v>240</v>
      </c>
      <c r="AA540" s="264" t="s">
        <v>240</v>
      </c>
      <c r="AB540" s="264" t="s">
        <v>240</v>
      </c>
      <c r="AC540" s="264" t="s">
        <v>240</v>
      </c>
      <c r="AD540" s="264" t="s">
        <v>240</v>
      </c>
      <c r="AE540" s="264" t="s">
        <v>240</v>
      </c>
      <c r="AF540" s="264" t="s">
        <v>240</v>
      </c>
      <c r="AG540" s="264" t="s">
        <v>240</v>
      </c>
      <c r="AH540" s="264" t="s">
        <v>240</v>
      </c>
      <c r="AI540" s="264" t="s">
        <v>240</v>
      </c>
      <c r="AJ540" s="264" t="s">
        <v>240</v>
      </c>
      <c r="AK540" s="264" t="s">
        <v>240</v>
      </c>
      <c r="AL540" s="264" t="s">
        <v>240</v>
      </c>
      <c r="AM540" s="264" t="s">
        <v>240</v>
      </c>
      <c r="AN540" s="264" t="s">
        <v>240</v>
      </c>
      <c r="AO540" s="264" t="s">
        <v>240</v>
      </c>
      <c r="AP540" s="264" t="s">
        <v>240</v>
      </c>
      <c r="AQ540" s="264" t="s">
        <v>240</v>
      </c>
      <c r="AR540" s="264" t="s">
        <v>240</v>
      </c>
      <c r="AS540" s="264" t="s">
        <v>240</v>
      </c>
      <c r="AT540" s="264" t="s">
        <v>240</v>
      </c>
      <c r="AU540" s="264" t="s">
        <v>240</v>
      </c>
      <c r="AV540" s="264" t="s">
        <v>240</v>
      </c>
      <c r="AW540" s="264" t="s">
        <v>240</v>
      </c>
      <c r="AX540" s="264" t="s">
        <v>240</v>
      </c>
      <c r="AY540" s="264" t="s">
        <v>2044</v>
      </c>
      <c r="AZ540" t="s">
        <v>5190</v>
      </c>
    </row>
    <row r="541" spans="1:52" ht="15" x14ac:dyDescent="0.25">
      <c r="A541" s="262">
        <v>706875</v>
      </c>
      <c r="B541" s="263" t="s">
        <v>261</v>
      </c>
      <c r="C541" s="264" t="s">
        <v>186</v>
      </c>
      <c r="D541" s="264" t="s">
        <v>186</v>
      </c>
      <c r="E541" s="264" t="s">
        <v>186</v>
      </c>
      <c r="F541" s="264" t="s">
        <v>186</v>
      </c>
      <c r="G541" s="264" t="s">
        <v>186</v>
      </c>
      <c r="H541" s="264" t="s">
        <v>186</v>
      </c>
      <c r="I541" s="264" t="s">
        <v>186</v>
      </c>
      <c r="J541" s="264" t="s">
        <v>186</v>
      </c>
      <c r="K541" s="264" t="s">
        <v>186</v>
      </c>
      <c r="L541" s="264" t="s">
        <v>186</v>
      </c>
      <c r="M541" t="s">
        <v>188</v>
      </c>
      <c r="N541" t="s">
        <v>186</v>
      </c>
      <c r="O541" s="264" t="s">
        <v>240</v>
      </c>
      <c r="P541" s="264" t="s">
        <v>240</v>
      </c>
      <c r="Q541" s="264" t="s">
        <v>240</v>
      </c>
      <c r="R541" s="264" t="s">
        <v>240</v>
      </c>
      <c r="S541" s="264" t="s">
        <v>240</v>
      </c>
      <c r="T541" s="264" t="s">
        <v>240</v>
      </c>
      <c r="U541" s="264" t="s">
        <v>240</v>
      </c>
      <c r="V541" s="264" t="s">
        <v>240</v>
      </c>
      <c r="W541" s="264" t="s">
        <v>240</v>
      </c>
      <c r="X541" s="264" t="s">
        <v>240</v>
      </c>
      <c r="Y541" s="264" t="s">
        <v>240</v>
      </c>
      <c r="Z541" s="264" t="s">
        <v>240</v>
      </c>
      <c r="AA541" s="264" t="s">
        <v>240</v>
      </c>
      <c r="AB541" s="264" t="s">
        <v>240</v>
      </c>
      <c r="AC541" s="264" t="s">
        <v>240</v>
      </c>
      <c r="AD541" s="264" t="s">
        <v>240</v>
      </c>
      <c r="AE541" s="264" t="s">
        <v>240</v>
      </c>
      <c r="AF541" s="264" t="s">
        <v>240</v>
      </c>
      <c r="AG541" s="264" t="s">
        <v>240</v>
      </c>
      <c r="AH541" s="264" t="s">
        <v>240</v>
      </c>
      <c r="AI541" s="264" t="s">
        <v>240</v>
      </c>
      <c r="AJ541" s="264" t="s">
        <v>240</v>
      </c>
      <c r="AK541" s="264" t="s">
        <v>240</v>
      </c>
      <c r="AL541" s="264" t="s">
        <v>240</v>
      </c>
      <c r="AM541" s="264" t="s">
        <v>240</v>
      </c>
      <c r="AN541" s="264" t="s">
        <v>240</v>
      </c>
      <c r="AO541" s="264" t="s">
        <v>240</v>
      </c>
      <c r="AP541" s="264" t="s">
        <v>240</v>
      </c>
      <c r="AQ541" s="264" t="s">
        <v>240</v>
      </c>
      <c r="AR541" s="264" t="s">
        <v>240</v>
      </c>
      <c r="AS541" s="264" t="s">
        <v>240</v>
      </c>
      <c r="AT541" s="264" t="s">
        <v>240</v>
      </c>
      <c r="AU541" s="264" t="s">
        <v>240</v>
      </c>
      <c r="AV541" s="264" t="s">
        <v>240</v>
      </c>
      <c r="AW541" s="264" t="s">
        <v>240</v>
      </c>
      <c r="AX541" s="264" t="s">
        <v>240</v>
      </c>
      <c r="AY541" s="264" t="s">
        <v>2044</v>
      </c>
      <c r="AZ541" t="s">
        <v>5190</v>
      </c>
    </row>
    <row r="542" spans="1:52" ht="15" x14ac:dyDescent="0.25">
      <c r="A542" s="262">
        <v>706876</v>
      </c>
      <c r="B542" s="263" t="s">
        <v>261</v>
      </c>
      <c r="C542" s="264" t="s">
        <v>187</v>
      </c>
      <c r="D542" s="264" t="s">
        <v>188</v>
      </c>
      <c r="E542" s="264" t="s">
        <v>188</v>
      </c>
      <c r="F542" s="264" t="s">
        <v>187</v>
      </c>
      <c r="G542" s="264" t="s">
        <v>188</v>
      </c>
      <c r="H542" s="264" t="s">
        <v>188</v>
      </c>
      <c r="I542" s="264" t="s">
        <v>187</v>
      </c>
      <c r="J542" s="264" t="s">
        <v>187</v>
      </c>
      <c r="K542" s="264" t="s">
        <v>187</v>
      </c>
      <c r="L542" s="264" t="s">
        <v>187</v>
      </c>
      <c r="M542" t="s">
        <v>2124</v>
      </c>
      <c r="N542" t="s">
        <v>186</v>
      </c>
      <c r="O542" s="264" t="s">
        <v>240</v>
      </c>
      <c r="P542" s="264" t="s">
        <v>240</v>
      </c>
      <c r="Q542" s="264" t="s">
        <v>240</v>
      </c>
      <c r="R542" s="264" t="s">
        <v>240</v>
      </c>
      <c r="S542" s="264" t="s">
        <v>240</v>
      </c>
      <c r="T542" s="264" t="s">
        <v>240</v>
      </c>
      <c r="U542" s="264" t="s">
        <v>240</v>
      </c>
      <c r="V542" s="264" t="s">
        <v>240</v>
      </c>
      <c r="W542" s="264" t="s">
        <v>240</v>
      </c>
      <c r="X542" s="264" t="s">
        <v>240</v>
      </c>
      <c r="Y542" s="264" t="s">
        <v>240</v>
      </c>
      <c r="Z542" s="264" t="s">
        <v>240</v>
      </c>
      <c r="AA542" s="264" t="s">
        <v>240</v>
      </c>
      <c r="AB542" s="264" t="s">
        <v>240</v>
      </c>
      <c r="AC542" s="264" t="s">
        <v>240</v>
      </c>
      <c r="AD542" s="264" t="s">
        <v>240</v>
      </c>
      <c r="AE542" s="264" t="s">
        <v>240</v>
      </c>
      <c r="AF542" s="264" t="s">
        <v>240</v>
      </c>
      <c r="AG542" s="264" t="s">
        <v>240</v>
      </c>
      <c r="AH542" s="264" t="s">
        <v>240</v>
      </c>
      <c r="AI542" s="264" t="s">
        <v>240</v>
      </c>
      <c r="AJ542" s="264" t="s">
        <v>240</v>
      </c>
      <c r="AK542" s="264" t="s">
        <v>240</v>
      </c>
      <c r="AL542" s="264" t="s">
        <v>240</v>
      </c>
      <c r="AM542" s="264" t="s">
        <v>240</v>
      </c>
      <c r="AN542" s="264" t="s">
        <v>240</v>
      </c>
      <c r="AO542" s="264" t="s">
        <v>240</v>
      </c>
      <c r="AP542" s="264" t="s">
        <v>240</v>
      </c>
      <c r="AQ542" s="264" t="s">
        <v>240</v>
      </c>
      <c r="AR542" s="264" t="s">
        <v>240</v>
      </c>
      <c r="AS542" s="264" t="s">
        <v>240</v>
      </c>
      <c r="AT542" s="264" t="s">
        <v>240</v>
      </c>
      <c r="AU542" s="264" t="s">
        <v>240</v>
      </c>
      <c r="AV542" s="264" t="s">
        <v>240</v>
      </c>
      <c r="AW542" s="264" t="s">
        <v>240</v>
      </c>
      <c r="AX542" s="264" t="s">
        <v>240</v>
      </c>
      <c r="AY542" s="264" t="s">
        <v>2044</v>
      </c>
      <c r="AZ542" t="s">
        <v>240</v>
      </c>
    </row>
    <row r="543" spans="1:52" ht="15" x14ac:dyDescent="0.25">
      <c r="A543" s="260">
        <v>706878</v>
      </c>
      <c r="B543" s="261" t="s">
        <v>239</v>
      </c>
      <c r="C543" t="s">
        <v>188</v>
      </c>
      <c r="D543" t="s">
        <v>188</v>
      </c>
      <c r="E543" t="s">
        <v>188</v>
      </c>
      <c r="F543" t="s">
        <v>188</v>
      </c>
      <c r="G543" t="s">
        <v>188</v>
      </c>
      <c r="H543" t="s">
        <v>188</v>
      </c>
      <c r="I543" t="s">
        <v>186</v>
      </c>
      <c r="J543" t="s">
        <v>188</v>
      </c>
      <c r="K543" t="s">
        <v>188</v>
      </c>
      <c r="L543" t="s">
        <v>188</v>
      </c>
      <c r="M543" t="s">
        <v>188</v>
      </c>
      <c r="N543" t="s">
        <v>188</v>
      </c>
      <c r="O543" t="s">
        <v>188</v>
      </c>
      <c r="P543" t="s">
        <v>188</v>
      </c>
      <c r="Q543" t="s">
        <v>188</v>
      </c>
      <c r="R543" t="s">
        <v>188</v>
      </c>
      <c r="S543" t="s">
        <v>186</v>
      </c>
      <c r="T543" t="s">
        <v>188</v>
      </c>
      <c r="U543" t="s">
        <v>188</v>
      </c>
      <c r="V543" t="s">
        <v>188</v>
      </c>
      <c r="W543" t="s">
        <v>188</v>
      </c>
      <c r="X543" t="s">
        <v>188</v>
      </c>
      <c r="Y543" t="s">
        <v>188</v>
      </c>
      <c r="Z543" t="s">
        <v>188</v>
      </c>
      <c r="AA543" t="s">
        <v>187</v>
      </c>
      <c r="AB543" t="s">
        <v>187</v>
      </c>
      <c r="AC543" t="s">
        <v>187</v>
      </c>
      <c r="AD543" t="s">
        <v>187</v>
      </c>
      <c r="AE543" t="s">
        <v>187</v>
      </c>
      <c r="AF543" t="s">
        <v>187</v>
      </c>
      <c r="AG543" t="s">
        <v>188</v>
      </c>
      <c r="AH543" t="s">
        <v>188</v>
      </c>
      <c r="AI543" t="s">
        <v>188</v>
      </c>
      <c r="AJ543" t="s">
        <v>188</v>
      </c>
      <c r="AK543" t="s">
        <v>188</v>
      </c>
      <c r="AL543" t="s">
        <v>188</v>
      </c>
      <c r="AM543" t="s">
        <v>240</v>
      </c>
      <c r="AN543" t="s">
        <v>240</v>
      </c>
      <c r="AO543" t="s">
        <v>240</v>
      </c>
      <c r="AP543" t="s">
        <v>240</v>
      </c>
      <c r="AQ543" t="s">
        <v>240</v>
      </c>
      <c r="AR543" t="s">
        <v>240</v>
      </c>
      <c r="AS543" t="s">
        <v>240</v>
      </c>
      <c r="AT543" t="s">
        <v>240</v>
      </c>
      <c r="AU543" t="s">
        <v>240</v>
      </c>
      <c r="AV543" t="s">
        <v>240</v>
      </c>
      <c r="AW543" t="s">
        <v>240</v>
      </c>
      <c r="AX543" s="259" t="s">
        <v>240</v>
      </c>
      <c r="AY543"/>
      <c r="AZ543" t="s">
        <v>240</v>
      </c>
    </row>
    <row r="544" spans="1:52" ht="15" x14ac:dyDescent="0.25">
      <c r="A544" s="260">
        <v>706879</v>
      </c>
      <c r="B544" s="261" t="s">
        <v>262</v>
      </c>
      <c r="C544" t="s">
        <v>186</v>
      </c>
      <c r="D544" t="s">
        <v>188</v>
      </c>
      <c r="E544" t="s">
        <v>186</v>
      </c>
      <c r="F544" t="s">
        <v>188</v>
      </c>
      <c r="G544" t="s">
        <v>186</v>
      </c>
      <c r="H544" t="s">
        <v>188</v>
      </c>
      <c r="I544" t="s">
        <v>188</v>
      </c>
      <c r="J544" t="s">
        <v>188</v>
      </c>
      <c r="K544" t="s">
        <v>186</v>
      </c>
      <c r="L544" t="s">
        <v>186</v>
      </c>
      <c r="M544" t="s">
        <v>186</v>
      </c>
      <c r="N544" t="s">
        <v>186</v>
      </c>
      <c r="O544" t="s">
        <v>187</v>
      </c>
      <c r="P544" t="s">
        <v>188</v>
      </c>
      <c r="Q544" t="s">
        <v>188</v>
      </c>
      <c r="R544" t="s">
        <v>188</v>
      </c>
      <c r="S544" t="s">
        <v>188</v>
      </c>
      <c r="T544" t="s">
        <v>187</v>
      </c>
      <c r="U544" t="s">
        <v>240</v>
      </c>
      <c r="V544" t="s">
        <v>240</v>
      </c>
      <c r="W544" t="s">
        <v>240</v>
      </c>
      <c r="X544" t="s">
        <v>240</v>
      </c>
      <c r="Y544" t="s">
        <v>240</v>
      </c>
      <c r="Z544" t="s">
        <v>240</v>
      </c>
      <c r="AA544" t="s">
        <v>240</v>
      </c>
      <c r="AB544" t="s">
        <v>240</v>
      </c>
      <c r="AC544" t="s">
        <v>240</v>
      </c>
      <c r="AD544" t="s">
        <v>240</v>
      </c>
      <c r="AE544" t="s">
        <v>240</v>
      </c>
      <c r="AF544" t="s">
        <v>240</v>
      </c>
      <c r="AG544" t="s">
        <v>240</v>
      </c>
      <c r="AH544" t="s">
        <v>240</v>
      </c>
      <c r="AI544" t="s">
        <v>240</v>
      </c>
      <c r="AJ544" t="s">
        <v>240</v>
      </c>
      <c r="AK544" t="s">
        <v>240</v>
      </c>
      <c r="AL544" t="s">
        <v>240</v>
      </c>
      <c r="AM544" t="s">
        <v>240</v>
      </c>
      <c r="AN544" t="s">
        <v>240</v>
      </c>
      <c r="AO544" t="s">
        <v>240</v>
      </c>
      <c r="AP544" t="s">
        <v>240</v>
      </c>
      <c r="AQ544" t="s">
        <v>240</v>
      </c>
      <c r="AR544" t="s">
        <v>240</v>
      </c>
      <c r="AS544" t="s">
        <v>240</v>
      </c>
      <c r="AT544" t="s">
        <v>240</v>
      </c>
      <c r="AU544" t="s">
        <v>240</v>
      </c>
      <c r="AV544" t="s">
        <v>240</v>
      </c>
      <c r="AW544" t="s">
        <v>240</v>
      </c>
      <c r="AX544" s="259" t="s">
        <v>240</v>
      </c>
      <c r="AY544"/>
      <c r="AZ544" t="s">
        <v>240</v>
      </c>
    </row>
    <row r="545" spans="1:52" ht="15" x14ac:dyDescent="0.25">
      <c r="A545" s="262">
        <v>706880</v>
      </c>
      <c r="B545" s="263" t="s">
        <v>261</v>
      </c>
      <c r="C545" s="264" t="s">
        <v>188</v>
      </c>
      <c r="D545" s="264" t="s">
        <v>188</v>
      </c>
      <c r="E545" s="264" t="s">
        <v>188</v>
      </c>
      <c r="F545" s="264" t="s">
        <v>188</v>
      </c>
      <c r="G545" s="264" t="s">
        <v>240</v>
      </c>
      <c r="H545" s="264" t="s">
        <v>188</v>
      </c>
      <c r="I545" s="264" t="s">
        <v>240</v>
      </c>
      <c r="J545" s="264" t="s">
        <v>240</v>
      </c>
      <c r="K545" s="264" t="s">
        <v>240</v>
      </c>
      <c r="L545" s="264" t="s">
        <v>240</v>
      </c>
      <c r="M545" t="s">
        <v>188</v>
      </c>
      <c r="N545" t="s">
        <v>186</v>
      </c>
      <c r="O545" s="264" t="s">
        <v>240</v>
      </c>
      <c r="P545" s="264" t="s">
        <v>240</v>
      </c>
      <c r="Q545" s="264" t="s">
        <v>240</v>
      </c>
      <c r="R545" s="264" t="s">
        <v>240</v>
      </c>
      <c r="S545" s="264" t="s">
        <v>240</v>
      </c>
      <c r="T545" s="264" t="s">
        <v>240</v>
      </c>
      <c r="U545" s="264" t="s">
        <v>240</v>
      </c>
      <c r="V545" s="264" t="s">
        <v>240</v>
      </c>
      <c r="W545" s="264" t="s">
        <v>240</v>
      </c>
      <c r="X545" s="264" t="s">
        <v>240</v>
      </c>
      <c r="Y545" s="264" t="s">
        <v>240</v>
      </c>
      <c r="Z545" s="264" t="s">
        <v>240</v>
      </c>
      <c r="AA545" s="264" t="s">
        <v>240</v>
      </c>
      <c r="AB545" s="264" t="s">
        <v>240</v>
      </c>
      <c r="AC545" s="264" t="s">
        <v>240</v>
      </c>
      <c r="AD545" s="264" t="s">
        <v>240</v>
      </c>
      <c r="AE545" s="264" t="s">
        <v>240</v>
      </c>
      <c r="AF545" s="264" t="s">
        <v>240</v>
      </c>
      <c r="AG545" s="264" t="s">
        <v>240</v>
      </c>
      <c r="AH545" s="264" t="s">
        <v>240</v>
      </c>
      <c r="AI545" s="264" t="s">
        <v>240</v>
      </c>
      <c r="AJ545" s="264" t="s">
        <v>240</v>
      </c>
      <c r="AK545" s="264" t="s">
        <v>240</v>
      </c>
      <c r="AL545" s="264" t="s">
        <v>240</v>
      </c>
      <c r="AM545" s="264" t="s">
        <v>240</v>
      </c>
      <c r="AN545" s="264" t="s">
        <v>240</v>
      </c>
      <c r="AO545" s="264" t="s">
        <v>240</v>
      </c>
      <c r="AP545" s="264" t="s">
        <v>240</v>
      </c>
      <c r="AQ545" s="264" t="s">
        <v>240</v>
      </c>
      <c r="AR545" s="264" t="s">
        <v>240</v>
      </c>
      <c r="AS545" s="264" t="s">
        <v>240</v>
      </c>
      <c r="AT545" s="264" t="s">
        <v>240</v>
      </c>
      <c r="AU545" s="264" t="s">
        <v>240</v>
      </c>
      <c r="AV545" s="264" t="s">
        <v>240</v>
      </c>
      <c r="AW545" s="264" t="s">
        <v>240</v>
      </c>
      <c r="AX545" s="264" t="s">
        <v>240</v>
      </c>
      <c r="AY545" s="264" t="s">
        <v>2044</v>
      </c>
      <c r="AZ545" t="s">
        <v>240</v>
      </c>
    </row>
    <row r="546" spans="1:52" ht="15" x14ac:dyDescent="0.25">
      <c r="A546" s="262">
        <v>706881</v>
      </c>
      <c r="B546" s="263" t="s">
        <v>261</v>
      </c>
      <c r="C546" s="264" t="s">
        <v>186</v>
      </c>
      <c r="D546" s="264" t="s">
        <v>186</v>
      </c>
      <c r="E546" s="264" t="s">
        <v>186</v>
      </c>
      <c r="F546" s="264" t="s">
        <v>186</v>
      </c>
      <c r="G546" s="264" t="s">
        <v>186</v>
      </c>
      <c r="H546" s="264" t="s">
        <v>188</v>
      </c>
      <c r="I546" s="264" t="s">
        <v>188</v>
      </c>
      <c r="J546" s="264" t="s">
        <v>188</v>
      </c>
      <c r="K546" s="264" t="s">
        <v>187</v>
      </c>
      <c r="L546" s="264" t="s">
        <v>186</v>
      </c>
      <c r="M546" t="s">
        <v>2124</v>
      </c>
      <c r="N546" t="s">
        <v>186</v>
      </c>
      <c r="O546" s="264" t="s">
        <v>240</v>
      </c>
      <c r="P546" s="264" t="s">
        <v>240</v>
      </c>
      <c r="Q546" s="264" t="s">
        <v>240</v>
      </c>
      <c r="R546" s="264" t="s">
        <v>240</v>
      </c>
      <c r="S546" s="264" t="s">
        <v>240</v>
      </c>
      <c r="T546" s="264" t="s">
        <v>240</v>
      </c>
      <c r="U546" s="264" t="s">
        <v>240</v>
      </c>
      <c r="V546" s="264" t="s">
        <v>240</v>
      </c>
      <c r="W546" s="264" t="s">
        <v>240</v>
      </c>
      <c r="X546" s="264" t="s">
        <v>240</v>
      </c>
      <c r="Y546" s="264" t="s">
        <v>240</v>
      </c>
      <c r="Z546" s="264" t="s">
        <v>240</v>
      </c>
      <c r="AA546" s="264" t="s">
        <v>240</v>
      </c>
      <c r="AB546" s="264" t="s">
        <v>240</v>
      </c>
      <c r="AC546" s="264" t="s">
        <v>240</v>
      </c>
      <c r="AD546" s="264" t="s">
        <v>240</v>
      </c>
      <c r="AE546" s="264" t="s">
        <v>240</v>
      </c>
      <c r="AF546" s="264" t="s">
        <v>240</v>
      </c>
      <c r="AG546" s="264" t="s">
        <v>240</v>
      </c>
      <c r="AH546" s="264" t="s">
        <v>240</v>
      </c>
      <c r="AI546" s="264" t="s">
        <v>240</v>
      </c>
      <c r="AJ546" s="264" t="s">
        <v>240</v>
      </c>
      <c r="AK546" s="264" t="s">
        <v>240</v>
      </c>
      <c r="AL546" s="264" t="s">
        <v>240</v>
      </c>
      <c r="AM546" s="264" t="s">
        <v>240</v>
      </c>
      <c r="AN546" s="264" t="s">
        <v>240</v>
      </c>
      <c r="AO546" s="264" t="s">
        <v>240</v>
      </c>
      <c r="AP546" s="264" t="s">
        <v>240</v>
      </c>
      <c r="AQ546" s="264" t="s">
        <v>240</v>
      </c>
      <c r="AR546" s="264" t="s">
        <v>240</v>
      </c>
      <c r="AS546" s="264" t="s">
        <v>240</v>
      </c>
      <c r="AT546" s="264" t="s">
        <v>240</v>
      </c>
      <c r="AU546" s="264" t="s">
        <v>240</v>
      </c>
      <c r="AV546" s="264" t="s">
        <v>240</v>
      </c>
      <c r="AW546" s="264" t="s">
        <v>240</v>
      </c>
      <c r="AX546" s="264" t="s">
        <v>240</v>
      </c>
      <c r="AY546" s="264" t="s">
        <v>2044</v>
      </c>
      <c r="AZ546" t="s">
        <v>5190</v>
      </c>
    </row>
    <row r="547" spans="1:52" ht="15" x14ac:dyDescent="0.25">
      <c r="A547" s="260">
        <v>706882</v>
      </c>
      <c r="B547" s="261" t="s">
        <v>239</v>
      </c>
      <c r="C547" t="s">
        <v>188</v>
      </c>
      <c r="D547" t="s">
        <v>188</v>
      </c>
      <c r="E547" t="s">
        <v>188</v>
      </c>
      <c r="F547" t="s">
        <v>188</v>
      </c>
      <c r="G547" t="s">
        <v>188</v>
      </c>
      <c r="H547" t="s">
        <v>186</v>
      </c>
      <c r="I547" t="s">
        <v>188</v>
      </c>
      <c r="J547" t="s">
        <v>188</v>
      </c>
      <c r="K547" t="s">
        <v>188</v>
      </c>
      <c r="L547" t="s">
        <v>188</v>
      </c>
      <c r="M547" t="s">
        <v>188</v>
      </c>
      <c r="N547" t="s">
        <v>188</v>
      </c>
      <c r="O547" t="s">
        <v>188</v>
      </c>
      <c r="P547" t="s">
        <v>188</v>
      </c>
      <c r="Q547" t="s">
        <v>188</v>
      </c>
      <c r="R547" t="s">
        <v>188</v>
      </c>
      <c r="S547" t="s">
        <v>188</v>
      </c>
      <c r="T547" t="s">
        <v>188</v>
      </c>
      <c r="U547" t="s">
        <v>188</v>
      </c>
      <c r="V547" t="s">
        <v>188</v>
      </c>
      <c r="W547" t="s">
        <v>188</v>
      </c>
      <c r="X547" t="s">
        <v>188</v>
      </c>
      <c r="Y547" t="s">
        <v>188</v>
      </c>
      <c r="Z547" t="s">
        <v>188</v>
      </c>
      <c r="AA547" t="s">
        <v>188</v>
      </c>
      <c r="AB547" t="s">
        <v>188</v>
      </c>
      <c r="AC547" t="s">
        <v>188</v>
      </c>
      <c r="AD547" t="s">
        <v>188</v>
      </c>
      <c r="AE547" t="s">
        <v>188</v>
      </c>
      <c r="AF547" t="s">
        <v>188</v>
      </c>
      <c r="AG547" t="s">
        <v>188</v>
      </c>
      <c r="AH547" t="s">
        <v>188</v>
      </c>
      <c r="AI547" t="s">
        <v>188</v>
      </c>
      <c r="AJ547" t="s">
        <v>188</v>
      </c>
      <c r="AK547" t="s">
        <v>188</v>
      </c>
      <c r="AL547" t="s">
        <v>188</v>
      </c>
      <c r="AM547" t="s">
        <v>240</v>
      </c>
      <c r="AN547" t="s">
        <v>240</v>
      </c>
      <c r="AO547" t="s">
        <v>240</v>
      </c>
      <c r="AP547" t="s">
        <v>240</v>
      </c>
      <c r="AQ547" t="s">
        <v>240</v>
      </c>
      <c r="AR547" t="s">
        <v>240</v>
      </c>
      <c r="AS547" t="s">
        <v>240</v>
      </c>
      <c r="AT547" t="s">
        <v>240</v>
      </c>
      <c r="AU547" t="s">
        <v>240</v>
      </c>
      <c r="AV547" t="s">
        <v>240</v>
      </c>
      <c r="AW547" t="s">
        <v>240</v>
      </c>
      <c r="AX547" s="259" t="s">
        <v>240</v>
      </c>
      <c r="AY547"/>
      <c r="AZ547" t="s">
        <v>240</v>
      </c>
    </row>
    <row r="548" spans="1:52" ht="15" x14ac:dyDescent="0.25">
      <c r="A548" s="262">
        <v>706883</v>
      </c>
      <c r="B548" s="263" t="s">
        <v>261</v>
      </c>
      <c r="C548" s="264" t="s">
        <v>188</v>
      </c>
      <c r="D548" s="264" t="s">
        <v>188</v>
      </c>
      <c r="E548" s="264" t="s">
        <v>187</v>
      </c>
      <c r="F548" s="264" t="s">
        <v>188</v>
      </c>
      <c r="G548" s="264" t="s">
        <v>188</v>
      </c>
      <c r="H548" s="264" t="s">
        <v>188</v>
      </c>
      <c r="I548" s="264" t="s">
        <v>187</v>
      </c>
      <c r="J548" s="264" t="s">
        <v>187</v>
      </c>
      <c r="K548" s="264" t="s">
        <v>187</v>
      </c>
      <c r="L548" s="264" t="s">
        <v>187</v>
      </c>
      <c r="M548" t="s">
        <v>186</v>
      </c>
      <c r="N548" t="s">
        <v>186</v>
      </c>
      <c r="O548" s="264" t="s">
        <v>240</v>
      </c>
      <c r="P548" s="264" t="s">
        <v>240</v>
      </c>
      <c r="Q548" s="264" t="s">
        <v>240</v>
      </c>
      <c r="R548" s="264" t="s">
        <v>240</v>
      </c>
      <c r="S548" s="264" t="s">
        <v>240</v>
      </c>
      <c r="T548" s="264" t="s">
        <v>240</v>
      </c>
      <c r="U548" s="264" t="s">
        <v>240</v>
      </c>
      <c r="V548" s="264" t="s">
        <v>240</v>
      </c>
      <c r="W548" s="264" t="s">
        <v>240</v>
      </c>
      <c r="X548" s="264" t="s">
        <v>240</v>
      </c>
      <c r="Y548" s="264" t="s">
        <v>240</v>
      </c>
      <c r="Z548" s="264" t="s">
        <v>240</v>
      </c>
      <c r="AA548" s="264" t="s">
        <v>240</v>
      </c>
      <c r="AB548" s="264" t="s">
        <v>240</v>
      </c>
      <c r="AC548" s="264" t="s">
        <v>240</v>
      </c>
      <c r="AD548" s="264" t="s">
        <v>240</v>
      </c>
      <c r="AE548" s="264" t="s">
        <v>240</v>
      </c>
      <c r="AF548" s="264" t="s">
        <v>240</v>
      </c>
      <c r="AG548" s="264" t="s">
        <v>240</v>
      </c>
      <c r="AH548" s="264" t="s">
        <v>240</v>
      </c>
      <c r="AI548" s="264" t="s">
        <v>240</v>
      </c>
      <c r="AJ548" s="264" t="s">
        <v>240</v>
      </c>
      <c r="AK548" s="264" t="s">
        <v>240</v>
      </c>
      <c r="AL548" s="264" t="s">
        <v>240</v>
      </c>
      <c r="AM548" s="264" t="s">
        <v>240</v>
      </c>
      <c r="AN548" s="264" t="s">
        <v>240</v>
      </c>
      <c r="AO548" s="264" t="s">
        <v>240</v>
      </c>
      <c r="AP548" s="264" t="s">
        <v>240</v>
      </c>
      <c r="AQ548" s="264" t="s">
        <v>240</v>
      </c>
      <c r="AR548" s="264" t="s">
        <v>240</v>
      </c>
      <c r="AS548" s="264" t="s">
        <v>240</v>
      </c>
      <c r="AT548" s="264" t="s">
        <v>240</v>
      </c>
      <c r="AU548" s="264" t="s">
        <v>240</v>
      </c>
      <c r="AV548" s="264" t="s">
        <v>240</v>
      </c>
      <c r="AW548" s="264" t="s">
        <v>240</v>
      </c>
      <c r="AX548" s="264" t="s">
        <v>240</v>
      </c>
      <c r="AY548" s="264" t="s">
        <v>2044</v>
      </c>
      <c r="AZ548" t="s">
        <v>5190</v>
      </c>
    </row>
    <row r="549" spans="1:52" ht="15" x14ac:dyDescent="0.25">
      <c r="A549" s="262">
        <v>706884</v>
      </c>
      <c r="B549" s="263" t="s">
        <v>261</v>
      </c>
      <c r="C549" s="264" t="s">
        <v>188</v>
      </c>
      <c r="D549" s="264" t="s">
        <v>188</v>
      </c>
      <c r="E549" s="264" t="s">
        <v>188</v>
      </c>
      <c r="F549" s="264" t="s">
        <v>188</v>
      </c>
      <c r="G549" s="264" t="s">
        <v>188</v>
      </c>
      <c r="H549" s="264" t="s">
        <v>187</v>
      </c>
      <c r="I549" s="264" t="s">
        <v>186</v>
      </c>
      <c r="J549" s="264" t="s">
        <v>186</v>
      </c>
      <c r="K549" s="264" t="s">
        <v>187</v>
      </c>
      <c r="L549" s="264" t="s">
        <v>187</v>
      </c>
      <c r="M549" t="s">
        <v>188</v>
      </c>
      <c r="N549" t="s">
        <v>186</v>
      </c>
      <c r="O549" s="264" t="s">
        <v>240</v>
      </c>
      <c r="P549" s="264" t="s">
        <v>240</v>
      </c>
      <c r="Q549" s="264" t="s">
        <v>240</v>
      </c>
      <c r="R549" s="264" t="s">
        <v>240</v>
      </c>
      <c r="S549" s="264" t="s">
        <v>240</v>
      </c>
      <c r="T549" s="264" t="s">
        <v>240</v>
      </c>
      <c r="U549" s="264" t="s">
        <v>240</v>
      </c>
      <c r="V549" s="264" t="s">
        <v>240</v>
      </c>
      <c r="W549" s="264" t="s">
        <v>240</v>
      </c>
      <c r="X549" s="264" t="s">
        <v>240</v>
      </c>
      <c r="Y549" s="264" t="s">
        <v>240</v>
      </c>
      <c r="Z549" s="264" t="s">
        <v>240</v>
      </c>
      <c r="AA549" s="264" t="s">
        <v>240</v>
      </c>
      <c r="AB549" s="264" t="s">
        <v>240</v>
      </c>
      <c r="AC549" s="264" t="s">
        <v>240</v>
      </c>
      <c r="AD549" s="264" t="s">
        <v>240</v>
      </c>
      <c r="AE549" s="264" t="s">
        <v>240</v>
      </c>
      <c r="AF549" s="264" t="s">
        <v>240</v>
      </c>
      <c r="AG549" s="264" t="s">
        <v>240</v>
      </c>
      <c r="AH549" s="264" t="s">
        <v>240</v>
      </c>
      <c r="AI549" s="264" t="s">
        <v>240</v>
      </c>
      <c r="AJ549" s="264" t="s">
        <v>240</v>
      </c>
      <c r="AK549" s="264" t="s">
        <v>240</v>
      </c>
      <c r="AL549" s="264" t="s">
        <v>240</v>
      </c>
      <c r="AM549" s="264" t="s">
        <v>240</v>
      </c>
      <c r="AN549" s="264" t="s">
        <v>240</v>
      </c>
      <c r="AO549" s="264" t="s">
        <v>240</v>
      </c>
      <c r="AP549" s="264" t="s">
        <v>240</v>
      </c>
      <c r="AQ549" s="264" t="s">
        <v>240</v>
      </c>
      <c r="AR549" s="264" t="s">
        <v>240</v>
      </c>
      <c r="AS549" s="264" t="s">
        <v>240</v>
      </c>
      <c r="AT549" s="264" t="s">
        <v>240</v>
      </c>
      <c r="AU549" s="264" t="s">
        <v>240</v>
      </c>
      <c r="AV549" s="264" t="s">
        <v>240</v>
      </c>
      <c r="AW549" s="264" t="s">
        <v>240</v>
      </c>
      <c r="AX549" s="264" t="s">
        <v>240</v>
      </c>
      <c r="AY549" s="264" t="s">
        <v>2044</v>
      </c>
      <c r="AZ549" t="s">
        <v>240</v>
      </c>
    </row>
    <row r="550" spans="1:52" ht="15" x14ac:dyDescent="0.25">
      <c r="A550" s="262">
        <v>706885</v>
      </c>
      <c r="B550" s="263" t="s">
        <v>261</v>
      </c>
      <c r="C550" s="264" t="s">
        <v>188</v>
      </c>
      <c r="D550" s="264" t="s">
        <v>187</v>
      </c>
      <c r="E550" s="264" t="s">
        <v>188</v>
      </c>
      <c r="F550" s="264" t="s">
        <v>187</v>
      </c>
      <c r="G550" s="264" t="s">
        <v>187</v>
      </c>
      <c r="H550" s="264" t="s">
        <v>188</v>
      </c>
      <c r="I550" s="264" t="s">
        <v>187</v>
      </c>
      <c r="J550" s="264" t="s">
        <v>187</v>
      </c>
      <c r="K550" s="264" t="s">
        <v>187</v>
      </c>
      <c r="L550" s="264" t="s">
        <v>187</v>
      </c>
      <c r="M550" t="s">
        <v>2124</v>
      </c>
      <c r="N550" t="s">
        <v>186</v>
      </c>
      <c r="O550" s="264" t="s">
        <v>240</v>
      </c>
      <c r="P550" s="264" t="s">
        <v>240</v>
      </c>
      <c r="Q550" s="264" t="s">
        <v>240</v>
      </c>
      <c r="R550" s="264" t="s">
        <v>240</v>
      </c>
      <c r="S550" s="264" t="s">
        <v>240</v>
      </c>
      <c r="T550" s="264" t="s">
        <v>240</v>
      </c>
      <c r="U550" s="264" t="s">
        <v>240</v>
      </c>
      <c r="V550" s="264" t="s">
        <v>240</v>
      </c>
      <c r="W550" s="264" t="s">
        <v>240</v>
      </c>
      <c r="X550" s="264" t="s">
        <v>240</v>
      </c>
      <c r="Y550" s="264" t="s">
        <v>240</v>
      </c>
      <c r="Z550" s="264" t="s">
        <v>240</v>
      </c>
      <c r="AA550" s="264" t="s">
        <v>240</v>
      </c>
      <c r="AB550" s="264" t="s">
        <v>240</v>
      </c>
      <c r="AC550" s="264" t="s">
        <v>240</v>
      </c>
      <c r="AD550" s="264" t="s">
        <v>240</v>
      </c>
      <c r="AE550" s="264" t="s">
        <v>240</v>
      </c>
      <c r="AF550" s="264" t="s">
        <v>240</v>
      </c>
      <c r="AG550" s="264" t="s">
        <v>240</v>
      </c>
      <c r="AH550" s="264" t="s">
        <v>240</v>
      </c>
      <c r="AI550" s="264" t="s">
        <v>240</v>
      </c>
      <c r="AJ550" s="264" t="s">
        <v>240</v>
      </c>
      <c r="AK550" s="264" t="s">
        <v>240</v>
      </c>
      <c r="AL550" s="264" t="s">
        <v>240</v>
      </c>
      <c r="AM550" s="264" t="s">
        <v>240</v>
      </c>
      <c r="AN550" s="264" t="s">
        <v>240</v>
      </c>
      <c r="AO550" s="264" t="s">
        <v>240</v>
      </c>
      <c r="AP550" s="264" t="s">
        <v>240</v>
      </c>
      <c r="AQ550" s="264" t="s">
        <v>240</v>
      </c>
      <c r="AR550" s="264" t="s">
        <v>240</v>
      </c>
      <c r="AS550" s="264" t="s">
        <v>240</v>
      </c>
      <c r="AT550" s="264" t="s">
        <v>240</v>
      </c>
      <c r="AU550" s="264" t="s">
        <v>240</v>
      </c>
      <c r="AV550" s="264" t="s">
        <v>240</v>
      </c>
      <c r="AW550" s="264" t="s">
        <v>240</v>
      </c>
      <c r="AX550" s="264" t="s">
        <v>240</v>
      </c>
      <c r="AY550" s="264" t="s">
        <v>2044</v>
      </c>
      <c r="AZ550" t="s">
        <v>5190</v>
      </c>
    </row>
    <row r="551" spans="1:52" ht="15" x14ac:dyDescent="0.25">
      <c r="A551" s="262">
        <v>706886</v>
      </c>
      <c r="B551" s="263" t="s">
        <v>261</v>
      </c>
      <c r="C551" s="264" t="s">
        <v>240</v>
      </c>
      <c r="D551" s="264" t="s">
        <v>188</v>
      </c>
      <c r="E551" s="264" t="s">
        <v>188</v>
      </c>
      <c r="F551" s="264" t="s">
        <v>240</v>
      </c>
      <c r="G551" s="264" t="s">
        <v>240</v>
      </c>
      <c r="H551" s="264" t="s">
        <v>188</v>
      </c>
      <c r="I551" s="264" t="s">
        <v>240</v>
      </c>
      <c r="J551" s="264" t="s">
        <v>240</v>
      </c>
      <c r="K551" s="264" t="s">
        <v>240</v>
      </c>
      <c r="L551" s="264" t="s">
        <v>240</v>
      </c>
      <c r="M551" t="s">
        <v>186</v>
      </c>
      <c r="N551" t="s">
        <v>186</v>
      </c>
      <c r="O551" s="264" t="s">
        <v>240</v>
      </c>
      <c r="P551" s="264" t="s">
        <v>240</v>
      </c>
      <c r="Q551" s="264" t="s">
        <v>240</v>
      </c>
      <c r="R551" s="264" t="s">
        <v>240</v>
      </c>
      <c r="S551" s="264" t="s">
        <v>240</v>
      </c>
      <c r="T551" s="264" t="s">
        <v>240</v>
      </c>
      <c r="U551" s="264" t="s">
        <v>240</v>
      </c>
      <c r="V551" s="264" t="s">
        <v>240</v>
      </c>
      <c r="W551" s="264" t="s">
        <v>240</v>
      </c>
      <c r="X551" s="264" t="s">
        <v>240</v>
      </c>
      <c r="Y551" s="264" t="s">
        <v>240</v>
      </c>
      <c r="Z551" s="264" t="s">
        <v>240</v>
      </c>
      <c r="AA551" s="264" t="s">
        <v>240</v>
      </c>
      <c r="AB551" s="264" t="s">
        <v>240</v>
      </c>
      <c r="AC551" s="264" t="s">
        <v>240</v>
      </c>
      <c r="AD551" s="264" t="s">
        <v>240</v>
      </c>
      <c r="AE551" s="264" t="s">
        <v>240</v>
      </c>
      <c r="AF551" s="264" t="s">
        <v>240</v>
      </c>
      <c r="AG551" s="264" t="s">
        <v>240</v>
      </c>
      <c r="AH551" s="264" t="s">
        <v>240</v>
      </c>
      <c r="AI551" s="264" t="s">
        <v>240</v>
      </c>
      <c r="AJ551" s="264" t="s">
        <v>240</v>
      </c>
      <c r="AK551" s="264" t="s">
        <v>240</v>
      </c>
      <c r="AL551" s="264" t="s">
        <v>240</v>
      </c>
      <c r="AM551" s="264" t="s">
        <v>240</v>
      </c>
      <c r="AN551" s="264" t="s">
        <v>240</v>
      </c>
      <c r="AO551" s="264" t="s">
        <v>240</v>
      </c>
      <c r="AP551" s="264" t="s">
        <v>240</v>
      </c>
      <c r="AQ551" s="264" t="s">
        <v>240</v>
      </c>
      <c r="AR551" s="264" t="s">
        <v>240</v>
      </c>
      <c r="AS551" s="264" t="s">
        <v>240</v>
      </c>
      <c r="AT551" s="264" t="s">
        <v>240</v>
      </c>
      <c r="AU551" s="264" t="s">
        <v>240</v>
      </c>
      <c r="AV551" s="264" t="s">
        <v>240</v>
      </c>
      <c r="AW551" s="264" t="s">
        <v>240</v>
      </c>
      <c r="AX551" s="264" t="s">
        <v>240</v>
      </c>
      <c r="AY551" s="264" t="s">
        <v>2044</v>
      </c>
      <c r="AZ551" t="s">
        <v>240</v>
      </c>
    </row>
    <row r="552" spans="1:52" ht="15" x14ac:dyDescent="0.25">
      <c r="A552" s="260">
        <v>706887</v>
      </c>
      <c r="B552" s="261" t="s">
        <v>468</v>
      </c>
      <c r="C552" t="s">
        <v>188</v>
      </c>
      <c r="D552" t="s">
        <v>188</v>
      </c>
      <c r="E552" t="s">
        <v>186</v>
      </c>
      <c r="F552" t="s">
        <v>188</v>
      </c>
      <c r="G552" t="s">
        <v>188</v>
      </c>
      <c r="H552" t="s">
        <v>188</v>
      </c>
      <c r="I552" t="s">
        <v>186</v>
      </c>
      <c r="J552" t="s">
        <v>186</v>
      </c>
      <c r="K552" t="s">
        <v>186</v>
      </c>
      <c r="L552" t="s">
        <v>188</v>
      </c>
      <c r="M552" t="s">
        <v>188</v>
      </c>
      <c r="N552" t="s">
        <v>188</v>
      </c>
      <c r="O552" t="s">
        <v>186</v>
      </c>
      <c r="P552" t="s">
        <v>188</v>
      </c>
      <c r="Q552" t="s">
        <v>188</v>
      </c>
      <c r="R552" t="s">
        <v>186</v>
      </c>
      <c r="S552" t="s">
        <v>186</v>
      </c>
      <c r="T552" t="s">
        <v>188</v>
      </c>
      <c r="U552" t="s">
        <v>188</v>
      </c>
      <c r="V552" t="s">
        <v>188</v>
      </c>
      <c r="W552" t="s">
        <v>186</v>
      </c>
      <c r="X552" t="s">
        <v>186</v>
      </c>
      <c r="Y552" t="s">
        <v>188</v>
      </c>
      <c r="Z552" t="s">
        <v>188</v>
      </c>
      <c r="AA552" t="s">
        <v>240</v>
      </c>
      <c r="AB552" t="s">
        <v>240</v>
      </c>
      <c r="AC552" t="s">
        <v>240</v>
      </c>
      <c r="AD552" t="s">
        <v>240</v>
      </c>
      <c r="AE552" t="s">
        <v>240</v>
      </c>
      <c r="AF552" t="s">
        <v>240</v>
      </c>
      <c r="AG552" t="s">
        <v>240</v>
      </c>
      <c r="AH552" t="s">
        <v>240</v>
      </c>
      <c r="AI552" t="s">
        <v>240</v>
      </c>
      <c r="AJ552" t="s">
        <v>240</v>
      </c>
      <c r="AK552" t="s">
        <v>240</v>
      </c>
      <c r="AL552" t="s">
        <v>240</v>
      </c>
      <c r="AM552" t="s">
        <v>240</v>
      </c>
      <c r="AN552" t="s">
        <v>240</v>
      </c>
      <c r="AO552" t="s">
        <v>240</v>
      </c>
      <c r="AP552" t="s">
        <v>240</v>
      </c>
      <c r="AQ552" t="s">
        <v>240</v>
      </c>
      <c r="AR552" t="s">
        <v>240</v>
      </c>
      <c r="AS552"/>
      <c r="AT552" t="s">
        <v>240</v>
      </c>
      <c r="AU552" t="s">
        <v>240</v>
      </c>
      <c r="AV552" t="s">
        <v>240</v>
      </c>
      <c r="AW552" t="s">
        <v>240</v>
      </c>
      <c r="AX552" s="259" t="s">
        <v>240</v>
      </c>
      <c r="AY552"/>
      <c r="AZ552" t="s">
        <v>240</v>
      </c>
    </row>
    <row r="553" spans="1:52" ht="15" x14ac:dyDescent="0.25">
      <c r="A553" s="262">
        <v>706888</v>
      </c>
      <c r="B553" s="263" t="s">
        <v>261</v>
      </c>
      <c r="C553" s="264" t="s">
        <v>188</v>
      </c>
      <c r="D553" s="264" t="s">
        <v>188</v>
      </c>
      <c r="E553" s="264" t="s">
        <v>188</v>
      </c>
      <c r="F553" s="264" t="s">
        <v>187</v>
      </c>
      <c r="G553" s="264" t="s">
        <v>187</v>
      </c>
      <c r="H553" s="264" t="s">
        <v>188</v>
      </c>
      <c r="I553" s="264" t="s">
        <v>187</v>
      </c>
      <c r="J553" s="264" t="s">
        <v>187</v>
      </c>
      <c r="K553" s="264" t="s">
        <v>187</v>
      </c>
      <c r="L553" s="264" t="s">
        <v>187</v>
      </c>
      <c r="M553" t="s">
        <v>188</v>
      </c>
      <c r="N553" t="s">
        <v>186</v>
      </c>
      <c r="O553" s="264" t="s">
        <v>240</v>
      </c>
      <c r="P553" s="264" t="s">
        <v>240</v>
      </c>
      <c r="Q553" s="264" t="s">
        <v>240</v>
      </c>
      <c r="R553" s="264" t="s">
        <v>240</v>
      </c>
      <c r="S553" s="264" t="s">
        <v>240</v>
      </c>
      <c r="T553" s="264" t="s">
        <v>240</v>
      </c>
      <c r="U553" s="264" t="s">
        <v>240</v>
      </c>
      <c r="V553" s="264" t="s">
        <v>240</v>
      </c>
      <c r="W553" s="264" t="s">
        <v>240</v>
      </c>
      <c r="X553" s="264" t="s">
        <v>240</v>
      </c>
      <c r="Y553" s="264" t="s">
        <v>240</v>
      </c>
      <c r="Z553" s="264" t="s">
        <v>240</v>
      </c>
      <c r="AA553" s="264" t="s">
        <v>240</v>
      </c>
      <c r="AB553" s="264" t="s">
        <v>240</v>
      </c>
      <c r="AC553" s="264" t="s">
        <v>240</v>
      </c>
      <c r="AD553" s="264" t="s">
        <v>240</v>
      </c>
      <c r="AE553" s="264" t="s">
        <v>240</v>
      </c>
      <c r="AF553" s="264" t="s">
        <v>240</v>
      </c>
      <c r="AG553" s="264" t="s">
        <v>240</v>
      </c>
      <c r="AH553" s="264" t="s">
        <v>240</v>
      </c>
      <c r="AI553" s="264" t="s">
        <v>240</v>
      </c>
      <c r="AJ553" s="264" t="s">
        <v>240</v>
      </c>
      <c r="AK553" s="264" t="s">
        <v>240</v>
      </c>
      <c r="AL553" s="264" t="s">
        <v>240</v>
      </c>
      <c r="AM553" s="264" t="s">
        <v>240</v>
      </c>
      <c r="AN553" s="264" t="s">
        <v>240</v>
      </c>
      <c r="AO553" s="264" t="s">
        <v>240</v>
      </c>
      <c r="AP553" s="264" t="s">
        <v>240</v>
      </c>
      <c r="AQ553" s="264" t="s">
        <v>240</v>
      </c>
      <c r="AR553" s="264" t="s">
        <v>240</v>
      </c>
      <c r="AS553" s="264" t="s">
        <v>240</v>
      </c>
      <c r="AT553" s="264" t="s">
        <v>240</v>
      </c>
      <c r="AU553" s="264" t="s">
        <v>240</v>
      </c>
      <c r="AV553" s="264" t="s">
        <v>240</v>
      </c>
      <c r="AW553" s="264" t="s">
        <v>240</v>
      </c>
      <c r="AX553" s="264" t="s">
        <v>240</v>
      </c>
      <c r="AY553" s="264" t="s">
        <v>2044</v>
      </c>
      <c r="AZ553" t="s">
        <v>5190</v>
      </c>
    </row>
    <row r="554" spans="1:52" ht="21.75" x14ac:dyDescent="0.25">
      <c r="A554" s="265">
        <v>706889</v>
      </c>
      <c r="B554" s="263" t="s">
        <v>261</v>
      </c>
      <c r="C554" s="286" t="s">
        <v>188</v>
      </c>
      <c r="D554" s="286" t="s">
        <v>188</v>
      </c>
      <c r="E554" s="286" t="s">
        <v>188</v>
      </c>
      <c r="F554" s="286" t="s">
        <v>188</v>
      </c>
      <c r="G554" s="286" t="s">
        <v>188</v>
      </c>
      <c r="H554" s="286" t="s">
        <v>188</v>
      </c>
      <c r="I554" s="286" t="s">
        <v>188</v>
      </c>
      <c r="J554" s="286" t="s">
        <v>188</v>
      </c>
      <c r="K554" s="286" t="s">
        <v>187</v>
      </c>
      <c r="L554" s="286" t="s">
        <v>187</v>
      </c>
      <c r="M554" s="286" t="s">
        <v>187</v>
      </c>
      <c r="N554" s="286" t="s">
        <v>187</v>
      </c>
      <c r="O554" s="264"/>
      <c r="P554" s="264"/>
      <c r="Q554" s="264"/>
      <c r="R554" s="264"/>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c r="AS554" s="264"/>
      <c r="AT554" s="264"/>
      <c r="AU554" s="264"/>
      <c r="AV554" s="264"/>
      <c r="AW554" s="264"/>
      <c r="AX554" s="264"/>
      <c r="AY554" s="264" t="s">
        <v>2044</v>
      </c>
      <c r="AZ554" t="s">
        <v>240</v>
      </c>
    </row>
    <row r="555" spans="1:52" ht="15" x14ac:dyDescent="0.25">
      <c r="A555" s="262">
        <v>706890</v>
      </c>
      <c r="B555" s="263" t="s">
        <v>261</v>
      </c>
      <c r="C555" s="264" t="s">
        <v>188</v>
      </c>
      <c r="D555" s="264" t="s">
        <v>188</v>
      </c>
      <c r="E555" s="264" t="s">
        <v>188</v>
      </c>
      <c r="F555" s="264" t="s">
        <v>187</v>
      </c>
      <c r="G555" s="264" t="s">
        <v>188</v>
      </c>
      <c r="H555" s="264" t="s">
        <v>188</v>
      </c>
      <c r="I555" s="264" t="s">
        <v>187</v>
      </c>
      <c r="J555" s="264" t="s">
        <v>187</v>
      </c>
      <c r="K555" s="264" t="s">
        <v>187</v>
      </c>
      <c r="L555" s="264" t="s">
        <v>187</v>
      </c>
      <c r="M555" t="s">
        <v>186</v>
      </c>
      <c r="N555" t="s">
        <v>186</v>
      </c>
      <c r="O555" s="264" t="s">
        <v>240</v>
      </c>
      <c r="P555" s="264" t="s">
        <v>240</v>
      </c>
      <c r="Q555" s="264" t="s">
        <v>240</v>
      </c>
      <c r="R555" s="264" t="s">
        <v>240</v>
      </c>
      <c r="S555" s="264" t="s">
        <v>240</v>
      </c>
      <c r="T555" s="264" t="s">
        <v>240</v>
      </c>
      <c r="U555" s="264" t="s">
        <v>240</v>
      </c>
      <c r="V555" s="264" t="s">
        <v>240</v>
      </c>
      <c r="W555" s="264" t="s">
        <v>240</v>
      </c>
      <c r="X555" s="264" t="s">
        <v>240</v>
      </c>
      <c r="Y555" s="264" t="s">
        <v>240</v>
      </c>
      <c r="Z555" s="264" t="s">
        <v>240</v>
      </c>
      <c r="AA555" s="264" t="s">
        <v>240</v>
      </c>
      <c r="AB555" s="264" t="s">
        <v>240</v>
      </c>
      <c r="AC555" s="264" t="s">
        <v>240</v>
      </c>
      <c r="AD555" s="264" t="s">
        <v>240</v>
      </c>
      <c r="AE555" s="264" t="s">
        <v>240</v>
      </c>
      <c r="AF555" s="264" t="s">
        <v>240</v>
      </c>
      <c r="AG555" s="264" t="s">
        <v>240</v>
      </c>
      <c r="AH555" s="264" t="s">
        <v>240</v>
      </c>
      <c r="AI555" s="264" t="s">
        <v>240</v>
      </c>
      <c r="AJ555" s="264" t="s">
        <v>240</v>
      </c>
      <c r="AK555" s="264" t="s">
        <v>240</v>
      </c>
      <c r="AL555" s="264" t="s">
        <v>240</v>
      </c>
      <c r="AM555" s="264" t="s">
        <v>240</v>
      </c>
      <c r="AN555" s="264" t="s">
        <v>240</v>
      </c>
      <c r="AO555" s="264" t="s">
        <v>240</v>
      </c>
      <c r="AP555" s="264" t="s">
        <v>240</v>
      </c>
      <c r="AQ555" s="264" t="s">
        <v>240</v>
      </c>
      <c r="AR555" s="264" t="s">
        <v>240</v>
      </c>
      <c r="AS555" s="264" t="s">
        <v>240</v>
      </c>
      <c r="AT555" s="264" t="s">
        <v>240</v>
      </c>
      <c r="AU555" s="264" t="s">
        <v>240</v>
      </c>
      <c r="AV555" s="264" t="s">
        <v>240</v>
      </c>
      <c r="AW555" s="264" t="s">
        <v>240</v>
      </c>
      <c r="AX555" s="264" t="s">
        <v>240</v>
      </c>
      <c r="AY555" s="264" t="s">
        <v>2044</v>
      </c>
      <c r="AZ555" t="s">
        <v>5190</v>
      </c>
    </row>
    <row r="556" spans="1:52" ht="15" x14ac:dyDescent="0.25">
      <c r="A556" s="262">
        <v>706891</v>
      </c>
      <c r="B556" s="263" t="s">
        <v>261</v>
      </c>
      <c r="C556" s="264" t="s">
        <v>188</v>
      </c>
      <c r="D556" s="264" t="s">
        <v>188</v>
      </c>
      <c r="E556" s="264" t="s">
        <v>188</v>
      </c>
      <c r="F556" s="264" t="s">
        <v>188</v>
      </c>
      <c r="G556" s="264" t="s">
        <v>187</v>
      </c>
      <c r="H556" s="264" t="s">
        <v>187</v>
      </c>
      <c r="I556" s="264" t="s">
        <v>187</v>
      </c>
      <c r="J556" s="264" t="s">
        <v>187</v>
      </c>
      <c r="K556" s="264" t="s">
        <v>187</v>
      </c>
      <c r="L556" s="264" t="s">
        <v>187</v>
      </c>
      <c r="M556" t="s">
        <v>186</v>
      </c>
      <c r="N556" t="s">
        <v>186</v>
      </c>
      <c r="O556" s="264" t="s">
        <v>240</v>
      </c>
      <c r="P556" s="264" t="s">
        <v>240</v>
      </c>
      <c r="Q556" s="264" t="s">
        <v>240</v>
      </c>
      <c r="R556" s="264" t="s">
        <v>240</v>
      </c>
      <c r="S556" s="264" t="s">
        <v>240</v>
      </c>
      <c r="T556" s="264" t="s">
        <v>240</v>
      </c>
      <c r="U556" s="264" t="s">
        <v>240</v>
      </c>
      <c r="V556" s="264" t="s">
        <v>240</v>
      </c>
      <c r="W556" s="264" t="s">
        <v>240</v>
      </c>
      <c r="X556" s="264" t="s">
        <v>240</v>
      </c>
      <c r="Y556" s="264" t="s">
        <v>240</v>
      </c>
      <c r="Z556" s="264" t="s">
        <v>240</v>
      </c>
      <c r="AA556" s="264" t="s">
        <v>240</v>
      </c>
      <c r="AB556" s="264" t="s">
        <v>240</v>
      </c>
      <c r="AC556" s="264" t="s">
        <v>240</v>
      </c>
      <c r="AD556" s="264" t="s">
        <v>240</v>
      </c>
      <c r="AE556" s="264" t="s">
        <v>240</v>
      </c>
      <c r="AF556" s="264" t="s">
        <v>240</v>
      </c>
      <c r="AG556" s="264" t="s">
        <v>240</v>
      </c>
      <c r="AH556" s="264" t="s">
        <v>240</v>
      </c>
      <c r="AI556" s="264" t="s">
        <v>240</v>
      </c>
      <c r="AJ556" s="264" t="s">
        <v>240</v>
      </c>
      <c r="AK556" s="264" t="s">
        <v>240</v>
      </c>
      <c r="AL556" s="264" t="s">
        <v>240</v>
      </c>
      <c r="AM556" s="264" t="s">
        <v>240</v>
      </c>
      <c r="AN556" s="264" t="s">
        <v>240</v>
      </c>
      <c r="AO556" s="264" t="s">
        <v>240</v>
      </c>
      <c r="AP556" s="264" t="s">
        <v>240</v>
      </c>
      <c r="AQ556" s="264" t="s">
        <v>240</v>
      </c>
      <c r="AR556" s="264" t="s">
        <v>240</v>
      </c>
      <c r="AS556" s="264" t="s">
        <v>240</v>
      </c>
      <c r="AT556" s="264" t="s">
        <v>240</v>
      </c>
      <c r="AU556" s="264" t="s">
        <v>240</v>
      </c>
      <c r="AV556" s="264" t="s">
        <v>240</v>
      </c>
      <c r="AW556" s="264" t="s">
        <v>240</v>
      </c>
      <c r="AX556" s="264" t="s">
        <v>240</v>
      </c>
      <c r="AY556" s="264" t="s">
        <v>2044</v>
      </c>
      <c r="AZ556" t="s">
        <v>5190</v>
      </c>
    </row>
    <row r="557" spans="1:52" ht="15" x14ac:dyDescent="0.25">
      <c r="A557" s="260">
        <v>706892</v>
      </c>
      <c r="B557" s="261" t="s">
        <v>239</v>
      </c>
      <c r="C557" t="s">
        <v>188</v>
      </c>
      <c r="D557" t="s">
        <v>188</v>
      </c>
      <c r="E557" t="s">
        <v>188</v>
      </c>
      <c r="F557" t="s">
        <v>188</v>
      </c>
      <c r="G557" t="s">
        <v>188</v>
      </c>
      <c r="H557" t="s">
        <v>188</v>
      </c>
      <c r="I557" t="s">
        <v>188</v>
      </c>
      <c r="J557" t="s">
        <v>188</v>
      </c>
      <c r="K557" t="s">
        <v>188</v>
      </c>
      <c r="L557" t="s">
        <v>188</v>
      </c>
      <c r="M557" t="s">
        <v>188</v>
      </c>
      <c r="N557" t="s">
        <v>188</v>
      </c>
      <c r="O557" t="s">
        <v>188</v>
      </c>
      <c r="P557" t="s">
        <v>186</v>
      </c>
      <c r="Q557" t="s">
        <v>188</v>
      </c>
      <c r="R557" t="s">
        <v>186</v>
      </c>
      <c r="S557" t="s">
        <v>188</v>
      </c>
      <c r="T557" t="s">
        <v>188</v>
      </c>
      <c r="U557" t="s">
        <v>188</v>
      </c>
      <c r="V557" t="s">
        <v>188</v>
      </c>
      <c r="W557" t="s">
        <v>188</v>
      </c>
      <c r="X557" t="s">
        <v>188</v>
      </c>
      <c r="Y557" t="s">
        <v>188</v>
      </c>
      <c r="Z557" t="s">
        <v>188</v>
      </c>
      <c r="AA557" t="s">
        <v>188</v>
      </c>
      <c r="AB557" t="s">
        <v>188</v>
      </c>
      <c r="AC557" t="s">
        <v>188</v>
      </c>
      <c r="AD557" t="s">
        <v>188</v>
      </c>
      <c r="AE557" t="s">
        <v>188</v>
      </c>
      <c r="AF557" t="s">
        <v>188</v>
      </c>
      <c r="AG557" t="s">
        <v>188</v>
      </c>
      <c r="AH557" t="s">
        <v>188</v>
      </c>
      <c r="AI557" t="s">
        <v>188</v>
      </c>
      <c r="AJ557" t="s">
        <v>188</v>
      </c>
      <c r="AK557" t="s">
        <v>188</v>
      </c>
      <c r="AL557" t="s">
        <v>188</v>
      </c>
      <c r="AM557" t="s">
        <v>240</v>
      </c>
      <c r="AN557" t="s">
        <v>240</v>
      </c>
      <c r="AO557" t="s">
        <v>240</v>
      </c>
      <c r="AP557" t="s">
        <v>240</v>
      </c>
      <c r="AQ557" t="s">
        <v>240</v>
      </c>
      <c r="AR557" t="s">
        <v>240</v>
      </c>
      <c r="AS557" t="s">
        <v>240</v>
      </c>
      <c r="AT557" t="s">
        <v>240</v>
      </c>
      <c r="AU557" t="s">
        <v>240</v>
      </c>
      <c r="AV557" t="s">
        <v>240</v>
      </c>
      <c r="AW557" t="s">
        <v>240</v>
      </c>
      <c r="AX557" s="259" t="s">
        <v>240</v>
      </c>
      <c r="AY557"/>
      <c r="AZ557" t="s">
        <v>240</v>
      </c>
    </row>
    <row r="558" spans="1:52" ht="15" x14ac:dyDescent="0.25">
      <c r="A558" s="260">
        <v>706893</v>
      </c>
      <c r="B558" s="261" t="s">
        <v>261</v>
      </c>
      <c r="C558" t="s">
        <v>188</v>
      </c>
      <c r="D558" t="s">
        <v>188</v>
      </c>
      <c r="E558" t="s">
        <v>186</v>
      </c>
      <c r="F558" t="s">
        <v>188</v>
      </c>
      <c r="G558" t="s">
        <v>186</v>
      </c>
      <c r="H558" t="s">
        <v>188</v>
      </c>
      <c r="I558" t="s">
        <v>186</v>
      </c>
      <c r="J558" t="s">
        <v>186</v>
      </c>
      <c r="K558" t="s">
        <v>186</v>
      </c>
      <c r="L558" t="s">
        <v>186</v>
      </c>
      <c r="M558" t="s">
        <v>186</v>
      </c>
      <c r="N558" t="s">
        <v>186</v>
      </c>
      <c r="O558" t="s">
        <v>240</v>
      </c>
      <c r="P558" t="s">
        <v>240</v>
      </c>
      <c r="Q558" t="s">
        <v>240</v>
      </c>
      <c r="R558" t="s">
        <v>240</v>
      </c>
      <c r="S558" t="s">
        <v>240</v>
      </c>
      <c r="T558" t="s">
        <v>240</v>
      </c>
      <c r="U558" t="s">
        <v>240</v>
      </c>
      <c r="V558" t="s">
        <v>240</v>
      </c>
      <c r="W558" t="s">
        <v>240</v>
      </c>
      <c r="X558" t="s">
        <v>240</v>
      </c>
      <c r="Y558" t="s">
        <v>240</v>
      </c>
      <c r="Z558" t="s">
        <v>240</v>
      </c>
      <c r="AA558" t="s">
        <v>240</v>
      </c>
      <c r="AB558" t="s">
        <v>240</v>
      </c>
      <c r="AC558" t="s">
        <v>240</v>
      </c>
      <c r="AD558" t="s">
        <v>240</v>
      </c>
      <c r="AE558" t="s">
        <v>240</v>
      </c>
      <c r="AF558" t="s">
        <v>240</v>
      </c>
      <c r="AG558" t="s">
        <v>240</v>
      </c>
      <c r="AH558" t="s">
        <v>240</v>
      </c>
      <c r="AI558" t="s">
        <v>240</v>
      </c>
      <c r="AJ558" t="s">
        <v>240</v>
      </c>
      <c r="AK558" t="s">
        <v>240</v>
      </c>
      <c r="AL558" t="s">
        <v>240</v>
      </c>
      <c r="AM558" t="s">
        <v>240</v>
      </c>
      <c r="AN558" t="s">
        <v>240</v>
      </c>
      <c r="AO558" t="s">
        <v>240</v>
      </c>
      <c r="AP558" t="s">
        <v>240</v>
      </c>
      <c r="AQ558" t="s">
        <v>240</v>
      </c>
      <c r="AR558" t="s">
        <v>240</v>
      </c>
      <c r="AS558"/>
      <c r="AT558" t="s">
        <v>240</v>
      </c>
      <c r="AU558" t="s">
        <v>240</v>
      </c>
      <c r="AV558" t="s">
        <v>240</v>
      </c>
      <c r="AW558" t="s">
        <v>240</v>
      </c>
      <c r="AX558" s="259" t="s">
        <v>240</v>
      </c>
      <c r="AY558"/>
      <c r="AZ558" t="s">
        <v>5190</v>
      </c>
    </row>
    <row r="559" spans="1:52" ht="15" x14ac:dyDescent="0.25">
      <c r="A559" s="267">
        <v>706894</v>
      </c>
      <c r="B559" s="268" t="s">
        <v>261</v>
      </c>
      <c r="C559" s="264" t="s">
        <v>188</v>
      </c>
      <c r="D559" s="264" t="s">
        <v>187</v>
      </c>
      <c r="E559" s="264" t="s">
        <v>188</v>
      </c>
      <c r="F559" s="264" t="s">
        <v>188</v>
      </c>
      <c r="G559" s="264" t="s">
        <v>186</v>
      </c>
      <c r="H559" s="264" t="s">
        <v>187</v>
      </c>
      <c r="I559" s="264" t="s">
        <v>187</v>
      </c>
      <c r="J559" s="264" t="s">
        <v>187</v>
      </c>
      <c r="K559" s="264" t="s">
        <v>187</v>
      </c>
      <c r="L559" s="264" t="s">
        <v>187</v>
      </c>
      <c r="M559" t="s">
        <v>186</v>
      </c>
      <c r="N559" t="s">
        <v>186</v>
      </c>
      <c r="O559" s="264" t="s">
        <v>240</v>
      </c>
      <c r="P559" s="264" t="s">
        <v>240</v>
      </c>
      <c r="Q559" s="264" t="s">
        <v>240</v>
      </c>
      <c r="R559" s="264" t="s">
        <v>240</v>
      </c>
      <c r="S559" s="264" t="s">
        <v>240</v>
      </c>
      <c r="T559" s="264" t="s">
        <v>240</v>
      </c>
      <c r="U559" s="264" t="s">
        <v>240</v>
      </c>
      <c r="V559" s="264" t="s">
        <v>240</v>
      </c>
      <c r="W559" s="264" t="s">
        <v>240</v>
      </c>
      <c r="X559" s="264" t="s">
        <v>240</v>
      </c>
      <c r="Y559" s="264" t="s">
        <v>240</v>
      </c>
      <c r="Z559" s="264" t="s">
        <v>240</v>
      </c>
      <c r="AA559" s="264" t="s">
        <v>240</v>
      </c>
      <c r="AB559" s="264" t="s">
        <v>240</v>
      </c>
      <c r="AC559" s="264" t="s">
        <v>240</v>
      </c>
      <c r="AD559" s="264" t="s">
        <v>240</v>
      </c>
      <c r="AE559" s="264" t="s">
        <v>240</v>
      </c>
      <c r="AF559" s="264" t="s">
        <v>240</v>
      </c>
      <c r="AG559" s="264" t="s">
        <v>240</v>
      </c>
      <c r="AH559" s="264" t="s">
        <v>240</v>
      </c>
      <c r="AI559" s="264" t="s">
        <v>240</v>
      </c>
      <c r="AJ559" s="264" t="s">
        <v>240</v>
      </c>
      <c r="AK559" s="264" t="s">
        <v>240</v>
      </c>
      <c r="AL559" s="264" t="s">
        <v>240</v>
      </c>
      <c r="AM559" s="264" t="s">
        <v>240</v>
      </c>
      <c r="AN559" s="264" t="s">
        <v>240</v>
      </c>
      <c r="AO559" s="264" t="s">
        <v>240</v>
      </c>
      <c r="AP559" s="264" t="s">
        <v>240</v>
      </c>
      <c r="AQ559" s="264" t="s">
        <v>240</v>
      </c>
      <c r="AR559" s="264" t="s">
        <v>240</v>
      </c>
      <c r="AS559" s="264" t="s">
        <v>240</v>
      </c>
      <c r="AT559" s="264" t="s">
        <v>240</v>
      </c>
      <c r="AU559" s="264" t="s">
        <v>240</v>
      </c>
      <c r="AV559" s="264" t="s">
        <v>240</v>
      </c>
      <c r="AW559" s="264" t="s">
        <v>240</v>
      </c>
      <c r="AX559" s="264" t="s">
        <v>240</v>
      </c>
      <c r="AY559" s="264" t="s">
        <v>2044</v>
      </c>
      <c r="AZ559" t="s">
        <v>5190</v>
      </c>
    </row>
    <row r="560" spans="1:52" ht="15" x14ac:dyDescent="0.25">
      <c r="A560" s="269">
        <v>706895</v>
      </c>
      <c r="B560" s="264" t="s">
        <v>261</v>
      </c>
      <c r="C560" s="264" t="s">
        <v>187</v>
      </c>
      <c r="D560" s="264" t="s">
        <v>188</v>
      </c>
      <c r="E560" s="264" t="s">
        <v>188</v>
      </c>
      <c r="F560" s="264" t="s">
        <v>187</v>
      </c>
      <c r="G560" s="264" t="s">
        <v>188</v>
      </c>
      <c r="H560" s="264" t="s">
        <v>187</v>
      </c>
      <c r="I560" s="264" t="s">
        <v>187</v>
      </c>
      <c r="J560" s="264" t="s">
        <v>187</v>
      </c>
      <c r="K560" s="264" t="s">
        <v>187</v>
      </c>
      <c r="L560" s="264" t="s">
        <v>187</v>
      </c>
      <c r="M560" t="s">
        <v>186</v>
      </c>
      <c r="N560" t="s">
        <v>186</v>
      </c>
      <c r="O560" s="264" t="s">
        <v>240</v>
      </c>
      <c r="P560" s="264" t="s">
        <v>240</v>
      </c>
      <c r="Q560" s="264" t="s">
        <v>240</v>
      </c>
      <c r="R560" s="264" t="s">
        <v>240</v>
      </c>
      <c r="S560" s="264" t="s">
        <v>240</v>
      </c>
      <c r="T560" s="264" t="s">
        <v>240</v>
      </c>
      <c r="U560" s="264" t="s">
        <v>240</v>
      </c>
      <c r="V560" s="264" t="s">
        <v>240</v>
      </c>
      <c r="W560" s="264" t="s">
        <v>240</v>
      </c>
      <c r="X560" s="264" t="s">
        <v>240</v>
      </c>
      <c r="Y560" s="264" t="s">
        <v>240</v>
      </c>
      <c r="Z560" s="264" t="s">
        <v>240</v>
      </c>
      <c r="AA560" s="264" t="s">
        <v>240</v>
      </c>
      <c r="AB560" s="264" t="s">
        <v>240</v>
      </c>
      <c r="AC560" s="264" t="s">
        <v>240</v>
      </c>
      <c r="AD560" s="264" t="s">
        <v>240</v>
      </c>
      <c r="AE560" s="264" t="s">
        <v>240</v>
      </c>
      <c r="AF560" s="264" t="s">
        <v>240</v>
      </c>
      <c r="AG560" s="264" t="s">
        <v>240</v>
      </c>
      <c r="AH560" s="264" t="s">
        <v>240</v>
      </c>
      <c r="AI560" s="264" t="s">
        <v>240</v>
      </c>
      <c r="AJ560" s="264" t="s">
        <v>240</v>
      </c>
      <c r="AK560" s="264" t="s">
        <v>240</v>
      </c>
      <c r="AL560" s="264" t="s">
        <v>240</v>
      </c>
      <c r="AM560" s="264" t="s">
        <v>240</v>
      </c>
      <c r="AN560" s="264" t="s">
        <v>240</v>
      </c>
      <c r="AO560" s="264" t="s">
        <v>240</v>
      </c>
      <c r="AP560" s="264" t="s">
        <v>240</v>
      </c>
      <c r="AQ560" s="264" t="s">
        <v>240</v>
      </c>
      <c r="AR560" s="264" t="s">
        <v>240</v>
      </c>
      <c r="AS560" s="264" t="s">
        <v>240</v>
      </c>
      <c r="AT560" s="264" t="s">
        <v>240</v>
      </c>
      <c r="AU560" s="264" t="s">
        <v>240</v>
      </c>
      <c r="AV560" s="264" t="s">
        <v>240</v>
      </c>
      <c r="AW560" s="264" t="s">
        <v>240</v>
      </c>
      <c r="AX560" s="264" t="s">
        <v>240</v>
      </c>
      <c r="AY560" s="264" t="s">
        <v>2044</v>
      </c>
      <c r="AZ560" t="s">
        <v>5190</v>
      </c>
    </row>
    <row r="561" spans="1:52" ht="15" x14ac:dyDescent="0.25">
      <c r="A561" s="269">
        <v>706896</v>
      </c>
      <c r="B561" s="264" t="s">
        <v>261</v>
      </c>
      <c r="C561" s="264" t="s">
        <v>187</v>
      </c>
      <c r="D561" s="264" t="s">
        <v>188</v>
      </c>
      <c r="E561" s="264" t="s">
        <v>188</v>
      </c>
      <c r="F561" s="264" t="s">
        <v>187</v>
      </c>
      <c r="G561" s="264" t="s">
        <v>188</v>
      </c>
      <c r="H561" s="264" t="s">
        <v>188</v>
      </c>
      <c r="I561" s="264" t="s">
        <v>187</v>
      </c>
      <c r="J561" s="264" t="s">
        <v>187</v>
      </c>
      <c r="K561" s="264" t="s">
        <v>187</v>
      </c>
      <c r="L561" s="264" t="s">
        <v>187</v>
      </c>
      <c r="M561" t="s">
        <v>188</v>
      </c>
      <c r="N561" t="s">
        <v>186</v>
      </c>
      <c r="O561" s="264" t="s">
        <v>240</v>
      </c>
      <c r="P561" s="264" t="s">
        <v>240</v>
      </c>
      <c r="Q561" s="264" t="s">
        <v>240</v>
      </c>
      <c r="R561" s="264" t="s">
        <v>240</v>
      </c>
      <c r="S561" s="264" t="s">
        <v>240</v>
      </c>
      <c r="T561" s="264" t="s">
        <v>240</v>
      </c>
      <c r="U561" s="264" t="s">
        <v>240</v>
      </c>
      <c r="V561" s="264" t="s">
        <v>240</v>
      </c>
      <c r="W561" s="264" t="s">
        <v>240</v>
      </c>
      <c r="X561" s="264" t="s">
        <v>240</v>
      </c>
      <c r="Y561" s="264" t="s">
        <v>240</v>
      </c>
      <c r="Z561" s="264" t="s">
        <v>240</v>
      </c>
      <c r="AA561" s="264" t="s">
        <v>240</v>
      </c>
      <c r="AB561" s="264" t="s">
        <v>240</v>
      </c>
      <c r="AC561" s="264" t="s">
        <v>240</v>
      </c>
      <c r="AD561" s="264" t="s">
        <v>240</v>
      </c>
      <c r="AE561" s="264" t="s">
        <v>240</v>
      </c>
      <c r="AF561" s="264" t="s">
        <v>240</v>
      </c>
      <c r="AG561" s="264" t="s">
        <v>240</v>
      </c>
      <c r="AH561" s="264" t="s">
        <v>240</v>
      </c>
      <c r="AI561" s="264" t="s">
        <v>240</v>
      </c>
      <c r="AJ561" s="264" t="s">
        <v>240</v>
      </c>
      <c r="AK561" s="264" t="s">
        <v>240</v>
      </c>
      <c r="AL561" s="264" t="s">
        <v>240</v>
      </c>
      <c r="AM561" s="264" t="s">
        <v>240</v>
      </c>
      <c r="AN561" s="264" t="s">
        <v>240</v>
      </c>
      <c r="AO561" s="264" t="s">
        <v>240</v>
      </c>
      <c r="AP561" s="264" t="s">
        <v>240</v>
      </c>
      <c r="AQ561" s="264" t="s">
        <v>240</v>
      </c>
      <c r="AR561" s="264" t="s">
        <v>240</v>
      </c>
      <c r="AS561" s="264" t="s">
        <v>240</v>
      </c>
      <c r="AT561" s="264" t="s">
        <v>240</v>
      </c>
      <c r="AU561" s="264" t="s">
        <v>240</v>
      </c>
      <c r="AV561" s="264" t="s">
        <v>240</v>
      </c>
      <c r="AW561" s="264" t="s">
        <v>240</v>
      </c>
      <c r="AX561" s="264" t="s">
        <v>240</v>
      </c>
      <c r="AY561" s="264" t="s">
        <v>2044</v>
      </c>
      <c r="AZ561" t="s">
        <v>5190</v>
      </c>
    </row>
    <row r="562" spans="1:52" ht="15" x14ac:dyDescent="0.25">
      <c r="A562" s="269">
        <v>706897</v>
      </c>
      <c r="B562" s="264" t="s">
        <v>261</v>
      </c>
      <c r="C562" s="264" t="s">
        <v>188</v>
      </c>
      <c r="D562" s="264" t="s">
        <v>188</v>
      </c>
      <c r="E562" s="264" t="s">
        <v>188</v>
      </c>
      <c r="F562" s="264" t="s">
        <v>186</v>
      </c>
      <c r="G562" s="264" t="s">
        <v>186</v>
      </c>
      <c r="H562" s="264" t="s">
        <v>188</v>
      </c>
      <c r="I562" s="264" t="s">
        <v>187</v>
      </c>
      <c r="J562" s="264" t="s">
        <v>187</v>
      </c>
      <c r="K562" s="264" t="s">
        <v>187</v>
      </c>
      <c r="L562" s="264" t="s">
        <v>187</v>
      </c>
      <c r="M562" t="s">
        <v>2124</v>
      </c>
      <c r="N562" t="s">
        <v>186</v>
      </c>
      <c r="O562" s="264" t="s">
        <v>240</v>
      </c>
      <c r="P562" s="264" t="s">
        <v>240</v>
      </c>
      <c r="Q562" s="264" t="s">
        <v>240</v>
      </c>
      <c r="R562" s="264" t="s">
        <v>240</v>
      </c>
      <c r="S562" s="264" t="s">
        <v>240</v>
      </c>
      <c r="T562" s="264" t="s">
        <v>240</v>
      </c>
      <c r="U562" s="264" t="s">
        <v>240</v>
      </c>
      <c r="V562" s="264" t="s">
        <v>240</v>
      </c>
      <c r="W562" s="264" t="s">
        <v>240</v>
      </c>
      <c r="X562" s="264" t="s">
        <v>240</v>
      </c>
      <c r="Y562" s="264" t="s">
        <v>240</v>
      </c>
      <c r="Z562" s="264" t="s">
        <v>240</v>
      </c>
      <c r="AA562" s="264" t="s">
        <v>240</v>
      </c>
      <c r="AB562" s="264" t="s">
        <v>240</v>
      </c>
      <c r="AC562" s="264" t="s">
        <v>240</v>
      </c>
      <c r="AD562" s="264" t="s">
        <v>240</v>
      </c>
      <c r="AE562" s="264" t="s">
        <v>240</v>
      </c>
      <c r="AF562" s="264" t="s">
        <v>240</v>
      </c>
      <c r="AG562" s="264" t="s">
        <v>240</v>
      </c>
      <c r="AH562" s="264" t="s">
        <v>240</v>
      </c>
      <c r="AI562" s="264" t="s">
        <v>240</v>
      </c>
      <c r="AJ562" s="264" t="s">
        <v>240</v>
      </c>
      <c r="AK562" s="264" t="s">
        <v>240</v>
      </c>
      <c r="AL562" s="264" t="s">
        <v>240</v>
      </c>
      <c r="AM562" s="264" t="s">
        <v>240</v>
      </c>
      <c r="AN562" s="264" t="s">
        <v>240</v>
      </c>
      <c r="AO562" s="264" t="s">
        <v>240</v>
      </c>
      <c r="AP562" s="264" t="s">
        <v>240</v>
      </c>
      <c r="AQ562" s="264" t="s">
        <v>240</v>
      </c>
      <c r="AR562" s="264" t="s">
        <v>240</v>
      </c>
      <c r="AS562" s="264" t="s">
        <v>240</v>
      </c>
      <c r="AT562" s="264" t="s">
        <v>240</v>
      </c>
      <c r="AU562" s="264" t="s">
        <v>240</v>
      </c>
      <c r="AV562" s="264" t="s">
        <v>240</v>
      </c>
      <c r="AW562" s="264" t="s">
        <v>240</v>
      </c>
      <c r="AX562" s="264" t="s">
        <v>240</v>
      </c>
      <c r="AY562" s="264" t="s">
        <v>2044</v>
      </c>
      <c r="AZ562" t="s">
        <v>240</v>
      </c>
    </row>
    <row r="563" spans="1:52" ht="15" x14ac:dyDescent="0.25">
      <c r="A563" s="269">
        <v>706898</v>
      </c>
      <c r="B563" s="264" t="s">
        <v>261</v>
      </c>
      <c r="C563" s="264" t="s">
        <v>187</v>
      </c>
      <c r="D563" s="264" t="s">
        <v>187</v>
      </c>
      <c r="E563" s="264" t="s">
        <v>188</v>
      </c>
      <c r="F563" s="264" t="s">
        <v>188</v>
      </c>
      <c r="G563" s="264" t="s">
        <v>188</v>
      </c>
      <c r="H563" s="264" t="s">
        <v>188</v>
      </c>
      <c r="I563" s="264" t="s">
        <v>187</v>
      </c>
      <c r="J563" s="264" t="s">
        <v>187</v>
      </c>
      <c r="K563" s="264" t="s">
        <v>187</v>
      </c>
      <c r="L563" s="264" t="s">
        <v>187</v>
      </c>
      <c r="M563" t="s">
        <v>186</v>
      </c>
      <c r="N563" t="s">
        <v>186</v>
      </c>
      <c r="O563" s="264" t="s">
        <v>240</v>
      </c>
      <c r="P563" s="264" t="s">
        <v>240</v>
      </c>
      <c r="Q563" s="264" t="s">
        <v>240</v>
      </c>
      <c r="R563" s="264" t="s">
        <v>240</v>
      </c>
      <c r="S563" s="264" t="s">
        <v>240</v>
      </c>
      <c r="T563" s="264" t="s">
        <v>240</v>
      </c>
      <c r="U563" s="264" t="s">
        <v>240</v>
      </c>
      <c r="V563" s="264" t="s">
        <v>240</v>
      </c>
      <c r="W563" s="264" t="s">
        <v>240</v>
      </c>
      <c r="X563" s="264" t="s">
        <v>240</v>
      </c>
      <c r="Y563" s="264" t="s">
        <v>240</v>
      </c>
      <c r="Z563" s="264" t="s">
        <v>240</v>
      </c>
      <c r="AA563" s="264" t="s">
        <v>240</v>
      </c>
      <c r="AB563" s="264" t="s">
        <v>240</v>
      </c>
      <c r="AC563" s="264" t="s">
        <v>240</v>
      </c>
      <c r="AD563" s="264" t="s">
        <v>240</v>
      </c>
      <c r="AE563" s="264" t="s">
        <v>240</v>
      </c>
      <c r="AF563" s="264" t="s">
        <v>240</v>
      </c>
      <c r="AG563" s="264" t="s">
        <v>240</v>
      </c>
      <c r="AH563" s="264" t="s">
        <v>240</v>
      </c>
      <c r="AI563" s="264" t="s">
        <v>240</v>
      </c>
      <c r="AJ563" s="264" t="s">
        <v>240</v>
      </c>
      <c r="AK563" s="264" t="s">
        <v>240</v>
      </c>
      <c r="AL563" s="264" t="s">
        <v>240</v>
      </c>
      <c r="AM563" s="264" t="s">
        <v>240</v>
      </c>
      <c r="AN563" s="264" t="s">
        <v>240</v>
      </c>
      <c r="AO563" s="264" t="s">
        <v>240</v>
      </c>
      <c r="AP563" s="264" t="s">
        <v>240</v>
      </c>
      <c r="AQ563" s="264" t="s">
        <v>240</v>
      </c>
      <c r="AR563" s="264" t="s">
        <v>240</v>
      </c>
      <c r="AS563" s="264" t="s">
        <v>240</v>
      </c>
      <c r="AT563" s="264" t="s">
        <v>240</v>
      </c>
      <c r="AU563" s="264" t="s">
        <v>240</v>
      </c>
      <c r="AV563" s="264" t="s">
        <v>240</v>
      </c>
      <c r="AW563" s="264" t="s">
        <v>240</v>
      </c>
      <c r="AX563" s="264" t="s">
        <v>240</v>
      </c>
      <c r="AY563" s="264" t="s">
        <v>2044</v>
      </c>
      <c r="AZ563" t="s">
        <v>5190</v>
      </c>
    </row>
    <row r="564" spans="1:52" ht="15" x14ac:dyDescent="0.25">
      <c r="A564" s="266">
        <v>706899</v>
      </c>
      <c r="B564" s="270" t="s">
        <v>261</v>
      </c>
      <c r="C564" t="s">
        <v>187</v>
      </c>
      <c r="D564" t="s">
        <v>188</v>
      </c>
      <c r="E564" t="s">
        <v>186</v>
      </c>
      <c r="F564" t="s">
        <v>186</v>
      </c>
      <c r="G564" t="s">
        <v>187</v>
      </c>
      <c r="H564" t="s">
        <v>188</v>
      </c>
      <c r="I564" t="s">
        <v>187</v>
      </c>
      <c r="J564" t="s">
        <v>187</v>
      </c>
      <c r="K564" t="s">
        <v>187</v>
      </c>
      <c r="L564" t="s">
        <v>187</v>
      </c>
      <c r="M564" t="s">
        <v>187</v>
      </c>
      <c r="N564" t="s">
        <v>187</v>
      </c>
      <c r="O564" t="s">
        <v>240</v>
      </c>
      <c r="P564" t="s">
        <v>240</v>
      </c>
      <c r="Q564" t="s">
        <v>240</v>
      </c>
      <c r="R564" t="s">
        <v>240</v>
      </c>
      <c r="S564" t="s">
        <v>240</v>
      </c>
      <c r="T564" t="s">
        <v>240</v>
      </c>
      <c r="U564" t="s">
        <v>240</v>
      </c>
      <c r="V564" t="s">
        <v>240</v>
      </c>
      <c r="W564" t="s">
        <v>240</v>
      </c>
      <c r="X564" t="s">
        <v>240</v>
      </c>
      <c r="Y564" t="s">
        <v>240</v>
      </c>
      <c r="Z564" t="s">
        <v>240</v>
      </c>
      <c r="AA564" t="s">
        <v>240</v>
      </c>
      <c r="AB564" t="s">
        <v>240</v>
      </c>
      <c r="AC564" t="s">
        <v>240</v>
      </c>
      <c r="AD564" t="s">
        <v>240</v>
      </c>
      <c r="AE564" t="s">
        <v>240</v>
      </c>
      <c r="AF564" t="s">
        <v>240</v>
      </c>
      <c r="AG564" t="s">
        <v>240</v>
      </c>
      <c r="AH564" t="s">
        <v>240</v>
      </c>
      <c r="AI564" t="s">
        <v>240</v>
      </c>
      <c r="AJ564" t="s">
        <v>240</v>
      </c>
      <c r="AK564" t="s">
        <v>240</v>
      </c>
      <c r="AL564" t="s">
        <v>240</v>
      </c>
      <c r="AM564" t="s">
        <v>240</v>
      </c>
      <c r="AN564" t="s">
        <v>240</v>
      </c>
      <c r="AO564" t="s">
        <v>240</v>
      </c>
      <c r="AP564" t="s">
        <v>240</v>
      </c>
      <c r="AQ564" t="s">
        <v>240</v>
      </c>
      <c r="AR564" t="s">
        <v>240</v>
      </c>
      <c r="AS564" t="s">
        <v>240</v>
      </c>
      <c r="AT564" t="s">
        <v>240</v>
      </c>
      <c r="AU564" t="s">
        <v>240</v>
      </c>
      <c r="AV564" t="s">
        <v>240</v>
      </c>
      <c r="AW564" t="s">
        <v>240</v>
      </c>
      <c r="AX564" s="259" t="s">
        <v>240</v>
      </c>
      <c r="AY564"/>
      <c r="AZ564" t="s">
        <v>5199</v>
      </c>
    </row>
    <row r="565" spans="1:52" ht="15" x14ac:dyDescent="0.25">
      <c r="A565" s="269">
        <v>706900</v>
      </c>
      <c r="B565" s="264" t="s">
        <v>261</v>
      </c>
      <c r="C565" s="264" t="s">
        <v>188</v>
      </c>
      <c r="D565" s="264" t="s">
        <v>188</v>
      </c>
      <c r="E565" s="264" t="s">
        <v>188</v>
      </c>
      <c r="F565" s="264" t="s">
        <v>188</v>
      </c>
      <c r="G565" s="264" t="s">
        <v>188</v>
      </c>
      <c r="H565" s="264" t="s">
        <v>187</v>
      </c>
      <c r="I565" s="264" t="s">
        <v>187</v>
      </c>
      <c r="J565" s="264" t="s">
        <v>187</v>
      </c>
      <c r="K565" s="264" t="s">
        <v>187</v>
      </c>
      <c r="L565" s="264" t="s">
        <v>187</v>
      </c>
      <c r="M565" t="s">
        <v>188</v>
      </c>
      <c r="N565" t="s">
        <v>186</v>
      </c>
      <c r="O565" s="264" t="s">
        <v>240</v>
      </c>
      <c r="P565" s="264" t="s">
        <v>240</v>
      </c>
      <c r="Q565" s="264" t="s">
        <v>240</v>
      </c>
      <c r="R565" s="264" t="s">
        <v>240</v>
      </c>
      <c r="S565" s="264" t="s">
        <v>240</v>
      </c>
      <c r="T565" s="264" t="s">
        <v>240</v>
      </c>
      <c r="U565" s="264" t="s">
        <v>240</v>
      </c>
      <c r="V565" s="264" t="s">
        <v>240</v>
      </c>
      <c r="W565" s="264" t="s">
        <v>240</v>
      </c>
      <c r="X565" s="264" t="s">
        <v>240</v>
      </c>
      <c r="Y565" s="264" t="s">
        <v>240</v>
      </c>
      <c r="Z565" s="264" t="s">
        <v>240</v>
      </c>
      <c r="AA565" s="264" t="s">
        <v>240</v>
      </c>
      <c r="AB565" s="264" t="s">
        <v>240</v>
      </c>
      <c r="AC565" s="264" t="s">
        <v>240</v>
      </c>
      <c r="AD565" s="264" t="s">
        <v>240</v>
      </c>
      <c r="AE565" s="264" t="s">
        <v>240</v>
      </c>
      <c r="AF565" s="264" t="s">
        <v>240</v>
      </c>
      <c r="AG565" s="264" t="s">
        <v>240</v>
      </c>
      <c r="AH565" s="264" t="s">
        <v>240</v>
      </c>
      <c r="AI565" s="264" t="s">
        <v>240</v>
      </c>
      <c r="AJ565" s="264" t="s">
        <v>240</v>
      </c>
      <c r="AK565" s="264" t="s">
        <v>240</v>
      </c>
      <c r="AL565" s="264" t="s">
        <v>240</v>
      </c>
      <c r="AM565" s="264" t="s">
        <v>240</v>
      </c>
      <c r="AN565" s="264" t="s">
        <v>240</v>
      </c>
      <c r="AO565" s="264" t="s">
        <v>240</v>
      </c>
      <c r="AP565" s="264" t="s">
        <v>240</v>
      </c>
      <c r="AQ565" s="264" t="s">
        <v>240</v>
      </c>
      <c r="AR565" s="264" t="s">
        <v>240</v>
      </c>
      <c r="AS565" s="264" t="s">
        <v>240</v>
      </c>
      <c r="AT565" s="264" t="s">
        <v>240</v>
      </c>
      <c r="AU565" s="264" t="s">
        <v>240</v>
      </c>
      <c r="AV565" s="264" t="s">
        <v>240</v>
      </c>
      <c r="AW565" s="264" t="s">
        <v>240</v>
      </c>
      <c r="AX565" s="264" t="s">
        <v>240</v>
      </c>
      <c r="AY565" s="264" t="s">
        <v>2044</v>
      </c>
      <c r="AZ565" t="s">
        <v>5190</v>
      </c>
    </row>
    <row r="566" spans="1:52" ht="15" x14ac:dyDescent="0.25">
      <c r="A566" s="266">
        <v>706901</v>
      </c>
      <c r="B566" s="270" t="s">
        <v>263</v>
      </c>
      <c r="C566" t="s">
        <v>188</v>
      </c>
      <c r="D566" t="s">
        <v>188</v>
      </c>
      <c r="E566" t="s">
        <v>188</v>
      </c>
      <c r="F566" t="s">
        <v>186</v>
      </c>
      <c r="G566" t="s">
        <v>186</v>
      </c>
      <c r="H566" t="s">
        <v>188</v>
      </c>
      <c r="I566" t="s">
        <v>186</v>
      </c>
      <c r="J566" t="s">
        <v>186</v>
      </c>
      <c r="K566" t="s">
        <v>186</v>
      </c>
      <c r="L566" t="s">
        <v>186</v>
      </c>
      <c r="M566" t="s">
        <v>188</v>
      </c>
      <c r="N566" t="s">
        <v>188</v>
      </c>
      <c r="O566" t="s">
        <v>186</v>
      </c>
      <c r="P566" t="s">
        <v>188</v>
      </c>
      <c r="Q566" t="s">
        <v>188</v>
      </c>
      <c r="R566" t="s">
        <v>186</v>
      </c>
      <c r="S566" t="s">
        <v>186</v>
      </c>
      <c r="T566" t="s">
        <v>186</v>
      </c>
      <c r="U566" t="s">
        <v>188</v>
      </c>
      <c r="V566" t="s">
        <v>188</v>
      </c>
      <c r="W566" t="s">
        <v>188</v>
      </c>
      <c r="X566" t="s">
        <v>188</v>
      </c>
      <c r="Y566" t="s">
        <v>188</v>
      </c>
      <c r="Z566" t="s">
        <v>188</v>
      </c>
      <c r="AA566" t="s">
        <v>188</v>
      </c>
      <c r="AB566" t="s">
        <v>188</v>
      </c>
      <c r="AC566" t="s">
        <v>188</v>
      </c>
      <c r="AD566" t="s">
        <v>188</v>
      </c>
      <c r="AE566" t="s">
        <v>187</v>
      </c>
      <c r="AF566" t="s">
        <v>188</v>
      </c>
      <c r="AG566" t="s">
        <v>240</v>
      </c>
      <c r="AH566" t="s">
        <v>240</v>
      </c>
      <c r="AI566" t="s">
        <v>240</v>
      </c>
      <c r="AJ566" t="s">
        <v>240</v>
      </c>
      <c r="AK566" t="s">
        <v>240</v>
      </c>
      <c r="AL566" t="s">
        <v>240</v>
      </c>
      <c r="AM566" t="s">
        <v>240</v>
      </c>
      <c r="AN566" t="s">
        <v>240</v>
      </c>
      <c r="AO566" t="s">
        <v>240</v>
      </c>
      <c r="AP566" t="s">
        <v>240</v>
      </c>
      <c r="AQ566" t="s">
        <v>240</v>
      </c>
      <c r="AR566" t="s">
        <v>240</v>
      </c>
      <c r="AS566" t="s">
        <v>240</v>
      </c>
      <c r="AT566" t="s">
        <v>240</v>
      </c>
      <c r="AU566" t="s">
        <v>240</v>
      </c>
      <c r="AV566" t="s">
        <v>240</v>
      </c>
      <c r="AW566" t="s">
        <v>240</v>
      </c>
      <c r="AX566" s="259" t="s">
        <v>240</v>
      </c>
      <c r="AY566"/>
      <c r="AZ566" t="s">
        <v>240</v>
      </c>
    </row>
    <row r="567" spans="1:52" ht="15" x14ac:dyDescent="0.25">
      <c r="A567" s="269">
        <v>706903</v>
      </c>
      <c r="B567" s="264" t="s">
        <v>262</v>
      </c>
      <c r="C567" s="264" t="s">
        <v>188</v>
      </c>
      <c r="D567" s="264" t="s">
        <v>188</v>
      </c>
      <c r="E567" s="264" t="s">
        <v>188</v>
      </c>
      <c r="F567" s="264" t="s">
        <v>188</v>
      </c>
      <c r="G567" s="264" t="s">
        <v>188</v>
      </c>
      <c r="H567" s="264" t="s">
        <v>188</v>
      </c>
      <c r="I567" s="264" t="s">
        <v>188</v>
      </c>
      <c r="J567" s="264" t="s">
        <v>188</v>
      </c>
      <c r="K567" s="264" t="s">
        <v>187</v>
      </c>
      <c r="L567" s="264" t="s">
        <v>188</v>
      </c>
      <c r="M567" t="s">
        <v>186</v>
      </c>
      <c r="N567" t="s">
        <v>186</v>
      </c>
      <c r="O567" s="264" t="s">
        <v>188</v>
      </c>
      <c r="P567" s="264" t="s">
        <v>188</v>
      </c>
      <c r="Q567" s="264" t="s">
        <v>188</v>
      </c>
      <c r="R567" s="264" t="s">
        <v>187</v>
      </c>
      <c r="S567" s="264" t="s">
        <v>188</v>
      </c>
      <c r="T567" s="264" t="s">
        <v>188</v>
      </c>
      <c r="U567" s="264" t="s">
        <v>187</v>
      </c>
      <c r="V567" s="264" t="s">
        <v>187</v>
      </c>
      <c r="W567" s="264" t="s">
        <v>187</v>
      </c>
      <c r="X567" s="264" t="s">
        <v>187</v>
      </c>
      <c r="Y567" s="264" t="s">
        <v>187</v>
      </c>
      <c r="Z567" s="264" t="s">
        <v>187</v>
      </c>
      <c r="AA567" s="264" t="s">
        <v>240</v>
      </c>
      <c r="AB567" s="264" t="s">
        <v>240</v>
      </c>
      <c r="AC567" s="264" t="s">
        <v>240</v>
      </c>
      <c r="AD567" s="264" t="s">
        <v>240</v>
      </c>
      <c r="AE567" s="264" t="s">
        <v>240</v>
      </c>
      <c r="AF567" s="264" t="s">
        <v>240</v>
      </c>
      <c r="AG567" s="264" t="s">
        <v>240</v>
      </c>
      <c r="AH567" s="264" t="s">
        <v>240</v>
      </c>
      <c r="AI567" s="264" t="s">
        <v>240</v>
      </c>
      <c r="AJ567" s="264" t="s">
        <v>240</v>
      </c>
      <c r="AK567" s="264" t="s">
        <v>240</v>
      </c>
      <c r="AL567" s="264" t="s">
        <v>240</v>
      </c>
      <c r="AM567" s="264" t="s">
        <v>240</v>
      </c>
      <c r="AN567" s="264" t="s">
        <v>240</v>
      </c>
      <c r="AO567" s="264" t="s">
        <v>240</v>
      </c>
      <c r="AP567" s="264" t="s">
        <v>240</v>
      </c>
      <c r="AQ567" s="264" t="s">
        <v>240</v>
      </c>
      <c r="AR567" s="264" t="s">
        <v>240</v>
      </c>
      <c r="AS567" s="264" t="s">
        <v>240</v>
      </c>
      <c r="AT567" s="264" t="s">
        <v>240</v>
      </c>
      <c r="AU567" s="264" t="s">
        <v>240</v>
      </c>
      <c r="AV567" s="264" t="s">
        <v>240</v>
      </c>
      <c r="AW567" s="264" t="s">
        <v>240</v>
      </c>
      <c r="AX567" s="264" t="s">
        <v>240</v>
      </c>
      <c r="AY567" s="264" t="s">
        <v>2044</v>
      </c>
      <c r="AZ567" t="s">
        <v>240</v>
      </c>
    </row>
    <row r="568" spans="1:52" ht="15" x14ac:dyDescent="0.25">
      <c r="A568" s="269">
        <v>706904</v>
      </c>
      <c r="B568" s="264" t="s">
        <v>261</v>
      </c>
      <c r="C568" s="264" t="s">
        <v>186</v>
      </c>
      <c r="D568" s="264" t="s">
        <v>186</v>
      </c>
      <c r="E568" s="264" t="s">
        <v>186</v>
      </c>
      <c r="F568" s="264" t="s">
        <v>186</v>
      </c>
      <c r="G568" s="264" t="s">
        <v>186</v>
      </c>
      <c r="H568" s="264" t="s">
        <v>188</v>
      </c>
      <c r="I568" s="264" t="s">
        <v>188</v>
      </c>
      <c r="J568" s="264" t="s">
        <v>188</v>
      </c>
      <c r="K568" s="264" t="s">
        <v>188</v>
      </c>
      <c r="L568" s="264" t="s">
        <v>188</v>
      </c>
      <c r="M568" t="s">
        <v>186</v>
      </c>
      <c r="N568" t="s">
        <v>186</v>
      </c>
      <c r="O568" s="264" t="s">
        <v>240</v>
      </c>
      <c r="P568" s="264" t="s">
        <v>240</v>
      </c>
      <c r="Q568" s="264" t="s">
        <v>240</v>
      </c>
      <c r="R568" s="264" t="s">
        <v>240</v>
      </c>
      <c r="S568" s="264" t="s">
        <v>240</v>
      </c>
      <c r="T568" s="264" t="s">
        <v>240</v>
      </c>
      <c r="U568" s="264" t="s">
        <v>240</v>
      </c>
      <c r="V568" s="264" t="s">
        <v>240</v>
      </c>
      <c r="W568" s="264" t="s">
        <v>240</v>
      </c>
      <c r="X568" s="264" t="s">
        <v>240</v>
      </c>
      <c r="Y568" s="264" t="s">
        <v>240</v>
      </c>
      <c r="Z568" s="264" t="s">
        <v>240</v>
      </c>
      <c r="AA568" s="264" t="s">
        <v>240</v>
      </c>
      <c r="AB568" s="264" t="s">
        <v>240</v>
      </c>
      <c r="AC568" s="264" t="s">
        <v>240</v>
      </c>
      <c r="AD568" s="264" t="s">
        <v>240</v>
      </c>
      <c r="AE568" s="264" t="s">
        <v>240</v>
      </c>
      <c r="AF568" s="264" t="s">
        <v>240</v>
      </c>
      <c r="AG568" s="264" t="s">
        <v>240</v>
      </c>
      <c r="AH568" s="264" t="s">
        <v>240</v>
      </c>
      <c r="AI568" s="264" t="s">
        <v>240</v>
      </c>
      <c r="AJ568" s="264" t="s">
        <v>240</v>
      </c>
      <c r="AK568" s="264" t="s">
        <v>240</v>
      </c>
      <c r="AL568" s="264" t="s">
        <v>240</v>
      </c>
      <c r="AM568" s="264" t="s">
        <v>240</v>
      </c>
      <c r="AN568" s="264" t="s">
        <v>240</v>
      </c>
      <c r="AO568" s="264" t="s">
        <v>240</v>
      </c>
      <c r="AP568" s="264" t="s">
        <v>240</v>
      </c>
      <c r="AQ568" s="264" t="s">
        <v>240</v>
      </c>
      <c r="AR568" s="264" t="s">
        <v>240</v>
      </c>
      <c r="AS568" s="264" t="s">
        <v>240</v>
      </c>
      <c r="AT568" s="264" t="s">
        <v>240</v>
      </c>
      <c r="AU568" s="264" t="s">
        <v>240</v>
      </c>
      <c r="AV568" s="264" t="s">
        <v>240</v>
      </c>
      <c r="AW568" s="264" t="s">
        <v>240</v>
      </c>
      <c r="AX568" s="264" t="s">
        <v>240</v>
      </c>
      <c r="AY568" s="264" t="s">
        <v>2044</v>
      </c>
      <c r="AZ568" t="s">
        <v>5190</v>
      </c>
    </row>
    <row r="569" spans="1:52" ht="15" x14ac:dyDescent="0.25">
      <c r="A569" s="269">
        <v>706905</v>
      </c>
      <c r="B569" s="264" t="s">
        <v>261</v>
      </c>
      <c r="C569" s="264" t="s">
        <v>186</v>
      </c>
      <c r="D569" s="264" t="s">
        <v>186</v>
      </c>
      <c r="E569" s="264" t="s">
        <v>188</v>
      </c>
      <c r="F569" s="264" t="s">
        <v>188</v>
      </c>
      <c r="G569" s="264" t="s">
        <v>186</v>
      </c>
      <c r="H569" s="264" t="s">
        <v>186</v>
      </c>
      <c r="I569" s="264" t="s">
        <v>186</v>
      </c>
      <c r="J569" s="264" t="s">
        <v>187</v>
      </c>
      <c r="K569" s="264" t="s">
        <v>187</v>
      </c>
      <c r="L569" s="264" t="s">
        <v>187</v>
      </c>
      <c r="M569" t="s">
        <v>188</v>
      </c>
      <c r="N569" t="s">
        <v>186</v>
      </c>
      <c r="O569" s="264" t="s">
        <v>240</v>
      </c>
      <c r="P569" s="264" t="s">
        <v>240</v>
      </c>
      <c r="Q569" s="264" t="s">
        <v>240</v>
      </c>
      <c r="R569" s="264" t="s">
        <v>240</v>
      </c>
      <c r="S569" s="264" t="s">
        <v>240</v>
      </c>
      <c r="T569" s="264" t="s">
        <v>240</v>
      </c>
      <c r="U569" s="264" t="s">
        <v>240</v>
      </c>
      <c r="V569" s="264" t="s">
        <v>240</v>
      </c>
      <c r="W569" s="264" t="s">
        <v>240</v>
      </c>
      <c r="X569" s="264" t="s">
        <v>240</v>
      </c>
      <c r="Y569" s="264" t="s">
        <v>240</v>
      </c>
      <c r="Z569" s="264" t="s">
        <v>240</v>
      </c>
      <c r="AA569" s="264" t="s">
        <v>240</v>
      </c>
      <c r="AB569" s="264" t="s">
        <v>240</v>
      </c>
      <c r="AC569" s="264" t="s">
        <v>240</v>
      </c>
      <c r="AD569" s="264" t="s">
        <v>240</v>
      </c>
      <c r="AE569" s="264" t="s">
        <v>240</v>
      </c>
      <c r="AF569" s="264" t="s">
        <v>240</v>
      </c>
      <c r="AG569" s="264" t="s">
        <v>240</v>
      </c>
      <c r="AH569" s="264" t="s">
        <v>240</v>
      </c>
      <c r="AI569" s="264" t="s">
        <v>240</v>
      </c>
      <c r="AJ569" s="264" t="s">
        <v>240</v>
      </c>
      <c r="AK569" s="264" t="s">
        <v>240</v>
      </c>
      <c r="AL569" s="264" t="s">
        <v>240</v>
      </c>
      <c r="AM569" s="264" t="s">
        <v>240</v>
      </c>
      <c r="AN569" s="264" t="s">
        <v>240</v>
      </c>
      <c r="AO569" s="264" t="s">
        <v>240</v>
      </c>
      <c r="AP569" s="264" t="s">
        <v>240</v>
      </c>
      <c r="AQ569" s="264" t="s">
        <v>240</v>
      </c>
      <c r="AR569" s="264" t="s">
        <v>240</v>
      </c>
      <c r="AS569" s="264" t="s">
        <v>240</v>
      </c>
      <c r="AT569" s="264" t="s">
        <v>240</v>
      </c>
      <c r="AU569" s="264" t="s">
        <v>240</v>
      </c>
      <c r="AV569" s="264" t="s">
        <v>240</v>
      </c>
      <c r="AW569" s="264" t="s">
        <v>240</v>
      </c>
      <c r="AX569" s="264" t="s">
        <v>240</v>
      </c>
      <c r="AY569" s="264" t="s">
        <v>2044</v>
      </c>
      <c r="AZ569" t="s">
        <v>5190</v>
      </c>
    </row>
    <row r="570" spans="1:52" ht="15" x14ac:dyDescent="0.25">
      <c r="A570" s="269">
        <v>706906</v>
      </c>
      <c r="B570" s="264" t="s">
        <v>261</v>
      </c>
      <c r="C570" s="264" t="s">
        <v>186</v>
      </c>
      <c r="D570" s="264" t="s">
        <v>186</v>
      </c>
      <c r="E570" s="264" t="s">
        <v>186</v>
      </c>
      <c r="F570" s="264" t="s">
        <v>186</v>
      </c>
      <c r="G570" s="264" t="s">
        <v>186</v>
      </c>
      <c r="H570" s="264" t="s">
        <v>187</v>
      </c>
      <c r="I570" s="264" t="s">
        <v>187</v>
      </c>
      <c r="J570" s="264" t="s">
        <v>187</v>
      </c>
      <c r="K570" s="264" t="s">
        <v>187</v>
      </c>
      <c r="L570" s="264" t="s">
        <v>187</v>
      </c>
      <c r="M570" t="s">
        <v>2124</v>
      </c>
      <c r="N570" t="s">
        <v>186</v>
      </c>
      <c r="O570" s="264" t="s">
        <v>240</v>
      </c>
      <c r="P570" s="264" t="s">
        <v>240</v>
      </c>
      <c r="Q570" s="264" t="s">
        <v>240</v>
      </c>
      <c r="R570" s="264" t="s">
        <v>240</v>
      </c>
      <c r="S570" s="264" t="s">
        <v>240</v>
      </c>
      <c r="T570" s="264" t="s">
        <v>240</v>
      </c>
      <c r="U570" s="264" t="s">
        <v>240</v>
      </c>
      <c r="V570" s="264" t="s">
        <v>240</v>
      </c>
      <c r="W570" s="264" t="s">
        <v>240</v>
      </c>
      <c r="X570" s="264" t="s">
        <v>240</v>
      </c>
      <c r="Y570" s="264" t="s">
        <v>240</v>
      </c>
      <c r="Z570" s="264" t="s">
        <v>240</v>
      </c>
      <c r="AA570" s="264" t="s">
        <v>240</v>
      </c>
      <c r="AB570" s="264" t="s">
        <v>240</v>
      </c>
      <c r="AC570" s="264" t="s">
        <v>240</v>
      </c>
      <c r="AD570" s="264" t="s">
        <v>240</v>
      </c>
      <c r="AE570" s="264" t="s">
        <v>240</v>
      </c>
      <c r="AF570" s="264" t="s">
        <v>240</v>
      </c>
      <c r="AG570" s="264" t="s">
        <v>240</v>
      </c>
      <c r="AH570" s="264" t="s">
        <v>240</v>
      </c>
      <c r="AI570" s="264" t="s">
        <v>240</v>
      </c>
      <c r="AJ570" s="264" t="s">
        <v>240</v>
      </c>
      <c r="AK570" s="264" t="s">
        <v>240</v>
      </c>
      <c r="AL570" s="264" t="s">
        <v>240</v>
      </c>
      <c r="AM570" s="264" t="s">
        <v>240</v>
      </c>
      <c r="AN570" s="264" t="s">
        <v>240</v>
      </c>
      <c r="AO570" s="264" t="s">
        <v>240</v>
      </c>
      <c r="AP570" s="264" t="s">
        <v>240</v>
      </c>
      <c r="AQ570" s="264" t="s">
        <v>240</v>
      </c>
      <c r="AR570" s="264" t="s">
        <v>240</v>
      </c>
      <c r="AS570" s="264" t="s">
        <v>240</v>
      </c>
      <c r="AT570" s="264" t="s">
        <v>240</v>
      </c>
      <c r="AU570" s="264" t="s">
        <v>240</v>
      </c>
      <c r="AV570" s="264" t="s">
        <v>240</v>
      </c>
      <c r="AW570" s="264" t="s">
        <v>240</v>
      </c>
      <c r="AX570" s="264" t="s">
        <v>240</v>
      </c>
      <c r="AY570" s="264" t="s">
        <v>2044</v>
      </c>
      <c r="AZ570" t="s">
        <v>5190</v>
      </c>
    </row>
    <row r="571" spans="1:52" ht="15" x14ac:dyDescent="0.25">
      <c r="A571" s="269">
        <v>706907</v>
      </c>
      <c r="B571" s="264" t="s">
        <v>261</v>
      </c>
      <c r="C571" s="264" t="s">
        <v>188</v>
      </c>
      <c r="D571" s="264" t="s">
        <v>188</v>
      </c>
      <c r="E571" s="264" t="s">
        <v>188</v>
      </c>
      <c r="F571" s="264" t="s">
        <v>187</v>
      </c>
      <c r="G571" s="264" t="s">
        <v>187</v>
      </c>
      <c r="H571" s="264" t="s">
        <v>188</v>
      </c>
      <c r="I571" s="264" t="s">
        <v>187</v>
      </c>
      <c r="J571" s="264" t="s">
        <v>187</v>
      </c>
      <c r="K571" s="264" t="s">
        <v>187</v>
      </c>
      <c r="L571" s="264" t="s">
        <v>187</v>
      </c>
      <c r="M571" t="s">
        <v>186</v>
      </c>
      <c r="N571" t="s">
        <v>186</v>
      </c>
      <c r="O571" s="264" t="s">
        <v>240</v>
      </c>
      <c r="P571" s="264" t="s">
        <v>240</v>
      </c>
      <c r="Q571" s="264" t="s">
        <v>240</v>
      </c>
      <c r="R571" s="264" t="s">
        <v>240</v>
      </c>
      <c r="S571" s="264" t="s">
        <v>240</v>
      </c>
      <c r="T571" s="264" t="s">
        <v>240</v>
      </c>
      <c r="U571" s="264" t="s">
        <v>240</v>
      </c>
      <c r="V571" s="264" t="s">
        <v>240</v>
      </c>
      <c r="W571" s="264" t="s">
        <v>240</v>
      </c>
      <c r="X571" s="264" t="s">
        <v>240</v>
      </c>
      <c r="Y571" s="264" t="s">
        <v>240</v>
      </c>
      <c r="Z571" s="264" t="s">
        <v>240</v>
      </c>
      <c r="AA571" s="264" t="s">
        <v>240</v>
      </c>
      <c r="AB571" s="264" t="s">
        <v>240</v>
      </c>
      <c r="AC571" s="264" t="s">
        <v>240</v>
      </c>
      <c r="AD571" s="264" t="s">
        <v>240</v>
      </c>
      <c r="AE571" s="264" t="s">
        <v>240</v>
      </c>
      <c r="AF571" s="264" t="s">
        <v>240</v>
      </c>
      <c r="AG571" s="264" t="s">
        <v>240</v>
      </c>
      <c r="AH571" s="264" t="s">
        <v>240</v>
      </c>
      <c r="AI571" s="264" t="s">
        <v>240</v>
      </c>
      <c r="AJ571" s="264" t="s">
        <v>240</v>
      </c>
      <c r="AK571" s="264" t="s">
        <v>240</v>
      </c>
      <c r="AL571" s="264" t="s">
        <v>240</v>
      </c>
      <c r="AM571" s="264" t="s">
        <v>240</v>
      </c>
      <c r="AN571" s="264" t="s">
        <v>240</v>
      </c>
      <c r="AO571" s="264" t="s">
        <v>240</v>
      </c>
      <c r="AP571" s="264" t="s">
        <v>240</v>
      </c>
      <c r="AQ571" s="264" t="s">
        <v>240</v>
      </c>
      <c r="AR571" s="264" t="s">
        <v>240</v>
      </c>
      <c r="AS571" s="264" t="s">
        <v>240</v>
      </c>
      <c r="AT571" s="264" t="s">
        <v>240</v>
      </c>
      <c r="AU571" s="264" t="s">
        <v>240</v>
      </c>
      <c r="AV571" s="264" t="s">
        <v>240</v>
      </c>
      <c r="AW571" s="264" t="s">
        <v>240</v>
      </c>
      <c r="AX571" s="264" t="s">
        <v>240</v>
      </c>
      <c r="AY571" s="264" t="s">
        <v>2044</v>
      </c>
      <c r="AZ571" t="s">
        <v>5190</v>
      </c>
    </row>
    <row r="572" spans="1:52" ht="21.75" x14ac:dyDescent="0.25">
      <c r="A572" s="271">
        <v>706908</v>
      </c>
      <c r="B572" s="264" t="s">
        <v>262</v>
      </c>
      <c r="C572" s="286" t="s">
        <v>188</v>
      </c>
      <c r="D572" s="286" t="s">
        <v>188</v>
      </c>
      <c r="E572" s="286" t="s">
        <v>186</v>
      </c>
      <c r="F572" s="286" t="s">
        <v>188</v>
      </c>
      <c r="G572" s="286" t="s">
        <v>188</v>
      </c>
      <c r="H572" s="286" t="s">
        <v>188</v>
      </c>
      <c r="I572" s="286" t="s">
        <v>188</v>
      </c>
      <c r="J572" s="286" t="s">
        <v>188</v>
      </c>
      <c r="K572" s="286" t="s">
        <v>188</v>
      </c>
      <c r="L572" s="286" t="s">
        <v>188</v>
      </c>
      <c r="M572" s="286" t="s">
        <v>188</v>
      </c>
      <c r="N572" s="286" t="s">
        <v>188</v>
      </c>
      <c r="O572" s="286" t="s">
        <v>188</v>
      </c>
      <c r="P572" s="286" t="s">
        <v>188</v>
      </c>
      <c r="Q572" s="286" t="s">
        <v>187</v>
      </c>
      <c r="R572" s="286" t="s">
        <v>188</v>
      </c>
      <c r="S572" s="286" t="s">
        <v>188</v>
      </c>
      <c r="T572" s="286" t="s">
        <v>188</v>
      </c>
      <c r="U572" s="286" t="s">
        <v>188</v>
      </c>
      <c r="V572" s="286" t="s">
        <v>188</v>
      </c>
      <c r="W572" s="286" t="s">
        <v>187</v>
      </c>
      <c r="X572" s="286" t="s">
        <v>187</v>
      </c>
      <c r="Y572" s="286" t="s">
        <v>187</v>
      </c>
      <c r="Z572" s="286" t="s">
        <v>187</v>
      </c>
      <c r="AA572" s="264"/>
      <c r="AB572" s="264"/>
      <c r="AC572" s="264"/>
      <c r="AD572" s="264"/>
      <c r="AE572" s="264"/>
      <c r="AF572" s="264"/>
      <c r="AG572" s="264"/>
      <c r="AH572" s="264"/>
      <c r="AI572" s="264"/>
      <c r="AJ572" s="264"/>
      <c r="AK572" s="264"/>
      <c r="AL572" s="264"/>
      <c r="AM572" s="264"/>
      <c r="AN572" s="264"/>
      <c r="AO572" s="264"/>
      <c r="AP572" s="264"/>
      <c r="AQ572" s="264"/>
      <c r="AR572" s="264"/>
      <c r="AS572" s="264"/>
      <c r="AT572" s="264"/>
      <c r="AU572" s="264"/>
      <c r="AV572" s="264"/>
      <c r="AW572" s="264"/>
      <c r="AX572" s="264"/>
      <c r="AY572" s="264" t="s">
        <v>2044</v>
      </c>
      <c r="AZ572" t="s">
        <v>240</v>
      </c>
    </row>
    <row r="573" spans="1:52" ht="15" x14ac:dyDescent="0.25">
      <c r="A573" s="269">
        <v>706910</v>
      </c>
      <c r="B573" s="264" t="s">
        <v>261</v>
      </c>
      <c r="C573" s="264" t="s">
        <v>188</v>
      </c>
      <c r="D573" s="264" t="s">
        <v>187</v>
      </c>
      <c r="E573" s="264" t="s">
        <v>187</v>
      </c>
      <c r="F573" s="264" t="s">
        <v>187</v>
      </c>
      <c r="G573" s="264" t="s">
        <v>188</v>
      </c>
      <c r="H573" s="264" t="s">
        <v>187</v>
      </c>
      <c r="I573" s="264" t="s">
        <v>187</v>
      </c>
      <c r="J573" s="264" t="s">
        <v>187</v>
      </c>
      <c r="K573" s="264" t="s">
        <v>187</v>
      </c>
      <c r="L573" s="264" t="s">
        <v>187</v>
      </c>
      <c r="M573" t="s">
        <v>188</v>
      </c>
      <c r="N573" t="s">
        <v>186</v>
      </c>
      <c r="O573" s="264" t="s">
        <v>240</v>
      </c>
      <c r="P573" s="264" t="s">
        <v>240</v>
      </c>
      <c r="Q573" s="264" t="s">
        <v>240</v>
      </c>
      <c r="R573" s="264" t="s">
        <v>240</v>
      </c>
      <c r="S573" s="264" t="s">
        <v>240</v>
      </c>
      <c r="T573" s="264" t="s">
        <v>240</v>
      </c>
      <c r="U573" s="264" t="s">
        <v>240</v>
      </c>
      <c r="V573" s="264" t="s">
        <v>240</v>
      </c>
      <c r="W573" s="264" t="s">
        <v>240</v>
      </c>
      <c r="X573" s="264" t="s">
        <v>240</v>
      </c>
      <c r="Y573" s="264" t="s">
        <v>240</v>
      </c>
      <c r="Z573" s="264" t="s">
        <v>240</v>
      </c>
      <c r="AA573" s="264" t="s">
        <v>240</v>
      </c>
      <c r="AB573" s="264" t="s">
        <v>240</v>
      </c>
      <c r="AC573" s="264" t="s">
        <v>240</v>
      </c>
      <c r="AD573" s="264" t="s">
        <v>240</v>
      </c>
      <c r="AE573" s="264" t="s">
        <v>240</v>
      </c>
      <c r="AF573" s="264" t="s">
        <v>240</v>
      </c>
      <c r="AG573" s="264" t="s">
        <v>240</v>
      </c>
      <c r="AH573" s="264" t="s">
        <v>240</v>
      </c>
      <c r="AI573" s="264" t="s">
        <v>240</v>
      </c>
      <c r="AJ573" s="264" t="s">
        <v>240</v>
      </c>
      <c r="AK573" s="264" t="s">
        <v>240</v>
      </c>
      <c r="AL573" s="264" t="s">
        <v>240</v>
      </c>
      <c r="AM573" s="264" t="s">
        <v>240</v>
      </c>
      <c r="AN573" s="264" t="s">
        <v>240</v>
      </c>
      <c r="AO573" s="264" t="s">
        <v>240</v>
      </c>
      <c r="AP573" s="264" t="s">
        <v>240</v>
      </c>
      <c r="AQ573" s="264" t="s">
        <v>240</v>
      </c>
      <c r="AR573" s="264" t="s">
        <v>240</v>
      </c>
      <c r="AS573" s="264" t="s">
        <v>240</v>
      </c>
      <c r="AT573" s="264" t="s">
        <v>240</v>
      </c>
      <c r="AU573" s="264" t="s">
        <v>240</v>
      </c>
      <c r="AV573" s="264" t="s">
        <v>240</v>
      </c>
      <c r="AW573" s="264" t="s">
        <v>240</v>
      </c>
      <c r="AX573" s="264" t="s">
        <v>240</v>
      </c>
      <c r="AY573" s="264" t="s">
        <v>2044</v>
      </c>
      <c r="AZ573" t="s">
        <v>5190</v>
      </c>
    </row>
    <row r="574" spans="1:52" ht="15" x14ac:dyDescent="0.25">
      <c r="A574" s="266">
        <v>706911</v>
      </c>
      <c r="B574" s="270" t="s">
        <v>239</v>
      </c>
      <c r="C574" t="s">
        <v>188</v>
      </c>
      <c r="D574" t="s">
        <v>188</v>
      </c>
      <c r="E574" t="s">
        <v>186</v>
      </c>
      <c r="F574" t="s">
        <v>188</v>
      </c>
      <c r="G574" t="s">
        <v>188</v>
      </c>
      <c r="H574" t="s">
        <v>188</v>
      </c>
      <c r="I574" t="s">
        <v>188</v>
      </c>
      <c r="J574" t="s">
        <v>188</v>
      </c>
      <c r="K574" t="s">
        <v>188</v>
      </c>
      <c r="L574" t="s">
        <v>188</v>
      </c>
      <c r="M574" t="s">
        <v>188</v>
      </c>
      <c r="N574" t="s">
        <v>188</v>
      </c>
      <c r="O574" t="s">
        <v>188</v>
      </c>
      <c r="P574" t="s">
        <v>188</v>
      </c>
      <c r="Q574" t="s">
        <v>188</v>
      </c>
      <c r="R574" t="s">
        <v>188</v>
      </c>
      <c r="S574" t="s">
        <v>188</v>
      </c>
      <c r="T574" t="s">
        <v>188</v>
      </c>
      <c r="U574" t="s">
        <v>188</v>
      </c>
      <c r="V574" t="s">
        <v>188</v>
      </c>
      <c r="W574" t="s">
        <v>188</v>
      </c>
      <c r="X574" t="s">
        <v>188</v>
      </c>
      <c r="Y574" t="s">
        <v>188</v>
      </c>
      <c r="Z574" t="s">
        <v>188</v>
      </c>
      <c r="AA574" t="s">
        <v>188</v>
      </c>
      <c r="AB574" t="s">
        <v>188</v>
      </c>
      <c r="AC574" t="s">
        <v>188</v>
      </c>
      <c r="AD574" t="s">
        <v>188</v>
      </c>
      <c r="AE574" t="s">
        <v>188</v>
      </c>
      <c r="AF574" t="s">
        <v>188</v>
      </c>
      <c r="AG574" t="s">
        <v>188</v>
      </c>
      <c r="AH574" t="s">
        <v>188</v>
      </c>
      <c r="AI574" t="s">
        <v>188</v>
      </c>
      <c r="AJ574" t="s">
        <v>187</v>
      </c>
      <c r="AK574" t="s">
        <v>187</v>
      </c>
      <c r="AL574" t="s">
        <v>188</v>
      </c>
      <c r="AM574" t="s">
        <v>240</v>
      </c>
      <c r="AN574" t="s">
        <v>240</v>
      </c>
      <c r="AO574" t="s">
        <v>240</v>
      </c>
      <c r="AP574" t="s">
        <v>240</v>
      </c>
      <c r="AQ574" t="s">
        <v>240</v>
      </c>
      <c r="AR574" t="s">
        <v>240</v>
      </c>
      <c r="AS574" t="s">
        <v>240</v>
      </c>
      <c r="AT574" t="s">
        <v>240</v>
      </c>
      <c r="AU574" t="s">
        <v>240</v>
      </c>
      <c r="AV574" t="s">
        <v>240</v>
      </c>
      <c r="AW574" t="s">
        <v>240</v>
      </c>
      <c r="AX574" s="259" t="s">
        <v>240</v>
      </c>
      <c r="AY574"/>
      <c r="AZ574" t="s">
        <v>240</v>
      </c>
    </row>
    <row r="575" spans="1:52" ht="15" x14ac:dyDescent="0.25">
      <c r="A575" s="269">
        <v>706912</v>
      </c>
      <c r="B575" s="264" t="s">
        <v>261</v>
      </c>
      <c r="C575" s="264" t="s">
        <v>188</v>
      </c>
      <c r="D575" s="264" t="s">
        <v>188</v>
      </c>
      <c r="E575" s="264" t="s">
        <v>188</v>
      </c>
      <c r="F575" s="264" t="s">
        <v>188</v>
      </c>
      <c r="G575" s="264" t="s">
        <v>188</v>
      </c>
      <c r="H575" s="264" t="s">
        <v>188</v>
      </c>
      <c r="I575" s="264" t="s">
        <v>187</v>
      </c>
      <c r="J575" s="264" t="s">
        <v>187</v>
      </c>
      <c r="K575" s="264" t="s">
        <v>187</v>
      </c>
      <c r="L575" s="264" t="s">
        <v>187</v>
      </c>
      <c r="M575" t="s">
        <v>186</v>
      </c>
      <c r="N575" t="s">
        <v>186</v>
      </c>
      <c r="O575" s="264" t="s">
        <v>240</v>
      </c>
      <c r="P575" s="264" t="s">
        <v>240</v>
      </c>
      <c r="Q575" s="264" t="s">
        <v>240</v>
      </c>
      <c r="R575" s="264" t="s">
        <v>240</v>
      </c>
      <c r="S575" s="264" t="s">
        <v>240</v>
      </c>
      <c r="T575" s="264" t="s">
        <v>240</v>
      </c>
      <c r="U575" s="264" t="s">
        <v>240</v>
      </c>
      <c r="V575" s="264" t="s">
        <v>240</v>
      </c>
      <c r="W575" s="264" t="s">
        <v>240</v>
      </c>
      <c r="X575" s="264" t="s">
        <v>240</v>
      </c>
      <c r="Y575" s="264" t="s">
        <v>240</v>
      </c>
      <c r="Z575" s="264" t="s">
        <v>240</v>
      </c>
      <c r="AA575" s="264" t="s">
        <v>240</v>
      </c>
      <c r="AB575" s="264" t="s">
        <v>240</v>
      </c>
      <c r="AC575" s="264" t="s">
        <v>240</v>
      </c>
      <c r="AD575" s="264" t="s">
        <v>240</v>
      </c>
      <c r="AE575" s="264" t="s">
        <v>240</v>
      </c>
      <c r="AF575" s="264" t="s">
        <v>240</v>
      </c>
      <c r="AG575" s="264" t="s">
        <v>240</v>
      </c>
      <c r="AH575" s="264" t="s">
        <v>240</v>
      </c>
      <c r="AI575" s="264" t="s">
        <v>240</v>
      </c>
      <c r="AJ575" s="264" t="s">
        <v>240</v>
      </c>
      <c r="AK575" s="264" t="s">
        <v>240</v>
      </c>
      <c r="AL575" s="264" t="s">
        <v>240</v>
      </c>
      <c r="AM575" s="264" t="s">
        <v>240</v>
      </c>
      <c r="AN575" s="264" t="s">
        <v>240</v>
      </c>
      <c r="AO575" s="264" t="s">
        <v>240</v>
      </c>
      <c r="AP575" s="264" t="s">
        <v>240</v>
      </c>
      <c r="AQ575" s="264" t="s">
        <v>240</v>
      </c>
      <c r="AR575" s="264" t="s">
        <v>240</v>
      </c>
      <c r="AS575" s="264" t="s">
        <v>240</v>
      </c>
      <c r="AT575" s="264" t="s">
        <v>240</v>
      </c>
      <c r="AU575" s="264" t="s">
        <v>240</v>
      </c>
      <c r="AV575" s="264" t="s">
        <v>240</v>
      </c>
      <c r="AW575" s="264" t="s">
        <v>240</v>
      </c>
      <c r="AX575" s="264" t="s">
        <v>240</v>
      </c>
      <c r="AY575" s="264" t="s">
        <v>2044</v>
      </c>
      <c r="AZ575" t="s">
        <v>5190</v>
      </c>
    </row>
    <row r="576" spans="1:52" ht="15" x14ac:dyDescent="0.25">
      <c r="A576" s="266">
        <v>706913</v>
      </c>
      <c r="B576" s="270" t="s">
        <v>261</v>
      </c>
      <c r="C576" t="s">
        <v>186</v>
      </c>
      <c r="D576" t="s">
        <v>186</v>
      </c>
      <c r="E576" t="s">
        <v>186</v>
      </c>
      <c r="F576" t="s">
        <v>186</v>
      </c>
      <c r="G576" t="s">
        <v>186</v>
      </c>
      <c r="H576" t="s">
        <v>186</v>
      </c>
      <c r="I576" t="s">
        <v>186</v>
      </c>
      <c r="J576" t="s">
        <v>186</v>
      </c>
      <c r="K576" t="s">
        <v>188</v>
      </c>
      <c r="L576" t="s">
        <v>188</v>
      </c>
      <c r="M576" t="s">
        <v>188</v>
      </c>
      <c r="N576" t="s">
        <v>188</v>
      </c>
      <c r="O576" t="s">
        <v>240</v>
      </c>
      <c r="P576" t="s">
        <v>240</v>
      </c>
      <c r="Q576" t="s">
        <v>240</v>
      </c>
      <c r="R576" t="s">
        <v>240</v>
      </c>
      <c r="S576" t="s">
        <v>240</v>
      </c>
      <c r="T576" t="s">
        <v>240</v>
      </c>
      <c r="U576" t="s">
        <v>240</v>
      </c>
      <c r="V576" t="s">
        <v>240</v>
      </c>
      <c r="W576" t="s">
        <v>240</v>
      </c>
      <c r="X576" t="s">
        <v>240</v>
      </c>
      <c r="Y576" t="s">
        <v>240</v>
      </c>
      <c r="Z576" t="s">
        <v>240</v>
      </c>
      <c r="AA576" t="s">
        <v>240</v>
      </c>
      <c r="AB576" t="s">
        <v>240</v>
      </c>
      <c r="AC576" t="s">
        <v>240</v>
      </c>
      <c r="AD576" t="s">
        <v>240</v>
      </c>
      <c r="AE576" t="s">
        <v>240</v>
      </c>
      <c r="AF576" t="s">
        <v>240</v>
      </c>
      <c r="AG576" t="s">
        <v>240</v>
      </c>
      <c r="AH576" t="s">
        <v>240</v>
      </c>
      <c r="AI576" t="s">
        <v>240</v>
      </c>
      <c r="AJ576" t="s">
        <v>240</v>
      </c>
      <c r="AK576" t="s">
        <v>240</v>
      </c>
      <c r="AL576" t="s">
        <v>240</v>
      </c>
      <c r="AM576" t="s">
        <v>240</v>
      </c>
      <c r="AN576" t="s">
        <v>240</v>
      </c>
      <c r="AO576" t="s">
        <v>240</v>
      </c>
      <c r="AP576" t="s">
        <v>240</v>
      </c>
      <c r="AQ576" t="s">
        <v>240</v>
      </c>
      <c r="AR576" t="s">
        <v>240</v>
      </c>
      <c r="AS576" t="s">
        <v>240</v>
      </c>
      <c r="AT576" t="s">
        <v>240</v>
      </c>
      <c r="AU576" t="s">
        <v>240</v>
      </c>
      <c r="AV576" t="s">
        <v>240</v>
      </c>
      <c r="AW576" t="s">
        <v>240</v>
      </c>
      <c r="AX576" s="259" t="s">
        <v>240</v>
      </c>
      <c r="AY576"/>
      <c r="AZ576" t="s">
        <v>5190</v>
      </c>
    </row>
    <row r="577" spans="1:52" ht="15" x14ac:dyDescent="0.25">
      <c r="A577" s="269">
        <v>706914</v>
      </c>
      <c r="B577" s="264" t="s">
        <v>261</v>
      </c>
      <c r="C577" s="264" t="s">
        <v>188</v>
      </c>
      <c r="D577" s="264" t="s">
        <v>188</v>
      </c>
      <c r="E577" s="264" t="s">
        <v>188</v>
      </c>
      <c r="F577" s="264" t="s">
        <v>188</v>
      </c>
      <c r="G577" s="264" t="s">
        <v>188</v>
      </c>
      <c r="H577" s="264" t="s">
        <v>188</v>
      </c>
      <c r="I577" s="264" t="s">
        <v>187</v>
      </c>
      <c r="J577" s="264" t="s">
        <v>187</v>
      </c>
      <c r="K577" s="264" t="s">
        <v>187</v>
      </c>
      <c r="L577" s="264" t="s">
        <v>187</v>
      </c>
      <c r="M577" t="s">
        <v>188</v>
      </c>
      <c r="N577" t="s">
        <v>186</v>
      </c>
      <c r="O577" s="264" t="s">
        <v>240</v>
      </c>
      <c r="P577" s="264" t="s">
        <v>240</v>
      </c>
      <c r="Q577" s="264" t="s">
        <v>240</v>
      </c>
      <c r="R577" s="264" t="s">
        <v>240</v>
      </c>
      <c r="S577" s="264" t="s">
        <v>240</v>
      </c>
      <c r="T577" s="264" t="s">
        <v>240</v>
      </c>
      <c r="U577" s="264" t="s">
        <v>240</v>
      </c>
      <c r="V577" s="264" t="s">
        <v>240</v>
      </c>
      <c r="W577" s="264" t="s">
        <v>240</v>
      </c>
      <c r="X577" s="264" t="s">
        <v>240</v>
      </c>
      <c r="Y577" s="264" t="s">
        <v>240</v>
      </c>
      <c r="Z577" s="264" t="s">
        <v>240</v>
      </c>
      <c r="AA577" s="264" t="s">
        <v>240</v>
      </c>
      <c r="AB577" s="264" t="s">
        <v>240</v>
      </c>
      <c r="AC577" s="264" t="s">
        <v>240</v>
      </c>
      <c r="AD577" s="264" t="s">
        <v>240</v>
      </c>
      <c r="AE577" s="264" t="s">
        <v>240</v>
      </c>
      <c r="AF577" s="264" t="s">
        <v>240</v>
      </c>
      <c r="AG577" s="264" t="s">
        <v>240</v>
      </c>
      <c r="AH577" s="264" t="s">
        <v>240</v>
      </c>
      <c r="AI577" s="264" t="s">
        <v>240</v>
      </c>
      <c r="AJ577" s="264" t="s">
        <v>240</v>
      </c>
      <c r="AK577" s="264" t="s">
        <v>240</v>
      </c>
      <c r="AL577" s="264" t="s">
        <v>240</v>
      </c>
      <c r="AM577" s="264" t="s">
        <v>240</v>
      </c>
      <c r="AN577" s="264" t="s">
        <v>240</v>
      </c>
      <c r="AO577" s="264" t="s">
        <v>240</v>
      </c>
      <c r="AP577" s="264" t="s">
        <v>240</v>
      </c>
      <c r="AQ577" s="264" t="s">
        <v>240</v>
      </c>
      <c r="AR577" s="264" t="s">
        <v>240</v>
      </c>
      <c r="AS577" s="264" t="s">
        <v>240</v>
      </c>
      <c r="AT577" s="264" t="s">
        <v>240</v>
      </c>
      <c r="AU577" s="264" t="s">
        <v>240</v>
      </c>
      <c r="AV577" s="264" t="s">
        <v>240</v>
      </c>
      <c r="AW577" s="264" t="s">
        <v>240</v>
      </c>
      <c r="AX577" s="264" t="s">
        <v>240</v>
      </c>
      <c r="AY577" s="264" t="s">
        <v>2044</v>
      </c>
      <c r="AZ577" t="s">
        <v>5190</v>
      </c>
    </row>
    <row r="578" spans="1:52" ht="15" x14ac:dyDescent="0.25">
      <c r="A578" s="269">
        <v>706915</v>
      </c>
      <c r="B578" s="264" t="s">
        <v>261</v>
      </c>
      <c r="C578" s="264" t="s">
        <v>188</v>
      </c>
      <c r="D578" s="264" t="s">
        <v>186</v>
      </c>
      <c r="E578" s="264" t="s">
        <v>186</v>
      </c>
      <c r="F578" s="264" t="s">
        <v>188</v>
      </c>
      <c r="G578" s="264" t="s">
        <v>187</v>
      </c>
      <c r="H578" s="264" t="s">
        <v>188</v>
      </c>
      <c r="I578" s="264" t="s">
        <v>187</v>
      </c>
      <c r="J578" s="264" t="s">
        <v>187</v>
      </c>
      <c r="K578" s="264" t="s">
        <v>187</v>
      </c>
      <c r="L578" s="264" t="s">
        <v>187</v>
      </c>
      <c r="M578" t="s">
        <v>2124</v>
      </c>
      <c r="N578" t="s">
        <v>186</v>
      </c>
      <c r="O578" s="264" t="s">
        <v>240</v>
      </c>
      <c r="P578" s="264" t="s">
        <v>240</v>
      </c>
      <c r="Q578" s="264" t="s">
        <v>240</v>
      </c>
      <c r="R578" s="264" t="s">
        <v>240</v>
      </c>
      <c r="S578" s="264" t="s">
        <v>240</v>
      </c>
      <c r="T578" s="264" t="s">
        <v>240</v>
      </c>
      <c r="U578" s="264" t="s">
        <v>240</v>
      </c>
      <c r="V578" s="264" t="s">
        <v>240</v>
      </c>
      <c r="W578" s="264" t="s">
        <v>240</v>
      </c>
      <c r="X578" s="264" t="s">
        <v>240</v>
      </c>
      <c r="Y578" s="264" t="s">
        <v>240</v>
      </c>
      <c r="Z578" s="264" t="s">
        <v>240</v>
      </c>
      <c r="AA578" s="264" t="s">
        <v>240</v>
      </c>
      <c r="AB578" s="264" t="s">
        <v>240</v>
      </c>
      <c r="AC578" s="264" t="s">
        <v>240</v>
      </c>
      <c r="AD578" s="264" t="s">
        <v>240</v>
      </c>
      <c r="AE578" s="264" t="s">
        <v>240</v>
      </c>
      <c r="AF578" s="264" t="s">
        <v>240</v>
      </c>
      <c r="AG578" s="264" t="s">
        <v>240</v>
      </c>
      <c r="AH578" s="264" t="s">
        <v>240</v>
      </c>
      <c r="AI578" s="264" t="s">
        <v>240</v>
      </c>
      <c r="AJ578" s="264" t="s">
        <v>240</v>
      </c>
      <c r="AK578" s="264" t="s">
        <v>240</v>
      </c>
      <c r="AL578" s="264" t="s">
        <v>240</v>
      </c>
      <c r="AM578" s="264" t="s">
        <v>240</v>
      </c>
      <c r="AN578" s="264" t="s">
        <v>240</v>
      </c>
      <c r="AO578" s="264" t="s">
        <v>240</v>
      </c>
      <c r="AP578" s="264" t="s">
        <v>240</v>
      </c>
      <c r="AQ578" s="264" t="s">
        <v>240</v>
      </c>
      <c r="AR578" s="264" t="s">
        <v>240</v>
      </c>
      <c r="AS578" s="264" t="s">
        <v>240</v>
      </c>
      <c r="AT578" s="264" t="s">
        <v>240</v>
      </c>
      <c r="AU578" s="264" t="s">
        <v>240</v>
      </c>
      <c r="AV578" s="264" t="s">
        <v>240</v>
      </c>
      <c r="AW578" s="264" t="s">
        <v>240</v>
      </c>
      <c r="AX578" s="264" t="s">
        <v>240</v>
      </c>
      <c r="AY578" s="264" t="s">
        <v>2044</v>
      </c>
      <c r="AZ578" t="s">
        <v>5190</v>
      </c>
    </row>
    <row r="579" spans="1:52" ht="15" x14ac:dyDescent="0.25">
      <c r="A579" s="269">
        <v>706916</v>
      </c>
      <c r="B579" s="264" t="s">
        <v>261</v>
      </c>
      <c r="C579" s="264" t="s">
        <v>188</v>
      </c>
      <c r="D579" s="264" t="s">
        <v>186</v>
      </c>
      <c r="E579" s="264" t="s">
        <v>186</v>
      </c>
      <c r="F579" s="264" t="s">
        <v>188</v>
      </c>
      <c r="G579" s="264" t="s">
        <v>188</v>
      </c>
      <c r="H579" s="264" t="s">
        <v>188</v>
      </c>
      <c r="I579" s="264" t="s">
        <v>188</v>
      </c>
      <c r="J579" s="264" t="s">
        <v>187</v>
      </c>
      <c r="K579" s="264" t="s">
        <v>187</v>
      </c>
      <c r="L579" s="264" t="s">
        <v>187</v>
      </c>
      <c r="M579" t="s">
        <v>186</v>
      </c>
      <c r="N579" t="s">
        <v>186</v>
      </c>
      <c r="O579" s="264" t="s">
        <v>240</v>
      </c>
      <c r="P579" s="264" t="s">
        <v>240</v>
      </c>
      <c r="Q579" s="264" t="s">
        <v>240</v>
      </c>
      <c r="R579" s="264" t="s">
        <v>240</v>
      </c>
      <c r="S579" s="264" t="s">
        <v>240</v>
      </c>
      <c r="T579" s="264" t="s">
        <v>240</v>
      </c>
      <c r="U579" s="264" t="s">
        <v>240</v>
      </c>
      <c r="V579" s="264" t="s">
        <v>240</v>
      </c>
      <c r="W579" s="264" t="s">
        <v>240</v>
      </c>
      <c r="X579" s="264" t="s">
        <v>240</v>
      </c>
      <c r="Y579" s="264" t="s">
        <v>240</v>
      </c>
      <c r="Z579" s="264" t="s">
        <v>240</v>
      </c>
      <c r="AA579" s="264" t="s">
        <v>240</v>
      </c>
      <c r="AB579" s="264" t="s">
        <v>240</v>
      </c>
      <c r="AC579" s="264" t="s">
        <v>240</v>
      </c>
      <c r="AD579" s="264" t="s">
        <v>240</v>
      </c>
      <c r="AE579" s="264" t="s">
        <v>240</v>
      </c>
      <c r="AF579" s="264" t="s">
        <v>240</v>
      </c>
      <c r="AG579" s="264" t="s">
        <v>240</v>
      </c>
      <c r="AH579" s="264" t="s">
        <v>240</v>
      </c>
      <c r="AI579" s="264" t="s">
        <v>240</v>
      </c>
      <c r="AJ579" s="264" t="s">
        <v>240</v>
      </c>
      <c r="AK579" s="264" t="s">
        <v>240</v>
      </c>
      <c r="AL579" s="264" t="s">
        <v>240</v>
      </c>
      <c r="AM579" s="264" t="s">
        <v>240</v>
      </c>
      <c r="AN579" s="264" t="s">
        <v>240</v>
      </c>
      <c r="AO579" s="264" t="s">
        <v>240</v>
      </c>
      <c r="AP579" s="264" t="s">
        <v>240</v>
      </c>
      <c r="AQ579" s="264" t="s">
        <v>240</v>
      </c>
      <c r="AR579" s="264" t="s">
        <v>240</v>
      </c>
      <c r="AS579" s="264" t="s">
        <v>240</v>
      </c>
      <c r="AT579" s="264" t="s">
        <v>240</v>
      </c>
      <c r="AU579" s="264" t="s">
        <v>240</v>
      </c>
      <c r="AV579" s="264" t="s">
        <v>240</v>
      </c>
      <c r="AW579" s="264" t="s">
        <v>240</v>
      </c>
      <c r="AX579" s="264" t="s">
        <v>240</v>
      </c>
      <c r="AY579" s="264" t="s">
        <v>2044</v>
      </c>
      <c r="AZ579" t="s">
        <v>5190</v>
      </c>
    </row>
    <row r="580" spans="1:52" ht="15" x14ac:dyDescent="0.25">
      <c r="A580" s="269">
        <v>706917</v>
      </c>
      <c r="B580" s="264" t="s">
        <v>261</v>
      </c>
      <c r="C580" s="264" t="s">
        <v>188</v>
      </c>
      <c r="D580" s="264" t="s">
        <v>188</v>
      </c>
      <c r="E580" s="264" t="s">
        <v>188</v>
      </c>
      <c r="F580" s="264" t="s">
        <v>188</v>
      </c>
      <c r="G580" s="264" t="s">
        <v>188</v>
      </c>
      <c r="H580" s="264" t="s">
        <v>188</v>
      </c>
      <c r="I580" s="264" t="s">
        <v>187</v>
      </c>
      <c r="J580" s="264" t="s">
        <v>187</v>
      </c>
      <c r="K580" s="264" t="s">
        <v>187</v>
      </c>
      <c r="L580" s="264" t="s">
        <v>187</v>
      </c>
      <c r="M580" t="s">
        <v>186</v>
      </c>
      <c r="N580" t="s">
        <v>186</v>
      </c>
      <c r="O580" s="264" t="s">
        <v>240</v>
      </c>
      <c r="P580" s="264" t="s">
        <v>240</v>
      </c>
      <c r="Q580" s="264" t="s">
        <v>240</v>
      </c>
      <c r="R580" s="264" t="s">
        <v>240</v>
      </c>
      <c r="S580" s="264" t="s">
        <v>240</v>
      </c>
      <c r="T580" s="264" t="s">
        <v>240</v>
      </c>
      <c r="U580" s="264" t="s">
        <v>240</v>
      </c>
      <c r="V580" s="264" t="s">
        <v>240</v>
      </c>
      <c r="W580" s="264" t="s">
        <v>240</v>
      </c>
      <c r="X580" s="264" t="s">
        <v>240</v>
      </c>
      <c r="Y580" s="264" t="s">
        <v>240</v>
      </c>
      <c r="Z580" s="264" t="s">
        <v>240</v>
      </c>
      <c r="AA580" s="264" t="s">
        <v>240</v>
      </c>
      <c r="AB580" s="264" t="s">
        <v>240</v>
      </c>
      <c r="AC580" s="264" t="s">
        <v>240</v>
      </c>
      <c r="AD580" s="264" t="s">
        <v>240</v>
      </c>
      <c r="AE580" s="264" t="s">
        <v>240</v>
      </c>
      <c r="AF580" s="264" t="s">
        <v>240</v>
      </c>
      <c r="AG580" s="264" t="s">
        <v>240</v>
      </c>
      <c r="AH580" s="264" t="s">
        <v>240</v>
      </c>
      <c r="AI580" s="264" t="s">
        <v>240</v>
      </c>
      <c r="AJ580" s="264" t="s">
        <v>240</v>
      </c>
      <c r="AK580" s="264" t="s">
        <v>240</v>
      </c>
      <c r="AL580" s="264" t="s">
        <v>240</v>
      </c>
      <c r="AM580" s="264" t="s">
        <v>240</v>
      </c>
      <c r="AN580" s="264" t="s">
        <v>240</v>
      </c>
      <c r="AO580" s="264" t="s">
        <v>240</v>
      </c>
      <c r="AP580" s="264" t="s">
        <v>240</v>
      </c>
      <c r="AQ580" s="264" t="s">
        <v>240</v>
      </c>
      <c r="AR580" s="264" t="s">
        <v>240</v>
      </c>
      <c r="AS580" s="264" t="s">
        <v>240</v>
      </c>
      <c r="AT580" s="264" t="s">
        <v>240</v>
      </c>
      <c r="AU580" s="264" t="s">
        <v>240</v>
      </c>
      <c r="AV580" s="264" t="s">
        <v>240</v>
      </c>
      <c r="AW580" s="264" t="s">
        <v>240</v>
      </c>
      <c r="AX580" s="264" t="s">
        <v>240</v>
      </c>
      <c r="AY580" s="264" t="s">
        <v>2044</v>
      </c>
      <c r="AZ580" t="s">
        <v>240</v>
      </c>
    </row>
    <row r="581" spans="1:52" ht="15" x14ac:dyDescent="0.25">
      <c r="A581" s="269">
        <v>706918</v>
      </c>
      <c r="B581" s="264" t="s">
        <v>261</v>
      </c>
      <c r="C581" s="264" t="s">
        <v>240</v>
      </c>
      <c r="D581" s="264" t="s">
        <v>188</v>
      </c>
      <c r="E581" s="264" t="s">
        <v>188</v>
      </c>
      <c r="F581" s="264" t="s">
        <v>188</v>
      </c>
      <c r="G581" s="264" t="s">
        <v>188</v>
      </c>
      <c r="H581" s="264" t="s">
        <v>188</v>
      </c>
      <c r="I581" s="264" t="s">
        <v>240</v>
      </c>
      <c r="J581" s="264" t="s">
        <v>240</v>
      </c>
      <c r="K581" s="264" t="s">
        <v>240</v>
      </c>
      <c r="L581" s="264" t="s">
        <v>240</v>
      </c>
      <c r="M581" t="s">
        <v>188</v>
      </c>
      <c r="N581" t="s">
        <v>186</v>
      </c>
      <c r="O581" s="264" t="s">
        <v>240</v>
      </c>
      <c r="P581" s="264" t="s">
        <v>240</v>
      </c>
      <c r="Q581" s="264" t="s">
        <v>240</v>
      </c>
      <c r="R581" s="264" t="s">
        <v>240</v>
      </c>
      <c r="S581" s="264" t="s">
        <v>240</v>
      </c>
      <c r="T581" s="264" t="s">
        <v>240</v>
      </c>
      <c r="U581" s="264" t="s">
        <v>240</v>
      </c>
      <c r="V581" s="264" t="s">
        <v>240</v>
      </c>
      <c r="W581" s="264" t="s">
        <v>240</v>
      </c>
      <c r="X581" s="264" t="s">
        <v>240</v>
      </c>
      <c r="Y581" s="264" t="s">
        <v>240</v>
      </c>
      <c r="Z581" s="264" t="s">
        <v>240</v>
      </c>
      <c r="AA581" s="264" t="s">
        <v>240</v>
      </c>
      <c r="AB581" s="264" t="s">
        <v>240</v>
      </c>
      <c r="AC581" s="264" t="s">
        <v>240</v>
      </c>
      <c r="AD581" s="264" t="s">
        <v>240</v>
      </c>
      <c r="AE581" s="264" t="s">
        <v>240</v>
      </c>
      <c r="AF581" s="264" t="s">
        <v>240</v>
      </c>
      <c r="AG581" s="264" t="s">
        <v>240</v>
      </c>
      <c r="AH581" s="264" t="s">
        <v>240</v>
      </c>
      <c r="AI581" s="264" t="s">
        <v>240</v>
      </c>
      <c r="AJ581" s="264" t="s">
        <v>240</v>
      </c>
      <c r="AK581" s="264" t="s">
        <v>240</v>
      </c>
      <c r="AL581" s="264" t="s">
        <v>240</v>
      </c>
      <c r="AM581" s="264" t="s">
        <v>240</v>
      </c>
      <c r="AN581" s="264" t="s">
        <v>240</v>
      </c>
      <c r="AO581" s="264" t="s">
        <v>240</v>
      </c>
      <c r="AP581" s="264" t="s">
        <v>240</v>
      </c>
      <c r="AQ581" s="264" t="s">
        <v>240</v>
      </c>
      <c r="AR581" s="264" t="s">
        <v>240</v>
      </c>
      <c r="AS581" s="264" t="s">
        <v>240</v>
      </c>
      <c r="AT581" s="264" t="s">
        <v>240</v>
      </c>
      <c r="AU581" s="264" t="s">
        <v>240</v>
      </c>
      <c r="AV581" s="264" t="s">
        <v>240</v>
      </c>
      <c r="AW581" s="264" t="s">
        <v>240</v>
      </c>
      <c r="AX581" s="264" t="s">
        <v>240</v>
      </c>
      <c r="AY581" s="264" t="s">
        <v>2044</v>
      </c>
      <c r="AZ581" t="s">
        <v>240</v>
      </c>
    </row>
    <row r="582" spans="1:52" ht="15" x14ac:dyDescent="0.25">
      <c r="A582" s="269">
        <v>706919</v>
      </c>
      <c r="B582" s="264" t="s">
        <v>261</v>
      </c>
      <c r="C582" s="264" t="s">
        <v>188</v>
      </c>
      <c r="D582" s="264" t="s">
        <v>188</v>
      </c>
      <c r="E582" s="264" t="s">
        <v>188</v>
      </c>
      <c r="F582" s="264" t="s">
        <v>188</v>
      </c>
      <c r="G582" s="264" t="s">
        <v>187</v>
      </c>
      <c r="H582" s="264" t="s">
        <v>188</v>
      </c>
      <c r="I582" s="264" t="s">
        <v>187</v>
      </c>
      <c r="J582" s="264" t="s">
        <v>187</v>
      </c>
      <c r="K582" s="264" t="s">
        <v>187</v>
      </c>
      <c r="L582" s="264" t="s">
        <v>187</v>
      </c>
      <c r="M582" t="s">
        <v>2124</v>
      </c>
      <c r="N582" t="s">
        <v>186</v>
      </c>
      <c r="O582" s="264" t="s">
        <v>240</v>
      </c>
      <c r="P582" s="264" t="s">
        <v>240</v>
      </c>
      <c r="Q582" s="264" t="s">
        <v>240</v>
      </c>
      <c r="R582" s="264" t="s">
        <v>240</v>
      </c>
      <c r="S582" s="264" t="s">
        <v>240</v>
      </c>
      <c r="T582" s="264" t="s">
        <v>240</v>
      </c>
      <c r="U582" s="264" t="s">
        <v>240</v>
      </c>
      <c r="V582" s="264" t="s">
        <v>240</v>
      </c>
      <c r="W582" s="264" t="s">
        <v>240</v>
      </c>
      <c r="X582" s="264" t="s">
        <v>240</v>
      </c>
      <c r="Y582" s="264" t="s">
        <v>240</v>
      </c>
      <c r="Z582" s="264" t="s">
        <v>240</v>
      </c>
      <c r="AA582" s="264" t="s">
        <v>240</v>
      </c>
      <c r="AB582" s="264" t="s">
        <v>240</v>
      </c>
      <c r="AC582" s="264" t="s">
        <v>240</v>
      </c>
      <c r="AD582" s="264" t="s">
        <v>240</v>
      </c>
      <c r="AE582" s="264" t="s">
        <v>240</v>
      </c>
      <c r="AF582" s="264" t="s">
        <v>240</v>
      </c>
      <c r="AG582" s="264" t="s">
        <v>240</v>
      </c>
      <c r="AH582" s="264" t="s">
        <v>240</v>
      </c>
      <c r="AI582" s="264" t="s">
        <v>240</v>
      </c>
      <c r="AJ582" s="264" t="s">
        <v>240</v>
      </c>
      <c r="AK582" s="264" t="s">
        <v>240</v>
      </c>
      <c r="AL582" s="264" t="s">
        <v>240</v>
      </c>
      <c r="AM582" s="264" t="s">
        <v>240</v>
      </c>
      <c r="AN582" s="264" t="s">
        <v>240</v>
      </c>
      <c r="AO582" s="264" t="s">
        <v>240</v>
      </c>
      <c r="AP582" s="264" t="s">
        <v>240</v>
      </c>
      <c r="AQ582" s="264" t="s">
        <v>240</v>
      </c>
      <c r="AR582" s="264" t="s">
        <v>240</v>
      </c>
      <c r="AS582" s="264" t="s">
        <v>240</v>
      </c>
      <c r="AT582" s="264" t="s">
        <v>240</v>
      </c>
      <c r="AU582" s="264" t="s">
        <v>240</v>
      </c>
      <c r="AV582" s="264" t="s">
        <v>240</v>
      </c>
      <c r="AW582" s="264" t="s">
        <v>240</v>
      </c>
      <c r="AX582" s="264" t="s">
        <v>240</v>
      </c>
      <c r="AY582" s="264" t="s">
        <v>2044</v>
      </c>
      <c r="AZ582" t="s">
        <v>5190</v>
      </c>
    </row>
    <row r="583" spans="1:52" ht="15" x14ac:dyDescent="0.25">
      <c r="A583" s="269">
        <v>706920</v>
      </c>
      <c r="B583" s="264" t="s">
        <v>261</v>
      </c>
      <c r="C583" s="264" t="s">
        <v>187</v>
      </c>
      <c r="D583" s="264" t="s">
        <v>187</v>
      </c>
      <c r="E583" s="264" t="s">
        <v>186</v>
      </c>
      <c r="F583" s="264" t="s">
        <v>187</v>
      </c>
      <c r="G583" s="264" t="s">
        <v>187</v>
      </c>
      <c r="H583" s="264" t="s">
        <v>187</v>
      </c>
      <c r="I583" s="264" t="s">
        <v>187</v>
      </c>
      <c r="J583" s="264" t="s">
        <v>188</v>
      </c>
      <c r="K583" s="264" t="s">
        <v>187</v>
      </c>
      <c r="L583" s="264" t="s">
        <v>187</v>
      </c>
      <c r="M583" t="s">
        <v>186</v>
      </c>
      <c r="N583" t="s">
        <v>186</v>
      </c>
      <c r="O583" s="264" t="s">
        <v>240</v>
      </c>
      <c r="P583" s="264" t="s">
        <v>240</v>
      </c>
      <c r="Q583" s="264" t="s">
        <v>240</v>
      </c>
      <c r="R583" s="264" t="s">
        <v>240</v>
      </c>
      <c r="S583" s="264" t="s">
        <v>240</v>
      </c>
      <c r="T583" s="264" t="s">
        <v>240</v>
      </c>
      <c r="U583" s="264" t="s">
        <v>240</v>
      </c>
      <c r="V583" s="264" t="s">
        <v>240</v>
      </c>
      <c r="W583" s="264" t="s">
        <v>240</v>
      </c>
      <c r="X583" s="264" t="s">
        <v>240</v>
      </c>
      <c r="Y583" s="264" t="s">
        <v>240</v>
      </c>
      <c r="Z583" s="264" t="s">
        <v>240</v>
      </c>
      <c r="AA583" s="264" t="s">
        <v>240</v>
      </c>
      <c r="AB583" s="264" t="s">
        <v>240</v>
      </c>
      <c r="AC583" s="264" t="s">
        <v>240</v>
      </c>
      <c r="AD583" s="264" t="s">
        <v>240</v>
      </c>
      <c r="AE583" s="264" t="s">
        <v>240</v>
      </c>
      <c r="AF583" s="264" t="s">
        <v>240</v>
      </c>
      <c r="AG583" s="264" t="s">
        <v>240</v>
      </c>
      <c r="AH583" s="264" t="s">
        <v>240</v>
      </c>
      <c r="AI583" s="264" t="s">
        <v>240</v>
      </c>
      <c r="AJ583" s="264" t="s">
        <v>240</v>
      </c>
      <c r="AK583" s="264" t="s">
        <v>240</v>
      </c>
      <c r="AL583" s="264" t="s">
        <v>240</v>
      </c>
      <c r="AM583" s="264" t="s">
        <v>240</v>
      </c>
      <c r="AN583" s="264" t="s">
        <v>240</v>
      </c>
      <c r="AO583" s="264" t="s">
        <v>240</v>
      </c>
      <c r="AP583" s="264" t="s">
        <v>240</v>
      </c>
      <c r="AQ583" s="264" t="s">
        <v>240</v>
      </c>
      <c r="AR583" s="264" t="s">
        <v>240</v>
      </c>
      <c r="AS583" s="264" t="s">
        <v>240</v>
      </c>
      <c r="AT583" s="264" t="s">
        <v>240</v>
      </c>
      <c r="AU583" s="264" t="s">
        <v>240</v>
      </c>
      <c r="AV583" s="264" t="s">
        <v>240</v>
      </c>
      <c r="AW583" s="264" t="s">
        <v>240</v>
      </c>
      <c r="AX583" s="264" t="s">
        <v>240</v>
      </c>
      <c r="AY583" s="264" t="s">
        <v>2044</v>
      </c>
      <c r="AZ583" t="s">
        <v>5190</v>
      </c>
    </row>
    <row r="584" spans="1:52" ht="15" x14ac:dyDescent="0.25">
      <c r="A584" s="266">
        <v>706921</v>
      </c>
      <c r="B584" s="270" t="s">
        <v>262</v>
      </c>
      <c r="C584" t="s">
        <v>186</v>
      </c>
      <c r="D584" t="s">
        <v>188</v>
      </c>
      <c r="E584" t="s">
        <v>186</v>
      </c>
      <c r="F584" t="s">
        <v>188</v>
      </c>
      <c r="G584" t="s">
        <v>186</v>
      </c>
      <c r="H584" t="s">
        <v>188</v>
      </c>
      <c r="I584" t="s">
        <v>186</v>
      </c>
      <c r="J584" t="s">
        <v>188</v>
      </c>
      <c r="K584" t="s">
        <v>188</v>
      </c>
      <c r="L584" t="s">
        <v>186</v>
      </c>
      <c r="M584" t="s">
        <v>186</v>
      </c>
      <c r="N584" t="s">
        <v>186</v>
      </c>
      <c r="O584" t="s">
        <v>186</v>
      </c>
      <c r="P584" t="s">
        <v>186</v>
      </c>
      <c r="Q584" t="s">
        <v>188</v>
      </c>
      <c r="R584" t="s">
        <v>186</v>
      </c>
      <c r="S584" t="s">
        <v>186</v>
      </c>
      <c r="T584" t="s">
        <v>188</v>
      </c>
      <c r="U584" t="s">
        <v>187</v>
      </c>
      <c r="V584" t="s">
        <v>188</v>
      </c>
      <c r="W584" t="s">
        <v>188</v>
      </c>
      <c r="X584" t="s">
        <v>187</v>
      </c>
      <c r="Y584" t="s">
        <v>188</v>
      </c>
      <c r="Z584" t="s">
        <v>188</v>
      </c>
      <c r="AA584" t="s">
        <v>240</v>
      </c>
      <c r="AB584" t="s">
        <v>240</v>
      </c>
      <c r="AC584" t="s">
        <v>240</v>
      </c>
      <c r="AD584" t="s">
        <v>240</v>
      </c>
      <c r="AE584" t="s">
        <v>240</v>
      </c>
      <c r="AF584" t="s">
        <v>240</v>
      </c>
      <c r="AG584" t="s">
        <v>240</v>
      </c>
      <c r="AH584" t="s">
        <v>240</v>
      </c>
      <c r="AI584" t="s">
        <v>240</v>
      </c>
      <c r="AJ584" t="s">
        <v>240</v>
      </c>
      <c r="AK584" t="s">
        <v>240</v>
      </c>
      <c r="AL584" t="s">
        <v>240</v>
      </c>
      <c r="AM584" t="s">
        <v>240</v>
      </c>
      <c r="AN584" t="s">
        <v>240</v>
      </c>
      <c r="AO584" t="s">
        <v>240</v>
      </c>
      <c r="AP584" t="s">
        <v>240</v>
      </c>
      <c r="AQ584" t="s">
        <v>240</v>
      </c>
      <c r="AR584" t="s">
        <v>240</v>
      </c>
      <c r="AS584" t="s">
        <v>240</v>
      </c>
      <c r="AT584" t="s">
        <v>240</v>
      </c>
      <c r="AU584" t="s">
        <v>240</v>
      </c>
      <c r="AV584" t="s">
        <v>240</v>
      </c>
      <c r="AW584" t="s">
        <v>240</v>
      </c>
      <c r="AX584" s="259" t="s">
        <v>240</v>
      </c>
      <c r="AY584"/>
      <c r="AZ584" t="s">
        <v>240</v>
      </c>
    </row>
    <row r="585" spans="1:52" ht="15" x14ac:dyDescent="0.25">
      <c r="A585" s="269">
        <v>706922</v>
      </c>
      <c r="B585" s="264" t="s">
        <v>261</v>
      </c>
      <c r="C585" s="264" t="s">
        <v>186</v>
      </c>
      <c r="D585" s="264" t="s">
        <v>188</v>
      </c>
      <c r="E585" s="264" t="s">
        <v>188</v>
      </c>
      <c r="F585" s="264" t="s">
        <v>188</v>
      </c>
      <c r="G585" s="264" t="s">
        <v>188</v>
      </c>
      <c r="H585" s="264" t="s">
        <v>188</v>
      </c>
      <c r="I585" s="264" t="s">
        <v>188</v>
      </c>
      <c r="J585" s="264" t="s">
        <v>188</v>
      </c>
      <c r="K585" s="264" t="s">
        <v>188</v>
      </c>
      <c r="L585" s="264" t="s">
        <v>188</v>
      </c>
      <c r="M585" t="s">
        <v>188</v>
      </c>
      <c r="N585" t="s">
        <v>186</v>
      </c>
      <c r="O585" s="264" t="s">
        <v>240</v>
      </c>
      <c r="P585" s="264" t="s">
        <v>240</v>
      </c>
      <c r="Q585" s="264" t="s">
        <v>240</v>
      </c>
      <c r="R585" s="264" t="s">
        <v>240</v>
      </c>
      <c r="S585" s="264" t="s">
        <v>240</v>
      </c>
      <c r="T585" s="264" t="s">
        <v>240</v>
      </c>
      <c r="U585" s="264" t="s">
        <v>240</v>
      </c>
      <c r="V585" s="264" t="s">
        <v>240</v>
      </c>
      <c r="W585" s="264" t="s">
        <v>240</v>
      </c>
      <c r="X585" s="264" t="s">
        <v>240</v>
      </c>
      <c r="Y585" s="264" t="s">
        <v>240</v>
      </c>
      <c r="Z585" s="264" t="s">
        <v>240</v>
      </c>
      <c r="AA585" s="264" t="s">
        <v>240</v>
      </c>
      <c r="AB585" s="264" t="s">
        <v>240</v>
      </c>
      <c r="AC585" s="264" t="s">
        <v>240</v>
      </c>
      <c r="AD585" s="264" t="s">
        <v>240</v>
      </c>
      <c r="AE585" s="264" t="s">
        <v>240</v>
      </c>
      <c r="AF585" s="264" t="s">
        <v>240</v>
      </c>
      <c r="AG585" s="264" t="s">
        <v>240</v>
      </c>
      <c r="AH585" s="264" t="s">
        <v>240</v>
      </c>
      <c r="AI585" s="264" t="s">
        <v>240</v>
      </c>
      <c r="AJ585" s="264" t="s">
        <v>240</v>
      </c>
      <c r="AK585" s="264" t="s">
        <v>240</v>
      </c>
      <c r="AL585" s="264" t="s">
        <v>240</v>
      </c>
      <c r="AM585" s="264" t="s">
        <v>240</v>
      </c>
      <c r="AN585" s="264" t="s">
        <v>240</v>
      </c>
      <c r="AO585" s="264" t="s">
        <v>240</v>
      </c>
      <c r="AP585" s="264" t="s">
        <v>240</v>
      </c>
      <c r="AQ585" s="264" t="s">
        <v>240</v>
      </c>
      <c r="AR585" s="264" t="s">
        <v>240</v>
      </c>
      <c r="AS585" s="264" t="s">
        <v>240</v>
      </c>
      <c r="AT585" s="264" t="s">
        <v>240</v>
      </c>
      <c r="AU585" s="264" t="s">
        <v>240</v>
      </c>
      <c r="AV585" s="264" t="s">
        <v>240</v>
      </c>
      <c r="AW585" s="264" t="s">
        <v>240</v>
      </c>
      <c r="AX585" s="264" t="s">
        <v>240</v>
      </c>
      <c r="AY585" s="264" t="s">
        <v>2044</v>
      </c>
      <c r="AZ585" t="s">
        <v>5190</v>
      </c>
    </row>
    <row r="586" spans="1:52" ht="15" x14ac:dyDescent="0.25">
      <c r="A586" s="269">
        <v>706923</v>
      </c>
      <c r="B586" s="264" t="s">
        <v>261</v>
      </c>
      <c r="C586" s="264" t="s">
        <v>186</v>
      </c>
      <c r="D586" s="264" t="s">
        <v>240</v>
      </c>
      <c r="E586" s="264" t="s">
        <v>240</v>
      </c>
      <c r="F586" s="264" t="s">
        <v>186</v>
      </c>
      <c r="G586" s="264" t="s">
        <v>186</v>
      </c>
      <c r="H586" s="264" t="s">
        <v>240</v>
      </c>
      <c r="I586" s="264" t="s">
        <v>240</v>
      </c>
      <c r="J586" s="264" t="s">
        <v>240</v>
      </c>
      <c r="K586" s="264" t="s">
        <v>240</v>
      </c>
      <c r="L586" s="264" t="s">
        <v>240</v>
      </c>
      <c r="M586" t="s">
        <v>2124</v>
      </c>
      <c r="N586" t="s">
        <v>186</v>
      </c>
      <c r="O586" s="264" t="s">
        <v>240</v>
      </c>
      <c r="P586" s="264" t="s">
        <v>240</v>
      </c>
      <c r="Q586" s="264" t="s">
        <v>240</v>
      </c>
      <c r="R586" s="264" t="s">
        <v>240</v>
      </c>
      <c r="S586" s="264" t="s">
        <v>240</v>
      </c>
      <c r="T586" s="264" t="s">
        <v>240</v>
      </c>
      <c r="U586" s="264" t="s">
        <v>240</v>
      </c>
      <c r="V586" s="264" t="s">
        <v>240</v>
      </c>
      <c r="W586" s="264" t="s">
        <v>240</v>
      </c>
      <c r="X586" s="264" t="s">
        <v>240</v>
      </c>
      <c r="Y586" s="264" t="s">
        <v>240</v>
      </c>
      <c r="Z586" s="264" t="s">
        <v>240</v>
      </c>
      <c r="AA586" s="264" t="s">
        <v>240</v>
      </c>
      <c r="AB586" s="264" t="s">
        <v>240</v>
      </c>
      <c r="AC586" s="264" t="s">
        <v>240</v>
      </c>
      <c r="AD586" s="264" t="s">
        <v>240</v>
      </c>
      <c r="AE586" s="264" t="s">
        <v>240</v>
      </c>
      <c r="AF586" s="264" t="s">
        <v>240</v>
      </c>
      <c r="AG586" s="264" t="s">
        <v>240</v>
      </c>
      <c r="AH586" s="264" t="s">
        <v>240</v>
      </c>
      <c r="AI586" s="264" t="s">
        <v>240</v>
      </c>
      <c r="AJ586" s="264" t="s">
        <v>240</v>
      </c>
      <c r="AK586" s="264" t="s">
        <v>240</v>
      </c>
      <c r="AL586" s="264" t="s">
        <v>240</v>
      </c>
      <c r="AM586" s="264" t="s">
        <v>240</v>
      </c>
      <c r="AN586" s="264" t="s">
        <v>240</v>
      </c>
      <c r="AO586" s="264" t="s">
        <v>240</v>
      </c>
      <c r="AP586" s="264" t="s">
        <v>240</v>
      </c>
      <c r="AQ586" s="264" t="s">
        <v>240</v>
      </c>
      <c r="AR586" s="264" t="s">
        <v>240</v>
      </c>
      <c r="AS586" s="264" t="s">
        <v>240</v>
      </c>
      <c r="AT586" s="264" t="s">
        <v>240</v>
      </c>
      <c r="AU586" s="264" t="s">
        <v>240</v>
      </c>
      <c r="AV586" s="264" t="s">
        <v>240</v>
      </c>
      <c r="AW586" s="264" t="s">
        <v>240</v>
      </c>
      <c r="AX586" s="264" t="s">
        <v>240</v>
      </c>
      <c r="AY586" s="264" t="s">
        <v>2044</v>
      </c>
      <c r="AZ586" t="s">
        <v>240</v>
      </c>
    </row>
    <row r="587" spans="1:52" ht="15" x14ac:dyDescent="0.25">
      <c r="A587" s="269">
        <v>706924</v>
      </c>
      <c r="B587" s="264" t="s">
        <v>261</v>
      </c>
      <c r="C587" s="264" t="s">
        <v>188</v>
      </c>
      <c r="D587" s="264" t="s">
        <v>188</v>
      </c>
      <c r="E587" s="264" t="s">
        <v>187</v>
      </c>
      <c r="F587" s="264" t="s">
        <v>187</v>
      </c>
      <c r="G587" s="264" t="s">
        <v>188</v>
      </c>
      <c r="H587" s="264" t="s">
        <v>188</v>
      </c>
      <c r="I587" s="264" t="s">
        <v>187</v>
      </c>
      <c r="J587" s="264" t="s">
        <v>187</v>
      </c>
      <c r="K587" s="264" t="s">
        <v>187</v>
      </c>
      <c r="L587" s="264" t="s">
        <v>187</v>
      </c>
      <c r="M587" t="s">
        <v>186</v>
      </c>
      <c r="N587" t="s">
        <v>186</v>
      </c>
      <c r="O587" s="264" t="s">
        <v>240</v>
      </c>
      <c r="P587" s="264" t="s">
        <v>240</v>
      </c>
      <c r="Q587" s="264" t="s">
        <v>240</v>
      </c>
      <c r="R587" s="264" t="s">
        <v>240</v>
      </c>
      <c r="S587" s="264" t="s">
        <v>240</v>
      </c>
      <c r="T587" s="264" t="s">
        <v>240</v>
      </c>
      <c r="U587" s="264" t="s">
        <v>240</v>
      </c>
      <c r="V587" s="264" t="s">
        <v>240</v>
      </c>
      <c r="W587" s="264" t="s">
        <v>240</v>
      </c>
      <c r="X587" s="264" t="s">
        <v>240</v>
      </c>
      <c r="Y587" s="264" t="s">
        <v>240</v>
      </c>
      <c r="Z587" s="264" t="s">
        <v>240</v>
      </c>
      <c r="AA587" s="264" t="s">
        <v>240</v>
      </c>
      <c r="AB587" s="264" t="s">
        <v>240</v>
      </c>
      <c r="AC587" s="264" t="s">
        <v>240</v>
      </c>
      <c r="AD587" s="264" t="s">
        <v>240</v>
      </c>
      <c r="AE587" s="264" t="s">
        <v>240</v>
      </c>
      <c r="AF587" s="264" t="s">
        <v>240</v>
      </c>
      <c r="AG587" s="264" t="s">
        <v>240</v>
      </c>
      <c r="AH587" s="264" t="s">
        <v>240</v>
      </c>
      <c r="AI587" s="264" t="s">
        <v>240</v>
      </c>
      <c r="AJ587" s="264" t="s">
        <v>240</v>
      </c>
      <c r="AK587" s="264" t="s">
        <v>240</v>
      </c>
      <c r="AL587" s="264" t="s">
        <v>240</v>
      </c>
      <c r="AM587" s="264" t="s">
        <v>240</v>
      </c>
      <c r="AN587" s="264" t="s">
        <v>240</v>
      </c>
      <c r="AO587" s="264" t="s">
        <v>240</v>
      </c>
      <c r="AP587" s="264" t="s">
        <v>240</v>
      </c>
      <c r="AQ587" s="264" t="s">
        <v>240</v>
      </c>
      <c r="AR587" s="264" t="s">
        <v>240</v>
      </c>
      <c r="AS587" s="264" t="s">
        <v>240</v>
      </c>
      <c r="AT587" s="264" t="s">
        <v>240</v>
      </c>
      <c r="AU587" s="264" t="s">
        <v>240</v>
      </c>
      <c r="AV587" s="264" t="s">
        <v>240</v>
      </c>
      <c r="AW587" s="264" t="s">
        <v>240</v>
      </c>
      <c r="AX587" s="264" t="s">
        <v>240</v>
      </c>
      <c r="AY587" s="264" t="s">
        <v>2044</v>
      </c>
      <c r="AZ587" t="s">
        <v>5190</v>
      </c>
    </row>
    <row r="588" spans="1:52" ht="15" x14ac:dyDescent="0.25">
      <c r="A588" s="269">
        <v>706925</v>
      </c>
      <c r="B588" s="264" t="s">
        <v>261</v>
      </c>
      <c r="C588" s="264" t="s">
        <v>188</v>
      </c>
      <c r="D588" s="264" t="s">
        <v>188</v>
      </c>
      <c r="E588" s="264" t="s">
        <v>188</v>
      </c>
      <c r="F588" s="264" t="s">
        <v>188</v>
      </c>
      <c r="G588" s="264" t="s">
        <v>188</v>
      </c>
      <c r="H588" s="264" t="s">
        <v>188</v>
      </c>
      <c r="I588" s="264" t="s">
        <v>187</v>
      </c>
      <c r="J588" s="264" t="s">
        <v>187</v>
      </c>
      <c r="K588" s="264" t="s">
        <v>187</v>
      </c>
      <c r="L588" s="264" t="s">
        <v>187</v>
      </c>
      <c r="M588" t="s">
        <v>186</v>
      </c>
      <c r="N588" t="s">
        <v>186</v>
      </c>
      <c r="O588" s="264" t="s">
        <v>240</v>
      </c>
      <c r="P588" s="264" t="s">
        <v>240</v>
      </c>
      <c r="Q588" s="264" t="s">
        <v>240</v>
      </c>
      <c r="R588" s="264" t="s">
        <v>240</v>
      </c>
      <c r="S588" s="264" t="s">
        <v>240</v>
      </c>
      <c r="T588" s="264" t="s">
        <v>240</v>
      </c>
      <c r="U588" s="264" t="s">
        <v>240</v>
      </c>
      <c r="V588" s="264" t="s">
        <v>240</v>
      </c>
      <c r="W588" s="264" t="s">
        <v>240</v>
      </c>
      <c r="X588" s="264" t="s">
        <v>240</v>
      </c>
      <c r="Y588" s="264" t="s">
        <v>240</v>
      </c>
      <c r="Z588" s="264" t="s">
        <v>240</v>
      </c>
      <c r="AA588" s="264" t="s">
        <v>240</v>
      </c>
      <c r="AB588" s="264" t="s">
        <v>240</v>
      </c>
      <c r="AC588" s="264" t="s">
        <v>240</v>
      </c>
      <c r="AD588" s="264" t="s">
        <v>240</v>
      </c>
      <c r="AE588" s="264" t="s">
        <v>240</v>
      </c>
      <c r="AF588" s="264" t="s">
        <v>240</v>
      </c>
      <c r="AG588" s="264" t="s">
        <v>240</v>
      </c>
      <c r="AH588" s="264" t="s">
        <v>240</v>
      </c>
      <c r="AI588" s="264" t="s">
        <v>240</v>
      </c>
      <c r="AJ588" s="264" t="s">
        <v>240</v>
      </c>
      <c r="AK588" s="264" t="s">
        <v>240</v>
      </c>
      <c r="AL588" s="264" t="s">
        <v>240</v>
      </c>
      <c r="AM588" s="264" t="s">
        <v>240</v>
      </c>
      <c r="AN588" s="264" t="s">
        <v>240</v>
      </c>
      <c r="AO588" s="264" t="s">
        <v>240</v>
      </c>
      <c r="AP588" s="264" t="s">
        <v>240</v>
      </c>
      <c r="AQ588" s="264" t="s">
        <v>240</v>
      </c>
      <c r="AR588" s="264" t="s">
        <v>240</v>
      </c>
      <c r="AS588" s="264" t="s">
        <v>240</v>
      </c>
      <c r="AT588" s="264" t="s">
        <v>240</v>
      </c>
      <c r="AU588" s="264" t="s">
        <v>240</v>
      </c>
      <c r="AV588" s="264" t="s">
        <v>240</v>
      </c>
      <c r="AW588" s="264" t="s">
        <v>240</v>
      </c>
      <c r="AX588" s="264" t="s">
        <v>240</v>
      </c>
      <c r="AY588" s="264" t="s">
        <v>2044</v>
      </c>
      <c r="AZ588" t="s">
        <v>5190</v>
      </c>
    </row>
    <row r="589" spans="1:52" ht="15" x14ac:dyDescent="0.25">
      <c r="A589" s="269">
        <v>706926</v>
      </c>
      <c r="B589" s="264" t="s">
        <v>261</v>
      </c>
      <c r="C589" s="264" t="s">
        <v>186</v>
      </c>
      <c r="D589" s="264" t="s">
        <v>187</v>
      </c>
      <c r="E589" s="264" t="s">
        <v>187</v>
      </c>
      <c r="F589" s="264" t="s">
        <v>188</v>
      </c>
      <c r="G589" s="264" t="s">
        <v>188</v>
      </c>
      <c r="H589" s="264" t="s">
        <v>186</v>
      </c>
      <c r="I589" s="264" t="s">
        <v>187</v>
      </c>
      <c r="J589" s="264" t="s">
        <v>187</v>
      </c>
      <c r="K589" s="264" t="s">
        <v>187</v>
      </c>
      <c r="L589" s="264" t="s">
        <v>188</v>
      </c>
      <c r="M589" t="s">
        <v>188</v>
      </c>
      <c r="N589" t="s">
        <v>186</v>
      </c>
      <c r="O589" s="264" t="s">
        <v>240</v>
      </c>
      <c r="P589" s="264" t="s">
        <v>240</v>
      </c>
      <c r="Q589" s="264" t="s">
        <v>240</v>
      </c>
      <c r="R589" s="264" t="s">
        <v>240</v>
      </c>
      <c r="S589" s="264" t="s">
        <v>240</v>
      </c>
      <c r="T589" s="264" t="s">
        <v>240</v>
      </c>
      <c r="U589" s="264" t="s">
        <v>240</v>
      </c>
      <c r="V589" s="264" t="s">
        <v>240</v>
      </c>
      <c r="W589" s="264" t="s">
        <v>240</v>
      </c>
      <c r="X589" s="264" t="s">
        <v>240</v>
      </c>
      <c r="Y589" s="264" t="s">
        <v>240</v>
      </c>
      <c r="Z589" s="264" t="s">
        <v>240</v>
      </c>
      <c r="AA589" s="264" t="s">
        <v>240</v>
      </c>
      <c r="AB589" s="264" t="s">
        <v>240</v>
      </c>
      <c r="AC589" s="264" t="s">
        <v>240</v>
      </c>
      <c r="AD589" s="264" t="s">
        <v>240</v>
      </c>
      <c r="AE589" s="264" t="s">
        <v>240</v>
      </c>
      <c r="AF589" s="264" t="s">
        <v>240</v>
      </c>
      <c r="AG589" s="264" t="s">
        <v>240</v>
      </c>
      <c r="AH589" s="264" t="s">
        <v>240</v>
      </c>
      <c r="AI589" s="264" t="s">
        <v>240</v>
      </c>
      <c r="AJ589" s="264" t="s">
        <v>240</v>
      </c>
      <c r="AK589" s="264" t="s">
        <v>240</v>
      </c>
      <c r="AL589" s="264" t="s">
        <v>240</v>
      </c>
      <c r="AM589" s="264" t="s">
        <v>240</v>
      </c>
      <c r="AN589" s="264" t="s">
        <v>240</v>
      </c>
      <c r="AO589" s="264" t="s">
        <v>240</v>
      </c>
      <c r="AP589" s="264" t="s">
        <v>240</v>
      </c>
      <c r="AQ589" s="264" t="s">
        <v>240</v>
      </c>
      <c r="AR589" s="264" t="s">
        <v>240</v>
      </c>
      <c r="AS589" s="264" t="s">
        <v>240</v>
      </c>
      <c r="AT589" s="264" t="s">
        <v>240</v>
      </c>
      <c r="AU589" s="264" t="s">
        <v>240</v>
      </c>
      <c r="AV589" s="264" t="s">
        <v>240</v>
      </c>
      <c r="AW589" s="264" t="s">
        <v>240</v>
      </c>
      <c r="AX589" s="264" t="s">
        <v>240</v>
      </c>
      <c r="AY589" s="264" t="s">
        <v>2044</v>
      </c>
      <c r="AZ589" t="s">
        <v>5190</v>
      </c>
    </row>
    <row r="590" spans="1:52" ht="15" x14ac:dyDescent="0.25">
      <c r="A590" s="269">
        <v>706927</v>
      </c>
      <c r="B590" s="264" t="s">
        <v>261</v>
      </c>
      <c r="C590" s="264" t="s">
        <v>188</v>
      </c>
      <c r="D590" s="264" t="s">
        <v>188</v>
      </c>
      <c r="E590" s="264" t="s">
        <v>188</v>
      </c>
      <c r="F590" s="264" t="s">
        <v>187</v>
      </c>
      <c r="G590" s="264" t="s">
        <v>187</v>
      </c>
      <c r="H590" s="264" t="s">
        <v>188</v>
      </c>
      <c r="I590" s="264" t="s">
        <v>187</v>
      </c>
      <c r="J590" s="264" t="s">
        <v>187</v>
      </c>
      <c r="K590" s="264" t="s">
        <v>187</v>
      </c>
      <c r="L590" s="264" t="s">
        <v>187</v>
      </c>
      <c r="M590" t="s">
        <v>2124</v>
      </c>
      <c r="N590" t="s">
        <v>186</v>
      </c>
      <c r="O590" s="264" t="s">
        <v>240</v>
      </c>
      <c r="P590" s="264" t="s">
        <v>240</v>
      </c>
      <c r="Q590" s="264" t="s">
        <v>240</v>
      </c>
      <c r="R590" s="264" t="s">
        <v>240</v>
      </c>
      <c r="S590" s="264" t="s">
        <v>240</v>
      </c>
      <c r="T590" s="264" t="s">
        <v>240</v>
      </c>
      <c r="U590" s="264" t="s">
        <v>240</v>
      </c>
      <c r="V590" s="264" t="s">
        <v>240</v>
      </c>
      <c r="W590" s="264" t="s">
        <v>240</v>
      </c>
      <c r="X590" s="264" t="s">
        <v>240</v>
      </c>
      <c r="Y590" s="264" t="s">
        <v>240</v>
      </c>
      <c r="Z590" s="264" t="s">
        <v>240</v>
      </c>
      <c r="AA590" s="264" t="s">
        <v>240</v>
      </c>
      <c r="AB590" s="264" t="s">
        <v>240</v>
      </c>
      <c r="AC590" s="264" t="s">
        <v>240</v>
      </c>
      <c r="AD590" s="264" t="s">
        <v>240</v>
      </c>
      <c r="AE590" s="264" t="s">
        <v>240</v>
      </c>
      <c r="AF590" s="264" t="s">
        <v>240</v>
      </c>
      <c r="AG590" s="264" t="s">
        <v>240</v>
      </c>
      <c r="AH590" s="264" t="s">
        <v>240</v>
      </c>
      <c r="AI590" s="264" t="s">
        <v>240</v>
      </c>
      <c r="AJ590" s="264" t="s">
        <v>240</v>
      </c>
      <c r="AK590" s="264" t="s">
        <v>240</v>
      </c>
      <c r="AL590" s="264" t="s">
        <v>240</v>
      </c>
      <c r="AM590" s="264" t="s">
        <v>240</v>
      </c>
      <c r="AN590" s="264" t="s">
        <v>240</v>
      </c>
      <c r="AO590" s="264" t="s">
        <v>240</v>
      </c>
      <c r="AP590" s="264" t="s">
        <v>240</v>
      </c>
      <c r="AQ590" s="264" t="s">
        <v>240</v>
      </c>
      <c r="AR590" s="264" t="s">
        <v>240</v>
      </c>
      <c r="AS590" s="264" t="s">
        <v>240</v>
      </c>
      <c r="AT590" s="264" t="s">
        <v>240</v>
      </c>
      <c r="AU590" s="264" t="s">
        <v>240</v>
      </c>
      <c r="AV590" s="264" t="s">
        <v>240</v>
      </c>
      <c r="AW590" s="264" t="s">
        <v>240</v>
      </c>
      <c r="AX590" s="264" t="s">
        <v>240</v>
      </c>
      <c r="AY590" s="264" t="s">
        <v>2044</v>
      </c>
      <c r="AZ590" t="s">
        <v>5190</v>
      </c>
    </row>
    <row r="591" spans="1:52" ht="15" x14ac:dyDescent="0.25">
      <c r="A591" s="269">
        <v>706928</v>
      </c>
      <c r="B591" s="264" t="s">
        <v>261</v>
      </c>
      <c r="C591" s="264" t="s">
        <v>188</v>
      </c>
      <c r="D591" s="264" t="s">
        <v>188</v>
      </c>
      <c r="E591" s="264" t="s">
        <v>187</v>
      </c>
      <c r="F591" s="264" t="s">
        <v>187</v>
      </c>
      <c r="G591" s="264" t="s">
        <v>187</v>
      </c>
      <c r="H591" s="264" t="s">
        <v>188</v>
      </c>
      <c r="I591" s="264" t="s">
        <v>187</v>
      </c>
      <c r="J591" s="264" t="s">
        <v>187</v>
      </c>
      <c r="K591" s="264" t="s">
        <v>187</v>
      </c>
      <c r="L591" s="264" t="s">
        <v>187</v>
      </c>
      <c r="M591" t="s">
        <v>186</v>
      </c>
      <c r="N591" t="s">
        <v>186</v>
      </c>
      <c r="O591" s="264" t="s">
        <v>240</v>
      </c>
      <c r="P591" s="264" t="s">
        <v>240</v>
      </c>
      <c r="Q591" s="264" t="s">
        <v>240</v>
      </c>
      <c r="R591" s="264" t="s">
        <v>240</v>
      </c>
      <c r="S591" s="264" t="s">
        <v>240</v>
      </c>
      <c r="T591" s="264" t="s">
        <v>240</v>
      </c>
      <c r="U591" s="264" t="s">
        <v>240</v>
      </c>
      <c r="V591" s="264" t="s">
        <v>240</v>
      </c>
      <c r="W591" s="264" t="s">
        <v>240</v>
      </c>
      <c r="X591" s="264" t="s">
        <v>240</v>
      </c>
      <c r="Y591" s="264" t="s">
        <v>240</v>
      </c>
      <c r="Z591" s="264" t="s">
        <v>240</v>
      </c>
      <c r="AA591" s="264" t="s">
        <v>240</v>
      </c>
      <c r="AB591" s="264" t="s">
        <v>240</v>
      </c>
      <c r="AC591" s="264" t="s">
        <v>240</v>
      </c>
      <c r="AD591" s="264" t="s">
        <v>240</v>
      </c>
      <c r="AE591" s="264" t="s">
        <v>240</v>
      </c>
      <c r="AF591" s="264" t="s">
        <v>240</v>
      </c>
      <c r="AG591" s="264" t="s">
        <v>240</v>
      </c>
      <c r="AH591" s="264" t="s">
        <v>240</v>
      </c>
      <c r="AI591" s="264" t="s">
        <v>240</v>
      </c>
      <c r="AJ591" s="264" t="s">
        <v>240</v>
      </c>
      <c r="AK591" s="264" t="s">
        <v>240</v>
      </c>
      <c r="AL591" s="264" t="s">
        <v>240</v>
      </c>
      <c r="AM591" s="264" t="s">
        <v>240</v>
      </c>
      <c r="AN591" s="264" t="s">
        <v>240</v>
      </c>
      <c r="AO591" s="264" t="s">
        <v>240</v>
      </c>
      <c r="AP591" s="264" t="s">
        <v>240</v>
      </c>
      <c r="AQ591" s="264" t="s">
        <v>240</v>
      </c>
      <c r="AR591" s="264" t="s">
        <v>240</v>
      </c>
      <c r="AS591" s="264" t="s">
        <v>240</v>
      </c>
      <c r="AT591" s="264" t="s">
        <v>240</v>
      </c>
      <c r="AU591" s="264" t="s">
        <v>240</v>
      </c>
      <c r="AV591" s="264" t="s">
        <v>240</v>
      </c>
      <c r="AW591" s="264" t="s">
        <v>240</v>
      </c>
      <c r="AX591" s="264" t="s">
        <v>240</v>
      </c>
      <c r="AY591" s="264" t="s">
        <v>2044</v>
      </c>
      <c r="AZ591" t="s">
        <v>5190</v>
      </c>
    </row>
    <row r="592" spans="1:52" ht="15" x14ac:dyDescent="0.25">
      <c r="A592" s="269">
        <v>706929</v>
      </c>
      <c r="B592" s="264" t="s">
        <v>261</v>
      </c>
      <c r="C592" s="264" t="s">
        <v>188</v>
      </c>
      <c r="D592" s="264" t="s">
        <v>188</v>
      </c>
      <c r="E592" s="264" t="s">
        <v>188</v>
      </c>
      <c r="F592" s="264" t="s">
        <v>188</v>
      </c>
      <c r="G592" s="264" t="s">
        <v>187</v>
      </c>
      <c r="H592" s="264" t="s">
        <v>188</v>
      </c>
      <c r="I592" s="264" t="s">
        <v>188</v>
      </c>
      <c r="J592" s="264" t="s">
        <v>188</v>
      </c>
      <c r="K592" s="264" t="s">
        <v>188</v>
      </c>
      <c r="L592" s="264" t="s">
        <v>187</v>
      </c>
      <c r="M592" t="s">
        <v>186</v>
      </c>
      <c r="N592" t="s">
        <v>186</v>
      </c>
      <c r="O592" s="264" t="s">
        <v>240</v>
      </c>
      <c r="P592" s="264" t="s">
        <v>240</v>
      </c>
      <c r="Q592" s="264" t="s">
        <v>240</v>
      </c>
      <c r="R592" s="264" t="s">
        <v>240</v>
      </c>
      <c r="S592" s="264" t="s">
        <v>240</v>
      </c>
      <c r="T592" s="264" t="s">
        <v>240</v>
      </c>
      <c r="U592" s="264" t="s">
        <v>240</v>
      </c>
      <c r="V592" s="264" t="s">
        <v>240</v>
      </c>
      <c r="W592" s="264" t="s">
        <v>240</v>
      </c>
      <c r="X592" s="264" t="s">
        <v>240</v>
      </c>
      <c r="Y592" s="264" t="s">
        <v>240</v>
      </c>
      <c r="Z592" s="264" t="s">
        <v>240</v>
      </c>
      <c r="AA592" s="264" t="s">
        <v>240</v>
      </c>
      <c r="AB592" s="264" t="s">
        <v>240</v>
      </c>
      <c r="AC592" s="264" t="s">
        <v>240</v>
      </c>
      <c r="AD592" s="264" t="s">
        <v>240</v>
      </c>
      <c r="AE592" s="264" t="s">
        <v>240</v>
      </c>
      <c r="AF592" s="264" t="s">
        <v>240</v>
      </c>
      <c r="AG592" s="264" t="s">
        <v>240</v>
      </c>
      <c r="AH592" s="264" t="s">
        <v>240</v>
      </c>
      <c r="AI592" s="264" t="s">
        <v>240</v>
      </c>
      <c r="AJ592" s="264" t="s">
        <v>240</v>
      </c>
      <c r="AK592" s="264" t="s">
        <v>240</v>
      </c>
      <c r="AL592" s="264" t="s">
        <v>240</v>
      </c>
      <c r="AM592" s="264" t="s">
        <v>240</v>
      </c>
      <c r="AN592" s="264" t="s">
        <v>240</v>
      </c>
      <c r="AO592" s="264" t="s">
        <v>240</v>
      </c>
      <c r="AP592" s="264" t="s">
        <v>240</v>
      </c>
      <c r="AQ592" s="264" t="s">
        <v>240</v>
      </c>
      <c r="AR592" s="264" t="s">
        <v>240</v>
      </c>
      <c r="AS592" s="264" t="s">
        <v>240</v>
      </c>
      <c r="AT592" s="264" t="s">
        <v>240</v>
      </c>
      <c r="AU592" s="264" t="s">
        <v>240</v>
      </c>
      <c r="AV592" s="264" t="s">
        <v>240</v>
      </c>
      <c r="AW592" s="264" t="s">
        <v>240</v>
      </c>
      <c r="AX592" s="264" t="s">
        <v>240</v>
      </c>
      <c r="AY592" s="264" t="s">
        <v>2044</v>
      </c>
      <c r="AZ592" t="s">
        <v>5190</v>
      </c>
    </row>
    <row r="593" spans="1:52" ht="15" x14ac:dyDescent="0.25">
      <c r="A593" s="269">
        <v>706930</v>
      </c>
      <c r="B593" s="264" t="s">
        <v>261</v>
      </c>
      <c r="C593" s="264" t="s">
        <v>188</v>
      </c>
      <c r="D593" s="264" t="s">
        <v>188</v>
      </c>
      <c r="E593" s="264" t="s">
        <v>188</v>
      </c>
      <c r="F593" s="264" t="s">
        <v>188</v>
      </c>
      <c r="G593" s="264" t="s">
        <v>187</v>
      </c>
      <c r="H593" s="264" t="s">
        <v>187</v>
      </c>
      <c r="I593" s="264" t="s">
        <v>187</v>
      </c>
      <c r="J593" s="264" t="s">
        <v>187</v>
      </c>
      <c r="K593" s="264" t="s">
        <v>187</v>
      </c>
      <c r="L593" s="264" t="s">
        <v>187</v>
      </c>
      <c r="M593" t="s">
        <v>188</v>
      </c>
      <c r="N593" t="s">
        <v>186</v>
      </c>
      <c r="O593" s="264" t="s">
        <v>240</v>
      </c>
      <c r="P593" s="264" t="s">
        <v>240</v>
      </c>
      <c r="Q593" s="264" t="s">
        <v>240</v>
      </c>
      <c r="R593" s="264" t="s">
        <v>240</v>
      </c>
      <c r="S593" s="264" t="s">
        <v>240</v>
      </c>
      <c r="T593" s="264" t="s">
        <v>240</v>
      </c>
      <c r="U593" s="264" t="s">
        <v>240</v>
      </c>
      <c r="V593" s="264" t="s">
        <v>240</v>
      </c>
      <c r="W593" s="264" t="s">
        <v>240</v>
      </c>
      <c r="X593" s="264" t="s">
        <v>240</v>
      </c>
      <c r="Y593" s="264" t="s">
        <v>240</v>
      </c>
      <c r="Z593" s="264" t="s">
        <v>240</v>
      </c>
      <c r="AA593" s="264" t="s">
        <v>240</v>
      </c>
      <c r="AB593" s="264" t="s">
        <v>240</v>
      </c>
      <c r="AC593" s="264" t="s">
        <v>240</v>
      </c>
      <c r="AD593" s="264" t="s">
        <v>240</v>
      </c>
      <c r="AE593" s="264" t="s">
        <v>240</v>
      </c>
      <c r="AF593" s="264" t="s">
        <v>240</v>
      </c>
      <c r="AG593" s="264" t="s">
        <v>240</v>
      </c>
      <c r="AH593" s="264" t="s">
        <v>240</v>
      </c>
      <c r="AI593" s="264" t="s">
        <v>240</v>
      </c>
      <c r="AJ593" s="264" t="s">
        <v>240</v>
      </c>
      <c r="AK593" s="264" t="s">
        <v>240</v>
      </c>
      <c r="AL593" s="264" t="s">
        <v>240</v>
      </c>
      <c r="AM593" s="264" t="s">
        <v>240</v>
      </c>
      <c r="AN593" s="264" t="s">
        <v>240</v>
      </c>
      <c r="AO593" s="264" t="s">
        <v>240</v>
      </c>
      <c r="AP593" s="264" t="s">
        <v>240</v>
      </c>
      <c r="AQ593" s="264" t="s">
        <v>240</v>
      </c>
      <c r="AR593" s="264" t="s">
        <v>240</v>
      </c>
      <c r="AS593" s="264" t="s">
        <v>240</v>
      </c>
      <c r="AT593" s="264" t="s">
        <v>240</v>
      </c>
      <c r="AU593" s="264" t="s">
        <v>240</v>
      </c>
      <c r="AV593" s="264" t="s">
        <v>240</v>
      </c>
      <c r="AW593" s="264" t="s">
        <v>240</v>
      </c>
      <c r="AX593" s="264" t="s">
        <v>240</v>
      </c>
      <c r="AY593" s="264" t="s">
        <v>2044</v>
      </c>
      <c r="AZ593" t="s">
        <v>5190</v>
      </c>
    </row>
    <row r="594" spans="1:52" ht="15" x14ac:dyDescent="0.25">
      <c r="A594" s="269">
        <v>706931</v>
      </c>
      <c r="B594" s="264" t="s">
        <v>261</v>
      </c>
      <c r="C594" s="264" t="s">
        <v>186</v>
      </c>
      <c r="D594" s="264" t="s">
        <v>186</v>
      </c>
      <c r="E594" s="264" t="s">
        <v>188</v>
      </c>
      <c r="F594" s="264" t="s">
        <v>187</v>
      </c>
      <c r="G594" s="264" t="s">
        <v>188</v>
      </c>
      <c r="H594" s="264" t="s">
        <v>187</v>
      </c>
      <c r="I594" s="264" t="s">
        <v>187</v>
      </c>
      <c r="J594" s="264" t="s">
        <v>187</v>
      </c>
      <c r="K594" s="264" t="s">
        <v>187</v>
      </c>
      <c r="L594" s="264" t="s">
        <v>187</v>
      </c>
      <c r="M594" t="s">
        <v>2124</v>
      </c>
      <c r="N594" t="s">
        <v>186</v>
      </c>
      <c r="O594" s="264" t="s">
        <v>240</v>
      </c>
      <c r="P594" s="264" t="s">
        <v>240</v>
      </c>
      <c r="Q594" s="264" t="s">
        <v>240</v>
      </c>
      <c r="R594" s="264" t="s">
        <v>240</v>
      </c>
      <c r="S594" s="264" t="s">
        <v>240</v>
      </c>
      <c r="T594" s="264" t="s">
        <v>240</v>
      </c>
      <c r="U594" s="264" t="s">
        <v>240</v>
      </c>
      <c r="V594" s="264" t="s">
        <v>240</v>
      </c>
      <c r="W594" s="264" t="s">
        <v>240</v>
      </c>
      <c r="X594" s="264" t="s">
        <v>240</v>
      </c>
      <c r="Y594" s="264" t="s">
        <v>240</v>
      </c>
      <c r="Z594" s="264" t="s">
        <v>240</v>
      </c>
      <c r="AA594" s="264" t="s">
        <v>240</v>
      </c>
      <c r="AB594" s="264" t="s">
        <v>240</v>
      </c>
      <c r="AC594" s="264" t="s">
        <v>240</v>
      </c>
      <c r="AD594" s="264" t="s">
        <v>240</v>
      </c>
      <c r="AE594" s="264" t="s">
        <v>240</v>
      </c>
      <c r="AF594" s="264" t="s">
        <v>240</v>
      </c>
      <c r="AG594" s="264" t="s">
        <v>240</v>
      </c>
      <c r="AH594" s="264" t="s">
        <v>240</v>
      </c>
      <c r="AI594" s="264" t="s">
        <v>240</v>
      </c>
      <c r="AJ594" s="264" t="s">
        <v>240</v>
      </c>
      <c r="AK594" s="264" t="s">
        <v>240</v>
      </c>
      <c r="AL594" s="264" t="s">
        <v>240</v>
      </c>
      <c r="AM594" s="264" t="s">
        <v>240</v>
      </c>
      <c r="AN594" s="264" t="s">
        <v>240</v>
      </c>
      <c r="AO594" s="264" t="s">
        <v>240</v>
      </c>
      <c r="AP594" s="264" t="s">
        <v>240</v>
      </c>
      <c r="AQ594" s="264" t="s">
        <v>240</v>
      </c>
      <c r="AR594" s="264" t="s">
        <v>240</v>
      </c>
      <c r="AS594" s="264" t="s">
        <v>240</v>
      </c>
      <c r="AT594" s="264" t="s">
        <v>240</v>
      </c>
      <c r="AU594" s="264" t="s">
        <v>240</v>
      </c>
      <c r="AV594" s="264" t="s">
        <v>240</v>
      </c>
      <c r="AW594" s="264" t="s">
        <v>240</v>
      </c>
      <c r="AX594" s="264" t="s">
        <v>240</v>
      </c>
      <c r="AY594" s="264" t="s">
        <v>2044</v>
      </c>
      <c r="AZ594" t="s">
        <v>5190</v>
      </c>
    </row>
    <row r="595" spans="1:52" ht="15" x14ac:dyDescent="0.25">
      <c r="A595" s="269">
        <v>706932</v>
      </c>
      <c r="B595" s="264" t="s">
        <v>261</v>
      </c>
      <c r="C595" s="264" t="s">
        <v>188</v>
      </c>
      <c r="D595" s="264" t="s">
        <v>188</v>
      </c>
      <c r="E595" s="264" t="s">
        <v>188</v>
      </c>
      <c r="F595" s="264" t="s">
        <v>187</v>
      </c>
      <c r="G595" s="264" t="s">
        <v>188</v>
      </c>
      <c r="H595" s="264" t="s">
        <v>187</v>
      </c>
      <c r="I595" s="264" t="s">
        <v>187</v>
      </c>
      <c r="J595" s="264" t="s">
        <v>187</v>
      </c>
      <c r="K595" s="264" t="s">
        <v>187</v>
      </c>
      <c r="L595" s="264" t="s">
        <v>187</v>
      </c>
      <c r="M595" t="s">
        <v>186</v>
      </c>
      <c r="N595" t="s">
        <v>186</v>
      </c>
      <c r="O595" s="264" t="s">
        <v>240</v>
      </c>
      <c r="P595" s="264" t="s">
        <v>240</v>
      </c>
      <c r="Q595" s="264" t="s">
        <v>240</v>
      </c>
      <c r="R595" s="264" t="s">
        <v>240</v>
      </c>
      <c r="S595" s="264" t="s">
        <v>240</v>
      </c>
      <c r="T595" s="264" t="s">
        <v>240</v>
      </c>
      <c r="U595" s="264" t="s">
        <v>240</v>
      </c>
      <c r="V595" s="264" t="s">
        <v>240</v>
      </c>
      <c r="W595" s="264" t="s">
        <v>240</v>
      </c>
      <c r="X595" s="264" t="s">
        <v>240</v>
      </c>
      <c r="Y595" s="264" t="s">
        <v>240</v>
      </c>
      <c r="Z595" s="264" t="s">
        <v>240</v>
      </c>
      <c r="AA595" s="264" t="s">
        <v>240</v>
      </c>
      <c r="AB595" s="264" t="s">
        <v>240</v>
      </c>
      <c r="AC595" s="264" t="s">
        <v>240</v>
      </c>
      <c r="AD595" s="264" t="s">
        <v>240</v>
      </c>
      <c r="AE595" s="264" t="s">
        <v>240</v>
      </c>
      <c r="AF595" s="264" t="s">
        <v>240</v>
      </c>
      <c r="AG595" s="264" t="s">
        <v>240</v>
      </c>
      <c r="AH595" s="264" t="s">
        <v>240</v>
      </c>
      <c r="AI595" s="264" t="s">
        <v>240</v>
      </c>
      <c r="AJ595" s="264" t="s">
        <v>240</v>
      </c>
      <c r="AK595" s="264" t="s">
        <v>240</v>
      </c>
      <c r="AL595" s="264" t="s">
        <v>240</v>
      </c>
      <c r="AM595" s="264" t="s">
        <v>240</v>
      </c>
      <c r="AN595" s="264" t="s">
        <v>240</v>
      </c>
      <c r="AO595" s="264" t="s">
        <v>240</v>
      </c>
      <c r="AP595" s="264" t="s">
        <v>240</v>
      </c>
      <c r="AQ595" s="264" t="s">
        <v>240</v>
      </c>
      <c r="AR595" s="264" t="s">
        <v>240</v>
      </c>
      <c r="AS595" s="264" t="s">
        <v>240</v>
      </c>
      <c r="AT595" s="264" t="s">
        <v>240</v>
      </c>
      <c r="AU595" s="264" t="s">
        <v>240</v>
      </c>
      <c r="AV595" s="264" t="s">
        <v>240</v>
      </c>
      <c r="AW595" s="264" t="s">
        <v>240</v>
      </c>
      <c r="AX595" s="264" t="s">
        <v>240</v>
      </c>
      <c r="AY595" s="264" t="s">
        <v>2044</v>
      </c>
      <c r="AZ595" t="s">
        <v>5190</v>
      </c>
    </row>
    <row r="596" spans="1:52" ht="15" x14ac:dyDescent="0.25">
      <c r="A596" s="269">
        <v>706933</v>
      </c>
      <c r="B596" s="264" t="s">
        <v>261</v>
      </c>
      <c r="C596" s="264" t="s">
        <v>188</v>
      </c>
      <c r="D596" s="264" t="s">
        <v>188</v>
      </c>
      <c r="E596" s="264" t="s">
        <v>188</v>
      </c>
      <c r="F596" s="264" t="s">
        <v>188</v>
      </c>
      <c r="G596" s="264" t="s">
        <v>188</v>
      </c>
      <c r="H596" s="264" t="s">
        <v>187</v>
      </c>
      <c r="I596" s="264" t="s">
        <v>187</v>
      </c>
      <c r="J596" s="264" t="s">
        <v>187</v>
      </c>
      <c r="K596" s="264" t="s">
        <v>187</v>
      </c>
      <c r="L596" s="264" t="s">
        <v>187</v>
      </c>
      <c r="M596" t="s">
        <v>186</v>
      </c>
      <c r="N596" t="s">
        <v>186</v>
      </c>
      <c r="O596" s="264" t="s">
        <v>240</v>
      </c>
      <c r="P596" s="264" t="s">
        <v>240</v>
      </c>
      <c r="Q596" s="264" t="s">
        <v>240</v>
      </c>
      <c r="R596" s="264" t="s">
        <v>240</v>
      </c>
      <c r="S596" s="264" t="s">
        <v>240</v>
      </c>
      <c r="T596" s="264" t="s">
        <v>240</v>
      </c>
      <c r="U596" s="264" t="s">
        <v>240</v>
      </c>
      <c r="V596" s="264" t="s">
        <v>240</v>
      </c>
      <c r="W596" s="264" t="s">
        <v>240</v>
      </c>
      <c r="X596" s="264" t="s">
        <v>240</v>
      </c>
      <c r="Y596" s="264" t="s">
        <v>240</v>
      </c>
      <c r="Z596" s="264" t="s">
        <v>240</v>
      </c>
      <c r="AA596" s="264" t="s">
        <v>240</v>
      </c>
      <c r="AB596" s="264" t="s">
        <v>240</v>
      </c>
      <c r="AC596" s="264" t="s">
        <v>240</v>
      </c>
      <c r="AD596" s="264" t="s">
        <v>240</v>
      </c>
      <c r="AE596" s="264" t="s">
        <v>240</v>
      </c>
      <c r="AF596" s="264" t="s">
        <v>240</v>
      </c>
      <c r="AG596" s="264" t="s">
        <v>240</v>
      </c>
      <c r="AH596" s="264" t="s">
        <v>240</v>
      </c>
      <c r="AI596" s="264" t="s">
        <v>240</v>
      </c>
      <c r="AJ596" s="264" t="s">
        <v>240</v>
      </c>
      <c r="AK596" s="264" t="s">
        <v>240</v>
      </c>
      <c r="AL596" s="264" t="s">
        <v>240</v>
      </c>
      <c r="AM596" s="264" t="s">
        <v>240</v>
      </c>
      <c r="AN596" s="264" t="s">
        <v>240</v>
      </c>
      <c r="AO596" s="264" t="s">
        <v>240</v>
      </c>
      <c r="AP596" s="264" t="s">
        <v>240</v>
      </c>
      <c r="AQ596" s="264" t="s">
        <v>240</v>
      </c>
      <c r="AR596" s="264" t="s">
        <v>240</v>
      </c>
      <c r="AS596" s="264" t="s">
        <v>240</v>
      </c>
      <c r="AT596" s="264" t="s">
        <v>240</v>
      </c>
      <c r="AU596" s="264" t="s">
        <v>240</v>
      </c>
      <c r="AV596" s="264" t="s">
        <v>240</v>
      </c>
      <c r="AW596" s="264" t="s">
        <v>240</v>
      </c>
      <c r="AX596" s="264" t="s">
        <v>240</v>
      </c>
      <c r="AY596" s="264" t="s">
        <v>2044</v>
      </c>
      <c r="AZ596" t="s">
        <v>5190</v>
      </c>
    </row>
    <row r="597" spans="1:52" ht="15" x14ac:dyDescent="0.25">
      <c r="A597" s="269">
        <v>706934</v>
      </c>
      <c r="B597" s="264" t="s">
        <v>261</v>
      </c>
      <c r="C597" s="264" t="s">
        <v>186</v>
      </c>
      <c r="D597" s="264" t="s">
        <v>187</v>
      </c>
      <c r="E597" s="264" t="s">
        <v>187</v>
      </c>
      <c r="F597" s="264" t="s">
        <v>187</v>
      </c>
      <c r="G597" s="264" t="s">
        <v>188</v>
      </c>
      <c r="H597" s="264" t="s">
        <v>188</v>
      </c>
      <c r="I597" s="264" t="s">
        <v>188</v>
      </c>
      <c r="J597" s="264" t="s">
        <v>187</v>
      </c>
      <c r="K597" s="264" t="s">
        <v>187</v>
      </c>
      <c r="L597" s="264" t="s">
        <v>187</v>
      </c>
      <c r="M597" t="s">
        <v>188</v>
      </c>
      <c r="N597" t="s">
        <v>186</v>
      </c>
      <c r="O597" s="264" t="s">
        <v>240</v>
      </c>
      <c r="P597" s="264" t="s">
        <v>240</v>
      </c>
      <c r="Q597" s="264" t="s">
        <v>240</v>
      </c>
      <c r="R597" s="264" t="s">
        <v>240</v>
      </c>
      <c r="S597" s="264" t="s">
        <v>240</v>
      </c>
      <c r="T597" s="264" t="s">
        <v>240</v>
      </c>
      <c r="U597" s="264" t="s">
        <v>240</v>
      </c>
      <c r="V597" s="264" t="s">
        <v>240</v>
      </c>
      <c r="W597" s="264" t="s">
        <v>240</v>
      </c>
      <c r="X597" s="264" t="s">
        <v>240</v>
      </c>
      <c r="Y597" s="264" t="s">
        <v>240</v>
      </c>
      <c r="Z597" s="264" t="s">
        <v>240</v>
      </c>
      <c r="AA597" s="264" t="s">
        <v>240</v>
      </c>
      <c r="AB597" s="264" t="s">
        <v>240</v>
      </c>
      <c r="AC597" s="264" t="s">
        <v>240</v>
      </c>
      <c r="AD597" s="264" t="s">
        <v>240</v>
      </c>
      <c r="AE597" s="264" t="s">
        <v>240</v>
      </c>
      <c r="AF597" s="264" t="s">
        <v>240</v>
      </c>
      <c r="AG597" s="264" t="s">
        <v>240</v>
      </c>
      <c r="AH597" s="264" t="s">
        <v>240</v>
      </c>
      <c r="AI597" s="264" t="s">
        <v>240</v>
      </c>
      <c r="AJ597" s="264" t="s">
        <v>240</v>
      </c>
      <c r="AK597" s="264" t="s">
        <v>240</v>
      </c>
      <c r="AL597" s="264" t="s">
        <v>240</v>
      </c>
      <c r="AM597" s="264" t="s">
        <v>240</v>
      </c>
      <c r="AN597" s="264" t="s">
        <v>240</v>
      </c>
      <c r="AO597" s="264" t="s">
        <v>240</v>
      </c>
      <c r="AP597" s="264" t="s">
        <v>240</v>
      </c>
      <c r="AQ597" s="264" t="s">
        <v>240</v>
      </c>
      <c r="AR597" s="264" t="s">
        <v>240</v>
      </c>
      <c r="AS597" s="264" t="s">
        <v>240</v>
      </c>
      <c r="AT597" s="264" t="s">
        <v>240</v>
      </c>
      <c r="AU597" s="264" t="s">
        <v>240</v>
      </c>
      <c r="AV597" s="264" t="s">
        <v>240</v>
      </c>
      <c r="AW597" s="264" t="s">
        <v>240</v>
      </c>
      <c r="AX597" s="264" t="s">
        <v>240</v>
      </c>
      <c r="AY597" s="264" t="s">
        <v>2044</v>
      </c>
      <c r="AZ597" t="s">
        <v>5190</v>
      </c>
    </row>
    <row r="598" spans="1:52" ht="15" x14ac:dyDescent="0.25">
      <c r="A598" s="266">
        <v>706935</v>
      </c>
      <c r="B598" s="270" t="s">
        <v>468</v>
      </c>
      <c r="C598" t="s">
        <v>186</v>
      </c>
      <c r="D598" t="s">
        <v>188</v>
      </c>
      <c r="E598" t="s">
        <v>186</v>
      </c>
      <c r="F598" t="s">
        <v>188</v>
      </c>
      <c r="G598" t="s">
        <v>186</v>
      </c>
      <c r="H598" t="s">
        <v>186</v>
      </c>
      <c r="I598" t="s">
        <v>186</v>
      </c>
      <c r="J598" t="s">
        <v>186</v>
      </c>
      <c r="K598" t="s">
        <v>186</v>
      </c>
      <c r="L598" t="s">
        <v>186</v>
      </c>
      <c r="M598" t="s">
        <v>186</v>
      </c>
      <c r="N598" t="s">
        <v>186</v>
      </c>
      <c r="O598" t="s">
        <v>186</v>
      </c>
      <c r="P598" t="s">
        <v>188</v>
      </c>
      <c r="Q598" t="s">
        <v>188</v>
      </c>
      <c r="R598" t="s">
        <v>188</v>
      </c>
      <c r="S598" t="s">
        <v>186</v>
      </c>
      <c r="T598" t="s">
        <v>188</v>
      </c>
      <c r="U598" t="s">
        <v>188</v>
      </c>
      <c r="V598" t="s">
        <v>188</v>
      </c>
      <c r="W598" t="s">
        <v>188</v>
      </c>
      <c r="X598" t="s">
        <v>188</v>
      </c>
      <c r="Y598" t="s">
        <v>188</v>
      </c>
      <c r="Z598" t="s">
        <v>188</v>
      </c>
      <c r="AA598" t="s">
        <v>240</v>
      </c>
      <c r="AB598" t="s">
        <v>240</v>
      </c>
      <c r="AC598" t="s">
        <v>240</v>
      </c>
      <c r="AD598" t="s">
        <v>240</v>
      </c>
      <c r="AE598" t="s">
        <v>240</v>
      </c>
      <c r="AF598" t="s">
        <v>240</v>
      </c>
      <c r="AG598" t="s">
        <v>240</v>
      </c>
      <c r="AH598" t="s">
        <v>240</v>
      </c>
      <c r="AI598" t="s">
        <v>240</v>
      </c>
      <c r="AJ598" t="s">
        <v>240</v>
      </c>
      <c r="AK598" t="s">
        <v>240</v>
      </c>
      <c r="AL598" t="s">
        <v>240</v>
      </c>
      <c r="AM598" t="s">
        <v>240</v>
      </c>
      <c r="AN598" t="s">
        <v>240</v>
      </c>
      <c r="AO598" t="s">
        <v>240</v>
      </c>
      <c r="AP598" t="s">
        <v>240</v>
      </c>
      <c r="AQ598" t="s">
        <v>240</v>
      </c>
      <c r="AR598" t="s">
        <v>240</v>
      </c>
      <c r="AS598" t="s">
        <v>240</v>
      </c>
      <c r="AT598" t="s">
        <v>240</v>
      </c>
      <c r="AU598" t="s">
        <v>240</v>
      </c>
      <c r="AV598" t="s">
        <v>240</v>
      </c>
      <c r="AW598" t="s">
        <v>240</v>
      </c>
      <c r="AX598" s="259" t="s">
        <v>240</v>
      </c>
      <c r="AY598"/>
      <c r="AZ598" t="s">
        <v>240</v>
      </c>
    </row>
    <row r="599" spans="1:52" ht="15" x14ac:dyDescent="0.25">
      <c r="A599" s="266">
        <v>706936</v>
      </c>
      <c r="B599" s="270" t="s">
        <v>262</v>
      </c>
      <c r="C599" t="s">
        <v>188</v>
      </c>
      <c r="D599" t="s">
        <v>188</v>
      </c>
      <c r="E599" t="s">
        <v>186</v>
      </c>
      <c r="F599" t="s">
        <v>188</v>
      </c>
      <c r="G599" t="s">
        <v>188</v>
      </c>
      <c r="H599" t="s">
        <v>186</v>
      </c>
      <c r="I599" t="s">
        <v>186</v>
      </c>
      <c r="J599" t="s">
        <v>188</v>
      </c>
      <c r="K599" t="s">
        <v>187</v>
      </c>
      <c r="L599" t="s">
        <v>186</v>
      </c>
      <c r="M599" t="s">
        <v>188</v>
      </c>
      <c r="N599" t="s">
        <v>188</v>
      </c>
      <c r="O599" t="s">
        <v>186</v>
      </c>
      <c r="P599" t="s">
        <v>187</v>
      </c>
      <c r="Q599" t="s">
        <v>186</v>
      </c>
      <c r="R599" t="s">
        <v>187</v>
      </c>
      <c r="S599" t="s">
        <v>186</v>
      </c>
      <c r="T599" t="s">
        <v>187</v>
      </c>
      <c r="U599" t="s">
        <v>187</v>
      </c>
      <c r="V599" t="s">
        <v>187</v>
      </c>
      <c r="W599" t="s">
        <v>188</v>
      </c>
      <c r="X599" t="s">
        <v>187</v>
      </c>
      <c r="Y599" t="s">
        <v>187</v>
      </c>
      <c r="Z599" t="s">
        <v>187</v>
      </c>
      <c r="AA599" t="s">
        <v>240</v>
      </c>
      <c r="AB599" t="s">
        <v>240</v>
      </c>
      <c r="AC599" t="s">
        <v>240</v>
      </c>
      <c r="AD599" t="s">
        <v>240</v>
      </c>
      <c r="AE599" t="s">
        <v>240</v>
      </c>
      <c r="AF599" t="s">
        <v>240</v>
      </c>
      <c r="AG599" t="s">
        <v>240</v>
      </c>
      <c r="AH599" t="s">
        <v>240</v>
      </c>
      <c r="AI599" t="s">
        <v>240</v>
      </c>
      <c r="AJ599" t="s">
        <v>240</v>
      </c>
      <c r="AK599" t="s">
        <v>240</v>
      </c>
      <c r="AL599" t="s">
        <v>240</v>
      </c>
      <c r="AM599" t="s">
        <v>240</v>
      </c>
      <c r="AN599" t="s">
        <v>240</v>
      </c>
      <c r="AO599" t="s">
        <v>240</v>
      </c>
      <c r="AP599" t="s">
        <v>240</v>
      </c>
      <c r="AQ599" t="s">
        <v>240</v>
      </c>
      <c r="AR599" t="s">
        <v>240</v>
      </c>
      <c r="AS599"/>
      <c r="AT599" t="s">
        <v>240</v>
      </c>
      <c r="AU599" t="s">
        <v>240</v>
      </c>
      <c r="AV599" t="s">
        <v>240</v>
      </c>
      <c r="AW599" t="s">
        <v>240</v>
      </c>
      <c r="AX599" s="259" t="s">
        <v>240</v>
      </c>
      <c r="AY599"/>
      <c r="AZ599" t="s">
        <v>240</v>
      </c>
    </row>
    <row r="600" spans="1:52" ht="15" x14ac:dyDescent="0.25">
      <c r="A600" s="269">
        <v>706937</v>
      </c>
      <c r="B600" s="264" t="s">
        <v>261</v>
      </c>
      <c r="C600" s="264" t="s">
        <v>188</v>
      </c>
      <c r="D600" s="264" t="s">
        <v>188</v>
      </c>
      <c r="E600" s="264" t="s">
        <v>188</v>
      </c>
      <c r="F600" s="264" t="s">
        <v>188</v>
      </c>
      <c r="G600" s="264" t="s">
        <v>187</v>
      </c>
      <c r="H600" s="264" t="s">
        <v>187</v>
      </c>
      <c r="I600" s="264" t="s">
        <v>187</v>
      </c>
      <c r="J600" s="264" t="s">
        <v>187</v>
      </c>
      <c r="K600" s="264" t="s">
        <v>187</v>
      </c>
      <c r="L600" s="264" t="s">
        <v>187</v>
      </c>
      <c r="M600" t="s">
        <v>186</v>
      </c>
      <c r="N600" t="s">
        <v>186</v>
      </c>
      <c r="O600" s="264" t="s">
        <v>240</v>
      </c>
      <c r="P600" s="264" t="s">
        <v>240</v>
      </c>
      <c r="Q600" s="264" t="s">
        <v>240</v>
      </c>
      <c r="R600" s="264" t="s">
        <v>240</v>
      </c>
      <c r="S600" s="264" t="s">
        <v>240</v>
      </c>
      <c r="T600" s="264" t="s">
        <v>240</v>
      </c>
      <c r="U600" s="264" t="s">
        <v>240</v>
      </c>
      <c r="V600" s="264" t="s">
        <v>240</v>
      </c>
      <c r="W600" s="264" t="s">
        <v>240</v>
      </c>
      <c r="X600" s="264" t="s">
        <v>240</v>
      </c>
      <c r="Y600" s="264" t="s">
        <v>240</v>
      </c>
      <c r="Z600" s="264" t="s">
        <v>240</v>
      </c>
      <c r="AA600" s="264" t="s">
        <v>240</v>
      </c>
      <c r="AB600" s="264" t="s">
        <v>240</v>
      </c>
      <c r="AC600" s="264" t="s">
        <v>240</v>
      </c>
      <c r="AD600" s="264" t="s">
        <v>240</v>
      </c>
      <c r="AE600" s="264" t="s">
        <v>240</v>
      </c>
      <c r="AF600" s="264" t="s">
        <v>240</v>
      </c>
      <c r="AG600" s="264" t="s">
        <v>240</v>
      </c>
      <c r="AH600" s="264" t="s">
        <v>240</v>
      </c>
      <c r="AI600" s="264" t="s">
        <v>240</v>
      </c>
      <c r="AJ600" s="264" t="s">
        <v>240</v>
      </c>
      <c r="AK600" s="264" t="s">
        <v>240</v>
      </c>
      <c r="AL600" s="264" t="s">
        <v>240</v>
      </c>
      <c r="AM600" s="264" t="s">
        <v>240</v>
      </c>
      <c r="AN600" s="264" t="s">
        <v>240</v>
      </c>
      <c r="AO600" s="264" t="s">
        <v>240</v>
      </c>
      <c r="AP600" s="264" t="s">
        <v>240</v>
      </c>
      <c r="AQ600" s="264" t="s">
        <v>240</v>
      </c>
      <c r="AR600" s="264" t="s">
        <v>240</v>
      </c>
      <c r="AS600" s="264" t="s">
        <v>240</v>
      </c>
      <c r="AT600" s="264" t="s">
        <v>240</v>
      </c>
      <c r="AU600" s="264" t="s">
        <v>240</v>
      </c>
      <c r="AV600" s="264" t="s">
        <v>240</v>
      </c>
      <c r="AW600" s="264" t="s">
        <v>240</v>
      </c>
      <c r="AX600" s="264" t="s">
        <v>240</v>
      </c>
      <c r="AY600" s="264" t="s">
        <v>2044</v>
      </c>
      <c r="AZ600" t="s">
        <v>5190</v>
      </c>
    </row>
    <row r="601" spans="1:52" ht="15" x14ac:dyDescent="0.25">
      <c r="A601" s="269">
        <v>706938</v>
      </c>
      <c r="B601" s="264" t="s">
        <v>261</v>
      </c>
      <c r="C601" s="264" t="s">
        <v>188</v>
      </c>
      <c r="D601" s="264" t="s">
        <v>188</v>
      </c>
      <c r="E601" s="264" t="s">
        <v>188</v>
      </c>
      <c r="F601" s="264" t="s">
        <v>187</v>
      </c>
      <c r="G601" s="264" t="s">
        <v>187</v>
      </c>
      <c r="H601" s="264" t="s">
        <v>188</v>
      </c>
      <c r="I601" s="264" t="s">
        <v>187</v>
      </c>
      <c r="J601" s="264" t="s">
        <v>187</v>
      </c>
      <c r="K601" s="264" t="s">
        <v>187</v>
      </c>
      <c r="L601" s="264" t="s">
        <v>187</v>
      </c>
      <c r="M601" t="s">
        <v>188</v>
      </c>
      <c r="N601" t="s">
        <v>186</v>
      </c>
      <c r="O601" s="264" t="s">
        <v>240</v>
      </c>
      <c r="P601" s="264" t="s">
        <v>240</v>
      </c>
      <c r="Q601" s="264" t="s">
        <v>240</v>
      </c>
      <c r="R601" s="264" t="s">
        <v>240</v>
      </c>
      <c r="S601" s="264" t="s">
        <v>240</v>
      </c>
      <c r="T601" s="264" t="s">
        <v>240</v>
      </c>
      <c r="U601" s="264" t="s">
        <v>240</v>
      </c>
      <c r="V601" s="264" t="s">
        <v>240</v>
      </c>
      <c r="W601" s="264" t="s">
        <v>240</v>
      </c>
      <c r="X601" s="264" t="s">
        <v>240</v>
      </c>
      <c r="Y601" s="264" t="s">
        <v>240</v>
      </c>
      <c r="Z601" s="264" t="s">
        <v>240</v>
      </c>
      <c r="AA601" s="264" t="s">
        <v>240</v>
      </c>
      <c r="AB601" s="264" t="s">
        <v>240</v>
      </c>
      <c r="AC601" s="264" t="s">
        <v>240</v>
      </c>
      <c r="AD601" s="264" t="s">
        <v>240</v>
      </c>
      <c r="AE601" s="264" t="s">
        <v>240</v>
      </c>
      <c r="AF601" s="264" t="s">
        <v>240</v>
      </c>
      <c r="AG601" s="264" t="s">
        <v>240</v>
      </c>
      <c r="AH601" s="264" t="s">
        <v>240</v>
      </c>
      <c r="AI601" s="264" t="s">
        <v>240</v>
      </c>
      <c r="AJ601" s="264" t="s">
        <v>240</v>
      </c>
      <c r="AK601" s="264" t="s">
        <v>240</v>
      </c>
      <c r="AL601" s="264" t="s">
        <v>240</v>
      </c>
      <c r="AM601" s="264" t="s">
        <v>240</v>
      </c>
      <c r="AN601" s="264" t="s">
        <v>240</v>
      </c>
      <c r="AO601" s="264" t="s">
        <v>240</v>
      </c>
      <c r="AP601" s="264" t="s">
        <v>240</v>
      </c>
      <c r="AQ601" s="264" t="s">
        <v>240</v>
      </c>
      <c r="AR601" s="264" t="s">
        <v>240</v>
      </c>
      <c r="AS601" s="264" t="s">
        <v>240</v>
      </c>
      <c r="AT601" s="264" t="s">
        <v>240</v>
      </c>
      <c r="AU601" s="264" t="s">
        <v>240</v>
      </c>
      <c r="AV601" s="264" t="s">
        <v>240</v>
      </c>
      <c r="AW601" s="264" t="s">
        <v>240</v>
      </c>
      <c r="AX601" s="264" t="s">
        <v>240</v>
      </c>
      <c r="AY601" s="264" t="s">
        <v>2044</v>
      </c>
      <c r="AZ601" t="s">
        <v>240</v>
      </c>
    </row>
    <row r="602" spans="1:52" ht="15" x14ac:dyDescent="0.25">
      <c r="A602" s="269">
        <v>706939</v>
      </c>
      <c r="B602" s="264" t="s">
        <v>261</v>
      </c>
      <c r="C602" s="264" t="s">
        <v>188</v>
      </c>
      <c r="D602" s="264" t="s">
        <v>188</v>
      </c>
      <c r="E602" s="264" t="s">
        <v>188</v>
      </c>
      <c r="F602" s="264" t="s">
        <v>188</v>
      </c>
      <c r="G602" s="264" t="s">
        <v>188</v>
      </c>
      <c r="H602" s="264" t="s">
        <v>188</v>
      </c>
      <c r="I602" s="264" t="s">
        <v>187</v>
      </c>
      <c r="J602" s="264" t="s">
        <v>187</v>
      </c>
      <c r="K602" s="264" t="s">
        <v>187</v>
      </c>
      <c r="L602" s="264" t="s">
        <v>187</v>
      </c>
      <c r="M602" t="s">
        <v>2124</v>
      </c>
      <c r="N602" t="s">
        <v>186</v>
      </c>
      <c r="O602" s="264" t="s">
        <v>240</v>
      </c>
      <c r="P602" s="264" t="s">
        <v>240</v>
      </c>
      <c r="Q602" s="264" t="s">
        <v>240</v>
      </c>
      <c r="R602" s="264" t="s">
        <v>240</v>
      </c>
      <c r="S602" s="264" t="s">
        <v>240</v>
      </c>
      <c r="T602" s="264" t="s">
        <v>240</v>
      </c>
      <c r="U602" s="264" t="s">
        <v>240</v>
      </c>
      <c r="V602" s="264" t="s">
        <v>240</v>
      </c>
      <c r="W602" s="264" t="s">
        <v>240</v>
      </c>
      <c r="X602" s="264" t="s">
        <v>240</v>
      </c>
      <c r="Y602" s="264" t="s">
        <v>240</v>
      </c>
      <c r="Z602" s="264" t="s">
        <v>240</v>
      </c>
      <c r="AA602" s="264" t="s">
        <v>240</v>
      </c>
      <c r="AB602" s="264" t="s">
        <v>240</v>
      </c>
      <c r="AC602" s="264" t="s">
        <v>240</v>
      </c>
      <c r="AD602" s="264" t="s">
        <v>240</v>
      </c>
      <c r="AE602" s="264" t="s">
        <v>240</v>
      </c>
      <c r="AF602" s="264" t="s">
        <v>240</v>
      </c>
      <c r="AG602" s="264" t="s">
        <v>240</v>
      </c>
      <c r="AH602" s="264" t="s">
        <v>240</v>
      </c>
      <c r="AI602" s="264" t="s">
        <v>240</v>
      </c>
      <c r="AJ602" s="264" t="s">
        <v>240</v>
      </c>
      <c r="AK602" s="264" t="s">
        <v>240</v>
      </c>
      <c r="AL602" s="264" t="s">
        <v>240</v>
      </c>
      <c r="AM602" s="264" t="s">
        <v>240</v>
      </c>
      <c r="AN602" s="264" t="s">
        <v>240</v>
      </c>
      <c r="AO602" s="264" t="s">
        <v>240</v>
      </c>
      <c r="AP602" s="264" t="s">
        <v>240</v>
      </c>
      <c r="AQ602" s="264" t="s">
        <v>240</v>
      </c>
      <c r="AR602" s="264" t="s">
        <v>240</v>
      </c>
      <c r="AS602" s="264" t="s">
        <v>240</v>
      </c>
      <c r="AT602" s="264" t="s">
        <v>240</v>
      </c>
      <c r="AU602" s="264" t="s">
        <v>240</v>
      </c>
      <c r="AV602" s="264" t="s">
        <v>240</v>
      </c>
      <c r="AW602" s="264" t="s">
        <v>240</v>
      </c>
      <c r="AX602" s="264" t="s">
        <v>240</v>
      </c>
      <c r="AY602" s="264" t="s">
        <v>2044</v>
      </c>
      <c r="AZ602" t="s">
        <v>5190</v>
      </c>
    </row>
    <row r="603" spans="1:52" ht="15" x14ac:dyDescent="0.25">
      <c r="A603" s="269">
        <v>706940</v>
      </c>
      <c r="B603" s="264" t="s">
        <v>261</v>
      </c>
      <c r="C603" s="264" t="s">
        <v>186</v>
      </c>
      <c r="D603" s="264" t="s">
        <v>186</v>
      </c>
      <c r="E603" s="264" t="s">
        <v>186</v>
      </c>
      <c r="F603" s="264" t="s">
        <v>188</v>
      </c>
      <c r="G603" s="264" t="s">
        <v>188</v>
      </c>
      <c r="H603" s="264" t="s">
        <v>188</v>
      </c>
      <c r="I603" s="264" t="s">
        <v>188</v>
      </c>
      <c r="J603" s="264" t="s">
        <v>188</v>
      </c>
      <c r="K603" s="264" t="s">
        <v>188</v>
      </c>
      <c r="L603" s="264" t="s">
        <v>186</v>
      </c>
      <c r="M603" t="s">
        <v>186</v>
      </c>
      <c r="N603" t="s">
        <v>186</v>
      </c>
      <c r="O603" s="264" t="s">
        <v>3383</v>
      </c>
      <c r="P603" s="264" t="s">
        <v>3383</v>
      </c>
      <c r="Q603" s="264" t="s">
        <v>3383</v>
      </c>
      <c r="R603" s="264" t="s">
        <v>3383</v>
      </c>
      <c r="S603" s="264" t="s">
        <v>3383</v>
      </c>
      <c r="T603" s="264" t="s">
        <v>3383</v>
      </c>
      <c r="U603" s="264" t="s">
        <v>3383</v>
      </c>
      <c r="V603" s="264" t="s">
        <v>3383</v>
      </c>
      <c r="W603" s="264" t="s">
        <v>3383</v>
      </c>
      <c r="X603" s="264" t="s">
        <v>3383</v>
      </c>
      <c r="Y603" s="264" t="s">
        <v>3383</v>
      </c>
      <c r="Z603" s="264" t="s">
        <v>3383</v>
      </c>
      <c r="AA603" s="264" t="s">
        <v>3383</v>
      </c>
      <c r="AB603" s="264" t="s">
        <v>3383</v>
      </c>
      <c r="AC603" s="264" t="s">
        <v>3383</v>
      </c>
      <c r="AD603" s="264" t="s">
        <v>3383</v>
      </c>
      <c r="AE603" s="264" t="s">
        <v>3383</v>
      </c>
      <c r="AF603" s="264" t="s">
        <v>3383</v>
      </c>
      <c r="AG603" s="264" t="s">
        <v>3383</v>
      </c>
      <c r="AH603" s="264" t="s">
        <v>3383</v>
      </c>
      <c r="AI603" s="264" t="s">
        <v>3383</v>
      </c>
      <c r="AJ603" s="264" t="s">
        <v>3383</v>
      </c>
      <c r="AK603" s="264" t="s">
        <v>3383</v>
      </c>
      <c r="AL603" s="264" t="s">
        <v>3383</v>
      </c>
      <c r="AM603" s="264" t="s">
        <v>3383</v>
      </c>
      <c r="AN603" s="264" t="s">
        <v>3383</v>
      </c>
      <c r="AO603" s="264" t="s">
        <v>3383</v>
      </c>
      <c r="AP603" s="264" t="s">
        <v>3383</v>
      </c>
      <c r="AQ603" s="264" t="s">
        <v>3383</v>
      </c>
      <c r="AR603" s="264" t="s">
        <v>3383</v>
      </c>
      <c r="AS603" s="264" t="s">
        <v>3383</v>
      </c>
      <c r="AT603" s="264" t="s">
        <v>3383</v>
      </c>
      <c r="AU603" s="264" t="s">
        <v>3383</v>
      </c>
      <c r="AV603" s="264" t="s">
        <v>3383</v>
      </c>
      <c r="AW603" s="264" t="s">
        <v>3383</v>
      </c>
      <c r="AX603" s="264" t="s">
        <v>3383</v>
      </c>
      <c r="AY603" s="264" t="s">
        <v>2044</v>
      </c>
      <c r="AZ603" t="s">
        <v>240</v>
      </c>
    </row>
    <row r="604" spans="1:52" ht="15" x14ac:dyDescent="0.25">
      <c r="A604" s="269">
        <v>706941</v>
      </c>
      <c r="B604" s="264" t="s">
        <v>261</v>
      </c>
      <c r="C604" s="264" t="s">
        <v>186</v>
      </c>
      <c r="D604" s="264" t="s">
        <v>186</v>
      </c>
      <c r="E604" s="264" t="s">
        <v>186</v>
      </c>
      <c r="F604" s="264" t="s">
        <v>188</v>
      </c>
      <c r="G604" s="264" t="s">
        <v>186</v>
      </c>
      <c r="H604" s="264" t="s">
        <v>187</v>
      </c>
      <c r="I604" s="264" t="s">
        <v>187</v>
      </c>
      <c r="J604" s="264" t="s">
        <v>187</v>
      </c>
      <c r="K604" s="264" t="s">
        <v>187</v>
      </c>
      <c r="L604" s="264" t="s">
        <v>187</v>
      </c>
      <c r="M604" t="s">
        <v>186</v>
      </c>
      <c r="N604" t="s">
        <v>186</v>
      </c>
      <c r="O604" s="264" t="s">
        <v>240</v>
      </c>
      <c r="P604" s="264" t="s">
        <v>240</v>
      </c>
      <c r="Q604" s="264" t="s">
        <v>240</v>
      </c>
      <c r="R604" s="264" t="s">
        <v>240</v>
      </c>
      <c r="S604" s="264" t="s">
        <v>240</v>
      </c>
      <c r="T604" s="264" t="s">
        <v>240</v>
      </c>
      <c r="U604" s="264" t="s">
        <v>240</v>
      </c>
      <c r="V604" s="264" t="s">
        <v>240</v>
      </c>
      <c r="W604" s="264" t="s">
        <v>240</v>
      </c>
      <c r="X604" s="264" t="s">
        <v>240</v>
      </c>
      <c r="Y604" s="264" t="s">
        <v>240</v>
      </c>
      <c r="Z604" s="264" t="s">
        <v>240</v>
      </c>
      <c r="AA604" s="264" t="s">
        <v>240</v>
      </c>
      <c r="AB604" s="264" t="s">
        <v>240</v>
      </c>
      <c r="AC604" s="264" t="s">
        <v>240</v>
      </c>
      <c r="AD604" s="264" t="s">
        <v>240</v>
      </c>
      <c r="AE604" s="264" t="s">
        <v>240</v>
      </c>
      <c r="AF604" s="264" t="s">
        <v>240</v>
      </c>
      <c r="AG604" s="264" t="s">
        <v>240</v>
      </c>
      <c r="AH604" s="264" t="s">
        <v>240</v>
      </c>
      <c r="AI604" s="264" t="s">
        <v>240</v>
      </c>
      <c r="AJ604" s="264" t="s">
        <v>240</v>
      </c>
      <c r="AK604" s="264" t="s">
        <v>240</v>
      </c>
      <c r="AL604" s="264" t="s">
        <v>240</v>
      </c>
      <c r="AM604" s="264" t="s">
        <v>240</v>
      </c>
      <c r="AN604" s="264" t="s">
        <v>240</v>
      </c>
      <c r="AO604" s="264" t="s">
        <v>240</v>
      </c>
      <c r="AP604" s="264" t="s">
        <v>240</v>
      </c>
      <c r="AQ604" s="264" t="s">
        <v>240</v>
      </c>
      <c r="AR604" s="264" t="s">
        <v>240</v>
      </c>
      <c r="AS604" s="264" t="s">
        <v>240</v>
      </c>
      <c r="AT604" s="264" t="s">
        <v>240</v>
      </c>
      <c r="AU604" s="264" t="s">
        <v>240</v>
      </c>
      <c r="AV604" s="264" t="s">
        <v>240</v>
      </c>
      <c r="AW604" s="264" t="s">
        <v>240</v>
      </c>
      <c r="AX604" s="264" t="s">
        <v>240</v>
      </c>
      <c r="AY604" s="264" t="s">
        <v>2044</v>
      </c>
      <c r="AZ604" t="s">
        <v>240</v>
      </c>
    </row>
    <row r="605" spans="1:52" ht="15" x14ac:dyDescent="0.25">
      <c r="A605" s="266">
        <v>706942</v>
      </c>
      <c r="B605" s="270" t="s">
        <v>468</v>
      </c>
      <c r="C605" t="s">
        <v>186</v>
      </c>
      <c r="D605" t="s">
        <v>188</v>
      </c>
      <c r="E605" t="s">
        <v>188</v>
      </c>
      <c r="F605" t="s">
        <v>188</v>
      </c>
      <c r="G605" t="s">
        <v>186</v>
      </c>
      <c r="H605" t="s">
        <v>186</v>
      </c>
      <c r="I605" t="s">
        <v>188</v>
      </c>
      <c r="J605" t="s">
        <v>188</v>
      </c>
      <c r="K605" t="s">
        <v>186</v>
      </c>
      <c r="L605" t="s">
        <v>188</v>
      </c>
      <c r="M605" t="s">
        <v>188</v>
      </c>
      <c r="N605" t="s">
        <v>188</v>
      </c>
      <c r="O605" t="s">
        <v>188</v>
      </c>
      <c r="P605" t="s">
        <v>188</v>
      </c>
      <c r="Q605" t="s">
        <v>188</v>
      </c>
      <c r="R605" t="s">
        <v>188</v>
      </c>
      <c r="S605" t="s">
        <v>188</v>
      </c>
      <c r="T605" t="s">
        <v>186</v>
      </c>
      <c r="U605" t="s">
        <v>188</v>
      </c>
      <c r="V605" t="s">
        <v>188</v>
      </c>
      <c r="W605" t="s">
        <v>188</v>
      </c>
      <c r="X605" t="s">
        <v>188</v>
      </c>
      <c r="Y605" t="s">
        <v>188</v>
      </c>
      <c r="Z605" t="s">
        <v>188</v>
      </c>
      <c r="AA605" t="s">
        <v>240</v>
      </c>
      <c r="AB605" t="s">
        <v>240</v>
      </c>
      <c r="AC605" t="s">
        <v>240</v>
      </c>
      <c r="AD605" t="s">
        <v>240</v>
      </c>
      <c r="AE605" t="s">
        <v>240</v>
      </c>
      <c r="AF605" t="s">
        <v>240</v>
      </c>
      <c r="AG605" t="s">
        <v>240</v>
      </c>
      <c r="AH605" t="s">
        <v>240</v>
      </c>
      <c r="AI605" t="s">
        <v>240</v>
      </c>
      <c r="AJ605" t="s">
        <v>240</v>
      </c>
      <c r="AK605" t="s">
        <v>240</v>
      </c>
      <c r="AL605" t="s">
        <v>240</v>
      </c>
      <c r="AM605" t="s">
        <v>240</v>
      </c>
      <c r="AN605" t="s">
        <v>240</v>
      </c>
      <c r="AO605" t="s">
        <v>240</v>
      </c>
      <c r="AP605" t="s">
        <v>240</v>
      </c>
      <c r="AQ605" t="s">
        <v>240</v>
      </c>
      <c r="AR605" t="s">
        <v>240</v>
      </c>
      <c r="AS605" t="s">
        <v>240</v>
      </c>
      <c r="AT605" t="s">
        <v>240</v>
      </c>
      <c r="AU605" t="s">
        <v>240</v>
      </c>
      <c r="AV605" t="s">
        <v>240</v>
      </c>
      <c r="AW605" t="s">
        <v>240</v>
      </c>
      <c r="AX605" s="259" t="s">
        <v>240</v>
      </c>
      <c r="AY605"/>
      <c r="AZ605" t="s">
        <v>240</v>
      </c>
    </row>
    <row r="606" spans="1:52" ht="15" x14ac:dyDescent="0.25">
      <c r="A606" s="269">
        <v>706943</v>
      </c>
      <c r="B606" s="264" t="s">
        <v>261</v>
      </c>
      <c r="C606" s="264" t="s">
        <v>186</v>
      </c>
      <c r="D606" s="264" t="s">
        <v>188</v>
      </c>
      <c r="E606" s="264" t="s">
        <v>186</v>
      </c>
      <c r="F606" s="264" t="s">
        <v>186</v>
      </c>
      <c r="G606" s="264" t="s">
        <v>188</v>
      </c>
      <c r="H606" s="264" t="s">
        <v>188</v>
      </c>
      <c r="I606" s="264" t="s">
        <v>187</v>
      </c>
      <c r="J606" s="264" t="s">
        <v>187</v>
      </c>
      <c r="K606" s="264" t="s">
        <v>187</v>
      </c>
      <c r="L606" s="264" t="s">
        <v>187</v>
      </c>
      <c r="M606" t="s">
        <v>2124</v>
      </c>
      <c r="N606" t="s">
        <v>186</v>
      </c>
      <c r="O606" s="264" t="s">
        <v>240</v>
      </c>
      <c r="P606" s="264" t="s">
        <v>240</v>
      </c>
      <c r="Q606" s="264" t="s">
        <v>240</v>
      </c>
      <c r="R606" s="264" t="s">
        <v>240</v>
      </c>
      <c r="S606" s="264" t="s">
        <v>240</v>
      </c>
      <c r="T606" s="264" t="s">
        <v>240</v>
      </c>
      <c r="U606" s="264" t="s">
        <v>240</v>
      </c>
      <c r="V606" s="264" t="s">
        <v>240</v>
      </c>
      <c r="W606" s="264" t="s">
        <v>240</v>
      </c>
      <c r="X606" s="264" t="s">
        <v>240</v>
      </c>
      <c r="Y606" s="264" t="s">
        <v>240</v>
      </c>
      <c r="Z606" s="264" t="s">
        <v>240</v>
      </c>
      <c r="AA606" s="264" t="s">
        <v>240</v>
      </c>
      <c r="AB606" s="264" t="s">
        <v>240</v>
      </c>
      <c r="AC606" s="264" t="s">
        <v>240</v>
      </c>
      <c r="AD606" s="264" t="s">
        <v>240</v>
      </c>
      <c r="AE606" s="264" t="s">
        <v>240</v>
      </c>
      <c r="AF606" s="264" t="s">
        <v>240</v>
      </c>
      <c r="AG606" s="264" t="s">
        <v>240</v>
      </c>
      <c r="AH606" s="264" t="s">
        <v>240</v>
      </c>
      <c r="AI606" s="264" t="s">
        <v>240</v>
      </c>
      <c r="AJ606" s="264" t="s">
        <v>240</v>
      </c>
      <c r="AK606" s="264" t="s">
        <v>240</v>
      </c>
      <c r="AL606" s="264" t="s">
        <v>240</v>
      </c>
      <c r="AM606" s="264" t="s">
        <v>240</v>
      </c>
      <c r="AN606" s="264" t="s">
        <v>240</v>
      </c>
      <c r="AO606" s="264" t="s">
        <v>240</v>
      </c>
      <c r="AP606" s="264" t="s">
        <v>240</v>
      </c>
      <c r="AQ606" s="264" t="s">
        <v>240</v>
      </c>
      <c r="AR606" s="264" t="s">
        <v>240</v>
      </c>
      <c r="AS606" s="264" t="s">
        <v>240</v>
      </c>
      <c r="AT606" s="264" t="s">
        <v>240</v>
      </c>
      <c r="AU606" s="264" t="s">
        <v>240</v>
      </c>
      <c r="AV606" s="264" t="s">
        <v>240</v>
      </c>
      <c r="AW606" s="264" t="s">
        <v>240</v>
      </c>
      <c r="AX606" s="264" t="s">
        <v>240</v>
      </c>
      <c r="AY606" s="264" t="s">
        <v>2044</v>
      </c>
      <c r="AZ606" t="s">
        <v>5190</v>
      </c>
    </row>
    <row r="607" spans="1:52" ht="15" x14ac:dyDescent="0.25">
      <c r="A607" s="269">
        <v>706944</v>
      </c>
      <c r="B607" s="264" t="s">
        <v>261</v>
      </c>
      <c r="C607" s="264" t="s">
        <v>188</v>
      </c>
      <c r="D607" s="264" t="s">
        <v>188</v>
      </c>
      <c r="E607" s="264" t="s">
        <v>188</v>
      </c>
      <c r="F607" s="264" t="s">
        <v>188</v>
      </c>
      <c r="G607" s="264" t="s">
        <v>188</v>
      </c>
      <c r="H607" s="264" t="s">
        <v>187</v>
      </c>
      <c r="I607" s="264" t="s">
        <v>187</v>
      </c>
      <c r="J607" s="264" t="s">
        <v>187</v>
      </c>
      <c r="K607" s="264" t="s">
        <v>187</v>
      </c>
      <c r="L607" s="264" t="s">
        <v>187</v>
      </c>
      <c r="M607" t="s">
        <v>186</v>
      </c>
      <c r="N607" t="s">
        <v>186</v>
      </c>
      <c r="O607" s="264" t="s">
        <v>240</v>
      </c>
      <c r="P607" s="264" t="s">
        <v>240</v>
      </c>
      <c r="Q607" s="264" t="s">
        <v>240</v>
      </c>
      <c r="R607" s="264" t="s">
        <v>240</v>
      </c>
      <c r="S607" s="264" t="s">
        <v>240</v>
      </c>
      <c r="T607" s="264" t="s">
        <v>240</v>
      </c>
      <c r="U607" s="264" t="s">
        <v>240</v>
      </c>
      <c r="V607" s="264" t="s">
        <v>240</v>
      </c>
      <c r="W607" s="264" t="s">
        <v>240</v>
      </c>
      <c r="X607" s="264" t="s">
        <v>240</v>
      </c>
      <c r="Y607" s="264" t="s">
        <v>240</v>
      </c>
      <c r="Z607" s="264" t="s">
        <v>240</v>
      </c>
      <c r="AA607" s="264" t="s">
        <v>240</v>
      </c>
      <c r="AB607" s="264" t="s">
        <v>240</v>
      </c>
      <c r="AC607" s="264" t="s">
        <v>240</v>
      </c>
      <c r="AD607" s="264" t="s">
        <v>240</v>
      </c>
      <c r="AE607" s="264" t="s">
        <v>240</v>
      </c>
      <c r="AF607" s="264" t="s">
        <v>240</v>
      </c>
      <c r="AG607" s="264" t="s">
        <v>240</v>
      </c>
      <c r="AH607" s="264" t="s">
        <v>240</v>
      </c>
      <c r="AI607" s="264" t="s">
        <v>240</v>
      </c>
      <c r="AJ607" s="264" t="s">
        <v>240</v>
      </c>
      <c r="AK607" s="264" t="s">
        <v>240</v>
      </c>
      <c r="AL607" s="264" t="s">
        <v>240</v>
      </c>
      <c r="AM607" s="264" t="s">
        <v>240</v>
      </c>
      <c r="AN607" s="264" t="s">
        <v>240</v>
      </c>
      <c r="AO607" s="264" t="s">
        <v>240</v>
      </c>
      <c r="AP607" s="264" t="s">
        <v>240</v>
      </c>
      <c r="AQ607" s="264" t="s">
        <v>240</v>
      </c>
      <c r="AR607" s="264" t="s">
        <v>240</v>
      </c>
      <c r="AS607" s="264" t="s">
        <v>240</v>
      </c>
      <c r="AT607" s="264" t="s">
        <v>240</v>
      </c>
      <c r="AU607" s="264" t="s">
        <v>240</v>
      </c>
      <c r="AV607" s="264" t="s">
        <v>240</v>
      </c>
      <c r="AW607" s="264" t="s">
        <v>240</v>
      </c>
      <c r="AX607" s="264" t="s">
        <v>240</v>
      </c>
      <c r="AY607" s="264" t="s">
        <v>2044</v>
      </c>
      <c r="AZ607" t="s">
        <v>5190</v>
      </c>
    </row>
    <row r="608" spans="1:52" ht="15" x14ac:dyDescent="0.25">
      <c r="A608" s="266">
        <v>706945</v>
      </c>
      <c r="B608" s="270" t="s">
        <v>468</v>
      </c>
      <c r="C608" t="s">
        <v>188</v>
      </c>
      <c r="D608" t="s">
        <v>186</v>
      </c>
      <c r="E608" t="s">
        <v>188</v>
      </c>
      <c r="F608" t="s">
        <v>188</v>
      </c>
      <c r="G608" t="s">
        <v>188</v>
      </c>
      <c r="H608" t="s">
        <v>188</v>
      </c>
      <c r="I608" t="s">
        <v>186</v>
      </c>
      <c r="J608" t="s">
        <v>186</v>
      </c>
      <c r="K608" t="s">
        <v>186</v>
      </c>
      <c r="L608" t="s">
        <v>186</v>
      </c>
      <c r="M608" t="s">
        <v>186</v>
      </c>
      <c r="N608" t="s">
        <v>186</v>
      </c>
      <c r="O608" t="s">
        <v>188</v>
      </c>
      <c r="P608" t="s">
        <v>188</v>
      </c>
      <c r="Q608" t="s">
        <v>188</v>
      </c>
      <c r="R608" t="s">
        <v>188</v>
      </c>
      <c r="S608" t="s">
        <v>186</v>
      </c>
      <c r="T608" t="s">
        <v>186</v>
      </c>
      <c r="U608" t="s">
        <v>188</v>
      </c>
      <c r="V608" t="s">
        <v>188</v>
      </c>
      <c r="W608" t="s">
        <v>188</v>
      </c>
      <c r="X608" t="s">
        <v>187</v>
      </c>
      <c r="Y608" t="s">
        <v>188</v>
      </c>
      <c r="Z608" t="s">
        <v>188</v>
      </c>
      <c r="AA608" t="s">
        <v>240</v>
      </c>
      <c r="AB608" t="s">
        <v>240</v>
      </c>
      <c r="AC608" t="s">
        <v>240</v>
      </c>
      <c r="AD608" t="s">
        <v>240</v>
      </c>
      <c r="AE608" t="s">
        <v>240</v>
      </c>
      <c r="AF608" t="s">
        <v>240</v>
      </c>
      <c r="AG608" t="s">
        <v>240</v>
      </c>
      <c r="AH608" t="s">
        <v>240</v>
      </c>
      <c r="AI608" t="s">
        <v>240</v>
      </c>
      <c r="AJ608" t="s">
        <v>240</v>
      </c>
      <c r="AK608" t="s">
        <v>240</v>
      </c>
      <c r="AL608" t="s">
        <v>240</v>
      </c>
      <c r="AM608" t="s">
        <v>240</v>
      </c>
      <c r="AN608" t="s">
        <v>240</v>
      </c>
      <c r="AO608" t="s">
        <v>240</v>
      </c>
      <c r="AP608" t="s">
        <v>240</v>
      </c>
      <c r="AQ608" t="s">
        <v>240</v>
      </c>
      <c r="AR608" t="s">
        <v>240</v>
      </c>
      <c r="AS608"/>
      <c r="AT608" t="s">
        <v>240</v>
      </c>
      <c r="AU608" t="s">
        <v>240</v>
      </c>
      <c r="AV608" t="s">
        <v>240</v>
      </c>
      <c r="AW608" t="s">
        <v>240</v>
      </c>
      <c r="AX608" s="259" t="s">
        <v>240</v>
      </c>
      <c r="AY608"/>
      <c r="AZ608" t="s">
        <v>240</v>
      </c>
    </row>
    <row r="609" spans="1:52" ht="15" x14ac:dyDescent="0.25">
      <c r="A609" s="269">
        <v>706946</v>
      </c>
      <c r="B609" s="264" t="s">
        <v>261</v>
      </c>
      <c r="C609" s="264" t="s">
        <v>188</v>
      </c>
      <c r="D609" s="264" t="s">
        <v>188</v>
      </c>
      <c r="E609" s="264" t="s">
        <v>188</v>
      </c>
      <c r="F609" s="264" t="s">
        <v>188</v>
      </c>
      <c r="G609" s="264" t="s">
        <v>188</v>
      </c>
      <c r="H609" s="264" t="s">
        <v>188</v>
      </c>
      <c r="I609" s="264" t="s">
        <v>187</v>
      </c>
      <c r="J609" s="264" t="s">
        <v>187</v>
      </c>
      <c r="K609" s="264" t="s">
        <v>187</v>
      </c>
      <c r="L609" s="264" t="s">
        <v>187</v>
      </c>
      <c r="M609" t="s">
        <v>188</v>
      </c>
      <c r="N609" t="s">
        <v>186</v>
      </c>
      <c r="O609" s="264" t="s">
        <v>240</v>
      </c>
      <c r="P609" s="264" t="s">
        <v>240</v>
      </c>
      <c r="Q609" s="264" t="s">
        <v>240</v>
      </c>
      <c r="R609" s="264" t="s">
        <v>240</v>
      </c>
      <c r="S609" s="264" t="s">
        <v>240</v>
      </c>
      <c r="T609" s="264" t="s">
        <v>240</v>
      </c>
      <c r="U609" s="264" t="s">
        <v>240</v>
      </c>
      <c r="V609" s="264" t="s">
        <v>240</v>
      </c>
      <c r="W609" s="264" t="s">
        <v>240</v>
      </c>
      <c r="X609" s="264" t="s">
        <v>240</v>
      </c>
      <c r="Y609" s="264" t="s">
        <v>240</v>
      </c>
      <c r="Z609" s="264" t="s">
        <v>240</v>
      </c>
      <c r="AA609" s="264" t="s">
        <v>240</v>
      </c>
      <c r="AB609" s="264" t="s">
        <v>240</v>
      </c>
      <c r="AC609" s="264" t="s">
        <v>240</v>
      </c>
      <c r="AD609" s="264" t="s">
        <v>240</v>
      </c>
      <c r="AE609" s="264" t="s">
        <v>240</v>
      </c>
      <c r="AF609" s="264" t="s">
        <v>240</v>
      </c>
      <c r="AG609" s="264" t="s">
        <v>240</v>
      </c>
      <c r="AH609" s="264" t="s">
        <v>240</v>
      </c>
      <c r="AI609" s="264" t="s">
        <v>240</v>
      </c>
      <c r="AJ609" s="264" t="s">
        <v>240</v>
      </c>
      <c r="AK609" s="264" t="s">
        <v>240</v>
      </c>
      <c r="AL609" s="264" t="s">
        <v>240</v>
      </c>
      <c r="AM609" s="264" t="s">
        <v>240</v>
      </c>
      <c r="AN609" s="264" t="s">
        <v>240</v>
      </c>
      <c r="AO609" s="264" t="s">
        <v>240</v>
      </c>
      <c r="AP609" s="264" t="s">
        <v>240</v>
      </c>
      <c r="AQ609" s="264" t="s">
        <v>240</v>
      </c>
      <c r="AR609" s="264" t="s">
        <v>240</v>
      </c>
      <c r="AS609" s="264" t="s">
        <v>240</v>
      </c>
      <c r="AT609" s="264" t="s">
        <v>240</v>
      </c>
      <c r="AU609" s="264" t="s">
        <v>240</v>
      </c>
      <c r="AV609" s="264" t="s">
        <v>240</v>
      </c>
      <c r="AW609" s="264" t="s">
        <v>240</v>
      </c>
      <c r="AX609" s="264" t="s">
        <v>240</v>
      </c>
      <c r="AY609" s="264" t="s">
        <v>2044</v>
      </c>
      <c r="AZ609" t="s">
        <v>5190</v>
      </c>
    </row>
    <row r="610" spans="1:52" ht="15" x14ac:dyDescent="0.25">
      <c r="A610" s="269">
        <v>706947</v>
      </c>
      <c r="B610" s="264" t="s">
        <v>261</v>
      </c>
      <c r="C610" s="264" t="s">
        <v>186</v>
      </c>
      <c r="D610" s="264" t="s">
        <v>186</v>
      </c>
      <c r="E610" s="264" t="s">
        <v>186</v>
      </c>
      <c r="F610" s="264" t="s">
        <v>188</v>
      </c>
      <c r="G610" s="264" t="s">
        <v>186</v>
      </c>
      <c r="H610" s="264" t="s">
        <v>186</v>
      </c>
      <c r="I610" s="264" t="s">
        <v>186</v>
      </c>
      <c r="J610" s="264" t="s">
        <v>186</v>
      </c>
      <c r="K610" s="264" t="s">
        <v>186</v>
      </c>
      <c r="L610" s="264" t="s">
        <v>186</v>
      </c>
      <c r="M610" t="s">
        <v>2124</v>
      </c>
      <c r="N610" t="s">
        <v>186</v>
      </c>
      <c r="O610" s="264" t="s">
        <v>240</v>
      </c>
      <c r="P610" s="264" t="s">
        <v>240</v>
      </c>
      <c r="Q610" s="264" t="s">
        <v>240</v>
      </c>
      <c r="R610" s="264" t="s">
        <v>240</v>
      </c>
      <c r="S610" s="264" t="s">
        <v>240</v>
      </c>
      <c r="T610" s="264" t="s">
        <v>240</v>
      </c>
      <c r="U610" s="264" t="s">
        <v>240</v>
      </c>
      <c r="V610" s="264" t="s">
        <v>240</v>
      </c>
      <c r="W610" s="264" t="s">
        <v>240</v>
      </c>
      <c r="X610" s="264" t="s">
        <v>240</v>
      </c>
      <c r="Y610" s="264" t="s">
        <v>240</v>
      </c>
      <c r="Z610" s="264" t="s">
        <v>240</v>
      </c>
      <c r="AA610" s="264" t="s">
        <v>240</v>
      </c>
      <c r="AB610" s="264" t="s">
        <v>240</v>
      </c>
      <c r="AC610" s="264" t="s">
        <v>240</v>
      </c>
      <c r="AD610" s="264" t="s">
        <v>240</v>
      </c>
      <c r="AE610" s="264" t="s">
        <v>240</v>
      </c>
      <c r="AF610" s="264" t="s">
        <v>240</v>
      </c>
      <c r="AG610" s="264" t="s">
        <v>240</v>
      </c>
      <c r="AH610" s="264" t="s">
        <v>240</v>
      </c>
      <c r="AI610" s="264" t="s">
        <v>240</v>
      </c>
      <c r="AJ610" s="264" t="s">
        <v>240</v>
      </c>
      <c r="AK610" s="264" t="s">
        <v>240</v>
      </c>
      <c r="AL610" s="264" t="s">
        <v>240</v>
      </c>
      <c r="AM610" s="264" t="s">
        <v>240</v>
      </c>
      <c r="AN610" s="264" t="s">
        <v>240</v>
      </c>
      <c r="AO610" s="264" t="s">
        <v>240</v>
      </c>
      <c r="AP610" s="264" t="s">
        <v>240</v>
      </c>
      <c r="AQ610" s="264" t="s">
        <v>240</v>
      </c>
      <c r="AR610" s="264" t="s">
        <v>240</v>
      </c>
      <c r="AS610" s="264" t="s">
        <v>240</v>
      </c>
      <c r="AT610" s="264" t="s">
        <v>240</v>
      </c>
      <c r="AU610" s="264" t="s">
        <v>240</v>
      </c>
      <c r="AV610" s="264" t="s">
        <v>240</v>
      </c>
      <c r="AW610" s="264" t="s">
        <v>240</v>
      </c>
      <c r="AX610" s="264" t="s">
        <v>240</v>
      </c>
      <c r="AY610" s="264" t="s">
        <v>2044</v>
      </c>
      <c r="AZ610" t="s">
        <v>5190</v>
      </c>
    </row>
    <row r="611" spans="1:52" ht="15" x14ac:dyDescent="0.25">
      <c r="A611" s="269">
        <v>706948</v>
      </c>
      <c r="B611" s="264" t="s">
        <v>261</v>
      </c>
      <c r="C611" s="264" t="s">
        <v>188</v>
      </c>
      <c r="D611" s="264" t="s">
        <v>188</v>
      </c>
      <c r="E611" s="264" t="s">
        <v>188</v>
      </c>
      <c r="F611" s="264" t="s">
        <v>188</v>
      </c>
      <c r="G611" s="264" t="s">
        <v>188</v>
      </c>
      <c r="H611" s="264" t="s">
        <v>188</v>
      </c>
      <c r="I611" s="264" t="s">
        <v>187</v>
      </c>
      <c r="J611" s="264" t="s">
        <v>187</v>
      </c>
      <c r="K611" s="264" t="s">
        <v>187</v>
      </c>
      <c r="L611" s="264" t="s">
        <v>187</v>
      </c>
      <c r="M611" t="s">
        <v>186</v>
      </c>
      <c r="N611" t="s">
        <v>186</v>
      </c>
      <c r="O611" s="264" t="s">
        <v>240</v>
      </c>
      <c r="P611" s="264" t="s">
        <v>240</v>
      </c>
      <c r="Q611" s="264" t="s">
        <v>240</v>
      </c>
      <c r="R611" s="264" t="s">
        <v>240</v>
      </c>
      <c r="S611" s="264" t="s">
        <v>240</v>
      </c>
      <c r="T611" s="264" t="s">
        <v>240</v>
      </c>
      <c r="U611" s="264" t="s">
        <v>240</v>
      </c>
      <c r="V611" s="264" t="s">
        <v>240</v>
      </c>
      <c r="W611" s="264" t="s">
        <v>240</v>
      </c>
      <c r="X611" s="264" t="s">
        <v>240</v>
      </c>
      <c r="Y611" s="264" t="s">
        <v>240</v>
      </c>
      <c r="Z611" s="264" t="s">
        <v>240</v>
      </c>
      <c r="AA611" s="264" t="s">
        <v>240</v>
      </c>
      <c r="AB611" s="264" t="s">
        <v>240</v>
      </c>
      <c r="AC611" s="264" t="s">
        <v>240</v>
      </c>
      <c r="AD611" s="264" t="s">
        <v>240</v>
      </c>
      <c r="AE611" s="264" t="s">
        <v>240</v>
      </c>
      <c r="AF611" s="264" t="s">
        <v>240</v>
      </c>
      <c r="AG611" s="264" t="s">
        <v>240</v>
      </c>
      <c r="AH611" s="264" t="s">
        <v>240</v>
      </c>
      <c r="AI611" s="264" t="s">
        <v>240</v>
      </c>
      <c r="AJ611" s="264" t="s">
        <v>240</v>
      </c>
      <c r="AK611" s="264" t="s">
        <v>240</v>
      </c>
      <c r="AL611" s="264" t="s">
        <v>240</v>
      </c>
      <c r="AM611" s="264" t="s">
        <v>240</v>
      </c>
      <c r="AN611" s="264" t="s">
        <v>240</v>
      </c>
      <c r="AO611" s="264" t="s">
        <v>240</v>
      </c>
      <c r="AP611" s="264" t="s">
        <v>240</v>
      </c>
      <c r="AQ611" s="264" t="s">
        <v>240</v>
      </c>
      <c r="AR611" s="264" t="s">
        <v>240</v>
      </c>
      <c r="AS611" s="264" t="s">
        <v>240</v>
      </c>
      <c r="AT611" s="264" t="s">
        <v>240</v>
      </c>
      <c r="AU611" s="264" t="s">
        <v>240</v>
      </c>
      <c r="AV611" s="264" t="s">
        <v>240</v>
      </c>
      <c r="AW611" s="264" t="s">
        <v>240</v>
      </c>
      <c r="AX611" s="264" t="s">
        <v>240</v>
      </c>
      <c r="AY611" s="264" t="s">
        <v>2044</v>
      </c>
      <c r="AZ611" t="s">
        <v>5190</v>
      </c>
    </row>
    <row r="612" spans="1:52" ht="15" x14ac:dyDescent="0.25">
      <c r="A612" s="269">
        <v>706949</v>
      </c>
      <c r="B612" s="264" t="s">
        <v>261</v>
      </c>
      <c r="C612" s="264" t="s">
        <v>188</v>
      </c>
      <c r="D612" s="264" t="s">
        <v>188</v>
      </c>
      <c r="E612" s="264" t="s">
        <v>188</v>
      </c>
      <c r="F612" s="264" t="s">
        <v>187</v>
      </c>
      <c r="G612" s="264" t="s">
        <v>187</v>
      </c>
      <c r="H612" s="264" t="s">
        <v>188</v>
      </c>
      <c r="I612" s="264" t="s">
        <v>187</v>
      </c>
      <c r="J612" s="264" t="s">
        <v>187</v>
      </c>
      <c r="K612" s="264" t="s">
        <v>187</v>
      </c>
      <c r="L612" s="264" t="s">
        <v>187</v>
      </c>
      <c r="M612" t="s">
        <v>186</v>
      </c>
      <c r="N612" t="s">
        <v>186</v>
      </c>
      <c r="O612" s="264" t="s">
        <v>240</v>
      </c>
      <c r="P612" s="264" t="s">
        <v>240</v>
      </c>
      <c r="Q612" s="264" t="s">
        <v>240</v>
      </c>
      <c r="R612" s="264" t="s">
        <v>240</v>
      </c>
      <c r="S612" s="264" t="s">
        <v>240</v>
      </c>
      <c r="T612" s="264" t="s">
        <v>240</v>
      </c>
      <c r="U612" s="264" t="s">
        <v>240</v>
      </c>
      <c r="V612" s="264" t="s">
        <v>240</v>
      </c>
      <c r="W612" s="264" t="s">
        <v>240</v>
      </c>
      <c r="X612" s="264" t="s">
        <v>240</v>
      </c>
      <c r="Y612" s="264" t="s">
        <v>240</v>
      </c>
      <c r="Z612" s="264" t="s">
        <v>240</v>
      </c>
      <c r="AA612" s="264" t="s">
        <v>240</v>
      </c>
      <c r="AB612" s="264" t="s">
        <v>240</v>
      </c>
      <c r="AC612" s="264" t="s">
        <v>240</v>
      </c>
      <c r="AD612" s="264" t="s">
        <v>240</v>
      </c>
      <c r="AE612" s="264" t="s">
        <v>240</v>
      </c>
      <c r="AF612" s="264" t="s">
        <v>240</v>
      </c>
      <c r="AG612" s="264" t="s">
        <v>240</v>
      </c>
      <c r="AH612" s="264" t="s">
        <v>240</v>
      </c>
      <c r="AI612" s="264" t="s">
        <v>240</v>
      </c>
      <c r="AJ612" s="264" t="s">
        <v>240</v>
      </c>
      <c r="AK612" s="264" t="s">
        <v>240</v>
      </c>
      <c r="AL612" s="264" t="s">
        <v>240</v>
      </c>
      <c r="AM612" s="264" t="s">
        <v>240</v>
      </c>
      <c r="AN612" s="264" t="s">
        <v>240</v>
      </c>
      <c r="AO612" s="264" t="s">
        <v>240</v>
      </c>
      <c r="AP612" s="264" t="s">
        <v>240</v>
      </c>
      <c r="AQ612" s="264" t="s">
        <v>240</v>
      </c>
      <c r="AR612" s="264" t="s">
        <v>240</v>
      </c>
      <c r="AS612" s="264" t="s">
        <v>240</v>
      </c>
      <c r="AT612" s="264" t="s">
        <v>240</v>
      </c>
      <c r="AU612" s="264" t="s">
        <v>240</v>
      </c>
      <c r="AV612" s="264" t="s">
        <v>240</v>
      </c>
      <c r="AW612" s="264" t="s">
        <v>240</v>
      </c>
      <c r="AX612" s="264" t="s">
        <v>240</v>
      </c>
      <c r="AY612" s="264" t="s">
        <v>2044</v>
      </c>
      <c r="AZ612" t="s">
        <v>5190</v>
      </c>
    </row>
    <row r="613" spans="1:52" ht="15" x14ac:dyDescent="0.25">
      <c r="A613" s="266">
        <v>706950</v>
      </c>
      <c r="B613" s="270" t="s">
        <v>262</v>
      </c>
      <c r="C613" t="s">
        <v>240</v>
      </c>
      <c r="D613" t="s">
        <v>240</v>
      </c>
      <c r="E613" t="s">
        <v>240</v>
      </c>
      <c r="F613" t="s">
        <v>240</v>
      </c>
      <c r="G613" t="s">
        <v>240</v>
      </c>
      <c r="H613" t="s">
        <v>240</v>
      </c>
      <c r="I613" t="s">
        <v>240</v>
      </c>
      <c r="J613" t="s">
        <v>240</v>
      </c>
      <c r="K613" t="s">
        <v>240</v>
      </c>
      <c r="L613" t="s">
        <v>240</v>
      </c>
      <c r="M613" t="s">
        <v>240</v>
      </c>
      <c r="N613" t="s">
        <v>240</v>
      </c>
      <c r="O613" t="s">
        <v>188</v>
      </c>
      <c r="P613" t="s">
        <v>188</v>
      </c>
      <c r="Q613" t="s">
        <v>188</v>
      </c>
      <c r="R613" t="s">
        <v>187</v>
      </c>
      <c r="S613" t="s">
        <v>187</v>
      </c>
      <c r="T613" t="s">
        <v>188</v>
      </c>
      <c r="U613" t="s">
        <v>240</v>
      </c>
      <c r="V613" t="s">
        <v>240</v>
      </c>
      <c r="W613" t="s">
        <v>240</v>
      </c>
      <c r="X613" t="s">
        <v>240</v>
      </c>
      <c r="Y613" t="s">
        <v>240</v>
      </c>
      <c r="Z613" t="s">
        <v>240</v>
      </c>
      <c r="AA613" t="s">
        <v>240</v>
      </c>
      <c r="AB613" t="s">
        <v>240</v>
      </c>
      <c r="AC613" t="s">
        <v>240</v>
      </c>
      <c r="AD613" t="s">
        <v>240</v>
      </c>
      <c r="AE613" t="s">
        <v>240</v>
      </c>
      <c r="AF613" t="s">
        <v>240</v>
      </c>
      <c r="AG613" t="s">
        <v>240</v>
      </c>
      <c r="AH613" t="s">
        <v>240</v>
      </c>
      <c r="AI613" t="s">
        <v>240</v>
      </c>
      <c r="AJ613" t="s">
        <v>240</v>
      </c>
      <c r="AK613" t="s">
        <v>240</v>
      </c>
      <c r="AL613" t="s">
        <v>240</v>
      </c>
      <c r="AM613" t="s">
        <v>240</v>
      </c>
      <c r="AN613" t="s">
        <v>240</v>
      </c>
      <c r="AO613" t="s">
        <v>240</v>
      </c>
      <c r="AP613" t="s">
        <v>240</v>
      </c>
      <c r="AQ613" t="s">
        <v>240</v>
      </c>
      <c r="AR613" t="s">
        <v>240</v>
      </c>
      <c r="AS613" t="s">
        <v>240</v>
      </c>
      <c r="AT613" t="s">
        <v>240</v>
      </c>
      <c r="AU613" t="s">
        <v>240</v>
      </c>
      <c r="AV613" t="s">
        <v>240</v>
      </c>
      <c r="AW613" t="s">
        <v>240</v>
      </c>
      <c r="AX613" s="259" t="s">
        <v>240</v>
      </c>
      <c r="AY613"/>
      <c r="AZ613" t="s">
        <v>240</v>
      </c>
    </row>
    <row r="614" spans="1:52" ht="15" x14ac:dyDescent="0.25">
      <c r="A614" s="269">
        <v>706951</v>
      </c>
      <c r="B614" s="264" t="s">
        <v>261</v>
      </c>
      <c r="C614" s="264" t="s">
        <v>188</v>
      </c>
      <c r="D614" s="264" t="s">
        <v>188</v>
      </c>
      <c r="E614" s="264" t="s">
        <v>188</v>
      </c>
      <c r="F614" s="264" t="s">
        <v>188</v>
      </c>
      <c r="G614" s="264" t="s">
        <v>188</v>
      </c>
      <c r="H614" s="264" t="s">
        <v>188</v>
      </c>
      <c r="I614" s="264" t="s">
        <v>187</v>
      </c>
      <c r="J614" s="264" t="s">
        <v>187</v>
      </c>
      <c r="K614" s="264" t="s">
        <v>187</v>
      </c>
      <c r="L614" s="264" t="s">
        <v>187</v>
      </c>
      <c r="M614" t="s">
        <v>2124</v>
      </c>
      <c r="N614" t="s">
        <v>186</v>
      </c>
      <c r="O614" s="264" t="s">
        <v>240</v>
      </c>
      <c r="P614" s="264" t="s">
        <v>240</v>
      </c>
      <c r="Q614" s="264" t="s">
        <v>240</v>
      </c>
      <c r="R614" s="264" t="s">
        <v>240</v>
      </c>
      <c r="S614" s="264" t="s">
        <v>240</v>
      </c>
      <c r="T614" s="264" t="s">
        <v>240</v>
      </c>
      <c r="U614" s="264" t="s">
        <v>240</v>
      </c>
      <c r="V614" s="264" t="s">
        <v>240</v>
      </c>
      <c r="W614" s="264" t="s">
        <v>240</v>
      </c>
      <c r="X614" s="264" t="s">
        <v>240</v>
      </c>
      <c r="Y614" s="264" t="s">
        <v>240</v>
      </c>
      <c r="Z614" s="264" t="s">
        <v>240</v>
      </c>
      <c r="AA614" s="264" t="s">
        <v>240</v>
      </c>
      <c r="AB614" s="264" t="s">
        <v>240</v>
      </c>
      <c r="AC614" s="264" t="s">
        <v>240</v>
      </c>
      <c r="AD614" s="264" t="s">
        <v>240</v>
      </c>
      <c r="AE614" s="264" t="s">
        <v>240</v>
      </c>
      <c r="AF614" s="264" t="s">
        <v>240</v>
      </c>
      <c r="AG614" s="264" t="s">
        <v>240</v>
      </c>
      <c r="AH614" s="264" t="s">
        <v>240</v>
      </c>
      <c r="AI614" s="264" t="s">
        <v>240</v>
      </c>
      <c r="AJ614" s="264" t="s">
        <v>240</v>
      </c>
      <c r="AK614" s="264" t="s">
        <v>240</v>
      </c>
      <c r="AL614" s="264" t="s">
        <v>240</v>
      </c>
      <c r="AM614" s="264" t="s">
        <v>240</v>
      </c>
      <c r="AN614" s="264" t="s">
        <v>240</v>
      </c>
      <c r="AO614" s="264" t="s">
        <v>240</v>
      </c>
      <c r="AP614" s="264" t="s">
        <v>240</v>
      </c>
      <c r="AQ614" s="264" t="s">
        <v>240</v>
      </c>
      <c r="AR614" s="264" t="s">
        <v>240</v>
      </c>
      <c r="AS614" s="264" t="s">
        <v>240</v>
      </c>
      <c r="AT614" s="264" t="s">
        <v>240</v>
      </c>
      <c r="AU614" s="264" t="s">
        <v>240</v>
      </c>
      <c r="AV614" s="264" t="s">
        <v>240</v>
      </c>
      <c r="AW614" s="264" t="s">
        <v>240</v>
      </c>
      <c r="AX614" s="264" t="s">
        <v>240</v>
      </c>
      <c r="AY614" s="264" t="s">
        <v>2044</v>
      </c>
      <c r="AZ614" t="s">
        <v>5190</v>
      </c>
    </row>
    <row r="615" spans="1:52" ht="21.75" x14ac:dyDescent="0.25">
      <c r="A615" s="271">
        <v>706952</v>
      </c>
      <c r="B615" s="264" t="s">
        <v>261</v>
      </c>
      <c r="C615" s="286" t="s">
        <v>188</v>
      </c>
      <c r="D615" s="286" t="s">
        <v>188</v>
      </c>
      <c r="E615" s="286" t="s">
        <v>188</v>
      </c>
      <c r="F615" s="286" t="s">
        <v>187</v>
      </c>
      <c r="G615" s="286" t="s">
        <v>187</v>
      </c>
      <c r="H615" s="286" t="s">
        <v>188</v>
      </c>
      <c r="I615" s="286" t="s">
        <v>187</v>
      </c>
      <c r="J615" s="286" t="s">
        <v>187</v>
      </c>
      <c r="K615" s="286" t="s">
        <v>187</v>
      </c>
      <c r="L615" s="286" t="s">
        <v>187</v>
      </c>
      <c r="M615" s="286" t="s">
        <v>187</v>
      </c>
      <c r="N615" s="286" t="s">
        <v>188</v>
      </c>
      <c r="O615" s="264"/>
      <c r="P615" s="264"/>
      <c r="Q615" s="264"/>
      <c r="R615" s="264"/>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c r="AS615" s="264"/>
      <c r="AT615" s="264"/>
      <c r="AU615" s="264"/>
      <c r="AV615" s="264"/>
      <c r="AW615" s="264"/>
      <c r="AX615" s="264"/>
      <c r="AY615" s="264" t="s">
        <v>2044</v>
      </c>
      <c r="AZ615" t="s">
        <v>240</v>
      </c>
    </row>
    <row r="616" spans="1:52" ht="15" x14ac:dyDescent="0.25">
      <c r="A616" s="266">
        <v>706953</v>
      </c>
      <c r="B616" s="270" t="s">
        <v>261</v>
      </c>
      <c r="C616" t="s">
        <v>188</v>
      </c>
      <c r="D616" t="s">
        <v>186</v>
      </c>
      <c r="E616" t="s">
        <v>186</v>
      </c>
      <c r="F616" t="s">
        <v>188</v>
      </c>
      <c r="G616" t="s">
        <v>186</v>
      </c>
      <c r="H616" t="s">
        <v>186</v>
      </c>
      <c r="I616" t="s">
        <v>186</v>
      </c>
      <c r="J616" t="s">
        <v>186</v>
      </c>
      <c r="K616" t="s">
        <v>187</v>
      </c>
      <c r="L616" t="s">
        <v>188</v>
      </c>
      <c r="M616" t="s">
        <v>186</v>
      </c>
      <c r="N616" t="s">
        <v>186</v>
      </c>
      <c r="O616" t="s">
        <v>240</v>
      </c>
      <c r="P616" t="s">
        <v>240</v>
      </c>
      <c r="Q616" t="s">
        <v>240</v>
      </c>
      <c r="R616" t="s">
        <v>240</v>
      </c>
      <c r="S616" t="s">
        <v>240</v>
      </c>
      <c r="T616" t="s">
        <v>240</v>
      </c>
      <c r="U616" t="s">
        <v>240</v>
      </c>
      <c r="V616" t="s">
        <v>240</v>
      </c>
      <c r="W616" t="s">
        <v>240</v>
      </c>
      <c r="X616" t="s">
        <v>240</v>
      </c>
      <c r="Y616" t="s">
        <v>240</v>
      </c>
      <c r="Z616" t="s">
        <v>240</v>
      </c>
      <c r="AA616" t="s">
        <v>240</v>
      </c>
      <c r="AB616" t="s">
        <v>240</v>
      </c>
      <c r="AC616" t="s">
        <v>240</v>
      </c>
      <c r="AD616" t="s">
        <v>240</v>
      </c>
      <c r="AE616" t="s">
        <v>240</v>
      </c>
      <c r="AF616" t="s">
        <v>240</v>
      </c>
      <c r="AG616" t="s">
        <v>240</v>
      </c>
      <c r="AH616" t="s">
        <v>240</v>
      </c>
      <c r="AI616" t="s">
        <v>240</v>
      </c>
      <c r="AJ616" t="s">
        <v>240</v>
      </c>
      <c r="AK616" t="s">
        <v>240</v>
      </c>
      <c r="AL616" t="s">
        <v>240</v>
      </c>
      <c r="AM616" t="s">
        <v>240</v>
      </c>
      <c r="AN616" t="s">
        <v>240</v>
      </c>
      <c r="AO616" t="s">
        <v>240</v>
      </c>
      <c r="AP616" t="s">
        <v>240</v>
      </c>
      <c r="AQ616" t="s">
        <v>240</v>
      </c>
      <c r="AR616" t="s">
        <v>240</v>
      </c>
      <c r="AS616"/>
      <c r="AT616" t="s">
        <v>240</v>
      </c>
      <c r="AU616" t="s">
        <v>240</v>
      </c>
      <c r="AV616" t="s">
        <v>240</v>
      </c>
      <c r="AW616" t="s">
        <v>240</v>
      </c>
      <c r="AX616" s="259" t="s">
        <v>240</v>
      </c>
      <c r="AY616"/>
      <c r="AZ616" t="s">
        <v>5190</v>
      </c>
    </row>
    <row r="617" spans="1:52" ht="15" x14ac:dyDescent="0.25">
      <c r="A617" s="269">
        <v>706954</v>
      </c>
      <c r="B617" s="264" t="s">
        <v>261</v>
      </c>
      <c r="C617" s="264" t="s">
        <v>188</v>
      </c>
      <c r="D617" s="264" t="s">
        <v>188</v>
      </c>
      <c r="E617" s="264" t="s">
        <v>188</v>
      </c>
      <c r="F617" s="264" t="s">
        <v>188</v>
      </c>
      <c r="G617" s="264" t="s">
        <v>188</v>
      </c>
      <c r="H617" s="264" t="s">
        <v>188</v>
      </c>
      <c r="I617" s="264" t="s">
        <v>187</v>
      </c>
      <c r="J617" s="264" t="s">
        <v>187</v>
      </c>
      <c r="K617" s="264" t="s">
        <v>187</v>
      </c>
      <c r="L617" s="264" t="s">
        <v>187</v>
      </c>
      <c r="M617" t="s">
        <v>188</v>
      </c>
      <c r="N617" t="s">
        <v>186</v>
      </c>
      <c r="O617" s="264" t="s">
        <v>240</v>
      </c>
      <c r="P617" s="264" t="s">
        <v>240</v>
      </c>
      <c r="Q617" s="264" t="s">
        <v>240</v>
      </c>
      <c r="R617" s="264" t="s">
        <v>240</v>
      </c>
      <c r="S617" s="264" t="s">
        <v>240</v>
      </c>
      <c r="T617" s="264" t="s">
        <v>240</v>
      </c>
      <c r="U617" s="264" t="s">
        <v>240</v>
      </c>
      <c r="V617" s="264" t="s">
        <v>240</v>
      </c>
      <c r="W617" s="264" t="s">
        <v>240</v>
      </c>
      <c r="X617" s="264" t="s">
        <v>240</v>
      </c>
      <c r="Y617" s="264" t="s">
        <v>240</v>
      </c>
      <c r="Z617" s="264" t="s">
        <v>240</v>
      </c>
      <c r="AA617" s="264" t="s">
        <v>240</v>
      </c>
      <c r="AB617" s="264" t="s">
        <v>240</v>
      </c>
      <c r="AC617" s="264" t="s">
        <v>240</v>
      </c>
      <c r="AD617" s="264" t="s">
        <v>240</v>
      </c>
      <c r="AE617" s="264" t="s">
        <v>240</v>
      </c>
      <c r="AF617" s="264" t="s">
        <v>240</v>
      </c>
      <c r="AG617" s="264" t="s">
        <v>240</v>
      </c>
      <c r="AH617" s="264" t="s">
        <v>240</v>
      </c>
      <c r="AI617" s="264" t="s">
        <v>240</v>
      </c>
      <c r="AJ617" s="264" t="s">
        <v>240</v>
      </c>
      <c r="AK617" s="264" t="s">
        <v>240</v>
      </c>
      <c r="AL617" s="264" t="s">
        <v>240</v>
      </c>
      <c r="AM617" s="264" t="s">
        <v>240</v>
      </c>
      <c r="AN617" s="264" t="s">
        <v>240</v>
      </c>
      <c r="AO617" s="264" t="s">
        <v>240</v>
      </c>
      <c r="AP617" s="264" t="s">
        <v>240</v>
      </c>
      <c r="AQ617" s="264" t="s">
        <v>240</v>
      </c>
      <c r="AR617" s="264" t="s">
        <v>240</v>
      </c>
      <c r="AS617" s="264" t="s">
        <v>240</v>
      </c>
      <c r="AT617" s="264" t="s">
        <v>240</v>
      </c>
      <c r="AU617" s="264" t="s">
        <v>240</v>
      </c>
      <c r="AV617" s="264" t="s">
        <v>240</v>
      </c>
      <c r="AW617" s="264" t="s">
        <v>240</v>
      </c>
      <c r="AX617" s="264" t="s">
        <v>240</v>
      </c>
      <c r="AY617" s="264" t="s">
        <v>2044</v>
      </c>
      <c r="AZ617" t="s">
        <v>5190</v>
      </c>
    </row>
    <row r="618" spans="1:52" ht="15" x14ac:dyDescent="0.25">
      <c r="A618" s="266">
        <v>706955</v>
      </c>
      <c r="B618" s="270" t="s">
        <v>468</v>
      </c>
      <c r="C618" t="s">
        <v>188</v>
      </c>
      <c r="D618" t="s">
        <v>188</v>
      </c>
      <c r="E618" t="s">
        <v>188</v>
      </c>
      <c r="F618" t="s">
        <v>188</v>
      </c>
      <c r="G618" t="s">
        <v>188</v>
      </c>
      <c r="H618" t="s">
        <v>186</v>
      </c>
      <c r="I618" t="s">
        <v>188</v>
      </c>
      <c r="J618" t="s">
        <v>186</v>
      </c>
      <c r="K618" t="s">
        <v>188</v>
      </c>
      <c r="L618" t="s">
        <v>188</v>
      </c>
      <c r="M618" t="s">
        <v>186</v>
      </c>
      <c r="N618" t="s">
        <v>186</v>
      </c>
      <c r="O618" t="s">
        <v>186</v>
      </c>
      <c r="P618" t="s">
        <v>186</v>
      </c>
      <c r="Q618" t="s">
        <v>186</v>
      </c>
      <c r="R618" t="s">
        <v>188</v>
      </c>
      <c r="S618" t="s">
        <v>186</v>
      </c>
      <c r="T618" t="s">
        <v>188</v>
      </c>
      <c r="U618" t="s">
        <v>188</v>
      </c>
      <c r="V618" t="s">
        <v>188</v>
      </c>
      <c r="W618" t="s">
        <v>188</v>
      </c>
      <c r="X618" t="s">
        <v>188</v>
      </c>
      <c r="Y618" t="s">
        <v>188</v>
      </c>
      <c r="Z618" t="s">
        <v>188</v>
      </c>
      <c r="AA618" t="s">
        <v>240</v>
      </c>
      <c r="AB618" t="s">
        <v>240</v>
      </c>
      <c r="AC618" t="s">
        <v>240</v>
      </c>
      <c r="AD618" t="s">
        <v>240</v>
      </c>
      <c r="AE618" t="s">
        <v>240</v>
      </c>
      <c r="AF618" t="s">
        <v>240</v>
      </c>
      <c r="AG618" t="s">
        <v>240</v>
      </c>
      <c r="AH618" t="s">
        <v>240</v>
      </c>
      <c r="AI618" t="s">
        <v>240</v>
      </c>
      <c r="AJ618" t="s">
        <v>240</v>
      </c>
      <c r="AK618" t="s">
        <v>240</v>
      </c>
      <c r="AL618" t="s">
        <v>240</v>
      </c>
      <c r="AM618" t="s">
        <v>240</v>
      </c>
      <c r="AN618" t="s">
        <v>240</v>
      </c>
      <c r="AO618" t="s">
        <v>240</v>
      </c>
      <c r="AP618" t="s">
        <v>240</v>
      </c>
      <c r="AQ618" t="s">
        <v>240</v>
      </c>
      <c r="AR618" t="s">
        <v>240</v>
      </c>
      <c r="AS618" t="s">
        <v>240</v>
      </c>
      <c r="AT618" t="s">
        <v>240</v>
      </c>
      <c r="AU618" t="s">
        <v>240</v>
      </c>
      <c r="AV618" t="s">
        <v>240</v>
      </c>
      <c r="AW618" t="s">
        <v>240</v>
      </c>
      <c r="AX618" s="259" t="s">
        <v>240</v>
      </c>
      <c r="AY618"/>
      <c r="AZ618" t="s">
        <v>240</v>
      </c>
    </row>
    <row r="619" spans="1:52" ht="15" x14ac:dyDescent="0.25">
      <c r="A619" s="269">
        <v>706956</v>
      </c>
      <c r="B619" s="264" t="s">
        <v>261</v>
      </c>
      <c r="C619" s="264" t="s">
        <v>188</v>
      </c>
      <c r="D619" s="264" t="s">
        <v>187</v>
      </c>
      <c r="E619" s="264" t="s">
        <v>188</v>
      </c>
      <c r="F619" s="264" t="s">
        <v>188</v>
      </c>
      <c r="G619" s="264" t="s">
        <v>188</v>
      </c>
      <c r="H619" s="264" t="s">
        <v>187</v>
      </c>
      <c r="I619" s="264" t="s">
        <v>187</v>
      </c>
      <c r="J619" s="264" t="s">
        <v>187</v>
      </c>
      <c r="K619" s="264" t="s">
        <v>187</v>
      </c>
      <c r="L619" s="264" t="s">
        <v>187</v>
      </c>
      <c r="M619" t="s">
        <v>186</v>
      </c>
      <c r="N619" t="s">
        <v>186</v>
      </c>
      <c r="O619" s="264" t="s">
        <v>240</v>
      </c>
      <c r="P619" s="264" t="s">
        <v>240</v>
      </c>
      <c r="Q619" s="264" t="s">
        <v>240</v>
      </c>
      <c r="R619" s="264" t="s">
        <v>240</v>
      </c>
      <c r="S619" s="264" t="s">
        <v>240</v>
      </c>
      <c r="T619" s="264" t="s">
        <v>240</v>
      </c>
      <c r="U619" s="264" t="s">
        <v>240</v>
      </c>
      <c r="V619" s="264" t="s">
        <v>240</v>
      </c>
      <c r="W619" s="264" t="s">
        <v>240</v>
      </c>
      <c r="X619" s="264" t="s">
        <v>240</v>
      </c>
      <c r="Y619" s="264" t="s">
        <v>240</v>
      </c>
      <c r="Z619" s="264" t="s">
        <v>240</v>
      </c>
      <c r="AA619" s="264" t="s">
        <v>240</v>
      </c>
      <c r="AB619" s="264" t="s">
        <v>240</v>
      </c>
      <c r="AC619" s="264" t="s">
        <v>240</v>
      </c>
      <c r="AD619" s="264" t="s">
        <v>240</v>
      </c>
      <c r="AE619" s="264" t="s">
        <v>240</v>
      </c>
      <c r="AF619" s="264" t="s">
        <v>240</v>
      </c>
      <c r="AG619" s="264" t="s">
        <v>240</v>
      </c>
      <c r="AH619" s="264" t="s">
        <v>240</v>
      </c>
      <c r="AI619" s="264" t="s">
        <v>240</v>
      </c>
      <c r="AJ619" s="264" t="s">
        <v>240</v>
      </c>
      <c r="AK619" s="264" t="s">
        <v>240</v>
      </c>
      <c r="AL619" s="264" t="s">
        <v>240</v>
      </c>
      <c r="AM619" s="264" t="s">
        <v>240</v>
      </c>
      <c r="AN619" s="264" t="s">
        <v>240</v>
      </c>
      <c r="AO619" s="264" t="s">
        <v>240</v>
      </c>
      <c r="AP619" s="264" t="s">
        <v>240</v>
      </c>
      <c r="AQ619" s="264" t="s">
        <v>240</v>
      </c>
      <c r="AR619" s="264" t="s">
        <v>240</v>
      </c>
      <c r="AS619" s="264" t="s">
        <v>240</v>
      </c>
      <c r="AT619" s="264" t="s">
        <v>240</v>
      </c>
      <c r="AU619" s="264" t="s">
        <v>240</v>
      </c>
      <c r="AV619" s="264" t="s">
        <v>240</v>
      </c>
      <c r="AW619" s="264" t="s">
        <v>240</v>
      </c>
      <c r="AX619" s="264" t="s">
        <v>240</v>
      </c>
      <c r="AY619" s="264" t="s">
        <v>2044</v>
      </c>
      <c r="AZ619" t="s">
        <v>240</v>
      </c>
    </row>
    <row r="620" spans="1:52" ht="15" x14ac:dyDescent="0.25">
      <c r="A620" s="269">
        <v>706957</v>
      </c>
      <c r="B620" s="264" t="s">
        <v>261</v>
      </c>
      <c r="C620" s="264" t="s">
        <v>188</v>
      </c>
      <c r="D620" s="264" t="s">
        <v>188</v>
      </c>
      <c r="E620" s="264" t="s">
        <v>188</v>
      </c>
      <c r="F620" s="264" t="s">
        <v>188</v>
      </c>
      <c r="G620" s="264" t="s">
        <v>188</v>
      </c>
      <c r="H620" s="264" t="s">
        <v>188</v>
      </c>
      <c r="I620" s="264" t="s">
        <v>187</v>
      </c>
      <c r="J620" s="264" t="s">
        <v>187</v>
      </c>
      <c r="K620" s="264" t="s">
        <v>187</v>
      </c>
      <c r="L620" s="264" t="s">
        <v>187</v>
      </c>
      <c r="M620" t="s">
        <v>186</v>
      </c>
      <c r="N620" t="s">
        <v>186</v>
      </c>
      <c r="O620" s="264" t="s">
        <v>240</v>
      </c>
      <c r="P620" s="264" t="s">
        <v>240</v>
      </c>
      <c r="Q620" s="264" t="s">
        <v>240</v>
      </c>
      <c r="R620" s="264" t="s">
        <v>240</v>
      </c>
      <c r="S620" s="264" t="s">
        <v>240</v>
      </c>
      <c r="T620" s="264" t="s">
        <v>240</v>
      </c>
      <c r="U620" s="264" t="s">
        <v>240</v>
      </c>
      <c r="V620" s="264" t="s">
        <v>240</v>
      </c>
      <c r="W620" s="264" t="s">
        <v>240</v>
      </c>
      <c r="X620" s="264" t="s">
        <v>240</v>
      </c>
      <c r="Y620" s="264" t="s">
        <v>240</v>
      </c>
      <c r="Z620" s="264" t="s">
        <v>240</v>
      </c>
      <c r="AA620" s="264" t="s">
        <v>240</v>
      </c>
      <c r="AB620" s="264" t="s">
        <v>240</v>
      </c>
      <c r="AC620" s="264" t="s">
        <v>240</v>
      </c>
      <c r="AD620" s="264" t="s">
        <v>240</v>
      </c>
      <c r="AE620" s="264" t="s">
        <v>240</v>
      </c>
      <c r="AF620" s="264" t="s">
        <v>240</v>
      </c>
      <c r="AG620" s="264" t="s">
        <v>240</v>
      </c>
      <c r="AH620" s="264" t="s">
        <v>240</v>
      </c>
      <c r="AI620" s="264" t="s">
        <v>240</v>
      </c>
      <c r="AJ620" s="264" t="s">
        <v>240</v>
      </c>
      <c r="AK620" s="264" t="s">
        <v>240</v>
      </c>
      <c r="AL620" s="264" t="s">
        <v>240</v>
      </c>
      <c r="AM620" s="264" t="s">
        <v>240</v>
      </c>
      <c r="AN620" s="264" t="s">
        <v>240</v>
      </c>
      <c r="AO620" s="264" t="s">
        <v>240</v>
      </c>
      <c r="AP620" s="264" t="s">
        <v>240</v>
      </c>
      <c r="AQ620" s="264" t="s">
        <v>240</v>
      </c>
      <c r="AR620" s="264" t="s">
        <v>240</v>
      </c>
      <c r="AS620" s="264" t="s">
        <v>240</v>
      </c>
      <c r="AT620" s="264" t="s">
        <v>240</v>
      </c>
      <c r="AU620" s="264" t="s">
        <v>240</v>
      </c>
      <c r="AV620" s="264" t="s">
        <v>240</v>
      </c>
      <c r="AW620" s="264" t="s">
        <v>240</v>
      </c>
      <c r="AX620" s="264" t="s">
        <v>240</v>
      </c>
      <c r="AY620" s="264" t="s">
        <v>2044</v>
      </c>
      <c r="AZ620" t="s">
        <v>240</v>
      </c>
    </row>
    <row r="621" spans="1:52" ht="15" x14ac:dyDescent="0.25">
      <c r="A621" s="269">
        <v>706958</v>
      </c>
      <c r="B621" s="264" t="s">
        <v>467</v>
      </c>
      <c r="C621" s="264" t="s">
        <v>188</v>
      </c>
      <c r="D621" s="264" t="s">
        <v>187</v>
      </c>
      <c r="E621" s="264" t="s">
        <v>186</v>
      </c>
      <c r="F621" s="264" t="s">
        <v>188</v>
      </c>
      <c r="G621" s="264" t="s">
        <v>186</v>
      </c>
      <c r="H621" s="264" t="s">
        <v>188</v>
      </c>
      <c r="I621" s="264" t="s">
        <v>186</v>
      </c>
      <c r="J621" s="264" t="s">
        <v>187</v>
      </c>
      <c r="K621" s="264" t="s">
        <v>187</v>
      </c>
      <c r="L621" s="264" t="s">
        <v>186</v>
      </c>
      <c r="M621" t="s">
        <v>188</v>
      </c>
      <c r="N621" t="s">
        <v>186</v>
      </c>
      <c r="O621" s="264" t="s">
        <v>187</v>
      </c>
      <c r="P621" s="264" t="s">
        <v>187</v>
      </c>
      <c r="Q621" s="264" t="s">
        <v>187</v>
      </c>
      <c r="R621" s="264" t="s">
        <v>187</v>
      </c>
      <c r="S621" s="264" t="s">
        <v>187</v>
      </c>
      <c r="T621" s="264" t="s">
        <v>187</v>
      </c>
      <c r="U621" s="264" t="s">
        <v>240</v>
      </c>
      <c r="V621" s="264" t="s">
        <v>240</v>
      </c>
      <c r="W621" s="264" t="s">
        <v>240</v>
      </c>
      <c r="X621" s="264" t="s">
        <v>240</v>
      </c>
      <c r="Y621" s="264" t="s">
        <v>240</v>
      </c>
      <c r="Z621" s="264" t="s">
        <v>240</v>
      </c>
      <c r="AA621" s="264" t="s">
        <v>240</v>
      </c>
      <c r="AB621" s="264" t="s">
        <v>240</v>
      </c>
      <c r="AC621" s="264" t="s">
        <v>240</v>
      </c>
      <c r="AD621" s="264" t="s">
        <v>240</v>
      </c>
      <c r="AE621" s="264" t="s">
        <v>240</v>
      </c>
      <c r="AF621" s="264" t="s">
        <v>240</v>
      </c>
      <c r="AG621" s="264" t="s">
        <v>240</v>
      </c>
      <c r="AH621" s="264" t="s">
        <v>240</v>
      </c>
      <c r="AI621" s="264" t="s">
        <v>240</v>
      </c>
      <c r="AJ621" s="264" t="s">
        <v>240</v>
      </c>
      <c r="AK621" s="264" t="s">
        <v>240</v>
      </c>
      <c r="AL621" s="264" t="s">
        <v>240</v>
      </c>
      <c r="AM621" s="264" t="s">
        <v>240</v>
      </c>
      <c r="AN621" s="264" t="s">
        <v>240</v>
      </c>
      <c r="AO621" s="264" t="s">
        <v>240</v>
      </c>
      <c r="AP621" s="264" t="s">
        <v>240</v>
      </c>
      <c r="AQ621" s="264" t="s">
        <v>240</v>
      </c>
      <c r="AR621" s="264" t="s">
        <v>240</v>
      </c>
      <c r="AS621" s="264" t="s">
        <v>240</v>
      </c>
      <c r="AT621" s="264" t="s">
        <v>240</v>
      </c>
      <c r="AU621" s="264" t="s">
        <v>240</v>
      </c>
      <c r="AV621" s="264" t="s">
        <v>240</v>
      </c>
      <c r="AW621" s="264" t="s">
        <v>240</v>
      </c>
      <c r="AX621" s="264" t="s">
        <v>240</v>
      </c>
      <c r="AY621" s="264" t="s">
        <v>2044</v>
      </c>
      <c r="AZ621" t="s">
        <v>240</v>
      </c>
    </row>
    <row r="622" spans="1:52" ht="15" x14ac:dyDescent="0.25">
      <c r="A622" s="269">
        <v>706959</v>
      </c>
      <c r="B622" s="264" t="s">
        <v>261</v>
      </c>
      <c r="C622" s="264" t="s">
        <v>188</v>
      </c>
      <c r="D622" s="264" t="s">
        <v>188</v>
      </c>
      <c r="E622" s="264" t="s">
        <v>188</v>
      </c>
      <c r="F622" s="264" t="s">
        <v>188</v>
      </c>
      <c r="G622" s="264" t="s">
        <v>188</v>
      </c>
      <c r="H622" s="264" t="s">
        <v>188</v>
      </c>
      <c r="I622" s="264" t="s">
        <v>187</v>
      </c>
      <c r="J622" s="264" t="s">
        <v>187</v>
      </c>
      <c r="K622" s="264" t="s">
        <v>187</v>
      </c>
      <c r="L622" s="264" t="s">
        <v>187</v>
      </c>
      <c r="M622" t="s">
        <v>2124</v>
      </c>
      <c r="N622" t="s">
        <v>186</v>
      </c>
      <c r="O622" s="264" t="s">
        <v>240</v>
      </c>
      <c r="P622" s="264" t="s">
        <v>240</v>
      </c>
      <c r="Q622" s="264" t="s">
        <v>240</v>
      </c>
      <c r="R622" s="264" t="s">
        <v>240</v>
      </c>
      <c r="S622" s="264" t="s">
        <v>240</v>
      </c>
      <c r="T622" s="264" t="s">
        <v>240</v>
      </c>
      <c r="U622" s="264" t="s">
        <v>240</v>
      </c>
      <c r="V622" s="264" t="s">
        <v>240</v>
      </c>
      <c r="W622" s="264" t="s">
        <v>240</v>
      </c>
      <c r="X622" s="264" t="s">
        <v>240</v>
      </c>
      <c r="Y622" s="264" t="s">
        <v>240</v>
      </c>
      <c r="Z622" s="264" t="s">
        <v>240</v>
      </c>
      <c r="AA622" s="264" t="s">
        <v>240</v>
      </c>
      <c r="AB622" s="264" t="s">
        <v>240</v>
      </c>
      <c r="AC622" s="264" t="s">
        <v>240</v>
      </c>
      <c r="AD622" s="264" t="s">
        <v>240</v>
      </c>
      <c r="AE622" s="264" t="s">
        <v>240</v>
      </c>
      <c r="AF622" s="264" t="s">
        <v>240</v>
      </c>
      <c r="AG622" s="264" t="s">
        <v>240</v>
      </c>
      <c r="AH622" s="264" t="s">
        <v>240</v>
      </c>
      <c r="AI622" s="264" t="s">
        <v>240</v>
      </c>
      <c r="AJ622" s="264" t="s">
        <v>240</v>
      </c>
      <c r="AK622" s="264" t="s">
        <v>240</v>
      </c>
      <c r="AL622" s="264" t="s">
        <v>240</v>
      </c>
      <c r="AM622" s="264" t="s">
        <v>240</v>
      </c>
      <c r="AN622" s="264" t="s">
        <v>240</v>
      </c>
      <c r="AO622" s="264" t="s">
        <v>240</v>
      </c>
      <c r="AP622" s="264" t="s">
        <v>240</v>
      </c>
      <c r="AQ622" s="264" t="s">
        <v>240</v>
      </c>
      <c r="AR622" s="264" t="s">
        <v>240</v>
      </c>
      <c r="AS622" s="264" t="s">
        <v>240</v>
      </c>
      <c r="AT622" s="264" t="s">
        <v>240</v>
      </c>
      <c r="AU622" s="264" t="s">
        <v>240</v>
      </c>
      <c r="AV622" s="264" t="s">
        <v>240</v>
      </c>
      <c r="AW622" s="264" t="s">
        <v>240</v>
      </c>
      <c r="AX622" s="264" t="s">
        <v>240</v>
      </c>
      <c r="AY622" s="264" t="s">
        <v>2044</v>
      </c>
      <c r="AZ622" t="s">
        <v>5190</v>
      </c>
    </row>
    <row r="623" spans="1:52" ht="15" x14ac:dyDescent="0.25">
      <c r="A623" s="269">
        <v>706960</v>
      </c>
      <c r="B623" s="264" t="s">
        <v>261</v>
      </c>
      <c r="C623" s="264" t="s">
        <v>188</v>
      </c>
      <c r="D623" s="264" t="s">
        <v>188</v>
      </c>
      <c r="E623" s="264" t="s">
        <v>188</v>
      </c>
      <c r="F623" s="264" t="s">
        <v>188</v>
      </c>
      <c r="G623" s="264" t="s">
        <v>188</v>
      </c>
      <c r="H623" s="264" t="s">
        <v>188</v>
      </c>
      <c r="I623" s="264" t="s">
        <v>187</v>
      </c>
      <c r="J623" s="264" t="s">
        <v>187</v>
      </c>
      <c r="K623" s="264" t="s">
        <v>187</v>
      </c>
      <c r="L623" s="264" t="s">
        <v>187</v>
      </c>
      <c r="M623" t="s">
        <v>186</v>
      </c>
      <c r="N623" t="s">
        <v>186</v>
      </c>
      <c r="O623" s="264" t="s">
        <v>240</v>
      </c>
      <c r="P623" s="264" t="s">
        <v>240</v>
      </c>
      <c r="Q623" s="264" t="s">
        <v>240</v>
      </c>
      <c r="R623" s="264" t="s">
        <v>240</v>
      </c>
      <c r="S623" s="264" t="s">
        <v>240</v>
      </c>
      <c r="T623" s="264" t="s">
        <v>240</v>
      </c>
      <c r="U623" s="264" t="s">
        <v>240</v>
      </c>
      <c r="V623" s="264" t="s">
        <v>240</v>
      </c>
      <c r="W623" s="264" t="s">
        <v>240</v>
      </c>
      <c r="X623" s="264" t="s">
        <v>240</v>
      </c>
      <c r="Y623" s="264" t="s">
        <v>240</v>
      </c>
      <c r="Z623" s="264" t="s">
        <v>240</v>
      </c>
      <c r="AA623" s="264" t="s">
        <v>240</v>
      </c>
      <c r="AB623" s="264" t="s">
        <v>240</v>
      </c>
      <c r="AC623" s="264" t="s">
        <v>240</v>
      </c>
      <c r="AD623" s="264" t="s">
        <v>240</v>
      </c>
      <c r="AE623" s="264" t="s">
        <v>240</v>
      </c>
      <c r="AF623" s="264" t="s">
        <v>240</v>
      </c>
      <c r="AG623" s="264" t="s">
        <v>240</v>
      </c>
      <c r="AH623" s="264" t="s">
        <v>240</v>
      </c>
      <c r="AI623" s="264" t="s">
        <v>240</v>
      </c>
      <c r="AJ623" s="264" t="s">
        <v>240</v>
      </c>
      <c r="AK623" s="264" t="s">
        <v>240</v>
      </c>
      <c r="AL623" s="264" t="s">
        <v>240</v>
      </c>
      <c r="AM623" s="264" t="s">
        <v>240</v>
      </c>
      <c r="AN623" s="264" t="s">
        <v>240</v>
      </c>
      <c r="AO623" s="264" t="s">
        <v>240</v>
      </c>
      <c r="AP623" s="264" t="s">
        <v>240</v>
      </c>
      <c r="AQ623" s="264" t="s">
        <v>240</v>
      </c>
      <c r="AR623" s="264" t="s">
        <v>240</v>
      </c>
      <c r="AS623" s="264" t="s">
        <v>240</v>
      </c>
      <c r="AT623" s="264" t="s">
        <v>240</v>
      </c>
      <c r="AU623" s="264" t="s">
        <v>240</v>
      </c>
      <c r="AV623" s="264" t="s">
        <v>240</v>
      </c>
      <c r="AW623" s="264" t="s">
        <v>240</v>
      </c>
      <c r="AX623" s="264" t="s">
        <v>240</v>
      </c>
      <c r="AY623" s="264" t="s">
        <v>2044</v>
      </c>
      <c r="AZ623" t="s">
        <v>5190</v>
      </c>
    </row>
    <row r="624" spans="1:52" ht="15" x14ac:dyDescent="0.25">
      <c r="A624" s="269">
        <v>706961</v>
      </c>
      <c r="B624" s="264" t="s">
        <v>261</v>
      </c>
      <c r="C624" s="264" t="s">
        <v>187</v>
      </c>
      <c r="D624" s="264" t="s">
        <v>186</v>
      </c>
      <c r="E624" s="264" t="s">
        <v>188</v>
      </c>
      <c r="F624" s="264" t="s">
        <v>186</v>
      </c>
      <c r="G624" s="264" t="s">
        <v>186</v>
      </c>
      <c r="H624" s="264" t="s">
        <v>187</v>
      </c>
      <c r="I624" s="264" t="s">
        <v>187</v>
      </c>
      <c r="J624" s="264" t="s">
        <v>187</v>
      </c>
      <c r="K624" s="264" t="s">
        <v>187</v>
      </c>
      <c r="L624" s="264" t="s">
        <v>187</v>
      </c>
      <c r="M624" t="s">
        <v>186</v>
      </c>
      <c r="N624" t="s">
        <v>186</v>
      </c>
      <c r="O624" s="264" t="s">
        <v>240</v>
      </c>
      <c r="P624" s="264" t="s">
        <v>240</v>
      </c>
      <c r="Q624" s="264" t="s">
        <v>240</v>
      </c>
      <c r="R624" s="264" t="s">
        <v>240</v>
      </c>
      <c r="S624" s="264" t="s">
        <v>240</v>
      </c>
      <c r="T624" s="264" t="s">
        <v>240</v>
      </c>
      <c r="U624" s="264" t="s">
        <v>240</v>
      </c>
      <c r="V624" s="264" t="s">
        <v>240</v>
      </c>
      <c r="W624" s="264" t="s">
        <v>240</v>
      </c>
      <c r="X624" s="264" t="s">
        <v>240</v>
      </c>
      <c r="Y624" s="264" t="s">
        <v>240</v>
      </c>
      <c r="Z624" s="264" t="s">
        <v>240</v>
      </c>
      <c r="AA624" s="264" t="s">
        <v>240</v>
      </c>
      <c r="AB624" s="264" t="s">
        <v>240</v>
      </c>
      <c r="AC624" s="264" t="s">
        <v>240</v>
      </c>
      <c r="AD624" s="264" t="s">
        <v>240</v>
      </c>
      <c r="AE624" s="264" t="s">
        <v>240</v>
      </c>
      <c r="AF624" s="264" t="s">
        <v>240</v>
      </c>
      <c r="AG624" s="264" t="s">
        <v>240</v>
      </c>
      <c r="AH624" s="264" t="s">
        <v>240</v>
      </c>
      <c r="AI624" s="264" t="s">
        <v>240</v>
      </c>
      <c r="AJ624" s="264" t="s">
        <v>240</v>
      </c>
      <c r="AK624" s="264" t="s">
        <v>240</v>
      </c>
      <c r="AL624" s="264" t="s">
        <v>240</v>
      </c>
      <c r="AM624" s="264" t="s">
        <v>240</v>
      </c>
      <c r="AN624" s="264" t="s">
        <v>240</v>
      </c>
      <c r="AO624" s="264" t="s">
        <v>240</v>
      </c>
      <c r="AP624" s="264" t="s">
        <v>240</v>
      </c>
      <c r="AQ624" s="264" t="s">
        <v>240</v>
      </c>
      <c r="AR624" s="264" t="s">
        <v>240</v>
      </c>
      <c r="AS624" s="264" t="s">
        <v>240</v>
      </c>
      <c r="AT624" s="264" t="s">
        <v>240</v>
      </c>
      <c r="AU624" s="264" t="s">
        <v>240</v>
      </c>
      <c r="AV624" s="264" t="s">
        <v>240</v>
      </c>
      <c r="AW624" s="264" t="s">
        <v>240</v>
      </c>
      <c r="AX624" s="264" t="s">
        <v>240</v>
      </c>
      <c r="AY624" s="264" t="s">
        <v>2044</v>
      </c>
      <c r="AZ624" t="s">
        <v>5190</v>
      </c>
    </row>
    <row r="625" spans="1:52" ht="15" x14ac:dyDescent="0.25">
      <c r="A625" s="269">
        <v>706962</v>
      </c>
      <c r="B625" s="264" t="s">
        <v>261</v>
      </c>
      <c r="C625" s="264" t="s">
        <v>188</v>
      </c>
      <c r="D625" s="264" t="s">
        <v>188</v>
      </c>
      <c r="E625" s="264" t="s">
        <v>188</v>
      </c>
      <c r="F625" s="264" t="s">
        <v>188</v>
      </c>
      <c r="G625" s="264" t="s">
        <v>188</v>
      </c>
      <c r="H625" s="264" t="s">
        <v>188</v>
      </c>
      <c r="I625" s="264" t="s">
        <v>187</v>
      </c>
      <c r="J625" s="264" t="s">
        <v>187</v>
      </c>
      <c r="K625" s="264" t="s">
        <v>187</v>
      </c>
      <c r="L625" s="264" t="s">
        <v>187</v>
      </c>
      <c r="M625" t="s">
        <v>188</v>
      </c>
      <c r="N625" t="s">
        <v>186</v>
      </c>
      <c r="O625" s="264" t="s">
        <v>240</v>
      </c>
      <c r="P625" s="264" t="s">
        <v>240</v>
      </c>
      <c r="Q625" s="264" t="s">
        <v>240</v>
      </c>
      <c r="R625" s="264" t="s">
        <v>240</v>
      </c>
      <c r="S625" s="264" t="s">
        <v>240</v>
      </c>
      <c r="T625" s="264" t="s">
        <v>240</v>
      </c>
      <c r="U625" s="264" t="s">
        <v>240</v>
      </c>
      <c r="V625" s="264" t="s">
        <v>240</v>
      </c>
      <c r="W625" s="264" t="s">
        <v>240</v>
      </c>
      <c r="X625" s="264" t="s">
        <v>240</v>
      </c>
      <c r="Y625" s="264" t="s">
        <v>240</v>
      </c>
      <c r="Z625" s="264" t="s">
        <v>240</v>
      </c>
      <c r="AA625" s="264" t="s">
        <v>240</v>
      </c>
      <c r="AB625" s="264" t="s">
        <v>240</v>
      </c>
      <c r="AC625" s="264" t="s">
        <v>240</v>
      </c>
      <c r="AD625" s="264" t="s">
        <v>240</v>
      </c>
      <c r="AE625" s="264" t="s">
        <v>240</v>
      </c>
      <c r="AF625" s="264" t="s">
        <v>240</v>
      </c>
      <c r="AG625" s="264" t="s">
        <v>240</v>
      </c>
      <c r="AH625" s="264" t="s">
        <v>240</v>
      </c>
      <c r="AI625" s="264" t="s">
        <v>240</v>
      </c>
      <c r="AJ625" s="264" t="s">
        <v>240</v>
      </c>
      <c r="AK625" s="264" t="s">
        <v>240</v>
      </c>
      <c r="AL625" s="264" t="s">
        <v>240</v>
      </c>
      <c r="AM625" s="264" t="s">
        <v>240</v>
      </c>
      <c r="AN625" s="264" t="s">
        <v>240</v>
      </c>
      <c r="AO625" s="264" t="s">
        <v>240</v>
      </c>
      <c r="AP625" s="264" t="s">
        <v>240</v>
      </c>
      <c r="AQ625" s="264" t="s">
        <v>240</v>
      </c>
      <c r="AR625" s="264" t="s">
        <v>240</v>
      </c>
      <c r="AS625" s="264" t="s">
        <v>240</v>
      </c>
      <c r="AT625" s="264" t="s">
        <v>240</v>
      </c>
      <c r="AU625" s="264" t="s">
        <v>240</v>
      </c>
      <c r="AV625" s="264" t="s">
        <v>240</v>
      </c>
      <c r="AW625" s="264" t="s">
        <v>240</v>
      </c>
      <c r="AX625" s="264" t="s">
        <v>240</v>
      </c>
      <c r="AY625" s="264" t="s">
        <v>2044</v>
      </c>
      <c r="AZ625" t="s">
        <v>5190</v>
      </c>
    </row>
    <row r="626" spans="1:52" ht="15" x14ac:dyDescent="0.25">
      <c r="A626" s="269">
        <v>706963</v>
      </c>
      <c r="B626" s="264" t="s">
        <v>261</v>
      </c>
      <c r="C626" s="264" t="s">
        <v>188</v>
      </c>
      <c r="D626" s="264" t="s">
        <v>188</v>
      </c>
      <c r="E626" s="264" t="s">
        <v>188</v>
      </c>
      <c r="F626" s="264" t="s">
        <v>188</v>
      </c>
      <c r="G626" s="264" t="s">
        <v>188</v>
      </c>
      <c r="H626" s="264" t="s">
        <v>188</v>
      </c>
      <c r="I626" s="264" t="s">
        <v>187</v>
      </c>
      <c r="J626" s="264" t="s">
        <v>187</v>
      </c>
      <c r="K626" s="264" t="s">
        <v>187</v>
      </c>
      <c r="L626" s="264" t="s">
        <v>187</v>
      </c>
      <c r="M626" t="s">
        <v>2124</v>
      </c>
      <c r="N626" t="s">
        <v>186</v>
      </c>
      <c r="O626" s="264" t="s">
        <v>240</v>
      </c>
      <c r="P626" s="264" t="s">
        <v>240</v>
      </c>
      <c r="Q626" s="264" t="s">
        <v>240</v>
      </c>
      <c r="R626" s="264" t="s">
        <v>240</v>
      </c>
      <c r="S626" s="264" t="s">
        <v>240</v>
      </c>
      <c r="T626" s="264" t="s">
        <v>240</v>
      </c>
      <c r="U626" s="264" t="s">
        <v>240</v>
      </c>
      <c r="V626" s="264" t="s">
        <v>240</v>
      </c>
      <c r="W626" s="264" t="s">
        <v>240</v>
      </c>
      <c r="X626" s="264" t="s">
        <v>240</v>
      </c>
      <c r="Y626" s="264" t="s">
        <v>240</v>
      </c>
      <c r="Z626" s="264" t="s">
        <v>240</v>
      </c>
      <c r="AA626" s="264" t="s">
        <v>240</v>
      </c>
      <c r="AB626" s="264" t="s">
        <v>240</v>
      </c>
      <c r="AC626" s="264" t="s">
        <v>240</v>
      </c>
      <c r="AD626" s="264" t="s">
        <v>240</v>
      </c>
      <c r="AE626" s="264" t="s">
        <v>240</v>
      </c>
      <c r="AF626" s="264" t="s">
        <v>240</v>
      </c>
      <c r="AG626" s="264" t="s">
        <v>240</v>
      </c>
      <c r="AH626" s="264" t="s">
        <v>240</v>
      </c>
      <c r="AI626" s="264" t="s">
        <v>240</v>
      </c>
      <c r="AJ626" s="264" t="s">
        <v>240</v>
      </c>
      <c r="AK626" s="264" t="s">
        <v>240</v>
      </c>
      <c r="AL626" s="264" t="s">
        <v>240</v>
      </c>
      <c r="AM626" s="264" t="s">
        <v>240</v>
      </c>
      <c r="AN626" s="264" t="s">
        <v>240</v>
      </c>
      <c r="AO626" s="264" t="s">
        <v>240</v>
      </c>
      <c r="AP626" s="264" t="s">
        <v>240</v>
      </c>
      <c r="AQ626" s="264" t="s">
        <v>240</v>
      </c>
      <c r="AR626" s="264" t="s">
        <v>240</v>
      </c>
      <c r="AS626" s="264" t="s">
        <v>240</v>
      </c>
      <c r="AT626" s="264" t="s">
        <v>240</v>
      </c>
      <c r="AU626" s="264" t="s">
        <v>240</v>
      </c>
      <c r="AV626" s="264" t="s">
        <v>240</v>
      </c>
      <c r="AW626" s="264" t="s">
        <v>240</v>
      </c>
      <c r="AX626" s="264" t="s">
        <v>240</v>
      </c>
      <c r="AY626" s="264" t="s">
        <v>2044</v>
      </c>
      <c r="AZ626" t="s">
        <v>240</v>
      </c>
    </row>
    <row r="627" spans="1:52" ht="15" x14ac:dyDescent="0.25">
      <c r="A627" s="269">
        <v>706964</v>
      </c>
      <c r="B627" s="264" t="s">
        <v>261</v>
      </c>
      <c r="C627" s="264" t="s">
        <v>188</v>
      </c>
      <c r="D627" s="264" t="s">
        <v>188</v>
      </c>
      <c r="E627" s="264" t="s">
        <v>188</v>
      </c>
      <c r="F627" s="264" t="s">
        <v>188</v>
      </c>
      <c r="G627" s="264" t="s">
        <v>188</v>
      </c>
      <c r="H627" s="264" t="s">
        <v>240</v>
      </c>
      <c r="I627" s="264" t="s">
        <v>240</v>
      </c>
      <c r="J627" s="264" t="s">
        <v>240</v>
      </c>
      <c r="K627" s="264" t="s">
        <v>240</v>
      </c>
      <c r="L627" s="264" t="s">
        <v>240</v>
      </c>
      <c r="M627" t="s">
        <v>186</v>
      </c>
      <c r="N627" t="s">
        <v>186</v>
      </c>
      <c r="O627" s="264" t="s">
        <v>240</v>
      </c>
      <c r="P627" s="264" t="s">
        <v>240</v>
      </c>
      <c r="Q627" s="264" t="s">
        <v>240</v>
      </c>
      <c r="R627" s="264" t="s">
        <v>240</v>
      </c>
      <c r="S627" s="264" t="s">
        <v>240</v>
      </c>
      <c r="T627" s="264" t="s">
        <v>240</v>
      </c>
      <c r="U627" s="264" t="s">
        <v>240</v>
      </c>
      <c r="V627" s="264" t="s">
        <v>240</v>
      </c>
      <c r="W627" s="264" t="s">
        <v>240</v>
      </c>
      <c r="X627" s="264" t="s">
        <v>240</v>
      </c>
      <c r="Y627" s="264" t="s">
        <v>240</v>
      </c>
      <c r="Z627" s="264" t="s">
        <v>240</v>
      </c>
      <c r="AA627" s="264" t="s">
        <v>240</v>
      </c>
      <c r="AB627" s="264" t="s">
        <v>240</v>
      </c>
      <c r="AC627" s="264" t="s">
        <v>240</v>
      </c>
      <c r="AD627" s="264" t="s">
        <v>240</v>
      </c>
      <c r="AE627" s="264" t="s">
        <v>240</v>
      </c>
      <c r="AF627" s="264" t="s">
        <v>240</v>
      </c>
      <c r="AG627" s="264" t="s">
        <v>240</v>
      </c>
      <c r="AH627" s="264" t="s">
        <v>240</v>
      </c>
      <c r="AI627" s="264" t="s">
        <v>240</v>
      </c>
      <c r="AJ627" s="264" t="s">
        <v>240</v>
      </c>
      <c r="AK627" s="264" t="s">
        <v>240</v>
      </c>
      <c r="AL627" s="264" t="s">
        <v>240</v>
      </c>
      <c r="AM627" s="264" t="s">
        <v>240</v>
      </c>
      <c r="AN627" s="264" t="s">
        <v>240</v>
      </c>
      <c r="AO627" s="264" t="s">
        <v>240</v>
      </c>
      <c r="AP627" s="264" t="s">
        <v>240</v>
      </c>
      <c r="AQ627" s="264" t="s">
        <v>240</v>
      </c>
      <c r="AR627" s="264" t="s">
        <v>240</v>
      </c>
      <c r="AS627" s="264" t="s">
        <v>240</v>
      </c>
      <c r="AT627" s="264" t="s">
        <v>240</v>
      </c>
      <c r="AU627" s="264" t="s">
        <v>240</v>
      </c>
      <c r="AV627" s="264" t="s">
        <v>240</v>
      </c>
      <c r="AW627" s="264" t="s">
        <v>240</v>
      </c>
      <c r="AX627" s="264" t="s">
        <v>240</v>
      </c>
      <c r="AY627" s="264" t="s">
        <v>2044</v>
      </c>
      <c r="AZ627" t="s">
        <v>240</v>
      </c>
    </row>
    <row r="628" spans="1:52" ht="15" x14ac:dyDescent="0.25">
      <c r="A628" s="269">
        <v>706965</v>
      </c>
      <c r="B628" s="264" t="s">
        <v>261</v>
      </c>
      <c r="C628" s="264" t="s">
        <v>188</v>
      </c>
      <c r="D628" s="264" t="s">
        <v>188</v>
      </c>
      <c r="E628" s="264" t="s">
        <v>188</v>
      </c>
      <c r="F628" s="264" t="s">
        <v>187</v>
      </c>
      <c r="G628" s="264" t="s">
        <v>188</v>
      </c>
      <c r="H628" s="264" t="s">
        <v>188</v>
      </c>
      <c r="I628" s="264" t="s">
        <v>187</v>
      </c>
      <c r="J628" s="264" t="s">
        <v>187</v>
      </c>
      <c r="K628" s="264" t="s">
        <v>187</v>
      </c>
      <c r="L628" s="264" t="s">
        <v>187</v>
      </c>
      <c r="M628" t="s">
        <v>186</v>
      </c>
      <c r="N628" t="s">
        <v>186</v>
      </c>
      <c r="O628" s="264" t="s">
        <v>240</v>
      </c>
      <c r="P628" s="264" t="s">
        <v>240</v>
      </c>
      <c r="Q628" s="264" t="s">
        <v>240</v>
      </c>
      <c r="R628" s="264" t="s">
        <v>240</v>
      </c>
      <c r="S628" s="264" t="s">
        <v>240</v>
      </c>
      <c r="T628" s="264" t="s">
        <v>240</v>
      </c>
      <c r="U628" s="264" t="s">
        <v>240</v>
      </c>
      <c r="V628" s="264" t="s">
        <v>240</v>
      </c>
      <c r="W628" s="264" t="s">
        <v>240</v>
      </c>
      <c r="X628" s="264" t="s">
        <v>240</v>
      </c>
      <c r="Y628" s="264" t="s">
        <v>240</v>
      </c>
      <c r="Z628" s="264" t="s">
        <v>240</v>
      </c>
      <c r="AA628" s="264" t="s">
        <v>240</v>
      </c>
      <c r="AB628" s="264" t="s">
        <v>240</v>
      </c>
      <c r="AC628" s="264" t="s">
        <v>240</v>
      </c>
      <c r="AD628" s="264" t="s">
        <v>240</v>
      </c>
      <c r="AE628" s="264" t="s">
        <v>240</v>
      </c>
      <c r="AF628" s="264" t="s">
        <v>240</v>
      </c>
      <c r="AG628" s="264" t="s">
        <v>240</v>
      </c>
      <c r="AH628" s="264" t="s">
        <v>240</v>
      </c>
      <c r="AI628" s="264" t="s">
        <v>240</v>
      </c>
      <c r="AJ628" s="264" t="s">
        <v>240</v>
      </c>
      <c r="AK628" s="264" t="s">
        <v>240</v>
      </c>
      <c r="AL628" s="264" t="s">
        <v>240</v>
      </c>
      <c r="AM628" s="264" t="s">
        <v>240</v>
      </c>
      <c r="AN628" s="264" t="s">
        <v>240</v>
      </c>
      <c r="AO628" s="264" t="s">
        <v>240</v>
      </c>
      <c r="AP628" s="264" t="s">
        <v>240</v>
      </c>
      <c r="AQ628" s="264" t="s">
        <v>240</v>
      </c>
      <c r="AR628" s="264" t="s">
        <v>240</v>
      </c>
      <c r="AS628" s="264" t="s">
        <v>240</v>
      </c>
      <c r="AT628" s="264" t="s">
        <v>240</v>
      </c>
      <c r="AU628" s="264" t="s">
        <v>240</v>
      </c>
      <c r="AV628" s="264" t="s">
        <v>240</v>
      </c>
      <c r="AW628" s="264" t="s">
        <v>240</v>
      </c>
      <c r="AX628" s="264" t="s">
        <v>240</v>
      </c>
      <c r="AY628" s="264" t="s">
        <v>2044</v>
      </c>
      <c r="AZ628" t="s">
        <v>5190</v>
      </c>
    </row>
    <row r="629" spans="1:52" ht="21.75" x14ac:dyDescent="0.25">
      <c r="A629" s="271">
        <v>706966</v>
      </c>
      <c r="B629" s="264" t="s">
        <v>262</v>
      </c>
      <c r="C629" s="286" t="s">
        <v>188</v>
      </c>
      <c r="D629" s="286" t="s">
        <v>188</v>
      </c>
      <c r="E629" s="286" t="s">
        <v>188</v>
      </c>
      <c r="F629" s="286" t="s">
        <v>188</v>
      </c>
      <c r="G629" s="286" t="s">
        <v>186</v>
      </c>
      <c r="H629" s="286" t="s">
        <v>188</v>
      </c>
      <c r="I629" s="286" t="s">
        <v>188</v>
      </c>
      <c r="J629" s="286" t="s">
        <v>188</v>
      </c>
      <c r="K629" s="286" t="s">
        <v>188</v>
      </c>
      <c r="L629" s="286" t="s">
        <v>188</v>
      </c>
      <c r="M629" s="286" t="s">
        <v>188</v>
      </c>
      <c r="N629" s="286" t="s">
        <v>188</v>
      </c>
      <c r="O629" s="286" t="s">
        <v>187</v>
      </c>
      <c r="P629" s="286" t="s">
        <v>187</v>
      </c>
      <c r="Q629" s="286" t="s">
        <v>188</v>
      </c>
      <c r="R629" s="286" t="s">
        <v>188</v>
      </c>
      <c r="S629" s="286" t="s">
        <v>187</v>
      </c>
      <c r="T629" s="286" t="s">
        <v>187</v>
      </c>
      <c r="U629" s="286" t="s">
        <v>187</v>
      </c>
      <c r="V629" s="286" t="s">
        <v>187</v>
      </c>
      <c r="W629" s="286" t="s">
        <v>187</v>
      </c>
      <c r="X629" s="286" t="s">
        <v>187</v>
      </c>
      <c r="Y629" s="286" t="s">
        <v>187</v>
      </c>
      <c r="Z629" s="286" t="s">
        <v>187</v>
      </c>
      <c r="AA629" s="264"/>
      <c r="AB629" s="264"/>
      <c r="AC629" s="264"/>
      <c r="AD629" s="264"/>
      <c r="AE629" s="264"/>
      <c r="AF629" s="264"/>
      <c r="AG629" s="264"/>
      <c r="AH629" s="264"/>
      <c r="AI629" s="264"/>
      <c r="AJ629" s="264"/>
      <c r="AK629" s="264"/>
      <c r="AL629" s="264"/>
      <c r="AM629" s="264"/>
      <c r="AN629" s="264"/>
      <c r="AO629" s="264"/>
      <c r="AP629" s="264"/>
      <c r="AQ629" s="264"/>
      <c r="AR629" s="264"/>
      <c r="AS629" s="264"/>
      <c r="AT629" s="264"/>
      <c r="AU629" s="264"/>
      <c r="AV629" s="264"/>
      <c r="AW629" s="264"/>
      <c r="AX629" s="264"/>
      <c r="AY629" s="264" t="s">
        <v>2044</v>
      </c>
      <c r="AZ629" t="s">
        <v>240</v>
      </c>
    </row>
    <row r="630" spans="1:52" ht="15" x14ac:dyDescent="0.25">
      <c r="A630" s="269">
        <v>706967</v>
      </c>
      <c r="B630" s="264" t="s">
        <v>261</v>
      </c>
      <c r="C630" s="264" t="s">
        <v>188</v>
      </c>
      <c r="D630" s="264" t="s">
        <v>187</v>
      </c>
      <c r="E630" s="264" t="s">
        <v>188</v>
      </c>
      <c r="F630" s="264" t="s">
        <v>187</v>
      </c>
      <c r="G630" s="264" t="s">
        <v>188</v>
      </c>
      <c r="H630" s="264" t="s">
        <v>188</v>
      </c>
      <c r="I630" s="264" t="s">
        <v>187</v>
      </c>
      <c r="J630" s="264" t="s">
        <v>187</v>
      </c>
      <c r="K630" s="264" t="s">
        <v>187</v>
      </c>
      <c r="L630" s="264" t="s">
        <v>187</v>
      </c>
      <c r="M630" t="s">
        <v>2124</v>
      </c>
      <c r="N630" t="s">
        <v>186</v>
      </c>
      <c r="O630" s="264" t="s">
        <v>240</v>
      </c>
      <c r="P630" s="264" t="s">
        <v>240</v>
      </c>
      <c r="Q630" s="264" t="s">
        <v>240</v>
      </c>
      <c r="R630" s="264" t="s">
        <v>240</v>
      </c>
      <c r="S630" s="264" t="s">
        <v>240</v>
      </c>
      <c r="T630" s="264" t="s">
        <v>240</v>
      </c>
      <c r="U630" s="264" t="s">
        <v>240</v>
      </c>
      <c r="V630" s="264" t="s">
        <v>240</v>
      </c>
      <c r="W630" s="264" t="s">
        <v>240</v>
      </c>
      <c r="X630" s="264" t="s">
        <v>240</v>
      </c>
      <c r="Y630" s="264" t="s">
        <v>240</v>
      </c>
      <c r="Z630" s="264" t="s">
        <v>240</v>
      </c>
      <c r="AA630" s="264" t="s">
        <v>240</v>
      </c>
      <c r="AB630" s="264" t="s">
        <v>240</v>
      </c>
      <c r="AC630" s="264" t="s">
        <v>240</v>
      </c>
      <c r="AD630" s="264" t="s">
        <v>240</v>
      </c>
      <c r="AE630" s="264" t="s">
        <v>240</v>
      </c>
      <c r="AF630" s="264" t="s">
        <v>240</v>
      </c>
      <c r="AG630" s="264" t="s">
        <v>240</v>
      </c>
      <c r="AH630" s="264" t="s">
        <v>240</v>
      </c>
      <c r="AI630" s="264" t="s">
        <v>240</v>
      </c>
      <c r="AJ630" s="264" t="s">
        <v>240</v>
      </c>
      <c r="AK630" s="264" t="s">
        <v>240</v>
      </c>
      <c r="AL630" s="264" t="s">
        <v>240</v>
      </c>
      <c r="AM630" s="264" t="s">
        <v>240</v>
      </c>
      <c r="AN630" s="264" t="s">
        <v>240</v>
      </c>
      <c r="AO630" s="264" t="s">
        <v>240</v>
      </c>
      <c r="AP630" s="264" t="s">
        <v>240</v>
      </c>
      <c r="AQ630" s="264" t="s">
        <v>240</v>
      </c>
      <c r="AR630" s="264" t="s">
        <v>240</v>
      </c>
      <c r="AS630" s="264" t="s">
        <v>240</v>
      </c>
      <c r="AT630" s="264" t="s">
        <v>240</v>
      </c>
      <c r="AU630" s="264" t="s">
        <v>240</v>
      </c>
      <c r="AV630" s="264" t="s">
        <v>240</v>
      </c>
      <c r="AW630" s="264" t="s">
        <v>240</v>
      </c>
      <c r="AX630" s="264" t="s">
        <v>240</v>
      </c>
      <c r="AY630" s="264" t="s">
        <v>2044</v>
      </c>
      <c r="AZ630" t="s">
        <v>5190</v>
      </c>
    </row>
    <row r="631" spans="1:52" ht="15" x14ac:dyDescent="0.25">
      <c r="A631" s="269">
        <v>706968</v>
      </c>
      <c r="B631" s="264" t="s">
        <v>261</v>
      </c>
      <c r="C631" s="264" t="s">
        <v>188</v>
      </c>
      <c r="D631" s="264" t="s">
        <v>188</v>
      </c>
      <c r="E631" s="264" t="s">
        <v>188</v>
      </c>
      <c r="F631" s="264" t="s">
        <v>188</v>
      </c>
      <c r="G631" s="264" t="s">
        <v>188</v>
      </c>
      <c r="H631" s="264" t="s">
        <v>187</v>
      </c>
      <c r="I631" s="264" t="s">
        <v>187</v>
      </c>
      <c r="J631" s="264" t="s">
        <v>187</v>
      </c>
      <c r="K631" s="264" t="s">
        <v>187</v>
      </c>
      <c r="L631" s="264" t="s">
        <v>187</v>
      </c>
      <c r="M631" t="s">
        <v>186</v>
      </c>
      <c r="N631" t="s">
        <v>186</v>
      </c>
      <c r="O631" s="264" t="s">
        <v>240</v>
      </c>
      <c r="P631" s="264" t="s">
        <v>240</v>
      </c>
      <c r="Q631" s="264" t="s">
        <v>240</v>
      </c>
      <c r="R631" s="264" t="s">
        <v>240</v>
      </c>
      <c r="S631" s="264" t="s">
        <v>240</v>
      </c>
      <c r="T631" s="264" t="s">
        <v>240</v>
      </c>
      <c r="U631" s="264" t="s">
        <v>240</v>
      </c>
      <c r="V631" s="264" t="s">
        <v>240</v>
      </c>
      <c r="W631" s="264" t="s">
        <v>240</v>
      </c>
      <c r="X631" s="264" t="s">
        <v>240</v>
      </c>
      <c r="Y631" s="264" t="s">
        <v>240</v>
      </c>
      <c r="Z631" s="264" t="s">
        <v>240</v>
      </c>
      <c r="AA631" s="264" t="s">
        <v>240</v>
      </c>
      <c r="AB631" s="264" t="s">
        <v>240</v>
      </c>
      <c r="AC631" s="264" t="s">
        <v>240</v>
      </c>
      <c r="AD631" s="264" t="s">
        <v>240</v>
      </c>
      <c r="AE631" s="264" t="s">
        <v>240</v>
      </c>
      <c r="AF631" s="264" t="s">
        <v>240</v>
      </c>
      <c r="AG631" s="264" t="s">
        <v>240</v>
      </c>
      <c r="AH631" s="264" t="s">
        <v>240</v>
      </c>
      <c r="AI631" s="264" t="s">
        <v>240</v>
      </c>
      <c r="AJ631" s="264" t="s">
        <v>240</v>
      </c>
      <c r="AK631" s="264" t="s">
        <v>240</v>
      </c>
      <c r="AL631" s="264" t="s">
        <v>240</v>
      </c>
      <c r="AM631" s="264" t="s">
        <v>240</v>
      </c>
      <c r="AN631" s="264" t="s">
        <v>240</v>
      </c>
      <c r="AO631" s="264" t="s">
        <v>240</v>
      </c>
      <c r="AP631" s="264" t="s">
        <v>240</v>
      </c>
      <c r="AQ631" s="264" t="s">
        <v>240</v>
      </c>
      <c r="AR631" s="264" t="s">
        <v>240</v>
      </c>
      <c r="AS631" s="264" t="s">
        <v>240</v>
      </c>
      <c r="AT631" s="264" t="s">
        <v>240</v>
      </c>
      <c r="AU631" s="264" t="s">
        <v>240</v>
      </c>
      <c r="AV631" s="264" t="s">
        <v>240</v>
      </c>
      <c r="AW631" s="264" t="s">
        <v>240</v>
      </c>
      <c r="AX631" s="264" t="s">
        <v>240</v>
      </c>
      <c r="AY631" s="264" t="s">
        <v>2044</v>
      </c>
      <c r="AZ631" t="s">
        <v>5190</v>
      </c>
    </row>
    <row r="632" spans="1:52" ht="15" x14ac:dyDescent="0.25">
      <c r="A632" s="269">
        <v>706969</v>
      </c>
      <c r="B632" s="264" t="s">
        <v>261</v>
      </c>
      <c r="C632" s="264" t="s">
        <v>188</v>
      </c>
      <c r="D632" s="264" t="s">
        <v>188</v>
      </c>
      <c r="E632" s="264" t="s">
        <v>188</v>
      </c>
      <c r="F632" s="264" t="s">
        <v>188</v>
      </c>
      <c r="G632" s="264" t="s">
        <v>188</v>
      </c>
      <c r="H632" s="264" t="s">
        <v>188</v>
      </c>
      <c r="I632" s="264" t="s">
        <v>187</v>
      </c>
      <c r="J632" s="264" t="s">
        <v>187</v>
      </c>
      <c r="K632" s="264" t="s">
        <v>187</v>
      </c>
      <c r="L632" s="264" t="s">
        <v>187</v>
      </c>
      <c r="M632" t="s">
        <v>186</v>
      </c>
      <c r="N632" t="s">
        <v>186</v>
      </c>
      <c r="O632" s="264" t="s">
        <v>240</v>
      </c>
      <c r="P632" s="264" t="s">
        <v>240</v>
      </c>
      <c r="Q632" s="264" t="s">
        <v>240</v>
      </c>
      <c r="R632" s="264" t="s">
        <v>240</v>
      </c>
      <c r="S632" s="264" t="s">
        <v>240</v>
      </c>
      <c r="T632" s="264" t="s">
        <v>240</v>
      </c>
      <c r="U632" s="264" t="s">
        <v>240</v>
      </c>
      <c r="V632" s="264" t="s">
        <v>240</v>
      </c>
      <c r="W632" s="264" t="s">
        <v>240</v>
      </c>
      <c r="X632" s="264" t="s">
        <v>240</v>
      </c>
      <c r="Y632" s="264" t="s">
        <v>240</v>
      </c>
      <c r="Z632" s="264" t="s">
        <v>240</v>
      </c>
      <c r="AA632" s="264" t="s">
        <v>240</v>
      </c>
      <c r="AB632" s="264" t="s">
        <v>240</v>
      </c>
      <c r="AC632" s="264" t="s">
        <v>240</v>
      </c>
      <c r="AD632" s="264" t="s">
        <v>240</v>
      </c>
      <c r="AE632" s="264" t="s">
        <v>240</v>
      </c>
      <c r="AF632" s="264" t="s">
        <v>240</v>
      </c>
      <c r="AG632" s="264" t="s">
        <v>240</v>
      </c>
      <c r="AH632" s="264" t="s">
        <v>240</v>
      </c>
      <c r="AI632" s="264" t="s">
        <v>240</v>
      </c>
      <c r="AJ632" s="264" t="s">
        <v>240</v>
      </c>
      <c r="AK632" s="264" t="s">
        <v>240</v>
      </c>
      <c r="AL632" s="264" t="s">
        <v>240</v>
      </c>
      <c r="AM632" s="264" t="s">
        <v>240</v>
      </c>
      <c r="AN632" s="264" t="s">
        <v>240</v>
      </c>
      <c r="AO632" s="264" t="s">
        <v>240</v>
      </c>
      <c r="AP632" s="264" t="s">
        <v>240</v>
      </c>
      <c r="AQ632" s="264" t="s">
        <v>240</v>
      </c>
      <c r="AR632" s="264" t="s">
        <v>240</v>
      </c>
      <c r="AS632" s="264" t="s">
        <v>240</v>
      </c>
      <c r="AT632" s="264" t="s">
        <v>240</v>
      </c>
      <c r="AU632" s="264" t="s">
        <v>240</v>
      </c>
      <c r="AV632" s="264" t="s">
        <v>240</v>
      </c>
      <c r="AW632" s="264" t="s">
        <v>240</v>
      </c>
      <c r="AX632" s="264" t="s">
        <v>240</v>
      </c>
      <c r="AY632" s="264" t="s">
        <v>2044</v>
      </c>
      <c r="AZ632" t="s">
        <v>5190</v>
      </c>
    </row>
    <row r="633" spans="1:52" ht="15" x14ac:dyDescent="0.25">
      <c r="A633" s="269">
        <v>706970</v>
      </c>
      <c r="B633" s="264" t="s">
        <v>261</v>
      </c>
      <c r="C633" s="264" t="s">
        <v>187</v>
      </c>
      <c r="D633" s="264" t="s">
        <v>188</v>
      </c>
      <c r="E633" s="264" t="s">
        <v>188</v>
      </c>
      <c r="F633" s="264" t="s">
        <v>187</v>
      </c>
      <c r="G633" s="264" t="s">
        <v>188</v>
      </c>
      <c r="H633" s="264" t="s">
        <v>187</v>
      </c>
      <c r="I633" s="264" t="s">
        <v>187</v>
      </c>
      <c r="J633" s="264" t="s">
        <v>187</v>
      </c>
      <c r="K633" s="264" t="s">
        <v>187</v>
      </c>
      <c r="L633" s="264" t="s">
        <v>187</v>
      </c>
      <c r="M633" t="s">
        <v>188</v>
      </c>
      <c r="N633" t="s">
        <v>186</v>
      </c>
      <c r="O633" s="264" t="s">
        <v>240</v>
      </c>
      <c r="P633" s="264" t="s">
        <v>240</v>
      </c>
      <c r="Q633" s="264" t="s">
        <v>240</v>
      </c>
      <c r="R633" s="264" t="s">
        <v>240</v>
      </c>
      <c r="S633" s="264" t="s">
        <v>240</v>
      </c>
      <c r="T633" s="264" t="s">
        <v>240</v>
      </c>
      <c r="U633" s="264" t="s">
        <v>240</v>
      </c>
      <c r="V633" s="264" t="s">
        <v>240</v>
      </c>
      <c r="W633" s="264" t="s">
        <v>240</v>
      </c>
      <c r="X633" s="264" t="s">
        <v>240</v>
      </c>
      <c r="Y633" s="264" t="s">
        <v>240</v>
      </c>
      <c r="Z633" s="264" t="s">
        <v>240</v>
      </c>
      <c r="AA633" s="264" t="s">
        <v>240</v>
      </c>
      <c r="AB633" s="264" t="s">
        <v>240</v>
      </c>
      <c r="AC633" s="264" t="s">
        <v>240</v>
      </c>
      <c r="AD633" s="264" t="s">
        <v>240</v>
      </c>
      <c r="AE633" s="264" t="s">
        <v>240</v>
      </c>
      <c r="AF633" s="264" t="s">
        <v>240</v>
      </c>
      <c r="AG633" s="264" t="s">
        <v>240</v>
      </c>
      <c r="AH633" s="264" t="s">
        <v>240</v>
      </c>
      <c r="AI633" s="264" t="s">
        <v>240</v>
      </c>
      <c r="AJ633" s="264" t="s">
        <v>240</v>
      </c>
      <c r="AK633" s="264" t="s">
        <v>240</v>
      </c>
      <c r="AL633" s="264" t="s">
        <v>240</v>
      </c>
      <c r="AM633" s="264" t="s">
        <v>240</v>
      </c>
      <c r="AN633" s="264" t="s">
        <v>240</v>
      </c>
      <c r="AO633" s="264" t="s">
        <v>240</v>
      </c>
      <c r="AP633" s="264" t="s">
        <v>240</v>
      </c>
      <c r="AQ633" s="264" t="s">
        <v>240</v>
      </c>
      <c r="AR633" s="264" t="s">
        <v>240</v>
      </c>
      <c r="AS633" s="264" t="s">
        <v>240</v>
      </c>
      <c r="AT633" s="264" t="s">
        <v>240</v>
      </c>
      <c r="AU633" s="264" t="s">
        <v>240</v>
      </c>
      <c r="AV633" s="264" t="s">
        <v>240</v>
      </c>
      <c r="AW633" s="264" t="s">
        <v>240</v>
      </c>
      <c r="AX633" s="264" t="s">
        <v>240</v>
      </c>
      <c r="AY633" s="264" t="s">
        <v>2044</v>
      </c>
      <c r="AZ633" t="s">
        <v>5190</v>
      </c>
    </row>
    <row r="634" spans="1:52" ht="15" x14ac:dyDescent="0.25">
      <c r="A634" s="269">
        <v>706971</v>
      </c>
      <c r="B634" s="264" t="s">
        <v>261</v>
      </c>
      <c r="C634" s="264" t="s">
        <v>186</v>
      </c>
      <c r="D634" s="264" t="s">
        <v>186</v>
      </c>
      <c r="E634" s="264" t="s">
        <v>186</v>
      </c>
      <c r="F634" s="264" t="s">
        <v>188</v>
      </c>
      <c r="G634" s="264" t="s">
        <v>186</v>
      </c>
      <c r="H634" s="264" t="s">
        <v>188</v>
      </c>
      <c r="I634" s="264" t="s">
        <v>186</v>
      </c>
      <c r="J634" s="264" t="s">
        <v>188</v>
      </c>
      <c r="K634" s="264" t="s">
        <v>188</v>
      </c>
      <c r="L634" s="264" t="s">
        <v>186</v>
      </c>
      <c r="M634" t="s">
        <v>2124</v>
      </c>
      <c r="N634" t="s">
        <v>186</v>
      </c>
      <c r="O634" s="264" t="s">
        <v>240</v>
      </c>
      <c r="P634" s="264" t="s">
        <v>240</v>
      </c>
      <c r="Q634" s="264" t="s">
        <v>240</v>
      </c>
      <c r="R634" s="264" t="s">
        <v>240</v>
      </c>
      <c r="S634" s="264" t="s">
        <v>240</v>
      </c>
      <c r="T634" s="264" t="s">
        <v>240</v>
      </c>
      <c r="U634" s="264" t="s">
        <v>240</v>
      </c>
      <c r="V634" s="264" t="s">
        <v>240</v>
      </c>
      <c r="W634" s="264" t="s">
        <v>240</v>
      </c>
      <c r="X634" s="264" t="s">
        <v>240</v>
      </c>
      <c r="Y634" s="264" t="s">
        <v>240</v>
      </c>
      <c r="Z634" s="264" t="s">
        <v>240</v>
      </c>
      <c r="AA634" s="264" t="s">
        <v>240</v>
      </c>
      <c r="AB634" s="264" t="s">
        <v>240</v>
      </c>
      <c r="AC634" s="264" t="s">
        <v>240</v>
      </c>
      <c r="AD634" s="264" t="s">
        <v>240</v>
      </c>
      <c r="AE634" s="264" t="s">
        <v>240</v>
      </c>
      <c r="AF634" s="264" t="s">
        <v>240</v>
      </c>
      <c r="AG634" s="264" t="s">
        <v>240</v>
      </c>
      <c r="AH634" s="264" t="s">
        <v>240</v>
      </c>
      <c r="AI634" s="264" t="s">
        <v>240</v>
      </c>
      <c r="AJ634" s="264" t="s">
        <v>240</v>
      </c>
      <c r="AK634" s="264" t="s">
        <v>240</v>
      </c>
      <c r="AL634" s="264" t="s">
        <v>240</v>
      </c>
      <c r="AM634" s="264" t="s">
        <v>240</v>
      </c>
      <c r="AN634" s="264" t="s">
        <v>240</v>
      </c>
      <c r="AO634" s="264" t="s">
        <v>240</v>
      </c>
      <c r="AP634" s="264" t="s">
        <v>240</v>
      </c>
      <c r="AQ634" s="264" t="s">
        <v>240</v>
      </c>
      <c r="AR634" s="264" t="s">
        <v>240</v>
      </c>
      <c r="AS634" s="264" t="s">
        <v>240</v>
      </c>
      <c r="AT634" s="264" t="s">
        <v>240</v>
      </c>
      <c r="AU634" s="264" t="s">
        <v>240</v>
      </c>
      <c r="AV634" s="264" t="s">
        <v>240</v>
      </c>
      <c r="AW634" s="264" t="s">
        <v>240</v>
      </c>
      <c r="AX634" s="264" t="s">
        <v>240</v>
      </c>
      <c r="AY634" s="264" t="s">
        <v>2044</v>
      </c>
      <c r="AZ634" t="s">
        <v>5190</v>
      </c>
    </row>
    <row r="635" spans="1:52" ht="15" x14ac:dyDescent="0.25">
      <c r="A635" s="269">
        <v>706972</v>
      </c>
      <c r="B635" s="264" t="s">
        <v>261</v>
      </c>
      <c r="C635" s="264" t="s">
        <v>186</v>
      </c>
      <c r="D635" s="264" t="s">
        <v>188</v>
      </c>
      <c r="E635" s="264" t="s">
        <v>188</v>
      </c>
      <c r="F635" s="264" t="s">
        <v>188</v>
      </c>
      <c r="G635" s="264" t="s">
        <v>188</v>
      </c>
      <c r="H635" s="264" t="s">
        <v>188</v>
      </c>
      <c r="I635" s="264" t="s">
        <v>188</v>
      </c>
      <c r="J635" s="264" t="s">
        <v>187</v>
      </c>
      <c r="K635" s="264" t="s">
        <v>186</v>
      </c>
      <c r="L635" s="264" t="s">
        <v>187</v>
      </c>
      <c r="M635" t="s">
        <v>186</v>
      </c>
      <c r="N635" t="s">
        <v>186</v>
      </c>
      <c r="O635" s="264" t="s">
        <v>240</v>
      </c>
      <c r="P635" s="264" t="s">
        <v>240</v>
      </c>
      <c r="Q635" s="264" t="s">
        <v>240</v>
      </c>
      <c r="R635" s="264" t="s">
        <v>240</v>
      </c>
      <c r="S635" s="264" t="s">
        <v>240</v>
      </c>
      <c r="T635" s="264" t="s">
        <v>240</v>
      </c>
      <c r="U635" s="264" t="s">
        <v>240</v>
      </c>
      <c r="V635" s="264" t="s">
        <v>240</v>
      </c>
      <c r="W635" s="264" t="s">
        <v>240</v>
      </c>
      <c r="X635" s="264" t="s">
        <v>240</v>
      </c>
      <c r="Y635" s="264" t="s">
        <v>240</v>
      </c>
      <c r="Z635" s="264" t="s">
        <v>240</v>
      </c>
      <c r="AA635" s="264" t="s">
        <v>240</v>
      </c>
      <c r="AB635" s="264" t="s">
        <v>240</v>
      </c>
      <c r="AC635" s="264" t="s">
        <v>240</v>
      </c>
      <c r="AD635" s="264" t="s">
        <v>240</v>
      </c>
      <c r="AE635" s="264" t="s">
        <v>240</v>
      </c>
      <c r="AF635" s="264" t="s">
        <v>240</v>
      </c>
      <c r="AG635" s="264" t="s">
        <v>240</v>
      </c>
      <c r="AH635" s="264" t="s">
        <v>240</v>
      </c>
      <c r="AI635" s="264" t="s">
        <v>240</v>
      </c>
      <c r="AJ635" s="264" t="s">
        <v>240</v>
      </c>
      <c r="AK635" s="264" t="s">
        <v>240</v>
      </c>
      <c r="AL635" s="264" t="s">
        <v>240</v>
      </c>
      <c r="AM635" s="264" t="s">
        <v>240</v>
      </c>
      <c r="AN635" s="264" t="s">
        <v>240</v>
      </c>
      <c r="AO635" s="264" t="s">
        <v>240</v>
      </c>
      <c r="AP635" s="264" t="s">
        <v>240</v>
      </c>
      <c r="AQ635" s="264" t="s">
        <v>240</v>
      </c>
      <c r="AR635" s="264" t="s">
        <v>240</v>
      </c>
      <c r="AS635" s="264" t="s">
        <v>240</v>
      </c>
      <c r="AT635" s="264" t="s">
        <v>240</v>
      </c>
      <c r="AU635" s="264" t="s">
        <v>240</v>
      </c>
      <c r="AV635" s="264" t="s">
        <v>240</v>
      </c>
      <c r="AW635" s="264" t="s">
        <v>240</v>
      </c>
      <c r="AX635" s="264" t="s">
        <v>240</v>
      </c>
      <c r="AY635" s="264" t="s">
        <v>2044</v>
      </c>
      <c r="AZ635" t="s">
        <v>5190</v>
      </c>
    </row>
    <row r="636" spans="1:52" ht="15" x14ac:dyDescent="0.25">
      <c r="A636" s="269">
        <v>706974</v>
      </c>
      <c r="B636" s="264" t="s">
        <v>261</v>
      </c>
      <c r="C636" s="264" t="s">
        <v>188</v>
      </c>
      <c r="D636" s="264" t="s">
        <v>188</v>
      </c>
      <c r="E636" s="264" t="s">
        <v>188</v>
      </c>
      <c r="F636" s="264" t="s">
        <v>187</v>
      </c>
      <c r="G636" s="264" t="s">
        <v>187</v>
      </c>
      <c r="H636" s="264" t="s">
        <v>187</v>
      </c>
      <c r="I636" s="264" t="s">
        <v>187</v>
      </c>
      <c r="J636" s="264" t="s">
        <v>187</v>
      </c>
      <c r="K636" s="264" t="s">
        <v>187</v>
      </c>
      <c r="L636" s="264" t="s">
        <v>187</v>
      </c>
      <c r="M636" t="s">
        <v>186</v>
      </c>
      <c r="N636" t="s">
        <v>186</v>
      </c>
      <c r="O636" s="264" t="s">
        <v>240</v>
      </c>
      <c r="P636" s="264" t="s">
        <v>240</v>
      </c>
      <c r="Q636" s="264" t="s">
        <v>240</v>
      </c>
      <c r="R636" s="264" t="s">
        <v>240</v>
      </c>
      <c r="S636" s="264" t="s">
        <v>240</v>
      </c>
      <c r="T636" s="264" t="s">
        <v>240</v>
      </c>
      <c r="U636" s="264" t="s">
        <v>240</v>
      </c>
      <c r="V636" s="264" t="s">
        <v>240</v>
      </c>
      <c r="W636" s="264" t="s">
        <v>240</v>
      </c>
      <c r="X636" s="264" t="s">
        <v>240</v>
      </c>
      <c r="Y636" s="264" t="s">
        <v>240</v>
      </c>
      <c r="Z636" s="264" t="s">
        <v>240</v>
      </c>
      <c r="AA636" s="264" t="s">
        <v>240</v>
      </c>
      <c r="AB636" s="264" t="s">
        <v>240</v>
      </c>
      <c r="AC636" s="264" t="s">
        <v>240</v>
      </c>
      <c r="AD636" s="264" t="s">
        <v>240</v>
      </c>
      <c r="AE636" s="264" t="s">
        <v>240</v>
      </c>
      <c r="AF636" s="264" t="s">
        <v>240</v>
      </c>
      <c r="AG636" s="264" t="s">
        <v>240</v>
      </c>
      <c r="AH636" s="264" t="s">
        <v>240</v>
      </c>
      <c r="AI636" s="264" t="s">
        <v>240</v>
      </c>
      <c r="AJ636" s="264" t="s">
        <v>240</v>
      </c>
      <c r="AK636" s="264" t="s">
        <v>240</v>
      </c>
      <c r="AL636" s="264" t="s">
        <v>240</v>
      </c>
      <c r="AM636" s="264" t="s">
        <v>240</v>
      </c>
      <c r="AN636" s="264" t="s">
        <v>240</v>
      </c>
      <c r="AO636" s="264" t="s">
        <v>240</v>
      </c>
      <c r="AP636" s="264" t="s">
        <v>240</v>
      </c>
      <c r="AQ636" s="264" t="s">
        <v>240</v>
      </c>
      <c r="AR636" s="264" t="s">
        <v>240</v>
      </c>
      <c r="AS636" s="264" t="s">
        <v>240</v>
      </c>
      <c r="AT636" s="264" t="s">
        <v>240</v>
      </c>
      <c r="AU636" s="264" t="s">
        <v>240</v>
      </c>
      <c r="AV636" s="264" t="s">
        <v>240</v>
      </c>
      <c r="AW636" s="264" t="s">
        <v>240</v>
      </c>
      <c r="AX636" s="264" t="s">
        <v>240</v>
      </c>
      <c r="AY636" s="264" t="s">
        <v>2044</v>
      </c>
      <c r="AZ636" t="s">
        <v>5190</v>
      </c>
    </row>
    <row r="637" spans="1:52" ht="15" x14ac:dyDescent="0.25">
      <c r="A637" s="269">
        <v>706975</v>
      </c>
      <c r="B637" s="264" t="s">
        <v>261</v>
      </c>
      <c r="C637" s="264" t="s">
        <v>188</v>
      </c>
      <c r="D637" s="264" t="s">
        <v>188</v>
      </c>
      <c r="E637" s="264" t="s">
        <v>188</v>
      </c>
      <c r="F637" s="264" t="s">
        <v>188</v>
      </c>
      <c r="G637" s="264" t="s">
        <v>188</v>
      </c>
      <c r="H637" s="264" t="s">
        <v>188</v>
      </c>
      <c r="I637" s="264" t="s">
        <v>187</v>
      </c>
      <c r="J637" s="264" t="s">
        <v>187</v>
      </c>
      <c r="K637" s="264" t="s">
        <v>187</v>
      </c>
      <c r="L637" s="264" t="s">
        <v>187</v>
      </c>
      <c r="M637" t="s">
        <v>188</v>
      </c>
      <c r="N637" t="s">
        <v>186</v>
      </c>
      <c r="O637" s="264" t="s">
        <v>240</v>
      </c>
      <c r="P637" s="264" t="s">
        <v>240</v>
      </c>
      <c r="Q637" s="264" t="s">
        <v>240</v>
      </c>
      <c r="R637" s="264" t="s">
        <v>240</v>
      </c>
      <c r="S637" s="264" t="s">
        <v>240</v>
      </c>
      <c r="T637" s="264" t="s">
        <v>240</v>
      </c>
      <c r="U637" s="264" t="s">
        <v>240</v>
      </c>
      <c r="V637" s="264" t="s">
        <v>240</v>
      </c>
      <c r="W637" s="264" t="s">
        <v>240</v>
      </c>
      <c r="X637" s="264" t="s">
        <v>240</v>
      </c>
      <c r="Y637" s="264" t="s">
        <v>240</v>
      </c>
      <c r="Z637" s="264" t="s">
        <v>240</v>
      </c>
      <c r="AA637" s="264" t="s">
        <v>240</v>
      </c>
      <c r="AB637" s="264" t="s">
        <v>240</v>
      </c>
      <c r="AC637" s="264" t="s">
        <v>240</v>
      </c>
      <c r="AD637" s="264" t="s">
        <v>240</v>
      </c>
      <c r="AE637" s="264" t="s">
        <v>240</v>
      </c>
      <c r="AF637" s="264" t="s">
        <v>240</v>
      </c>
      <c r="AG637" s="264" t="s">
        <v>240</v>
      </c>
      <c r="AH637" s="264" t="s">
        <v>240</v>
      </c>
      <c r="AI637" s="264" t="s">
        <v>240</v>
      </c>
      <c r="AJ637" s="264" t="s">
        <v>240</v>
      </c>
      <c r="AK637" s="264" t="s">
        <v>240</v>
      </c>
      <c r="AL637" s="264" t="s">
        <v>240</v>
      </c>
      <c r="AM637" s="264" t="s">
        <v>240</v>
      </c>
      <c r="AN637" s="264" t="s">
        <v>240</v>
      </c>
      <c r="AO637" s="264" t="s">
        <v>240</v>
      </c>
      <c r="AP637" s="264" t="s">
        <v>240</v>
      </c>
      <c r="AQ637" s="264" t="s">
        <v>240</v>
      </c>
      <c r="AR637" s="264" t="s">
        <v>240</v>
      </c>
      <c r="AS637" s="264" t="s">
        <v>240</v>
      </c>
      <c r="AT637" s="264" t="s">
        <v>240</v>
      </c>
      <c r="AU637" s="264" t="s">
        <v>240</v>
      </c>
      <c r="AV637" s="264" t="s">
        <v>240</v>
      </c>
      <c r="AW637" s="264" t="s">
        <v>240</v>
      </c>
      <c r="AX637" s="264" t="s">
        <v>240</v>
      </c>
      <c r="AY637" s="264" t="s">
        <v>2044</v>
      </c>
      <c r="AZ637" t="s">
        <v>5190</v>
      </c>
    </row>
    <row r="638" spans="1:52" ht="15" x14ac:dyDescent="0.25">
      <c r="A638" s="269">
        <v>706976</v>
      </c>
      <c r="B638" s="264" t="s">
        <v>261</v>
      </c>
      <c r="C638" s="264" t="s">
        <v>188</v>
      </c>
      <c r="D638" s="264" t="s">
        <v>188</v>
      </c>
      <c r="E638" s="264" t="s">
        <v>188</v>
      </c>
      <c r="F638" s="264" t="s">
        <v>188</v>
      </c>
      <c r="G638" s="264" t="s">
        <v>188</v>
      </c>
      <c r="H638" s="264" t="s">
        <v>188</v>
      </c>
      <c r="I638" s="264" t="s">
        <v>188</v>
      </c>
      <c r="J638" s="264" t="s">
        <v>188</v>
      </c>
      <c r="K638" s="264" t="s">
        <v>188</v>
      </c>
      <c r="L638" s="264" t="s">
        <v>188</v>
      </c>
      <c r="M638" t="s">
        <v>2124</v>
      </c>
      <c r="N638" t="s">
        <v>186</v>
      </c>
      <c r="O638" s="264" t="s">
        <v>240</v>
      </c>
      <c r="P638" s="264" t="s">
        <v>240</v>
      </c>
      <c r="Q638" s="264" t="s">
        <v>240</v>
      </c>
      <c r="R638" s="264" t="s">
        <v>240</v>
      </c>
      <c r="S638" s="264" t="s">
        <v>240</v>
      </c>
      <c r="T638" s="264" t="s">
        <v>240</v>
      </c>
      <c r="U638" s="264" t="s">
        <v>240</v>
      </c>
      <c r="V638" s="264" t="s">
        <v>240</v>
      </c>
      <c r="W638" s="264" t="s">
        <v>240</v>
      </c>
      <c r="X638" s="264" t="s">
        <v>240</v>
      </c>
      <c r="Y638" s="264" t="s">
        <v>240</v>
      </c>
      <c r="Z638" s="264" t="s">
        <v>240</v>
      </c>
      <c r="AA638" s="264" t="s">
        <v>240</v>
      </c>
      <c r="AB638" s="264" t="s">
        <v>240</v>
      </c>
      <c r="AC638" s="264" t="s">
        <v>240</v>
      </c>
      <c r="AD638" s="264" t="s">
        <v>240</v>
      </c>
      <c r="AE638" s="264" t="s">
        <v>240</v>
      </c>
      <c r="AF638" s="264" t="s">
        <v>240</v>
      </c>
      <c r="AG638" s="264" t="s">
        <v>240</v>
      </c>
      <c r="AH638" s="264" t="s">
        <v>240</v>
      </c>
      <c r="AI638" s="264" t="s">
        <v>240</v>
      </c>
      <c r="AJ638" s="264" t="s">
        <v>240</v>
      </c>
      <c r="AK638" s="264" t="s">
        <v>240</v>
      </c>
      <c r="AL638" s="264" t="s">
        <v>240</v>
      </c>
      <c r="AM638" s="264" t="s">
        <v>240</v>
      </c>
      <c r="AN638" s="264" t="s">
        <v>240</v>
      </c>
      <c r="AO638" s="264" t="s">
        <v>240</v>
      </c>
      <c r="AP638" s="264" t="s">
        <v>240</v>
      </c>
      <c r="AQ638" s="264" t="s">
        <v>240</v>
      </c>
      <c r="AR638" s="264" t="s">
        <v>240</v>
      </c>
      <c r="AS638" s="264" t="s">
        <v>240</v>
      </c>
      <c r="AT638" s="264" t="s">
        <v>240</v>
      </c>
      <c r="AU638" s="264" t="s">
        <v>240</v>
      </c>
      <c r="AV638" s="264" t="s">
        <v>240</v>
      </c>
      <c r="AW638" s="264" t="s">
        <v>240</v>
      </c>
      <c r="AX638" s="264" t="s">
        <v>240</v>
      </c>
      <c r="AY638" s="264" t="s">
        <v>2044</v>
      </c>
      <c r="AZ638" t="s">
        <v>5190</v>
      </c>
    </row>
    <row r="639" spans="1:52" ht="15" x14ac:dyDescent="0.25">
      <c r="A639" s="269">
        <v>706977</v>
      </c>
      <c r="B639" s="264" t="s">
        <v>261</v>
      </c>
      <c r="C639" s="264" t="s">
        <v>188</v>
      </c>
      <c r="D639" s="264" t="s">
        <v>188</v>
      </c>
      <c r="E639" s="264" t="s">
        <v>188</v>
      </c>
      <c r="F639" s="264" t="s">
        <v>188</v>
      </c>
      <c r="G639" s="264" t="s">
        <v>188</v>
      </c>
      <c r="H639" s="264" t="s">
        <v>188</v>
      </c>
      <c r="I639" s="264" t="s">
        <v>187</v>
      </c>
      <c r="J639" s="264" t="s">
        <v>187</v>
      </c>
      <c r="K639" s="264" t="s">
        <v>187</v>
      </c>
      <c r="L639" s="264" t="s">
        <v>187</v>
      </c>
      <c r="M639" t="s">
        <v>186</v>
      </c>
      <c r="N639" t="s">
        <v>186</v>
      </c>
      <c r="O639" s="264" t="s">
        <v>240</v>
      </c>
      <c r="P639" s="264" t="s">
        <v>240</v>
      </c>
      <c r="Q639" s="264" t="s">
        <v>240</v>
      </c>
      <c r="R639" s="264" t="s">
        <v>240</v>
      </c>
      <c r="S639" s="264" t="s">
        <v>240</v>
      </c>
      <c r="T639" s="264" t="s">
        <v>240</v>
      </c>
      <c r="U639" s="264" t="s">
        <v>240</v>
      </c>
      <c r="V639" s="264" t="s">
        <v>240</v>
      </c>
      <c r="W639" s="264" t="s">
        <v>240</v>
      </c>
      <c r="X639" s="264" t="s">
        <v>240</v>
      </c>
      <c r="Y639" s="264" t="s">
        <v>240</v>
      </c>
      <c r="Z639" s="264" t="s">
        <v>240</v>
      </c>
      <c r="AA639" s="264" t="s">
        <v>240</v>
      </c>
      <c r="AB639" s="264" t="s">
        <v>240</v>
      </c>
      <c r="AC639" s="264" t="s">
        <v>240</v>
      </c>
      <c r="AD639" s="264" t="s">
        <v>240</v>
      </c>
      <c r="AE639" s="264" t="s">
        <v>240</v>
      </c>
      <c r="AF639" s="264" t="s">
        <v>240</v>
      </c>
      <c r="AG639" s="264" t="s">
        <v>240</v>
      </c>
      <c r="AH639" s="264" t="s">
        <v>240</v>
      </c>
      <c r="AI639" s="264" t="s">
        <v>240</v>
      </c>
      <c r="AJ639" s="264" t="s">
        <v>240</v>
      </c>
      <c r="AK639" s="264" t="s">
        <v>240</v>
      </c>
      <c r="AL639" s="264" t="s">
        <v>240</v>
      </c>
      <c r="AM639" s="264" t="s">
        <v>240</v>
      </c>
      <c r="AN639" s="264" t="s">
        <v>240</v>
      </c>
      <c r="AO639" s="264" t="s">
        <v>240</v>
      </c>
      <c r="AP639" s="264" t="s">
        <v>240</v>
      </c>
      <c r="AQ639" s="264" t="s">
        <v>240</v>
      </c>
      <c r="AR639" s="264" t="s">
        <v>240</v>
      </c>
      <c r="AS639" s="264" t="s">
        <v>240</v>
      </c>
      <c r="AT639" s="264" t="s">
        <v>240</v>
      </c>
      <c r="AU639" s="264" t="s">
        <v>240</v>
      </c>
      <c r="AV639" s="264" t="s">
        <v>240</v>
      </c>
      <c r="AW639" s="264" t="s">
        <v>240</v>
      </c>
      <c r="AX639" s="264" t="s">
        <v>240</v>
      </c>
      <c r="AY639" s="264" t="s">
        <v>2044</v>
      </c>
      <c r="AZ639" t="s">
        <v>5190</v>
      </c>
    </row>
    <row r="640" spans="1:52" ht="15" x14ac:dyDescent="0.25">
      <c r="A640" s="269">
        <v>706978</v>
      </c>
      <c r="B640" s="264" t="s">
        <v>261</v>
      </c>
      <c r="C640" s="264" t="s">
        <v>188</v>
      </c>
      <c r="D640" s="264" t="s">
        <v>188</v>
      </c>
      <c r="E640" s="264" t="s">
        <v>188</v>
      </c>
      <c r="F640" s="264" t="s">
        <v>187</v>
      </c>
      <c r="G640" s="264" t="s">
        <v>188</v>
      </c>
      <c r="H640" s="264" t="s">
        <v>188</v>
      </c>
      <c r="I640" s="264" t="s">
        <v>187</v>
      </c>
      <c r="J640" s="264" t="s">
        <v>187</v>
      </c>
      <c r="K640" s="264" t="s">
        <v>187</v>
      </c>
      <c r="L640" s="264" t="s">
        <v>187</v>
      </c>
      <c r="M640" t="s">
        <v>186</v>
      </c>
      <c r="N640" t="s">
        <v>186</v>
      </c>
      <c r="O640" s="264" t="s">
        <v>240</v>
      </c>
      <c r="P640" s="264" t="s">
        <v>240</v>
      </c>
      <c r="Q640" s="264" t="s">
        <v>240</v>
      </c>
      <c r="R640" s="264" t="s">
        <v>240</v>
      </c>
      <c r="S640" s="264" t="s">
        <v>240</v>
      </c>
      <c r="T640" s="264" t="s">
        <v>240</v>
      </c>
      <c r="U640" s="264" t="s">
        <v>240</v>
      </c>
      <c r="V640" s="264" t="s">
        <v>240</v>
      </c>
      <c r="W640" s="264" t="s">
        <v>240</v>
      </c>
      <c r="X640" s="264" t="s">
        <v>240</v>
      </c>
      <c r="Y640" s="264" t="s">
        <v>240</v>
      </c>
      <c r="Z640" s="264" t="s">
        <v>240</v>
      </c>
      <c r="AA640" s="264" t="s">
        <v>240</v>
      </c>
      <c r="AB640" s="264" t="s">
        <v>240</v>
      </c>
      <c r="AC640" s="264" t="s">
        <v>240</v>
      </c>
      <c r="AD640" s="264" t="s">
        <v>240</v>
      </c>
      <c r="AE640" s="264" t="s">
        <v>240</v>
      </c>
      <c r="AF640" s="264" t="s">
        <v>240</v>
      </c>
      <c r="AG640" s="264" t="s">
        <v>240</v>
      </c>
      <c r="AH640" s="264" t="s">
        <v>240</v>
      </c>
      <c r="AI640" s="264" t="s">
        <v>240</v>
      </c>
      <c r="AJ640" s="264" t="s">
        <v>240</v>
      </c>
      <c r="AK640" s="264" t="s">
        <v>240</v>
      </c>
      <c r="AL640" s="264" t="s">
        <v>240</v>
      </c>
      <c r="AM640" s="264" t="s">
        <v>240</v>
      </c>
      <c r="AN640" s="264" t="s">
        <v>240</v>
      </c>
      <c r="AO640" s="264" t="s">
        <v>240</v>
      </c>
      <c r="AP640" s="264" t="s">
        <v>240</v>
      </c>
      <c r="AQ640" s="264" t="s">
        <v>240</v>
      </c>
      <c r="AR640" s="264" t="s">
        <v>240</v>
      </c>
      <c r="AS640" s="264" t="s">
        <v>240</v>
      </c>
      <c r="AT640" s="264" t="s">
        <v>240</v>
      </c>
      <c r="AU640" s="264" t="s">
        <v>240</v>
      </c>
      <c r="AV640" s="264" t="s">
        <v>240</v>
      </c>
      <c r="AW640" s="264" t="s">
        <v>240</v>
      </c>
      <c r="AX640" s="264" t="s">
        <v>240</v>
      </c>
      <c r="AY640" s="264" t="s">
        <v>2044</v>
      </c>
      <c r="AZ640" t="s">
        <v>5190</v>
      </c>
    </row>
    <row r="641" spans="1:52" ht="15" x14ac:dyDescent="0.25">
      <c r="A641" s="266">
        <v>706979</v>
      </c>
      <c r="B641" s="270" t="s">
        <v>468</v>
      </c>
      <c r="C641" t="s">
        <v>186</v>
      </c>
      <c r="D641" t="s">
        <v>188</v>
      </c>
      <c r="E641" t="s">
        <v>188</v>
      </c>
      <c r="F641" t="s">
        <v>188</v>
      </c>
      <c r="G641" t="s">
        <v>186</v>
      </c>
      <c r="H641" t="s">
        <v>188</v>
      </c>
      <c r="I641" t="s">
        <v>186</v>
      </c>
      <c r="J641" t="s">
        <v>188</v>
      </c>
      <c r="K641" t="s">
        <v>188</v>
      </c>
      <c r="L641" t="s">
        <v>188</v>
      </c>
      <c r="M641" t="s">
        <v>188</v>
      </c>
      <c r="N641" t="s">
        <v>188</v>
      </c>
      <c r="O641" t="s">
        <v>186</v>
      </c>
      <c r="P641" t="s">
        <v>186</v>
      </c>
      <c r="Q641" t="s">
        <v>186</v>
      </c>
      <c r="R641" t="s">
        <v>186</v>
      </c>
      <c r="S641" t="s">
        <v>188</v>
      </c>
      <c r="T641" t="s">
        <v>188</v>
      </c>
      <c r="U641" t="s">
        <v>187</v>
      </c>
      <c r="V641" t="s">
        <v>188</v>
      </c>
      <c r="W641" t="s">
        <v>186</v>
      </c>
      <c r="X641" t="s">
        <v>186</v>
      </c>
      <c r="Y641" t="s">
        <v>186</v>
      </c>
      <c r="Z641" t="s">
        <v>188</v>
      </c>
      <c r="AA641" t="s">
        <v>240</v>
      </c>
      <c r="AB641" t="s">
        <v>240</v>
      </c>
      <c r="AC641" t="s">
        <v>240</v>
      </c>
      <c r="AD641" t="s">
        <v>240</v>
      </c>
      <c r="AE641" t="s">
        <v>240</v>
      </c>
      <c r="AF641" t="s">
        <v>240</v>
      </c>
      <c r="AG641" t="s">
        <v>240</v>
      </c>
      <c r="AH641" t="s">
        <v>240</v>
      </c>
      <c r="AI641" t="s">
        <v>240</v>
      </c>
      <c r="AJ641" t="s">
        <v>240</v>
      </c>
      <c r="AK641" t="s">
        <v>240</v>
      </c>
      <c r="AL641" t="s">
        <v>240</v>
      </c>
      <c r="AM641" t="s">
        <v>240</v>
      </c>
      <c r="AN641" t="s">
        <v>240</v>
      </c>
      <c r="AO641" t="s">
        <v>240</v>
      </c>
      <c r="AP641" t="s">
        <v>240</v>
      </c>
      <c r="AQ641" t="s">
        <v>240</v>
      </c>
      <c r="AR641" t="s">
        <v>240</v>
      </c>
      <c r="AS641" t="s">
        <v>240</v>
      </c>
      <c r="AT641" t="s">
        <v>240</v>
      </c>
      <c r="AU641" t="s">
        <v>240</v>
      </c>
      <c r="AV641" t="s">
        <v>240</v>
      </c>
      <c r="AW641" t="s">
        <v>240</v>
      </c>
      <c r="AX641" s="259" t="s">
        <v>240</v>
      </c>
      <c r="AY641"/>
      <c r="AZ641" t="s">
        <v>240</v>
      </c>
    </row>
    <row r="642" spans="1:52" ht="15" x14ac:dyDescent="0.25">
      <c r="A642" s="269">
        <v>706980</v>
      </c>
      <c r="B642" s="264" t="s">
        <v>261</v>
      </c>
      <c r="C642" s="264" t="s">
        <v>186</v>
      </c>
      <c r="D642" s="264" t="s">
        <v>186</v>
      </c>
      <c r="E642" s="264" t="s">
        <v>186</v>
      </c>
      <c r="F642" s="264" t="s">
        <v>186</v>
      </c>
      <c r="G642" s="264" t="s">
        <v>187</v>
      </c>
      <c r="H642" s="264" t="s">
        <v>188</v>
      </c>
      <c r="I642" s="264" t="s">
        <v>187</v>
      </c>
      <c r="J642" s="264" t="s">
        <v>187</v>
      </c>
      <c r="K642" s="264" t="s">
        <v>187</v>
      </c>
      <c r="L642" s="264" t="s">
        <v>187</v>
      </c>
      <c r="M642" t="s">
        <v>2124</v>
      </c>
      <c r="N642" t="s">
        <v>186</v>
      </c>
      <c r="O642" s="264" t="s">
        <v>240</v>
      </c>
      <c r="P642" s="264" t="s">
        <v>240</v>
      </c>
      <c r="Q642" s="264" t="s">
        <v>240</v>
      </c>
      <c r="R642" s="264" t="s">
        <v>240</v>
      </c>
      <c r="S642" s="264" t="s">
        <v>240</v>
      </c>
      <c r="T642" s="264" t="s">
        <v>240</v>
      </c>
      <c r="U642" s="264" t="s">
        <v>240</v>
      </c>
      <c r="V642" s="264" t="s">
        <v>240</v>
      </c>
      <c r="W642" s="264" t="s">
        <v>240</v>
      </c>
      <c r="X642" s="264" t="s">
        <v>240</v>
      </c>
      <c r="Y642" s="264" t="s">
        <v>240</v>
      </c>
      <c r="Z642" s="264" t="s">
        <v>240</v>
      </c>
      <c r="AA642" s="264" t="s">
        <v>240</v>
      </c>
      <c r="AB642" s="264" t="s">
        <v>240</v>
      </c>
      <c r="AC642" s="264" t="s">
        <v>240</v>
      </c>
      <c r="AD642" s="264" t="s">
        <v>240</v>
      </c>
      <c r="AE642" s="264" t="s">
        <v>240</v>
      </c>
      <c r="AF642" s="264" t="s">
        <v>240</v>
      </c>
      <c r="AG642" s="264" t="s">
        <v>240</v>
      </c>
      <c r="AH642" s="264" t="s">
        <v>240</v>
      </c>
      <c r="AI642" s="264" t="s">
        <v>240</v>
      </c>
      <c r="AJ642" s="264" t="s">
        <v>240</v>
      </c>
      <c r="AK642" s="264" t="s">
        <v>240</v>
      </c>
      <c r="AL642" s="264" t="s">
        <v>240</v>
      </c>
      <c r="AM642" s="264" t="s">
        <v>240</v>
      </c>
      <c r="AN642" s="264" t="s">
        <v>240</v>
      </c>
      <c r="AO642" s="264" t="s">
        <v>240</v>
      </c>
      <c r="AP642" s="264" t="s">
        <v>240</v>
      </c>
      <c r="AQ642" s="264" t="s">
        <v>240</v>
      </c>
      <c r="AR642" s="264" t="s">
        <v>240</v>
      </c>
      <c r="AS642" s="264" t="s">
        <v>240</v>
      </c>
      <c r="AT642" s="264" t="s">
        <v>240</v>
      </c>
      <c r="AU642" s="264" t="s">
        <v>240</v>
      </c>
      <c r="AV642" s="264" t="s">
        <v>240</v>
      </c>
      <c r="AW642" s="264" t="s">
        <v>240</v>
      </c>
      <c r="AX642" s="264" t="s">
        <v>240</v>
      </c>
      <c r="AY642" s="264" t="s">
        <v>2044</v>
      </c>
      <c r="AZ642" t="s">
        <v>5190</v>
      </c>
    </row>
    <row r="643" spans="1:52" ht="21.75" x14ac:dyDescent="0.25">
      <c r="A643" s="271">
        <v>706981</v>
      </c>
      <c r="B643" s="264" t="s">
        <v>261</v>
      </c>
      <c r="C643" s="286" t="s">
        <v>188</v>
      </c>
      <c r="D643" s="286" t="s">
        <v>188</v>
      </c>
      <c r="E643" s="286" t="s">
        <v>186</v>
      </c>
      <c r="F643" s="286" t="s">
        <v>186</v>
      </c>
      <c r="G643" s="286" t="s">
        <v>186</v>
      </c>
      <c r="H643" s="286" t="s">
        <v>188</v>
      </c>
      <c r="I643" s="286" t="s">
        <v>187</v>
      </c>
      <c r="J643" s="286" t="s">
        <v>187</v>
      </c>
      <c r="K643" s="286" t="s">
        <v>187</v>
      </c>
      <c r="L643" s="286" t="s">
        <v>188</v>
      </c>
      <c r="M643" s="286" t="s">
        <v>187</v>
      </c>
      <c r="N643" s="286" t="s">
        <v>188</v>
      </c>
      <c r="O643" s="264"/>
      <c r="P643" s="264"/>
      <c r="Q643" s="264"/>
      <c r="R643" s="264"/>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c r="AS643" s="264"/>
      <c r="AT643" s="264"/>
      <c r="AU643" s="264"/>
      <c r="AV643" s="264"/>
      <c r="AW643" s="264"/>
      <c r="AX643" s="264"/>
      <c r="AY643" s="264" t="s">
        <v>2044</v>
      </c>
      <c r="AZ643" t="s">
        <v>240</v>
      </c>
    </row>
    <row r="644" spans="1:52" ht="15" x14ac:dyDescent="0.25">
      <c r="A644" s="269">
        <v>706982</v>
      </c>
      <c r="B644" s="264" t="s">
        <v>261</v>
      </c>
      <c r="C644" s="264" t="s">
        <v>186</v>
      </c>
      <c r="D644" s="264" t="s">
        <v>188</v>
      </c>
      <c r="E644" s="264" t="s">
        <v>188</v>
      </c>
      <c r="F644" s="264" t="s">
        <v>186</v>
      </c>
      <c r="G644" s="264" t="s">
        <v>187</v>
      </c>
      <c r="H644" s="264" t="s">
        <v>187</v>
      </c>
      <c r="I644" s="264" t="s">
        <v>187</v>
      </c>
      <c r="J644" s="264" t="s">
        <v>187</v>
      </c>
      <c r="K644" s="264" t="s">
        <v>187</v>
      </c>
      <c r="L644" s="264" t="s">
        <v>187</v>
      </c>
      <c r="M644" t="s">
        <v>186</v>
      </c>
      <c r="N644" t="s">
        <v>186</v>
      </c>
      <c r="O644" s="264" t="s">
        <v>240</v>
      </c>
      <c r="P644" s="264" t="s">
        <v>240</v>
      </c>
      <c r="Q644" s="264" t="s">
        <v>240</v>
      </c>
      <c r="R644" s="264" t="s">
        <v>240</v>
      </c>
      <c r="S644" s="264" t="s">
        <v>240</v>
      </c>
      <c r="T644" s="264" t="s">
        <v>240</v>
      </c>
      <c r="U644" s="264" t="s">
        <v>240</v>
      </c>
      <c r="V644" s="264" t="s">
        <v>240</v>
      </c>
      <c r="W644" s="264" t="s">
        <v>240</v>
      </c>
      <c r="X644" s="264" t="s">
        <v>240</v>
      </c>
      <c r="Y644" s="264" t="s">
        <v>240</v>
      </c>
      <c r="Z644" s="264" t="s">
        <v>240</v>
      </c>
      <c r="AA644" s="264" t="s">
        <v>240</v>
      </c>
      <c r="AB644" s="264" t="s">
        <v>240</v>
      </c>
      <c r="AC644" s="264" t="s">
        <v>240</v>
      </c>
      <c r="AD644" s="264" t="s">
        <v>240</v>
      </c>
      <c r="AE644" s="264" t="s">
        <v>240</v>
      </c>
      <c r="AF644" s="264" t="s">
        <v>240</v>
      </c>
      <c r="AG644" s="264" t="s">
        <v>240</v>
      </c>
      <c r="AH644" s="264" t="s">
        <v>240</v>
      </c>
      <c r="AI644" s="264" t="s">
        <v>240</v>
      </c>
      <c r="AJ644" s="264" t="s">
        <v>240</v>
      </c>
      <c r="AK644" s="264" t="s">
        <v>240</v>
      </c>
      <c r="AL644" s="264" t="s">
        <v>240</v>
      </c>
      <c r="AM644" s="264" t="s">
        <v>240</v>
      </c>
      <c r="AN644" s="264" t="s">
        <v>240</v>
      </c>
      <c r="AO644" s="264" t="s">
        <v>240</v>
      </c>
      <c r="AP644" s="264" t="s">
        <v>240</v>
      </c>
      <c r="AQ644" s="264" t="s">
        <v>240</v>
      </c>
      <c r="AR644" s="264" t="s">
        <v>240</v>
      </c>
      <c r="AS644" s="264" t="s">
        <v>240</v>
      </c>
      <c r="AT644" s="264" t="s">
        <v>240</v>
      </c>
      <c r="AU644" s="264" t="s">
        <v>240</v>
      </c>
      <c r="AV644" s="264" t="s">
        <v>240</v>
      </c>
      <c r="AW644" s="264" t="s">
        <v>240</v>
      </c>
      <c r="AX644" s="264" t="s">
        <v>240</v>
      </c>
      <c r="AY644" s="264" t="s">
        <v>2044</v>
      </c>
      <c r="AZ644" t="s">
        <v>5190</v>
      </c>
    </row>
    <row r="645" spans="1:52" ht="15" x14ac:dyDescent="0.25">
      <c r="A645" s="269">
        <v>706983</v>
      </c>
      <c r="B645" s="264" t="s">
        <v>261</v>
      </c>
      <c r="C645" s="264" t="s">
        <v>188</v>
      </c>
      <c r="D645" s="264" t="s">
        <v>186</v>
      </c>
      <c r="E645" s="264" t="s">
        <v>188</v>
      </c>
      <c r="F645" s="264" t="s">
        <v>186</v>
      </c>
      <c r="G645" s="264" t="s">
        <v>187</v>
      </c>
      <c r="H645" s="264" t="s">
        <v>188</v>
      </c>
      <c r="I645" s="264" t="s">
        <v>187</v>
      </c>
      <c r="J645" s="264" t="s">
        <v>188</v>
      </c>
      <c r="K645" s="264" t="s">
        <v>187</v>
      </c>
      <c r="L645" s="264" t="s">
        <v>187</v>
      </c>
      <c r="M645" t="s">
        <v>188</v>
      </c>
      <c r="N645" t="s">
        <v>186</v>
      </c>
      <c r="O645" s="264" t="s">
        <v>240</v>
      </c>
      <c r="P645" s="264" t="s">
        <v>240</v>
      </c>
      <c r="Q645" s="264" t="s">
        <v>240</v>
      </c>
      <c r="R645" s="264" t="s">
        <v>240</v>
      </c>
      <c r="S645" s="264" t="s">
        <v>240</v>
      </c>
      <c r="T645" s="264" t="s">
        <v>240</v>
      </c>
      <c r="U645" s="264" t="s">
        <v>240</v>
      </c>
      <c r="V645" s="264" t="s">
        <v>240</v>
      </c>
      <c r="W645" s="264" t="s">
        <v>240</v>
      </c>
      <c r="X645" s="264" t="s">
        <v>240</v>
      </c>
      <c r="Y645" s="264" t="s">
        <v>240</v>
      </c>
      <c r="Z645" s="264" t="s">
        <v>240</v>
      </c>
      <c r="AA645" s="264" t="s">
        <v>240</v>
      </c>
      <c r="AB645" s="264" t="s">
        <v>240</v>
      </c>
      <c r="AC645" s="264" t="s">
        <v>240</v>
      </c>
      <c r="AD645" s="264" t="s">
        <v>240</v>
      </c>
      <c r="AE645" s="264" t="s">
        <v>240</v>
      </c>
      <c r="AF645" s="264" t="s">
        <v>240</v>
      </c>
      <c r="AG645" s="264" t="s">
        <v>240</v>
      </c>
      <c r="AH645" s="264" t="s">
        <v>240</v>
      </c>
      <c r="AI645" s="264" t="s">
        <v>240</v>
      </c>
      <c r="AJ645" s="264" t="s">
        <v>240</v>
      </c>
      <c r="AK645" s="264" t="s">
        <v>240</v>
      </c>
      <c r="AL645" s="264" t="s">
        <v>240</v>
      </c>
      <c r="AM645" s="264" t="s">
        <v>240</v>
      </c>
      <c r="AN645" s="264" t="s">
        <v>240</v>
      </c>
      <c r="AO645" s="264" t="s">
        <v>240</v>
      </c>
      <c r="AP645" s="264" t="s">
        <v>240</v>
      </c>
      <c r="AQ645" s="264" t="s">
        <v>240</v>
      </c>
      <c r="AR645" s="264" t="s">
        <v>240</v>
      </c>
      <c r="AS645" s="264" t="s">
        <v>240</v>
      </c>
      <c r="AT645" s="264" t="s">
        <v>240</v>
      </c>
      <c r="AU645" s="264" t="s">
        <v>240</v>
      </c>
      <c r="AV645" s="264" t="s">
        <v>240</v>
      </c>
      <c r="AW645" s="264" t="s">
        <v>240</v>
      </c>
      <c r="AX645" s="264" t="s">
        <v>240</v>
      </c>
      <c r="AY645" s="264" t="s">
        <v>2044</v>
      </c>
      <c r="AZ645" t="s">
        <v>5190</v>
      </c>
    </row>
    <row r="646" spans="1:52" ht="15" x14ac:dyDescent="0.25">
      <c r="A646" s="269">
        <v>706984</v>
      </c>
      <c r="B646" s="264" t="s">
        <v>261</v>
      </c>
      <c r="C646" s="264" t="s">
        <v>188</v>
      </c>
      <c r="D646" s="264" t="s">
        <v>188</v>
      </c>
      <c r="E646" s="264" t="s">
        <v>187</v>
      </c>
      <c r="F646" s="264" t="s">
        <v>188</v>
      </c>
      <c r="G646" s="264" t="s">
        <v>187</v>
      </c>
      <c r="H646" s="264" t="s">
        <v>188</v>
      </c>
      <c r="I646" s="264" t="s">
        <v>187</v>
      </c>
      <c r="J646" s="264" t="s">
        <v>187</v>
      </c>
      <c r="K646" s="264" t="s">
        <v>187</v>
      </c>
      <c r="L646" s="264" t="s">
        <v>187</v>
      </c>
      <c r="M646" t="s">
        <v>2124</v>
      </c>
      <c r="N646" t="s">
        <v>186</v>
      </c>
      <c r="O646" s="264" t="s">
        <v>240</v>
      </c>
      <c r="P646" s="264" t="s">
        <v>240</v>
      </c>
      <c r="Q646" s="264" t="s">
        <v>240</v>
      </c>
      <c r="R646" s="264" t="s">
        <v>240</v>
      </c>
      <c r="S646" s="264" t="s">
        <v>240</v>
      </c>
      <c r="T646" s="264" t="s">
        <v>240</v>
      </c>
      <c r="U646" s="264" t="s">
        <v>240</v>
      </c>
      <c r="V646" s="264" t="s">
        <v>240</v>
      </c>
      <c r="W646" s="264" t="s">
        <v>240</v>
      </c>
      <c r="X646" s="264" t="s">
        <v>240</v>
      </c>
      <c r="Y646" s="264" t="s">
        <v>240</v>
      </c>
      <c r="Z646" s="264" t="s">
        <v>240</v>
      </c>
      <c r="AA646" s="264" t="s">
        <v>240</v>
      </c>
      <c r="AB646" s="264" t="s">
        <v>240</v>
      </c>
      <c r="AC646" s="264" t="s">
        <v>240</v>
      </c>
      <c r="AD646" s="264" t="s">
        <v>240</v>
      </c>
      <c r="AE646" s="264" t="s">
        <v>240</v>
      </c>
      <c r="AF646" s="264" t="s">
        <v>240</v>
      </c>
      <c r="AG646" s="264" t="s">
        <v>240</v>
      </c>
      <c r="AH646" s="264" t="s">
        <v>240</v>
      </c>
      <c r="AI646" s="264" t="s">
        <v>240</v>
      </c>
      <c r="AJ646" s="264" t="s">
        <v>240</v>
      </c>
      <c r="AK646" s="264" t="s">
        <v>240</v>
      </c>
      <c r="AL646" s="264" t="s">
        <v>240</v>
      </c>
      <c r="AM646" s="264" t="s">
        <v>240</v>
      </c>
      <c r="AN646" s="264" t="s">
        <v>240</v>
      </c>
      <c r="AO646" s="264" t="s">
        <v>240</v>
      </c>
      <c r="AP646" s="264" t="s">
        <v>240</v>
      </c>
      <c r="AQ646" s="264" t="s">
        <v>240</v>
      </c>
      <c r="AR646" s="264" t="s">
        <v>240</v>
      </c>
      <c r="AS646" s="264" t="s">
        <v>240</v>
      </c>
      <c r="AT646" s="264" t="s">
        <v>240</v>
      </c>
      <c r="AU646" s="264" t="s">
        <v>240</v>
      </c>
      <c r="AV646" s="264" t="s">
        <v>240</v>
      </c>
      <c r="AW646" s="264" t="s">
        <v>240</v>
      </c>
      <c r="AX646" s="264" t="s">
        <v>240</v>
      </c>
      <c r="AY646" s="264" t="s">
        <v>2044</v>
      </c>
      <c r="AZ646" t="s">
        <v>5190</v>
      </c>
    </row>
    <row r="647" spans="1:52" ht="15" x14ac:dyDescent="0.25">
      <c r="A647" s="269">
        <v>706985</v>
      </c>
      <c r="B647" s="264" t="s">
        <v>261</v>
      </c>
      <c r="C647" s="264" t="s">
        <v>188</v>
      </c>
      <c r="D647" s="264" t="s">
        <v>188</v>
      </c>
      <c r="E647" s="264" t="s">
        <v>188</v>
      </c>
      <c r="F647" s="264" t="s">
        <v>188</v>
      </c>
      <c r="G647" s="264" t="s">
        <v>188</v>
      </c>
      <c r="H647" s="264" t="s">
        <v>188</v>
      </c>
      <c r="I647" s="264" t="s">
        <v>187</v>
      </c>
      <c r="J647" s="264" t="s">
        <v>187</v>
      </c>
      <c r="K647" s="264" t="s">
        <v>187</v>
      </c>
      <c r="L647" s="264" t="s">
        <v>187</v>
      </c>
      <c r="M647" t="s">
        <v>186</v>
      </c>
      <c r="N647" t="s">
        <v>186</v>
      </c>
      <c r="O647" s="264" t="s">
        <v>240</v>
      </c>
      <c r="P647" s="264" t="s">
        <v>240</v>
      </c>
      <c r="Q647" s="264" t="s">
        <v>240</v>
      </c>
      <c r="R647" s="264" t="s">
        <v>240</v>
      </c>
      <c r="S647" s="264" t="s">
        <v>240</v>
      </c>
      <c r="T647" s="264" t="s">
        <v>240</v>
      </c>
      <c r="U647" s="264" t="s">
        <v>240</v>
      </c>
      <c r="V647" s="264" t="s">
        <v>240</v>
      </c>
      <c r="W647" s="264" t="s">
        <v>240</v>
      </c>
      <c r="X647" s="264" t="s">
        <v>240</v>
      </c>
      <c r="Y647" s="264" t="s">
        <v>240</v>
      </c>
      <c r="Z647" s="264" t="s">
        <v>240</v>
      </c>
      <c r="AA647" s="264" t="s">
        <v>240</v>
      </c>
      <c r="AB647" s="264" t="s">
        <v>240</v>
      </c>
      <c r="AC647" s="264" t="s">
        <v>240</v>
      </c>
      <c r="AD647" s="264" t="s">
        <v>240</v>
      </c>
      <c r="AE647" s="264" t="s">
        <v>240</v>
      </c>
      <c r="AF647" s="264" t="s">
        <v>240</v>
      </c>
      <c r="AG647" s="264" t="s">
        <v>240</v>
      </c>
      <c r="AH647" s="264" t="s">
        <v>240</v>
      </c>
      <c r="AI647" s="264" t="s">
        <v>240</v>
      </c>
      <c r="AJ647" s="264" t="s">
        <v>240</v>
      </c>
      <c r="AK647" s="264" t="s">
        <v>240</v>
      </c>
      <c r="AL647" s="264" t="s">
        <v>240</v>
      </c>
      <c r="AM647" s="264" t="s">
        <v>240</v>
      </c>
      <c r="AN647" s="264" t="s">
        <v>240</v>
      </c>
      <c r="AO647" s="264" t="s">
        <v>240</v>
      </c>
      <c r="AP647" s="264" t="s">
        <v>240</v>
      </c>
      <c r="AQ647" s="264" t="s">
        <v>240</v>
      </c>
      <c r="AR647" s="264" t="s">
        <v>240</v>
      </c>
      <c r="AS647" s="264" t="s">
        <v>240</v>
      </c>
      <c r="AT647" s="264" t="s">
        <v>240</v>
      </c>
      <c r="AU647" s="264" t="s">
        <v>240</v>
      </c>
      <c r="AV647" s="264" t="s">
        <v>240</v>
      </c>
      <c r="AW647" s="264" t="s">
        <v>240</v>
      </c>
      <c r="AX647" s="264" t="s">
        <v>240</v>
      </c>
      <c r="AY647" s="264" t="s">
        <v>2044</v>
      </c>
      <c r="AZ647" t="s">
        <v>240</v>
      </c>
    </row>
    <row r="648" spans="1:52" ht="15" x14ac:dyDescent="0.25">
      <c r="A648" s="269">
        <v>706986</v>
      </c>
      <c r="B648" s="264" t="s">
        <v>261</v>
      </c>
      <c r="C648" s="264" t="s">
        <v>188</v>
      </c>
      <c r="D648" s="264" t="s">
        <v>187</v>
      </c>
      <c r="E648" s="264" t="s">
        <v>188</v>
      </c>
      <c r="F648" s="264" t="s">
        <v>187</v>
      </c>
      <c r="G648" s="264" t="s">
        <v>188</v>
      </c>
      <c r="H648" s="264" t="s">
        <v>188</v>
      </c>
      <c r="I648" s="264" t="s">
        <v>187</v>
      </c>
      <c r="J648" s="264" t="s">
        <v>188</v>
      </c>
      <c r="K648" s="264" t="s">
        <v>187</v>
      </c>
      <c r="L648" s="264" t="s">
        <v>188</v>
      </c>
      <c r="M648" t="s">
        <v>186</v>
      </c>
      <c r="N648" t="s">
        <v>186</v>
      </c>
      <c r="O648" s="264" t="s">
        <v>240</v>
      </c>
      <c r="P648" s="264" t="s">
        <v>240</v>
      </c>
      <c r="Q648" s="264" t="s">
        <v>240</v>
      </c>
      <c r="R648" s="264" t="s">
        <v>240</v>
      </c>
      <c r="S648" s="264" t="s">
        <v>240</v>
      </c>
      <c r="T648" s="264" t="s">
        <v>240</v>
      </c>
      <c r="U648" s="264" t="s">
        <v>240</v>
      </c>
      <c r="V648" s="264" t="s">
        <v>240</v>
      </c>
      <c r="W648" s="264" t="s">
        <v>240</v>
      </c>
      <c r="X648" s="264" t="s">
        <v>240</v>
      </c>
      <c r="Y648" s="264" t="s">
        <v>240</v>
      </c>
      <c r="Z648" s="264" t="s">
        <v>240</v>
      </c>
      <c r="AA648" s="264" t="s">
        <v>240</v>
      </c>
      <c r="AB648" s="264" t="s">
        <v>240</v>
      </c>
      <c r="AC648" s="264" t="s">
        <v>240</v>
      </c>
      <c r="AD648" s="264" t="s">
        <v>240</v>
      </c>
      <c r="AE648" s="264" t="s">
        <v>240</v>
      </c>
      <c r="AF648" s="264" t="s">
        <v>240</v>
      </c>
      <c r="AG648" s="264" t="s">
        <v>240</v>
      </c>
      <c r="AH648" s="264" t="s">
        <v>240</v>
      </c>
      <c r="AI648" s="264" t="s">
        <v>240</v>
      </c>
      <c r="AJ648" s="264" t="s">
        <v>240</v>
      </c>
      <c r="AK648" s="264" t="s">
        <v>240</v>
      </c>
      <c r="AL648" s="264" t="s">
        <v>240</v>
      </c>
      <c r="AM648" s="264" t="s">
        <v>240</v>
      </c>
      <c r="AN648" s="264" t="s">
        <v>240</v>
      </c>
      <c r="AO648" s="264" t="s">
        <v>240</v>
      </c>
      <c r="AP648" s="264" t="s">
        <v>240</v>
      </c>
      <c r="AQ648" s="264" t="s">
        <v>240</v>
      </c>
      <c r="AR648" s="264" t="s">
        <v>240</v>
      </c>
      <c r="AS648" s="264" t="s">
        <v>240</v>
      </c>
      <c r="AT648" s="264" t="s">
        <v>240</v>
      </c>
      <c r="AU648" s="264" t="s">
        <v>240</v>
      </c>
      <c r="AV648" s="264" t="s">
        <v>240</v>
      </c>
      <c r="AW648" s="264" t="s">
        <v>240</v>
      </c>
      <c r="AX648" s="264" t="s">
        <v>240</v>
      </c>
      <c r="AY648" s="264" t="s">
        <v>2044</v>
      </c>
      <c r="AZ648" t="s">
        <v>5190</v>
      </c>
    </row>
    <row r="649" spans="1:52" ht="15" x14ac:dyDescent="0.25">
      <c r="A649" s="269">
        <v>706987</v>
      </c>
      <c r="B649" s="264" t="s">
        <v>261</v>
      </c>
      <c r="C649" s="264" t="s">
        <v>186</v>
      </c>
      <c r="D649" s="264" t="s">
        <v>188</v>
      </c>
      <c r="E649" s="264" t="s">
        <v>188</v>
      </c>
      <c r="F649" s="264" t="s">
        <v>188</v>
      </c>
      <c r="G649" s="264" t="s">
        <v>188</v>
      </c>
      <c r="H649" s="264" t="s">
        <v>186</v>
      </c>
      <c r="I649" s="264" t="s">
        <v>187</v>
      </c>
      <c r="J649" s="264" t="s">
        <v>188</v>
      </c>
      <c r="K649" s="264" t="s">
        <v>188</v>
      </c>
      <c r="L649" s="264" t="s">
        <v>186</v>
      </c>
      <c r="M649" t="s">
        <v>188</v>
      </c>
      <c r="N649" t="s">
        <v>186</v>
      </c>
      <c r="O649" s="264" t="s">
        <v>240</v>
      </c>
      <c r="P649" s="264" t="s">
        <v>240</v>
      </c>
      <c r="Q649" s="264" t="s">
        <v>240</v>
      </c>
      <c r="R649" s="264" t="s">
        <v>240</v>
      </c>
      <c r="S649" s="264" t="s">
        <v>240</v>
      </c>
      <c r="T649" s="264" t="s">
        <v>240</v>
      </c>
      <c r="U649" s="264" t="s">
        <v>240</v>
      </c>
      <c r="V649" s="264" t="s">
        <v>240</v>
      </c>
      <c r="W649" s="264" t="s">
        <v>240</v>
      </c>
      <c r="X649" s="264" t="s">
        <v>240</v>
      </c>
      <c r="Y649" s="264" t="s">
        <v>240</v>
      </c>
      <c r="Z649" s="264" t="s">
        <v>240</v>
      </c>
      <c r="AA649" s="264" t="s">
        <v>240</v>
      </c>
      <c r="AB649" s="264" t="s">
        <v>240</v>
      </c>
      <c r="AC649" s="264" t="s">
        <v>240</v>
      </c>
      <c r="AD649" s="264" t="s">
        <v>240</v>
      </c>
      <c r="AE649" s="264" t="s">
        <v>240</v>
      </c>
      <c r="AF649" s="264" t="s">
        <v>240</v>
      </c>
      <c r="AG649" s="264" t="s">
        <v>240</v>
      </c>
      <c r="AH649" s="264" t="s">
        <v>240</v>
      </c>
      <c r="AI649" s="264" t="s">
        <v>240</v>
      </c>
      <c r="AJ649" s="264" t="s">
        <v>240</v>
      </c>
      <c r="AK649" s="264" t="s">
        <v>240</v>
      </c>
      <c r="AL649" s="264" t="s">
        <v>240</v>
      </c>
      <c r="AM649" s="264" t="s">
        <v>240</v>
      </c>
      <c r="AN649" s="264" t="s">
        <v>240</v>
      </c>
      <c r="AO649" s="264" t="s">
        <v>240</v>
      </c>
      <c r="AP649" s="264" t="s">
        <v>240</v>
      </c>
      <c r="AQ649" s="264" t="s">
        <v>240</v>
      </c>
      <c r="AR649" s="264" t="s">
        <v>240</v>
      </c>
      <c r="AS649" s="264" t="s">
        <v>240</v>
      </c>
      <c r="AT649" s="264" t="s">
        <v>240</v>
      </c>
      <c r="AU649" s="264" t="s">
        <v>240</v>
      </c>
      <c r="AV649" s="264" t="s">
        <v>240</v>
      </c>
      <c r="AW649" s="264" t="s">
        <v>240</v>
      </c>
      <c r="AX649" s="264" t="s">
        <v>240</v>
      </c>
      <c r="AY649" s="264" t="s">
        <v>2044</v>
      </c>
      <c r="AZ649" t="s">
        <v>5190</v>
      </c>
    </row>
    <row r="650" spans="1:52" ht="15" x14ac:dyDescent="0.25">
      <c r="A650" s="266">
        <v>706988</v>
      </c>
      <c r="B650" s="270" t="s">
        <v>239</v>
      </c>
      <c r="C650" t="s">
        <v>188</v>
      </c>
      <c r="D650" t="s">
        <v>188</v>
      </c>
      <c r="E650" t="s">
        <v>186</v>
      </c>
      <c r="F650" t="s">
        <v>188</v>
      </c>
      <c r="G650" t="s">
        <v>188</v>
      </c>
      <c r="H650" t="s">
        <v>186</v>
      </c>
      <c r="I650" t="s">
        <v>188</v>
      </c>
      <c r="J650" t="s">
        <v>188</v>
      </c>
      <c r="K650" t="s">
        <v>186</v>
      </c>
      <c r="L650" t="s">
        <v>188</v>
      </c>
      <c r="M650" t="s">
        <v>188</v>
      </c>
      <c r="N650" t="s">
        <v>188</v>
      </c>
      <c r="O650" t="s">
        <v>188</v>
      </c>
      <c r="P650" t="s">
        <v>188</v>
      </c>
      <c r="Q650" t="s">
        <v>188</v>
      </c>
      <c r="R650" t="s">
        <v>186</v>
      </c>
      <c r="S650" t="s">
        <v>186</v>
      </c>
      <c r="T650" t="s">
        <v>188</v>
      </c>
      <c r="U650" t="s">
        <v>188</v>
      </c>
      <c r="V650" t="s">
        <v>188</v>
      </c>
      <c r="W650" t="s">
        <v>186</v>
      </c>
      <c r="X650" t="s">
        <v>188</v>
      </c>
      <c r="Y650" t="s">
        <v>188</v>
      </c>
      <c r="Z650" t="s">
        <v>188</v>
      </c>
      <c r="AA650" t="s">
        <v>188</v>
      </c>
      <c r="AB650" t="s">
        <v>188</v>
      </c>
      <c r="AC650" t="s">
        <v>188</v>
      </c>
      <c r="AD650" t="s">
        <v>188</v>
      </c>
      <c r="AE650" t="s">
        <v>188</v>
      </c>
      <c r="AF650" t="s">
        <v>188</v>
      </c>
      <c r="AG650" t="s">
        <v>188</v>
      </c>
      <c r="AH650" t="s">
        <v>188</v>
      </c>
      <c r="AI650" t="s">
        <v>188</v>
      </c>
      <c r="AJ650" t="s">
        <v>188</v>
      </c>
      <c r="AK650" t="s">
        <v>188</v>
      </c>
      <c r="AL650" t="s">
        <v>188</v>
      </c>
      <c r="AM650" t="s">
        <v>240</v>
      </c>
      <c r="AN650" t="s">
        <v>240</v>
      </c>
      <c r="AO650" t="s">
        <v>240</v>
      </c>
      <c r="AP650" t="s">
        <v>240</v>
      </c>
      <c r="AQ650" t="s">
        <v>240</v>
      </c>
      <c r="AR650" t="s">
        <v>240</v>
      </c>
      <c r="AS650" t="s">
        <v>240</v>
      </c>
      <c r="AT650" t="s">
        <v>240</v>
      </c>
      <c r="AU650" t="s">
        <v>240</v>
      </c>
      <c r="AV650" t="s">
        <v>240</v>
      </c>
      <c r="AW650" t="s">
        <v>240</v>
      </c>
      <c r="AX650" s="259" t="s">
        <v>240</v>
      </c>
      <c r="AY650"/>
      <c r="AZ650" t="s">
        <v>240</v>
      </c>
    </row>
    <row r="651" spans="1:52" ht="15" x14ac:dyDescent="0.25">
      <c r="A651" s="269">
        <v>706989</v>
      </c>
      <c r="B651" s="264" t="s">
        <v>261</v>
      </c>
      <c r="C651" s="264" t="s">
        <v>186</v>
      </c>
      <c r="D651" s="264" t="s">
        <v>186</v>
      </c>
      <c r="E651" s="264" t="s">
        <v>186</v>
      </c>
      <c r="F651" s="264" t="s">
        <v>186</v>
      </c>
      <c r="G651" s="264" t="s">
        <v>186</v>
      </c>
      <c r="H651" s="264" t="s">
        <v>186</v>
      </c>
      <c r="I651" s="264" t="s">
        <v>188</v>
      </c>
      <c r="J651" s="264" t="s">
        <v>187</v>
      </c>
      <c r="K651" s="264" t="s">
        <v>188</v>
      </c>
      <c r="L651" s="264" t="s">
        <v>187</v>
      </c>
      <c r="M651" t="s">
        <v>186</v>
      </c>
      <c r="N651" t="s">
        <v>186</v>
      </c>
      <c r="O651" s="264" t="s">
        <v>240</v>
      </c>
      <c r="P651" s="264" t="s">
        <v>240</v>
      </c>
      <c r="Q651" s="264" t="s">
        <v>240</v>
      </c>
      <c r="R651" s="264" t="s">
        <v>240</v>
      </c>
      <c r="S651" s="264" t="s">
        <v>240</v>
      </c>
      <c r="T651" s="264" t="s">
        <v>240</v>
      </c>
      <c r="U651" s="264" t="s">
        <v>240</v>
      </c>
      <c r="V651" s="264" t="s">
        <v>240</v>
      </c>
      <c r="W651" s="264" t="s">
        <v>240</v>
      </c>
      <c r="X651" s="264" t="s">
        <v>240</v>
      </c>
      <c r="Y651" s="264" t="s">
        <v>240</v>
      </c>
      <c r="Z651" s="264" t="s">
        <v>240</v>
      </c>
      <c r="AA651" s="264" t="s">
        <v>240</v>
      </c>
      <c r="AB651" s="264" t="s">
        <v>240</v>
      </c>
      <c r="AC651" s="264" t="s">
        <v>240</v>
      </c>
      <c r="AD651" s="264" t="s">
        <v>240</v>
      </c>
      <c r="AE651" s="264" t="s">
        <v>240</v>
      </c>
      <c r="AF651" s="264" t="s">
        <v>240</v>
      </c>
      <c r="AG651" s="264" t="s">
        <v>240</v>
      </c>
      <c r="AH651" s="264" t="s">
        <v>240</v>
      </c>
      <c r="AI651" s="264" t="s">
        <v>240</v>
      </c>
      <c r="AJ651" s="264" t="s">
        <v>240</v>
      </c>
      <c r="AK651" s="264" t="s">
        <v>240</v>
      </c>
      <c r="AL651" s="264" t="s">
        <v>240</v>
      </c>
      <c r="AM651" s="264" t="s">
        <v>240</v>
      </c>
      <c r="AN651" s="264" t="s">
        <v>240</v>
      </c>
      <c r="AO651" s="264" t="s">
        <v>240</v>
      </c>
      <c r="AP651" s="264" t="s">
        <v>240</v>
      </c>
      <c r="AQ651" s="264" t="s">
        <v>240</v>
      </c>
      <c r="AR651" s="264" t="s">
        <v>240</v>
      </c>
      <c r="AS651" s="264" t="s">
        <v>240</v>
      </c>
      <c r="AT651" s="264" t="s">
        <v>240</v>
      </c>
      <c r="AU651" s="264" t="s">
        <v>240</v>
      </c>
      <c r="AV651" s="264" t="s">
        <v>240</v>
      </c>
      <c r="AW651" s="264" t="s">
        <v>240</v>
      </c>
      <c r="AX651" s="264" t="s">
        <v>240</v>
      </c>
      <c r="AY651" s="264" t="s">
        <v>2044</v>
      </c>
      <c r="AZ651" t="s">
        <v>5190</v>
      </c>
    </row>
    <row r="652" spans="1:52" ht="15" x14ac:dyDescent="0.25">
      <c r="A652" s="266">
        <v>706990</v>
      </c>
      <c r="B652" s="270" t="s">
        <v>261</v>
      </c>
      <c r="C652" t="s">
        <v>240</v>
      </c>
      <c r="D652" t="s">
        <v>240</v>
      </c>
      <c r="E652" t="s">
        <v>240</v>
      </c>
      <c r="F652" t="s">
        <v>240</v>
      </c>
      <c r="G652" t="s">
        <v>240</v>
      </c>
      <c r="H652" t="s">
        <v>240</v>
      </c>
      <c r="I652" t="s">
        <v>240</v>
      </c>
      <c r="J652" t="s">
        <v>240</v>
      </c>
      <c r="K652" t="s">
        <v>240</v>
      </c>
      <c r="L652" t="s">
        <v>240</v>
      </c>
      <c r="M652" t="s">
        <v>240</v>
      </c>
      <c r="N652" t="s">
        <v>240</v>
      </c>
      <c r="O652" t="s">
        <v>240</v>
      </c>
      <c r="P652" t="s">
        <v>240</v>
      </c>
      <c r="Q652" t="s">
        <v>240</v>
      </c>
      <c r="R652" t="s">
        <v>240</v>
      </c>
      <c r="S652" t="s">
        <v>240</v>
      </c>
      <c r="T652" t="s">
        <v>240</v>
      </c>
      <c r="U652" t="s">
        <v>240</v>
      </c>
      <c r="V652" t="s">
        <v>240</v>
      </c>
      <c r="W652" t="s">
        <v>240</v>
      </c>
      <c r="X652" t="s">
        <v>240</v>
      </c>
      <c r="Y652" t="s">
        <v>240</v>
      </c>
      <c r="Z652" t="s">
        <v>240</v>
      </c>
      <c r="AA652" t="s">
        <v>240</v>
      </c>
      <c r="AB652" t="s">
        <v>240</v>
      </c>
      <c r="AC652" t="s">
        <v>240</v>
      </c>
      <c r="AD652" t="s">
        <v>240</v>
      </c>
      <c r="AE652" t="s">
        <v>240</v>
      </c>
      <c r="AF652" t="s">
        <v>240</v>
      </c>
      <c r="AG652" t="s">
        <v>240</v>
      </c>
      <c r="AH652" t="s">
        <v>240</v>
      </c>
      <c r="AI652" t="s">
        <v>240</v>
      </c>
      <c r="AJ652" t="s">
        <v>240</v>
      </c>
      <c r="AK652" t="s">
        <v>240</v>
      </c>
      <c r="AL652" t="s">
        <v>240</v>
      </c>
      <c r="AM652" t="s">
        <v>240</v>
      </c>
      <c r="AN652" t="s">
        <v>240</v>
      </c>
      <c r="AO652" t="s">
        <v>240</v>
      </c>
      <c r="AP652" t="s">
        <v>240</v>
      </c>
      <c r="AQ652" t="s">
        <v>240</v>
      </c>
      <c r="AR652" t="s">
        <v>240</v>
      </c>
      <c r="AS652" t="s">
        <v>240</v>
      </c>
      <c r="AT652" t="s">
        <v>240</v>
      </c>
      <c r="AU652" t="s">
        <v>240</v>
      </c>
      <c r="AV652" t="s">
        <v>240</v>
      </c>
      <c r="AW652" t="s">
        <v>240</v>
      </c>
      <c r="AX652" s="259" t="s">
        <v>240</v>
      </c>
      <c r="AY652"/>
      <c r="AZ652" t="s">
        <v>240</v>
      </c>
    </row>
    <row r="653" spans="1:52" ht="15" x14ac:dyDescent="0.25">
      <c r="A653" s="266">
        <v>706991</v>
      </c>
      <c r="B653" s="270" t="s">
        <v>261</v>
      </c>
      <c r="C653" t="s">
        <v>186</v>
      </c>
      <c r="D653" t="s">
        <v>186</v>
      </c>
      <c r="E653" t="s">
        <v>186</v>
      </c>
      <c r="F653" t="s">
        <v>186</v>
      </c>
      <c r="G653" t="s">
        <v>186</v>
      </c>
      <c r="H653" t="s">
        <v>188</v>
      </c>
      <c r="I653" t="s">
        <v>186</v>
      </c>
      <c r="J653" t="s">
        <v>186</v>
      </c>
      <c r="K653" t="s">
        <v>186</v>
      </c>
      <c r="L653" t="s">
        <v>188</v>
      </c>
      <c r="M653" t="s">
        <v>187</v>
      </c>
      <c r="N653" t="s">
        <v>187</v>
      </c>
      <c r="O653" t="s">
        <v>240</v>
      </c>
      <c r="P653" t="s">
        <v>240</v>
      </c>
      <c r="Q653" t="s">
        <v>240</v>
      </c>
      <c r="R653" t="s">
        <v>240</v>
      </c>
      <c r="S653" t="s">
        <v>240</v>
      </c>
      <c r="T653" t="s">
        <v>240</v>
      </c>
      <c r="U653" t="s">
        <v>240</v>
      </c>
      <c r="V653" t="s">
        <v>240</v>
      </c>
      <c r="W653" t="s">
        <v>240</v>
      </c>
      <c r="X653" t="s">
        <v>240</v>
      </c>
      <c r="Y653" t="s">
        <v>240</v>
      </c>
      <c r="Z653" t="s">
        <v>240</v>
      </c>
      <c r="AA653" t="s">
        <v>240</v>
      </c>
      <c r="AB653" t="s">
        <v>240</v>
      </c>
      <c r="AC653" t="s">
        <v>240</v>
      </c>
      <c r="AD653" t="s">
        <v>240</v>
      </c>
      <c r="AE653" t="s">
        <v>240</v>
      </c>
      <c r="AF653" t="s">
        <v>240</v>
      </c>
      <c r="AG653" t="s">
        <v>240</v>
      </c>
      <c r="AH653" t="s">
        <v>240</v>
      </c>
      <c r="AI653" t="s">
        <v>240</v>
      </c>
      <c r="AJ653" t="s">
        <v>240</v>
      </c>
      <c r="AK653" t="s">
        <v>240</v>
      </c>
      <c r="AL653" t="s">
        <v>240</v>
      </c>
      <c r="AM653" t="s">
        <v>240</v>
      </c>
      <c r="AN653" t="s">
        <v>240</v>
      </c>
      <c r="AO653" t="s">
        <v>240</v>
      </c>
      <c r="AP653" t="s">
        <v>240</v>
      </c>
      <c r="AQ653" t="s">
        <v>240</v>
      </c>
      <c r="AR653" t="s">
        <v>240</v>
      </c>
      <c r="AS653"/>
      <c r="AT653" t="s">
        <v>240</v>
      </c>
      <c r="AU653" t="s">
        <v>240</v>
      </c>
      <c r="AV653" t="s">
        <v>240</v>
      </c>
      <c r="AW653" t="s">
        <v>240</v>
      </c>
      <c r="AX653" s="259" t="s">
        <v>240</v>
      </c>
      <c r="AY653"/>
      <c r="AZ653" t="s">
        <v>240</v>
      </c>
    </row>
    <row r="654" spans="1:52" ht="15" x14ac:dyDescent="0.25">
      <c r="A654" s="266">
        <v>706992</v>
      </c>
      <c r="B654" s="270" t="s">
        <v>468</v>
      </c>
      <c r="C654" t="s">
        <v>188</v>
      </c>
      <c r="D654" t="s">
        <v>186</v>
      </c>
      <c r="E654" t="s">
        <v>186</v>
      </c>
      <c r="F654" t="s">
        <v>188</v>
      </c>
      <c r="G654" t="s">
        <v>188</v>
      </c>
      <c r="H654" t="s">
        <v>188</v>
      </c>
      <c r="I654" t="s">
        <v>188</v>
      </c>
      <c r="J654" t="s">
        <v>186</v>
      </c>
      <c r="K654" t="s">
        <v>186</v>
      </c>
      <c r="L654" t="s">
        <v>188</v>
      </c>
      <c r="M654" t="s">
        <v>186</v>
      </c>
      <c r="N654" t="s">
        <v>186</v>
      </c>
      <c r="O654" t="s">
        <v>188</v>
      </c>
      <c r="P654" t="s">
        <v>188</v>
      </c>
      <c r="Q654" t="s">
        <v>188</v>
      </c>
      <c r="R654" t="s">
        <v>187</v>
      </c>
      <c r="S654" t="s">
        <v>188</v>
      </c>
      <c r="T654" t="s">
        <v>188</v>
      </c>
      <c r="U654" t="s">
        <v>186</v>
      </c>
      <c r="V654" t="s">
        <v>186</v>
      </c>
      <c r="W654" t="s">
        <v>188</v>
      </c>
      <c r="X654" t="s">
        <v>188</v>
      </c>
      <c r="Y654" t="s">
        <v>188</v>
      </c>
      <c r="Z654" t="s">
        <v>188</v>
      </c>
      <c r="AA654" t="s">
        <v>240</v>
      </c>
      <c r="AB654" t="s">
        <v>240</v>
      </c>
      <c r="AC654" t="s">
        <v>240</v>
      </c>
      <c r="AD654" t="s">
        <v>240</v>
      </c>
      <c r="AE654" t="s">
        <v>240</v>
      </c>
      <c r="AF654" t="s">
        <v>240</v>
      </c>
      <c r="AG654" t="s">
        <v>240</v>
      </c>
      <c r="AH654" t="s">
        <v>240</v>
      </c>
      <c r="AI654" t="s">
        <v>240</v>
      </c>
      <c r="AJ654" t="s">
        <v>240</v>
      </c>
      <c r="AK654" t="s">
        <v>240</v>
      </c>
      <c r="AL654" t="s">
        <v>240</v>
      </c>
      <c r="AM654" t="s">
        <v>240</v>
      </c>
      <c r="AN654" t="s">
        <v>240</v>
      </c>
      <c r="AO654" t="s">
        <v>240</v>
      </c>
      <c r="AP654" t="s">
        <v>240</v>
      </c>
      <c r="AQ654" t="s">
        <v>240</v>
      </c>
      <c r="AR654" t="s">
        <v>240</v>
      </c>
      <c r="AS654" t="s">
        <v>240</v>
      </c>
      <c r="AT654" t="s">
        <v>240</v>
      </c>
      <c r="AU654" t="s">
        <v>240</v>
      </c>
      <c r="AV654" t="s">
        <v>240</v>
      </c>
      <c r="AW654" t="s">
        <v>240</v>
      </c>
      <c r="AX654" s="259" t="s">
        <v>240</v>
      </c>
      <c r="AY654"/>
      <c r="AZ654" t="s">
        <v>240</v>
      </c>
    </row>
    <row r="655" spans="1:52" ht="15" x14ac:dyDescent="0.25">
      <c r="A655" s="269">
        <v>706993</v>
      </c>
      <c r="B655" s="264" t="s">
        <v>261</v>
      </c>
      <c r="C655" s="264" t="s">
        <v>186</v>
      </c>
      <c r="D655" s="264" t="s">
        <v>186</v>
      </c>
      <c r="E655" s="264" t="s">
        <v>186</v>
      </c>
      <c r="F655" s="264" t="s">
        <v>186</v>
      </c>
      <c r="G655" s="264" t="s">
        <v>186</v>
      </c>
      <c r="H655" s="264" t="s">
        <v>188</v>
      </c>
      <c r="I655" s="264" t="s">
        <v>187</v>
      </c>
      <c r="J655" s="264" t="s">
        <v>187</v>
      </c>
      <c r="K655" s="264" t="s">
        <v>187</v>
      </c>
      <c r="L655" s="264" t="s">
        <v>187</v>
      </c>
      <c r="M655" t="s">
        <v>186</v>
      </c>
      <c r="N655" t="s">
        <v>186</v>
      </c>
      <c r="O655" s="264" t="s">
        <v>240</v>
      </c>
      <c r="P655" s="264" t="s">
        <v>240</v>
      </c>
      <c r="Q655" s="264" t="s">
        <v>240</v>
      </c>
      <c r="R655" s="264" t="s">
        <v>240</v>
      </c>
      <c r="S655" s="264" t="s">
        <v>240</v>
      </c>
      <c r="T655" s="264" t="s">
        <v>240</v>
      </c>
      <c r="U655" s="264" t="s">
        <v>240</v>
      </c>
      <c r="V655" s="264" t="s">
        <v>240</v>
      </c>
      <c r="W655" s="264" t="s">
        <v>240</v>
      </c>
      <c r="X655" s="264" t="s">
        <v>240</v>
      </c>
      <c r="Y655" s="264" t="s">
        <v>240</v>
      </c>
      <c r="Z655" s="264" t="s">
        <v>240</v>
      </c>
      <c r="AA655" s="264" t="s">
        <v>240</v>
      </c>
      <c r="AB655" s="264" t="s">
        <v>240</v>
      </c>
      <c r="AC655" s="264" t="s">
        <v>240</v>
      </c>
      <c r="AD655" s="264" t="s">
        <v>240</v>
      </c>
      <c r="AE655" s="264" t="s">
        <v>240</v>
      </c>
      <c r="AF655" s="264" t="s">
        <v>240</v>
      </c>
      <c r="AG655" s="264" t="s">
        <v>240</v>
      </c>
      <c r="AH655" s="264" t="s">
        <v>240</v>
      </c>
      <c r="AI655" s="264" t="s">
        <v>240</v>
      </c>
      <c r="AJ655" s="264" t="s">
        <v>240</v>
      </c>
      <c r="AK655" s="264" t="s">
        <v>240</v>
      </c>
      <c r="AL655" s="264" t="s">
        <v>240</v>
      </c>
      <c r="AM655" s="264" t="s">
        <v>240</v>
      </c>
      <c r="AN655" s="264" t="s">
        <v>240</v>
      </c>
      <c r="AO655" s="264" t="s">
        <v>240</v>
      </c>
      <c r="AP655" s="264" t="s">
        <v>240</v>
      </c>
      <c r="AQ655" s="264" t="s">
        <v>240</v>
      </c>
      <c r="AR655" s="264" t="s">
        <v>240</v>
      </c>
      <c r="AS655" s="264" t="s">
        <v>240</v>
      </c>
      <c r="AT655" s="264" t="s">
        <v>240</v>
      </c>
      <c r="AU655" s="264" t="s">
        <v>240</v>
      </c>
      <c r="AV655" s="264" t="s">
        <v>240</v>
      </c>
      <c r="AW655" s="264" t="s">
        <v>240</v>
      </c>
      <c r="AX655" s="264" t="s">
        <v>240</v>
      </c>
      <c r="AY655" s="264" t="s">
        <v>2044</v>
      </c>
      <c r="AZ655" t="s">
        <v>240</v>
      </c>
    </row>
    <row r="656" spans="1:52" ht="15" x14ac:dyDescent="0.25">
      <c r="A656" s="269">
        <v>706994</v>
      </c>
      <c r="B656" s="264" t="s">
        <v>261</v>
      </c>
      <c r="C656" s="264" t="s">
        <v>188</v>
      </c>
      <c r="D656" s="264" t="s">
        <v>188</v>
      </c>
      <c r="E656" s="264" t="s">
        <v>188</v>
      </c>
      <c r="F656" s="264" t="s">
        <v>187</v>
      </c>
      <c r="G656" s="264" t="s">
        <v>188</v>
      </c>
      <c r="H656" s="264" t="s">
        <v>188</v>
      </c>
      <c r="I656" s="264" t="s">
        <v>187</v>
      </c>
      <c r="J656" s="264" t="s">
        <v>187</v>
      </c>
      <c r="K656" s="264" t="s">
        <v>187</v>
      </c>
      <c r="L656" s="264" t="s">
        <v>187</v>
      </c>
      <c r="M656" t="s">
        <v>186</v>
      </c>
      <c r="N656" t="s">
        <v>186</v>
      </c>
      <c r="O656" s="264" t="s">
        <v>240</v>
      </c>
      <c r="P656" s="264" t="s">
        <v>240</v>
      </c>
      <c r="Q656" s="264" t="s">
        <v>240</v>
      </c>
      <c r="R656" s="264" t="s">
        <v>240</v>
      </c>
      <c r="S656" s="264" t="s">
        <v>240</v>
      </c>
      <c r="T656" s="264" t="s">
        <v>240</v>
      </c>
      <c r="U656" s="264" t="s">
        <v>240</v>
      </c>
      <c r="V656" s="264" t="s">
        <v>240</v>
      </c>
      <c r="W656" s="264" t="s">
        <v>240</v>
      </c>
      <c r="X656" s="264" t="s">
        <v>240</v>
      </c>
      <c r="Y656" s="264" t="s">
        <v>240</v>
      </c>
      <c r="Z656" s="264" t="s">
        <v>240</v>
      </c>
      <c r="AA656" s="264" t="s">
        <v>240</v>
      </c>
      <c r="AB656" s="264" t="s">
        <v>240</v>
      </c>
      <c r="AC656" s="264" t="s">
        <v>240</v>
      </c>
      <c r="AD656" s="264" t="s">
        <v>240</v>
      </c>
      <c r="AE656" s="264" t="s">
        <v>240</v>
      </c>
      <c r="AF656" s="264" t="s">
        <v>240</v>
      </c>
      <c r="AG656" s="264" t="s">
        <v>240</v>
      </c>
      <c r="AH656" s="264" t="s">
        <v>240</v>
      </c>
      <c r="AI656" s="264" t="s">
        <v>240</v>
      </c>
      <c r="AJ656" s="264" t="s">
        <v>240</v>
      </c>
      <c r="AK656" s="264" t="s">
        <v>240</v>
      </c>
      <c r="AL656" s="264" t="s">
        <v>240</v>
      </c>
      <c r="AM656" s="264" t="s">
        <v>240</v>
      </c>
      <c r="AN656" s="264" t="s">
        <v>240</v>
      </c>
      <c r="AO656" s="264" t="s">
        <v>240</v>
      </c>
      <c r="AP656" s="264" t="s">
        <v>240</v>
      </c>
      <c r="AQ656" s="264" t="s">
        <v>240</v>
      </c>
      <c r="AR656" s="264" t="s">
        <v>240</v>
      </c>
      <c r="AS656" s="264" t="s">
        <v>240</v>
      </c>
      <c r="AT656" s="264" t="s">
        <v>240</v>
      </c>
      <c r="AU656" s="264" t="s">
        <v>240</v>
      </c>
      <c r="AV656" s="264" t="s">
        <v>240</v>
      </c>
      <c r="AW656" s="264" t="s">
        <v>240</v>
      </c>
      <c r="AX656" s="264" t="s">
        <v>240</v>
      </c>
      <c r="AY656" s="264" t="s">
        <v>2044</v>
      </c>
      <c r="AZ656" t="s">
        <v>5190</v>
      </c>
    </row>
    <row r="657" spans="1:52" ht="15" x14ac:dyDescent="0.25">
      <c r="A657" s="269">
        <v>706995</v>
      </c>
      <c r="B657" s="264" t="s">
        <v>261</v>
      </c>
      <c r="C657" s="264" t="s">
        <v>188</v>
      </c>
      <c r="D657" s="264" t="s">
        <v>186</v>
      </c>
      <c r="E657" s="264" t="s">
        <v>188</v>
      </c>
      <c r="F657" s="264" t="s">
        <v>188</v>
      </c>
      <c r="G657" s="264" t="s">
        <v>188</v>
      </c>
      <c r="H657" s="264" t="s">
        <v>186</v>
      </c>
      <c r="I657" s="264" t="s">
        <v>187</v>
      </c>
      <c r="J657" s="264" t="s">
        <v>187</v>
      </c>
      <c r="K657" s="264" t="s">
        <v>187</v>
      </c>
      <c r="L657" s="264" t="s">
        <v>186</v>
      </c>
      <c r="M657" t="s">
        <v>188</v>
      </c>
      <c r="N657" t="s">
        <v>186</v>
      </c>
      <c r="O657" s="264" t="s">
        <v>240</v>
      </c>
      <c r="P657" s="264" t="s">
        <v>240</v>
      </c>
      <c r="Q657" s="264" t="s">
        <v>240</v>
      </c>
      <c r="R657" s="264" t="s">
        <v>240</v>
      </c>
      <c r="S657" s="264" t="s">
        <v>240</v>
      </c>
      <c r="T657" s="264" t="s">
        <v>240</v>
      </c>
      <c r="U657" s="264" t="s">
        <v>240</v>
      </c>
      <c r="V657" s="264" t="s">
        <v>240</v>
      </c>
      <c r="W657" s="264" t="s">
        <v>240</v>
      </c>
      <c r="X657" s="264" t="s">
        <v>240</v>
      </c>
      <c r="Y657" s="264" t="s">
        <v>240</v>
      </c>
      <c r="Z657" s="264" t="s">
        <v>240</v>
      </c>
      <c r="AA657" s="264" t="s">
        <v>240</v>
      </c>
      <c r="AB657" s="264" t="s">
        <v>240</v>
      </c>
      <c r="AC657" s="264" t="s">
        <v>240</v>
      </c>
      <c r="AD657" s="264" t="s">
        <v>240</v>
      </c>
      <c r="AE657" s="264" t="s">
        <v>240</v>
      </c>
      <c r="AF657" s="264" t="s">
        <v>240</v>
      </c>
      <c r="AG657" s="264" t="s">
        <v>240</v>
      </c>
      <c r="AH657" s="264" t="s">
        <v>240</v>
      </c>
      <c r="AI657" s="264" t="s">
        <v>240</v>
      </c>
      <c r="AJ657" s="264" t="s">
        <v>240</v>
      </c>
      <c r="AK657" s="264" t="s">
        <v>240</v>
      </c>
      <c r="AL657" s="264" t="s">
        <v>240</v>
      </c>
      <c r="AM657" s="264" t="s">
        <v>240</v>
      </c>
      <c r="AN657" s="264" t="s">
        <v>240</v>
      </c>
      <c r="AO657" s="264" t="s">
        <v>240</v>
      </c>
      <c r="AP657" s="264" t="s">
        <v>240</v>
      </c>
      <c r="AQ657" s="264" t="s">
        <v>240</v>
      </c>
      <c r="AR657" s="264" t="s">
        <v>240</v>
      </c>
      <c r="AS657" s="264" t="s">
        <v>240</v>
      </c>
      <c r="AT657" s="264" t="s">
        <v>240</v>
      </c>
      <c r="AU657" s="264" t="s">
        <v>240</v>
      </c>
      <c r="AV657" s="264" t="s">
        <v>240</v>
      </c>
      <c r="AW657" s="264" t="s">
        <v>240</v>
      </c>
      <c r="AX657" s="264" t="s">
        <v>240</v>
      </c>
      <c r="AY657" s="264" t="s">
        <v>2044</v>
      </c>
      <c r="AZ657" t="s">
        <v>240</v>
      </c>
    </row>
    <row r="658" spans="1:52" ht="15" x14ac:dyDescent="0.25">
      <c r="A658" s="269">
        <v>706996</v>
      </c>
      <c r="B658" s="264" t="s">
        <v>261</v>
      </c>
      <c r="C658" s="264" t="s">
        <v>186</v>
      </c>
      <c r="D658" s="264" t="s">
        <v>186</v>
      </c>
      <c r="E658" s="264" t="s">
        <v>186</v>
      </c>
      <c r="F658" s="264" t="s">
        <v>186</v>
      </c>
      <c r="G658" s="264" t="s">
        <v>188</v>
      </c>
      <c r="H658" s="264" t="s">
        <v>187</v>
      </c>
      <c r="I658" s="264" t="s">
        <v>187</v>
      </c>
      <c r="J658" s="264" t="s">
        <v>187</v>
      </c>
      <c r="K658" s="264" t="s">
        <v>187</v>
      </c>
      <c r="L658" s="264" t="s">
        <v>187</v>
      </c>
      <c r="M658" t="s">
        <v>2124</v>
      </c>
      <c r="N658" t="s">
        <v>186</v>
      </c>
      <c r="O658" s="264" t="s">
        <v>240</v>
      </c>
      <c r="P658" s="264" t="s">
        <v>240</v>
      </c>
      <c r="Q658" s="264" t="s">
        <v>240</v>
      </c>
      <c r="R658" s="264" t="s">
        <v>240</v>
      </c>
      <c r="S658" s="264" t="s">
        <v>240</v>
      </c>
      <c r="T658" s="264" t="s">
        <v>240</v>
      </c>
      <c r="U658" s="264" t="s">
        <v>240</v>
      </c>
      <c r="V658" s="264" t="s">
        <v>240</v>
      </c>
      <c r="W658" s="264" t="s">
        <v>240</v>
      </c>
      <c r="X658" s="264" t="s">
        <v>240</v>
      </c>
      <c r="Y658" s="264" t="s">
        <v>240</v>
      </c>
      <c r="Z658" s="264" t="s">
        <v>240</v>
      </c>
      <c r="AA658" s="264" t="s">
        <v>240</v>
      </c>
      <c r="AB658" s="264" t="s">
        <v>240</v>
      </c>
      <c r="AC658" s="264" t="s">
        <v>240</v>
      </c>
      <c r="AD658" s="264" t="s">
        <v>240</v>
      </c>
      <c r="AE658" s="264" t="s">
        <v>240</v>
      </c>
      <c r="AF658" s="264" t="s">
        <v>240</v>
      </c>
      <c r="AG658" s="264" t="s">
        <v>240</v>
      </c>
      <c r="AH658" s="264" t="s">
        <v>240</v>
      </c>
      <c r="AI658" s="264" t="s">
        <v>240</v>
      </c>
      <c r="AJ658" s="264" t="s">
        <v>240</v>
      </c>
      <c r="AK658" s="264" t="s">
        <v>240</v>
      </c>
      <c r="AL658" s="264" t="s">
        <v>240</v>
      </c>
      <c r="AM658" s="264" t="s">
        <v>240</v>
      </c>
      <c r="AN658" s="264" t="s">
        <v>240</v>
      </c>
      <c r="AO658" s="264" t="s">
        <v>240</v>
      </c>
      <c r="AP658" s="264" t="s">
        <v>240</v>
      </c>
      <c r="AQ658" s="264" t="s">
        <v>240</v>
      </c>
      <c r="AR658" s="264" t="s">
        <v>240</v>
      </c>
      <c r="AS658" s="264" t="s">
        <v>240</v>
      </c>
      <c r="AT658" s="264" t="s">
        <v>240</v>
      </c>
      <c r="AU658" s="264" t="s">
        <v>240</v>
      </c>
      <c r="AV658" s="264" t="s">
        <v>240</v>
      </c>
      <c r="AW658" s="264" t="s">
        <v>240</v>
      </c>
      <c r="AX658" s="264" t="s">
        <v>240</v>
      </c>
      <c r="AY658" s="264" t="s">
        <v>2044</v>
      </c>
      <c r="AZ658" t="s">
        <v>5190</v>
      </c>
    </row>
    <row r="659" spans="1:52" ht="15" x14ac:dyDescent="0.25">
      <c r="A659" s="269">
        <v>706997</v>
      </c>
      <c r="B659" s="264" t="s">
        <v>261</v>
      </c>
      <c r="C659" s="264" t="s">
        <v>188</v>
      </c>
      <c r="D659" s="264" t="s">
        <v>188</v>
      </c>
      <c r="E659" s="264" t="s">
        <v>188</v>
      </c>
      <c r="F659" s="264" t="s">
        <v>188</v>
      </c>
      <c r="G659" s="264" t="s">
        <v>188</v>
      </c>
      <c r="H659" s="264" t="s">
        <v>187</v>
      </c>
      <c r="I659" s="264" t="s">
        <v>188</v>
      </c>
      <c r="J659" s="264" t="s">
        <v>187</v>
      </c>
      <c r="K659" s="264" t="s">
        <v>187</v>
      </c>
      <c r="L659" s="264" t="s">
        <v>187</v>
      </c>
      <c r="M659" t="s">
        <v>186</v>
      </c>
      <c r="N659" t="s">
        <v>186</v>
      </c>
      <c r="O659" s="264" t="s">
        <v>240</v>
      </c>
      <c r="P659" s="264" t="s">
        <v>240</v>
      </c>
      <c r="Q659" s="264" t="s">
        <v>240</v>
      </c>
      <c r="R659" s="264" t="s">
        <v>240</v>
      </c>
      <c r="S659" s="264" t="s">
        <v>240</v>
      </c>
      <c r="T659" s="264" t="s">
        <v>240</v>
      </c>
      <c r="U659" s="264" t="s">
        <v>240</v>
      </c>
      <c r="V659" s="264" t="s">
        <v>240</v>
      </c>
      <c r="W659" s="264" t="s">
        <v>240</v>
      </c>
      <c r="X659" s="264" t="s">
        <v>240</v>
      </c>
      <c r="Y659" s="264" t="s">
        <v>240</v>
      </c>
      <c r="Z659" s="264" t="s">
        <v>240</v>
      </c>
      <c r="AA659" s="264" t="s">
        <v>240</v>
      </c>
      <c r="AB659" s="264" t="s">
        <v>240</v>
      </c>
      <c r="AC659" s="264" t="s">
        <v>240</v>
      </c>
      <c r="AD659" s="264" t="s">
        <v>240</v>
      </c>
      <c r="AE659" s="264" t="s">
        <v>240</v>
      </c>
      <c r="AF659" s="264" t="s">
        <v>240</v>
      </c>
      <c r="AG659" s="264" t="s">
        <v>240</v>
      </c>
      <c r="AH659" s="264" t="s">
        <v>240</v>
      </c>
      <c r="AI659" s="264" t="s">
        <v>240</v>
      </c>
      <c r="AJ659" s="264" t="s">
        <v>240</v>
      </c>
      <c r="AK659" s="264" t="s">
        <v>240</v>
      </c>
      <c r="AL659" s="264" t="s">
        <v>240</v>
      </c>
      <c r="AM659" s="264" t="s">
        <v>240</v>
      </c>
      <c r="AN659" s="264" t="s">
        <v>240</v>
      </c>
      <c r="AO659" s="264" t="s">
        <v>240</v>
      </c>
      <c r="AP659" s="264" t="s">
        <v>240</v>
      </c>
      <c r="AQ659" s="264" t="s">
        <v>240</v>
      </c>
      <c r="AR659" s="264" t="s">
        <v>240</v>
      </c>
      <c r="AS659" s="264" t="s">
        <v>240</v>
      </c>
      <c r="AT659" s="264" t="s">
        <v>240</v>
      </c>
      <c r="AU659" s="264" t="s">
        <v>240</v>
      </c>
      <c r="AV659" s="264" t="s">
        <v>240</v>
      </c>
      <c r="AW659" s="264" t="s">
        <v>240</v>
      </c>
      <c r="AX659" s="264" t="s">
        <v>240</v>
      </c>
      <c r="AY659" s="264" t="s">
        <v>2044</v>
      </c>
      <c r="AZ659" t="s">
        <v>240</v>
      </c>
    </row>
    <row r="660" spans="1:52" ht="15" x14ac:dyDescent="0.25">
      <c r="A660" s="269">
        <v>706998</v>
      </c>
      <c r="B660" s="264" t="s">
        <v>261</v>
      </c>
      <c r="C660" s="264" t="s">
        <v>186</v>
      </c>
      <c r="D660" s="264" t="s">
        <v>186</v>
      </c>
      <c r="E660" s="264" t="s">
        <v>187</v>
      </c>
      <c r="F660" s="264" t="s">
        <v>187</v>
      </c>
      <c r="G660" s="264" t="s">
        <v>188</v>
      </c>
      <c r="H660" s="264" t="s">
        <v>186</v>
      </c>
      <c r="I660" s="264" t="s">
        <v>187</v>
      </c>
      <c r="J660" s="264" t="s">
        <v>187</v>
      </c>
      <c r="K660" s="264" t="s">
        <v>187</v>
      </c>
      <c r="L660" s="264" t="s">
        <v>187</v>
      </c>
      <c r="M660" t="s">
        <v>186</v>
      </c>
      <c r="N660" t="s">
        <v>186</v>
      </c>
      <c r="O660" s="264" t="s">
        <v>240</v>
      </c>
      <c r="P660" s="264" t="s">
        <v>240</v>
      </c>
      <c r="Q660" s="264" t="s">
        <v>240</v>
      </c>
      <c r="R660" s="264" t="s">
        <v>240</v>
      </c>
      <c r="S660" s="264" t="s">
        <v>240</v>
      </c>
      <c r="T660" s="264" t="s">
        <v>240</v>
      </c>
      <c r="U660" s="264" t="s">
        <v>240</v>
      </c>
      <c r="V660" s="264" t="s">
        <v>240</v>
      </c>
      <c r="W660" s="264" t="s">
        <v>240</v>
      </c>
      <c r="X660" s="264" t="s">
        <v>240</v>
      </c>
      <c r="Y660" s="264" t="s">
        <v>240</v>
      </c>
      <c r="Z660" s="264" t="s">
        <v>240</v>
      </c>
      <c r="AA660" s="264" t="s">
        <v>240</v>
      </c>
      <c r="AB660" s="264" t="s">
        <v>240</v>
      </c>
      <c r="AC660" s="264" t="s">
        <v>240</v>
      </c>
      <c r="AD660" s="264" t="s">
        <v>240</v>
      </c>
      <c r="AE660" s="264" t="s">
        <v>240</v>
      </c>
      <c r="AF660" s="264" t="s">
        <v>240</v>
      </c>
      <c r="AG660" s="264" t="s">
        <v>240</v>
      </c>
      <c r="AH660" s="264" t="s">
        <v>240</v>
      </c>
      <c r="AI660" s="264" t="s">
        <v>240</v>
      </c>
      <c r="AJ660" s="264" t="s">
        <v>240</v>
      </c>
      <c r="AK660" s="264" t="s">
        <v>240</v>
      </c>
      <c r="AL660" s="264" t="s">
        <v>240</v>
      </c>
      <c r="AM660" s="264" t="s">
        <v>240</v>
      </c>
      <c r="AN660" s="264" t="s">
        <v>240</v>
      </c>
      <c r="AO660" s="264" t="s">
        <v>240</v>
      </c>
      <c r="AP660" s="264" t="s">
        <v>240</v>
      </c>
      <c r="AQ660" s="264" t="s">
        <v>240</v>
      </c>
      <c r="AR660" s="264" t="s">
        <v>240</v>
      </c>
      <c r="AS660" s="264" t="s">
        <v>240</v>
      </c>
      <c r="AT660" s="264" t="s">
        <v>240</v>
      </c>
      <c r="AU660" s="264" t="s">
        <v>240</v>
      </c>
      <c r="AV660" s="264" t="s">
        <v>240</v>
      </c>
      <c r="AW660" s="264" t="s">
        <v>240</v>
      </c>
      <c r="AX660" s="264" t="s">
        <v>240</v>
      </c>
      <c r="AY660" s="264" t="s">
        <v>2044</v>
      </c>
      <c r="AZ660" t="s">
        <v>5190</v>
      </c>
    </row>
    <row r="661" spans="1:52" ht="15" x14ac:dyDescent="0.25">
      <c r="A661" s="269">
        <v>706999</v>
      </c>
      <c r="B661" s="264" t="s">
        <v>261</v>
      </c>
      <c r="C661" s="264" t="s">
        <v>188</v>
      </c>
      <c r="D661" s="264" t="s">
        <v>188</v>
      </c>
      <c r="E661" s="264" t="s">
        <v>188</v>
      </c>
      <c r="F661" s="264" t="s">
        <v>186</v>
      </c>
      <c r="G661" s="264" t="s">
        <v>187</v>
      </c>
      <c r="H661" s="264" t="s">
        <v>187</v>
      </c>
      <c r="I661" s="264" t="s">
        <v>188</v>
      </c>
      <c r="J661" s="264" t="s">
        <v>188</v>
      </c>
      <c r="K661" s="264" t="s">
        <v>187</v>
      </c>
      <c r="L661" s="264" t="s">
        <v>187</v>
      </c>
      <c r="M661" t="s">
        <v>188</v>
      </c>
      <c r="N661" t="s">
        <v>186</v>
      </c>
      <c r="O661" s="264" t="s">
        <v>240</v>
      </c>
      <c r="P661" s="264" t="s">
        <v>240</v>
      </c>
      <c r="Q661" s="264" t="s">
        <v>240</v>
      </c>
      <c r="R661" s="264" t="s">
        <v>240</v>
      </c>
      <c r="S661" s="264" t="s">
        <v>240</v>
      </c>
      <c r="T661" s="264" t="s">
        <v>240</v>
      </c>
      <c r="U661" s="264" t="s">
        <v>240</v>
      </c>
      <c r="V661" s="264" t="s">
        <v>240</v>
      </c>
      <c r="W661" s="264" t="s">
        <v>240</v>
      </c>
      <c r="X661" s="264" t="s">
        <v>240</v>
      </c>
      <c r="Y661" s="264" t="s">
        <v>240</v>
      </c>
      <c r="Z661" s="264" t="s">
        <v>240</v>
      </c>
      <c r="AA661" s="264" t="s">
        <v>240</v>
      </c>
      <c r="AB661" s="264" t="s">
        <v>240</v>
      </c>
      <c r="AC661" s="264" t="s">
        <v>240</v>
      </c>
      <c r="AD661" s="264" t="s">
        <v>240</v>
      </c>
      <c r="AE661" s="264" t="s">
        <v>240</v>
      </c>
      <c r="AF661" s="264" t="s">
        <v>240</v>
      </c>
      <c r="AG661" s="264" t="s">
        <v>240</v>
      </c>
      <c r="AH661" s="264" t="s">
        <v>240</v>
      </c>
      <c r="AI661" s="264" t="s">
        <v>240</v>
      </c>
      <c r="AJ661" s="264" t="s">
        <v>240</v>
      </c>
      <c r="AK661" s="264" t="s">
        <v>240</v>
      </c>
      <c r="AL661" s="264" t="s">
        <v>240</v>
      </c>
      <c r="AM661" s="264" t="s">
        <v>240</v>
      </c>
      <c r="AN661" s="264" t="s">
        <v>240</v>
      </c>
      <c r="AO661" s="264" t="s">
        <v>240</v>
      </c>
      <c r="AP661" s="264" t="s">
        <v>240</v>
      </c>
      <c r="AQ661" s="264" t="s">
        <v>240</v>
      </c>
      <c r="AR661" s="264" t="s">
        <v>240</v>
      </c>
      <c r="AS661" s="264" t="s">
        <v>240</v>
      </c>
      <c r="AT661" s="264" t="s">
        <v>240</v>
      </c>
      <c r="AU661" s="264" t="s">
        <v>240</v>
      </c>
      <c r="AV661" s="264" t="s">
        <v>240</v>
      </c>
      <c r="AW661" s="264" t="s">
        <v>240</v>
      </c>
      <c r="AX661" s="264" t="s">
        <v>240</v>
      </c>
      <c r="AY661" s="264" t="s">
        <v>2044</v>
      </c>
      <c r="AZ661" t="s">
        <v>5190</v>
      </c>
    </row>
    <row r="662" spans="1:52" ht="15" x14ac:dyDescent="0.25">
      <c r="A662" s="266">
        <v>707000</v>
      </c>
      <c r="B662" s="270" t="s">
        <v>262</v>
      </c>
      <c r="C662" t="s">
        <v>188</v>
      </c>
      <c r="D662" t="s">
        <v>188</v>
      </c>
      <c r="E662" t="s">
        <v>188</v>
      </c>
      <c r="F662" t="s">
        <v>186</v>
      </c>
      <c r="G662" t="s">
        <v>186</v>
      </c>
      <c r="H662" t="s">
        <v>188</v>
      </c>
      <c r="I662" t="s">
        <v>186</v>
      </c>
      <c r="J662" t="s">
        <v>187</v>
      </c>
      <c r="K662" t="s">
        <v>187</v>
      </c>
      <c r="L662" t="s">
        <v>188</v>
      </c>
      <c r="M662" t="s">
        <v>187</v>
      </c>
      <c r="N662" t="s">
        <v>187</v>
      </c>
      <c r="O662" t="s">
        <v>187</v>
      </c>
      <c r="P662" t="s">
        <v>187</v>
      </c>
      <c r="Q662" t="s">
        <v>187</v>
      </c>
      <c r="R662" t="s">
        <v>187</v>
      </c>
      <c r="S662" t="s">
        <v>187</v>
      </c>
      <c r="T662" t="s">
        <v>187</v>
      </c>
      <c r="U662" t="s">
        <v>240</v>
      </c>
      <c r="V662" t="s">
        <v>240</v>
      </c>
      <c r="W662" t="s">
        <v>240</v>
      </c>
      <c r="X662" t="s">
        <v>240</v>
      </c>
      <c r="Y662" t="s">
        <v>240</v>
      </c>
      <c r="Z662" t="s">
        <v>240</v>
      </c>
      <c r="AA662" t="s">
        <v>240</v>
      </c>
      <c r="AB662" t="s">
        <v>240</v>
      </c>
      <c r="AC662" t="s">
        <v>240</v>
      </c>
      <c r="AD662" t="s">
        <v>240</v>
      </c>
      <c r="AE662" t="s">
        <v>240</v>
      </c>
      <c r="AF662" t="s">
        <v>240</v>
      </c>
      <c r="AG662" t="s">
        <v>240</v>
      </c>
      <c r="AH662" t="s">
        <v>240</v>
      </c>
      <c r="AI662" t="s">
        <v>240</v>
      </c>
      <c r="AJ662" t="s">
        <v>240</v>
      </c>
      <c r="AK662" t="s">
        <v>240</v>
      </c>
      <c r="AL662" t="s">
        <v>240</v>
      </c>
      <c r="AM662" t="s">
        <v>240</v>
      </c>
      <c r="AN662" t="s">
        <v>240</v>
      </c>
      <c r="AO662" t="s">
        <v>240</v>
      </c>
      <c r="AP662" t="s">
        <v>240</v>
      </c>
      <c r="AQ662" t="s">
        <v>240</v>
      </c>
      <c r="AR662" t="s">
        <v>240</v>
      </c>
      <c r="AS662"/>
      <c r="AT662" t="s">
        <v>240</v>
      </c>
      <c r="AU662" t="s">
        <v>240</v>
      </c>
      <c r="AV662" t="s">
        <v>240</v>
      </c>
      <c r="AW662" t="s">
        <v>240</v>
      </c>
      <c r="AX662" s="259" t="s">
        <v>240</v>
      </c>
      <c r="AY662"/>
      <c r="AZ662" t="s">
        <v>240</v>
      </c>
    </row>
    <row r="663" spans="1:52" ht="15" x14ac:dyDescent="0.25">
      <c r="A663" s="269">
        <v>707001</v>
      </c>
      <c r="B663" s="264" t="s">
        <v>261</v>
      </c>
      <c r="C663" s="264" t="s">
        <v>188</v>
      </c>
      <c r="D663" s="264" t="s">
        <v>187</v>
      </c>
      <c r="E663" s="264" t="s">
        <v>187</v>
      </c>
      <c r="F663" s="264" t="s">
        <v>187</v>
      </c>
      <c r="G663" s="264" t="s">
        <v>187</v>
      </c>
      <c r="H663" s="264" t="s">
        <v>188</v>
      </c>
      <c r="I663" s="264" t="s">
        <v>187</v>
      </c>
      <c r="J663" s="264" t="s">
        <v>187</v>
      </c>
      <c r="K663" s="264" t="s">
        <v>187</v>
      </c>
      <c r="L663" s="264" t="s">
        <v>187</v>
      </c>
      <c r="M663" t="s">
        <v>186</v>
      </c>
      <c r="N663" t="s">
        <v>186</v>
      </c>
      <c r="O663" s="264" t="s">
        <v>240</v>
      </c>
      <c r="P663" s="264" t="s">
        <v>240</v>
      </c>
      <c r="Q663" s="264" t="s">
        <v>240</v>
      </c>
      <c r="R663" s="264" t="s">
        <v>240</v>
      </c>
      <c r="S663" s="264" t="s">
        <v>240</v>
      </c>
      <c r="T663" s="264" t="s">
        <v>240</v>
      </c>
      <c r="U663" s="264" t="s">
        <v>240</v>
      </c>
      <c r="V663" s="264" t="s">
        <v>240</v>
      </c>
      <c r="W663" s="264" t="s">
        <v>240</v>
      </c>
      <c r="X663" s="264" t="s">
        <v>240</v>
      </c>
      <c r="Y663" s="264" t="s">
        <v>240</v>
      </c>
      <c r="Z663" s="264" t="s">
        <v>240</v>
      </c>
      <c r="AA663" s="264" t="s">
        <v>240</v>
      </c>
      <c r="AB663" s="264" t="s">
        <v>240</v>
      </c>
      <c r="AC663" s="264" t="s">
        <v>240</v>
      </c>
      <c r="AD663" s="264" t="s">
        <v>240</v>
      </c>
      <c r="AE663" s="264" t="s">
        <v>240</v>
      </c>
      <c r="AF663" s="264" t="s">
        <v>240</v>
      </c>
      <c r="AG663" s="264" t="s">
        <v>240</v>
      </c>
      <c r="AH663" s="264" t="s">
        <v>240</v>
      </c>
      <c r="AI663" s="264" t="s">
        <v>240</v>
      </c>
      <c r="AJ663" s="264" t="s">
        <v>240</v>
      </c>
      <c r="AK663" s="264" t="s">
        <v>240</v>
      </c>
      <c r="AL663" s="264" t="s">
        <v>240</v>
      </c>
      <c r="AM663" s="264" t="s">
        <v>240</v>
      </c>
      <c r="AN663" s="264" t="s">
        <v>240</v>
      </c>
      <c r="AO663" s="264" t="s">
        <v>240</v>
      </c>
      <c r="AP663" s="264" t="s">
        <v>240</v>
      </c>
      <c r="AQ663" s="264" t="s">
        <v>240</v>
      </c>
      <c r="AR663" s="264" t="s">
        <v>240</v>
      </c>
      <c r="AS663" s="264" t="s">
        <v>240</v>
      </c>
      <c r="AT663" s="264" t="s">
        <v>240</v>
      </c>
      <c r="AU663" s="264" t="s">
        <v>240</v>
      </c>
      <c r="AV663" s="264" t="s">
        <v>240</v>
      </c>
      <c r="AW663" s="264" t="s">
        <v>240</v>
      </c>
      <c r="AX663" s="264" t="s">
        <v>240</v>
      </c>
      <c r="AY663" s="264" t="s">
        <v>2044</v>
      </c>
      <c r="AZ663" t="s">
        <v>5190</v>
      </c>
    </row>
    <row r="664" spans="1:52" ht="15" x14ac:dyDescent="0.25">
      <c r="A664" s="269">
        <v>707002</v>
      </c>
      <c r="B664" s="264" t="s">
        <v>261</v>
      </c>
      <c r="C664" s="264" t="s">
        <v>188</v>
      </c>
      <c r="D664" s="264" t="s">
        <v>186</v>
      </c>
      <c r="E664" s="264" t="s">
        <v>188</v>
      </c>
      <c r="F664" s="264" t="s">
        <v>188</v>
      </c>
      <c r="G664" s="264" t="s">
        <v>188</v>
      </c>
      <c r="H664" s="264" t="s">
        <v>186</v>
      </c>
      <c r="I664" s="264" t="s">
        <v>187</v>
      </c>
      <c r="J664" s="264" t="s">
        <v>187</v>
      </c>
      <c r="K664" s="264" t="s">
        <v>187</v>
      </c>
      <c r="L664" s="264" t="s">
        <v>188</v>
      </c>
      <c r="M664" t="s">
        <v>186</v>
      </c>
      <c r="N664" t="s">
        <v>186</v>
      </c>
      <c r="O664" s="264" t="s">
        <v>240</v>
      </c>
      <c r="P664" s="264" t="s">
        <v>240</v>
      </c>
      <c r="Q664" s="264" t="s">
        <v>240</v>
      </c>
      <c r="R664" s="264" t="s">
        <v>240</v>
      </c>
      <c r="S664" s="264" t="s">
        <v>240</v>
      </c>
      <c r="T664" s="264" t="s">
        <v>240</v>
      </c>
      <c r="U664" s="264" t="s">
        <v>240</v>
      </c>
      <c r="V664" s="264" t="s">
        <v>240</v>
      </c>
      <c r="W664" s="264" t="s">
        <v>240</v>
      </c>
      <c r="X664" s="264" t="s">
        <v>240</v>
      </c>
      <c r="Y664" s="264" t="s">
        <v>240</v>
      </c>
      <c r="Z664" s="264" t="s">
        <v>240</v>
      </c>
      <c r="AA664" s="264" t="s">
        <v>240</v>
      </c>
      <c r="AB664" s="264" t="s">
        <v>240</v>
      </c>
      <c r="AC664" s="264" t="s">
        <v>240</v>
      </c>
      <c r="AD664" s="264" t="s">
        <v>240</v>
      </c>
      <c r="AE664" s="264" t="s">
        <v>240</v>
      </c>
      <c r="AF664" s="264" t="s">
        <v>240</v>
      </c>
      <c r="AG664" s="264" t="s">
        <v>240</v>
      </c>
      <c r="AH664" s="264" t="s">
        <v>240</v>
      </c>
      <c r="AI664" s="264" t="s">
        <v>240</v>
      </c>
      <c r="AJ664" s="264" t="s">
        <v>240</v>
      </c>
      <c r="AK664" s="264" t="s">
        <v>240</v>
      </c>
      <c r="AL664" s="264" t="s">
        <v>240</v>
      </c>
      <c r="AM664" s="264" t="s">
        <v>240</v>
      </c>
      <c r="AN664" s="264" t="s">
        <v>240</v>
      </c>
      <c r="AO664" s="264" t="s">
        <v>240</v>
      </c>
      <c r="AP664" s="264" t="s">
        <v>240</v>
      </c>
      <c r="AQ664" s="264" t="s">
        <v>240</v>
      </c>
      <c r="AR664" s="264" t="s">
        <v>240</v>
      </c>
      <c r="AS664" s="264" t="s">
        <v>240</v>
      </c>
      <c r="AT664" s="264" t="s">
        <v>240</v>
      </c>
      <c r="AU664" s="264" t="s">
        <v>240</v>
      </c>
      <c r="AV664" s="264" t="s">
        <v>240</v>
      </c>
      <c r="AW664" s="264" t="s">
        <v>240</v>
      </c>
      <c r="AX664" s="264" t="s">
        <v>240</v>
      </c>
      <c r="AY664" s="264" t="s">
        <v>2044</v>
      </c>
      <c r="AZ664" t="s">
        <v>5190</v>
      </c>
    </row>
    <row r="665" spans="1:52" ht="15" x14ac:dyDescent="0.25">
      <c r="A665" s="266">
        <v>707003</v>
      </c>
      <c r="B665" s="270" t="s">
        <v>467</v>
      </c>
      <c r="C665" t="s">
        <v>188</v>
      </c>
      <c r="D665" t="s">
        <v>188</v>
      </c>
      <c r="E665" t="s">
        <v>186</v>
      </c>
      <c r="F665" t="s">
        <v>188</v>
      </c>
      <c r="G665" t="s">
        <v>188</v>
      </c>
      <c r="H665" t="s">
        <v>188</v>
      </c>
      <c r="I665" t="s">
        <v>188</v>
      </c>
      <c r="J665" t="s">
        <v>186</v>
      </c>
      <c r="K665" t="s">
        <v>187</v>
      </c>
      <c r="L665" t="s">
        <v>186</v>
      </c>
      <c r="M665" t="s">
        <v>187</v>
      </c>
      <c r="N665" t="s">
        <v>187</v>
      </c>
      <c r="O665" t="s">
        <v>240</v>
      </c>
      <c r="P665" t="s">
        <v>240</v>
      </c>
      <c r="Q665" t="s">
        <v>240</v>
      </c>
      <c r="R665" t="s">
        <v>240</v>
      </c>
      <c r="S665" t="s">
        <v>240</v>
      </c>
      <c r="T665" t="s">
        <v>240</v>
      </c>
      <c r="U665" t="s">
        <v>240</v>
      </c>
      <c r="V665" t="s">
        <v>240</v>
      </c>
      <c r="W665" t="s">
        <v>240</v>
      </c>
      <c r="X665" t="s">
        <v>240</v>
      </c>
      <c r="Y665" t="s">
        <v>240</v>
      </c>
      <c r="Z665" t="s">
        <v>240</v>
      </c>
      <c r="AA665" t="s">
        <v>240</v>
      </c>
      <c r="AB665" t="s">
        <v>240</v>
      </c>
      <c r="AC665" t="s">
        <v>240</v>
      </c>
      <c r="AD665" t="s">
        <v>240</v>
      </c>
      <c r="AE665" t="s">
        <v>240</v>
      </c>
      <c r="AF665" t="s">
        <v>240</v>
      </c>
      <c r="AG665" t="s">
        <v>240</v>
      </c>
      <c r="AH665" t="s">
        <v>240</v>
      </c>
      <c r="AI665" t="s">
        <v>240</v>
      </c>
      <c r="AJ665" t="s">
        <v>240</v>
      </c>
      <c r="AK665" t="s">
        <v>240</v>
      </c>
      <c r="AL665" t="s">
        <v>240</v>
      </c>
      <c r="AM665" t="s">
        <v>240</v>
      </c>
      <c r="AN665" t="s">
        <v>240</v>
      </c>
      <c r="AO665" t="s">
        <v>240</v>
      </c>
      <c r="AP665" t="s">
        <v>240</v>
      </c>
      <c r="AQ665" t="s">
        <v>240</v>
      </c>
      <c r="AR665" t="s">
        <v>240</v>
      </c>
      <c r="AS665" t="s">
        <v>240</v>
      </c>
      <c r="AT665" t="s">
        <v>240</v>
      </c>
      <c r="AU665" t="s">
        <v>240</v>
      </c>
      <c r="AV665" t="s">
        <v>240</v>
      </c>
      <c r="AW665" t="s">
        <v>240</v>
      </c>
      <c r="AX665" s="259" t="s">
        <v>240</v>
      </c>
      <c r="AY665"/>
      <c r="AZ665" t="s">
        <v>240</v>
      </c>
    </row>
    <row r="666" spans="1:52" ht="15" x14ac:dyDescent="0.25">
      <c r="A666" s="269">
        <v>707004</v>
      </c>
      <c r="B666" s="264" t="s">
        <v>261</v>
      </c>
      <c r="C666" s="264" t="s">
        <v>188</v>
      </c>
      <c r="D666" s="264" t="s">
        <v>188</v>
      </c>
      <c r="E666" s="264" t="s">
        <v>188</v>
      </c>
      <c r="F666" s="264" t="s">
        <v>188</v>
      </c>
      <c r="G666" s="264" t="s">
        <v>188</v>
      </c>
      <c r="H666" s="264" t="s">
        <v>188</v>
      </c>
      <c r="I666" s="264" t="s">
        <v>187</v>
      </c>
      <c r="J666" s="264" t="s">
        <v>187</v>
      </c>
      <c r="K666" s="264" t="s">
        <v>187</v>
      </c>
      <c r="L666" s="264" t="s">
        <v>187</v>
      </c>
      <c r="M666" t="s">
        <v>2124</v>
      </c>
      <c r="N666" t="s">
        <v>186</v>
      </c>
      <c r="O666" s="264" t="s">
        <v>240</v>
      </c>
      <c r="P666" s="264" t="s">
        <v>240</v>
      </c>
      <c r="Q666" s="264" t="s">
        <v>240</v>
      </c>
      <c r="R666" s="264" t="s">
        <v>240</v>
      </c>
      <c r="S666" s="264" t="s">
        <v>240</v>
      </c>
      <c r="T666" s="264" t="s">
        <v>240</v>
      </c>
      <c r="U666" s="264" t="s">
        <v>240</v>
      </c>
      <c r="V666" s="264" t="s">
        <v>240</v>
      </c>
      <c r="W666" s="264" t="s">
        <v>240</v>
      </c>
      <c r="X666" s="264" t="s">
        <v>240</v>
      </c>
      <c r="Y666" s="264" t="s">
        <v>240</v>
      </c>
      <c r="Z666" s="264" t="s">
        <v>240</v>
      </c>
      <c r="AA666" s="264" t="s">
        <v>240</v>
      </c>
      <c r="AB666" s="264" t="s">
        <v>240</v>
      </c>
      <c r="AC666" s="264" t="s">
        <v>240</v>
      </c>
      <c r="AD666" s="264" t="s">
        <v>240</v>
      </c>
      <c r="AE666" s="264" t="s">
        <v>240</v>
      </c>
      <c r="AF666" s="264" t="s">
        <v>240</v>
      </c>
      <c r="AG666" s="264" t="s">
        <v>240</v>
      </c>
      <c r="AH666" s="264" t="s">
        <v>240</v>
      </c>
      <c r="AI666" s="264" t="s">
        <v>240</v>
      </c>
      <c r="AJ666" s="264" t="s">
        <v>240</v>
      </c>
      <c r="AK666" s="264" t="s">
        <v>240</v>
      </c>
      <c r="AL666" s="264" t="s">
        <v>240</v>
      </c>
      <c r="AM666" s="264" t="s">
        <v>240</v>
      </c>
      <c r="AN666" s="264" t="s">
        <v>240</v>
      </c>
      <c r="AO666" s="264" t="s">
        <v>240</v>
      </c>
      <c r="AP666" s="264" t="s">
        <v>240</v>
      </c>
      <c r="AQ666" s="264" t="s">
        <v>240</v>
      </c>
      <c r="AR666" s="264" t="s">
        <v>240</v>
      </c>
      <c r="AS666" s="264" t="s">
        <v>240</v>
      </c>
      <c r="AT666" s="264" t="s">
        <v>240</v>
      </c>
      <c r="AU666" s="264" t="s">
        <v>240</v>
      </c>
      <c r="AV666" s="264" t="s">
        <v>240</v>
      </c>
      <c r="AW666" s="264" t="s">
        <v>240</v>
      </c>
      <c r="AX666" s="264" t="s">
        <v>240</v>
      </c>
      <c r="AY666" s="264" t="s">
        <v>2044</v>
      </c>
      <c r="AZ666" t="s">
        <v>5190</v>
      </c>
    </row>
    <row r="667" spans="1:52" ht="15" x14ac:dyDescent="0.25">
      <c r="A667" s="269">
        <v>707005</v>
      </c>
      <c r="B667" s="264" t="s">
        <v>261</v>
      </c>
      <c r="C667" s="264" t="s">
        <v>187</v>
      </c>
      <c r="D667" s="264" t="s">
        <v>188</v>
      </c>
      <c r="E667" s="264" t="s">
        <v>186</v>
      </c>
      <c r="F667" s="264" t="s">
        <v>187</v>
      </c>
      <c r="G667" s="264" t="s">
        <v>186</v>
      </c>
      <c r="H667" s="264" t="s">
        <v>188</v>
      </c>
      <c r="I667" s="264" t="s">
        <v>188</v>
      </c>
      <c r="J667" s="264" t="s">
        <v>188</v>
      </c>
      <c r="K667" s="264" t="s">
        <v>187</v>
      </c>
      <c r="L667" s="264" t="s">
        <v>188</v>
      </c>
      <c r="M667" t="s">
        <v>186</v>
      </c>
      <c r="N667" t="s">
        <v>186</v>
      </c>
      <c r="O667" s="264" t="s">
        <v>240</v>
      </c>
      <c r="P667" s="264" t="s">
        <v>240</v>
      </c>
      <c r="Q667" s="264" t="s">
        <v>240</v>
      </c>
      <c r="R667" s="264" t="s">
        <v>240</v>
      </c>
      <c r="S667" s="264" t="s">
        <v>240</v>
      </c>
      <c r="T667" s="264" t="s">
        <v>240</v>
      </c>
      <c r="U667" s="264" t="s">
        <v>240</v>
      </c>
      <c r="V667" s="264" t="s">
        <v>240</v>
      </c>
      <c r="W667" s="264" t="s">
        <v>240</v>
      </c>
      <c r="X667" s="264" t="s">
        <v>240</v>
      </c>
      <c r="Y667" s="264" t="s">
        <v>240</v>
      </c>
      <c r="Z667" s="264" t="s">
        <v>240</v>
      </c>
      <c r="AA667" s="264" t="s">
        <v>240</v>
      </c>
      <c r="AB667" s="264" t="s">
        <v>240</v>
      </c>
      <c r="AC667" s="264" t="s">
        <v>240</v>
      </c>
      <c r="AD667" s="264" t="s">
        <v>240</v>
      </c>
      <c r="AE667" s="264" t="s">
        <v>240</v>
      </c>
      <c r="AF667" s="264" t="s">
        <v>240</v>
      </c>
      <c r="AG667" s="264" t="s">
        <v>240</v>
      </c>
      <c r="AH667" s="264" t="s">
        <v>240</v>
      </c>
      <c r="AI667" s="264" t="s">
        <v>240</v>
      </c>
      <c r="AJ667" s="264" t="s">
        <v>240</v>
      </c>
      <c r="AK667" s="264" t="s">
        <v>240</v>
      </c>
      <c r="AL667" s="264" t="s">
        <v>240</v>
      </c>
      <c r="AM667" s="264" t="s">
        <v>240</v>
      </c>
      <c r="AN667" s="264" t="s">
        <v>240</v>
      </c>
      <c r="AO667" s="264" t="s">
        <v>240</v>
      </c>
      <c r="AP667" s="264" t="s">
        <v>240</v>
      </c>
      <c r="AQ667" s="264" t="s">
        <v>240</v>
      </c>
      <c r="AR667" s="264" t="s">
        <v>240</v>
      </c>
      <c r="AS667" s="264" t="s">
        <v>240</v>
      </c>
      <c r="AT667" s="264" t="s">
        <v>240</v>
      </c>
      <c r="AU667" s="264" t="s">
        <v>240</v>
      </c>
      <c r="AV667" s="264" t="s">
        <v>240</v>
      </c>
      <c r="AW667" s="264" t="s">
        <v>240</v>
      </c>
      <c r="AX667" s="264" t="s">
        <v>240</v>
      </c>
      <c r="AY667" s="264" t="s">
        <v>2044</v>
      </c>
      <c r="AZ667" t="s">
        <v>5190</v>
      </c>
    </row>
    <row r="668" spans="1:52" ht="15" x14ac:dyDescent="0.25">
      <c r="A668" s="269">
        <v>707006</v>
      </c>
      <c r="B668" s="264" t="s">
        <v>261</v>
      </c>
      <c r="C668" s="264" t="s">
        <v>188</v>
      </c>
      <c r="D668" s="264" t="s">
        <v>188</v>
      </c>
      <c r="E668" s="264" t="s">
        <v>188</v>
      </c>
      <c r="F668" s="264" t="s">
        <v>188</v>
      </c>
      <c r="G668" s="264" t="s">
        <v>188</v>
      </c>
      <c r="H668" s="264" t="s">
        <v>188</v>
      </c>
      <c r="I668" s="264" t="s">
        <v>187</v>
      </c>
      <c r="J668" s="264" t="s">
        <v>187</v>
      </c>
      <c r="K668" s="264" t="s">
        <v>187</v>
      </c>
      <c r="L668" s="264" t="s">
        <v>187</v>
      </c>
      <c r="M668" t="s">
        <v>186</v>
      </c>
      <c r="N668" t="s">
        <v>186</v>
      </c>
      <c r="O668" s="264" t="s">
        <v>240</v>
      </c>
      <c r="P668" s="264" t="s">
        <v>240</v>
      </c>
      <c r="Q668" s="264" t="s">
        <v>240</v>
      </c>
      <c r="R668" s="264" t="s">
        <v>240</v>
      </c>
      <c r="S668" s="264" t="s">
        <v>240</v>
      </c>
      <c r="T668" s="264" t="s">
        <v>240</v>
      </c>
      <c r="U668" s="264" t="s">
        <v>240</v>
      </c>
      <c r="V668" s="264" t="s">
        <v>240</v>
      </c>
      <c r="W668" s="264" t="s">
        <v>240</v>
      </c>
      <c r="X668" s="264" t="s">
        <v>240</v>
      </c>
      <c r="Y668" s="264" t="s">
        <v>240</v>
      </c>
      <c r="Z668" s="264" t="s">
        <v>240</v>
      </c>
      <c r="AA668" s="264" t="s">
        <v>240</v>
      </c>
      <c r="AB668" s="264" t="s">
        <v>240</v>
      </c>
      <c r="AC668" s="264" t="s">
        <v>240</v>
      </c>
      <c r="AD668" s="264" t="s">
        <v>240</v>
      </c>
      <c r="AE668" s="264" t="s">
        <v>240</v>
      </c>
      <c r="AF668" s="264" t="s">
        <v>240</v>
      </c>
      <c r="AG668" s="264" t="s">
        <v>240</v>
      </c>
      <c r="AH668" s="264" t="s">
        <v>240</v>
      </c>
      <c r="AI668" s="264" t="s">
        <v>240</v>
      </c>
      <c r="AJ668" s="264" t="s">
        <v>240</v>
      </c>
      <c r="AK668" s="264" t="s">
        <v>240</v>
      </c>
      <c r="AL668" s="264" t="s">
        <v>240</v>
      </c>
      <c r="AM668" s="264" t="s">
        <v>240</v>
      </c>
      <c r="AN668" s="264" t="s">
        <v>240</v>
      </c>
      <c r="AO668" s="264" t="s">
        <v>240</v>
      </c>
      <c r="AP668" s="264" t="s">
        <v>240</v>
      </c>
      <c r="AQ668" s="264" t="s">
        <v>240</v>
      </c>
      <c r="AR668" s="264" t="s">
        <v>240</v>
      </c>
      <c r="AS668" s="264" t="s">
        <v>240</v>
      </c>
      <c r="AT668" s="264" t="s">
        <v>240</v>
      </c>
      <c r="AU668" s="264" t="s">
        <v>240</v>
      </c>
      <c r="AV668" s="264" t="s">
        <v>240</v>
      </c>
      <c r="AW668" s="264" t="s">
        <v>240</v>
      </c>
      <c r="AX668" s="264" t="s">
        <v>240</v>
      </c>
      <c r="AY668" s="264" t="s">
        <v>2044</v>
      </c>
      <c r="AZ668" t="s">
        <v>5190</v>
      </c>
    </row>
    <row r="669" spans="1:52" ht="15" x14ac:dyDescent="0.25">
      <c r="A669" s="269">
        <v>707007</v>
      </c>
      <c r="B669" s="264" t="s">
        <v>261</v>
      </c>
      <c r="C669" s="264" t="s">
        <v>188</v>
      </c>
      <c r="D669" s="264" t="s">
        <v>188</v>
      </c>
      <c r="E669" s="264" t="s">
        <v>188</v>
      </c>
      <c r="F669" s="264" t="s">
        <v>186</v>
      </c>
      <c r="G669" s="264" t="s">
        <v>186</v>
      </c>
      <c r="H669" s="264" t="s">
        <v>186</v>
      </c>
      <c r="I669" s="264" t="s">
        <v>187</v>
      </c>
      <c r="J669" s="264" t="s">
        <v>187</v>
      </c>
      <c r="K669" s="264" t="s">
        <v>187</v>
      </c>
      <c r="L669" s="264" t="s">
        <v>187</v>
      </c>
      <c r="M669" t="s">
        <v>188</v>
      </c>
      <c r="N669" t="s">
        <v>186</v>
      </c>
      <c r="O669" s="264" t="s">
        <v>240</v>
      </c>
      <c r="P669" s="264" t="s">
        <v>240</v>
      </c>
      <c r="Q669" s="264" t="s">
        <v>240</v>
      </c>
      <c r="R669" s="264" t="s">
        <v>240</v>
      </c>
      <c r="S669" s="264" t="s">
        <v>240</v>
      </c>
      <c r="T669" s="264" t="s">
        <v>240</v>
      </c>
      <c r="U669" s="264" t="s">
        <v>240</v>
      </c>
      <c r="V669" s="264" t="s">
        <v>240</v>
      </c>
      <c r="W669" s="264" t="s">
        <v>240</v>
      </c>
      <c r="X669" s="264" t="s">
        <v>240</v>
      </c>
      <c r="Y669" s="264" t="s">
        <v>240</v>
      </c>
      <c r="Z669" s="264" t="s">
        <v>240</v>
      </c>
      <c r="AA669" s="264" t="s">
        <v>240</v>
      </c>
      <c r="AB669" s="264" t="s">
        <v>240</v>
      </c>
      <c r="AC669" s="264" t="s">
        <v>240</v>
      </c>
      <c r="AD669" s="264" t="s">
        <v>240</v>
      </c>
      <c r="AE669" s="264" t="s">
        <v>240</v>
      </c>
      <c r="AF669" s="264" t="s">
        <v>240</v>
      </c>
      <c r="AG669" s="264" t="s">
        <v>240</v>
      </c>
      <c r="AH669" s="264" t="s">
        <v>240</v>
      </c>
      <c r="AI669" s="264" t="s">
        <v>240</v>
      </c>
      <c r="AJ669" s="264" t="s">
        <v>240</v>
      </c>
      <c r="AK669" s="264" t="s">
        <v>240</v>
      </c>
      <c r="AL669" s="264" t="s">
        <v>240</v>
      </c>
      <c r="AM669" s="264" t="s">
        <v>240</v>
      </c>
      <c r="AN669" s="264" t="s">
        <v>240</v>
      </c>
      <c r="AO669" s="264" t="s">
        <v>240</v>
      </c>
      <c r="AP669" s="264" t="s">
        <v>240</v>
      </c>
      <c r="AQ669" s="264" t="s">
        <v>240</v>
      </c>
      <c r="AR669" s="264" t="s">
        <v>240</v>
      </c>
      <c r="AS669" s="264" t="s">
        <v>240</v>
      </c>
      <c r="AT669" s="264" t="s">
        <v>240</v>
      </c>
      <c r="AU669" s="264" t="s">
        <v>240</v>
      </c>
      <c r="AV669" s="264" t="s">
        <v>240</v>
      </c>
      <c r="AW669" s="264" t="s">
        <v>240</v>
      </c>
      <c r="AX669" s="264" t="s">
        <v>240</v>
      </c>
      <c r="AY669" s="264" t="s">
        <v>2044</v>
      </c>
      <c r="AZ669" t="s">
        <v>5190</v>
      </c>
    </row>
    <row r="670" spans="1:52" ht="15" x14ac:dyDescent="0.25">
      <c r="A670" s="269">
        <v>707008</v>
      </c>
      <c r="B670" s="264" t="s">
        <v>261</v>
      </c>
      <c r="C670" s="264" t="s">
        <v>188</v>
      </c>
      <c r="D670" s="264" t="s">
        <v>188</v>
      </c>
      <c r="E670" s="264" t="s">
        <v>187</v>
      </c>
      <c r="F670" s="264" t="s">
        <v>187</v>
      </c>
      <c r="G670" s="264" t="s">
        <v>188</v>
      </c>
      <c r="H670" s="264" t="s">
        <v>188</v>
      </c>
      <c r="I670" s="264" t="s">
        <v>187</v>
      </c>
      <c r="J670" s="264" t="s">
        <v>187</v>
      </c>
      <c r="K670" s="264" t="s">
        <v>187</v>
      </c>
      <c r="L670" s="264" t="s">
        <v>187</v>
      </c>
      <c r="M670" t="s">
        <v>2124</v>
      </c>
      <c r="N670" t="s">
        <v>186</v>
      </c>
      <c r="O670" s="264" t="s">
        <v>240</v>
      </c>
      <c r="P670" s="264" t="s">
        <v>240</v>
      </c>
      <c r="Q670" s="264" t="s">
        <v>240</v>
      </c>
      <c r="R670" s="264" t="s">
        <v>240</v>
      </c>
      <c r="S670" s="264" t="s">
        <v>240</v>
      </c>
      <c r="T670" s="264" t="s">
        <v>240</v>
      </c>
      <c r="U670" s="264" t="s">
        <v>240</v>
      </c>
      <c r="V670" s="264" t="s">
        <v>240</v>
      </c>
      <c r="W670" s="264" t="s">
        <v>240</v>
      </c>
      <c r="X670" s="264" t="s">
        <v>240</v>
      </c>
      <c r="Y670" s="264" t="s">
        <v>240</v>
      </c>
      <c r="Z670" s="264" t="s">
        <v>240</v>
      </c>
      <c r="AA670" s="264" t="s">
        <v>240</v>
      </c>
      <c r="AB670" s="264" t="s">
        <v>240</v>
      </c>
      <c r="AC670" s="264" t="s">
        <v>240</v>
      </c>
      <c r="AD670" s="264" t="s">
        <v>240</v>
      </c>
      <c r="AE670" s="264" t="s">
        <v>240</v>
      </c>
      <c r="AF670" s="264" t="s">
        <v>240</v>
      </c>
      <c r="AG670" s="264" t="s">
        <v>240</v>
      </c>
      <c r="AH670" s="264" t="s">
        <v>240</v>
      </c>
      <c r="AI670" s="264" t="s">
        <v>240</v>
      </c>
      <c r="AJ670" s="264" t="s">
        <v>240</v>
      </c>
      <c r="AK670" s="264" t="s">
        <v>240</v>
      </c>
      <c r="AL670" s="264" t="s">
        <v>240</v>
      </c>
      <c r="AM670" s="264" t="s">
        <v>240</v>
      </c>
      <c r="AN670" s="264" t="s">
        <v>240</v>
      </c>
      <c r="AO670" s="264" t="s">
        <v>240</v>
      </c>
      <c r="AP670" s="264" t="s">
        <v>240</v>
      </c>
      <c r="AQ670" s="264" t="s">
        <v>240</v>
      </c>
      <c r="AR670" s="264" t="s">
        <v>240</v>
      </c>
      <c r="AS670" s="264" t="s">
        <v>240</v>
      </c>
      <c r="AT670" s="264" t="s">
        <v>240</v>
      </c>
      <c r="AU670" s="264" t="s">
        <v>240</v>
      </c>
      <c r="AV670" s="264" t="s">
        <v>240</v>
      </c>
      <c r="AW670" s="264" t="s">
        <v>240</v>
      </c>
      <c r="AX670" s="264" t="s">
        <v>240</v>
      </c>
      <c r="AY670" s="264" t="s">
        <v>2044</v>
      </c>
      <c r="AZ670" t="s">
        <v>240</v>
      </c>
    </row>
    <row r="671" spans="1:52" ht="15" x14ac:dyDescent="0.25">
      <c r="A671" s="269">
        <v>707009</v>
      </c>
      <c r="B671" s="264" t="s">
        <v>261</v>
      </c>
      <c r="C671" s="264" t="s">
        <v>188</v>
      </c>
      <c r="D671" s="264" t="s">
        <v>188</v>
      </c>
      <c r="E671" s="264" t="s">
        <v>188</v>
      </c>
      <c r="F671" s="264" t="s">
        <v>188</v>
      </c>
      <c r="G671" s="264" t="s">
        <v>188</v>
      </c>
      <c r="H671" s="264" t="s">
        <v>187</v>
      </c>
      <c r="I671" s="264" t="s">
        <v>187</v>
      </c>
      <c r="J671" s="264" t="s">
        <v>187</v>
      </c>
      <c r="K671" s="264" t="s">
        <v>187</v>
      </c>
      <c r="L671" s="264" t="s">
        <v>187</v>
      </c>
      <c r="M671" t="s">
        <v>186</v>
      </c>
      <c r="N671" t="s">
        <v>186</v>
      </c>
      <c r="O671" s="264" t="s">
        <v>240</v>
      </c>
      <c r="P671" s="264" t="s">
        <v>240</v>
      </c>
      <c r="Q671" s="264" t="s">
        <v>240</v>
      </c>
      <c r="R671" s="264" t="s">
        <v>240</v>
      </c>
      <c r="S671" s="264" t="s">
        <v>240</v>
      </c>
      <c r="T671" s="264" t="s">
        <v>240</v>
      </c>
      <c r="U671" s="264" t="s">
        <v>240</v>
      </c>
      <c r="V671" s="264" t="s">
        <v>240</v>
      </c>
      <c r="W671" s="264" t="s">
        <v>240</v>
      </c>
      <c r="X671" s="264" t="s">
        <v>240</v>
      </c>
      <c r="Y671" s="264" t="s">
        <v>240</v>
      </c>
      <c r="Z671" s="264" t="s">
        <v>240</v>
      </c>
      <c r="AA671" s="264" t="s">
        <v>240</v>
      </c>
      <c r="AB671" s="264" t="s">
        <v>240</v>
      </c>
      <c r="AC671" s="264" t="s">
        <v>240</v>
      </c>
      <c r="AD671" s="264" t="s">
        <v>240</v>
      </c>
      <c r="AE671" s="264" t="s">
        <v>240</v>
      </c>
      <c r="AF671" s="264" t="s">
        <v>240</v>
      </c>
      <c r="AG671" s="264" t="s">
        <v>240</v>
      </c>
      <c r="AH671" s="264" t="s">
        <v>240</v>
      </c>
      <c r="AI671" s="264" t="s">
        <v>240</v>
      </c>
      <c r="AJ671" s="264" t="s">
        <v>240</v>
      </c>
      <c r="AK671" s="264" t="s">
        <v>240</v>
      </c>
      <c r="AL671" s="264" t="s">
        <v>240</v>
      </c>
      <c r="AM671" s="264" t="s">
        <v>240</v>
      </c>
      <c r="AN671" s="264" t="s">
        <v>240</v>
      </c>
      <c r="AO671" s="264" t="s">
        <v>240</v>
      </c>
      <c r="AP671" s="264" t="s">
        <v>240</v>
      </c>
      <c r="AQ671" s="264" t="s">
        <v>240</v>
      </c>
      <c r="AR671" s="264" t="s">
        <v>240</v>
      </c>
      <c r="AS671" s="264" t="s">
        <v>240</v>
      </c>
      <c r="AT671" s="264" t="s">
        <v>240</v>
      </c>
      <c r="AU671" s="264" t="s">
        <v>240</v>
      </c>
      <c r="AV671" s="264" t="s">
        <v>240</v>
      </c>
      <c r="AW671" s="264" t="s">
        <v>240</v>
      </c>
      <c r="AX671" s="264" t="s">
        <v>240</v>
      </c>
      <c r="AY671" s="264" t="s">
        <v>2044</v>
      </c>
      <c r="AZ671" t="s">
        <v>5190</v>
      </c>
    </row>
    <row r="672" spans="1:52" ht="15" x14ac:dyDescent="0.25">
      <c r="A672" s="266">
        <v>707010</v>
      </c>
      <c r="B672" s="270" t="s">
        <v>261</v>
      </c>
      <c r="C672" t="s">
        <v>186</v>
      </c>
      <c r="D672" t="s">
        <v>186</v>
      </c>
      <c r="E672" t="s">
        <v>186</v>
      </c>
      <c r="F672" t="s">
        <v>186</v>
      </c>
      <c r="G672" t="s">
        <v>186</v>
      </c>
      <c r="H672" t="s">
        <v>186</v>
      </c>
      <c r="I672" t="s">
        <v>186</v>
      </c>
      <c r="J672" t="s">
        <v>186</v>
      </c>
      <c r="K672" t="s">
        <v>186</v>
      </c>
      <c r="L672" t="s">
        <v>186</v>
      </c>
      <c r="M672" t="s">
        <v>186</v>
      </c>
      <c r="N672" t="s">
        <v>186</v>
      </c>
      <c r="O672" t="s">
        <v>240</v>
      </c>
      <c r="P672" t="s">
        <v>240</v>
      </c>
      <c r="Q672" t="s">
        <v>240</v>
      </c>
      <c r="R672" t="s">
        <v>240</v>
      </c>
      <c r="S672" t="s">
        <v>240</v>
      </c>
      <c r="T672" t="s">
        <v>240</v>
      </c>
      <c r="U672" t="s">
        <v>240</v>
      </c>
      <c r="V672" t="s">
        <v>240</v>
      </c>
      <c r="W672" t="s">
        <v>240</v>
      </c>
      <c r="X672" t="s">
        <v>240</v>
      </c>
      <c r="Y672" t="s">
        <v>240</v>
      </c>
      <c r="Z672" t="s">
        <v>240</v>
      </c>
      <c r="AA672" t="s">
        <v>240</v>
      </c>
      <c r="AB672" t="s">
        <v>240</v>
      </c>
      <c r="AC672" t="s">
        <v>240</v>
      </c>
      <c r="AD672" t="s">
        <v>240</v>
      </c>
      <c r="AE672" t="s">
        <v>240</v>
      </c>
      <c r="AF672" t="s">
        <v>240</v>
      </c>
      <c r="AG672" t="s">
        <v>240</v>
      </c>
      <c r="AH672" t="s">
        <v>240</v>
      </c>
      <c r="AI672" t="s">
        <v>240</v>
      </c>
      <c r="AJ672" t="s">
        <v>240</v>
      </c>
      <c r="AK672" t="s">
        <v>240</v>
      </c>
      <c r="AL672" t="s">
        <v>240</v>
      </c>
      <c r="AM672" t="s">
        <v>240</v>
      </c>
      <c r="AN672" t="s">
        <v>240</v>
      </c>
      <c r="AO672" t="s">
        <v>240</v>
      </c>
      <c r="AP672" t="s">
        <v>240</v>
      </c>
      <c r="AQ672" t="s">
        <v>240</v>
      </c>
      <c r="AR672" t="s">
        <v>240</v>
      </c>
      <c r="AS672" t="s">
        <v>240</v>
      </c>
      <c r="AT672" t="s">
        <v>240</v>
      </c>
      <c r="AU672" t="s">
        <v>240</v>
      </c>
      <c r="AV672" t="s">
        <v>240</v>
      </c>
      <c r="AW672" t="s">
        <v>240</v>
      </c>
      <c r="AX672" s="259" t="s">
        <v>240</v>
      </c>
      <c r="AY672"/>
      <c r="AZ672" t="s">
        <v>5190</v>
      </c>
    </row>
    <row r="673" spans="1:52" ht="15" x14ac:dyDescent="0.25">
      <c r="A673" s="269">
        <v>707011</v>
      </c>
      <c r="B673" s="264" t="s">
        <v>261</v>
      </c>
      <c r="C673" s="264" t="s">
        <v>188</v>
      </c>
      <c r="D673" s="264" t="s">
        <v>188</v>
      </c>
      <c r="E673" s="264" t="s">
        <v>188</v>
      </c>
      <c r="F673" s="264" t="s">
        <v>188</v>
      </c>
      <c r="G673" s="264" t="s">
        <v>188</v>
      </c>
      <c r="H673" s="264" t="s">
        <v>187</v>
      </c>
      <c r="I673" s="264" t="s">
        <v>187</v>
      </c>
      <c r="J673" s="264" t="s">
        <v>187</v>
      </c>
      <c r="K673" s="264" t="s">
        <v>187</v>
      </c>
      <c r="L673" s="264" t="s">
        <v>187</v>
      </c>
      <c r="M673" t="s">
        <v>188</v>
      </c>
      <c r="N673" t="s">
        <v>186</v>
      </c>
      <c r="O673" s="264" t="s">
        <v>240</v>
      </c>
      <c r="P673" s="264" t="s">
        <v>240</v>
      </c>
      <c r="Q673" s="264" t="s">
        <v>240</v>
      </c>
      <c r="R673" s="264" t="s">
        <v>240</v>
      </c>
      <c r="S673" s="264" t="s">
        <v>240</v>
      </c>
      <c r="T673" s="264" t="s">
        <v>240</v>
      </c>
      <c r="U673" s="264" t="s">
        <v>240</v>
      </c>
      <c r="V673" s="264" t="s">
        <v>240</v>
      </c>
      <c r="W673" s="264" t="s">
        <v>240</v>
      </c>
      <c r="X673" s="264" t="s">
        <v>240</v>
      </c>
      <c r="Y673" s="264" t="s">
        <v>240</v>
      </c>
      <c r="Z673" s="264" t="s">
        <v>240</v>
      </c>
      <c r="AA673" s="264" t="s">
        <v>240</v>
      </c>
      <c r="AB673" s="264" t="s">
        <v>240</v>
      </c>
      <c r="AC673" s="264" t="s">
        <v>240</v>
      </c>
      <c r="AD673" s="264" t="s">
        <v>240</v>
      </c>
      <c r="AE673" s="264" t="s">
        <v>240</v>
      </c>
      <c r="AF673" s="264" t="s">
        <v>240</v>
      </c>
      <c r="AG673" s="264" t="s">
        <v>240</v>
      </c>
      <c r="AH673" s="264" t="s">
        <v>240</v>
      </c>
      <c r="AI673" s="264" t="s">
        <v>240</v>
      </c>
      <c r="AJ673" s="264" t="s">
        <v>240</v>
      </c>
      <c r="AK673" s="264" t="s">
        <v>240</v>
      </c>
      <c r="AL673" s="264" t="s">
        <v>240</v>
      </c>
      <c r="AM673" s="264" t="s">
        <v>240</v>
      </c>
      <c r="AN673" s="264" t="s">
        <v>240</v>
      </c>
      <c r="AO673" s="264" t="s">
        <v>240</v>
      </c>
      <c r="AP673" s="264" t="s">
        <v>240</v>
      </c>
      <c r="AQ673" s="264" t="s">
        <v>240</v>
      </c>
      <c r="AR673" s="264" t="s">
        <v>240</v>
      </c>
      <c r="AS673" s="264" t="s">
        <v>240</v>
      </c>
      <c r="AT673" s="264" t="s">
        <v>240</v>
      </c>
      <c r="AU673" s="264" t="s">
        <v>240</v>
      </c>
      <c r="AV673" s="264" t="s">
        <v>240</v>
      </c>
      <c r="AW673" s="264" t="s">
        <v>240</v>
      </c>
      <c r="AX673" s="264" t="s">
        <v>240</v>
      </c>
      <c r="AY673" s="264" t="s">
        <v>2044</v>
      </c>
      <c r="AZ673" t="s">
        <v>5190</v>
      </c>
    </row>
    <row r="674" spans="1:52" ht="15" x14ac:dyDescent="0.25">
      <c r="A674" s="269">
        <v>707012</v>
      </c>
      <c r="B674" s="264" t="s">
        <v>261</v>
      </c>
      <c r="C674" s="264" t="s">
        <v>188</v>
      </c>
      <c r="D674" s="264" t="s">
        <v>186</v>
      </c>
      <c r="E674" s="264" t="s">
        <v>188</v>
      </c>
      <c r="F674" s="264" t="s">
        <v>188</v>
      </c>
      <c r="G674" s="264" t="s">
        <v>186</v>
      </c>
      <c r="H674" s="264" t="s">
        <v>188</v>
      </c>
      <c r="I674" s="264" t="s">
        <v>186</v>
      </c>
      <c r="J674" s="264" t="s">
        <v>186</v>
      </c>
      <c r="K674" s="264" t="s">
        <v>188</v>
      </c>
      <c r="L674" s="264" t="s">
        <v>186</v>
      </c>
      <c r="M674" t="s">
        <v>2124</v>
      </c>
      <c r="N674" t="s">
        <v>186</v>
      </c>
      <c r="O674" s="264" t="s">
        <v>240</v>
      </c>
      <c r="P674" s="264" t="s">
        <v>240</v>
      </c>
      <c r="Q674" s="264" t="s">
        <v>240</v>
      </c>
      <c r="R674" s="264" t="s">
        <v>240</v>
      </c>
      <c r="S674" s="264" t="s">
        <v>240</v>
      </c>
      <c r="T674" s="264" t="s">
        <v>240</v>
      </c>
      <c r="U674" s="264" t="s">
        <v>240</v>
      </c>
      <c r="V674" s="264" t="s">
        <v>240</v>
      </c>
      <c r="W674" s="264" t="s">
        <v>240</v>
      </c>
      <c r="X674" s="264" t="s">
        <v>240</v>
      </c>
      <c r="Y674" s="264" t="s">
        <v>240</v>
      </c>
      <c r="Z674" s="264" t="s">
        <v>240</v>
      </c>
      <c r="AA674" s="264" t="s">
        <v>240</v>
      </c>
      <c r="AB674" s="264" t="s">
        <v>240</v>
      </c>
      <c r="AC674" s="264" t="s">
        <v>240</v>
      </c>
      <c r="AD674" s="264" t="s">
        <v>240</v>
      </c>
      <c r="AE674" s="264" t="s">
        <v>240</v>
      </c>
      <c r="AF674" s="264" t="s">
        <v>240</v>
      </c>
      <c r="AG674" s="264" t="s">
        <v>240</v>
      </c>
      <c r="AH674" s="264" t="s">
        <v>240</v>
      </c>
      <c r="AI674" s="264" t="s">
        <v>240</v>
      </c>
      <c r="AJ674" s="264" t="s">
        <v>240</v>
      </c>
      <c r="AK674" s="264" t="s">
        <v>240</v>
      </c>
      <c r="AL674" s="264" t="s">
        <v>240</v>
      </c>
      <c r="AM674" s="264" t="s">
        <v>240</v>
      </c>
      <c r="AN674" s="264" t="s">
        <v>240</v>
      </c>
      <c r="AO674" s="264" t="s">
        <v>240</v>
      </c>
      <c r="AP674" s="264" t="s">
        <v>240</v>
      </c>
      <c r="AQ674" s="264" t="s">
        <v>240</v>
      </c>
      <c r="AR674" s="264" t="s">
        <v>240</v>
      </c>
      <c r="AS674" s="264" t="s">
        <v>240</v>
      </c>
      <c r="AT674" s="264" t="s">
        <v>240</v>
      </c>
      <c r="AU674" s="264" t="s">
        <v>240</v>
      </c>
      <c r="AV674" s="264" t="s">
        <v>240</v>
      </c>
      <c r="AW674" s="264" t="s">
        <v>240</v>
      </c>
      <c r="AX674" s="264" t="s">
        <v>240</v>
      </c>
      <c r="AY674" s="264" t="s">
        <v>2044</v>
      </c>
      <c r="AZ674" t="s">
        <v>5190</v>
      </c>
    </row>
    <row r="675" spans="1:52" ht="15" x14ac:dyDescent="0.25">
      <c r="A675" s="269">
        <v>707013</v>
      </c>
      <c r="B675" s="264" t="s">
        <v>261</v>
      </c>
      <c r="C675" s="264" t="s">
        <v>187</v>
      </c>
      <c r="D675" s="264" t="s">
        <v>188</v>
      </c>
      <c r="E675" s="264" t="s">
        <v>187</v>
      </c>
      <c r="F675" s="264" t="s">
        <v>188</v>
      </c>
      <c r="G675" s="264" t="s">
        <v>188</v>
      </c>
      <c r="H675" s="264" t="s">
        <v>188</v>
      </c>
      <c r="I675" s="264" t="s">
        <v>187</v>
      </c>
      <c r="J675" s="264" t="s">
        <v>186</v>
      </c>
      <c r="K675" s="264" t="s">
        <v>187</v>
      </c>
      <c r="L675" s="264" t="s">
        <v>187</v>
      </c>
      <c r="M675" t="s">
        <v>186</v>
      </c>
      <c r="N675" t="s">
        <v>186</v>
      </c>
      <c r="O675" s="264" t="s">
        <v>240</v>
      </c>
      <c r="P675" s="264" t="s">
        <v>240</v>
      </c>
      <c r="Q675" s="264" t="s">
        <v>240</v>
      </c>
      <c r="R675" s="264" t="s">
        <v>240</v>
      </c>
      <c r="S675" s="264" t="s">
        <v>240</v>
      </c>
      <c r="T675" s="264" t="s">
        <v>240</v>
      </c>
      <c r="U675" s="264" t="s">
        <v>240</v>
      </c>
      <c r="V675" s="264" t="s">
        <v>240</v>
      </c>
      <c r="W675" s="264" t="s">
        <v>240</v>
      </c>
      <c r="X675" s="264" t="s">
        <v>240</v>
      </c>
      <c r="Y675" s="264" t="s">
        <v>240</v>
      </c>
      <c r="Z675" s="264" t="s">
        <v>240</v>
      </c>
      <c r="AA675" s="264" t="s">
        <v>240</v>
      </c>
      <c r="AB675" s="264" t="s">
        <v>240</v>
      </c>
      <c r="AC675" s="264" t="s">
        <v>240</v>
      </c>
      <c r="AD675" s="264" t="s">
        <v>240</v>
      </c>
      <c r="AE675" s="264" t="s">
        <v>240</v>
      </c>
      <c r="AF675" s="264" t="s">
        <v>240</v>
      </c>
      <c r="AG675" s="264" t="s">
        <v>240</v>
      </c>
      <c r="AH675" s="264" t="s">
        <v>240</v>
      </c>
      <c r="AI675" s="264" t="s">
        <v>240</v>
      </c>
      <c r="AJ675" s="264" t="s">
        <v>240</v>
      </c>
      <c r="AK675" s="264" t="s">
        <v>240</v>
      </c>
      <c r="AL675" s="264" t="s">
        <v>240</v>
      </c>
      <c r="AM675" s="264" t="s">
        <v>240</v>
      </c>
      <c r="AN675" s="264" t="s">
        <v>240</v>
      </c>
      <c r="AO675" s="264" t="s">
        <v>240</v>
      </c>
      <c r="AP675" s="264" t="s">
        <v>240</v>
      </c>
      <c r="AQ675" s="264" t="s">
        <v>240</v>
      </c>
      <c r="AR675" s="264" t="s">
        <v>240</v>
      </c>
      <c r="AS675" s="264" t="s">
        <v>240</v>
      </c>
      <c r="AT675" s="264" t="s">
        <v>240</v>
      </c>
      <c r="AU675" s="264" t="s">
        <v>240</v>
      </c>
      <c r="AV675" s="264" t="s">
        <v>240</v>
      </c>
      <c r="AW675" s="264" t="s">
        <v>240</v>
      </c>
      <c r="AX675" s="264" t="s">
        <v>240</v>
      </c>
      <c r="AY675" s="264" t="s">
        <v>2044</v>
      </c>
      <c r="AZ675" t="s">
        <v>240</v>
      </c>
    </row>
    <row r="676" spans="1:52" ht="15" x14ac:dyDescent="0.25">
      <c r="A676" s="269">
        <v>707014</v>
      </c>
      <c r="B676" s="264" t="s">
        <v>261</v>
      </c>
      <c r="C676" s="264" t="s">
        <v>188</v>
      </c>
      <c r="D676" s="264" t="s">
        <v>188</v>
      </c>
      <c r="E676" s="264" t="s">
        <v>188</v>
      </c>
      <c r="F676" s="264" t="s">
        <v>188</v>
      </c>
      <c r="G676" s="264" t="s">
        <v>188</v>
      </c>
      <c r="H676" s="264" t="s">
        <v>188</v>
      </c>
      <c r="I676" s="264" t="s">
        <v>187</v>
      </c>
      <c r="J676" s="264" t="s">
        <v>187</v>
      </c>
      <c r="K676" s="264" t="s">
        <v>187</v>
      </c>
      <c r="L676" s="264" t="s">
        <v>187</v>
      </c>
      <c r="M676" t="s">
        <v>186</v>
      </c>
      <c r="N676" t="s">
        <v>186</v>
      </c>
      <c r="O676" s="264" t="s">
        <v>240</v>
      </c>
      <c r="P676" s="264" t="s">
        <v>240</v>
      </c>
      <c r="Q676" s="264" t="s">
        <v>240</v>
      </c>
      <c r="R676" s="264" t="s">
        <v>240</v>
      </c>
      <c r="S676" s="264" t="s">
        <v>240</v>
      </c>
      <c r="T676" s="264" t="s">
        <v>240</v>
      </c>
      <c r="U676" s="264" t="s">
        <v>240</v>
      </c>
      <c r="V676" s="264" t="s">
        <v>240</v>
      </c>
      <c r="W676" s="264" t="s">
        <v>240</v>
      </c>
      <c r="X676" s="264" t="s">
        <v>240</v>
      </c>
      <c r="Y676" s="264" t="s">
        <v>240</v>
      </c>
      <c r="Z676" s="264" t="s">
        <v>240</v>
      </c>
      <c r="AA676" s="264" t="s">
        <v>240</v>
      </c>
      <c r="AB676" s="264" t="s">
        <v>240</v>
      </c>
      <c r="AC676" s="264" t="s">
        <v>240</v>
      </c>
      <c r="AD676" s="264" t="s">
        <v>240</v>
      </c>
      <c r="AE676" s="264" t="s">
        <v>240</v>
      </c>
      <c r="AF676" s="264" t="s">
        <v>240</v>
      </c>
      <c r="AG676" s="264" t="s">
        <v>240</v>
      </c>
      <c r="AH676" s="264" t="s">
        <v>240</v>
      </c>
      <c r="AI676" s="264" t="s">
        <v>240</v>
      </c>
      <c r="AJ676" s="264" t="s">
        <v>240</v>
      </c>
      <c r="AK676" s="264" t="s">
        <v>240</v>
      </c>
      <c r="AL676" s="264" t="s">
        <v>240</v>
      </c>
      <c r="AM676" s="264" t="s">
        <v>240</v>
      </c>
      <c r="AN676" s="264" t="s">
        <v>240</v>
      </c>
      <c r="AO676" s="264" t="s">
        <v>240</v>
      </c>
      <c r="AP676" s="264" t="s">
        <v>240</v>
      </c>
      <c r="AQ676" s="264" t="s">
        <v>240</v>
      </c>
      <c r="AR676" s="264" t="s">
        <v>240</v>
      </c>
      <c r="AS676" s="264" t="s">
        <v>240</v>
      </c>
      <c r="AT676" s="264" t="s">
        <v>240</v>
      </c>
      <c r="AU676" s="264" t="s">
        <v>240</v>
      </c>
      <c r="AV676" s="264" t="s">
        <v>240</v>
      </c>
      <c r="AW676" s="264" t="s">
        <v>240</v>
      </c>
      <c r="AX676" s="264" t="s">
        <v>240</v>
      </c>
      <c r="AY676" s="264" t="s">
        <v>2044</v>
      </c>
      <c r="AZ676" t="s">
        <v>5190</v>
      </c>
    </row>
    <row r="677" spans="1:52" ht="15" x14ac:dyDescent="0.25">
      <c r="A677" s="269">
        <v>707015</v>
      </c>
      <c r="B677" s="264" t="s">
        <v>261</v>
      </c>
      <c r="C677" s="264" t="s">
        <v>186</v>
      </c>
      <c r="D677" s="264" t="s">
        <v>186</v>
      </c>
      <c r="E677" s="264" t="s">
        <v>186</v>
      </c>
      <c r="F677" s="264" t="s">
        <v>186</v>
      </c>
      <c r="G677" s="264" t="s">
        <v>186</v>
      </c>
      <c r="H677" s="264" t="s">
        <v>186</v>
      </c>
      <c r="I677" s="264" t="s">
        <v>186</v>
      </c>
      <c r="J677" s="264" t="s">
        <v>186</v>
      </c>
      <c r="K677" s="264" t="s">
        <v>186</v>
      </c>
      <c r="L677" s="264" t="s">
        <v>186</v>
      </c>
      <c r="M677" t="s">
        <v>188</v>
      </c>
      <c r="N677" t="s">
        <v>186</v>
      </c>
      <c r="O677" s="264" t="s">
        <v>240</v>
      </c>
      <c r="P677" s="264" t="s">
        <v>240</v>
      </c>
      <c r="Q677" s="264" t="s">
        <v>240</v>
      </c>
      <c r="R677" s="264" t="s">
        <v>240</v>
      </c>
      <c r="S677" s="264" t="s">
        <v>240</v>
      </c>
      <c r="T677" s="264" t="s">
        <v>240</v>
      </c>
      <c r="U677" s="264" t="s">
        <v>240</v>
      </c>
      <c r="V677" s="264" t="s">
        <v>240</v>
      </c>
      <c r="W677" s="264" t="s">
        <v>240</v>
      </c>
      <c r="X677" s="264" t="s">
        <v>240</v>
      </c>
      <c r="Y677" s="264" t="s">
        <v>240</v>
      </c>
      <c r="Z677" s="264" t="s">
        <v>240</v>
      </c>
      <c r="AA677" s="264" t="s">
        <v>240</v>
      </c>
      <c r="AB677" s="264" t="s">
        <v>240</v>
      </c>
      <c r="AC677" s="264" t="s">
        <v>240</v>
      </c>
      <c r="AD677" s="264" t="s">
        <v>240</v>
      </c>
      <c r="AE677" s="264" t="s">
        <v>240</v>
      </c>
      <c r="AF677" s="264" t="s">
        <v>240</v>
      </c>
      <c r="AG677" s="264" t="s">
        <v>240</v>
      </c>
      <c r="AH677" s="264" t="s">
        <v>240</v>
      </c>
      <c r="AI677" s="264" t="s">
        <v>240</v>
      </c>
      <c r="AJ677" s="264" t="s">
        <v>240</v>
      </c>
      <c r="AK677" s="264" t="s">
        <v>240</v>
      </c>
      <c r="AL677" s="264" t="s">
        <v>240</v>
      </c>
      <c r="AM677" s="264" t="s">
        <v>240</v>
      </c>
      <c r="AN677" s="264" t="s">
        <v>240</v>
      </c>
      <c r="AO677" s="264" t="s">
        <v>240</v>
      </c>
      <c r="AP677" s="264" t="s">
        <v>240</v>
      </c>
      <c r="AQ677" s="264" t="s">
        <v>240</v>
      </c>
      <c r="AR677" s="264" t="s">
        <v>240</v>
      </c>
      <c r="AS677" s="264" t="s">
        <v>240</v>
      </c>
      <c r="AT677" s="264" t="s">
        <v>240</v>
      </c>
      <c r="AU677" s="264" t="s">
        <v>240</v>
      </c>
      <c r="AV677" s="264" t="s">
        <v>240</v>
      </c>
      <c r="AW677" s="264" t="s">
        <v>240</v>
      </c>
      <c r="AX677" s="264" t="s">
        <v>240</v>
      </c>
      <c r="AY677" s="264" t="s">
        <v>2044</v>
      </c>
      <c r="AZ677" t="s">
        <v>5190</v>
      </c>
    </row>
    <row r="678" spans="1:52" ht="15" x14ac:dyDescent="0.25">
      <c r="A678" s="269">
        <v>707016</v>
      </c>
      <c r="B678" s="264" t="s">
        <v>261</v>
      </c>
      <c r="C678" s="264" t="s">
        <v>188</v>
      </c>
      <c r="D678" s="264" t="s">
        <v>188</v>
      </c>
      <c r="E678" s="264" t="s">
        <v>188</v>
      </c>
      <c r="F678" s="264" t="s">
        <v>187</v>
      </c>
      <c r="G678" s="264" t="s">
        <v>187</v>
      </c>
      <c r="H678" s="264" t="s">
        <v>188</v>
      </c>
      <c r="I678" s="264" t="s">
        <v>187</v>
      </c>
      <c r="J678" s="264" t="s">
        <v>187</v>
      </c>
      <c r="K678" s="264" t="s">
        <v>187</v>
      </c>
      <c r="L678" s="264" t="s">
        <v>187</v>
      </c>
      <c r="M678" t="s">
        <v>2124</v>
      </c>
      <c r="N678" t="s">
        <v>186</v>
      </c>
      <c r="O678" s="264" t="s">
        <v>240</v>
      </c>
      <c r="P678" s="264" t="s">
        <v>240</v>
      </c>
      <c r="Q678" s="264" t="s">
        <v>240</v>
      </c>
      <c r="R678" s="264" t="s">
        <v>240</v>
      </c>
      <c r="S678" s="264" t="s">
        <v>240</v>
      </c>
      <c r="T678" s="264" t="s">
        <v>240</v>
      </c>
      <c r="U678" s="264" t="s">
        <v>240</v>
      </c>
      <c r="V678" s="264" t="s">
        <v>240</v>
      </c>
      <c r="W678" s="264" t="s">
        <v>240</v>
      </c>
      <c r="X678" s="264" t="s">
        <v>240</v>
      </c>
      <c r="Y678" s="264" t="s">
        <v>240</v>
      </c>
      <c r="Z678" s="264" t="s">
        <v>240</v>
      </c>
      <c r="AA678" s="264" t="s">
        <v>240</v>
      </c>
      <c r="AB678" s="264" t="s">
        <v>240</v>
      </c>
      <c r="AC678" s="264" t="s">
        <v>240</v>
      </c>
      <c r="AD678" s="264" t="s">
        <v>240</v>
      </c>
      <c r="AE678" s="264" t="s">
        <v>240</v>
      </c>
      <c r="AF678" s="264" t="s">
        <v>240</v>
      </c>
      <c r="AG678" s="264" t="s">
        <v>240</v>
      </c>
      <c r="AH678" s="264" t="s">
        <v>240</v>
      </c>
      <c r="AI678" s="264" t="s">
        <v>240</v>
      </c>
      <c r="AJ678" s="264" t="s">
        <v>240</v>
      </c>
      <c r="AK678" s="264" t="s">
        <v>240</v>
      </c>
      <c r="AL678" s="264" t="s">
        <v>240</v>
      </c>
      <c r="AM678" s="264" t="s">
        <v>240</v>
      </c>
      <c r="AN678" s="264" t="s">
        <v>240</v>
      </c>
      <c r="AO678" s="264" t="s">
        <v>240</v>
      </c>
      <c r="AP678" s="264" t="s">
        <v>240</v>
      </c>
      <c r="AQ678" s="264" t="s">
        <v>240</v>
      </c>
      <c r="AR678" s="264" t="s">
        <v>240</v>
      </c>
      <c r="AS678" s="264" t="s">
        <v>240</v>
      </c>
      <c r="AT678" s="264" t="s">
        <v>240</v>
      </c>
      <c r="AU678" s="264" t="s">
        <v>240</v>
      </c>
      <c r="AV678" s="264" t="s">
        <v>240</v>
      </c>
      <c r="AW678" s="264" t="s">
        <v>240</v>
      </c>
      <c r="AX678" s="264" t="s">
        <v>240</v>
      </c>
      <c r="AY678" s="264" t="s">
        <v>2044</v>
      </c>
      <c r="AZ678" t="s">
        <v>5190</v>
      </c>
    </row>
    <row r="679" spans="1:52" ht="15" x14ac:dyDescent="0.25">
      <c r="A679" s="269">
        <v>707017</v>
      </c>
      <c r="B679" s="264" t="s">
        <v>261</v>
      </c>
      <c r="C679" s="264" t="s">
        <v>186</v>
      </c>
      <c r="D679" s="264" t="s">
        <v>186</v>
      </c>
      <c r="E679" s="264" t="s">
        <v>186</v>
      </c>
      <c r="F679" s="264" t="s">
        <v>186</v>
      </c>
      <c r="G679" s="264" t="s">
        <v>186</v>
      </c>
      <c r="H679" s="264" t="s">
        <v>187</v>
      </c>
      <c r="I679" s="264" t="s">
        <v>187</v>
      </c>
      <c r="J679" s="264" t="s">
        <v>187</v>
      </c>
      <c r="K679" s="264" t="s">
        <v>187</v>
      </c>
      <c r="L679" s="264" t="s">
        <v>187</v>
      </c>
      <c r="M679" t="s">
        <v>186</v>
      </c>
      <c r="N679" t="s">
        <v>186</v>
      </c>
      <c r="O679" s="264" t="s">
        <v>240</v>
      </c>
      <c r="P679" s="264" t="s">
        <v>240</v>
      </c>
      <c r="Q679" s="264" t="s">
        <v>240</v>
      </c>
      <c r="R679" s="264" t="s">
        <v>240</v>
      </c>
      <c r="S679" s="264" t="s">
        <v>240</v>
      </c>
      <c r="T679" s="264" t="s">
        <v>240</v>
      </c>
      <c r="U679" s="264" t="s">
        <v>240</v>
      </c>
      <c r="V679" s="264" t="s">
        <v>240</v>
      </c>
      <c r="W679" s="264" t="s">
        <v>240</v>
      </c>
      <c r="X679" s="264" t="s">
        <v>240</v>
      </c>
      <c r="Y679" s="264" t="s">
        <v>240</v>
      </c>
      <c r="Z679" s="264" t="s">
        <v>240</v>
      </c>
      <c r="AA679" s="264" t="s">
        <v>240</v>
      </c>
      <c r="AB679" s="264" t="s">
        <v>240</v>
      </c>
      <c r="AC679" s="264" t="s">
        <v>240</v>
      </c>
      <c r="AD679" s="264" t="s">
        <v>240</v>
      </c>
      <c r="AE679" s="264" t="s">
        <v>240</v>
      </c>
      <c r="AF679" s="264" t="s">
        <v>240</v>
      </c>
      <c r="AG679" s="264" t="s">
        <v>240</v>
      </c>
      <c r="AH679" s="264" t="s">
        <v>240</v>
      </c>
      <c r="AI679" s="264" t="s">
        <v>240</v>
      </c>
      <c r="AJ679" s="264" t="s">
        <v>240</v>
      </c>
      <c r="AK679" s="264" t="s">
        <v>240</v>
      </c>
      <c r="AL679" s="264" t="s">
        <v>240</v>
      </c>
      <c r="AM679" s="264" t="s">
        <v>240</v>
      </c>
      <c r="AN679" s="264" t="s">
        <v>240</v>
      </c>
      <c r="AO679" s="264" t="s">
        <v>240</v>
      </c>
      <c r="AP679" s="264" t="s">
        <v>240</v>
      </c>
      <c r="AQ679" s="264" t="s">
        <v>240</v>
      </c>
      <c r="AR679" s="264" t="s">
        <v>240</v>
      </c>
      <c r="AS679" s="264" t="s">
        <v>240</v>
      </c>
      <c r="AT679" s="264" t="s">
        <v>240</v>
      </c>
      <c r="AU679" s="264" t="s">
        <v>240</v>
      </c>
      <c r="AV679" s="264" t="s">
        <v>240</v>
      </c>
      <c r="AW679" s="264" t="s">
        <v>240</v>
      </c>
      <c r="AX679" s="264" t="s">
        <v>240</v>
      </c>
      <c r="AY679" s="264" t="s">
        <v>2044</v>
      </c>
      <c r="AZ679" t="s">
        <v>240</v>
      </c>
    </row>
    <row r="680" spans="1:52" ht="15" x14ac:dyDescent="0.25">
      <c r="A680" s="269">
        <v>707018</v>
      </c>
      <c r="B680" s="264" t="s">
        <v>261</v>
      </c>
      <c r="C680" s="264" t="s">
        <v>240</v>
      </c>
      <c r="D680" s="264" t="s">
        <v>240</v>
      </c>
      <c r="E680" s="264" t="s">
        <v>240</v>
      </c>
      <c r="F680" s="264" t="s">
        <v>240</v>
      </c>
      <c r="G680" s="264" t="s">
        <v>240</v>
      </c>
      <c r="H680" s="264" t="s">
        <v>240</v>
      </c>
      <c r="I680" s="264" t="s">
        <v>240</v>
      </c>
      <c r="J680" s="264" t="s">
        <v>240</v>
      </c>
      <c r="K680" s="264" t="s">
        <v>240</v>
      </c>
      <c r="L680" s="264" t="s">
        <v>240</v>
      </c>
      <c r="M680" t="s">
        <v>186</v>
      </c>
      <c r="N680" t="s">
        <v>186</v>
      </c>
      <c r="O680" s="264" t="s">
        <v>240</v>
      </c>
      <c r="P680" s="264" t="s">
        <v>240</v>
      </c>
      <c r="Q680" s="264" t="s">
        <v>240</v>
      </c>
      <c r="R680" s="264" t="s">
        <v>240</v>
      </c>
      <c r="S680" s="264" t="s">
        <v>240</v>
      </c>
      <c r="T680" s="264" t="s">
        <v>240</v>
      </c>
      <c r="U680" s="264" t="s">
        <v>240</v>
      </c>
      <c r="V680" s="264" t="s">
        <v>240</v>
      </c>
      <c r="W680" s="264" t="s">
        <v>240</v>
      </c>
      <c r="X680" s="264" t="s">
        <v>240</v>
      </c>
      <c r="Y680" s="264" t="s">
        <v>240</v>
      </c>
      <c r="Z680" s="264" t="s">
        <v>240</v>
      </c>
      <c r="AA680" s="264" t="s">
        <v>240</v>
      </c>
      <c r="AB680" s="264" t="s">
        <v>240</v>
      </c>
      <c r="AC680" s="264" t="s">
        <v>240</v>
      </c>
      <c r="AD680" s="264" t="s">
        <v>240</v>
      </c>
      <c r="AE680" s="264" t="s">
        <v>240</v>
      </c>
      <c r="AF680" s="264" t="s">
        <v>240</v>
      </c>
      <c r="AG680" s="264" t="s">
        <v>240</v>
      </c>
      <c r="AH680" s="264" t="s">
        <v>240</v>
      </c>
      <c r="AI680" s="264" t="s">
        <v>240</v>
      </c>
      <c r="AJ680" s="264" t="s">
        <v>240</v>
      </c>
      <c r="AK680" s="264" t="s">
        <v>240</v>
      </c>
      <c r="AL680" s="264" t="s">
        <v>240</v>
      </c>
      <c r="AM680" s="264" t="s">
        <v>240</v>
      </c>
      <c r="AN680" s="264" t="s">
        <v>240</v>
      </c>
      <c r="AO680" s="264" t="s">
        <v>240</v>
      </c>
      <c r="AP680" s="264" t="s">
        <v>240</v>
      </c>
      <c r="AQ680" s="264" t="s">
        <v>240</v>
      </c>
      <c r="AR680" s="264" t="s">
        <v>240</v>
      </c>
      <c r="AS680" s="264" t="s">
        <v>240</v>
      </c>
      <c r="AT680" s="264" t="s">
        <v>240</v>
      </c>
      <c r="AU680" s="264" t="s">
        <v>240</v>
      </c>
      <c r="AV680" s="264" t="s">
        <v>240</v>
      </c>
      <c r="AW680" s="264" t="s">
        <v>240</v>
      </c>
      <c r="AX680" s="264" t="s">
        <v>240</v>
      </c>
      <c r="AY680" s="264" t="s">
        <v>2044</v>
      </c>
      <c r="AZ680" t="s">
        <v>5190</v>
      </c>
    </row>
    <row r="681" spans="1:52" ht="15" x14ac:dyDescent="0.25">
      <c r="A681" s="269">
        <v>707019</v>
      </c>
      <c r="B681" s="264" t="s">
        <v>261</v>
      </c>
      <c r="C681" s="264" t="s">
        <v>188</v>
      </c>
      <c r="D681" s="264" t="s">
        <v>187</v>
      </c>
      <c r="E681" s="264" t="s">
        <v>188</v>
      </c>
      <c r="F681" s="264" t="s">
        <v>188</v>
      </c>
      <c r="G681" s="264" t="s">
        <v>188</v>
      </c>
      <c r="H681" s="264" t="s">
        <v>188</v>
      </c>
      <c r="I681" s="264" t="s">
        <v>187</v>
      </c>
      <c r="J681" s="264" t="s">
        <v>187</v>
      </c>
      <c r="K681" s="264" t="s">
        <v>187</v>
      </c>
      <c r="L681" s="264" t="s">
        <v>187</v>
      </c>
      <c r="M681" t="s">
        <v>188</v>
      </c>
      <c r="N681" t="s">
        <v>186</v>
      </c>
      <c r="O681" s="264" t="s">
        <v>240</v>
      </c>
      <c r="P681" s="264" t="s">
        <v>240</v>
      </c>
      <c r="Q681" s="264" t="s">
        <v>240</v>
      </c>
      <c r="R681" s="264" t="s">
        <v>240</v>
      </c>
      <c r="S681" s="264" t="s">
        <v>240</v>
      </c>
      <c r="T681" s="264" t="s">
        <v>240</v>
      </c>
      <c r="U681" s="264" t="s">
        <v>240</v>
      </c>
      <c r="V681" s="264" t="s">
        <v>240</v>
      </c>
      <c r="W681" s="264" t="s">
        <v>240</v>
      </c>
      <c r="X681" s="264" t="s">
        <v>240</v>
      </c>
      <c r="Y681" s="264" t="s">
        <v>240</v>
      </c>
      <c r="Z681" s="264" t="s">
        <v>240</v>
      </c>
      <c r="AA681" s="264" t="s">
        <v>240</v>
      </c>
      <c r="AB681" s="264" t="s">
        <v>240</v>
      </c>
      <c r="AC681" s="264" t="s">
        <v>240</v>
      </c>
      <c r="AD681" s="264" t="s">
        <v>240</v>
      </c>
      <c r="AE681" s="264" t="s">
        <v>240</v>
      </c>
      <c r="AF681" s="264" t="s">
        <v>240</v>
      </c>
      <c r="AG681" s="264" t="s">
        <v>240</v>
      </c>
      <c r="AH681" s="264" t="s">
        <v>240</v>
      </c>
      <c r="AI681" s="264" t="s">
        <v>240</v>
      </c>
      <c r="AJ681" s="264" t="s">
        <v>240</v>
      </c>
      <c r="AK681" s="264" t="s">
        <v>240</v>
      </c>
      <c r="AL681" s="264" t="s">
        <v>240</v>
      </c>
      <c r="AM681" s="264" t="s">
        <v>240</v>
      </c>
      <c r="AN681" s="264" t="s">
        <v>240</v>
      </c>
      <c r="AO681" s="264" t="s">
        <v>240</v>
      </c>
      <c r="AP681" s="264" t="s">
        <v>240</v>
      </c>
      <c r="AQ681" s="264" t="s">
        <v>240</v>
      </c>
      <c r="AR681" s="264" t="s">
        <v>240</v>
      </c>
      <c r="AS681" s="264" t="s">
        <v>240</v>
      </c>
      <c r="AT681" s="264" t="s">
        <v>240</v>
      </c>
      <c r="AU681" s="264" t="s">
        <v>240</v>
      </c>
      <c r="AV681" s="264" t="s">
        <v>240</v>
      </c>
      <c r="AW681" s="264" t="s">
        <v>240</v>
      </c>
      <c r="AX681" s="264" t="s">
        <v>240</v>
      </c>
      <c r="AY681" s="264" t="s">
        <v>2044</v>
      </c>
      <c r="AZ681" t="s">
        <v>5190</v>
      </c>
    </row>
    <row r="682" spans="1:52" ht="15" x14ac:dyDescent="0.25">
      <c r="A682" s="269">
        <v>707021</v>
      </c>
      <c r="B682" s="264" t="s">
        <v>261</v>
      </c>
      <c r="C682" s="264" t="s">
        <v>188</v>
      </c>
      <c r="D682" s="264" t="s">
        <v>188</v>
      </c>
      <c r="E682" s="264" t="s">
        <v>188</v>
      </c>
      <c r="F682" s="264" t="s">
        <v>188</v>
      </c>
      <c r="G682" s="264" t="s">
        <v>188</v>
      </c>
      <c r="H682" s="264" t="s">
        <v>188</v>
      </c>
      <c r="I682" s="264" t="s">
        <v>187</v>
      </c>
      <c r="J682" s="264" t="s">
        <v>187</v>
      </c>
      <c r="K682" s="264" t="s">
        <v>187</v>
      </c>
      <c r="L682" s="264" t="s">
        <v>187</v>
      </c>
      <c r="M682" t="s">
        <v>2124</v>
      </c>
      <c r="N682" t="s">
        <v>186</v>
      </c>
      <c r="O682" s="264" t="s">
        <v>240</v>
      </c>
      <c r="P682" s="264" t="s">
        <v>240</v>
      </c>
      <c r="Q682" s="264" t="s">
        <v>240</v>
      </c>
      <c r="R682" s="264" t="s">
        <v>240</v>
      </c>
      <c r="S682" s="264" t="s">
        <v>240</v>
      </c>
      <c r="T682" s="264" t="s">
        <v>240</v>
      </c>
      <c r="U682" s="264" t="s">
        <v>240</v>
      </c>
      <c r="V682" s="264" t="s">
        <v>240</v>
      </c>
      <c r="W682" s="264" t="s">
        <v>240</v>
      </c>
      <c r="X682" s="264" t="s">
        <v>240</v>
      </c>
      <c r="Y682" s="264" t="s">
        <v>240</v>
      </c>
      <c r="Z682" s="264" t="s">
        <v>240</v>
      </c>
      <c r="AA682" s="264" t="s">
        <v>240</v>
      </c>
      <c r="AB682" s="264" t="s">
        <v>240</v>
      </c>
      <c r="AC682" s="264" t="s">
        <v>240</v>
      </c>
      <c r="AD682" s="264" t="s">
        <v>240</v>
      </c>
      <c r="AE682" s="264" t="s">
        <v>240</v>
      </c>
      <c r="AF682" s="264" t="s">
        <v>240</v>
      </c>
      <c r="AG682" s="264" t="s">
        <v>240</v>
      </c>
      <c r="AH682" s="264" t="s">
        <v>240</v>
      </c>
      <c r="AI682" s="264" t="s">
        <v>240</v>
      </c>
      <c r="AJ682" s="264" t="s">
        <v>240</v>
      </c>
      <c r="AK682" s="264" t="s">
        <v>240</v>
      </c>
      <c r="AL682" s="264" t="s">
        <v>240</v>
      </c>
      <c r="AM682" s="264" t="s">
        <v>240</v>
      </c>
      <c r="AN682" s="264" t="s">
        <v>240</v>
      </c>
      <c r="AO682" s="264" t="s">
        <v>240</v>
      </c>
      <c r="AP682" s="264" t="s">
        <v>240</v>
      </c>
      <c r="AQ682" s="264" t="s">
        <v>240</v>
      </c>
      <c r="AR682" s="264" t="s">
        <v>240</v>
      </c>
      <c r="AS682" s="264" t="s">
        <v>240</v>
      </c>
      <c r="AT682" s="264" t="s">
        <v>240</v>
      </c>
      <c r="AU682" s="264" t="s">
        <v>240</v>
      </c>
      <c r="AV682" s="264" t="s">
        <v>240</v>
      </c>
      <c r="AW682" s="264" t="s">
        <v>240</v>
      </c>
      <c r="AX682" s="264" t="s">
        <v>240</v>
      </c>
      <c r="AY682" s="264" t="s">
        <v>2044</v>
      </c>
      <c r="AZ682" t="s">
        <v>5190</v>
      </c>
    </row>
    <row r="683" spans="1:52" ht="15" x14ac:dyDescent="0.25">
      <c r="A683" s="269">
        <v>707022</v>
      </c>
      <c r="B683" s="264" t="s">
        <v>261</v>
      </c>
      <c r="C683" s="264" t="s">
        <v>186</v>
      </c>
      <c r="D683" s="264" t="s">
        <v>186</v>
      </c>
      <c r="E683" s="264" t="s">
        <v>188</v>
      </c>
      <c r="F683" s="264" t="s">
        <v>188</v>
      </c>
      <c r="G683" s="264" t="s">
        <v>188</v>
      </c>
      <c r="H683" s="264" t="s">
        <v>188</v>
      </c>
      <c r="I683" s="264" t="s">
        <v>186</v>
      </c>
      <c r="J683" s="264" t="s">
        <v>188</v>
      </c>
      <c r="K683" s="264" t="s">
        <v>188</v>
      </c>
      <c r="L683" s="264" t="s">
        <v>187</v>
      </c>
      <c r="M683" t="s">
        <v>186</v>
      </c>
      <c r="N683" t="s">
        <v>186</v>
      </c>
      <c r="O683" s="264" t="s">
        <v>240</v>
      </c>
      <c r="P683" s="264" t="s">
        <v>240</v>
      </c>
      <c r="Q683" s="264" t="s">
        <v>240</v>
      </c>
      <c r="R683" s="264" t="s">
        <v>240</v>
      </c>
      <c r="S683" s="264" t="s">
        <v>240</v>
      </c>
      <c r="T683" s="264" t="s">
        <v>240</v>
      </c>
      <c r="U683" s="264" t="s">
        <v>240</v>
      </c>
      <c r="V683" s="264" t="s">
        <v>240</v>
      </c>
      <c r="W683" s="264" t="s">
        <v>240</v>
      </c>
      <c r="X683" s="264" t="s">
        <v>240</v>
      </c>
      <c r="Y683" s="264" t="s">
        <v>240</v>
      </c>
      <c r="Z683" s="264" t="s">
        <v>240</v>
      </c>
      <c r="AA683" s="264" t="s">
        <v>240</v>
      </c>
      <c r="AB683" s="264" t="s">
        <v>240</v>
      </c>
      <c r="AC683" s="264" t="s">
        <v>240</v>
      </c>
      <c r="AD683" s="264" t="s">
        <v>240</v>
      </c>
      <c r="AE683" s="264" t="s">
        <v>240</v>
      </c>
      <c r="AF683" s="264" t="s">
        <v>240</v>
      </c>
      <c r="AG683" s="264" t="s">
        <v>240</v>
      </c>
      <c r="AH683" s="264" t="s">
        <v>240</v>
      </c>
      <c r="AI683" s="264" t="s">
        <v>240</v>
      </c>
      <c r="AJ683" s="264" t="s">
        <v>240</v>
      </c>
      <c r="AK683" s="264" t="s">
        <v>240</v>
      </c>
      <c r="AL683" s="264" t="s">
        <v>240</v>
      </c>
      <c r="AM683" s="264" t="s">
        <v>240</v>
      </c>
      <c r="AN683" s="264" t="s">
        <v>240</v>
      </c>
      <c r="AO683" s="264" t="s">
        <v>240</v>
      </c>
      <c r="AP683" s="264" t="s">
        <v>240</v>
      </c>
      <c r="AQ683" s="264" t="s">
        <v>240</v>
      </c>
      <c r="AR683" s="264" t="s">
        <v>240</v>
      </c>
      <c r="AS683" s="264" t="s">
        <v>240</v>
      </c>
      <c r="AT683" s="264" t="s">
        <v>240</v>
      </c>
      <c r="AU683" s="264" t="s">
        <v>240</v>
      </c>
      <c r="AV683" s="264" t="s">
        <v>240</v>
      </c>
      <c r="AW683" s="264" t="s">
        <v>240</v>
      </c>
      <c r="AX683" s="264" t="s">
        <v>240</v>
      </c>
      <c r="AY683" s="264" t="s">
        <v>2044</v>
      </c>
      <c r="AZ683" t="s">
        <v>5190</v>
      </c>
    </row>
    <row r="684" spans="1:52" ht="15" x14ac:dyDescent="0.25">
      <c r="A684" s="269">
        <v>707023</v>
      </c>
      <c r="B684" s="264" t="s">
        <v>261</v>
      </c>
      <c r="C684" s="264" t="s">
        <v>187</v>
      </c>
      <c r="D684" s="264" t="s">
        <v>188</v>
      </c>
      <c r="E684" s="264" t="s">
        <v>186</v>
      </c>
      <c r="F684" s="264" t="s">
        <v>188</v>
      </c>
      <c r="G684" s="264" t="s">
        <v>186</v>
      </c>
      <c r="H684" s="264" t="s">
        <v>188</v>
      </c>
      <c r="I684" s="264" t="s">
        <v>188</v>
      </c>
      <c r="J684" s="264" t="s">
        <v>188</v>
      </c>
      <c r="K684" s="264" t="s">
        <v>188</v>
      </c>
      <c r="L684" s="264" t="s">
        <v>188</v>
      </c>
      <c r="M684" t="s">
        <v>186</v>
      </c>
      <c r="N684" t="s">
        <v>186</v>
      </c>
      <c r="O684" s="264" t="s">
        <v>240</v>
      </c>
      <c r="P684" s="264" t="s">
        <v>240</v>
      </c>
      <c r="Q684" s="264" t="s">
        <v>240</v>
      </c>
      <c r="R684" s="264" t="s">
        <v>240</v>
      </c>
      <c r="S684" s="264" t="s">
        <v>240</v>
      </c>
      <c r="T684" s="264" t="s">
        <v>240</v>
      </c>
      <c r="U684" s="264" t="s">
        <v>240</v>
      </c>
      <c r="V684" s="264" t="s">
        <v>240</v>
      </c>
      <c r="W684" s="264" t="s">
        <v>240</v>
      </c>
      <c r="X684" s="264" t="s">
        <v>240</v>
      </c>
      <c r="Y684" s="264" t="s">
        <v>240</v>
      </c>
      <c r="Z684" s="264" t="s">
        <v>240</v>
      </c>
      <c r="AA684" s="264" t="s">
        <v>240</v>
      </c>
      <c r="AB684" s="264" t="s">
        <v>240</v>
      </c>
      <c r="AC684" s="264" t="s">
        <v>240</v>
      </c>
      <c r="AD684" s="264" t="s">
        <v>240</v>
      </c>
      <c r="AE684" s="264" t="s">
        <v>240</v>
      </c>
      <c r="AF684" s="264" t="s">
        <v>240</v>
      </c>
      <c r="AG684" s="264" t="s">
        <v>240</v>
      </c>
      <c r="AH684" s="264" t="s">
        <v>240</v>
      </c>
      <c r="AI684" s="264" t="s">
        <v>240</v>
      </c>
      <c r="AJ684" s="264" t="s">
        <v>240</v>
      </c>
      <c r="AK684" s="264" t="s">
        <v>240</v>
      </c>
      <c r="AL684" s="264" t="s">
        <v>240</v>
      </c>
      <c r="AM684" s="264" t="s">
        <v>240</v>
      </c>
      <c r="AN684" s="264" t="s">
        <v>240</v>
      </c>
      <c r="AO684" s="264" t="s">
        <v>240</v>
      </c>
      <c r="AP684" s="264" t="s">
        <v>240</v>
      </c>
      <c r="AQ684" s="264" t="s">
        <v>240</v>
      </c>
      <c r="AR684" s="264" t="s">
        <v>240</v>
      </c>
      <c r="AS684" s="264" t="s">
        <v>240</v>
      </c>
      <c r="AT684" s="264" t="s">
        <v>240</v>
      </c>
      <c r="AU684" s="264" t="s">
        <v>240</v>
      </c>
      <c r="AV684" s="264" t="s">
        <v>240</v>
      </c>
      <c r="AW684" s="264" t="s">
        <v>240</v>
      </c>
      <c r="AX684" s="264" t="s">
        <v>240</v>
      </c>
      <c r="AY684" s="264" t="s">
        <v>2044</v>
      </c>
      <c r="AZ684" t="s">
        <v>5190</v>
      </c>
    </row>
    <row r="685" spans="1:52" ht="15" x14ac:dyDescent="0.25">
      <c r="A685" s="269">
        <v>707024</v>
      </c>
      <c r="B685" s="264" t="s">
        <v>261</v>
      </c>
      <c r="C685" s="264" t="s">
        <v>188</v>
      </c>
      <c r="D685" s="264" t="s">
        <v>188</v>
      </c>
      <c r="E685" s="264" t="s">
        <v>188</v>
      </c>
      <c r="F685" s="264" t="s">
        <v>188</v>
      </c>
      <c r="G685" s="264" t="s">
        <v>187</v>
      </c>
      <c r="H685" s="264" t="s">
        <v>187</v>
      </c>
      <c r="I685" s="264" t="s">
        <v>187</v>
      </c>
      <c r="J685" s="264" t="s">
        <v>187</v>
      </c>
      <c r="K685" s="264" t="s">
        <v>187</v>
      </c>
      <c r="L685" s="264" t="s">
        <v>187</v>
      </c>
      <c r="M685" t="s">
        <v>188</v>
      </c>
      <c r="N685" t="s">
        <v>186</v>
      </c>
      <c r="O685" s="264" t="s">
        <v>240</v>
      </c>
      <c r="P685" s="264" t="s">
        <v>240</v>
      </c>
      <c r="Q685" s="264" t="s">
        <v>240</v>
      </c>
      <c r="R685" s="264" t="s">
        <v>240</v>
      </c>
      <c r="S685" s="264" t="s">
        <v>240</v>
      </c>
      <c r="T685" s="264" t="s">
        <v>240</v>
      </c>
      <c r="U685" s="264" t="s">
        <v>240</v>
      </c>
      <c r="V685" s="264" t="s">
        <v>240</v>
      </c>
      <c r="W685" s="264" t="s">
        <v>240</v>
      </c>
      <c r="X685" s="264" t="s">
        <v>240</v>
      </c>
      <c r="Y685" s="264" t="s">
        <v>240</v>
      </c>
      <c r="Z685" s="264" t="s">
        <v>240</v>
      </c>
      <c r="AA685" s="264" t="s">
        <v>240</v>
      </c>
      <c r="AB685" s="264" t="s">
        <v>240</v>
      </c>
      <c r="AC685" s="264" t="s">
        <v>240</v>
      </c>
      <c r="AD685" s="264" t="s">
        <v>240</v>
      </c>
      <c r="AE685" s="264" t="s">
        <v>240</v>
      </c>
      <c r="AF685" s="264" t="s">
        <v>240</v>
      </c>
      <c r="AG685" s="264" t="s">
        <v>240</v>
      </c>
      <c r="AH685" s="264" t="s">
        <v>240</v>
      </c>
      <c r="AI685" s="264" t="s">
        <v>240</v>
      </c>
      <c r="AJ685" s="264" t="s">
        <v>240</v>
      </c>
      <c r="AK685" s="264" t="s">
        <v>240</v>
      </c>
      <c r="AL685" s="264" t="s">
        <v>240</v>
      </c>
      <c r="AM685" s="264" t="s">
        <v>240</v>
      </c>
      <c r="AN685" s="264" t="s">
        <v>240</v>
      </c>
      <c r="AO685" s="264" t="s">
        <v>240</v>
      </c>
      <c r="AP685" s="264" t="s">
        <v>240</v>
      </c>
      <c r="AQ685" s="264" t="s">
        <v>240</v>
      </c>
      <c r="AR685" s="264" t="s">
        <v>240</v>
      </c>
      <c r="AS685" s="264" t="s">
        <v>240</v>
      </c>
      <c r="AT685" s="264" t="s">
        <v>240</v>
      </c>
      <c r="AU685" s="264" t="s">
        <v>240</v>
      </c>
      <c r="AV685" s="264" t="s">
        <v>240</v>
      </c>
      <c r="AW685" s="264" t="s">
        <v>240</v>
      </c>
      <c r="AX685" s="264" t="s">
        <v>240</v>
      </c>
      <c r="AY685" s="264" t="s">
        <v>2044</v>
      </c>
      <c r="AZ685" t="s">
        <v>5190</v>
      </c>
    </row>
    <row r="686" spans="1:52" ht="15" x14ac:dyDescent="0.25">
      <c r="A686" s="269">
        <v>707025</v>
      </c>
      <c r="B686" s="264" t="s">
        <v>261</v>
      </c>
      <c r="C686" s="264" t="s">
        <v>188</v>
      </c>
      <c r="D686" s="264" t="s">
        <v>188</v>
      </c>
      <c r="E686" s="264" t="s">
        <v>188</v>
      </c>
      <c r="F686" s="264" t="s">
        <v>188</v>
      </c>
      <c r="G686" s="264" t="s">
        <v>187</v>
      </c>
      <c r="H686" s="264" t="s">
        <v>186</v>
      </c>
      <c r="I686" s="264" t="s">
        <v>187</v>
      </c>
      <c r="J686" s="264" t="s">
        <v>187</v>
      </c>
      <c r="K686" s="264" t="s">
        <v>186</v>
      </c>
      <c r="L686" s="264" t="s">
        <v>186</v>
      </c>
      <c r="M686" t="s">
        <v>2124</v>
      </c>
      <c r="N686" t="s">
        <v>186</v>
      </c>
      <c r="O686" s="264" t="s">
        <v>240</v>
      </c>
      <c r="P686" s="264" t="s">
        <v>240</v>
      </c>
      <c r="Q686" s="264" t="s">
        <v>240</v>
      </c>
      <c r="R686" s="264" t="s">
        <v>240</v>
      </c>
      <c r="S686" s="264" t="s">
        <v>240</v>
      </c>
      <c r="T686" s="264" t="s">
        <v>240</v>
      </c>
      <c r="U686" s="264" t="s">
        <v>240</v>
      </c>
      <c r="V686" s="264" t="s">
        <v>240</v>
      </c>
      <c r="W686" s="264" t="s">
        <v>240</v>
      </c>
      <c r="X686" s="264" t="s">
        <v>240</v>
      </c>
      <c r="Y686" s="264" t="s">
        <v>240</v>
      </c>
      <c r="Z686" s="264" t="s">
        <v>240</v>
      </c>
      <c r="AA686" s="264" t="s">
        <v>240</v>
      </c>
      <c r="AB686" s="264" t="s">
        <v>240</v>
      </c>
      <c r="AC686" s="264" t="s">
        <v>240</v>
      </c>
      <c r="AD686" s="264" t="s">
        <v>240</v>
      </c>
      <c r="AE686" s="264" t="s">
        <v>240</v>
      </c>
      <c r="AF686" s="264" t="s">
        <v>240</v>
      </c>
      <c r="AG686" s="264" t="s">
        <v>240</v>
      </c>
      <c r="AH686" s="264" t="s">
        <v>240</v>
      </c>
      <c r="AI686" s="264" t="s">
        <v>240</v>
      </c>
      <c r="AJ686" s="264" t="s">
        <v>240</v>
      </c>
      <c r="AK686" s="264" t="s">
        <v>240</v>
      </c>
      <c r="AL686" s="264" t="s">
        <v>240</v>
      </c>
      <c r="AM686" s="264" t="s">
        <v>240</v>
      </c>
      <c r="AN686" s="264" t="s">
        <v>240</v>
      </c>
      <c r="AO686" s="264" t="s">
        <v>240</v>
      </c>
      <c r="AP686" s="264" t="s">
        <v>240</v>
      </c>
      <c r="AQ686" s="264" t="s">
        <v>240</v>
      </c>
      <c r="AR686" s="264" t="s">
        <v>240</v>
      </c>
      <c r="AS686" s="264" t="s">
        <v>240</v>
      </c>
      <c r="AT686" s="264" t="s">
        <v>240</v>
      </c>
      <c r="AU686" s="264" t="s">
        <v>240</v>
      </c>
      <c r="AV686" s="264" t="s">
        <v>240</v>
      </c>
      <c r="AW686" s="264" t="s">
        <v>240</v>
      </c>
      <c r="AX686" s="264" t="s">
        <v>240</v>
      </c>
      <c r="AY686" s="264" t="s">
        <v>2044</v>
      </c>
      <c r="AZ686" t="s">
        <v>240</v>
      </c>
    </row>
    <row r="687" spans="1:52" ht="15" x14ac:dyDescent="0.25">
      <c r="A687" s="269">
        <v>707026</v>
      </c>
      <c r="B687" s="264" t="s">
        <v>261</v>
      </c>
      <c r="C687" s="264" t="s">
        <v>188</v>
      </c>
      <c r="D687" s="264" t="s">
        <v>187</v>
      </c>
      <c r="E687" s="264" t="s">
        <v>188</v>
      </c>
      <c r="F687" s="264" t="s">
        <v>187</v>
      </c>
      <c r="G687" s="264" t="s">
        <v>188</v>
      </c>
      <c r="H687" s="264" t="s">
        <v>187</v>
      </c>
      <c r="I687" s="264" t="s">
        <v>187</v>
      </c>
      <c r="J687" s="264" t="s">
        <v>187</v>
      </c>
      <c r="K687" s="264" t="s">
        <v>187</v>
      </c>
      <c r="L687" s="264" t="s">
        <v>187</v>
      </c>
      <c r="M687" t="s">
        <v>186</v>
      </c>
      <c r="N687" t="s">
        <v>186</v>
      </c>
      <c r="O687" s="264" t="s">
        <v>240</v>
      </c>
      <c r="P687" s="264" t="s">
        <v>240</v>
      </c>
      <c r="Q687" s="264" t="s">
        <v>240</v>
      </c>
      <c r="R687" s="264" t="s">
        <v>240</v>
      </c>
      <c r="S687" s="264" t="s">
        <v>240</v>
      </c>
      <c r="T687" s="264" t="s">
        <v>240</v>
      </c>
      <c r="U687" s="264" t="s">
        <v>240</v>
      </c>
      <c r="V687" s="264" t="s">
        <v>240</v>
      </c>
      <c r="W687" s="264" t="s">
        <v>240</v>
      </c>
      <c r="X687" s="264" t="s">
        <v>240</v>
      </c>
      <c r="Y687" s="264" t="s">
        <v>240</v>
      </c>
      <c r="Z687" s="264" t="s">
        <v>240</v>
      </c>
      <c r="AA687" s="264" t="s">
        <v>240</v>
      </c>
      <c r="AB687" s="264" t="s">
        <v>240</v>
      </c>
      <c r="AC687" s="264" t="s">
        <v>240</v>
      </c>
      <c r="AD687" s="264" t="s">
        <v>240</v>
      </c>
      <c r="AE687" s="264" t="s">
        <v>240</v>
      </c>
      <c r="AF687" s="264" t="s">
        <v>240</v>
      </c>
      <c r="AG687" s="264" t="s">
        <v>240</v>
      </c>
      <c r="AH687" s="264" t="s">
        <v>240</v>
      </c>
      <c r="AI687" s="264" t="s">
        <v>240</v>
      </c>
      <c r="AJ687" s="264" t="s">
        <v>240</v>
      </c>
      <c r="AK687" s="264" t="s">
        <v>240</v>
      </c>
      <c r="AL687" s="264" t="s">
        <v>240</v>
      </c>
      <c r="AM687" s="264" t="s">
        <v>240</v>
      </c>
      <c r="AN687" s="264" t="s">
        <v>240</v>
      </c>
      <c r="AO687" s="264" t="s">
        <v>240</v>
      </c>
      <c r="AP687" s="264" t="s">
        <v>240</v>
      </c>
      <c r="AQ687" s="264" t="s">
        <v>240</v>
      </c>
      <c r="AR687" s="264" t="s">
        <v>240</v>
      </c>
      <c r="AS687" s="264" t="s">
        <v>240</v>
      </c>
      <c r="AT687" s="264" t="s">
        <v>240</v>
      </c>
      <c r="AU687" s="264" t="s">
        <v>240</v>
      </c>
      <c r="AV687" s="264" t="s">
        <v>240</v>
      </c>
      <c r="AW687" s="264" t="s">
        <v>240</v>
      </c>
      <c r="AX687" s="264" t="s">
        <v>240</v>
      </c>
      <c r="AY687" s="264" t="s">
        <v>2044</v>
      </c>
      <c r="AZ687" t="s">
        <v>5190</v>
      </c>
    </row>
    <row r="688" spans="1:52" ht="15" x14ac:dyDescent="0.25">
      <c r="A688" s="266">
        <v>707027</v>
      </c>
      <c r="B688" s="270" t="s">
        <v>239</v>
      </c>
      <c r="C688" t="s">
        <v>188</v>
      </c>
      <c r="D688" t="s">
        <v>188</v>
      </c>
      <c r="E688" t="s">
        <v>188</v>
      </c>
      <c r="F688" t="s">
        <v>188</v>
      </c>
      <c r="G688" t="s">
        <v>188</v>
      </c>
      <c r="H688" t="s">
        <v>186</v>
      </c>
      <c r="I688" t="s">
        <v>188</v>
      </c>
      <c r="J688" t="s">
        <v>188</v>
      </c>
      <c r="K688" t="s">
        <v>188</v>
      </c>
      <c r="L688" t="s">
        <v>188</v>
      </c>
      <c r="M688" t="s">
        <v>188</v>
      </c>
      <c r="N688" t="s">
        <v>188</v>
      </c>
      <c r="O688" t="s">
        <v>188</v>
      </c>
      <c r="P688" t="s">
        <v>188</v>
      </c>
      <c r="Q688" t="s">
        <v>188</v>
      </c>
      <c r="R688" t="s">
        <v>186</v>
      </c>
      <c r="S688" t="s">
        <v>188</v>
      </c>
      <c r="T688" t="s">
        <v>188</v>
      </c>
      <c r="U688" t="s">
        <v>188</v>
      </c>
      <c r="V688" t="s">
        <v>186</v>
      </c>
      <c r="W688" t="s">
        <v>188</v>
      </c>
      <c r="X688" t="s">
        <v>188</v>
      </c>
      <c r="Y688" t="s">
        <v>188</v>
      </c>
      <c r="Z688" t="s">
        <v>188</v>
      </c>
      <c r="AA688" t="s">
        <v>188</v>
      </c>
      <c r="AB688" t="s">
        <v>188</v>
      </c>
      <c r="AC688" t="s">
        <v>188</v>
      </c>
      <c r="AD688" t="s">
        <v>188</v>
      </c>
      <c r="AE688" t="s">
        <v>188</v>
      </c>
      <c r="AF688" t="s">
        <v>186</v>
      </c>
      <c r="AG688" t="s">
        <v>188</v>
      </c>
      <c r="AH688" t="s">
        <v>188</v>
      </c>
      <c r="AI688" t="s">
        <v>188</v>
      </c>
      <c r="AJ688" t="s">
        <v>188</v>
      </c>
      <c r="AK688" t="s">
        <v>188</v>
      </c>
      <c r="AL688" t="s">
        <v>188</v>
      </c>
      <c r="AM688" t="s">
        <v>240</v>
      </c>
      <c r="AN688" t="s">
        <v>240</v>
      </c>
      <c r="AO688" t="s">
        <v>240</v>
      </c>
      <c r="AP688" t="s">
        <v>240</v>
      </c>
      <c r="AQ688" t="s">
        <v>240</v>
      </c>
      <c r="AR688" t="s">
        <v>240</v>
      </c>
      <c r="AS688" t="s">
        <v>240</v>
      </c>
      <c r="AT688" t="s">
        <v>240</v>
      </c>
      <c r="AU688" t="s">
        <v>240</v>
      </c>
      <c r="AV688" t="s">
        <v>240</v>
      </c>
      <c r="AW688" t="s">
        <v>240</v>
      </c>
      <c r="AX688" s="259" t="s">
        <v>240</v>
      </c>
      <c r="AY688"/>
      <c r="AZ688" t="s">
        <v>240</v>
      </c>
    </row>
    <row r="689" spans="1:52" ht="15" x14ac:dyDescent="0.25">
      <c r="A689" s="269">
        <v>707028</v>
      </c>
      <c r="B689" s="264" t="s">
        <v>261</v>
      </c>
      <c r="C689" s="264" t="s">
        <v>188</v>
      </c>
      <c r="D689" s="264" t="s">
        <v>188</v>
      </c>
      <c r="E689" s="264" t="s">
        <v>188</v>
      </c>
      <c r="F689" s="264" t="s">
        <v>187</v>
      </c>
      <c r="G689" s="264" t="s">
        <v>188</v>
      </c>
      <c r="H689" s="264" t="s">
        <v>187</v>
      </c>
      <c r="I689" s="264" t="s">
        <v>187</v>
      </c>
      <c r="J689" s="264" t="s">
        <v>187</v>
      </c>
      <c r="K689" s="264" t="s">
        <v>187</v>
      </c>
      <c r="L689" s="264" t="s">
        <v>187</v>
      </c>
      <c r="M689" t="s">
        <v>188</v>
      </c>
      <c r="N689" t="s">
        <v>186</v>
      </c>
      <c r="O689" s="264" t="s">
        <v>240</v>
      </c>
      <c r="P689" s="264" t="s">
        <v>240</v>
      </c>
      <c r="Q689" s="264" t="s">
        <v>240</v>
      </c>
      <c r="R689" s="264" t="s">
        <v>240</v>
      </c>
      <c r="S689" s="264" t="s">
        <v>240</v>
      </c>
      <c r="T689" s="264" t="s">
        <v>240</v>
      </c>
      <c r="U689" s="264" t="s">
        <v>240</v>
      </c>
      <c r="V689" s="264" t="s">
        <v>240</v>
      </c>
      <c r="W689" s="264" t="s">
        <v>240</v>
      </c>
      <c r="X689" s="264" t="s">
        <v>240</v>
      </c>
      <c r="Y689" s="264" t="s">
        <v>240</v>
      </c>
      <c r="Z689" s="264" t="s">
        <v>240</v>
      </c>
      <c r="AA689" s="264" t="s">
        <v>240</v>
      </c>
      <c r="AB689" s="264" t="s">
        <v>240</v>
      </c>
      <c r="AC689" s="264" t="s">
        <v>240</v>
      </c>
      <c r="AD689" s="264" t="s">
        <v>240</v>
      </c>
      <c r="AE689" s="264" t="s">
        <v>240</v>
      </c>
      <c r="AF689" s="264" t="s">
        <v>240</v>
      </c>
      <c r="AG689" s="264" t="s">
        <v>240</v>
      </c>
      <c r="AH689" s="264" t="s">
        <v>240</v>
      </c>
      <c r="AI689" s="264" t="s">
        <v>240</v>
      </c>
      <c r="AJ689" s="264" t="s">
        <v>240</v>
      </c>
      <c r="AK689" s="264" t="s">
        <v>240</v>
      </c>
      <c r="AL689" s="264" t="s">
        <v>240</v>
      </c>
      <c r="AM689" s="264" t="s">
        <v>240</v>
      </c>
      <c r="AN689" s="264" t="s">
        <v>240</v>
      </c>
      <c r="AO689" s="264" t="s">
        <v>240</v>
      </c>
      <c r="AP689" s="264" t="s">
        <v>240</v>
      </c>
      <c r="AQ689" s="264" t="s">
        <v>240</v>
      </c>
      <c r="AR689" s="264" t="s">
        <v>240</v>
      </c>
      <c r="AS689" s="264" t="s">
        <v>240</v>
      </c>
      <c r="AT689" s="264" t="s">
        <v>240</v>
      </c>
      <c r="AU689" s="264" t="s">
        <v>240</v>
      </c>
      <c r="AV689" s="264" t="s">
        <v>240</v>
      </c>
      <c r="AW689" s="264" t="s">
        <v>240</v>
      </c>
      <c r="AX689" s="264" t="s">
        <v>240</v>
      </c>
      <c r="AY689" s="264" t="s">
        <v>2044</v>
      </c>
      <c r="AZ689" t="s">
        <v>240</v>
      </c>
    </row>
    <row r="690" spans="1:52" ht="15" x14ac:dyDescent="0.25">
      <c r="A690" s="269">
        <v>707029</v>
      </c>
      <c r="B690" s="264" t="s">
        <v>261</v>
      </c>
      <c r="C690" s="264" t="s">
        <v>186</v>
      </c>
      <c r="D690" s="264" t="s">
        <v>186</v>
      </c>
      <c r="E690" s="264" t="s">
        <v>186</v>
      </c>
      <c r="F690" s="264" t="s">
        <v>186</v>
      </c>
      <c r="G690" s="264" t="s">
        <v>188</v>
      </c>
      <c r="H690" s="264" t="s">
        <v>187</v>
      </c>
      <c r="I690" s="264" t="s">
        <v>187</v>
      </c>
      <c r="J690" s="264" t="s">
        <v>187</v>
      </c>
      <c r="K690" s="264" t="s">
        <v>187</v>
      </c>
      <c r="L690" s="264" t="s">
        <v>187</v>
      </c>
      <c r="M690" t="s">
        <v>2124</v>
      </c>
      <c r="N690" t="s">
        <v>186</v>
      </c>
      <c r="O690" s="264" t="s">
        <v>240</v>
      </c>
      <c r="P690" s="264" t="s">
        <v>240</v>
      </c>
      <c r="Q690" s="264" t="s">
        <v>240</v>
      </c>
      <c r="R690" s="264" t="s">
        <v>240</v>
      </c>
      <c r="S690" s="264" t="s">
        <v>240</v>
      </c>
      <c r="T690" s="264" t="s">
        <v>240</v>
      </c>
      <c r="U690" s="264" t="s">
        <v>240</v>
      </c>
      <c r="V690" s="264" t="s">
        <v>240</v>
      </c>
      <c r="W690" s="264" t="s">
        <v>240</v>
      </c>
      <c r="X690" s="264" t="s">
        <v>240</v>
      </c>
      <c r="Y690" s="264" t="s">
        <v>240</v>
      </c>
      <c r="Z690" s="264" t="s">
        <v>240</v>
      </c>
      <c r="AA690" s="264" t="s">
        <v>240</v>
      </c>
      <c r="AB690" s="264" t="s">
        <v>240</v>
      </c>
      <c r="AC690" s="264" t="s">
        <v>240</v>
      </c>
      <c r="AD690" s="264" t="s">
        <v>240</v>
      </c>
      <c r="AE690" s="264" t="s">
        <v>240</v>
      </c>
      <c r="AF690" s="264" t="s">
        <v>240</v>
      </c>
      <c r="AG690" s="264" t="s">
        <v>240</v>
      </c>
      <c r="AH690" s="264" t="s">
        <v>240</v>
      </c>
      <c r="AI690" s="264" t="s">
        <v>240</v>
      </c>
      <c r="AJ690" s="264" t="s">
        <v>240</v>
      </c>
      <c r="AK690" s="264" t="s">
        <v>240</v>
      </c>
      <c r="AL690" s="264" t="s">
        <v>240</v>
      </c>
      <c r="AM690" s="264" t="s">
        <v>240</v>
      </c>
      <c r="AN690" s="264" t="s">
        <v>240</v>
      </c>
      <c r="AO690" s="264" t="s">
        <v>240</v>
      </c>
      <c r="AP690" s="264" t="s">
        <v>240</v>
      </c>
      <c r="AQ690" s="264" t="s">
        <v>240</v>
      </c>
      <c r="AR690" s="264" t="s">
        <v>240</v>
      </c>
      <c r="AS690" s="264" t="s">
        <v>240</v>
      </c>
      <c r="AT690" s="264" t="s">
        <v>240</v>
      </c>
      <c r="AU690" s="264" t="s">
        <v>240</v>
      </c>
      <c r="AV690" s="264" t="s">
        <v>240</v>
      </c>
      <c r="AW690" s="264" t="s">
        <v>240</v>
      </c>
      <c r="AX690" s="264" t="s">
        <v>240</v>
      </c>
      <c r="AY690" s="264" t="s">
        <v>2044</v>
      </c>
      <c r="AZ690" t="s">
        <v>5190</v>
      </c>
    </row>
    <row r="691" spans="1:52" ht="15" x14ac:dyDescent="0.25">
      <c r="A691" s="269">
        <v>707030</v>
      </c>
      <c r="B691" s="264" t="s">
        <v>261</v>
      </c>
      <c r="C691" s="264" t="s">
        <v>188</v>
      </c>
      <c r="D691" s="264" t="s">
        <v>188</v>
      </c>
      <c r="E691" s="264" t="s">
        <v>188</v>
      </c>
      <c r="F691" s="264" t="s">
        <v>188</v>
      </c>
      <c r="G691" s="264" t="s">
        <v>188</v>
      </c>
      <c r="H691" s="264" t="s">
        <v>188</v>
      </c>
      <c r="I691" s="264" t="s">
        <v>187</v>
      </c>
      <c r="J691" s="264" t="s">
        <v>187</v>
      </c>
      <c r="K691" s="264" t="s">
        <v>187</v>
      </c>
      <c r="L691" s="264" t="s">
        <v>187</v>
      </c>
      <c r="M691" t="s">
        <v>186</v>
      </c>
      <c r="N691" t="s">
        <v>186</v>
      </c>
      <c r="O691" s="264" t="s">
        <v>240</v>
      </c>
      <c r="P691" s="264" t="s">
        <v>240</v>
      </c>
      <c r="Q691" s="264" t="s">
        <v>240</v>
      </c>
      <c r="R691" s="264" t="s">
        <v>240</v>
      </c>
      <c r="S691" s="264" t="s">
        <v>240</v>
      </c>
      <c r="T691" s="264" t="s">
        <v>240</v>
      </c>
      <c r="U691" s="264" t="s">
        <v>240</v>
      </c>
      <c r="V691" s="264" t="s">
        <v>240</v>
      </c>
      <c r="W691" s="264" t="s">
        <v>240</v>
      </c>
      <c r="X691" s="264" t="s">
        <v>240</v>
      </c>
      <c r="Y691" s="264" t="s">
        <v>240</v>
      </c>
      <c r="Z691" s="264" t="s">
        <v>240</v>
      </c>
      <c r="AA691" s="264" t="s">
        <v>240</v>
      </c>
      <c r="AB691" s="264" t="s">
        <v>240</v>
      </c>
      <c r="AC691" s="264" t="s">
        <v>240</v>
      </c>
      <c r="AD691" s="264" t="s">
        <v>240</v>
      </c>
      <c r="AE691" s="264" t="s">
        <v>240</v>
      </c>
      <c r="AF691" s="264" t="s">
        <v>240</v>
      </c>
      <c r="AG691" s="264" t="s">
        <v>240</v>
      </c>
      <c r="AH691" s="264" t="s">
        <v>240</v>
      </c>
      <c r="AI691" s="264" t="s">
        <v>240</v>
      </c>
      <c r="AJ691" s="264" t="s">
        <v>240</v>
      </c>
      <c r="AK691" s="264" t="s">
        <v>240</v>
      </c>
      <c r="AL691" s="264" t="s">
        <v>240</v>
      </c>
      <c r="AM691" s="264" t="s">
        <v>240</v>
      </c>
      <c r="AN691" s="264" t="s">
        <v>240</v>
      </c>
      <c r="AO691" s="264" t="s">
        <v>240</v>
      </c>
      <c r="AP691" s="264" t="s">
        <v>240</v>
      </c>
      <c r="AQ691" s="264" t="s">
        <v>240</v>
      </c>
      <c r="AR691" s="264" t="s">
        <v>240</v>
      </c>
      <c r="AS691" s="264" t="s">
        <v>240</v>
      </c>
      <c r="AT691" s="264" t="s">
        <v>240</v>
      </c>
      <c r="AU691" s="264" t="s">
        <v>240</v>
      </c>
      <c r="AV691" s="264" t="s">
        <v>240</v>
      </c>
      <c r="AW691" s="264" t="s">
        <v>240</v>
      </c>
      <c r="AX691" s="264" t="s">
        <v>240</v>
      </c>
      <c r="AY691" s="264" t="s">
        <v>2044</v>
      </c>
      <c r="AZ691" t="s">
        <v>5190</v>
      </c>
    </row>
    <row r="692" spans="1:52" ht="15" x14ac:dyDescent="0.25">
      <c r="A692" s="269">
        <v>707031</v>
      </c>
      <c r="B692" s="264" t="s">
        <v>261</v>
      </c>
      <c r="C692" s="264" t="s">
        <v>188</v>
      </c>
      <c r="D692" s="264" t="s">
        <v>186</v>
      </c>
      <c r="E692" s="264" t="s">
        <v>186</v>
      </c>
      <c r="F692" s="264" t="s">
        <v>188</v>
      </c>
      <c r="G692" s="264" t="s">
        <v>186</v>
      </c>
      <c r="H692" s="264" t="s">
        <v>186</v>
      </c>
      <c r="I692" s="264" t="s">
        <v>186</v>
      </c>
      <c r="J692" s="264" t="s">
        <v>188</v>
      </c>
      <c r="K692" s="264" t="s">
        <v>188</v>
      </c>
      <c r="L692" s="264" t="s">
        <v>188</v>
      </c>
      <c r="M692" t="s">
        <v>186</v>
      </c>
      <c r="N692" t="s">
        <v>186</v>
      </c>
      <c r="O692" s="264" t="s">
        <v>240</v>
      </c>
      <c r="P692" s="264" t="s">
        <v>240</v>
      </c>
      <c r="Q692" s="264" t="s">
        <v>240</v>
      </c>
      <c r="R692" s="264" t="s">
        <v>240</v>
      </c>
      <c r="S692" s="264" t="s">
        <v>240</v>
      </c>
      <c r="T692" s="264" t="s">
        <v>240</v>
      </c>
      <c r="U692" s="264" t="s">
        <v>240</v>
      </c>
      <c r="V692" s="264" t="s">
        <v>240</v>
      </c>
      <c r="W692" s="264" t="s">
        <v>240</v>
      </c>
      <c r="X692" s="264" t="s">
        <v>240</v>
      </c>
      <c r="Y692" s="264" t="s">
        <v>240</v>
      </c>
      <c r="Z692" s="264" t="s">
        <v>240</v>
      </c>
      <c r="AA692" s="264" t="s">
        <v>240</v>
      </c>
      <c r="AB692" s="264" t="s">
        <v>240</v>
      </c>
      <c r="AC692" s="264" t="s">
        <v>240</v>
      </c>
      <c r="AD692" s="264" t="s">
        <v>240</v>
      </c>
      <c r="AE692" s="264" t="s">
        <v>240</v>
      </c>
      <c r="AF692" s="264" t="s">
        <v>240</v>
      </c>
      <c r="AG692" s="264" t="s">
        <v>240</v>
      </c>
      <c r="AH692" s="264" t="s">
        <v>240</v>
      </c>
      <c r="AI692" s="264" t="s">
        <v>240</v>
      </c>
      <c r="AJ692" s="264" t="s">
        <v>240</v>
      </c>
      <c r="AK692" s="264" t="s">
        <v>240</v>
      </c>
      <c r="AL692" s="264" t="s">
        <v>240</v>
      </c>
      <c r="AM692" s="264" t="s">
        <v>240</v>
      </c>
      <c r="AN692" s="264" t="s">
        <v>240</v>
      </c>
      <c r="AO692" s="264" t="s">
        <v>240</v>
      </c>
      <c r="AP692" s="264" t="s">
        <v>240</v>
      </c>
      <c r="AQ692" s="264" t="s">
        <v>240</v>
      </c>
      <c r="AR692" s="264" t="s">
        <v>240</v>
      </c>
      <c r="AS692" s="264" t="s">
        <v>240</v>
      </c>
      <c r="AT692" s="264" t="s">
        <v>240</v>
      </c>
      <c r="AU692" s="264" t="s">
        <v>240</v>
      </c>
      <c r="AV692" s="264" t="s">
        <v>240</v>
      </c>
      <c r="AW692" s="264" t="s">
        <v>240</v>
      </c>
      <c r="AX692" s="264" t="s">
        <v>240</v>
      </c>
      <c r="AY692" s="264" t="s">
        <v>2044</v>
      </c>
      <c r="AZ692" t="s">
        <v>240</v>
      </c>
    </row>
    <row r="693" spans="1:52" ht="15" x14ac:dyDescent="0.25">
      <c r="A693" s="266">
        <v>707032</v>
      </c>
      <c r="B693" s="270" t="s">
        <v>468</v>
      </c>
      <c r="C693" t="s">
        <v>186</v>
      </c>
      <c r="D693" t="s">
        <v>186</v>
      </c>
      <c r="E693" t="s">
        <v>186</v>
      </c>
      <c r="F693" t="s">
        <v>188</v>
      </c>
      <c r="G693" t="s">
        <v>188</v>
      </c>
      <c r="H693" t="s">
        <v>188</v>
      </c>
      <c r="I693" t="s">
        <v>186</v>
      </c>
      <c r="J693" t="s">
        <v>186</v>
      </c>
      <c r="K693" t="s">
        <v>186</v>
      </c>
      <c r="L693" t="s">
        <v>186</v>
      </c>
      <c r="M693" t="s">
        <v>186</v>
      </c>
      <c r="N693" t="s">
        <v>186</v>
      </c>
      <c r="O693" t="s">
        <v>186</v>
      </c>
      <c r="P693" t="s">
        <v>188</v>
      </c>
      <c r="Q693" t="s">
        <v>188</v>
      </c>
      <c r="R693" t="s">
        <v>186</v>
      </c>
      <c r="S693" t="s">
        <v>186</v>
      </c>
      <c r="T693" t="s">
        <v>188</v>
      </c>
      <c r="U693" t="s">
        <v>188</v>
      </c>
      <c r="V693" t="s">
        <v>188</v>
      </c>
      <c r="W693" t="s">
        <v>188</v>
      </c>
      <c r="X693" t="s">
        <v>188</v>
      </c>
      <c r="Y693" t="s">
        <v>188</v>
      </c>
      <c r="Z693" t="s">
        <v>188</v>
      </c>
      <c r="AA693" t="s">
        <v>240</v>
      </c>
      <c r="AB693" t="s">
        <v>240</v>
      </c>
      <c r="AC693" t="s">
        <v>240</v>
      </c>
      <c r="AD693" t="s">
        <v>240</v>
      </c>
      <c r="AE693" t="s">
        <v>240</v>
      </c>
      <c r="AF693" t="s">
        <v>240</v>
      </c>
      <c r="AG693" t="s">
        <v>240</v>
      </c>
      <c r="AH693" t="s">
        <v>240</v>
      </c>
      <c r="AI693" t="s">
        <v>240</v>
      </c>
      <c r="AJ693" t="s">
        <v>240</v>
      </c>
      <c r="AK693" t="s">
        <v>240</v>
      </c>
      <c r="AL693" t="s">
        <v>240</v>
      </c>
      <c r="AM693" t="s">
        <v>240</v>
      </c>
      <c r="AN693" t="s">
        <v>240</v>
      </c>
      <c r="AO693" t="s">
        <v>240</v>
      </c>
      <c r="AP693" t="s">
        <v>240</v>
      </c>
      <c r="AQ693" t="s">
        <v>240</v>
      </c>
      <c r="AR693" t="s">
        <v>240</v>
      </c>
      <c r="AS693" t="s">
        <v>240</v>
      </c>
      <c r="AT693" t="s">
        <v>240</v>
      </c>
      <c r="AU693" t="s">
        <v>240</v>
      </c>
      <c r="AV693" t="s">
        <v>240</v>
      </c>
      <c r="AW693" t="s">
        <v>240</v>
      </c>
      <c r="AX693" s="259" t="s">
        <v>240</v>
      </c>
      <c r="AY693"/>
      <c r="AZ693" t="s">
        <v>240</v>
      </c>
    </row>
    <row r="694" spans="1:52" ht="15" x14ac:dyDescent="0.25">
      <c r="A694" s="269">
        <v>707033</v>
      </c>
      <c r="B694" s="264" t="s">
        <v>261</v>
      </c>
      <c r="C694" s="264" t="s">
        <v>188</v>
      </c>
      <c r="D694" s="264" t="s">
        <v>188</v>
      </c>
      <c r="E694" s="264" t="s">
        <v>188</v>
      </c>
      <c r="F694" s="264" t="s">
        <v>188</v>
      </c>
      <c r="G694" s="264" t="s">
        <v>188</v>
      </c>
      <c r="H694" s="264" t="s">
        <v>187</v>
      </c>
      <c r="I694" s="264" t="s">
        <v>187</v>
      </c>
      <c r="J694" s="264" t="s">
        <v>187</v>
      </c>
      <c r="K694" s="264" t="s">
        <v>187</v>
      </c>
      <c r="L694" s="264" t="s">
        <v>187</v>
      </c>
      <c r="M694" t="s">
        <v>2124</v>
      </c>
      <c r="N694" t="s">
        <v>186</v>
      </c>
      <c r="O694" s="264" t="s">
        <v>240</v>
      </c>
      <c r="P694" s="264" t="s">
        <v>240</v>
      </c>
      <c r="Q694" s="264" t="s">
        <v>240</v>
      </c>
      <c r="R694" s="264" t="s">
        <v>240</v>
      </c>
      <c r="S694" s="264" t="s">
        <v>240</v>
      </c>
      <c r="T694" s="264" t="s">
        <v>240</v>
      </c>
      <c r="U694" s="264" t="s">
        <v>240</v>
      </c>
      <c r="V694" s="264" t="s">
        <v>240</v>
      </c>
      <c r="W694" s="264" t="s">
        <v>240</v>
      </c>
      <c r="X694" s="264" t="s">
        <v>240</v>
      </c>
      <c r="Y694" s="264" t="s">
        <v>240</v>
      </c>
      <c r="Z694" s="264" t="s">
        <v>240</v>
      </c>
      <c r="AA694" s="264" t="s">
        <v>240</v>
      </c>
      <c r="AB694" s="264" t="s">
        <v>240</v>
      </c>
      <c r="AC694" s="264" t="s">
        <v>240</v>
      </c>
      <c r="AD694" s="264" t="s">
        <v>240</v>
      </c>
      <c r="AE694" s="264" t="s">
        <v>240</v>
      </c>
      <c r="AF694" s="264" t="s">
        <v>240</v>
      </c>
      <c r="AG694" s="264" t="s">
        <v>240</v>
      </c>
      <c r="AH694" s="264" t="s">
        <v>240</v>
      </c>
      <c r="AI694" s="264" t="s">
        <v>240</v>
      </c>
      <c r="AJ694" s="264" t="s">
        <v>240</v>
      </c>
      <c r="AK694" s="264" t="s">
        <v>240</v>
      </c>
      <c r="AL694" s="264" t="s">
        <v>240</v>
      </c>
      <c r="AM694" s="264" t="s">
        <v>240</v>
      </c>
      <c r="AN694" s="264" t="s">
        <v>240</v>
      </c>
      <c r="AO694" s="264" t="s">
        <v>240</v>
      </c>
      <c r="AP694" s="264" t="s">
        <v>240</v>
      </c>
      <c r="AQ694" s="264" t="s">
        <v>240</v>
      </c>
      <c r="AR694" s="264" t="s">
        <v>240</v>
      </c>
      <c r="AS694" s="264" t="s">
        <v>240</v>
      </c>
      <c r="AT694" s="264" t="s">
        <v>240</v>
      </c>
      <c r="AU694" s="264" t="s">
        <v>240</v>
      </c>
      <c r="AV694" s="264" t="s">
        <v>240</v>
      </c>
      <c r="AW694" s="264" t="s">
        <v>240</v>
      </c>
      <c r="AX694" s="264" t="s">
        <v>240</v>
      </c>
      <c r="AY694" s="264" t="s">
        <v>2044</v>
      </c>
      <c r="AZ694" t="s">
        <v>5190</v>
      </c>
    </row>
    <row r="695" spans="1:52" ht="15" x14ac:dyDescent="0.25">
      <c r="A695" s="269">
        <v>707034</v>
      </c>
      <c r="B695" s="264" t="s">
        <v>261</v>
      </c>
      <c r="C695" s="264" t="s">
        <v>188</v>
      </c>
      <c r="D695" s="264" t="s">
        <v>188</v>
      </c>
      <c r="E695" s="264" t="s">
        <v>188</v>
      </c>
      <c r="F695" s="264" t="s">
        <v>188</v>
      </c>
      <c r="G695" s="264" t="s">
        <v>188</v>
      </c>
      <c r="H695" s="264" t="s">
        <v>187</v>
      </c>
      <c r="I695" s="264" t="s">
        <v>187</v>
      </c>
      <c r="J695" s="264" t="s">
        <v>187</v>
      </c>
      <c r="K695" s="264" t="s">
        <v>187</v>
      </c>
      <c r="L695" s="264" t="s">
        <v>187</v>
      </c>
      <c r="M695" t="s">
        <v>186</v>
      </c>
      <c r="N695" t="s">
        <v>186</v>
      </c>
      <c r="O695" s="264" t="s">
        <v>240</v>
      </c>
      <c r="P695" s="264" t="s">
        <v>240</v>
      </c>
      <c r="Q695" s="264" t="s">
        <v>240</v>
      </c>
      <c r="R695" s="264" t="s">
        <v>240</v>
      </c>
      <c r="S695" s="264" t="s">
        <v>240</v>
      </c>
      <c r="T695" s="264" t="s">
        <v>240</v>
      </c>
      <c r="U695" s="264" t="s">
        <v>240</v>
      </c>
      <c r="V695" s="264" t="s">
        <v>240</v>
      </c>
      <c r="W695" s="264" t="s">
        <v>240</v>
      </c>
      <c r="X695" s="264" t="s">
        <v>240</v>
      </c>
      <c r="Y695" s="264" t="s">
        <v>240</v>
      </c>
      <c r="Z695" s="264" t="s">
        <v>240</v>
      </c>
      <c r="AA695" s="264" t="s">
        <v>240</v>
      </c>
      <c r="AB695" s="264" t="s">
        <v>240</v>
      </c>
      <c r="AC695" s="264" t="s">
        <v>240</v>
      </c>
      <c r="AD695" s="264" t="s">
        <v>240</v>
      </c>
      <c r="AE695" s="264" t="s">
        <v>240</v>
      </c>
      <c r="AF695" s="264" t="s">
        <v>240</v>
      </c>
      <c r="AG695" s="264" t="s">
        <v>240</v>
      </c>
      <c r="AH695" s="264" t="s">
        <v>240</v>
      </c>
      <c r="AI695" s="264" t="s">
        <v>240</v>
      </c>
      <c r="AJ695" s="264" t="s">
        <v>240</v>
      </c>
      <c r="AK695" s="264" t="s">
        <v>240</v>
      </c>
      <c r="AL695" s="264" t="s">
        <v>240</v>
      </c>
      <c r="AM695" s="264" t="s">
        <v>240</v>
      </c>
      <c r="AN695" s="264" t="s">
        <v>240</v>
      </c>
      <c r="AO695" s="264" t="s">
        <v>240</v>
      </c>
      <c r="AP695" s="264" t="s">
        <v>240</v>
      </c>
      <c r="AQ695" s="264" t="s">
        <v>240</v>
      </c>
      <c r="AR695" s="264" t="s">
        <v>240</v>
      </c>
      <c r="AS695" s="264" t="s">
        <v>240</v>
      </c>
      <c r="AT695" s="264" t="s">
        <v>240</v>
      </c>
      <c r="AU695" s="264" t="s">
        <v>240</v>
      </c>
      <c r="AV695" s="264" t="s">
        <v>240</v>
      </c>
      <c r="AW695" s="264" t="s">
        <v>240</v>
      </c>
      <c r="AX695" s="264" t="s">
        <v>240</v>
      </c>
      <c r="AY695" s="264" t="s">
        <v>2044</v>
      </c>
      <c r="AZ695" t="s">
        <v>5190</v>
      </c>
    </row>
    <row r="696" spans="1:52" ht="15" x14ac:dyDescent="0.25">
      <c r="A696" s="266">
        <v>707035</v>
      </c>
      <c r="B696" s="270" t="s">
        <v>262</v>
      </c>
      <c r="C696" t="s">
        <v>186</v>
      </c>
      <c r="D696" t="s">
        <v>186</v>
      </c>
      <c r="E696" t="s">
        <v>186</v>
      </c>
      <c r="F696" t="s">
        <v>186</v>
      </c>
      <c r="G696" t="s">
        <v>186</v>
      </c>
      <c r="H696" t="s">
        <v>186</v>
      </c>
      <c r="I696" t="s">
        <v>186</v>
      </c>
      <c r="J696" t="s">
        <v>186</v>
      </c>
      <c r="K696" t="s">
        <v>186</v>
      </c>
      <c r="L696" t="s">
        <v>188</v>
      </c>
      <c r="M696" t="s">
        <v>186</v>
      </c>
      <c r="N696" t="s">
        <v>186</v>
      </c>
      <c r="O696" t="s">
        <v>186</v>
      </c>
      <c r="P696" t="s">
        <v>186</v>
      </c>
      <c r="Q696" t="s">
        <v>186</v>
      </c>
      <c r="R696" t="s">
        <v>186</v>
      </c>
      <c r="S696" t="s">
        <v>186</v>
      </c>
      <c r="T696" t="s">
        <v>188</v>
      </c>
      <c r="U696" t="s">
        <v>187</v>
      </c>
      <c r="V696" t="s">
        <v>188</v>
      </c>
      <c r="W696" t="s">
        <v>187</v>
      </c>
      <c r="X696" t="s">
        <v>188</v>
      </c>
      <c r="Y696" t="s">
        <v>188</v>
      </c>
      <c r="Z696" t="s">
        <v>188</v>
      </c>
      <c r="AA696" t="s">
        <v>240</v>
      </c>
      <c r="AB696" t="s">
        <v>240</v>
      </c>
      <c r="AC696" t="s">
        <v>240</v>
      </c>
      <c r="AD696" t="s">
        <v>240</v>
      </c>
      <c r="AE696" t="s">
        <v>240</v>
      </c>
      <c r="AF696" t="s">
        <v>240</v>
      </c>
      <c r="AG696" t="s">
        <v>240</v>
      </c>
      <c r="AH696" t="s">
        <v>240</v>
      </c>
      <c r="AI696" t="s">
        <v>240</v>
      </c>
      <c r="AJ696" t="s">
        <v>240</v>
      </c>
      <c r="AK696" t="s">
        <v>240</v>
      </c>
      <c r="AL696" t="s">
        <v>240</v>
      </c>
      <c r="AM696" t="s">
        <v>240</v>
      </c>
      <c r="AN696" t="s">
        <v>240</v>
      </c>
      <c r="AO696" t="s">
        <v>240</v>
      </c>
      <c r="AP696" t="s">
        <v>240</v>
      </c>
      <c r="AQ696" t="s">
        <v>240</v>
      </c>
      <c r="AR696" t="s">
        <v>240</v>
      </c>
      <c r="AS696" t="s">
        <v>240</v>
      </c>
      <c r="AT696" t="s">
        <v>240</v>
      </c>
      <c r="AU696" t="s">
        <v>240</v>
      </c>
      <c r="AV696" t="s">
        <v>240</v>
      </c>
      <c r="AW696" t="s">
        <v>240</v>
      </c>
      <c r="AX696" s="259" t="s">
        <v>240</v>
      </c>
      <c r="AY696"/>
      <c r="AZ696" t="s">
        <v>240</v>
      </c>
    </row>
    <row r="697" spans="1:52" ht="15" x14ac:dyDescent="0.25">
      <c r="A697" s="269">
        <v>707036</v>
      </c>
      <c r="B697" s="264" t="s">
        <v>261</v>
      </c>
      <c r="C697" s="264" t="s">
        <v>188</v>
      </c>
      <c r="D697" s="264" t="s">
        <v>188</v>
      </c>
      <c r="E697" s="264" t="s">
        <v>188</v>
      </c>
      <c r="F697" s="264" t="s">
        <v>188</v>
      </c>
      <c r="G697" s="264" t="s">
        <v>188</v>
      </c>
      <c r="H697" s="264" t="s">
        <v>188</v>
      </c>
      <c r="I697" s="264" t="s">
        <v>186</v>
      </c>
      <c r="J697" s="264" t="s">
        <v>186</v>
      </c>
      <c r="K697" s="264" t="s">
        <v>187</v>
      </c>
      <c r="L697" s="264" t="s">
        <v>187</v>
      </c>
      <c r="M697" t="s">
        <v>188</v>
      </c>
      <c r="N697" t="s">
        <v>186</v>
      </c>
      <c r="O697" s="264" t="s">
        <v>240</v>
      </c>
      <c r="P697" s="264" t="s">
        <v>240</v>
      </c>
      <c r="Q697" s="264" t="s">
        <v>240</v>
      </c>
      <c r="R697" s="264" t="s">
        <v>240</v>
      </c>
      <c r="S697" s="264" t="s">
        <v>240</v>
      </c>
      <c r="T697" s="264" t="s">
        <v>240</v>
      </c>
      <c r="U697" s="264" t="s">
        <v>240</v>
      </c>
      <c r="V697" s="264" t="s">
        <v>240</v>
      </c>
      <c r="W697" s="264" t="s">
        <v>240</v>
      </c>
      <c r="X697" s="264" t="s">
        <v>240</v>
      </c>
      <c r="Y697" s="264" t="s">
        <v>240</v>
      </c>
      <c r="Z697" s="264" t="s">
        <v>240</v>
      </c>
      <c r="AA697" s="264" t="s">
        <v>240</v>
      </c>
      <c r="AB697" s="264" t="s">
        <v>240</v>
      </c>
      <c r="AC697" s="264" t="s">
        <v>240</v>
      </c>
      <c r="AD697" s="264" t="s">
        <v>240</v>
      </c>
      <c r="AE697" s="264" t="s">
        <v>240</v>
      </c>
      <c r="AF697" s="264" t="s">
        <v>240</v>
      </c>
      <c r="AG697" s="264" t="s">
        <v>240</v>
      </c>
      <c r="AH697" s="264" t="s">
        <v>240</v>
      </c>
      <c r="AI697" s="264" t="s">
        <v>240</v>
      </c>
      <c r="AJ697" s="264" t="s">
        <v>240</v>
      </c>
      <c r="AK697" s="264" t="s">
        <v>240</v>
      </c>
      <c r="AL697" s="264" t="s">
        <v>240</v>
      </c>
      <c r="AM697" s="264" t="s">
        <v>240</v>
      </c>
      <c r="AN697" s="264" t="s">
        <v>240</v>
      </c>
      <c r="AO697" s="264" t="s">
        <v>240</v>
      </c>
      <c r="AP697" s="264" t="s">
        <v>240</v>
      </c>
      <c r="AQ697" s="264" t="s">
        <v>240</v>
      </c>
      <c r="AR697" s="264" t="s">
        <v>240</v>
      </c>
      <c r="AS697" s="264" t="s">
        <v>240</v>
      </c>
      <c r="AT697" s="264" t="s">
        <v>240</v>
      </c>
      <c r="AU697" s="264" t="s">
        <v>240</v>
      </c>
      <c r="AV697" s="264" t="s">
        <v>240</v>
      </c>
      <c r="AW697" s="264" t="s">
        <v>240</v>
      </c>
      <c r="AX697" s="264" t="s">
        <v>240</v>
      </c>
      <c r="AY697" s="264" t="s">
        <v>2044</v>
      </c>
      <c r="AZ697" t="s">
        <v>240</v>
      </c>
    </row>
    <row r="698" spans="1:52" ht="15" x14ac:dyDescent="0.25">
      <c r="A698" s="269">
        <v>707037</v>
      </c>
      <c r="B698" s="264" t="s">
        <v>261</v>
      </c>
      <c r="C698" s="264" t="s">
        <v>188</v>
      </c>
      <c r="D698" s="264" t="s">
        <v>187</v>
      </c>
      <c r="E698" s="264" t="s">
        <v>186</v>
      </c>
      <c r="F698" s="264" t="s">
        <v>188</v>
      </c>
      <c r="G698" s="264" t="s">
        <v>187</v>
      </c>
      <c r="H698" s="264" t="s">
        <v>186</v>
      </c>
      <c r="I698" s="264" t="s">
        <v>186</v>
      </c>
      <c r="J698" s="264" t="s">
        <v>188</v>
      </c>
      <c r="K698" s="264" t="s">
        <v>186</v>
      </c>
      <c r="L698" s="264" t="s">
        <v>187</v>
      </c>
      <c r="M698" t="s">
        <v>2124</v>
      </c>
      <c r="N698" t="s">
        <v>186</v>
      </c>
      <c r="O698" s="264" t="s">
        <v>240</v>
      </c>
      <c r="P698" s="264" t="s">
        <v>240</v>
      </c>
      <c r="Q698" s="264" t="s">
        <v>240</v>
      </c>
      <c r="R698" s="264" t="s">
        <v>240</v>
      </c>
      <c r="S698" s="264" t="s">
        <v>240</v>
      </c>
      <c r="T698" s="264" t="s">
        <v>240</v>
      </c>
      <c r="U698" s="264" t="s">
        <v>240</v>
      </c>
      <c r="V698" s="264" t="s">
        <v>240</v>
      </c>
      <c r="W698" s="264" t="s">
        <v>240</v>
      </c>
      <c r="X698" s="264" t="s">
        <v>240</v>
      </c>
      <c r="Y698" s="264" t="s">
        <v>240</v>
      </c>
      <c r="Z698" s="264" t="s">
        <v>240</v>
      </c>
      <c r="AA698" s="264" t="s">
        <v>240</v>
      </c>
      <c r="AB698" s="264" t="s">
        <v>240</v>
      </c>
      <c r="AC698" s="264" t="s">
        <v>240</v>
      </c>
      <c r="AD698" s="264" t="s">
        <v>240</v>
      </c>
      <c r="AE698" s="264" t="s">
        <v>240</v>
      </c>
      <c r="AF698" s="264" t="s">
        <v>240</v>
      </c>
      <c r="AG698" s="264" t="s">
        <v>240</v>
      </c>
      <c r="AH698" s="264" t="s">
        <v>240</v>
      </c>
      <c r="AI698" s="264" t="s">
        <v>240</v>
      </c>
      <c r="AJ698" s="264" t="s">
        <v>240</v>
      </c>
      <c r="AK698" s="264" t="s">
        <v>240</v>
      </c>
      <c r="AL698" s="264" t="s">
        <v>240</v>
      </c>
      <c r="AM698" s="264" t="s">
        <v>240</v>
      </c>
      <c r="AN698" s="264" t="s">
        <v>240</v>
      </c>
      <c r="AO698" s="264" t="s">
        <v>240</v>
      </c>
      <c r="AP698" s="264" t="s">
        <v>240</v>
      </c>
      <c r="AQ698" s="264" t="s">
        <v>240</v>
      </c>
      <c r="AR698" s="264" t="s">
        <v>240</v>
      </c>
      <c r="AS698" s="264" t="s">
        <v>240</v>
      </c>
      <c r="AT698" s="264" t="s">
        <v>240</v>
      </c>
      <c r="AU698" s="264" t="s">
        <v>240</v>
      </c>
      <c r="AV698" s="264" t="s">
        <v>240</v>
      </c>
      <c r="AW698" s="264" t="s">
        <v>240</v>
      </c>
      <c r="AX698" s="264" t="s">
        <v>240</v>
      </c>
      <c r="AY698" s="264" t="s">
        <v>2044</v>
      </c>
      <c r="AZ698" t="s">
        <v>5190</v>
      </c>
    </row>
    <row r="699" spans="1:52" ht="15" x14ac:dyDescent="0.25">
      <c r="A699" s="269">
        <v>707038</v>
      </c>
      <c r="B699" s="264" t="s">
        <v>261</v>
      </c>
      <c r="C699" s="264" t="s">
        <v>188</v>
      </c>
      <c r="D699" s="264" t="s">
        <v>188</v>
      </c>
      <c r="E699" s="264" t="s">
        <v>188</v>
      </c>
      <c r="F699" s="264" t="s">
        <v>188</v>
      </c>
      <c r="G699" s="264" t="s">
        <v>187</v>
      </c>
      <c r="H699" s="264" t="s">
        <v>188</v>
      </c>
      <c r="I699" s="264" t="s">
        <v>187</v>
      </c>
      <c r="J699" s="264" t="s">
        <v>187</v>
      </c>
      <c r="K699" s="264" t="s">
        <v>187</v>
      </c>
      <c r="L699" s="264" t="s">
        <v>187</v>
      </c>
      <c r="M699" t="s">
        <v>186</v>
      </c>
      <c r="N699" t="s">
        <v>186</v>
      </c>
      <c r="O699" s="264" t="s">
        <v>240</v>
      </c>
      <c r="P699" s="264" t="s">
        <v>240</v>
      </c>
      <c r="Q699" s="264" t="s">
        <v>240</v>
      </c>
      <c r="R699" s="264" t="s">
        <v>240</v>
      </c>
      <c r="S699" s="264" t="s">
        <v>240</v>
      </c>
      <c r="T699" s="264" t="s">
        <v>240</v>
      </c>
      <c r="U699" s="264" t="s">
        <v>240</v>
      </c>
      <c r="V699" s="264" t="s">
        <v>240</v>
      </c>
      <c r="W699" s="264" t="s">
        <v>240</v>
      </c>
      <c r="X699" s="264" t="s">
        <v>240</v>
      </c>
      <c r="Y699" s="264" t="s">
        <v>240</v>
      </c>
      <c r="Z699" s="264" t="s">
        <v>240</v>
      </c>
      <c r="AA699" s="264" t="s">
        <v>240</v>
      </c>
      <c r="AB699" s="264" t="s">
        <v>240</v>
      </c>
      <c r="AC699" s="264" t="s">
        <v>240</v>
      </c>
      <c r="AD699" s="264" t="s">
        <v>240</v>
      </c>
      <c r="AE699" s="264" t="s">
        <v>240</v>
      </c>
      <c r="AF699" s="264" t="s">
        <v>240</v>
      </c>
      <c r="AG699" s="264" t="s">
        <v>240</v>
      </c>
      <c r="AH699" s="264" t="s">
        <v>240</v>
      </c>
      <c r="AI699" s="264" t="s">
        <v>240</v>
      </c>
      <c r="AJ699" s="264" t="s">
        <v>240</v>
      </c>
      <c r="AK699" s="264" t="s">
        <v>240</v>
      </c>
      <c r="AL699" s="264" t="s">
        <v>240</v>
      </c>
      <c r="AM699" s="264" t="s">
        <v>240</v>
      </c>
      <c r="AN699" s="264" t="s">
        <v>240</v>
      </c>
      <c r="AO699" s="264" t="s">
        <v>240</v>
      </c>
      <c r="AP699" s="264" t="s">
        <v>240</v>
      </c>
      <c r="AQ699" s="264" t="s">
        <v>240</v>
      </c>
      <c r="AR699" s="264" t="s">
        <v>240</v>
      </c>
      <c r="AS699" s="264" t="s">
        <v>240</v>
      </c>
      <c r="AT699" s="264" t="s">
        <v>240</v>
      </c>
      <c r="AU699" s="264" t="s">
        <v>240</v>
      </c>
      <c r="AV699" s="264" t="s">
        <v>240</v>
      </c>
      <c r="AW699" s="264" t="s">
        <v>240</v>
      </c>
      <c r="AX699" s="264" t="s">
        <v>240</v>
      </c>
      <c r="AY699" s="264" t="s">
        <v>2044</v>
      </c>
      <c r="AZ699" t="s">
        <v>5190</v>
      </c>
    </row>
    <row r="700" spans="1:52" ht="15" x14ac:dyDescent="0.25">
      <c r="A700" s="269">
        <v>707039</v>
      </c>
      <c r="B700" s="264" t="s">
        <v>261</v>
      </c>
      <c r="C700" s="264" t="s">
        <v>186</v>
      </c>
      <c r="D700" s="264" t="s">
        <v>188</v>
      </c>
      <c r="E700" s="264" t="s">
        <v>186</v>
      </c>
      <c r="F700" s="264" t="s">
        <v>188</v>
      </c>
      <c r="G700" s="264" t="s">
        <v>186</v>
      </c>
      <c r="H700" s="264" t="s">
        <v>188</v>
      </c>
      <c r="I700" s="264" t="s">
        <v>187</v>
      </c>
      <c r="J700" s="264" t="s">
        <v>187</v>
      </c>
      <c r="K700" s="264" t="s">
        <v>187</v>
      </c>
      <c r="L700" s="264" t="s">
        <v>187</v>
      </c>
      <c r="M700" t="s">
        <v>186</v>
      </c>
      <c r="N700" t="s">
        <v>186</v>
      </c>
      <c r="O700" s="264" t="s">
        <v>240</v>
      </c>
      <c r="P700" s="264" t="s">
        <v>240</v>
      </c>
      <c r="Q700" s="264" t="s">
        <v>240</v>
      </c>
      <c r="R700" s="264" t="s">
        <v>240</v>
      </c>
      <c r="S700" s="264" t="s">
        <v>240</v>
      </c>
      <c r="T700" s="264" t="s">
        <v>240</v>
      </c>
      <c r="U700" s="264" t="s">
        <v>240</v>
      </c>
      <c r="V700" s="264" t="s">
        <v>240</v>
      </c>
      <c r="W700" s="264" t="s">
        <v>240</v>
      </c>
      <c r="X700" s="264" t="s">
        <v>240</v>
      </c>
      <c r="Y700" s="264" t="s">
        <v>240</v>
      </c>
      <c r="Z700" s="264" t="s">
        <v>240</v>
      </c>
      <c r="AA700" s="264" t="s">
        <v>240</v>
      </c>
      <c r="AB700" s="264" t="s">
        <v>240</v>
      </c>
      <c r="AC700" s="264" t="s">
        <v>240</v>
      </c>
      <c r="AD700" s="264" t="s">
        <v>240</v>
      </c>
      <c r="AE700" s="264" t="s">
        <v>240</v>
      </c>
      <c r="AF700" s="264" t="s">
        <v>240</v>
      </c>
      <c r="AG700" s="264" t="s">
        <v>240</v>
      </c>
      <c r="AH700" s="264" t="s">
        <v>240</v>
      </c>
      <c r="AI700" s="264" t="s">
        <v>240</v>
      </c>
      <c r="AJ700" s="264" t="s">
        <v>240</v>
      </c>
      <c r="AK700" s="264" t="s">
        <v>240</v>
      </c>
      <c r="AL700" s="264" t="s">
        <v>240</v>
      </c>
      <c r="AM700" s="264" t="s">
        <v>240</v>
      </c>
      <c r="AN700" s="264" t="s">
        <v>240</v>
      </c>
      <c r="AO700" s="264" t="s">
        <v>240</v>
      </c>
      <c r="AP700" s="264" t="s">
        <v>240</v>
      </c>
      <c r="AQ700" s="264" t="s">
        <v>240</v>
      </c>
      <c r="AR700" s="264" t="s">
        <v>240</v>
      </c>
      <c r="AS700" s="264" t="s">
        <v>240</v>
      </c>
      <c r="AT700" s="264" t="s">
        <v>240</v>
      </c>
      <c r="AU700" s="264" t="s">
        <v>240</v>
      </c>
      <c r="AV700" s="264" t="s">
        <v>240</v>
      </c>
      <c r="AW700" s="264" t="s">
        <v>240</v>
      </c>
      <c r="AX700" s="264" t="s">
        <v>240</v>
      </c>
      <c r="AY700" s="264" t="s">
        <v>2044</v>
      </c>
      <c r="AZ700" t="s">
        <v>5190</v>
      </c>
    </row>
    <row r="701" spans="1:52" ht="15" x14ac:dyDescent="0.25">
      <c r="A701" s="269">
        <v>707040</v>
      </c>
      <c r="B701" s="264" t="s">
        <v>261</v>
      </c>
      <c r="C701" s="264" t="s">
        <v>188</v>
      </c>
      <c r="D701" s="264" t="s">
        <v>188</v>
      </c>
      <c r="E701" s="264" t="s">
        <v>188</v>
      </c>
      <c r="F701" s="264" t="s">
        <v>188</v>
      </c>
      <c r="G701" s="264" t="s">
        <v>188</v>
      </c>
      <c r="H701" s="264" t="s">
        <v>188</v>
      </c>
      <c r="I701" s="264" t="s">
        <v>187</v>
      </c>
      <c r="J701" s="264" t="s">
        <v>187</v>
      </c>
      <c r="K701" s="264" t="s">
        <v>187</v>
      </c>
      <c r="L701" s="264" t="s">
        <v>187</v>
      </c>
      <c r="M701" t="s">
        <v>188</v>
      </c>
      <c r="N701" t="s">
        <v>186</v>
      </c>
      <c r="O701" s="264" t="s">
        <v>240</v>
      </c>
      <c r="P701" s="264" t="s">
        <v>240</v>
      </c>
      <c r="Q701" s="264" t="s">
        <v>240</v>
      </c>
      <c r="R701" s="264" t="s">
        <v>240</v>
      </c>
      <c r="S701" s="264" t="s">
        <v>240</v>
      </c>
      <c r="T701" s="264" t="s">
        <v>240</v>
      </c>
      <c r="U701" s="264" t="s">
        <v>240</v>
      </c>
      <c r="V701" s="264" t="s">
        <v>240</v>
      </c>
      <c r="W701" s="264" t="s">
        <v>240</v>
      </c>
      <c r="X701" s="264" t="s">
        <v>240</v>
      </c>
      <c r="Y701" s="264" t="s">
        <v>240</v>
      </c>
      <c r="Z701" s="264" t="s">
        <v>240</v>
      </c>
      <c r="AA701" s="264" t="s">
        <v>240</v>
      </c>
      <c r="AB701" s="264" t="s">
        <v>240</v>
      </c>
      <c r="AC701" s="264" t="s">
        <v>240</v>
      </c>
      <c r="AD701" s="264" t="s">
        <v>240</v>
      </c>
      <c r="AE701" s="264" t="s">
        <v>240</v>
      </c>
      <c r="AF701" s="264" t="s">
        <v>240</v>
      </c>
      <c r="AG701" s="264" t="s">
        <v>240</v>
      </c>
      <c r="AH701" s="264" t="s">
        <v>240</v>
      </c>
      <c r="AI701" s="264" t="s">
        <v>240</v>
      </c>
      <c r="AJ701" s="264" t="s">
        <v>240</v>
      </c>
      <c r="AK701" s="264" t="s">
        <v>240</v>
      </c>
      <c r="AL701" s="264" t="s">
        <v>240</v>
      </c>
      <c r="AM701" s="264" t="s">
        <v>240</v>
      </c>
      <c r="AN701" s="264" t="s">
        <v>240</v>
      </c>
      <c r="AO701" s="264" t="s">
        <v>240</v>
      </c>
      <c r="AP701" s="264" t="s">
        <v>240</v>
      </c>
      <c r="AQ701" s="264" t="s">
        <v>240</v>
      </c>
      <c r="AR701" s="264" t="s">
        <v>240</v>
      </c>
      <c r="AS701" s="264" t="s">
        <v>240</v>
      </c>
      <c r="AT701" s="264" t="s">
        <v>240</v>
      </c>
      <c r="AU701" s="264" t="s">
        <v>240</v>
      </c>
      <c r="AV701" s="264" t="s">
        <v>240</v>
      </c>
      <c r="AW701" s="264" t="s">
        <v>240</v>
      </c>
      <c r="AX701" s="264" t="s">
        <v>240</v>
      </c>
      <c r="AY701" s="264" t="s">
        <v>2044</v>
      </c>
      <c r="AZ701" t="s">
        <v>5190</v>
      </c>
    </row>
    <row r="702" spans="1:52" ht="15" x14ac:dyDescent="0.25">
      <c r="A702" s="266">
        <v>707041</v>
      </c>
      <c r="B702" s="270" t="s">
        <v>262</v>
      </c>
      <c r="C702" t="s">
        <v>186</v>
      </c>
      <c r="D702" t="s">
        <v>188</v>
      </c>
      <c r="E702" t="s">
        <v>186</v>
      </c>
      <c r="F702" t="s">
        <v>188</v>
      </c>
      <c r="G702" t="s">
        <v>188</v>
      </c>
      <c r="H702" t="s">
        <v>186</v>
      </c>
      <c r="I702" t="s">
        <v>186</v>
      </c>
      <c r="J702" t="s">
        <v>186</v>
      </c>
      <c r="K702" t="s">
        <v>188</v>
      </c>
      <c r="L702" t="s">
        <v>186</v>
      </c>
      <c r="M702" t="s">
        <v>188</v>
      </c>
      <c r="N702" t="s">
        <v>188</v>
      </c>
      <c r="O702" t="s">
        <v>186</v>
      </c>
      <c r="P702" t="s">
        <v>188</v>
      </c>
      <c r="Q702" t="s">
        <v>186</v>
      </c>
      <c r="R702" t="s">
        <v>186</v>
      </c>
      <c r="S702" t="s">
        <v>188</v>
      </c>
      <c r="T702" t="s">
        <v>188</v>
      </c>
      <c r="U702" t="s">
        <v>188</v>
      </c>
      <c r="V702" t="s">
        <v>188</v>
      </c>
      <c r="W702" t="s">
        <v>188</v>
      </c>
      <c r="X702" t="s">
        <v>186</v>
      </c>
      <c r="Y702" t="s">
        <v>188</v>
      </c>
      <c r="Z702" t="s">
        <v>187</v>
      </c>
      <c r="AA702" t="s">
        <v>240</v>
      </c>
      <c r="AB702" t="s">
        <v>240</v>
      </c>
      <c r="AC702" t="s">
        <v>240</v>
      </c>
      <c r="AD702" t="s">
        <v>240</v>
      </c>
      <c r="AE702" t="s">
        <v>240</v>
      </c>
      <c r="AF702" t="s">
        <v>240</v>
      </c>
      <c r="AG702" t="s">
        <v>240</v>
      </c>
      <c r="AH702" t="s">
        <v>240</v>
      </c>
      <c r="AI702" t="s">
        <v>240</v>
      </c>
      <c r="AJ702" t="s">
        <v>240</v>
      </c>
      <c r="AK702" t="s">
        <v>240</v>
      </c>
      <c r="AL702" t="s">
        <v>240</v>
      </c>
      <c r="AM702" t="s">
        <v>240</v>
      </c>
      <c r="AN702" t="s">
        <v>240</v>
      </c>
      <c r="AO702" t="s">
        <v>240</v>
      </c>
      <c r="AP702" t="s">
        <v>240</v>
      </c>
      <c r="AQ702" t="s">
        <v>240</v>
      </c>
      <c r="AR702" t="s">
        <v>240</v>
      </c>
      <c r="AS702"/>
      <c r="AT702" t="s">
        <v>240</v>
      </c>
      <c r="AU702" t="s">
        <v>240</v>
      </c>
      <c r="AV702" t="s">
        <v>240</v>
      </c>
      <c r="AW702" t="s">
        <v>240</v>
      </c>
      <c r="AX702" s="259" t="s">
        <v>240</v>
      </c>
      <c r="AY702"/>
      <c r="AZ702" t="s">
        <v>240</v>
      </c>
    </row>
    <row r="703" spans="1:52" ht="15" x14ac:dyDescent="0.25">
      <c r="A703" s="266">
        <v>707042</v>
      </c>
      <c r="B703" s="270" t="s">
        <v>239</v>
      </c>
      <c r="C703" t="s">
        <v>188</v>
      </c>
      <c r="D703" t="s">
        <v>186</v>
      </c>
      <c r="E703" t="s">
        <v>188</v>
      </c>
      <c r="F703" t="s">
        <v>188</v>
      </c>
      <c r="G703" t="s">
        <v>188</v>
      </c>
      <c r="H703" t="s">
        <v>186</v>
      </c>
      <c r="I703" t="s">
        <v>188</v>
      </c>
      <c r="J703" t="s">
        <v>188</v>
      </c>
      <c r="K703" t="s">
        <v>188</v>
      </c>
      <c r="L703" t="s">
        <v>188</v>
      </c>
      <c r="M703" t="s">
        <v>188</v>
      </c>
      <c r="N703" t="s">
        <v>188</v>
      </c>
      <c r="O703" t="s">
        <v>188</v>
      </c>
      <c r="P703" t="s">
        <v>188</v>
      </c>
      <c r="Q703" t="s">
        <v>188</v>
      </c>
      <c r="R703" t="s">
        <v>188</v>
      </c>
      <c r="S703" t="s">
        <v>188</v>
      </c>
      <c r="T703" t="s">
        <v>188</v>
      </c>
      <c r="U703" t="s">
        <v>188</v>
      </c>
      <c r="V703" t="s">
        <v>188</v>
      </c>
      <c r="W703" t="s">
        <v>188</v>
      </c>
      <c r="X703" t="s">
        <v>188</v>
      </c>
      <c r="Y703" t="s">
        <v>188</v>
      </c>
      <c r="Z703" t="s">
        <v>188</v>
      </c>
      <c r="AA703" t="s">
        <v>188</v>
      </c>
      <c r="AB703" t="s">
        <v>188</v>
      </c>
      <c r="AC703" t="s">
        <v>188</v>
      </c>
      <c r="AD703" t="s">
        <v>188</v>
      </c>
      <c r="AE703" t="s">
        <v>188</v>
      </c>
      <c r="AF703" t="s">
        <v>188</v>
      </c>
      <c r="AG703" t="s">
        <v>188</v>
      </c>
      <c r="AH703" t="s">
        <v>188</v>
      </c>
      <c r="AI703" t="s">
        <v>188</v>
      </c>
      <c r="AJ703" t="s">
        <v>188</v>
      </c>
      <c r="AK703" t="s">
        <v>188</v>
      </c>
      <c r="AL703" t="s">
        <v>188</v>
      </c>
      <c r="AM703" t="s">
        <v>240</v>
      </c>
      <c r="AN703" t="s">
        <v>240</v>
      </c>
      <c r="AO703" t="s">
        <v>240</v>
      </c>
      <c r="AP703" t="s">
        <v>240</v>
      </c>
      <c r="AQ703" t="s">
        <v>240</v>
      </c>
      <c r="AR703" t="s">
        <v>240</v>
      </c>
      <c r="AS703" t="s">
        <v>240</v>
      </c>
      <c r="AT703" t="s">
        <v>240</v>
      </c>
      <c r="AU703" t="s">
        <v>240</v>
      </c>
      <c r="AV703" t="s">
        <v>240</v>
      </c>
      <c r="AW703" t="s">
        <v>240</v>
      </c>
      <c r="AX703" s="259" t="s">
        <v>240</v>
      </c>
      <c r="AY703"/>
      <c r="AZ703" t="s">
        <v>240</v>
      </c>
    </row>
    <row r="704" spans="1:52" ht="21.75" x14ac:dyDescent="0.25">
      <c r="A704" s="271">
        <v>707043</v>
      </c>
      <c r="B704" s="264" t="s">
        <v>261</v>
      </c>
      <c r="C704" s="286" t="s">
        <v>188</v>
      </c>
      <c r="D704" s="286" t="s">
        <v>188</v>
      </c>
      <c r="E704" s="286" t="s">
        <v>188</v>
      </c>
      <c r="F704" s="286" t="s">
        <v>188</v>
      </c>
      <c r="G704" s="286" t="s">
        <v>188</v>
      </c>
      <c r="H704" s="286" t="s">
        <v>188</v>
      </c>
      <c r="I704" s="286" t="s">
        <v>188</v>
      </c>
      <c r="J704" s="286" t="s">
        <v>188</v>
      </c>
      <c r="K704" s="286" t="s">
        <v>188</v>
      </c>
      <c r="L704" s="286" t="s">
        <v>188</v>
      </c>
      <c r="M704" s="286" t="s">
        <v>188</v>
      </c>
      <c r="N704" s="286" t="s">
        <v>188</v>
      </c>
      <c r="O704" s="264"/>
      <c r="P704" s="264"/>
      <c r="Q704" s="264"/>
      <c r="R704" s="264"/>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c r="AS704" s="264"/>
      <c r="AT704" s="264"/>
      <c r="AU704" s="264"/>
      <c r="AV704" s="264"/>
      <c r="AW704" s="264"/>
      <c r="AX704" s="264"/>
      <c r="AY704" s="264" t="s">
        <v>2044</v>
      </c>
      <c r="AZ704" t="s">
        <v>240</v>
      </c>
    </row>
    <row r="705" spans="1:52" ht="15" x14ac:dyDescent="0.25">
      <c r="A705" s="269">
        <v>707044</v>
      </c>
      <c r="B705" s="264" t="s">
        <v>261</v>
      </c>
      <c r="C705" s="264" t="s">
        <v>186</v>
      </c>
      <c r="D705" s="264" t="s">
        <v>186</v>
      </c>
      <c r="E705" s="264" t="s">
        <v>187</v>
      </c>
      <c r="F705" s="264" t="s">
        <v>187</v>
      </c>
      <c r="G705" s="264" t="s">
        <v>186</v>
      </c>
      <c r="H705" s="264" t="s">
        <v>187</v>
      </c>
      <c r="I705" s="264" t="s">
        <v>187</v>
      </c>
      <c r="J705" s="264" t="s">
        <v>187</v>
      </c>
      <c r="K705" s="264" t="s">
        <v>187</v>
      </c>
      <c r="L705" s="264" t="s">
        <v>187</v>
      </c>
      <c r="M705" t="s">
        <v>188</v>
      </c>
      <c r="N705" t="s">
        <v>186</v>
      </c>
      <c r="O705" s="264" t="s">
        <v>240</v>
      </c>
      <c r="P705" s="264" t="s">
        <v>240</v>
      </c>
      <c r="Q705" s="264" t="s">
        <v>240</v>
      </c>
      <c r="R705" s="264" t="s">
        <v>240</v>
      </c>
      <c r="S705" s="264" t="s">
        <v>240</v>
      </c>
      <c r="T705" s="264" t="s">
        <v>240</v>
      </c>
      <c r="U705" s="264" t="s">
        <v>240</v>
      </c>
      <c r="V705" s="264" t="s">
        <v>240</v>
      </c>
      <c r="W705" s="264" t="s">
        <v>240</v>
      </c>
      <c r="X705" s="264" t="s">
        <v>240</v>
      </c>
      <c r="Y705" s="264" t="s">
        <v>240</v>
      </c>
      <c r="Z705" s="264" t="s">
        <v>240</v>
      </c>
      <c r="AA705" s="264" t="s">
        <v>240</v>
      </c>
      <c r="AB705" s="264" t="s">
        <v>240</v>
      </c>
      <c r="AC705" s="264" t="s">
        <v>240</v>
      </c>
      <c r="AD705" s="264" t="s">
        <v>240</v>
      </c>
      <c r="AE705" s="264" t="s">
        <v>240</v>
      </c>
      <c r="AF705" s="264" t="s">
        <v>240</v>
      </c>
      <c r="AG705" s="264" t="s">
        <v>240</v>
      </c>
      <c r="AH705" s="264" t="s">
        <v>240</v>
      </c>
      <c r="AI705" s="264" t="s">
        <v>240</v>
      </c>
      <c r="AJ705" s="264" t="s">
        <v>240</v>
      </c>
      <c r="AK705" s="264" t="s">
        <v>240</v>
      </c>
      <c r="AL705" s="264" t="s">
        <v>240</v>
      </c>
      <c r="AM705" s="264" t="s">
        <v>240</v>
      </c>
      <c r="AN705" s="264" t="s">
        <v>240</v>
      </c>
      <c r="AO705" s="264" t="s">
        <v>240</v>
      </c>
      <c r="AP705" s="264" t="s">
        <v>240</v>
      </c>
      <c r="AQ705" s="264" t="s">
        <v>240</v>
      </c>
      <c r="AR705" s="264" t="s">
        <v>240</v>
      </c>
      <c r="AS705" s="264" t="s">
        <v>240</v>
      </c>
      <c r="AT705" s="264" t="s">
        <v>240</v>
      </c>
      <c r="AU705" s="264" t="s">
        <v>240</v>
      </c>
      <c r="AV705" s="264" t="s">
        <v>240</v>
      </c>
      <c r="AW705" s="264" t="s">
        <v>240</v>
      </c>
      <c r="AX705" s="264" t="s">
        <v>240</v>
      </c>
      <c r="AY705" s="264" t="s">
        <v>2044</v>
      </c>
      <c r="AZ705" t="s">
        <v>5190</v>
      </c>
    </row>
    <row r="706" spans="1:52" ht="15" x14ac:dyDescent="0.25">
      <c r="A706" s="269">
        <v>707045</v>
      </c>
      <c r="B706" s="264" t="s">
        <v>261</v>
      </c>
      <c r="C706" s="264" t="s">
        <v>187</v>
      </c>
      <c r="D706" s="264" t="s">
        <v>187</v>
      </c>
      <c r="E706" s="264" t="s">
        <v>188</v>
      </c>
      <c r="F706" s="264" t="s">
        <v>187</v>
      </c>
      <c r="G706" s="264" t="s">
        <v>188</v>
      </c>
      <c r="H706" s="264" t="s">
        <v>188</v>
      </c>
      <c r="I706" s="264" t="s">
        <v>187</v>
      </c>
      <c r="J706" s="264" t="s">
        <v>187</v>
      </c>
      <c r="K706" s="264" t="s">
        <v>187</v>
      </c>
      <c r="L706" s="264" t="s">
        <v>187</v>
      </c>
      <c r="M706" t="s">
        <v>2124</v>
      </c>
      <c r="N706" t="s">
        <v>186</v>
      </c>
      <c r="O706" s="264" t="s">
        <v>240</v>
      </c>
      <c r="P706" s="264" t="s">
        <v>240</v>
      </c>
      <c r="Q706" s="264" t="s">
        <v>240</v>
      </c>
      <c r="R706" s="264" t="s">
        <v>240</v>
      </c>
      <c r="S706" s="264" t="s">
        <v>240</v>
      </c>
      <c r="T706" s="264" t="s">
        <v>240</v>
      </c>
      <c r="U706" s="264" t="s">
        <v>240</v>
      </c>
      <c r="V706" s="264" t="s">
        <v>240</v>
      </c>
      <c r="W706" s="264" t="s">
        <v>240</v>
      </c>
      <c r="X706" s="264" t="s">
        <v>240</v>
      </c>
      <c r="Y706" s="264" t="s">
        <v>240</v>
      </c>
      <c r="Z706" s="264" t="s">
        <v>240</v>
      </c>
      <c r="AA706" s="264" t="s">
        <v>240</v>
      </c>
      <c r="AB706" s="264" t="s">
        <v>240</v>
      </c>
      <c r="AC706" s="264" t="s">
        <v>240</v>
      </c>
      <c r="AD706" s="264" t="s">
        <v>240</v>
      </c>
      <c r="AE706" s="264" t="s">
        <v>240</v>
      </c>
      <c r="AF706" s="264" t="s">
        <v>240</v>
      </c>
      <c r="AG706" s="264" t="s">
        <v>240</v>
      </c>
      <c r="AH706" s="264" t="s">
        <v>240</v>
      </c>
      <c r="AI706" s="264" t="s">
        <v>240</v>
      </c>
      <c r="AJ706" s="264" t="s">
        <v>240</v>
      </c>
      <c r="AK706" s="264" t="s">
        <v>240</v>
      </c>
      <c r="AL706" s="264" t="s">
        <v>240</v>
      </c>
      <c r="AM706" s="264" t="s">
        <v>240</v>
      </c>
      <c r="AN706" s="264" t="s">
        <v>240</v>
      </c>
      <c r="AO706" s="264" t="s">
        <v>240</v>
      </c>
      <c r="AP706" s="264" t="s">
        <v>240</v>
      </c>
      <c r="AQ706" s="264" t="s">
        <v>240</v>
      </c>
      <c r="AR706" s="264" t="s">
        <v>240</v>
      </c>
      <c r="AS706" s="264" t="s">
        <v>240</v>
      </c>
      <c r="AT706" s="264" t="s">
        <v>240</v>
      </c>
      <c r="AU706" s="264" t="s">
        <v>240</v>
      </c>
      <c r="AV706" s="264" t="s">
        <v>240</v>
      </c>
      <c r="AW706" s="264" t="s">
        <v>240</v>
      </c>
      <c r="AX706" s="264" t="s">
        <v>240</v>
      </c>
      <c r="AY706" s="264" t="s">
        <v>2044</v>
      </c>
      <c r="AZ706" t="s">
        <v>5190</v>
      </c>
    </row>
    <row r="707" spans="1:52" ht="15" x14ac:dyDescent="0.25">
      <c r="A707" s="269">
        <v>707046</v>
      </c>
      <c r="B707" s="264" t="s">
        <v>261</v>
      </c>
      <c r="C707" s="264" t="s">
        <v>187</v>
      </c>
      <c r="D707" s="264" t="s">
        <v>187</v>
      </c>
      <c r="E707" s="264" t="s">
        <v>188</v>
      </c>
      <c r="F707" s="264" t="s">
        <v>188</v>
      </c>
      <c r="G707" s="264" t="s">
        <v>188</v>
      </c>
      <c r="H707" s="264" t="s">
        <v>187</v>
      </c>
      <c r="I707" s="264" t="s">
        <v>187</v>
      </c>
      <c r="J707" s="264" t="s">
        <v>187</v>
      </c>
      <c r="K707" s="264" t="s">
        <v>187</v>
      </c>
      <c r="L707" s="264" t="s">
        <v>187</v>
      </c>
      <c r="M707" t="s">
        <v>186</v>
      </c>
      <c r="N707" t="s">
        <v>186</v>
      </c>
      <c r="O707" s="264" t="s">
        <v>240</v>
      </c>
      <c r="P707" s="264" t="s">
        <v>240</v>
      </c>
      <c r="Q707" s="264" t="s">
        <v>240</v>
      </c>
      <c r="R707" s="264" t="s">
        <v>240</v>
      </c>
      <c r="S707" s="264" t="s">
        <v>240</v>
      </c>
      <c r="T707" s="264" t="s">
        <v>240</v>
      </c>
      <c r="U707" s="264" t="s">
        <v>240</v>
      </c>
      <c r="V707" s="264" t="s">
        <v>240</v>
      </c>
      <c r="W707" s="264" t="s">
        <v>240</v>
      </c>
      <c r="X707" s="264" t="s">
        <v>240</v>
      </c>
      <c r="Y707" s="264" t="s">
        <v>240</v>
      </c>
      <c r="Z707" s="264" t="s">
        <v>240</v>
      </c>
      <c r="AA707" s="264" t="s">
        <v>240</v>
      </c>
      <c r="AB707" s="264" t="s">
        <v>240</v>
      </c>
      <c r="AC707" s="264" t="s">
        <v>240</v>
      </c>
      <c r="AD707" s="264" t="s">
        <v>240</v>
      </c>
      <c r="AE707" s="264" t="s">
        <v>240</v>
      </c>
      <c r="AF707" s="264" t="s">
        <v>240</v>
      </c>
      <c r="AG707" s="264" t="s">
        <v>240</v>
      </c>
      <c r="AH707" s="264" t="s">
        <v>240</v>
      </c>
      <c r="AI707" s="264" t="s">
        <v>240</v>
      </c>
      <c r="AJ707" s="264" t="s">
        <v>240</v>
      </c>
      <c r="AK707" s="264" t="s">
        <v>240</v>
      </c>
      <c r="AL707" s="264" t="s">
        <v>240</v>
      </c>
      <c r="AM707" s="264" t="s">
        <v>240</v>
      </c>
      <c r="AN707" s="264" t="s">
        <v>240</v>
      </c>
      <c r="AO707" s="264" t="s">
        <v>240</v>
      </c>
      <c r="AP707" s="264" t="s">
        <v>240</v>
      </c>
      <c r="AQ707" s="264" t="s">
        <v>240</v>
      </c>
      <c r="AR707" s="264" t="s">
        <v>240</v>
      </c>
      <c r="AS707" s="264" t="s">
        <v>240</v>
      </c>
      <c r="AT707" s="264" t="s">
        <v>240</v>
      </c>
      <c r="AU707" s="264" t="s">
        <v>240</v>
      </c>
      <c r="AV707" s="264" t="s">
        <v>240</v>
      </c>
      <c r="AW707" s="264" t="s">
        <v>240</v>
      </c>
      <c r="AX707" s="264" t="s">
        <v>240</v>
      </c>
      <c r="AY707" s="264" t="s">
        <v>2044</v>
      </c>
      <c r="AZ707" t="s">
        <v>5190</v>
      </c>
    </row>
    <row r="708" spans="1:52" ht="15" x14ac:dyDescent="0.25">
      <c r="A708" s="269">
        <v>707047</v>
      </c>
      <c r="B708" s="264" t="s">
        <v>261</v>
      </c>
      <c r="C708" s="264" t="s">
        <v>188</v>
      </c>
      <c r="D708" s="264" t="s">
        <v>186</v>
      </c>
      <c r="E708" s="264" t="s">
        <v>188</v>
      </c>
      <c r="F708" s="264" t="s">
        <v>188</v>
      </c>
      <c r="G708" s="264" t="s">
        <v>188</v>
      </c>
      <c r="H708" s="264" t="s">
        <v>188</v>
      </c>
      <c r="I708" s="264" t="s">
        <v>186</v>
      </c>
      <c r="J708" s="264" t="s">
        <v>188</v>
      </c>
      <c r="K708" s="264" t="s">
        <v>187</v>
      </c>
      <c r="L708" s="264" t="s">
        <v>186</v>
      </c>
      <c r="M708" t="s">
        <v>186</v>
      </c>
      <c r="N708" t="s">
        <v>186</v>
      </c>
      <c r="O708" s="264" t="s">
        <v>240</v>
      </c>
      <c r="P708" s="264" t="s">
        <v>240</v>
      </c>
      <c r="Q708" s="264" t="s">
        <v>240</v>
      </c>
      <c r="R708" s="264" t="s">
        <v>240</v>
      </c>
      <c r="S708" s="264" t="s">
        <v>240</v>
      </c>
      <c r="T708" s="264" t="s">
        <v>240</v>
      </c>
      <c r="U708" s="264" t="s">
        <v>240</v>
      </c>
      <c r="V708" s="264" t="s">
        <v>240</v>
      </c>
      <c r="W708" s="264" t="s">
        <v>240</v>
      </c>
      <c r="X708" s="264" t="s">
        <v>240</v>
      </c>
      <c r="Y708" s="264" t="s">
        <v>240</v>
      </c>
      <c r="Z708" s="264" t="s">
        <v>240</v>
      </c>
      <c r="AA708" s="264" t="s">
        <v>240</v>
      </c>
      <c r="AB708" s="264" t="s">
        <v>240</v>
      </c>
      <c r="AC708" s="264" t="s">
        <v>240</v>
      </c>
      <c r="AD708" s="264" t="s">
        <v>240</v>
      </c>
      <c r="AE708" s="264" t="s">
        <v>240</v>
      </c>
      <c r="AF708" s="264" t="s">
        <v>240</v>
      </c>
      <c r="AG708" s="264" t="s">
        <v>240</v>
      </c>
      <c r="AH708" s="264" t="s">
        <v>240</v>
      </c>
      <c r="AI708" s="264" t="s">
        <v>240</v>
      </c>
      <c r="AJ708" s="264" t="s">
        <v>240</v>
      </c>
      <c r="AK708" s="264" t="s">
        <v>240</v>
      </c>
      <c r="AL708" s="264" t="s">
        <v>240</v>
      </c>
      <c r="AM708" s="264" t="s">
        <v>240</v>
      </c>
      <c r="AN708" s="264" t="s">
        <v>240</v>
      </c>
      <c r="AO708" s="264" t="s">
        <v>240</v>
      </c>
      <c r="AP708" s="264" t="s">
        <v>240</v>
      </c>
      <c r="AQ708" s="264" t="s">
        <v>240</v>
      </c>
      <c r="AR708" s="264" t="s">
        <v>240</v>
      </c>
      <c r="AS708" s="264" t="s">
        <v>240</v>
      </c>
      <c r="AT708" s="264" t="s">
        <v>240</v>
      </c>
      <c r="AU708" s="264" t="s">
        <v>240</v>
      </c>
      <c r="AV708" s="264" t="s">
        <v>240</v>
      </c>
      <c r="AW708" s="264" t="s">
        <v>240</v>
      </c>
      <c r="AX708" s="264" t="s">
        <v>240</v>
      </c>
      <c r="AY708" s="264" t="s">
        <v>2044</v>
      </c>
      <c r="AZ708" t="s">
        <v>5190</v>
      </c>
    </row>
    <row r="709" spans="1:52" ht="15" x14ac:dyDescent="0.25">
      <c r="A709" s="269">
        <v>707048</v>
      </c>
      <c r="B709" s="264" t="s">
        <v>262</v>
      </c>
      <c r="C709" s="264" t="s">
        <v>186</v>
      </c>
      <c r="D709" s="264" t="s">
        <v>186</v>
      </c>
      <c r="E709" s="264" t="s">
        <v>188</v>
      </c>
      <c r="F709" s="264" t="s">
        <v>188</v>
      </c>
      <c r="G709" s="264" t="s">
        <v>188</v>
      </c>
      <c r="H709" s="264" t="s">
        <v>188</v>
      </c>
      <c r="I709" s="264" t="s">
        <v>188</v>
      </c>
      <c r="J709" s="264" t="s">
        <v>188</v>
      </c>
      <c r="K709" s="264" t="s">
        <v>188</v>
      </c>
      <c r="L709" s="264" t="s">
        <v>187</v>
      </c>
      <c r="M709" t="s">
        <v>188</v>
      </c>
      <c r="N709" t="s">
        <v>186</v>
      </c>
      <c r="O709" s="264" t="s">
        <v>186</v>
      </c>
      <c r="P709" s="264" t="s">
        <v>187</v>
      </c>
      <c r="Q709" s="264" t="s">
        <v>188</v>
      </c>
      <c r="R709" s="264" t="s">
        <v>188</v>
      </c>
      <c r="S709" s="264" t="s">
        <v>188</v>
      </c>
      <c r="T709" s="264" t="s">
        <v>188</v>
      </c>
      <c r="U709" s="264" t="s">
        <v>188</v>
      </c>
      <c r="V709" s="264" t="s">
        <v>187</v>
      </c>
      <c r="W709" s="264" t="s">
        <v>188</v>
      </c>
      <c r="X709" s="264" t="s">
        <v>187</v>
      </c>
      <c r="Y709" s="264" t="s">
        <v>188</v>
      </c>
      <c r="Z709" s="264" t="s">
        <v>188</v>
      </c>
      <c r="AA709" s="264" t="s">
        <v>240</v>
      </c>
      <c r="AB709" s="264" t="s">
        <v>240</v>
      </c>
      <c r="AC709" s="264" t="s">
        <v>240</v>
      </c>
      <c r="AD709" s="264" t="s">
        <v>240</v>
      </c>
      <c r="AE709" s="264" t="s">
        <v>240</v>
      </c>
      <c r="AF709" s="264" t="s">
        <v>240</v>
      </c>
      <c r="AG709" s="264" t="s">
        <v>240</v>
      </c>
      <c r="AH709" s="264" t="s">
        <v>240</v>
      </c>
      <c r="AI709" s="264" t="s">
        <v>240</v>
      </c>
      <c r="AJ709" s="264" t="s">
        <v>240</v>
      </c>
      <c r="AK709" s="264" t="s">
        <v>240</v>
      </c>
      <c r="AL709" s="264" t="s">
        <v>240</v>
      </c>
      <c r="AM709" s="264" t="s">
        <v>240</v>
      </c>
      <c r="AN709" s="264" t="s">
        <v>240</v>
      </c>
      <c r="AO709" s="264" t="s">
        <v>240</v>
      </c>
      <c r="AP709" s="264" t="s">
        <v>240</v>
      </c>
      <c r="AQ709" s="264" t="s">
        <v>240</v>
      </c>
      <c r="AR709" s="264" t="s">
        <v>240</v>
      </c>
      <c r="AS709" s="264" t="s">
        <v>240</v>
      </c>
      <c r="AT709" s="264" t="s">
        <v>240</v>
      </c>
      <c r="AU709" s="264" t="s">
        <v>240</v>
      </c>
      <c r="AV709" s="264" t="s">
        <v>240</v>
      </c>
      <c r="AW709" s="264" t="s">
        <v>240</v>
      </c>
      <c r="AX709" s="264" t="s">
        <v>240</v>
      </c>
      <c r="AY709" s="264" t="s">
        <v>2044</v>
      </c>
      <c r="AZ709" t="s">
        <v>240</v>
      </c>
    </row>
    <row r="710" spans="1:52" ht="15" x14ac:dyDescent="0.25">
      <c r="A710" s="269">
        <v>707049</v>
      </c>
      <c r="B710" s="264" t="s">
        <v>261</v>
      </c>
      <c r="C710" s="264" t="s">
        <v>186</v>
      </c>
      <c r="D710" s="264" t="s">
        <v>186</v>
      </c>
      <c r="E710" s="264" t="s">
        <v>186</v>
      </c>
      <c r="F710" s="264" t="s">
        <v>188</v>
      </c>
      <c r="G710" s="264" t="s">
        <v>187</v>
      </c>
      <c r="H710" s="264" t="s">
        <v>188</v>
      </c>
      <c r="I710" s="264" t="s">
        <v>187</v>
      </c>
      <c r="J710" s="264" t="s">
        <v>187</v>
      </c>
      <c r="K710" s="264" t="s">
        <v>187</v>
      </c>
      <c r="L710" s="264" t="s">
        <v>187</v>
      </c>
      <c r="M710" t="s">
        <v>2124</v>
      </c>
      <c r="N710" t="s">
        <v>186</v>
      </c>
      <c r="O710" s="264" t="s">
        <v>240</v>
      </c>
      <c r="P710" s="264" t="s">
        <v>240</v>
      </c>
      <c r="Q710" s="264" t="s">
        <v>240</v>
      </c>
      <c r="R710" s="264" t="s">
        <v>240</v>
      </c>
      <c r="S710" s="264" t="s">
        <v>240</v>
      </c>
      <c r="T710" s="264" t="s">
        <v>240</v>
      </c>
      <c r="U710" s="264" t="s">
        <v>240</v>
      </c>
      <c r="V710" s="264" t="s">
        <v>240</v>
      </c>
      <c r="W710" s="264" t="s">
        <v>240</v>
      </c>
      <c r="X710" s="264" t="s">
        <v>240</v>
      </c>
      <c r="Y710" s="264" t="s">
        <v>240</v>
      </c>
      <c r="Z710" s="264" t="s">
        <v>240</v>
      </c>
      <c r="AA710" s="264" t="s">
        <v>240</v>
      </c>
      <c r="AB710" s="264" t="s">
        <v>240</v>
      </c>
      <c r="AC710" s="264" t="s">
        <v>240</v>
      </c>
      <c r="AD710" s="264" t="s">
        <v>240</v>
      </c>
      <c r="AE710" s="264" t="s">
        <v>240</v>
      </c>
      <c r="AF710" s="264" t="s">
        <v>240</v>
      </c>
      <c r="AG710" s="264" t="s">
        <v>240</v>
      </c>
      <c r="AH710" s="264" t="s">
        <v>240</v>
      </c>
      <c r="AI710" s="264" t="s">
        <v>240</v>
      </c>
      <c r="AJ710" s="264" t="s">
        <v>240</v>
      </c>
      <c r="AK710" s="264" t="s">
        <v>240</v>
      </c>
      <c r="AL710" s="264" t="s">
        <v>240</v>
      </c>
      <c r="AM710" s="264" t="s">
        <v>240</v>
      </c>
      <c r="AN710" s="264" t="s">
        <v>240</v>
      </c>
      <c r="AO710" s="264" t="s">
        <v>240</v>
      </c>
      <c r="AP710" s="264" t="s">
        <v>240</v>
      </c>
      <c r="AQ710" s="264" t="s">
        <v>240</v>
      </c>
      <c r="AR710" s="264" t="s">
        <v>240</v>
      </c>
      <c r="AS710" s="264" t="s">
        <v>240</v>
      </c>
      <c r="AT710" s="264" t="s">
        <v>240</v>
      </c>
      <c r="AU710" s="264" t="s">
        <v>240</v>
      </c>
      <c r="AV710" s="264" t="s">
        <v>240</v>
      </c>
      <c r="AW710" s="264" t="s">
        <v>240</v>
      </c>
      <c r="AX710" s="264" t="s">
        <v>240</v>
      </c>
      <c r="AY710" s="264" t="s">
        <v>2044</v>
      </c>
      <c r="AZ710" t="s">
        <v>240</v>
      </c>
    </row>
    <row r="711" spans="1:52" ht="15" x14ac:dyDescent="0.25">
      <c r="A711" s="269">
        <v>707050</v>
      </c>
      <c r="B711" s="264" t="s">
        <v>261</v>
      </c>
      <c r="C711" s="264" t="s">
        <v>188</v>
      </c>
      <c r="D711" s="264" t="s">
        <v>187</v>
      </c>
      <c r="E711" s="264" t="s">
        <v>187</v>
      </c>
      <c r="F711" s="264" t="s">
        <v>188</v>
      </c>
      <c r="G711" s="264" t="s">
        <v>187</v>
      </c>
      <c r="H711" s="264" t="s">
        <v>187</v>
      </c>
      <c r="I711" s="264" t="s">
        <v>187</v>
      </c>
      <c r="J711" s="264" t="s">
        <v>187</v>
      </c>
      <c r="K711" s="264" t="s">
        <v>187</v>
      </c>
      <c r="L711" s="264" t="s">
        <v>187</v>
      </c>
      <c r="M711" t="s">
        <v>186</v>
      </c>
      <c r="N711" t="s">
        <v>186</v>
      </c>
      <c r="O711" s="264" t="s">
        <v>240</v>
      </c>
      <c r="P711" s="264" t="s">
        <v>240</v>
      </c>
      <c r="Q711" s="264" t="s">
        <v>240</v>
      </c>
      <c r="R711" s="264" t="s">
        <v>240</v>
      </c>
      <c r="S711" s="264" t="s">
        <v>240</v>
      </c>
      <c r="T711" s="264" t="s">
        <v>240</v>
      </c>
      <c r="U711" s="264" t="s">
        <v>240</v>
      </c>
      <c r="V711" s="264" t="s">
        <v>240</v>
      </c>
      <c r="W711" s="264" t="s">
        <v>240</v>
      </c>
      <c r="X711" s="264" t="s">
        <v>240</v>
      </c>
      <c r="Y711" s="264" t="s">
        <v>240</v>
      </c>
      <c r="Z711" s="264" t="s">
        <v>240</v>
      </c>
      <c r="AA711" s="264" t="s">
        <v>240</v>
      </c>
      <c r="AB711" s="264" t="s">
        <v>240</v>
      </c>
      <c r="AC711" s="264" t="s">
        <v>240</v>
      </c>
      <c r="AD711" s="264" t="s">
        <v>240</v>
      </c>
      <c r="AE711" s="264" t="s">
        <v>240</v>
      </c>
      <c r="AF711" s="264" t="s">
        <v>240</v>
      </c>
      <c r="AG711" s="264" t="s">
        <v>240</v>
      </c>
      <c r="AH711" s="264" t="s">
        <v>240</v>
      </c>
      <c r="AI711" s="264" t="s">
        <v>240</v>
      </c>
      <c r="AJ711" s="264" t="s">
        <v>240</v>
      </c>
      <c r="AK711" s="264" t="s">
        <v>240</v>
      </c>
      <c r="AL711" s="264" t="s">
        <v>240</v>
      </c>
      <c r="AM711" s="264" t="s">
        <v>240</v>
      </c>
      <c r="AN711" s="264" t="s">
        <v>240</v>
      </c>
      <c r="AO711" s="264" t="s">
        <v>240</v>
      </c>
      <c r="AP711" s="264" t="s">
        <v>240</v>
      </c>
      <c r="AQ711" s="264" t="s">
        <v>240</v>
      </c>
      <c r="AR711" s="264" t="s">
        <v>240</v>
      </c>
      <c r="AS711" s="264" t="s">
        <v>240</v>
      </c>
      <c r="AT711" s="264" t="s">
        <v>240</v>
      </c>
      <c r="AU711" s="264" t="s">
        <v>240</v>
      </c>
      <c r="AV711" s="264" t="s">
        <v>240</v>
      </c>
      <c r="AW711" s="264" t="s">
        <v>240</v>
      </c>
      <c r="AX711" s="264" t="s">
        <v>240</v>
      </c>
      <c r="AY711" s="264" t="s">
        <v>2044</v>
      </c>
      <c r="AZ711" t="s">
        <v>5190</v>
      </c>
    </row>
    <row r="712" spans="1:52" ht="15" x14ac:dyDescent="0.25">
      <c r="A712" s="269">
        <v>707051</v>
      </c>
      <c r="B712" s="264" t="s">
        <v>261</v>
      </c>
      <c r="C712" s="264" t="s">
        <v>188</v>
      </c>
      <c r="D712" s="264" t="s">
        <v>187</v>
      </c>
      <c r="E712" s="264" t="s">
        <v>188</v>
      </c>
      <c r="F712" s="264" t="s">
        <v>188</v>
      </c>
      <c r="G712" s="264" t="s">
        <v>187</v>
      </c>
      <c r="H712" s="264" t="s">
        <v>188</v>
      </c>
      <c r="I712" s="264" t="s">
        <v>187</v>
      </c>
      <c r="J712" s="264" t="s">
        <v>187</v>
      </c>
      <c r="K712" s="264" t="s">
        <v>187</v>
      </c>
      <c r="L712" s="264" t="s">
        <v>187</v>
      </c>
      <c r="M712" t="s">
        <v>186</v>
      </c>
      <c r="N712" t="s">
        <v>186</v>
      </c>
      <c r="O712" s="264" t="s">
        <v>240</v>
      </c>
      <c r="P712" s="264" t="s">
        <v>240</v>
      </c>
      <c r="Q712" s="264" t="s">
        <v>240</v>
      </c>
      <c r="R712" s="264" t="s">
        <v>240</v>
      </c>
      <c r="S712" s="264" t="s">
        <v>240</v>
      </c>
      <c r="T712" s="264" t="s">
        <v>240</v>
      </c>
      <c r="U712" s="264" t="s">
        <v>240</v>
      </c>
      <c r="V712" s="264" t="s">
        <v>240</v>
      </c>
      <c r="W712" s="264" t="s">
        <v>240</v>
      </c>
      <c r="X712" s="264" t="s">
        <v>240</v>
      </c>
      <c r="Y712" s="264" t="s">
        <v>240</v>
      </c>
      <c r="Z712" s="264" t="s">
        <v>240</v>
      </c>
      <c r="AA712" s="264" t="s">
        <v>240</v>
      </c>
      <c r="AB712" s="264" t="s">
        <v>240</v>
      </c>
      <c r="AC712" s="264" t="s">
        <v>240</v>
      </c>
      <c r="AD712" s="264" t="s">
        <v>240</v>
      </c>
      <c r="AE712" s="264" t="s">
        <v>240</v>
      </c>
      <c r="AF712" s="264" t="s">
        <v>240</v>
      </c>
      <c r="AG712" s="264" t="s">
        <v>240</v>
      </c>
      <c r="AH712" s="264" t="s">
        <v>240</v>
      </c>
      <c r="AI712" s="264" t="s">
        <v>240</v>
      </c>
      <c r="AJ712" s="264" t="s">
        <v>240</v>
      </c>
      <c r="AK712" s="264" t="s">
        <v>240</v>
      </c>
      <c r="AL712" s="264" t="s">
        <v>240</v>
      </c>
      <c r="AM712" s="264" t="s">
        <v>240</v>
      </c>
      <c r="AN712" s="264" t="s">
        <v>240</v>
      </c>
      <c r="AO712" s="264" t="s">
        <v>240</v>
      </c>
      <c r="AP712" s="264" t="s">
        <v>240</v>
      </c>
      <c r="AQ712" s="264" t="s">
        <v>240</v>
      </c>
      <c r="AR712" s="264" t="s">
        <v>240</v>
      </c>
      <c r="AS712" s="264" t="s">
        <v>240</v>
      </c>
      <c r="AT712" s="264" t="s">
        <v>240</v>
      </c>
      <c r="AU712" s="264" t="s">
        <v>240</v>
      </c>
      <c r="AV712" s="264" t="s">
        <v>240</v>
      </c>
      <c r="AW712" s="264" t="s">
        <v>240</v>
      </c>
      <c r="AX712" s="264" t="s">
        <v>240</v>
      </c>
      <c r="AY712" s="264" t="s">
        <v>2044</v>
      </c>
      <c r="AZ712" t="s">
        <v>240</v>
      </c>
    </row>
    <row r="713" spans="1:52" ht="15" x14ac:dyDescent="0.25">
      <c r="A713" s="269">
        <v>707052</v>
      </c>
      <c r="B713" s="264" t="s">
        <v>261</v>
      </c>
      <c r="C713" s="264" t="s">
        <v>188</v>
      </c>
      <c r="D713" s="264" t="s">
        <v>188</v>
      </c>
      <c r="E713" s="264" t="s">
        <v>188</v>
      </c>
      <c r="F713" s="264" t="s">
        <v>188</v>
      </c>
      <c r="G713" s="264" t="s">
        <v>187</v>
      </c>
      <c r="H713" s="264" t="s">
        <v>187</v>
      </c>
      <c r="I713" s="264" t="s">
        <v>187</v>
      </c>
      <c r="J713" s="264" t="s">
        <v>187</v>
      </c>
      <c r="K713" s="264" t="s">
        <v>187</v>
      </c>
      <c r="L713" s="264" t="s">
        <v>187</v>
      </c>
      <c r="M713" t="s">
        <v>188</v>
      </c>
      <c r="N713" t="s">
        <v>186</v>
      </c>
      <c r="O713" s="264" t="s">
        <v>240</v>
      </c>
      <c r="P713" s="264" t="s">
        <v>240</v>
      </c>
      <c r="Q713" s="264" t="s">
        <v>240</v>
      </c>
      <c r="R713" s="264" t="s">
        <v>240</v>
      </c>
      <c r="S713" s="264" t="s">
        <v>240</v>
      </c>
      <c r="T713" s="264" t="s">
        <v>240</v>
      </c>
      <c r="U713" s="264" t="s">
        <v>240</v>
      </c>
      <c r="V713" s="264" t="s">
        <v>240</v>
      </c>
      <c r="W713" s="264" t="s">
        <v>240</v>
      </c>
      <c r="X713" s="264" t="s">
        <v>240</v>
      </c>
      <c r="Y713" s="264" t="s">
        <v>240</v>
      </c>
      <c r="Z713" s="264" t="s">
        <v>240</v>
      </c>
      <c r="AA713" s="264" t="s">
        <v>240</v>
      </c>
      <c r="AB713" s="264" t="s">
        <v>240</v>
      </c>
      <c r="AC713" s="264" t="s">
        <v>240</v>
      </c>
      <c r="AD713" s="264" t="s">
        <v>240</v>
      </c>
      <c r="AE713" s="264" t="s">
        <v>240</v>
      </c>
      <c r="AF713" s="264" t="s">
        <v>240</v>
      </c>
      <c r="AG713" s="264" t="s">
        <v>240</v>
      </c>
      <c r="AH713" s="264" t="s">
        <v>240</v>
      </c>
      <c r="AI713" s="264" t="s">
        <v>240</v>
      </c>
      <c r="AJ713" s="264" t="s">
        <v>240</v>
      </c>
      <c r="AK713" s="264" t="s">
        <v>240</v>
      </c>
      <c r="AL713" s="264" t="s">
        <v>240</v>
      </c>
      <c r="AM713" s="264" t="s">
        <v>240</v>
      </c>
      <c r="AN713" s="264" t="s">
        <v>240</v>
      </c>
      <c r="AO713" s="264" t="s">
        <v>240</v>
      </c>
      <c r="AP713" s="264" t="s">
        <v>240</v>
      </c>
      <c r="AQ713" s="264" t="s">
        <v>240</v>
      </c>
      <c r="AR713" s="264" t="s">
        <v>240</v>
      </c>
      <c r="AS713" s="264" t="s">
        <v>240</v>
      </c>
      <c r="AT713" s="264" t="s">
        <v>240</v>
      </c>
      <c r="AU713" s="264" t="s">
        <v>240</v>
      </c>
      <c r="AV713" s="264" t="s">
        <v>240</v>
      </c>
      <c r="AW713" s="264" t="s">
        <v>240</v>
      </c>
      <c r="AX713" s="264" t="s">
        <v>240</v>
      </c>
      <c r="AY713" s="264" t="s">
        <v>2044</v>
      </c>
      <c r="AZ713" t="s">
        <v>5190</v>
      </c>
    </row>
    <row r="714" spans="1:52" ht="15" x14ac:dyDescent="0.25">
      <c r="A714" s="269">
        <v>707053</v>
      </c>
      <c r="B714" s="264" t="s">
        <v>261</v>
      </c>
      <c r="C714" s="264" t="s">
        <v>188</v>
      </c>
      <c r="D714" s="264" t="s">
        <v>188</v>
      </c>
      <c r="E714" s="264" t="s">
        <v>187</v>
      </c>
      <c r="F714" s="264" t="s">
        <v>188</v>
      </c>
      <c r="G714" s="264" t="s">
        <v>186</v>
      </c>
      <c r="H714" s="264" t="s">
        <v>187</v>
      </c>
      <c r="I714" s="264" t="s">
        <v>188</v>
      </c>
      <c r="J714" s="264" t="s">
        <v>186</v>
      </c>
      <c r="K714" s="264" t="s">
        <v>186</v>
      </c>
      <c r="L714" s="264" t="s">
        <v>187</v>
      </c>
      <c r="M714" t="s">
        <v>2124</v>
      </c>
      <c r="N714" t="s">
        <v>186</v>
      </c>
      <c r="O714" s="264" t="s">
        <v>240</v>
      </c>
      <c r="P714" s="264" t="s">
        <v>240</v>
      </c>
      <c r="Q714" s="264" t="s">
        <v>240</v>
      </c>
      <c r="R714" s="264" t="s">
        <v>240</v>
      </c>
      <c r="S714" s="264" t="s">
        <v>240</v>
      </c>
      <c r="T714" s="264" t="s">
        <v>240</v>
      </c>
      <c r="U714" s="264" t="s">
        <v>240</v>
      </c>
      <c r="V714" s="264" t="s">
        <v>240</v>
      </c>
      <c r="W714" s="264" t="s">
        <v>240</v>
      </c>
      <c r="X714" s="264" t="s">
        <v>240</v>
      </c>
      <c r="Y714" s="264" t="s">
        <v>240</v>
      </c>
      <c r="Z714" s="264" t="s">
        <v>240</v>
      </c>
      <c r="AA714" s="264" t="s">
        <v>240</v>
      </c>
      <c r="AB714" s="264" t="s">
        <v>240</v>
      </c>
      <c r="AC714" s="264" t="s">
        <v>240</v>
      </c>
      <c r="AD714" s="264" t="s">
        <v>240</v>
      </c>
      <c r="AE714" s="264" t="s">
        <v>240</v>
      </c>
      <c r="AF714" s="264" t="s">
        <v>240</v>
      </c>
      <c r="AG714" s="264" t="s">
        <v>240</v>
      </c>
      <c r="AH714" s="264" t="s">
        <v>240</v>
      </c>
      <c r="AI714" s="264" t="s">
        <v>240</v>
      </c>
      <c r="AJ714" s="264" t="s">
        <v>240</v>
      </c>
      <c r="AK714" s="264" t="s">
        <v>240</v>
      </c>
      <c r="AL714" s="264" t="s">
        <v>240</v>
      </c>
      <c r="AM714" s="264" t="s">
        <v>240</v>
      </c>
      <c r="AN714" s="264" t="s">
        <v>240</v>
      </c>
      <c r="AO714" s="264" t="s">
        <v>240</v>
      </c>
      <c r="AP714" s="264" t="s">
        <v>240</v>
      </c>
      <c r="AQ714" s="264" t="s">
        <v>240</v>
      </c>
      <c r="AR714" s="264" t="s">
        <v>240</v>
      </c>
      <c r="AS714" s="264" t="s">
        <v>240</v>
      </c>
      <c r="AT714" s="264" t="s">
        <v>240</v>
      </c>
      <c r="AU714" s="264" t="s">
        <v>240</v>
      </c>
      <c r="AV714" s="264" t="s">
        <v>240</v>
      </c>
      <c r="AW714" s="264" t="s">
        <v>240</v>
      </c>
      <c r="AX714" s="264" t="s">
        <v>240</v>
      </c>
      <c r="AY714" s="264" t="s">
        <v>2044</v>
      </c>
      <c r="AZ714" t="s">
        <v>5190</v>
      </c>
    </row>
    <row r="715" spans="1:52" ht="15" x14ac:dyDescent="0.25">
      <c r="A715" s="266">
        <v>707054</v>
      </c>
      <c r="B715" s="270" t="s">
        <v>468</v>
      </c>
      <c r="C715" t="s">
        <v>188</v>
      </c>
      <c r="D715" t="s">
        <v>188</v>
      </c>
      <c r="E715" t="s">
        <v>188</v>
      </c>
      <c r="F715" t="s">
        <v>188</v>
      </c>
      <c r="G715" t="s">
        <v>188</v>
      </c>
      <c r="H715" t="s">
        <v>188</v>
      </c>
      <c r="I715" t="s">
        <v>188</v>
      </c>
      <c r="J715" t="s">
        <v>188</v>
      </c>
      <c r="K715" t="s">
        <v>188</v>
      </c>
      <c r="L715" t="s">
        <v>188</v>
      </c>
      <c r="M715" t="s">
        <v>188</v>
      </c>
      <c r="N715" t="s">
        <v>188</v>
      </c>
      <c r="O715" t="s">
        <v>186</v>
      </c>
      <c r="P715" t="s">
        <v>188</v>
      </c>
      <c r="Q715" t="s">
        <v>186</v>
      </c>
      <c r="R715" t="s">
        <v>186</v>
      </c>
      <c r="S715" t="s">
        <v>188</v>
      </c>
      <c r="T715" t="s">
        <v>188</v>
      </c>
      <c r="U715" t="s">
        <v>188</v>
      </c>
      <c r="V715" t="s">
        <v>188</v>
      </c>
      <c r="W715" t="s">
        <v>186</v>
      </c>
      <c r="X715" t="s">
        <v>188</v>
      </c>
      <c r="Y715" t="s">
        <v>188</v>
      </c>
      <c r="Z715" t="s">
        <v>188</v>
      </c>
      <c r="AA715" t="s">
        <v>240</v>
      </c>
      <c r="AB715" t="s">
        <v>240</v>
      </c>
      <c r="AC715" t="s">
        <v>240</v>
      </c>
      <c r="AD715" t="s">
        <v>240</v>
      </c>
      <c r="AE715" t="s">
        <v>240</v>
      </c>
      <c r="AF715" t="s">
        <v>240</v>
      </c>
      <c r="AG715" t="s">
        <v>240</v>
      </c>
      <c r="AH715" t="s">
        <v>240</v>
      </c>
      <c r="AI715" t="s">
        <v>240</v>
      </c>
      <c r="AJ715" t="s">
        <v>240</v>
      </c>
      <c r="AK715" t="s">
        <v>240</v>
      </c>
      <c r="AL715" t="s">
        <v>240</v>
      </c>
      <c r="AM715" t="s">
        <v>240</v>
      </c>
      <c r="AN715" t="s">
        <v>240</v>
      </c>
      <c r="AO715" t="s">
        <v>240</v>
      </c>
      <c r="AP715" t="s">
        <v>240</v>
      </c>
      <c r="AQ715" t="s">
        <v>240</v>
      </c>
      <c r="AR715" t="s">
        <v>240</v>
      </c>
      <c r="AS715"/>
      <c r="AT715" t="s">
        <v>240</v>
      </c>
      <c r="AU715" t="s">
        <v>240</v>
      </c>
      <c r="AV715" t="s">
        <v>240</v>
      </c>
      <c r="AW715" t="s">
        <v>240</v>
      </c>
      <c r="AX715" s="259" t="s">
        <v>240</v>
      </c>
      <c r="AY715"/>
      <c r="AZ715" t="s">
        <v>240</v>
      </c>
    </row>
    <row r="716" spans="1:52" ht="15" x14ac:dyDescent="0.25">
      <c r="A716" s="266">
        <v>707055</v>
      </c>
      <c r="B716" s="270" t="s">
        <v>467</v>
      </c>
      <c r="C716" t="s">
        <v>188</v>
      </c>
      <c r="D716" t="s">
        <v>186</v>
      </c>
      <c r="E716" t="s">
        <v>186</v>
      </c>
      <c r="F716" t="s">
        <v>188</v>
      </c>
      <c r="G716" t="s">
        <v>186</v>
      </c>
      <c r="H716" t="s">
        <v>188</v>
      </c>
      <c r="I716" t="s">
        <v>188</v>
      </c>
      <c r="J716" t="s">
        <v>188</v>
      </c>
      <c r="K716" t="s">
        <v>188</v>
      </c>
      <c r="L716" t="s">
        <v>187</v>
      </c>
      <c r="M716" t="s">
        <v>186</v>
      </c>
      <c r="N716" t="s">
        <v>186</v>
      </c>
      <c r="O716" t="s">
        <v>240</v>
      </c>
      <c r="P716" t="s">
        <v>240</v>
      </c>
      <c r="Q716" t="s">
        <v>240</v>
      </c>
      <c r="R716" t="s">
        <v>240</v>
      </c>
      <c r="S716" t="s">
        <v>240</v>
      </c>
      <c r="T716" t="s">
        <v>240</v>
      </c>
      <c r="U716" t="s">
        <v>240</v>
      </c>
      <c r="V716" t="s">
        <v>240</v>
      </c>
      <c r="W716" t="s">
        <v>240</v>
      </c>
      <c r="X716" t="s">
        <v>240</v>
      </c>
      <c r="Y716" t="s">
        <v>240</v>
      </c>
      <c r="Z716" t="s">
        <v>240</v>
      </c>
      <c r="AA716" t="s">
        <v>240</v>
      </c>
      <c r="AB716" t="s">
        <v>240</v>
      </c>
      <c r="AC716" t="s">
        <v>240</v>
      </c>
      <c r="AD716" t="s">
        <v>240</v>
      </c>
      <c r="AE716" t="s">
        <v>240</v>
      </c>
      <c r="AF716" t="s">
        <v>240</v>
      </c>
      <c r="AG716" t="s">
        <v>240</v>
      </c>
      <c r="AH716" t="s">
        <v>240</v>
      </c>
      <c r="AI716" t="s">
        <v>240</v>
      </c>
      <c r="AJ716" t="s">
        <v>240</v>
      </c>
      <c r="AK716" t="s">
        <v>240</v>
      </c>
      <c r="AL716" t="s">
        <v>240</v>
      </c>
      <c r="AM716" t="s">
        <v>240</v>
      </c>
      <c r="AN716" t="s">
        <v>240</v>
      </c>
      <c r="AO716" t="s">
        <v>240</v>
      </c>
      <c r="AP716" t="s">
        <v>240</v>
      </c>
      <c r="AQ716" t="s">
        <v>240</v>
      </c>
      <c r="AR716" t="s">
        <v>240</v>
      </c>
      <c r="AS716" t="s">
        <v>240</v>
      </c>
      <c r="AT716" t="s">
        <v>240</v>
      </c>
      <c r="AU716" t="s">
        <v>240</v>
      </c>
      <c r="AV716" t="s">
        <v>240</v>
      </c>
      <c r="AW716" t="s">
        <v>240</v>
      </c>
      <c r="AX716" s="259" t="s">
        <v>240</v>
      </c>
      <c r="AY716"/>
      <c r="AZ716" t="s">
        <v>240</v>
      </c>
    </row>
    <row r="717" spans="1:52" ht="21.75" x14ac:dyDescent="0.25">
      <c r="A717" s="271">
        <v>707056</v>
      </c>
      <c r="B717" s="264" t="s">
        <v>261</v>
      </c>
      <c r="C717" s="286" t="s">
        <v>186</v>
      </c>
      <c r="D717" s="286" t="s">
        <v>186</v>
      </c>
      <c r="E717" s="286" t="s">
        <v>186</v>
      </c>
      <c r="F717" s="286" t="s">
        <v>188</v>
      </c>
      <c r="G717" s="286" t="s">
        <v>186</v>
      </c>
      <c r="H717" s="286" t="s">
        <v>188</v>
      </c>
      <c r="I717" s="286" t="s">
        <v>188</v>
      </c>
      <c r="J717" s="286" t="s">
        <v>187</v>
      </c>
      <c r="K717" s="286" t="s">
        <v>187</v>
      </c>
      <c r="L717" s="286" t="s">
        <v>187</v>
      </c>
      <c r="M717" s="286" t="s">
        <v>187</v>
      </c>
      <c r="N717" s="286" t="s">
        <v>188</v>
      </c>
      <c r="O717" s="264"/>
      <c r="P717" s="264"/>
      <c r="Q717" s="264"/>
      <c r="R717" s="264"/>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S717" s="264"/>
      <c r="AT717" s="264"/>
      <c r="AU717" s="264"/>
      <c r="AV717" s="264"/>
      <c r="AW717" s="264"/>
      <c r="AX717" s="264"/>
      <c r="AY717" s="264" t="s">
        <v>2044</v>
      </c>
      <c r="AZ717" t="s">
        <v>240</v>
      </c>
    </row>
    <row r="718" spans="1:52" ht="15" x14ac:dyDescent="0.25">
      <c r="A718" s="266">
        <v>707057</v>
      </c>
      <c r="B718" s="270" t="s">
        <v>239</v>
      </c>
      <c r="C718" t="s">
        <v>188</v>
      </c>
      <c r="D718" t="s">
        <v>188</v>
      </c>
      <c r="E718" t="s">
        <v>186</v>
      </c>
      <c r="F718" t="s">
        <v>188</v>
      </c>
      <c r="G718" t="s">
        <v>188</v>
      </c>
      <c r="H718" t="s">
        <v>188</v>
      </c>
      <c r="I718" t="s">
        <v>188</v>
      </c>
      <c r="J718" t="s">
        <v>186</v>
      </c>
      <c r="K718" t="s">
        <v>188</v>
      </c>
      <c r="L718" t="s">
        <v>188</v>
      </c>
      <c r="M718" t="s">
        <v>188</v>
      </c>
      <c r="N718" t="s">
        <v>188</v>
      </c>
      <c r="O718" t="s">
        <v>186</v>
      </c>
      <c r="P718" t="s">
        <v>188</v>
      </c>
      <c r="Q718" t="s">
        <v>186</v>
      </c>
      <c r="R718" t="s">
        <v>188</v>
      </c>
      <c r="S718" t="s">
        <v>188</v>
      </c>
      <c r="T718" t="s">
        <v>188</v>
      </c>
      <c r="U718" t="s">
        <v>188</v>
      </c>
      <c r="V718" t="s">
        <v>188</v>
      </c>
      <c r="W718" t="s">
        <v>188</v>
      </c>
      <c r="X718" t="s">
        <v>188</v>
      </c>
      <c r="Y718" t="s">
        <v>188</v>
      </c>
      <c r="Z718" t="s">
        <v>188</v>
      </c>
      <c r="AA718" t="s">
        <v>188</v>
      </c>
      <c r="AB718" t="s">
        <v>188</v>
      </c>
      <c r="AC718" t="s">
        <v>188</v>
      </c>
      <c r="AD718" t="s">
        <v>188</v>
      </c>
      <c r="AE718" t="s">
        <v>188</v>
      </c>
      <c r="AF718" t="s">
        <v>186</v>
      </c>
      <c r="AG718" t="s">
        <v>188</v>
      </c>
      <c r="AH718" t="s">
        <v>188</v>
      </c>
      <c r="AI718" t="s">
        <v>188</v>
      </c>
      <c r="AJ718" t="s">
        <v>188</v>
      </c>
      <c r="AK718" t="s">
        <v>188</v>
      </c>
      <c r="AL718" t="s">
        <v>188</v>
      </c>
      <c r="AM718" t="s">
        <v>240</v>
      </c>
      <c r="AN718" t="s">
        <v>240</v>
      </c>
      <c r="AO718" t="s">
        <v>240</v>
      </c>
      <c r="AP718" t="s">
        <v>240</v>
      </c>
      <c r="AQ718" t="s">
        <v>240</v>
      </c>
      <c r="AR718" t="s">
        <v>240</v>
      </c>
      <c r="AS718" t="s">
        <v>240</v>
      </c>
      <c r="AT718" t="s">
        <v>240</v>
      </c>
      <c r="AU718" t="s">
        <v>240</v>
      </c>
      <c r="AV718" t="s">
        <v>240</v>
      </c>
      <c r="AW718" t="s">
        <v>240</v>
      </c>
      <c r="AX718" s="259" t="s">
        <v>240</v>
      </c>
      <c r="AY718"/>
      <c r="AZ718" t="s">
        <v>240</v>
      </c>
    </row>
    <row r="719" spans="1:52" ht="15" x14ac:dyDescent="0.25">
      <c r="A719" s="269">
        <v>707058</v>
      </c>
      <c r="B719" s="264" t="s">
        <v>261</v>
      </c>
      <c r="C719" s="264" t="s">
        <v>188</v>
      </c>
      <c r="D719" s="264" t="s">
        <v>186</v>
      </c>
      <c r="E719" s="264" t="s">
        <v>188</v>
      </c>
      <c r="F719" s="264" t="s">
        <v>187</v>
      </c>
      <c r="G719" s="264" t="s">
        <v>187</v>
      </c>
      <c r="H719" s="264" t="s">
        <v>186</v>
      </c>
      <c r="I719" s="264" t="s">
        <v>187</v>
      </c>
      <c r="J719" s="264" t="s">
        <v>187</v>
      </c>
      <c r="K719" s="264" t="s">
        <v>187</v>
      </c>
      <c r="L719" s="264" t="s">
        <v>187</v>
      </c>
      <c r="M719" t="s">
        <v>186</v>
      </c>
      <c r="N719" t="s">
        <v>186</v>
      </c>
      <c r="O719" s="264" t="s">
        <v>240</v>
      </c>
      <c r="P719" s="264" t="s">
        <v>240</v>
      </c>
      <c r="Q719" s="264" t="s">
        <v>240</v>
      </c>
      <c r="R719" s="264" t="s">
        <v>240</v>
      </c>
      <c r="S719" s="264" t="s">
        <v>240</v>
      </c>
      <c r="T719" s="264" t="s">
        <v>240</v>
      </c>
      <c r="U719" s="264" t="s">
        <v>240</v>
      </c>
      <c r="V719" s="264" t="s">
        <v>240</v>
      </c>
      <c r="W719" s="264" t="s">
        <v>240</v>
      </c>
      <c r="X719" s="264" t="s">
        <v>240</v>
      </c>
      <c r="Y719" s="264" t="s">
        <v>240</v>
      </c>
      <c r="Z719" s="264" t="s">
        <v>240</v>
      </c>
      <c r="AA719" s="264" t="s">
        <v>240</v>
      </c>
      <c r="AB719" s="264" t="s">
        <v>240</v>
      </c>
      <c r="AC719" s="264" t="s">
        <v>240</v>
      </c>
      <c r="AD719" s="264" t="s">
        <v>240</v>
      </c>
      <c r="AE719" s="264" t="s">
        <v>240</v>
      </c>
      <c r="AF719" s="264" t="s">
        <v>240</v>
      </c>
      <c r="AG719" s="264" t="s">
        <v>240</v>
      </c>
      <c r="AH719" s="264" t="s">
        <v>240</v>
      </c>
      <c r="AI719" s="264" t="s">
        <v>240</v>
      </c>
      <c r="AJ719" s="264" t="s">
        <v>240</v>
      </c>
      <c r="AK719" s="264" t="s">
        <v>240</v>
      </c>
      <c r="AL719" s="264" t="s">
        <v>240</v>
      </c>
      <c r="AM719" s="264" t="s">
        <v>240</v>
      </c>
      <c r="AN719" s="264" t="s">
        <v>240</v>
      </c>
      <c r="AO719" s="264" t="s">
        <v>240</v>
      </c>
      <c r="AP719" s="264" t="s">
        <v>240</v>
      </c>
      <c r="AQ719" s="264" t="s">
        <v>240</v>
      </c>
      <c r="AR719" s="264" t="s">
        <v>240</v>
      </c>
      <c r="AS719" s="264" t="s">
        <v>240</v>
      </c>
      <c r="AT719" s="264" t="s">
        <v>240</v>
      </c>
      <c r="AU719" s="264" t="s">
        <v>240</v>
      </c>
      <c r="AV719" s="264" t="s">
        <v>240</v>
      </c>
      <c r="AW719" s="264" t="s">
        <v>240</v>
      </c>
      <c r="AX719" s="264" t="s">
        <v>240</v>
      </c>
      <c r="AY719" s="264" t="s">
        <v>2044</v>
      </c>
      <c r="AZ719" t="s">
        <v>5190</v>
      </c>
    </row>
    <row r="720" spans="1:52" ht="15" x14ac:dyDescent="0.25">
      <c r="A720" s="269">
        <v>707059</v>
      </c>
      <c r="B720" s="264" t="s">
        <v>261</v>
      </c>
      <c r="C720" s="264" t="s">
        <v>186</v>
      </c>
      <c r="D720" s="264" t="s">
        <v>188</v>
      </c>
      <c r="E720" s="264" t="s">
        <v>186</v>
      </c>
      <c r="F720" s="264" t="s">
        <v>188</v>
      </c>
      <c r="G720" s="264" t="s">
        <v>188</v>
      </c>
      <c r="H720" s="264" t="s">
        <v>188</v>
      </c>
      <c r="I720" s="264" t="s">
        <v>186</v>
      </c>
      <c r="J720" s="264" t="s">
        <v>188</v>
      </c>
      <c r="K720" s="264" t="s">
        <v>188</v>
      </c>
      <c r="L720" s="264" t="s">
        <v>186</v>
      </c>
      <c r="M720" t="s">
        <v>186</v>
      </c>
      <c r="N720" t="s">
        <v>186</v>
      </c>
      <c r="O720" s="264" t="s">
        <v>240</v>
      </c>
      <c r="P720" s="264" t="s">
        <v>240</v>
      </c>
      <c r="Q720" s="264" t="s">
        <v>240</v>
      </c>
      <c r="R720" s="264" t="s">
        <v>240</v>
      </c>
      <c r="S720" s="264" t="s">
        <v>240</v>
      </c>
      <c r="T720" s="264" t="s">
        <v>240</v>
      </c>
      <c r="U720" s="264" t="s">
        <v>240</v>
      </c>
      <c r="V720" s="264" t="s">
        <v>240</v>
      </c>
      <c r="W720" s="264" t="s">
        <v>240</v>
      </c>
      <c r="X720" s="264" t="s">
        <v>240</v>
      </c>
      <c r="Y720" s="264" t="s">
        <v>240</v>
      </c>
      <c r="Z720" s="264" t="s">
        <v>240</v>
      </c>
      <c r="AA720" s="264" t="s">
        <v>240</v>
      </c>
      <c r="AB720" s="264" t="s">
        <v>240</v>
      </c>
      <c r="AC720" s="264" t="s">
        <v>240</v>
      </c>
      <c r="AD720" s="264" t="s">
        <v>240</v>
      </c>
      <c r="AE720" s="264" t="s">
        <v>240</v>
      </c>
      <c r="AF720" s="264" t="s">
        <v>240</v>
      </c>
      <c r="AG720" s="264" t="s">
        <v>240</v>
      </c>
      <c r="AH720" s="264" t="s">
        <v>240</v>
      </c>
      <c r="AI720" s="264" t="s">
        <v>240</v>
      </c>
      <c r="AJ720" s="264" t="s">
        <v>240</v>
      </c>
      <c r="AK720" s="264" t="s">
        <v>240</v>
      </c>
      <c r="AL720" s="264" t="s">
        <v>240</v>
      </c>
      <c r="AM720" s="264" t="s">
        <v>240</v>
      </c>
      <c r="AN720" s="264" t="s">
        <v>240</v>
      </c>
      <c r="AO720" s="264" t="s">
        <v>240</v>
      </c>
      <c r="AP720" s="264" t="s">
        <v>240</v>
      </c>
      <c r="AQ720" s="264" t="s">
        <v>240</v>
      </c>
      <c r="AR720" s="264" t="s">
        <v>240</v>
      </c>
      <c r="AS720" s="264" t="s">
        <v>240</v>
      </c>
      <c r="AT720" s="264" t="s">
        <v>240</v>
      </c>
      <c r="AU720" s="264" t="s">
        <v>240</v>
      </c>
      <c r="AV720" s="264" t="s">
        <v>240</v>
      </c>
      <c r="AW720" s="264" t="s">
        <v>240</v>
      </c>
      <c r="AX720" s="264" t="s">
        <v>240</v>
      </c>
      <c r="AY720" s="264" t="s">
        <v>2044</v>
      </c>
      <c r="AZ720" t="s">
        <v>5190</v>
      </c>
    </row>
    <row r="721" spans="1:52" ht="15" x14ac:dyDescent="0.25">
      <c r="A721" s="269">
        <v>707060</v>
      </c>
      <c r="B721" s="264" t="s">
        <v>261</v>
      </c>
      <c r="C721" s="264" t="s">
        <v>188</v>
      </c>
      <c r="D721" s="264" t="s">
        <v>188</v>
      </c>
      <c r="E721" s="264" t="s">
        <v>188</v>
      </c>
      <c r="F721" s="264" t="s">
        <v>188</v>
      </c>
      <c r="G721" s="264" t="s">
        <v>188</v>
      </c>
      <c r="H721" s="264" t="s">
        <v>188</v>
      </c>
      <c r="I721" s="264" t="s">
        <v>187</v>
      </c>
      <c r="J721" s="264" t="s">
        <v>187</v>
      </c>
      <c r="K721" s="264" t="s">
        <v>187</v>
      </c>
      <c r="L721" s="264" t="s">
        <v>187</v>
      </c>
      <c r="M721" t="s">
        <v>188</v>
      </c>
      <c r="N721" t="s">
        <v>186</v>
      </c>
      <c r="O721" s="264" t="s">
        <v>240</v>
      </c>
      <c r="P721" s="264" t="s">
        <v>240</v>
      </c>
      <c r="Q721" s="264" t="s">
        <v>240</v>
      </c>
      <c r="R721" s="264" t="s">
        <v>240</v>
      </c>
      <c r="S721" s="264" t="s">
        <v>240</v>
      </c>
      <c r="T721" s="264" t="s">
        <v>240</v>
      </c>
      <c r="U721" s="264" t="s">
        <v>240</v>
      </c>
      <c r="V721" s="264" t="s">
        <v>240</v>
      </c>
      <c r="W721" s="264" t="s">
        <v>240</v>
      </c>
      <c r="X721" s="264" t="s">
        <v>240</v>
      </c>
      <c r="Y721" s="264" t="s">
        <v>240</v>
      </c>
      <c r="Z721" s="264" t="s">
        <v>240</v>
      </c>
      <c r="AA721" s="264" t="s">
        <v>240</v>
      </c>
      <c r="AB721" s="264" t="s">
        <v>240</v>
      </c>
      <c r="AC721" s="264" t="s">
        <v>240</v>
      </c>
      <c r="AD721" s="264" t="s">
        <v>240</v>
      </c>
      <c r="AE721" s="264" t="s">
        <v>240</v>
      </c>
      <c r="AF721" s="264" t="s">
        <v>240</v>
      </c>
      <c r="AG721" s="264" t="s">
        <v>240</v>
      </c>
      <c r="AH721" s="264" t="s">
        <v>240</v>
      </c>
      <c r="AI721" s="264" t="s">
        <v>240</v>
      </c>
      <c r="AJ721" s="264" t="s">
        <v>240</v>
      </c>
      <c r="AK721" s="264" t="s">
        <v>240</v>
      </c>
      <c r="AL721" s="264" t="s">
        <v>240</v>
      </c>
      <c r="AM721" s="264" t="s">
        <v>240</v>
      </c>
      <c r="AN721" s="264" t="s">
        <v>240</v>
      </c>
      <c r="AO721" s="264" t="s">
        <v>240</v>
      </c>
      <c r="AP721" s="264" t="s">
        <v>240</v>
      </c>
      <c r="AQ721" s="264" t="s">
        <v>240</v>
      </c>
      <c r="AR721" s="264" t="s">
        <v>240</v>
      </c>
      <c r="AS721" s="264" t="s">
        <v>240</v>
      </c>
      <c r="AT721" s="264" t="s">
        <v>240</v>
      </c>
      <c r="AU721" s="264" t="s">
        <v>240</v>
      </c>
      <c r="AV721" s="264" t="s">
        <v>240</v>
      </c>
      <c r="AW721" s="264" t="s">
        <v>240</v>
      </c>
      <c r="AX721" s="264" t="s">
        <v>240</v>
      </c>
      <c r="AY721" s="264" t="s">
        <v>2044</v>
      </c>
      <c r="AZ721" t="s">
        <v>5190</v>
      </c>
    </row>
    <row r="722" spans="1:52" ht="15" x14ac:dyDescent="0.25">
      <c r="A722" s="266">
        <v>707061</v>
      </c>
      <c r="B722" s="270" t="s">
        <v>261</v>
      </c>
      <c r="C722" t="s">
        <v>188</v>
      </c>
      <c r="D722" t="s">
        <v>186</v>
      </c>
      <c r="E722" t="s">
        <v>186</v>
      </c>
      <c r="F722" t="s">
        <v>188</v>
      </c>
      <c r="G722" t="s">
        <v>186</v>
      </c>
      <c r="H722" t="s">
        <v>188</v>
      </c>
      <c r="I722" t="s">
        <v>187</v>
      </c>
      <c r="J722" t="s">
        <v>188</v>
      </c>
      <c r="K722" t="s">
        <v>187</v>
      </c>
      <c r="L722" t="s">
        <v>187</v>
      </c>
      <c r="M722" t="s">
        <v>187</v>
      </c>
      <c r="N722" t="s">
        <v>187</v>
      </c>
      <c r="O722" t="s">
        <v>240</v>
      </c>
      <c r="P722" t="s">
        <v>240</v>
      </c>
      <c r="Q722" t="s">
        <v>240</v>
      </c>
      <c r="R722" t="s">
        <v>240</v>
      </c>
      <c r="S722" t="s">
        <v>240</v>
      </c>
      <c r="T722" t="s">
        <v>240</v>
      </c>
      <c r="U722" t="s">
        <v>240</v>
      </c>
      <c r="V722" t="s">
        <v>240</v>
      </c>
      <c r="W722" t="s">
        <v>240</v>
      </c>
      <c r="X722" t="s">
        <v>240</v>
      </c>
      <c r="Y722" t="s">
        <v>240</v>
      </c>
      <c r="Z722" t="s">
        <v>240</v>
      </c>
      <c r="AA722" t="s">
        <v>240</v>
      </c>
      <c r="AB722" t="s">
        <v>240</v>
      </c>
      <c r="AC722" t="s">
        <v>240</v>
      </c>
      <c r="AD722" t="s">
        <v>240</v>
      </c>
      <c r="AE722" t="s">
        <v>240</v>
      </c>
      <c r="AF722" t="s">
        <v>240</v>
      </c>
      <c r="AG722" t="s">
        <v>240</v>
      </c>
      <c r="AH722" t="s">
        <v>240</v>
      </c>
      <c r="AI722" t="s">
        <v>240</v>
      </c>
      <c r="AJ722" t="s">
        <v>240</v>
      </c>
      <c r="AK722" t="s">
        <v>240</v>
      </c>
      <c r="AL722" t="s">
        <v>240</v>
      </c>
      <c r="AM722" t="s">
        <v>240</v>
      </c>
      <c r="AN722" t="s">
        <v>240</v>
      </c>
      <c r="AO722" t="s">
        <v>240</v>
      </c>
      <c r="AP722" t="s">
        <v>240</v>
      </c>
      <c r="AQ722" t="s">
        <v>240</v>
      </c>
      <c r="AR722" t="s">
        <v>240</v>
      </c>
      <c r="AS722" t="s">
        <v>240</v>
      </c>
      <c r="AT722" t="s">
        <v>240</v>
      </c>
      <c r="AU722" t="s">
        <v>240</v>
      </c>
      <c r="AV722" t="s">
        <v>240</v>
      </c>
      <c r="AW722" t="s">
        <v>240</v>
      </c>
      <c r="AX722" s="259" t="s">
        <v>240</v>
      </c>
      <c r="AY722"/>
      <c r="AZ722" t="s">
        <v>240</v>
      </c>
    </row>
    <row r="723" spans="1:52" ht="15" x14ac:dyDescent="0.25">
      <c r="A723" s="269">
        <v>707062</v>
      </c>
      <c r="B723" s="264" t="s">
        <v>261</v>
      </c>
      <c r="C723" s="264" t="s">
        <v>188</v>
      </c>
      <c r="D723" s="264" t="s">
        <v>188</v>
      </c>
      <c r="E723" s="264" t="s">
        <v>188</v>
      </c>
      <c r="F723" s="264" t="s">
        <v>188</v>
      </c>
      <c r="G723" s="264" t="s">
        <v>188</v>
      </c>
      <c r="H723" s="264" t="s">
        <v>188</v>
      </c>
      <c r="I723" s="264" t="s">
        <v>188</v>
      </c>
      <c r="J723" s="264" t="s">
        <v>188</v>
      </c>
      <c r="K723" s="264" t="s">
        <v>187</v>
      </c>
      <c r="L723" s="264" t="s">
        <v>188</v>
      </c>
      <c r="M723" t="s">
        <v>186</v>
      </c>
      <c r="N723" t="s">
        <v>186</v>
      </c>
      <c r="O723" s="264" t="s">
        <v>240</v>
      </c>
      <c r="P723" s="264" t="s">
        <v>240</v>
      </c>
      <c r="Q723" s="264" t="s">
        <v>240</v>
      </c>
      <c r="R723" s="264" t="s">
        <v>240</v>
      </c>
      <c r="S723" s="264" t="s">
        <v>240</v>
      </c>
      <c r="T723" s="264" t="s">
        <v>240</v>
      </c>
      <c r="U723" s="264" t="s">
        <v>240</v>
      </c>
      <c r="V723" s="264" t="s">
        <v>240</v>
      </c>
      <c r="W723" s="264" t="s">
        <v>240</v>
      </c>
      <c r="X723" s="264" t="s">
        <v>240</v>
      </c>
      <c r="Y723" s="264" t="s">
        <v>240</v>
      </c>
      <c r="Z723" s="264" t="s">
        <v>240</v>
      </c>
      <c r="AA723" s="264" t="s">
        <v>240</v>
      </c>
      <c r="AB723" s="264" t="s">
        <v>240</v>
      </c>
      <c r="AC723" s="264" t="s">
        <v>240</v>
      </c>
      <c r="AD723" s="264" t="s">
        <v>240</v>
      </c>
      <c r="AE723" s="264" t="s">
        <v>240</v>
      </c>
      <c r="AF723" s="264" t="s">
        <v>240</v>
      </c>
      <c r="AG723" s="264" t="s">
        <v>240</v>
      </c>
      <c r="AH723" s="264" t="s">
        <v>240</v>
      </c>
      <c r="AI723" s="264" t="s">
        <v>240</v>
      </c>
      <c r="AJ723" s="264" t="s">
        <v>240</v>
      </c>
      <c r="AK723" s="264" t="s">
        <v>240</v>
      </c>
      <c r="AL723" s="264" t="s">
        <v>240</v>
      </c>
      <c r="AM723" s="264" t="s">
        <v>240</v>
      </c>
      <c r="AN723" s="264" t="s">
        <v>240</v>
      </c>
      <c r="AO723" s="264" t="s">
        <v>240</v>
      </c>
      <c r="AP723" s="264" t="s">
        <v>240</v>
      </c>
      <c r="AQ723" s="264" t="s">
        <v>240</v>
      </c>
      <c r="AR723" s="264" t="s">
        <v>240</v>
      </c>
      <c r="AS723" s="264" t="s">
        <v>240</v>
      </c>
      <c r="AT723" s="264" t="s">
        <v>240</v>
      </c>
      <c r="AU723" s="264" t="s">
        <v>240</v>
      </c>
      <c r="AV723" s="264" t="s">
        <v>240</v>
      </c>
      <c r="AW723" s="264" t="s">
        <v>240</v>
      </c>
      <c r="AX723" s="264" t="s">
        <v>240</v>
      </c>
      <c r="AY723" s="264" t="s">
        <v>2044</v>
      </c>
      <c r="AZ723" t="s">
        <v>5190</v>
      </c>
    </row>
    <row r="724" spans="1:52" ht="15" x14ac:dyDescent="0.25">
      <c r="A724" s="269">
        <v>707063</v>
      </c>
      <c r="B724" s="264" t="s">
        <v>261</v>
      </c>
      <c r="C724" s="264" t="s">
        <v>188</v>
      </c>
      <c r="D724" s="264" t="s">
        <v>188</v>
      </c>
      <c r="E724" s="264" t="s">
        <v>188</v>
      </c>
      <c r="F724" s="264" t="s">
        <v>188</v>
      </c>
      <c r="G724" s="264" t="s">
        <v>188</v>
      </c>
      <c r="H724" s="264" t="s">
        <v>188</v>
      </c>
      <c r="I724" s="264" t="s">
        <v>187</v>
      </c>
      <c r="J724" s="264" t="s">
        <v>187</v>
      </c>
      <c r="K724" s="264" t="s">
        <v>187</v>
      </c>
      <c r="L724" s="264" t="s">
        <v>187</v>
      </c>
      <c r="M724" t="s">
        <v>186</v>
      </c>
      <c r="N724" t="s">
        <v>186</v>
      </c>
      <c r="O724" s="264" t="s">
        <v>240</v>
      </c>
      <c r="P724" s="264" t="s">
        <v>240</v>
      </c>
      <c r="Q724" s="264" t="s">
        <v>240</v>
      </c>
      <c r="R724" s="264" t="s">
        <v>240</v>
      </c>
      <c r="S724" s="264" t="s">
        <v>240</v>
      </c>
      <c r="T724" s="264" t="s">
        <v>240</v>
      </c>
      <c r="U724" s="264" t="s">
        <v>240</v>
      </c>
      <c r="V724" s="264" t="s">
        <v>240</v>
      </c>
      <c r="W724" s="264" t="s">
        <v>240</v>
      </c>
      <c r="X724" s="264" t="s">
        <v>240</v>
      </c>
      <c r="Y724" s="264" t="s">
        <v>240</v>
      </c>
      <c r="Z724" s="264" t="s">
        <v>240</v>
      </c>
      <c r="AA724" s="264" t="s">
        <v>240</v>
      </c>
      <c r="AB724" s="264" t="s">
        <v>240</v>
      </c>
      <c r="AC724" s="264" t="s">
        <v>240</v>
      </c>
      <c r="AD724" s="264" t="s">
        <v>240</v>
      </c>
      <c r="AE724" s="264" t="s">
        <v>240</v>
      </c>
      <c r="AF724" s="264" t="s">
        <v>240</v>
      </c>
      <c r="AG724" s="264" t="s">
        <v>240</v>
      </c>
      <c r="AH724" s="264" t="s">
        <v>240</v>
      </c>
      <c r="AI724" s="264" t="s">
        <v>240</v>
      </c>
      <c r="AJ724" s="264" t="s">
        <v>240</v>
      </c>
      <c r="AK724" s="264" t="s">
        <v>240</v>
      </c>
      <c r="AL724" s="264" t="s">
        <v>240</v>
      </c>
      <c r="AM724" s="264" t="s">
        <v>240</v>
      </c>
      <c r="AN724" s="264" t="s">
        <v>240</v>
      </c>
      <c r="AO724" s="264" t="s">
        <v>240</v>
      </c>
      <c r="AP724" s="264" t="s">
        <v>240</v>
      </c>
      <c r="AQ724" s="264" t="s">
        <v>240</v>
      </c>
      <c r="AR724" s="264" t="s">
        <v>240</v>
      </c>
      <c r="AS724" s="264" t="s">
        <v>240</v>
      </c>
      <c r="AT724" s="264" t="s">
        <v>240</v>
      </c>
      <c r="AU724" s="264" t="s">
        <v>240</v>
      </c>
      <c r="AV724" s="264" t="s">
        <v>240</v>
      </c>
      <c r="AW724" s="264" t="s">
        <v>240</v>
      </c>
      <c r="AX724" s="264" t="s">
        <v>240</v>
      </c>
      <c r="AY724" s="264" t="s">
        <v>2044</v>
      </c>
      <c r="AZ724" t="s">
        <v>5190</v>
      </c>
    </row>
    <row r="725" spans="1:52" ht="15" x14ac:dyDescent="0.25">
      <c r="A725" s="269">
        <v>707064</v>
      </c>
      <c r="B725" s="264" t="s">
        <v>261</v>
      </c>
      <c r="C725" s="264" t="s">
        <v>188</v>
      </c>
      <c r="D725" s="264" t="s">
        <v>188</v>
      </c>
      <c r="E725" s="264" t="s">
        <v>188</v>
      </c>
      <c r="F725" s="264" t="s">
        <v>188</v>
      </c>
      <c r="G725" s="264" t="s">
        <v>188</v>
      </c>
      <c r="H725" s="264" t="s">
        <v>188</v>
      </c>
      <c r="I725" s="264" t="s">
        <v>187</v>
      </c>
      <c r="J725" s="264" t="s">
        <v>187</v>
      </c>
      <c r="K725" s="264" t="s">
        <v>187</v>
      </c>
      <c r="L725" s="264" t="s">
        <v>187</v>
      </c>
      <c r="M725" t="s">
        <v>188</v>
      </c>
      <c r="N725" t="s">
        <v>186</v>
      </c>
      <c r="O725" s="264" t="s">
        <v>240</v>
      </c>
      <c r="P725" s="264" t="s">
        <v>240</v>
      </c>
      <c r="Q725" s="264" t="s">
        <v>240</v>
      </c>
      <c r="R725" s="264" t="s">
        <v>240</v>
      </c>
      <c r="S725" s="264" t="s">
        <v>240</v>
      </c>
      <c r="T725" s="264" t="s">
        <v>240</v>
      </c>
      <c r="U725" s="264" t="s">
        <v>240</v>
      </c>
      <c r="V725" s="264" t="s">
        <v>240</v>
      </c>
      <c r="W725" s="264" t="s">
        <v>240</v>
      </c>
      <c r="X725" s="264" t="s">
        <v>240</v>
      </c>
      <c r="Y725" s="264" t="s">
        <v>240</v>
      </c>
      <c r="Z725" s="264" t="s">
        <v>240</v>
      </c>
      <c r="AA725" s="264" t="s">
        <v>240</v>
      </c>
      <c r="AB725" s="264" t="s">
        <v>240</v>
      </c>
      <c r="AC725" s="264" t="s">
        <v>240</v>
      </c>
      <c r="AD725" s="264" t="s">
        <v>240</v>
      </c>
      <c r="AE725" s="264" t="s">
        <v>240</v>
      </c>
      <c r="AF725" s="264" t="s">
        <v>240</v>
      </c>
      <c r="AG725" s="264" t="s">
        <v>240</v>
      </c>
      <c r="AH725" s="264" t="s">
        <v>240</v>
      </c>
      <c r="AI725" s="264" t="s">
        <v>240</v>
      </c>
      <c r="AJ725" s="264" t="s">
        <v>240</v>
      </c>
      <c r="AK725" s="264" t="s">
        <v>240</v>
      </c>
      <c r="AL725" s="264" t="s">
        <v>240</v>
      </c>
      <c r="AM725" s="264" t="s">
        <v>240</v>
      </c>
      <c r="AN725" s="264" t="s">
        <v>240</v>
      </c>
      <c r="AO725" s="264" t="s">
        <v>240</v>
      </c>
      <c r="AP725" s="264" t="s">
        <v>240</v>
      </c>
      <c r="AQ725" s="264" t="s">
        <v>240</v>
      </c>
      <c r="AR725" s="264" t="s">
        <v>240</v>
      </c>
      <c r="AS725" s="264" t="s">
        <v>240</v>
      </c>
      <c r="AT725" s="264" t="s">
        <v>240</v>
      </c>
      <c r="AU725" s="264" t="s">
        <v>240</v>
      </c>
      <c r="AV725" s="264" t="s">
        <v>240</v>
      </c>
      <c r="AW725" s="264" t="s">
        <v>240</v>
      </c>
      <c r="AX725" s="264" t="s">
        <v>240</v>
      </c>
      <c r="AY725" s="264" t="s">
        <v>2044</v>
      </c>
      <c r="AZ725" t="s">
        <v>5190</v>
      </c>
    </row>
    <row r="726" spans="1:52" ht="15" x14ac:dyDescent="0.25">
      <c r="A726" s="271">
        <v>707065</v>
      </c>
      <c r="B726" s="264" t="s">
        <v>261</v>
      </c>
      <c r="C726" s="209" t="s">
        <v>188</v>
      </c>
      <c r="D726" s="209" t="s">
        <v>186</v>
      </c>
      <c r="E726" s="209" t="s">
        <v>186</v>
      </c>
      <c r="F726" s="209" t="s">
        <v>188</v>
      </c>
      <c r="G726" s="209" t="s">
        <v>187</v>
      </c>
      <c r="H726" s="209" t="s">
        <v>187</v>
      </c>
      <c r="I726" s="209" t="s">
        <v>188</v>
      </c>
      <c r="J726" s="209" t="s">
        <v>188</v>
      </c>
      <c r="K726" s="209" t="s">
        <v>187</v>
      </c>
      <c r="L726" s="209" t="s">
        <v>187</v>
      </c>
      <c r="M726" s="209" t="s">
        <v>187</v>
      </c>
      <c r="N726" s="209" t="s">
        <v>187</v>
      </c>
      <c r="O726" s="264"/>
      <c r="P726" s="264"/>
      <c r="Q726" s="264"/>
      <c r="R726" s="264"/>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S726" s="264"/>
      <c r="AT726" s="264"/>
      <c r="AU726" s="264"/>
      <c r="AV726" s="264"/>
      <c r="AW726" s="264"/>
      <c r="AX726" s="264"/>
      <c r="AY726" s="264" t="s">
        <v>2044</v>
      </c>
      <c r="AZ726" t="s">
        <v>240</v>
      </c>
    </row>
    <row r="727" spans="1:52" ht="15" x14ac:dyDescent="0.25">
      <c r="A727" s="269">
        <v>707066</v>
      </c>
      <c r="B727" s="264" t="s">
        <v>261</v>
      </c>
      <c r="C727" s="264" t="s">
        <v>186</v>
      </c>
      <c r="D727" s="264" t="s">
        <v>186</v>
      </c>
      <c r="E727" s="264" t="s">
        <v>186</v>
      </c>
      <c r="F727" s="264" t="s">
        <v>188</v>
      </c>
      <c r="G727" s="264" t="s">
        <v>188</v>
      </c>
      <c r="H727" s="264" t="s">
        <v>188</v>
      </c>
      <c r="I727" s="264" t="s">
        <v>187</v>
      </c>
      <c r="J727" s="264" t="s">
        <v>187</v>
      </c>
      <c r="K727" s="264" t="s">
        <v>187</v>
      </c>
      <c r="L727" s="264" t="s">
        <v>187</v>
      </c>
      <c r="M727" t="s">
        <v>186</v>
      </c>
      <c r="N727" t="s">
        <v>186</v>
      </c>
      <c r="O727" s="264" t="s">
        <v>240</v>
      </c>
      <c r="P727" s="264" t="s">
        <v>240</v>
      </c>
      <c r="Q727" s="264" t="s">
        <v>240</v>
      </c>
      <c r="R727" s="264" t="s">
        <v>240</v>
      </c>
      <c r="S727" s="264" t="s">
        <v>240</v>
      </c>
      <c r="T727" s="264" t="s">
        <v>240</v>
      </c>
      <c r="U727" s="264" t="s">
        <v>240</v>
      </c>
      <c r="V727" s="264" t="s">
        <v>240</v>
      </c>
      <c r="W727" s="264" t="s">
        <v>240</v>
      </c>
      <c r="X727" s="264" t="s">
        <v>240</v>
      </c>
      <c r="Y727" s="264" t="s">
        <v>240</v>
      </c>
      <c r="Z727" s="264" t="s">
        <v>240</v>
      </c>
      <c r="AA727" s="264" t="s">
        <v>240</v>
      </c>
      <c r="AB727" s="264" t="s">
        <v>240</v>
      </c>
      <c r="AC727" s="264" t="s">
        <v>240</v>
      </c>
      <c r="AD727" s="264" t="s">
        <v>240</v>
      </c>
      <c r="AE727" s="264" t="s">
        <v>240</v>
      </c>
      <c r="AF727" s="264" t="s">
        <v>240</v>
      </c>
      <c r="AG727" s="264" t="s">
        <v>240</v>
      </c>
      <c r="AH727" s="264" t="s">
        <v>240</v>
      </c>
      <c r="AI727" s="264" t="s">
        <v>240</v>
      </c>
      <c r="AJ727" s="264" t="s">
        <v>240</v>
      </c>
      <c r="AK727" s="264" t="s">
        <v>240</v>
      </c>
      <c r="AL727" s="264" t="s">
        <v>240</v>
      </c>
      <c r="AM727" s="264" t="s">
        <v>240</v>
      </c>
      <c r="AN727" s="264" t="s">
        <v>240</v>
      </c>
      <c r="AO727" s="264" t="s">
        <v>240</v>
      </c>
      <c r="AP727" s="264" t="s">
        <v>240</v>
      </c>
      <c r="AQ727" s="264" t="s">
        <v>240</v>
      </c>
      <c r="AR727" s="264" t="s">
        <v>240</v>
      </c>
      <c r="AS727" s="264" t="s">
        <v>240</v>
      </c>
      <c r="AT727" s="264" t="s">
        <v>240</v>
      </c>
      <c r="AU727" s="264" t="s">
        <v>240</v>
      </c>
      <c r="AV727" s="264" t="s">
        <v>240</v>
      </c>
      <c r="AW727" s="264" t="s">
        <v>240</v>
      </c>
      <c r="AX727" s="264" t="s">
        <v>240</v>
      </c>
      <c r="AY727" s="264" t="s">
        <v>2044</v>
      </c>
      <c r="AZ727" t="s">
        <v>5190</v>
      </c>
    </row>
    <row r="728" spans="1:52" ht="15" x14ac:dyDescent="0.25">
      <c r="A728" s="269">
        <v>707067</v>
      </c>
      <c r="B728" s="264" t="s">
        <v>261</v>
      </c>
      <c r="C728" s="264" t="s">
        <v>188</v>
      </c>
      <c r="D728" s="264" t="s">
        <v>188</v>
      </c>
      <c r="E728" s="264" t="s">
        <v>188</v>
      </c>
      <c r="F728" s="264" t="s">
        <v>187</v>
      </c>
      <c r="G728" s="264" t="s">
        <v>187</v>
      </c>
      <c r="H728" s="264" t="s">
        <v>188</v>
      </c>
      <c r="I728" s="264" t="s">
        <v>187</v>
      </c>
      <c r="J728" s="264" t="s">
        <v>187</v>
      </c>
      <c r="K728" s="264" t="s">
        <v>187</v>
      </c>
      <c r="L728" s="264" t="s">
        <v>187</v>
      </c>
      <c r="M728" t="s">
        <v>186</v>
      </c>
      <c r="N728" t="s">
        <v>186</v>
      </c>
      <c r="O728" s="264" t="s">
        <v>240</v>
      </c>
      <c r="P728" s="264" t="s">
        <v>240</v>
      </c>
      <c r="Q728" s="264" t="s">
        <v>240</v>
      </c>
      <c r="R728" s="264" t="s">
        <v>240</v>
      </c>
      <c r="S728" s="264" t="s">
        <v>240</v>
      </c>
      <c r="T728" s="264" t="s">
        <v>240</v>
      </c>
      <c r="U728" s="264" t="s">
        <v>240</v>
      </c>
      <c r="V728" s="264" t="s">
        <v>240</v>
      </c>
      <c r="W728" s="264" t="s">
        <v>240</v>
      </c>
      <c r="X728" s="264" t="s">
        <v>240</v>
      </c>
      <c r="Y728" s="264" t="s">
        <v>240</v>
      </c>
      <c r="Z728" s="264" t="s">
        <v>240</v>
      </c>
      <c r="AA728" s="264" t="s">
        <v>240</v>
      </c>
      <c r="AB728" s="264" t="s">
        <v>240</v>
      </c>
      <c r="AC728" s="264" t="s">
        <v>240</v>
      </c>
      <c r="AD728" s="264" t="s">
        <v>240</v>
      </c>
      <c r="AE728" s="264" t="s">
        <v>240</v>
      </c>
      <c r="AF728" s="264" t="s">
        <v>240</v>
      </c>
      <c r="AG728" s="264" t="s">
        <v>240</v>
      </c>
      <c r="AH728" s="264" t="s">
        <v>240</v>
      </c>
      <c r="AI728" s="264" t="s">
        <v>240</v>
      </c>
      <c r="AJ728" s="264" t="s">
        <v>240</v>
      </c>
      <c r="AK728" s="264" t="s">
        <v>240</v>
      </c>
      <c r="AL728" s="264" t="s">
        <v>240</v>
      </c>
      <c r="AM728" s="264" t="s">
        <v>240</v>
      </c>
      <c r="AN728" s="264" t="s">
        <v>240</v>
      </c>
      <c r="AO728" s="264" t="s">
        <v>240</v>
      </c>
      <c r="AP728" s="264" t="s">
        <v>240</v>
      </c>
      <c r="AQ728" s="264" t="s">
        <v>240</v>
      </c>
      <c r="AR728" s="264" t="s">
        <v>240</v>
      </c>
      <c r="AS728" s="264" t="s">
        <v>240</v>
      </c>
      <c r="AT728" s="264" t="s">
        <v>240</v>
      </c>
      <c r="AU728" s="264" t="s">
        <v>240</v>
      </c>
      <c r="AV728" s="264" t="s">
        <v>240</v>
      </c>
      <c r="AW728" s="264" t="s">
        <v>240</v>
      </c>
      <c r="AX728" s="264" t="s">
        <v>240</v>
      </c>
      <c r="AY728" s="264" t="s">
        <v>2044</v>
      </c>
      <c r="AZ728" t="s">
        <v>5190</v>
      </c>
    </row>
    <row r="729" spans="1:52" ht="15" x14ac:dyDescent="0.25">
      <c r="A729" s="269">
        <v>707068</v>
      </c>
      <c r="B729" s="264" t="s">
        <v>261</v>
      </c>
      <c r="C729" s="264" t="s">
        <v>186</v>
      </c>
      <c r="D729" s="264" t="s">
        <v>188</v>
      </c>
      <c r="E729" s="264" t="s">
        <v>186</v>
      </c>
      <c r="F729" s="264" t="s">
        <v>188</v>
      </c>
      <c r="G729" s="264" t="s">
        <v>187</v>
      </c>
      <c r="H729" s="264" t="s">
        <v>186</v>
      </c>
      <c r="I729" s="264" t="s">
        <v>187</v>
      </c>
      <c r="J729" s="264" t="s">
        <v>187</v>
      </c>
      <c r="K729" s="264" t="s">
        <v>187</v>
      </c>
      <c r="L729" s="264" t="s">
        <v>187</v>
      </c>
      <c r="M729" t="s">
        <v>188</v>
      </c>
      <c r="N729" t="s">
        <v>186</v>
      </c>
      <c r="O729" s="264" t="s">
        <v>240</v>
      </c>
      <c r="P729" s="264" t="s">
        <v>240</v>
      </c>
      <c r="Q729" s="264" t="s">
        <v>240</v>
      </c>
      <c r="R729" s="264" t="s">
        <v>240</v>
      </c>
      <c r="S729" s="264" t="s">
        <v>240</v>
      </c>
      <c r="T729" s="264" t="s">
        <v>240</v>
      </c>
      <c r="U729" s="264" t="s">
        <v>240</v>
      </c>
      <c r="V729" s="264" t="s">
        <v>240</v>
      </c>
      <c r="W729" s="264" t="s">
        <v>240</v>
      </c>
      <c r="X729" s="264" t="s">
        <v>240</v>
      </c>
      <c r="Y729" s="264" t="s">
        <v>240</v>
      </c>
      <c r="Z729" s="264" t="s">
        <v>240</v>
      </c>
      <c r="AA729" s="264" t="s">
        <v>240</v>
      </c>
      <c r="AB729" s="264" t="s">
        <v>240</v>
      </c>
      <c r="AC729" s="264" t="s">
        <v>240</v>
      </c>
      <c r="AD729" s="264" t="s">
        <v>240</v>
      </c>
      <c r="AE729" s="264" t="s">
        <v>240</v>
      </c>
      <c r="AF729" s="264" t="s">
        <v>240</v>
      </c>
      <c r="AG729" s="264" t="s">
        <v>240</v>
      </c>
      <c r="AH729" s="264" t="s">
        <v>240</v>
      </c>
      <c r="AI729" s="264" t="s">
        <v>240</v>
      </c>
      <c r="AJ729" s="264" t="s">
        <v>240</v>
      </c>
      <c r="AK729" s="264" t="s">
        <v>240</v>
      </c>
      <c r="AL729" s="264" t="s">
        <v>240</v>
      </c>
      <c r="AM729" s="264" t="s">
        <v>240</v>
      </c>
      <c r="AN729" s="264" t="s">
        <v>240</v>
      </c>
      <c r="AO729" s="264" t="s">
        <v>240</v>
      </c>
      <c r="AP729" s="264" t="s">
        <v>240</v>
      </c>
      <c r="AQ729" s="264" t="s">
        <v>240</v>
      </c>
      <c r="AR729" s="264" t="s">
        <v>240</v>
      </c>
      <c r="AS729" s="264" t="s">
        <v>240</v>
      </c>
      <c r="AT729" s="264" t="s">
        <v>240</v>
      </c>
      <c r="AU729" s="264" t="s">
        <v>240</v>
      </c>
      <c r="AV729" s="264" t="s">
        <v>240</v>
      </c>
      <c r="AW729" s="264" t="s">
        <v>240</v>
      </c>
      <c r="AX729" s="264" t="s">
        <v>240</v>
      </c>
      <c r="AY729" s="264" t="s">
        <v>2044</v>
      </c>
      <c r="AZ729" t="s">
        <v>5190</v>
      </c>
    </row>
    <row r="730" spans="1:52" ht="15" x14ac:dyDescent="0.25">
      <c r="A730" s="266">
        <v>707069</v>
      </c>
      <c r="B730" s="270" t="s">
        <v>262</v>
      </c>
      <c r="C730" t="s">
        <v>186</v>
      </c>
      <c r="D730" t="s">
        <v>186</v>
      </c>
      <c r="E730" t="s">
        <v>186</v>
      </c>
      <c r="F730" t="s">
        <v>186</v>
      </c>
      <c r="G730" t="s">
        <v>186</v>
      </c>
      <c r="H730" t="s">
        <v>188</v>
      </c>
      <c r="I730" t="s">
        <v>186</v>
      </c>
      <c r="J730" t="s">
        <v>186</v>
      </c>
      <c r="K730" t="s">
        <v>186</v>
      </c>
      <c r="L730" t="s">
        <v>188</v>
      </c>
      <c r="M730" t="s">
        <v>186</v>
      </c>
      <c r="N730" t="s">
        <v>186</v>
      </c>
      <c r="O730" t="s">
        <v>187</v>
      </c>
      <c r="P730" t="s">
        <v>187</v>
      </c>
      <c r="Q730" t="s">
        <v>187</v>
      </c>
      <c r="R730" t="s">
        <v>188</v>
      </c>
      <c r="S730" t="s">
        <v>187</v>
      </c>
      <c r="T730" t="s">
        <v>188</v>
      </c>
      <c r="U730" t="s">
        <v>240</v>
      </c>
      <c r="V730" t="s">
        <v>240</v>
      </c>
      <c r="W730" t="s">
        <v>240</v>
      </c>
      <c r="X730" t="s">
        <v>240</v>
      </c>
      <c r="Y730" t="s">
        <v>240</v>
      </c>
      <c r="Z730" t="s">
        <v>240</v>
      </c>
      <c r="AA730" t="s">
        <v>240</v>
      </c>
      <c r="AB730" t="s">
        <v>240</v>
      </c>
      <c r="AC730" t="s">
        <v>240</v>
      </c>
      <c r="AD730" t="s">
        <v>240</v>
      </c>
      <c r="AE730" t="s">
        <v>240</v>
      </c>
      <c r="AF730" t="s">
        <v>240</v>
      </c>
      <c r="AG730" t="s">
        <v>240</v>
      </c>
      <c r="AH730" t="s">
        <v>240</v>
      </c>
      <c r="AI730" t="s">
        <v>240</v>
      </c>
      <c r="AJ730" t="s">
        <v>240</v>
      </c>
      <c r="AK730" t="s">
        <v>240</v>
      </c>
      <c r="AL730" t="s">
        <v>240</v>
      </c>
      <c r="AM730" t="s">
        <v>240</v>
      </c>
      <c r="AN730" t="s">
        <v>240</v>
      </c>
      <c r="AO730" t="s">
        <v>240</v>
      </c>
      <c r="AP730" t="s">
        <v>240</v>
      </c>
      <c r="AQ730" t="s">
        <v>240</v>
      </c>
      <c r="AR730" t="s">
        <v>240</v>
      </c>
      <c r="AS730" t="s">
        <v>240</v>
      </c>
      <c r="AT730" t="s">
        <v>240</v>
      </c>
      <c r="AU730" t="s">
        <v>240</v>
      </c>
      <c r="AV730" t="s">
        <v>240</v>
      </c>
      <c r="AW730" t="s">
        <v>240</v>
      </c>
      <c r="AX730" s="259" t="s">
        <v>240</v>
      </c>
      <c r="AY730"/>
      <c r="AZ730" t="s">
        <v>240</v>
      </c>
    </row>
    <row r="731" spans="1:52" ht="15" x14ac:dyDescent="0.25">
      <c r="A731" s="269">
        <v>707070</v>
      </c>
      <c r="B731" s="264" t="s">
        <v>261</v>
      </c>
      <c r="C731" s="264" t="s">
        <v>188</v>
      </c>
      <c r="D731" s="264" t="s">
        <v>186</v>
      </c>
      <c r="E731" s="264" t="s">
        <v>188</v>
      </c>
      <c r="F731" s="264" t="s">
        <v>188</v>
      </c>
      <c r="G731" s="264" t="s">
        <v>188</v>
      </c>
      <c r="H731" s="264" t="s">
        <v>188</v>
      </c>
      <c r="I731" s="264" t="s">
        <v>187</v>
      </c>
      <c r="J731" s="264" t="s">
        <v>187</v>
      </c>
      <c r="K731" s="264" t="s">
        <v>187</v>
      </c>
      <c r="L731" s="264" t="s">
        <v>187</v>
      </c>
      <c r="M731" t="s">
        <v>186</v>
      </c>
      <c r="N731" t="s">
        <v>186</v>
      </c>
      <c r="O731" s="264" t="s">
        <v>240</v>
      </c>
      <c r="P731" s="264" t="s">
        <v>240</v>
      </c>
      <c r="Q731" s="264" t="s">
        <v>240</v>
      </c>
      <c r="R731" s="264" t="s">
        <v>240</v>
      </c>
      <c r="S731" s="264" t="s">
        <v>240</v>
      </c>
      <c r="T731" s="264" t="s">
        <v>240</v>
      </c>
      <c r="U731" s="264" t="s">
        <v>240</v>
      </c>
      <c r="V731" s="264" t="s">
        <v>240</v>
      </c>
      <c r="W731" s="264" t="s">
        <v>240</v>
      </c>
      <c r="X731" s="264" t="s">
        <v>240</v>
      </c>
      <c r="Y731" s="264" t="s">
        <v>240</v>
      </c>
      <c r="Z731" s="264" t="s">
        <v>240</v>
      </c>
      <c r="AA731" s="264" t="s">
        <v>240</v>
      </c>
      <c r="AB731" s="264" t="s">
        <v>240</v>
      </c>
      <c r="AC731" s="264" t="s">
        <v>240</v>
      </c>
      <c r="AD731" s="264" t="s">
        <v>240</v>
      </c>
      <c r="AE731" s="264" t="s">
        <v>240</v>
      </c>
      <c r="AF731" s="264" t="s">
        <v>240</v>
      </c>
      <c r="AG731" s="264" t="s">
        <v>240</v>
      </c>
      <c r="AH731" s="264" t="s">
        <v>240</v>
      </c>
      <c r="AI731" s="264" t="s">
        <v>240</v>
      </c>
      <c r="AJ731" s="264" t="s">
        <v>240</v>
      </c>
      <c r="AK731" s="264" t="s">
        <v>240</v>
      </c>
      <c r="AL731" s="264" t="s">
        <v>240</v>
      </c>
      <c r="AM731" s="264" t="s">
        <v>240</v>
      </c>
      <c r="AN731" s="264" t="s">
        <v>240</v>
      </c>
      <c r="AO731" s="264" t="s">
        <v>240</v>
      </c>
      <c r="AP731" s="264" t="s">
        <v>240</v>
      </c>
      <c r="AQ731" s="264" t="s">
        <v>240</v>
      </c>
      <c r="AR731" s="264" t="s">
        <v>240</v>
      </c>
      <c r="AS731" s="264" t="s">
        <v>240</v>
      </c>
      <c r="AT731" s="264" t="s">
        <v>240</v>
      </c>
      <c r="AU731" s="264" t="s">
        <v>240</v>
      </c>
      <c r="AV731" s="264" t="s">
        <v>240</v>
      </c>
      <c r="AW731" s="264" t="s">
        <v>240</v>
      </c>
      <c r="AX731" s="264" t="s">
        <v>240</v>
      </c>
      <c r="AY731" s="264" t="s">
        <v>2044</v>
      </c>
      <c r="AZ731" t="s">
        <v>5190</v>
      </c>
    </row>
    <row r="732" spans="1:52" ht="15" x14ac:dyDescent="0.25">
      <c r="A732" s="269">
        <v>707071</v>
      </c>
      <c r="B732" s="264" t="s">
        <v>261</v>
      </c>
      <c r="C732" s="264" t="s">
        <v>240</v>
      </c>
      <c r="D732" s="264" t="s">
        <v>240</v>
      </c>
      <c r="E732" s="264" t="s">
        <v>240</v>
      </c>
      <c r="F732" s="264" t="s">
        <v>240</v>
      </c>
      <c r="G732" s="264" t="s">
        <v>240</v>
      </c>
      <c r="H732" s="264" t="s">
        <v>240</v>
      </c>
      <c r="I732" s="264" t="s">
        <v>240</v>
      </c>
      <c r="J732" s="264" t="s">
        <v>240</v>
      </c>
      <c r="K732" s="264" t="s">
        <v>240</v>
      </c>
      <c r="L732" s="264" t="s">
        <v>240</v>
      </c>
      <c r="M732" t="s">
        <v>186</v>
      </c>
      <c r="N732" t="s">
        <v>186</v>
      </c>
      <c r="O732" s="264" t="s">
        <v>240</v>
      </c>
      <c r="P732" s="264" t="s">
        <v>240</v>
      </c>
      <c r="Q732" s="264" t="s">
        <v>240</v>
      </c>
      <c r="R732" s="264" t="s">
        <v>240</v>
      </c>
      <c r="S732" s="264" t="s">
        <v>240</v>
      </c>
      <c r="T732" s="264" t="s">
        <v>240</v>
      </c>
      <c r="U732" s="264" t="s">
        <v>240</v>
      </c>
      <c r="V732" s="264" t="s">
        <v>240</v>
      </c>
      <c r="W732" s="264" t="s">
        <v>240</v>
      </c>
      <c r="X732" s="264" t="s">
        <v>240</v>
      </c>
      <c r="Y732" s="264" t="s">
        <v>240</v>
      </c>
      <c r="Z732" s="264" t="s">
        <v>240</v>
      </c>
      <c r="AA732" s="264" t="s">
        <v>240</v>
      </c>
      <c r="AB732" s="264" t="s">
        <v>240</v>
      </c>
      <c r="AC732" s="264" t="s">
        <v>240</v>
      </c>
      <c r="AD732" s="264" t="s">
        <v>240</v>
      </c>
      <c r="AE732" s="264" t="s">
        <v>240</v>
      </c>
      <c r="AF732" s="264" t="s">
        <v>240</v>
      </c>
      <c r="AG732" s="264" t="s">
        <v>240</v>
      </c>
      <c r="AH732" s="264" t="s">
        <v>240</v>
      </c>
      <c r="AI732" s="264" t="s">
        <v>240</v>
      </c>
      <c r="AJ732" s="264" t="s">
        <v>240</v>
      </c>
      <c r="AK732" s="264" t="s">
        <v>240</v>
      </c>
      <c r="AL732" s="264" t="s">
        <v>240</v>
      </c>
      <c r="AM732" s="264" t="s">
        <v>240</v>
      </c>
      <c r="AN732" s="264" t="s">
        <v>240</v>
      </c>
      <c r="AO732" s="264" t="s">
        <v>240</v>
      </c>
      <c r="AP732" s="264" t="s">
        <v>240</v>
      </c>
      <c r="AQ732" s="264" t="s">
        <v>240</v>
      </c>
      <c r="AR732" s="264" t="s">
        <v>240</v>
      </c>
      <c r="AS732" s="264" t="s">
        <v>240</v>
      </c>
      <c r="AT732" s="264" t="s">
        <v>240</v>
      </c>
      <c r="AU732" s="264" t="s">
        <v>240</v>
      </c>
      <c r="AV732" s="264" t="s">
        <v>240</v>
      </c>
      <c r="AW732" s="264" t="s">
        <v>240</v>
      </c>
      <c r="AX732" s="264" t="s">
        <v>240</v>
      </c>
      <c r="AY732" s="264" t="s">
        <v>2044</v>
      </c>
      <c r="AZ732" t="s">
        <v>5190</v>
      </c>
    </row>
    <row r="733" spans="1:52" ht="15" x14ac:dyDescent="0.25">
      <c r="A733" s="266">
        <v>707072</v>
      </c>
      <c r="B733" s="270" t="s">
        <v>262</v>
      </c>
      <c r="C733" t="s">
        <v>186</v>
      </c>
      <c r="D733" t="s">
        <v>188</v>
      </c>
      <c r="E733" t="s">
        <v>186</v>
      </c>
      <c r="F733" t="s">
        <v>186</v>
      </c>
      <c r="G733" t="s">
        <v>188</v>
      </c>
      <c r="H733" t="s">
        <v>186</v>
      </c>
      <c r="I733" t="s">
        <v>188</v>
      </c>
      <c r="J733" t="s">
        <v>188</v>
      </c>
      <c r="K733" t="s">
        <v>187</v>
      </c>
      <c r="L733" t="s">
        <v>186</v>
      </c>
      <c r="M733" t="s">
        <v>187</v>
      </c>
      <c r="N733" t="s">
        <v>187</v>
      </c>
      <c r="O733" t="s">
        <v>187</v>
      </c>
      <c r="P733" t="s">
        <v>188</v>
      </c>
      <c r="Q733" t="s">
        <v>186</v>
      </c>
      <c r="R733" t="s">
        <v>187</v>
      </c>
      <c r="S733" t="s">
        <v>187</v>
      </c>
      <c r="T733" t="s">
        <v>187</v>
      </c>
      <c r="U733" t="s">
        <v>187</v>
      </c>
      <c r="V733" t="s">
        <v>188</v>
      </c>
      <c r="W733" t="s">
        <v>187</v>
      </c>
      <c r="X733" t="s">
        <v>187</v>
      </c>
      <c r="Y733" t="s">
        <v>187</v>
      </c>
      <c r="Z733" t="s">
        <v>187</v>
      </c>
      <c r="AA733" t="s">
        <v>240</v>
      </c>
      <c r="AB733" t="s">
        <v>240</v>
      </c>
      <c r="AC733" t="s">
        <v>240</v>
      </c>
      <c r="AD733" t="s">
        <v>240</v>
      </c>
      <c r="AE733" t="s">
        <v>240</v>
      </c>
      <c r="AF733" t="s">
        <v>240</v>
      </c>
      <c r="AG733" t="s">
        <v>240</v>
      </c>
      <c r="AH733" t="s">
        <v>240</v>
      </c>
      <c r="AI733" t="s">
        <v>240</v>
      </c>
      <c r="AJ733" t="s">
        <v>240</v>
      </c>
      <c r="AK733" t="s">
        <v>240</v>
      </c>
      <c r="AL733" t="s">
        <v>240</v>
      </c>
      <c r="AM733" t="s">
        <v>240</v>
      </c>
      <c r="AN733" t="s">
        <v>240</v>
      </c>
      <c r="AO733" t="s">
        <v>240</v>
      </c>
      <c r="AP733" t="s">
        <v>240</v>
      </c>
      <c r="AQ733" t="s">
        <v>240</v>
      </c>
      <c r="AR733" t="s">
        <v>240</v>
      </c>
      <c r="AS733" t="s">
        <v>240</v>
      </c>
      <c r="AT733" t="s">
        <v>240</v>
      </c>
      <c r="AU733" t="s">
        <v>240</v>
      </c>
      <c r="AV733" t="s">
        <v>240</v>
      </c>
      <c r="AW733" t="s">
        <v>240</v>
      </c>
      <c r="AX733" s="259" t="s">
        <v>240</v>
      </c>
      <c r="AY733"/>
      <c r="AZ733" t="s">
        <v>240</v>
      </c>
    </row>
    <row r="734" spans="1:52" ht="15" x14ac:dyDescent="0.25">
      <c r="A734" s="269">
        <v>707073</v>
      </c>
      <c r="B734" s="264" t="s">
        <v>261</v>
      </c>
      <c r="C734" s="264" t="s">
        <v>186</v>
      </c>
      <c r="D734" s="264" t="s">
        <v>188</v>
      </c>
      <c r="E734" s="264" t="s">
        <v>188</v>
      </c>
      <c r="F734" s="264" t="s">
        <v>188</v>
      </c>
      <c r="G734" s="264" t="s">
        <v>188</v>
      </c>
      <c r="H734" s="264" t="s">
        <v>186</v>
      </c>
      <c r="I734" s="264" t="s">
        <v>187</v>
      </c>
      <c r="J734" s="264" t="s">
        <v>187</v>
      </c>
      <c r="K734" s="264" t="s">
        <v>187</v>
      </c>
      <c r="L734" s="264" t="s">
        <v>187</v>
      </c>
      <c r="M734" t="s">
        <v>2124</v>
      </c>
      <c r="N734" t="s">
        <v>186</v>
      </c>
      <c r="O734" s="264" t="s">
        <v>240</v>
      </c>
      <c r="P734" s="264" t="s">
        <v>240</v>
      </c>
      <c r="Q734" s="264" t="s">
        <v>240</v>
      </c>
      <c r="R734" s="264" t="s">
        <v>240</v>
      </c>
      <c r="S734" s="264" t="s">
        <v>240</v>
      </c>
      <c r="T734" s="264" t="s">
        <v>240</v>
      </c>
      <c r="U734" s="264" t="s">
        <v>240</v>
      </c>
      <c r="V734" s="264" t="s">
        <v>240</v>
      </c>
      <c r="W734" s="264" t="s">
        <v>240</v>
      </c>
      <c r="X734" s="264" t="s">
        <v>240</v>
      </c>
      <c r="Y734" s="264" t="s">
        <v>240</v>
      </c>
      <c r="Z734" s="264" t="s">
        <v>240</v>
      </c>
      <c r="AA734" s="264" t="s">
        <v>240</v>
      </c>
      <c r="AB734" s="264" t="s">
        <v>240</v>
      </c>
      <c r="AC734" s="264" t="s">
        <v>240</v>
      </c>
      <c r="AD734" s="264" t="s">
        <v>240</v>
      </c>
      <c r="AE734" s="264" t="s">
        <v>240</v>
      </c>
      <c r="AF734" s="264" t="s">
        <v>240</v>
      </c>
      <c r="AG734" s="264" t="s">
        <v>240</v>
      </c>
      <c r="AH734" s="264" t="s">
        <v>240</v>
      </c>
      <c r="AI734" s="264" t="s">
        <v>240</v>
      </c>
      <c r="AJ734" s="264" t="s">
        <v>240</v>
      </c>
      <c r="AK734" s="264" t="s">
        <v>240</v>
      </c>
      <c r="AL734" s="264" t="s">
        <v>240</v>
      </c>
      <c r="AM734" s="264" t="s">
        <v>240</v>
      </c>
      <c r="AN734" s="264" t="s">
        <v>240</v>
      </c>
      <c r="AO734" s="264" t="s">
        <v>240</v>
      </c>
      <c r="AP734" s="264" t="s">
        <v>240</v>
      </c>
      <c r="AQ734" s="264" t="s">
        <v>240</v>
      </c>
      <c r="AR734" s="264" t="s">
        <v>240</v>
      </c>
      <c r="AS734" s="264" t="s">
        <v>240</v>
      </c>
      <c r="AT734" s="264" t="s">
        <v>240</v>
      </c>
      <c r="AU734" s="264" t="s">
        <v>240</v>
      </c>
      <c r="AV734" s="264" t="s">
        <v>240</v>
      </c>
      <c r="AW734" s="264" t="s">
        <v>240</v>
      </c>
      <c r="AX734" s="264" t="s">
        <v>240</v>
      </c>
      <c r="AY734" s="264" t="s">
        <v>2044</v>
      </c>
      <c r="AZ734" t="s">
        <v>240</v>
      </c>
    </row>
    <row r="735" spans="1:52" ht="15" x14ac:dyDescent="0.25">
      <c r="A735" s="269">
        <v>707074</v>
      </c>
      <c r="B735" s="264" t="s">
        <v>261</v>
      </c>
      <c r="C735" s="264" t="s">
        <v>188</v>
      </c>
      <c r="D735" s="264" t="s">
        <v>188</v>
      </c>
      <c r="E735" s="264" t="s">
        <v>188</v>
      </c>
      <c r="F735" s="264" t="s">
        <v>188</v>
      </c>
      <c r="G735" s="264" t="s">
        <v>187</v>
      </c>
      <c r="H735" s="264" t="s">
        <v>187</v>
      </c>
      <c r="I735" s="264" t="s">
        <v>187</v>
      </c>
      <c r="J735" s="264" t="s">
        <v>187</v>
      </c>
      <c r="K735" s="264" t="s">
        <v>187</v>
      </c>
      <c r="L735" s="264" t="s">
        <v>187</v>
      </c>
      <c r="M735" t="s">
        <v>186</v>
      </c>
      <c r="N735" t="s">
        <v>186</v>
      </c>
      <c r="O735" s="264" t="s">
        <v>240</v>
      </c>
      <c r="P735" s="264" t="s">
        <v>240</v>
      </c>
      <c r="Q735" s="264" t="s">
        <v>240</v>
      </c>
      <c r="R735" s="264" t="s">
        <v>240</v>
      </c>
      <c r="S735" s="264" t="s">
        <v>240</v>
      </c>
      <c r="T735" s="264" t="s">
        <v>240</v>
      </c>
      <c r="U735" s="264" t="s">
        <v>240</v>
      </c>
      <c r="V735" s="264" t="s">
        <v>240</v>
      </c>
      <c r="W735" s="264" t="s">
        <v>240</v>
      </c>
      <c r="X735" s="264" t="s">
        <v>240</v>
      </c>
      <c r="Y735" s="264" t="s">
        <v>240</v>
      </c>
      <c r="Z735" s="264" t="s">
        <v>240</v>
      </c>
      <c r="AA735" s="264" t="s">
        <v>240</v>
      </c>
      <c r="AB735" s="264" t="s">
        <v>240</v>
      </c>
      <c r="AC735" s="264" t="s">
        <v>240</v>
      </c>
      <c r="AD735" s="264" t="s">
        <v>240</v>
      </c>
      <c r="AE735" s="264" t="s">
        <v>240</v>
      </c>
      <c r="AF735" s="264" t="s">
        <v>240</v>
      </c>
      <c r="AG735" s="264" t="s">
        <v>240</v>
      </c>
      <c r="AH735" s="264" t="s">
        <v>240</v>
      </c>
      <c r="AI735" s="264" t="s">
        <v>240</v>
      </c>
      <c r="AJ735" s="264" t="s">
        <v>240</v>
      </c>
      <c r="AK735" s="264" t="s">
        <v>240</v>
      </c>
      <c r="AL735" s="264" t="s">
        <v>240</v>
      </c>
      <c r="AM735" s="264" t="s">
        <v>240</v>
      </c>
      <c r="AN735" s="264" t="s">
        <v>240</v>
      </c>
      <c r="AO735" s="264" t="s">
        <v>240</v>
      </c>
      <c r="AP735" s="264" t="s">
        <v>240</v>
      </c>
      <c r="AQ735" s="264" t="s">
        <v>240</v>
      </c>
      <c r="AR735" s="264" t="s">
        <v>240</v>
      </c>
      <c r="AS735" s="264" t="s">
        <v>240</v>
      </c>
      <c r="AT735" s="264" t="s">
        <v>240</v>
      </c>
      <c r="AU735" s="264" t="s">
        <v>240</v>
      </c>
      <c r="AV735" s="264" t="s">
        <v>240</v>
      </c>
      <c r="AW735" s="264" t="s">
        <v>240</v>
      </c>
      <c r="AX735" s="264" t="s">
        <v>240</v>
      </c>
      <c r="AY735" s="264" t="s">
        <v>2044</v>
      </c>
      <c r="AZ735" t="s">
        <v>5190</v>
      </c>
    </row>
    <row r="736" spans="1:52" ht="15" x14ac:dyDescent="0.25">
      <c r="A736" s="269">
        <v>707075</v>
      </c>
      <c r="B736" s="264" t="s">
        <v>261</v>
      </c>
      <c r="C736" s="264" t="s">
        <v>188</v>
      </c>
      <c r="D736" s="264" t="s">
        <v>188</v>
      </c>
      <c r="E736" s="264" t="s">
        <v>188</v>
      </c>
      <c r="F736" s="264" t="s">
        <v>188</v>
      </c>
      <c r="G736" s="264" t="s">
        <v>188</v>
      </c>
      <c r="H736" s="264" t="s">
        <v>188</v>
      </c>
      <c r="I736" s="264" t="s">
        <v>187</v>
      </c>
      <c r="J736" s="264" t="s">
        <v>187</v>
      </c>
      <c r="K736" s="264" t="s">
        <v>187</v>
      </c>
      <c r="L736" s="264" t="s">
        <v>187</v>
      </c>
      <c r="M736" t="s">
        <v>186</v>
      </c>
      <c r="N736" t="s">
        <v>186</v>
      </c>
      <c r="O736" s="264" t="s">
        <v>240</v>
      </c>
      <c r="P736" s="264" t="s">
        <v>240</v>
      </c>
      <c r="Q736" s="264" t="s">
        <v>240</v>
      </c>
      <c r="R736" s="264" t="s">
        <v>240</v>
      </c>
      <c r="S736" s="264" t="s">
        <v>240</v>
      </c>
      <c r="T736" s="264" t="s">
        <v>240</v>
      </c>
      <c r="U736" s="264" t="s">
        <v>240</v>
      </c>
      <c r="V736" s="264" t="s">
        <v>240</v>
      </c>
      <c r="W736" s="264" t="s">
        <v>240</v>
      </c>
      <c r="X736" s="264" t="s">
        <v>240</v>
      </c>
      <c r="Y736" s="264" t="s">
        <v>240</v>
      </c>
      <c r="Z736" s="264" t="s">
        <v>240</v>
      </c>
      <c r="AA736" s="264" t="s">
        <v>240</v>
      </c>
      <c r="AB736" s="264" t="s">
        <v>240</v>
      </c>
      <c r="AC736" s="264" t="s">
        <v>240</v>
      </c>
      <c r="AD736" s="264" t="s">
        <v>240</v>
      </c>
      <c r="AE736" s="264" t="s">
        <v>240</v>
      </c>
      <c r="AF736" s="264" t="s">
        <v>240</v>
      </c>
      <c r="AG736" s="264" t="s">
        <v>240</v>
      </c>
      <c r="AH736" s="264" t="s">
        <v>240</v>
      </c>
      <c r="AI736" s="264" t="s">
        <v>240</v>
      </c>
      <c r="AJ736" s="264" t="s">
        <v>240</v>
      </c>
      <c r="AK736" s="264" t="s">
        <v>240</v>
      </c>
      <c r="AL736" s="264" t="s">
        <v>240</v>
      </c>
      <c r="AM736" s="264" t="s">
        <v>240</v>
      </c>
      <c r="AN736" s="264" t="s">
        <v>240</v>
      </c>
      <c r="AO736" s="264" t="s">
        <v>240</v>
      </c>
      <c r="AP736" s="264" t="s">
        <v>240</v>
      </c>
      <c r="AQ736" s="264" t="s">
        <v>240</v>
      </c>
      <c r="AR736" s="264" t="s">
        <v>240</v>
      </c>
      <c r="AS736" s="264" t="s">
        <v>240</v>
      </c>
      <c r="AT736" s="264" t="s">
        <v>240</v>
      </c>
      <c r="AU736" s="264" t="s">
        <v>240</v>
      </c>
      <c r="AV736" s="264" t="s">
        <v>240</v>
      </c>
      <c r="AW736" s="264" t="s">
        <v>240</v>
      </c>
      <c r="AX736" s="264" t="s">
        <v>240</v>
      </c>
      <c r="AY736" s="264" t="s">
        <v>2044</v>
      </c>
      <c r="AZ736" t="s">
        <v>240</v>
      </c>
    </row>
    <row r="737" spans="1:52" ht="15" x14ac:dyDescent="0.25">
      <c r="A737" s="266">
        <v>707076</v>
      </c>
      <c r="B737" s="270" t="s">
        <v>261</v>
      </c>
      <c r="C737" t="s">
        <v>186</v>
      </c>
      <c r="D737" t="s">
        <v>186</v>
      </c>
      <c r="E737" t="s">
        <v>187</v>
      </c>
      <c r="F737" t="s">
        <v>186</v>
      </c>
      <c r="G737" t="s">
        <v>188</v>
      </c>
      <c r="H737" t="s">
        <v>187</v>
      </c>
      <c r="I737" t="s">
        <v>186</v>
      </c>
      <c r="J737" t="s">
        <v>188</v>
      </c>
      <c r="K737" t="s">
        <v>188</v>
      </c>
      <c r="L737" t="s">
        <v>187</v>
      </c>
      <c r="M737" t="s">
        <v>186</v>
      </c>
      <c r="N737" t="s">
        <v>186</v>
      </c>
      <c r="O737" t="s">
        <v>240</v>
      </c>
      <c r="P737" t="s">
        <v>240</v>
      </c>
      <c r="Q737" t="s">
        <v>240</v>
      </c>
      <c r="R737" t="s">
        <v>240</v>
      </c>
      <c r="S737" t="s">
        <v>240</v>
      </c>
      <c r="T737" t="s">
        <v>240</v>
      </c>
      <c r="U737" t="s">
        <v>240</v>
      </c>
      <c r="V737" t="s">
        <v>240</v>
      </c>
      <c r="W737" t="s">
        <v>240</v>
      </c>
      <c r="X737" t="s">
        <v>240</v>
      </c>
      <c r="Y737" t="s">
        <v>240</v>
      </c>
      <c r="Z737" t="s">
        <v>240</v>
      </c>
      <c r="AA737" t="s">
        <v>240</v>
      </c>
      <c r="AB737" t="s">
        <v>240</v>
      </c>
      <c r="AC737" t="s">
        <v>240</v>
      </c>
      <c r="AD737" t="s">
        <v>240</v>
      </c>
      <c r="AE737" t="s">
        <v>240</v>
      </c>
      <c r="AF737" t="s">
        <v>240</v>
      </c>
      <c r="AG737" t="s">
        <v>240</v>
      </c>
      <c r="AH737" t="s">
        <v>240</v>
      </c>
      <c r="AI737" t="s">
        <v>240</v>
      </c>
      <c r="AJ737" t="s">
        <v>240</v>
      </c>
      <c r="AK737" t="s">
        <v>240</v>
      </c>
      <c r="AL737" t="s">
        <v>240</v>
      </c>
      <c r="AM737" t="s">
        <v>240</v>
      </c>
      <c r="AN737" t="s">
        <v>240</v>
      </c>
      <c r="AO737" t="s">
        <v>240</v>
      </c>
      <c r="AP737" t="s">
        <v>240</v>
      </c>
      <c r="AQ737" t="s">
        <v>240</v>
      </c>
      <c r="AR737" t="s">
        <v>240</v>
      </c>
      <c r="AS737"/>
      <c r="AT737" t="s">
        <v>240</v>
      </c>
      <c r="AU737" t="s">
        <v>240</v>
      </c>
      <c r="AV737" t="s">
        <v>240</v>
      </c>
      <c r="AW737" t="s">
        <v>240</v>
      </c>
      <c r="AX737" s="259" t="s">
        <v>240</v>
      </c>
      <c r="AY737"/>
      <c r="AZ737" t="s">
        <v>5190</v>
      </c>
    </row>
    <row r="738" spans="1:52" ht="15" x14ac:dyDescent="0.25">
      <c r="A738" s="269">
        <v>707077</v>
      </c>
      <c r="B738" s="264" t="s">
        <v>261</v>
      </c>
      <c r="C738" s="264" t="s">
        <v>186</v>
      </c>
      <c r="D738" s="264" t="s">
        <v>186</v>
      </c>
      <c r="E738" s="264" t="s">
        <v>186</v>
      </c>
      <c r="F738" s="264" t="s">
        <v>186</v>
      </c>
      <c r="G738" s="264" t="s">
        <v>188</v>
      </c>
      <c r="H738" s="264" t="s">
        <v>187</v>
      </c>
      <c r="I738" s="264" t="s">
        <v>187</v>
      </c>
      <c r="J738" s="264" t="s">
        <v>187</v>
      </c>
      <c r="K738" s="264" t="s">
        <v>187</v>
      </c>
      <c r="L738" s="264" t="s">
        <v>187</v>
      </c>
      <c r="M738" t="s">
        <v>2124</v>
      </c>
      <c r="N738" t="s">
        <v>186</v>
      </c>
      <c r="O738" s="264" t="s">
        <v>240</v>
      </c>
      <c r="P738" s="264" t="s">
        <v>240</v>
      </c>
      <c r="Q738" s="264" t="s">
        <v>240</v>
      </c>
      <c r="R738" s="264" t="s">
        <v>240</v>
      </c>
      <c r="S738" s="264" t="s">
        <v>240</v>
      </c>
      <c r="T738" s="264" t="s">
        <v>240</v>
      </c>
      <c r="U738" s="264" t="s">
        <v>240</v>
      </c>
      <c r="V738" s="264" t="s">
        <v>240</v>
      </c>
      <c r="W738" s="264" t="s">
        <v>240</v>
      </c>
      <c r="X738" s="264" t="s">
        <v>240</v>
      </c>
      <c r="Y738" s="264" t="s">
        <v>240</v>
      </c>
      <c r="Z738" s="264" t="s">
        <v>240</v>
      </c>
      <c r="AA738" s="264" t="s">
        <v>240</v>
      </c>
      <c r="AB738" s="264" t="s">
        <v>240</v>
      </c>
      <c r="AC738" s="264" t="s">
        <v>240</v>
      </c>
      <c r="AD738" s="264" t="s">
        <v>240</v>
      </c>
      <c r="AE738" s="264" t="s">
        <v>240</v>
      </c>
      <c r="AF738" s="264" t="s">
        <v>240</v>
      </c>
      <c r="AG738" s="264" t="s">
        <v>240</v>
      </c>
      <c r="AH738" s="264" t="s">
        <v>240</v>
      </c>
      <c r="AI738" s="264" t="s">
        <v>240</v>
      </c>
      <c r="AJ738" s="264" t="s">
        <v>240</v>
      </c>
      <c r="AK738" s="264" t="s">
        <v>240</v>
      </c>
      <c r="AL738" s="264" t="s">
        <v>240</v>
      </c>
      <c r="AM738" s="264" t="s">
        <v>240</v>
      </c>
      <c r="AN738" s="264" t="s">
        <v>240</v>
      </c>
      <c r="AO738" s="264" t="s">
        <v>240</v>
      </c>
      <c r="AP738" s="264" t="s">
        <v>240</v>
      </c>
      <c r="AQ738" s="264" t="s">
        <v>240</v>
      </c>
      <c r="AR738" s="264" t="s">
        <v>240</v>
      </c>
      <c r="AS738" s="264" t="s">
        <v>240</v>
      </c>
      <c r="AT738" s="264" t="s">
        <v>240</v>
      </c>
      <c r="AU738" s="264" t="s">
        <v>240</v>
      </c>
      <c r="AV738" s="264" t="s">
        <v>240</v>
      </c>
      <c r="AW738" s="264" t="s">
        <v>240</v>
      </c>
      <c r="AX738" s="264" t="s">
        <v>240</v>
      </c>
      <c r="AY738" s="264" t="s">
        <v>2044</v>
      </c>
      <c r="AZ738" t="s">
        <v>240</v>
      </c>
    </row>
    <row r="739" spans="1:52" ht="15" x14ac:dyDescent="0.25">
      <c r="A739" s="269">
        <v>707078</v>
      </c>
      <c r="B739" s="264" t="s">
        <v>262</v>
      </c>
      <c r="C739" s="264" t="s">
        <v>187</v>
      </c>
      <c r="D739" s="264" t="s">
        <v>188</v>
      </c>
      <c r="E739" s="264" t="s">
        <v>187</v>
      </c>
      <c r="F739" s="264" t="s">
        <v>188</v>
      </c>
      <c r="G739" s="264" t="s">
        <v>188</v>
      </c>
      <c r="H739" s="264" t="s">
        <v>188</v>
      </c>
      <c r="I739" s="264" t="s">
        <v>188</v>
      </c>
      <c r="J739" s="264" t="s">
        <v>188</v>
      </c>
      <c r="K739" s="264" t="s">
        <v>188</v>
      </c>
      <c r="L739" s="264" t="s">
        <v>188</v>
      </c>
      <c r="M739" t="s">
        <v>186</v>
      </c>
      <c r="N739" t="s">
        <v>186</v>
      </c>
      <c r="O739" s="264" t="s">
        <v>187</v>
      </c>
      <c r="P739" s="264" t="s">
        <v>187</v>
      </c>
      <c r="Q739" s="264" t="s">
        <v>187</v>
      </c>
      <c r="R739" s="264" t="s">
        <v>187</v>
      </c>
      <c r="S739" s="264" t="s">
        <v>187</v>
      </c>
      <c r="T739" s="264" t="s">
        <v>187</v>
      </c>
      <c r="U739" s="264" t="s">
        <v>187</v>
      </c>
      <c r="V739" s="264" t="s">
        <v>187</v>
      </c>
      <c r="W739" s="264" t="s">
        <v>187</v>
      </c>
      <c r="X739" s="264" t="s">
        <v>187</v>
      </c>
      <c r="Y739" s="264" t="s">
        <v>187</v>
      </c>
      <c r="Z739" s="264" t="s">
        <v>187</v>
      </c>
      <c r="AA739" s="264" t="s">
        <v>240</v>
      </c>
      <c r="AB739" s="264" t="s">
        <v>240</v>
      </c>
      <c r="AC739" s="264" t="s">
        <v>240</v>
      </c>
      <c r="AD739" s="264" t="s">
        <v>240</v>
      </c>
      <c r="AE739" s="264" t="s">
        <v>240</v>
      </c>
      <c r="AF739" s="264" t="s">
        <v>240</v>
      </c>
      <c r="AG739" s="264" t="s">
        <v>240</v>
      </c>
      <c r="AH739" s="264" t="s">
        <v>240</v>
      </c>
      <c r="AI739" s="264" t="s">
        <v>240</v>
      </c>
      <c r="AJ739" s="264" t="s">
        <v>240</v>
      </c>
      <c r="AK739" s="264" t="s">
        <v>240</v>
      </c>
      <c r="AL739" s="264" t="s">
        <v>240</v>
      </c>
      <c r="AM739" s="264" t="s">
        <v>240</v>
      </c>
      <c r="AN739" s="264" t="s">
        <v>240</v>
      </c>
      <c r="AO739" s="264" t="s">
        <v>240</v>
      </c>
      <c r="AP739" s="264" t="s">
        <v>240</v>
      </c>
      <c r="AQ739" s="264" t="s">
        <v>240</v>
      </c>
      <c r="AR739" s="264" t="s">
        <v>240</v>
      </c>
      <c r="AS739" s="264" t="s">
        <v>240</v>
      </c>
      <c r="AT739" s="264" t="s">
        <v>240</v>
      </c>
      <c r="AU739" s="264" t="s">
        <v>240</v>
      </c>
      <c r="AV739" s="264" t="s">
        <v>240</v>
      </c>
      <c r="AW739" s="264" t="s">
        <v>240</v>
      </c>
      <c r="AX739" s="264" t="s">
        <v>240</v>
      </c>
      <c r="AY739" s="264" t="s">
        <v>2044</v>
      </c>
      <c r="AZ739" t="s">
        <v>240</v>
      </c>
    </row>
    <row r="740" spans="1:52" ht="15" x14ac:dyDescent="0.25">
      <c r="A740" s="269">
        <v>707079</v>
      </c>
      <c r="B740" s="264" t="s">
        <v>467</v>
      </c>
      <c r="C740" s="264" t="s">
        <v>188</v>
      </c>
      <c r="D740" s="264" t="s">
        <v>188</v>
      </c>
      <c r="E740" s="264" t="s">
        <v>186</v>
      </c>
      <c r="F740" s="264" t="s">
        <v>188</v>
      </c>
      <c r="G740" s="264" t="s">
        <v>188</v>
      </c>
      <c r="H740" s="264" t="s">
        <v>188</v>
      </c>
      <c r="I740" s="264" t="s">
        <v>187</v>
      </c>
      <c r="J740" s="264" t="s">
        <v>188</v>
      </c>
      <c r="K740" s="264" t="s">
        <v>188</v>
      </c>
      <c r="L740" s="264" t="s">
        <v>187</v>
      </c>
      <c r="M740" t="s">
        <v>186</v>
      </c>
      <c r="N740" t="s">
        <v>186</v>
      </c>
      <c r="O740" s="264" t="s">
        <v>187</v>
      </c>
      <c r="P740" s="264" t="s">
        <v>187</v>
      </c>
      <c r="Q740" s="264" t="s">
        <v>187</v>
      </c>
      <c r="R740" s="264" t="s">
        <v>187</v>
      </c>
      <c r="S740" s="264" t="s">
        <v>187</v>
      </c>
      <c r="T740" s="264" t="s">
        <v>187</v>
      </c>
      <c r="U740" s="264" t="s">
        <v>240</v>
      </c>
      <c r="V740" s="264" t="s">
        <v>240</v>
      </c>
      <c r="W740" s="264" t="s">
        <v>240</v>
      </c>
      <c r="X740" s="264" t="s">
        <v>240</v>
      </c>
      <c r="Y740" s="264" t="s">
        <v>240</v>
      </c>
      <c r="Z740" s="264" t="s">
        <v>240</v>
      </c>
      <c r="AA740" s="264" t="s">
        <v>240</v>
      </c>
      <c r="AB740" s="264" t="s">
        <v>240</v>
      </c>
      <c r="AC740" s="264" t="s">
        <v>240</v>
      </c>
      <c r="AD740" s="264" t="s">
        <v>240</v>
      </c>
      <c r="AE740" s="264" t="s">
        <v>240</v>
      </c>
      <c r="AF740" s="264" t="s">
        <v>240</v>
      </c>
      <c r="AG740" s="264" t="s">
        <v>240</v>
      </c>
      <c r="AH740" s="264" t="s">
        <v>240</v>
      </c>
      <c r="AI740" s="264" t="s">
        <v>240</v>
      </c>
      <c r="AJ740" s="264" t="s">
        <v>240</v>
      </c>
      <c r="AK740" s="264" t="s">
        <v>240</v>
      </c>
      <c r="AL740" s="264" t="s">
        <v>240</v>
      </c>
      <c r="AM740" s="264" t="s">
        <v>240</v>
      </c>
      <c r="AN740" s="264" t="s">
        <v>240</v>
      </c>
      <c r="AO740" s="264" t="s">
        <v>240</v>
      </c>
      <c r="AP740" s="264" t="s">
        <v>240</v>
      </c>
      <c r="AQ740" s="264" t="s">
        <v>240</v>
      </c>
      <c r="AR740" s="264" t="s">
        <v>240</v>
      </c>
      <c r="AS740" s="264" t="s">
        <v>240</v>
      </c>
      <c r="AT740" s="264" t="s">
        <v>240</v>
      </c>
      <c r="AU740" s="264" t="s">
        <v>240</v>
      </c>
      <c r="AV740" s="264" t="s">
        <v>240</v>
      </c>
      <c r="AW740" s="264" t="s">
        <v>240</v>
      </c>
      <c r="AX740" s="264" t="s">
        <v>240</v>
      </c>
      <c r="AY740" s="264" t="s">
        <v>2044</v>
      </c>
      <c r="AZ740" t="s">
        <v>240</v>
      </c>
    </row>
    <row r="741" spans="1:52" ht="15" x14ac:dyDescent="0.25">
      <c r="A741" s="269">
        <v>707080</v>
      </c>
      <c r="B741" s="264" t="s">
        <v>261</v>
      </c>
      <c r="C741" s="264" t="s">
        <v>188</v>
      </c>
      <c r="D741" s="264" t="s">
        <v>188</v>
      </c>
      <c r="E741" s="264" t="s">
        <v>188</v>
      </c>
      <c r="F741" s="264" t="s">
        <v>188</v>
      </c>
      <c r="G741" s="264" t="s">
        <v>187</v>
      </c>
      <c r="H741" s="264" t="s">
        <v>187</v>
      </c>
      <c r="I741" s="264" t="s">
        <v>187</v>
      </c>
      <c r="J741" s="264" t="s">
        <v>187</v>
      </c>
      <c r="K741" s="264" t="s">
        <v>187</v>
      </c>
      <c r="L741" s="264" t="s">
        <v>187</v>
      </c>
      <c r="M741" t="s">
        <v>188</v>
      </c>
      <c r="N741" t="s">
        <v>186</v>
      </c>
      <c r="O741" s="264" t="s">
        <v>240</v>
      </c>
      <c r="P741" s="264" t="s">
        <v>240</v>
      </c>
      <c r="Q741" s="264" t="s">
        <v>240</v>
      </c>
      <c r="R741" s="264" t="s">
        <v>240</v>
      </c>
      <c r="S741" s="264" t="s">
        <v>240</v>
      </c>
      <c r="T741" s="264" t="s">
        <v>240</v>
      </c>
      <c r="U741" s="264" t="s">
        <v>240</v>
      </c>
      <c r="V741" s="264" t="s">
        <v>240</v>
      </c>
      <c r="W741" s="264" t="s">
        <v>240</v>
      </c>
      <c r="X741" s="264" t="s">
        <v>240</v>
      </c>
      <c r="Y741" s="264" t="s">
        <v>240</v>
      </c>
      <c r="Z741" s="264" t="s">
        <v>240</v>
      </c>
      <c r="AA741" s="264" t="s">
        <v>240</v>
      </c>
      <c r="AB741" s="264" t="s">
        <v>240</v>
      </c>
      <c r="AC741" s="264" t="s">
        <v>240</v>
      </c>
      <c r="AD741" s="264" t="s">
        <v>240</v>
      </c>
      <c r="AE741" s="264" t="s">
        <v>240</v>
      </c>
      <c r="AF741" s="264" t="s">
        <v>240</v>
      </c>
      <c r="AG741" s="264" t="s">
        <v>240</v>
      </c>
      <c r="AH741" s="264" t="s">
        <v>240</v>
      </c>
      <c r="AI741" s="264" t="s">
        <v>240</v>
      </c>
      <c r="AJ741" s="264" t="s">
        <v>240</v>
      </c>
      <c r="AK741" s="264" t="s">
        <v>240</v>
      </c>
      <c r="AL741" s="264" t="s">
        <v>240</v>
      </c>
      <c r="AM741" s="264" t="s">
        <v>240</v>
      </c>
      <c r="AN741" s="264" t="s">
        <v>240</v>
      </c>
      <c r="AO741" s="264" t="s">
        <v>240</v>
      </c>
      <c r="AP741" s="264" t="s">
        <v>240</v>
      </c>
      <c r="AQ741" s="264" t="s">
        <v>240</v>
      </c>
      <c r="AR741" s="264" t="s">
        <v>240</v>
      </c>
      <c r="AS741" s="264" t="s">
        <v>240</v>
      </c>
      <c r="AT741" s="264" t="s">
        <v>240</v>
      </c>
      <c r="AU741" s="264" t="s">
        <v>240</v>
      </c>
      <c r="AV741" s="264" t="s">
        <v>240</v>
      </c>
      <c r="AW741" s="264" t="s">
        <v>240</v>
      </c>
      <c r="AX741" s="264" t="s">
        <v>240</v>
      </c>
      <c r="AY741" s="264" t="s">
        <v>2044</v>
      </c>
      <c r="AZ741" t="s">
        <v>5190</v>
      </c>
    </row>
    <row r="742" spans="1:52" ht="21.75" x14ac:dyDescent="0.25">
      <c r="A742" s="271">
        <v>707081</v>
      </c>
      <c r="B742" s="264" t="s">
        <v>261</v>
      </c>
      <c r="C742" s="286" t="s">
        <v>188</v>
      </c>
      <c r="D742" s="286" t="s">
        <v>186</v>
      </c>
      <c r="E742" s="286" t="s">
        <v>186</v>
      </c>
      <c r="F742" s="286" t="s">
        <v>186</v>
      </c>
      <c r="G742" s="286" t="s">
        <v>188</v>
      </c>
      <c r="H742" s="286" t="s">
        <v>188</v>
      </c>
      <c r="I742" s="286" t="s">
        <v>187</v>
      </c>
      <c r="J742" s="286" t="s">
        <v>188</v>
      </c>
      <c r="K742" s="286" t="s">
        <v>188</v>
      </c>
      <c r="L742" s="286" t="s">
        <v>187</v>
      </c>
      <c r="M742" s="286" t="s">
        <v>188</v>
      </c>
      <c r="N742" s="286" t="s">
        <v>187</v>
      </c>
      <c r="O742" s="264"/>
      <c r="P742" s="264"/>
      <c r="Q742" s="264"/>
      <c r="R742" s="264"/>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c r="AS742" s="264"/>
      <c r="AT742" s="264"/>
      <c r="AU742" s="264"/>
      <c r="AV742" s="264"/>
      <c r="AW742" s="264"/>
      <c r="AX742" s="264"/>
      <c r="AY742" s="264" t="s">
        <v>2044</v>
      </c>
      <c r="AZ742" t="s">
        <v>240</v>
      </c>
    </row>
    <row r="743" spans="1:52" ht="15" x14ac:dyDescent="0.25">
      <c r="A743" s="269">
        <v>707082</v>
      </c>
      <c r="B743" s="264" t="s">
        <v>262</v>
      </c>
      <c r="C743" s="264" t="s">
        <v>188</v>
      </c>
      <c r="D743" s="264" t="s">
        <v>188</v>
      </c>
      <c r="E743" s="264" t="s">
        <v>188</v>
      </c>
      <c r="F743" s="264" t="s">
        <v>188</v>
      </c>
      <c r="G743" s="264" t="s">
        <v>188</v>
      </c>
      <c r="H743" s="264" t="s">
        <v>188</v>
      </c>
      <c r="I743" s="264" t="s">
        <v>188</v>
      </c>
      <c r="J743" s="264" t="s">
        <v>188</v>
      </c>
      <c r="K743" s="264" t="s">
        <v>188</v>
      </c>
      <c r="L743" s="264" t="s">
        <v>188</v>
      </c>
      <c r="M743" t="s">
        <v>186</v>
      </c>
      <c r="N743" t="s">
        <v>186</v>
      </c>
      <c r="O743" s="264" t="s">
        <v>188</v>
      </c>
      <c r="P743" s="264" t="s">
        <v>188</v>
      </c>
      <c r="Q743" s="264" t="s">
        <v>188</v>
      </c>
      <c r="R743" s="264" t="s">
        <v>188</v>
      </c>
      <c r="S743" s="264" t="s">
        <v>188</v>
      </c>
      <c r="T743" s="264" t="s">
        <v>187</v>
      </c>
      <c r="U743" s="264" t="s">
        <v>187</v>
      </c>
      <c r="V743" s="264" t="s">
        <v>187</v>
      </c>
      <c r="W743" s="264" t="s">
        <v>187</v>
      </c>
      <c r="X743" s="264" t="s">
        <v>187</v>
      </c>
      <c r="Y743" s="264" t="s">
        <v>187</v>
      </c>
      <c r="Z743" s="264" t="s">
        <v>187</v>
      </c>
      <c r="AA743" s="264" t="s">
        <v>240</v>
      </c>
      <c r="AB743" s="264" t="s">
        <v>240</v>
      </c>
      <c r="AC743" s="264" t="s">
        <v>240</v>
      </c>
      <c r="AD743" s="264" t="s">
        <v>240</v>
      </c>
      <c r="AE743" s="264" t="s">
        <v>240</v>
      </c>
      <c r="AF743" s="264" t="s">
        <v>240</v>
      </c>
      <c r="AG743" s="264" t="s">
        <v>240</v>
      </c>
      <c r="AH743" s="264" t="s">
        <v>240</v>
      </c>
      <c r="AI743" s="264" t="s">
        <v>240</v>
      </c>
      <c r="AJ743" s="264" t="s">
        <v>240</v>
      </c>
      <c r="AK743" s="264" t="s">
        <v>240</v>
      </c>
      <c r="AL743" s="264" t="s">
        <v>240</v>
      </c>
      <c r="AM743" s="264" t="s">
        <v>240</v>
      </c>
      <c r="AN743" s="264" t="s">
        <v>240</v>
      </c>
      <c r="AO743" s="264" t="s">
        <v>240</v>
      </c>
      <c r="AP743" s="264" t="s">
        <v>240</v>
      </c>
      <c r="AQ743" s="264" t="s">
        <v>240</v>
      </c>
      <c r="AR743" s="264" t="s">
        <v>240</v>
      </c>
      <c r="AS743" s="264" t="s">
        <v>240</v>
      </c>
      <c r="AT743" s="264" t="s">
        <v>240</v>
      </c>
      <c r="AU743" s="264" t="s">
        <v>240</v>
      </c>
      <c r="AV743" s="264" t="s">
        <v>240</v>
      </c>
      <c r="AW743" s="264" t="s">
        <v>240</v>
      </c>
      <c r="AX743" s="264" t="s">
        <v>240</v>
      </c>
      <c r="AY743" s="264" t="s">
        <v>2044</v>
      </c>
      <c r="AZ743" t="s">
        <v>240</v>
      </c>
    </row>
    <row r="744" spans="1:52" ht="15" x14ac:dyDescent="0.25">
      <c r="A744" s="269">
        <v>707083</v>
      </c>
      <c r="B744" s="264" t="s">
        <v>261</v>
      </c>
      <c r="C744" s="264" t="s">
        <v>188</v>
      </c>
      <c r="D744" s="264" t="s">
        <v>188</v>
      </c>
      <c r="E744" s="264" t="s">
        <v>188</v>
      </c>
      <c r="F744" s="264" t="s">
        <v>188</v>
      </c>
      <c r="G744" s="264" t="s">
        <v>188</v>
      </c>
      <c r="H744" s="264" t="s">
        <v>188</v>
      </c>
      <c r="I744" s="264" t="s">
        <v>187</v>
      </c>
      <c r="J744" s="264" t="s">
        <v>187</v>
      </c>
      <c r="K744" s="264" t="s">
        <v>187</v>
      </c>
      <c r="L744" s="264" t="s">
        <v>187</v>
      </c>
      <c r="M744" t="s">
        <v>186</v>
      </c>
      <c r="N744" t="s">
        <v>186</v>
      </c>
      <c r="O744" s="264" t="s">
        <v>240</v>
      </c>
      <c r="P744" s="264" t="s">
        <v>240</v>
      </c>
      <c r="Q744" s="264" t="s">
        <v>240</v>
      </c>
      <c r="R744" s="264" t="s">
        <v>240</v>
      </c>
      <c r="S744" s="264" t="s">
        <v>240</v>
      </c>
      <c r="T744" s="264" t="s">
        <v>240</v>
      </c>
      <c r="U744" s="264" t="s">
        <v>240</v>
      </c>
      <c r="V744" s="264" t="s">
        <v>240</v>
      </c>
      <c r="W744" s="264" t="s">
        <v>240</v>
      </c>
      <c r="X744" s="264" t="s">
        <v>240</v>
      </c>
      <c r="Y744" s="264" t="s">
        <v>240</v>
      </c>
      <c r="Z744" s="264" t="s">
        <v>240</v>
      </c>
      <c r="AA744" s="264" t="s">
        <v>240</v>
      </c>
      <c r="AB744" s="264" t="s">
        <v>240</v>
      </c>
      <c r="AC744" s="264" t="s">
        <v>240</v>
      </c>
      <c r="AD744" s="264" t="s">
        <v>240</v>
      </c>
      <c r="AE744" s="264" t="s">
        <v>240</v>
      </c>
      <c r="AF744" s="264" t="s">
        <v>240</v>
      </c>
      <c r="AG744" s="264" t="s">
        <v>240</v>
      </c>
      <c r="AH744" s="264" t="s">
        <v>240</v>
      </c>
      <c r="AI744" s="264" t="s">
        <v>240</v>
      </c>
      <c r="AJ744" s="264" t="s">
        <v>240</v>
      </c>
      <c r="AK744" s="264" t="s">
        <v>240</v>
      </c>
      <c r="AL744" s="264" t="s">
        <v>240</v>
      </c>
      <c r="AM744" s="264" t="s">
        <v>240</v>
      </c>
      <c r="AN744" s="264" t="s">
        <v>240</v>
      </c>
      <c r="AO744" s="264" t="s">
        <v>240</v>
      </c>
      <c r="AP744" s="264" t="s">
        <v>240</v>
      </c>
      <c r="AQ744" s="264" t="s">
        <v>240</v>
      </c>
      <c r="AR744" s="264" t="s">
        <v>240</v>
      </c>
      <c r="AS744" s="264" t="s">
        <v>240</v>
      </c>
      <c r="AT744" s="264" t="s">
        <v>240</v>
      </c>
      <c r="AU744" s="264" t="s">
        <v>240</v>
      </c>
      <c r="AV744" s="264" t="s">
        <v>240</v>
      </c>
      <c r="AW744" s="264" t="s">
        <v>240</v>
      </c>
      <c r="AX744" s="264" t="s">
        <v>240</v>
      </c>
      <c r="AY744" s="264" t="s">
        <v>2044</v>
      </c>
      <c r="AZ744" t="s">
        <v>5190</v>
      </c>
    </row>
    <row r="745" spans="1:52" ht="15" x14ac:dyDescent="0.25">
      <c r="A745" s="266">
        <v>707084</v>
      </c>
      <c r="B745" s="270" t="s">
        <v>467</v>
      </c>
      <c r="C745" t="s">
        <v>188</v>
      </c>
      <c r="D745" t="s">
        <v>186</v>
      </c>
      <c r="E745" t="s">
        <v>186</v>
      </c>
      <c r="F745" t="s">
        <v>188</v>
      </c>
      <c r="G745" t="s">
        <v>188</v>
      </c>
      <c r="H745" t="s">
        <v>188</v>
      </c>
      <c r="I745" t="s">
        <v>186</v>
      </c>
      <c r="J745" t="s">
        <v>186</v>
      </c>
      <c r="K745" t="s">
        <v>186</v>
      </c>
      <c r="L745" t="s">
        <v>186</v>
      </c>
      <c r="M745" t="s">
        <v>186</v>
      </c>
      <c r="N745" t="s">
        <v>186</v>
      </c>
      <c r="O745" t="s">
        <v>240</v>
      </c>
      <c r="P745" t="s">
        <v>240</v>
      </c>
      <c r="Q745" t="s">
        <v>240</v>
      </c>
      <c r="R745" t="s">
        <v>240</v>
      </c>
      <c r="S745" t="s">
        <v>240</v>
      </c>
      <c r="T745" t="s">
        <v>240</v>
      </c>
      <c r="U745" t="s">
        <v>240</v>
      </c>
      <c r="V745" t="s">
        <v>240</v>
      </c>
      <c r="W745" t="s">
        <v>240</v>
      </c>
      <c r="X745" t="s">
        <v>240</v>
      </c>
      <c r="Y745" t="s">
        <v>240</v>
      </c>
      <c r="Z745" t="s">
        <v>240</v>
      </c>
      <c r="AA745" t="s">
        <v>240</v>
      </c>
      <c r="AB745" t="s">
        <v>240</v>
      </c>
      <c r="AC745" t="s">
        <v>240</v>
      </c>
      <c r="AD745" t="s">
        <v>240</v>
      </c>
      <c r="AE745" t="s">
        <v>240</v>
      </c>
      <c r="AF745" t="s">
        <v>240</v>
      </c>
      <c r="AG745" t="s">
        <v>240</v>
      </c>
      <c r="AH745" t="s">
        <v>240</v>
      </c>
      <c r="AI745" t="s">
        <v>240</v>
      </c>
      <c r="AJ745" t="s">
        <v>240</v>
      </c>
      <c r="AK745" t="s">
        <v>240</v>
      </c>
      <c r="AL745" t="s">
        <v>240</v>
      </c>
      <c r="AM745" t="s">
        <v>240</v>
      </c>
      <c r="AN745" t="s">
        <v>240</v>
      </c>
      <c r="AO745" t="s">
        <v>240</v>
      </c>
      <c r="AP745" t="s">
        <v>240</v>
      </c>
      <c r="AQ745" t="s">
        <v>240</v>
      </c>
      <c r="AR745" t="s">
        <v>240</v>
      </c>
      <c r="AS745" t="s">
        <v>240</v>
      </c>
      <c r="AT745" t="s">
        <v>240</v>
      </c>
      <c r="AU745" t="s">
        <v>240</v>
      </c>
      <c r="AV745" t="s">
        <v>240</v>
      </c>
      <c r="AW745" t="s">
        <v>240</v>
      </c>
      <c r="AX745" s="259" t="s">
        <v>240</v>
      </c>
      <c r="AY745"/>
      <c r="AZ745" t="s">
        <v>240</v>
      </c>
    </row>
    <row r="746" spans="1:52" ht="15" x14ac:dyDescent="0.25">
      <c r="A746" s="269">
        <v>707085</v>
      </c>
      <c r="B746" s="264" t="s">
        <v>261</v>
      </c>
      <c r="C746" s="264" t="s">
        <v>187</v>
      </c>
      <c r="D746" s="264" t="s">
        <v>186</v>
      </c>
      <c r="E746" s="264" t="s">
        <v>186</v>
      </c>
      <c r="F746" s="264" t="s">
        <v>188</v>
      </c>
      <c r="G746" s="264" t="s">
        <v>186</v>
      </c>
      <c r="H746" s="264" t="s">
        <v>186</v>
      </c>
      <c r="I746" s="264" t="s">
        <v>186</v>
      </c>
      <c r="J746" s="264" t="s">
        <v>188</v>
      </c>
      <c r="K746" s="264" t="s">
        <v>188</v>
      </c>
      <c r="L746" s="264" t="s">
        <v>188</v>
      </c>
      <c r="M746" t="s">
        <v>2124</v>
      </c>
      <c r="N746" t="s">
        <v>186</v>
      </c>
      <c r="O746" s="264" t="s">
        <v>240</v>
      </c>
      <c r="P746" s="264" t="s">
        <v>240</v>
      </c>
      <c r="Q746" s="264" t="s">
        <v>240</v>
      </c>
      <c r="R746" s="264" t="s">
        <v>240</v>
      </c>
      <c r="S746" s="264" t="s">
        <v>240</v>
      </c>
      <c r="T746" s="264" t="s">
        <v>240</v>
      </c>
      <c r="U746" s="264" t="s">
        <v>240</v>
      </c>
      <c r="V746" s="264" t="s">
        <v>240</v>
      </c>
      <c r="W746" s="264" t="s">
        <v>240</v>
      </c>
      <c r="X746" s="264" t="s">
        <v>240</v>
      </c>
      <c r="Y746" s="264" t="s">
        <v>240</v>
      </c>
      <c r="Z746" s="264" t="s">
        <v>240</v>
      </c>
      <c r="AA746" s="264" t="s">
        <v>240</v>
      </c>
      <c r="AB746" s="264" t="s">
        <v>240</v>
      </c>
      <c r="AC746" s="264" t="s">
        <v>240</v>
      </c>
      <c r="AD746" s="264" t="s">
        <v>240</v>
      </c>
      <c r="AE746" s="264" t="s">
        <v>240</v>
      </c>
      <c r="AF746" s="264" t="s">
        <v>240</v>
      </c>
      <c r="AG746" s="264" t="s">
        <v>240</v>
      </c>
      <c r="AH746" s="264" t="s">
        <v>240</v>
      </c>
      <c r="AI746" s="264" t="s">
        <v>240</v>
      </c>
      <c r="AJ746" s="264" t="s">
        <v>240</v>
      </c>
      <c r="AK746" s="264" t="s">
        <v>240</v>
      </c>
      <c r="AL746" s="264" t="s">
        <v>240</v>
      </c>
      <c r="AM746" s="264" t="s">
        <v>240</v>
      </c>
      <c r="AN746" s="264" t="s">
        <v>240</v>
      </c>
      <c r="AO746" s="264" t="s">
        <v>240</v>
      </c>
      <c r="AP746" s="264" t="s">
        <v>240</v>
      </c>
      <c r="AQ746" s="264" t="s">
        <v>240</v>
      </c>
      <c r="AR746" s="264" t="s">
        <v>240</v>
      </c>
      <c r="AS746" s="264" t="s">
        <v>240</v>
      </c>
      <c r="AT746" s="264" t="s">
        <v>240</v>
      </c>
      <c r="AU746" s="264" t="s">
        <v>240</v>
      </c>
      <c r="AV746" s="264" t="s">
        <v>240</v>
      </c>
      <c r="AW746" s="264" t="s">
        <v>240</v>
      </c>
      <c r="AX746" s="264" t="s">
        <v>240</v>
      </c>
      <c r="AY746" s="264" t="s">
        <v>2044</v>
      </c>
      <c r="AZ746" t="s">
        <v>5190</v>
      </c>
    </row>
    <row r="747" spans="1:52" ht="21.75" x14ac:dyDescent="0.25">
      <c r="A747" s="271">
        <v>707086</v>
      </c>
      <c r="B747" s="264" t="s">
        <v>261</v>
      </c>
      <c r="C747" s="286" t="s">
        <v>188</v>
      </c>
      <c r="D747" s="286" t="s">
        <v>186</v>
      </c>
      <c r="E747" s="286" t="s">
        <v>188</v>
      </c>
      <c r="F747" s="286" t="s">
        <v>186</v>
      </c>
      <c r="G747" s="286" t="s">
        <v>188</v>
      </c>
      <c r="H747" s="286" t="s">
        <v>188</v>
      </c>
      <c r="I747" s="286" t="s">
        <v>187</v>
      </c>
      <c r="J747" s="286" t="s">
        <v>187</v>
      </c>
      <c r="K747" s="286" t="s">
        <v>187</v>
      </c>
      <c r="L747" s="286" t="s">
        <v>187</v>
      </c>
      <c r="M747" s="286" t="s">
        <v>187</v>
      </c>
      <c r="N747" s="286" t="s">
        <v>188</v>
      </c>
      <c r="O747" s="264"/>
      <c r="P747" s="264"/>
      <c r="Q747" s="264"/>
      <c r="R747" s="264"/>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c r="AS747" s="264"/>
      <c r="AT747" s="264"/>
      <c r="AU747" s="264"/>
      <c r="AV747" s="264"/>
      <c r="AW747" s="264"/>
      <c r="AX747" s="264"/>
      <c r="AY747" s="264" t="s">
        <v>2044</v>
      </c>
      <c r="AZ747" t="s">
        <v>240</v>
      </c>
    </row>
    <row r="748" spans="1:52" ht="21.75" x14ac:dyDescent="0.25">
      <c r="A748" s="271">
        <v>707087</v>
      </c>
      <c r="B748" s="264" t="s">
        <v>261</v>
      </c>
      <c r="C748" s="286" t="s">
        <v>186</v>
      </c>
      <c r="D748" s="286" t="s">
        <v>186</v>
      </c>
      <c r="E748" s="286" t="s">
        <v>186</v>
      </c>
      <c r="F748" s="286" t="s">
        <v>187</v>
      </c>
      <c r="G748" s="286" t="s">
        <v>186</v>
      </c>
      <c r="H748" s="286" t="s">
        <v>188</v>
      </c>
      <c r="I748" s="286" t="s">
        <v>188</v>
      </c>
      <c r="J748" s="286" t="s">
        <v>187</v>
      </c>
      <c r="K748" s="286" t="s">
        <v>188</v>
      </c>
      <c r="L748" s="286" t="s">
        <v>187</v>
      </c>
      <c r="M748" s="286" t="s">
        <v>188</v>
      </c>
      <c r="N748" s="286" t="s">
        <v>187</v>
      </c>
      <c r="O748" s="264"/>
      <c r="P748" s="264"/>
      <c r="Q748" s="264"/>
      <c r="R748" s="264"/>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S748" s="264"/>
      <c r="AT748" s="264"/>
      <c r="AU748" s="264"/>
      <c r="AV748" s="264"/>
      <c r="AW748" s="264"/>
      <c r="AX748" s="264"/>
      <c r="AY748" s="264" t="s">
        <v>2044</v>
      </c>
      <c r="AZ748" t="s">
        <v>240</v>
      </c>
    </row>
    <row r="749" spans="1:52" ht="15" x14ac:dyDescent="0.25">
      <c r="A749" s="269">
        <v>707088</v>
      </c>
      <c r="B749" s="264" t="s">
        <v>261</v>
      </c>
      <c r="C749" s="264" t="s">
        <v>188</v>
      </c>
      <c r="D749" s="264" t="s">
        <v>188</v>
      </c>
      <c r="E749" s="264" t="s">
        <v>188</v>
      </c>
      <c r="F749" s="264" t="s">
        <v>188</v>
      </c>
      <c r="G749" s="264" t="s">
        <v>188</v>
      </c>
      <c r="H749" s="264" t="s">
        <v>188</v>
      </c>
      <c r="I749" s="264" t="s">
        <v>240</v>
      </c>
      <c r="J749" s="264" t="s">
        <v>240</v>
      </c>
      <c r="K749" s="264" t="s">
        <v>240</v>
      </c>
      <c r="L749" s="264" t="s">
        <v>240</v>
      </c>
      <c r="M749" t="s">
        <v>188</v>
      </c>
      <c r="N749" t="s">
        <v>186</v>
      </c>
      <c r="O749" s="264" t="s">
        <v>240</v>
      </c>
      <c r="P749" s="264" t="s">
        <v>240</v>
      </c>
      <c r="Q749" s="264" t="s">
        <v>240</v>
      </c>
      <c r="R749" s="264" t="s">
        <v>240</v>
      </c>
      <c r="S749" s="264" t="s">
        <v>240</v>
      </c>
      <c r="T749" s="264" t="s">
        <v>240</v>
      </c>
      <c r="U749" s="264" t="s">
        <v>240</v>
      </c>
      <c r="V749" s="264" t="s">
        <v>240</v>
      </c>
      <c r="W749" s="264" t="s">
        <v>240</v>
      </c>
      <c r="X749" s="264" t="s">
        <v>240</v>
      </c>
      <c r="Y749" s="264" t="s">
        <v>240</v>
      </c>
      <c r="Z749" s="264" t="s">
        <v>240</v>
      </c>
      <c r="AA749" s="264" t="s">
        <v>240</v>
      </c>
      <c r="AB749" s="264" t="s">
        <v>240</v>
      </c>
      <c r="AC749" s="264" t="s">
        <v>240</v>
      </c>
      <c r="AD749" s="264" t="s">
        <v>240</v>
      </c>
      <c r="AE749" s="264" t="s">
        <v>240</v>
      </c>
      <c r="AF749" s="264" t="s">
        <v>240</v>
      </c>
      <c r="AG749" s="264" t="s">
        <v>240</v>
      </c>
      <c r="AH749" s="264" t="s">
        <v>240</v>
      </c>
      <c r="AI749" s="264" t="s">
        <v>240</v>
      </c>
      <c r="AJ749" s="264" t="s">
        <v>240</v>
      </c>
      <c r="AK749" s="264" t="s">
        <v>240</v>
      </c>
      <c r="AL749" s="264" t="s">
        <v>240</v>
      </c>
      <c r="AM749" s="264" t="s">
        <v>240</v>
      </c>
      <c r="AN749" s="264" t="s">
        <v>240</v>
      </c>
      <c r="AO749" s="264" t="s">
        <v>240</v>
      </c>
      <c r="AP749" s="264" t="s">
        <v>240</v>
      </c>
      <c r="AQ749" s="264" t="s">
        <v>240</v>
      </c>
      <c r="AR749" s="264" t="s">
        <v>240</v>
      </c>
      <c r="AS749" s="264" t="s">
        <v>240</v>
      </c>
      <c r="AT749" s="264" t="s">
        <v>240</v>
      </c>
      <c r="AU749" s="264" t="s">
        <v>240</v>
      </c>
      <c r="AV749" s="264" t="s">
        <v>240</v>
      </c>
      <c r="AW749" s="264" t="s">
        <v>240</v>
      </c>
      <c r="AX749" s="264" t="s">
        <v>240</v>
      </c>
      <c r="AY749" s="264" t="s">
        <v>2044</v>
      </c>
      <c r="AZ749" t="s">
        <v>240</v>
      </c>
    </row>
    <row r="750" spans="1:52" ht="15" x14ac:dyDescent="0.25">
      <c r="A750" s="266">
        <v>707089</v>
      </c>
      <c r="B750" s="270" t="s">
        <v>261</v>
      </c>
      <c r="C750" t="s">
        <v>188</v>
      </c>
      <c r="D750" t="s">
        <v>186</v>
      </c>
      <c r="E750" t="s">
        <v>186</v>
      </c>
      <c r="F750" t="s">
        <v>186</v>
      </c>
      <c r="G750" t="s">
        <v>186</v>
      </c>
      <c r="H750" t="s">
        <v>186</v>
      </c>
      <c r="I750" t="s">
        <v>188</v>
      </c>
      <c r="J750" t="s">
        <v>186</v>
      </c>
      <c r="K750" t="s">
        <v>186</v>
      </c>
      <c r="L750" t="s">
        <v>186</v>
      </c>
      <c r="M750" t="s">
        <v>186</v>
      </c>
      <c r="N750" t="s">
        <v>186</v>
      </c>
      <c r="O750" t="s">
        <v>240</v>
      </c>
      <c r="P750" t="s">
        <v>240</v>
      </c>
      <c r="Q750" t="s">
        <v>240</v>
      </c>
      <c r="R750" t="s">
        <v>240</v>
      </c>
      <c r="S750" t="s">
        <v>240</v>
      </c>
      <c r="T750" t="s">
        <v>240</v>
      </c>
      <c r="U750" t="s">
        <v>240</v>
      </c>
      <c r="V750" t="s">
        <v>240</v>
      </c>
      <c r="W750" t="s">
        <v>240</v>
      </c>
      <c r="X750" t="s">
        <v>240</v>
      </c>
      <c r="Y750" t="s">
        <v>240</v>
      </c>
      <c r="Z750" t="s">
        <v>240</v>
      </c>
      <c r="AA750" t="s">
        <v>240</v>
      </c>
      <c r="AB750" t="s">
        <v>240</v>
      </c>
      <c r="AC750" t="s">
        <v>240</v>
      </c>
      <c r="AD750" t="s">
        <v>240</v>
      </c>
      <c r="AE750" t="s">
        <v>240</v>
      </c>
      <c r="AF750" t="s">
        <v>240</v>
      </c>
      <c r="AG750" t="s">
        <v>240</v>
      </c>
      <c r="AH750" t="s">
        <v>240</v>
      </c>
      <c r="AI750" t="s">
        <v>240</v>
      </c>
      <c r="AJ750" t="s">
        <v>240</v>
      </c>
      <c r="AK750" t="s">
        <v>240</v>
      </c>
      <c r="AL750" t="s">
        <v>240</v>
      </c>
      <c r="AM750" t="s">
        <v>240</v>
      </c>
      <c r="AN750" t="s">
        <v>240</v>
      </c>
      <c r="AO750" t="s">
        <v>240</v>
      </c>
      <c r="AP750" t="s">
        <v>240</v>
      </c>
      <c r="AQ750" t="s">
        <v>240</v>
      </c>
      <c r="AR750" t="s">
        <v>240</v>
      </c>
      <c r="AS750"/>
      <c r="AT750" t="s">
        <v>240</v>
      </c>
      <c r="AU750" t="s">
        <v>240</v>
      </c>
      <c r="AV750" t="s">
        <v>240</v>
      </c>
      <c r="AW750" t="s">
        <v>240</v>
      </c>
      <c r="AX750" s="259" t="s">
        <v>240</v>
      </c>
      <c r="AY750"/>
      <c r="AZ750" t="s">
        <v>240</v>
      </c>
    </row>
    <row r="751" spans="1:52" ht="15" x14ac:dyDescent="0.25">
      <c r="A751" s="269">
        <v>707090</v>
      </c>
      <c r="B751" s="264" t="s">
        <v>261</v>
      </c>
      <c r="C751" s="264" t="s">
        <v>188</v>
      </c>
      <c r="D751" s="264" t="s">
        <v>188</v>
      </c>
      <c r="E751" s="264" t="s">
        <v>188</v>
      </c>
      <c r="F751" s="264" t="s">
        <v>188</v>
      </c>
      <c r="G751" s="264" t="s">
        <v>187</v>
      </c>
      <c r="H751" s="264" t="s">
        <v>188</v>
      </c>
      <c r="I751" s="264" t="s">
        <v>188</v>
      </c>
      <c r="J751" s="264" t="s">
        <v>188</v>
      </c>
      <c r="K751" s="264" t="s">
        <v>188</v>
      </c>
      <c r="L751" s="264" t="s">
        <v>187</v>
      </c>
      <c r="M751" t="s">
        <v>186</v>
      </c>
      <c r="N751" t="s">
        <v>186</v>
      </c>
      <c r="O751" s="264" t="s">
        <v>240</v>
      </c>
      <c r="P751" s="264" t="s">
        <v>240</v>
      </c>
      <c r="Q751" s="264" t="s">
        <v>240</v>
      </c>
      <c r="R751" s="264" t="s">
        <v>240</v>
      </c>
      <c r="S751" s="264" t="s">
        <v>240</v>
      </c>
      <c r="T751" s="264" t="s">
        <v>240</v>
      </c>
      <c r="U751" s="264" t="s">
        <v>240</v>
      </c>
      <c r="V751" s="264" t="s">
        <v>240</v>
      </c>
      <c r="W751" s="264" t="s">
        <v>240</v>
      </c>
      <c r="X751" s="264" t="s">
        <v>240</v>
      </c>
      <c r="Y751" s="264" t="s">
        <v>240</v>
      </c>
      <c r="Z751" s="264" t="s">
        <v>240</v>
      </c>
      <c r="AA751" s="264" t="s">
        <v>240</v>
      </c>
      <c r="AB751" s="264" t="s">
        <v>240</v>
      </c>
      <c r="AC751" s="264" t="s">
        <v>240</v>
      </c>
      <c r="AD751" s="264" t="s">
        <v>240</v>
      </c>
      <c r="AE751" s="264" t="s">
        <v>240</v>
      </c>
      <c r="AF751" s="264" t="s">
        <v>240</v>
      </c>
      <c r="AG751" s="264" t="s">
        <v>240</v>
      </c>
      <c r="AH751" s="264" t="s">
        <v>240</v>
      </c>
      <c r="AI751" s="264" t="s">
        <v>240</v>
      </c>
      <c r="AJ751" s="264" t="s">
        <v>240</v>
      </c>
      <c r="AK751" s="264" t="s">
        <v>240</v>
      </c>
      <c r="AL751" s="264" t="s">
        <v>240</v>
      </c>
      <c r="AM751" s="264" t="s">
        <v>240</v>
      </c>
      <c r="AN751" s="264" t="s">
        <v>240</v>
      </c>
      <c r="AO751" s="264" t="s">
        <v>240</v>
      </c>
      <c r="AP751" s="264" t="s">
        <v>240</v>
      </c>
      <c r="AQ751" s="264" t="s">
        <v>240</v>
      </c>
      <c r="AR751" s="264" t="s">
        <v>240</v>
      </c>
      <c r="AS751" s="264" t="s">
        <v>240</v>
      </c>
      <c r="AT751" s="264" t="s">
        <v>240</v>
      </c>
      <c r="AU751" s="264" t="s">
        <v>240</v>
      </c>
      <c r="AV751" s="264" t="s">
        <v>240</v>
      </c>
      <c r="AW751" s="264" t="s">
        <v>240</v>
      </c>
      <c r="AX751" s="264" t="s">
        <v>240</v>
      </c>
      <c r="AY751" s="264" t="s">
        <v>2044</v>
      </c>
      <c r="AZ751" t="s">
        <v>5190</v>
      </c>
    </row>
    <row r="752" spans="1:52" ht="15" x14ac:dyDescent="0.25">
      <c r="A752" s="269">
        <v>707091</v>
      </c>
      <c r="B752" s="264" t="s">
        <v>261</v>
      </c>
      <c r="C752" s="264" t="s">
        <v>187</v>
      </c>
      <c r="D752" s="264" t="s">
        <v>187</v>
      </c>
      <c r="E752" s="264" t="s">
        <v>188</v>
      </c>
      <c r="F752" s="264" t="s">
        <v>188</v>
      </c>
      <c r="G752" s="264" t="s">
        <v>187</v>
      </c>
      <c r="H752" s="264" t="s">
        <v>187</v>
      </c>
      <c r="I752" s="264" t="s">
        <v>187</v>
      </c>
      <c r="J752" s="264" t="s">
        <v>187</v>
      </c>
      <c r="K752" s="264" t="s">
        <v>187</v>
      </c>
      <c r="L752" s="264" t="s">
        <v>187</v>
      </c>
      <c r="M752" t="s">
        <v>186</v>
      </c>
      <c r="N752" t="s">
        <v>186</v>
      </c>
      <c r="O752" s="264" t="s">
        <v>240</v>
      </c>
      <c r="P752" s="264" t="s">
        <v>240</v>
      </c>
      <c r="Q752" s="264" t="s">
        <v>240</v>
      </c>
      <c r="R752" s="264" t="s">
        <v>240</v>
      </c>
      <c r="S752" s="264" t="s">
        <v>240</v>
      </c>
      <c r="T752" s="264" t="s">
        <v>240</v>
      </c>
      <c r="U752" s="264" t="s">
        <v>240</v>
      </c>
      <c r="V752" s="264" t="s">
        <v>240</v>
      </c>
      <c r="W752" s="264" t="s">
        <v>240</v>
      </c>
      <c r="X752" s="264" t="s">
        <v>240</v>
      </c>
      <c r="Y752" s="264" t="s">
        <v>240</v>
      </c>
      <c r="Z752" s="264" t="s">
        <v>240</v>
      </c>
      <c r="AA752" s="264" t="s">
        <v>240</v>
      </c>
      <c r="AB752" s="264" t="s">
        <v>240</v>
      </c>
      <c r="AC752" s="264" t="s">
        <v>240</v>
      </c>
      <c r="AD752" s="264" t="s">
        <v>240</v>
      </c>
      <c r="AE752" s="264" t="s">
        <v>240</v>
      </c>
      <c r="AF752" s="264" t="s">
        <v>240</v>
      </c>
      <c r="AG752" s="264" t="s">
        <v>240</v>
      </c>
      <c r="AH752" s="264" t="s">
        <v>240</v>
      </c>
      <c r="AI752" s="264" t="s">
        <v>240</v>
      </c>
      <c r="AJ752" s="264" t="s">
        <v>240</v>
      </c>
      <c r="AK752" s="264" t="s">
        <v>240</v>
      </c>
      <c r="AL752" s="264" t="s">
        <v>240</v>
      </c>
      <c r="AM752" s="264" t="s">
        <v>240</v>
      </c>
      <c r="AN752" s="264" t="s">
        <v>240</v>
      </c>
      <c r="AO752" s="264" t="s">
        <v>240</v>
      </c>
      <c r="AP752" s="264" t="s">
        <v>240</v>
      </c>
      <c r="AQ752" s="264" t="s">
        <v>240</v>
      </c>
      <c r="AR752" s="264" t="s">
        <v>240</v>
      </c>
      <c r="AS752" s="264" t="s">
        <v>240</v>
      </c>
      <c r="AT752" s="264" t="s">
        <v>240</v>
      </c>
      <c r="AU752" s="264" t="s">
        <v>240</v>
      </c>
      <c r="AV752" s="264" t="s">
        <v>240</v>
      </c>
      <c r="AW752" s="264" t="s">
        <v>240</v>
      </c>
      <c r="AX752" s="264" t="s">
        <v>240</v>
      </c>
      <c r="AY752" s="264" t="s">
        <v>2044</v>
      </c>
      <c r="AZ752" t="s">
        <v>5190</v>
      </c>
    </row>
    <row r="753" spans="1:52" ht="15" x14ac:dyDescent="0.25">
      <c r="A753" s="269">
        <v>707092</v>
      </c>
      <c r="B753" s="264" t="s">
        <v>261</v>
      </c>
      <c r="C753" s="264" t="s">
        <v>188</v>
      </c>
      <c r="D753" s="264" t="s">
        <v>188</v>
      </c>
      <c r="E753" s="264" t="s">
        <v>188</v>
      </c>
      <c r="F753" s="264" t="s">
        <v>186</v>
      </c>
      <c r="G753" s="264" t="s">
        <v>188</v>
      </c>
      <c r="H753" s="264" t="s">
        <v>186</v>
      </c>
      <c r="I753" s="264" t="s">
        <v>188</v>
      </c>
      <c r="J753" s="264" t="s">
        <v>187</v>
      </c>
      <c r="K753" s="264" t="s">
        <v>187</v>
      </c>
      <c r="L753" s="264" t="s">
        <v>187</v>
      </c>
      <c r="M753" t="s">
        <v>188</v>
      </c>
      <c r="N753" t="s">
        <v>186</v>
      </c>
      <c r="O753" s="264" t="s">
        <v>240</v>
      </c>
      <c r="P753" s="264" t="s">
        <v>240</v>
      </c>
      <c r="Q753" s="264" t="s">
        <v>240</v>
      </c>
      <c r="R753" s="264" t="s">
        <v>240</v>
      </c>
      <c r="S753" s="264" t="s">
        <v>240</v>
      </c>
      <c r="T753" s="264" t="s">
        <v>240</v>
      </c>
      <c r="U753" s="264" t="s">
        <v>240</v>
      </c>
      <c r="V753" s="264" t="s">
        <v>240</v>
      </c>
      <c r="W753" s="264" t="s">
        <v>240</v>
      </c>
      <c r="X753" s="264" t="s">
        <v>240</v>
      </c>
      <c r="Y753" s="264" t="s">
        <v>240</v>
      </c>
      <c r="Z753" s="264" t="s">
        <v>240</v>
      </c>
      <c r="AA753" s="264" t="s">
        <v>240</v>
      </c>
      <c r="AB753" s="264" t="s">
        <v>240</v>
      </c>
      <c r="AC753" s="264" t="s">
        <v>240</v>
      </c>
      <c r="AD753" s="264" t="s">
        <v>240</v>
      </c>
      <c r="AE753" s="264" t="s">
        <v>240</v>
      </c>
      <c r="AF753" s="264" t="s">
        <v>240</v>
      </c>
      <c r="AG753" s="264" t="s">
        <v>240</v>
      </c>
      <c r="AH753" s="264" t="s">
        <v>240</v>
      </c>
      <c r="AI753" s="264" t="s">
        <v>240</v>
      </c>
      <c r="AJ753" s="264" t="s">
        <v>240</v>
      </c>
      <c r="AK753" s="264" t="s">
        <v>240</v>
      </c>
      <c r="AL753" s="264" t="s">
        <v>240</v>
      </c>
      <c r="AM753" s="264" t="s">
        <v>240</v>
      </c>
      <c r="AN753" s="264" t="s">
        <v>240</v>
      </c>
      <c r="AO753" s="264" t="s">
        <v>240</v>
      </c>
      <c r="AP753" s="264" t="s">
        <v>240</v>
      </c>
      <c r="AQ753" s="264" t="s">
        <v>240</v>
      </c>
      <c r="AR753" s="264" t="s">
        <v>240</v>
      </c>
      <c r="AS753" s="264" t="s">
        <v>240</v>
      </c>
      <c r="AT753" s="264" t="s">
        <v>240</v>
      </c>
      <c r="AU753" s="264" t="s">
        <v>240</v>
      </c>
      <c r="AV753" s="264" t="s">
        <v>240</v>
      </c>
      <c r="AW753" s="264" t="s">
        <v>240</v>
      </c>
      <c r="AX753" s="264" t="s">
        <v>240</v>
      </c>
      <c r="AY753" s="264" t="s">
        <v>2044</v>
      </c>
      <c r="AZ753" t="s">
        <v>5190</v>
      </c>
    </row>
    <row r="754" spans="1:52" ht="21.75" x14ac:dyDescent="0.25">
      <c r="A754" s="271">
        <v>707093</v>
      </c>
      <c r="B754" s="264" t="s">
        <v>261</v>
      </c>
      <c r="C754" s="286" t="s">
        <v>187</v>
      </c>
      <c r="D754" s="286" t="s">
        <v>188</v>
      </c>
      <c r="E754" s="286" t="s">
        <v>188</v>
      </c>
      <c r="F754" s="286" t="s">
        <v>188</v>
      </c>
      <c r="G754" s="286" t="s">
        <v>188</v>
      </c>
      <c r="H754" s="286" t="s">
        <v>188</v>
      </c>
      <c r="I754" s="286" t="s">
        <v>188</v>
      </c>
      <c r="J754" s="286" t="s">
        <v>187</v>
      </c>
      <c r="K754" s="286" t="s">
        <v>188</v>
      </c>
      <c r="L754" s="286" t="s">
        <v>187</v>
      </c>
      <c r="M754" s="286" t="s">
        <v>187</v>
      </c>
      <c r="N754" s="286" t="s">
        <v>187</v>
      </c>
      <c r="O754" s="264"/>
      <c r="P754" s="264"/>
      <c r="Q754" s="264"/>
      <c r="R754" s="264"/>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c r="AS754" s="264"/>
      <c r="AT754" s="264"/>
      <c r="AU754" s="264"/>
      <c r="AV754" s="264"/>
      <c r="AW754" s="264"/>
      <c r="AX754" s="264"/>
      <c r="AY754" s="264" t="s">
        <v>2044</v>
      </c>
      <c r="AZ754" t="s">
        <v>240</v>
      </c>
    </row>
    <row r="755" spans="1:52" ht="15" x14ac:dyDescent="0.25">
      <c r="A755" s="269">
        <v>707094</v>
      </c>
      <c r="B755" s="264" t="s">
        <v>261</v>
      </c>
      <c r="C755" s="264" t="s">
        <v>186</v>
      </c>
      <c r="D755" s="264" t="s">
        <v>186</v>
      </c>
      <c r="E755" s="264" t="s">
        <v>187</v>
      </c>
      <c r="F755" s="264" t="s">
        <v>187</v>
      </c>
      <c r="G755" s="264" t="s">
        <v>186</v>
      </c>
      <c r="H755" s="264" t="s">
        <v>187</v>
      </c>
      <c r="I755" s="264" t="s">
        <v>188</v>
      </c>
      <c r="J755" s="264" t="s">
        <v>187</v>
      </c>
      <c r="K755" s="264" t="s">
        <v>188</v>
      </c>
      <c r="L755" s="264" t="s">
        <v>187</v>
      </c>
      <c r="M755" t="s">
        <v>186</v>
      </c>
      <c r="N755" t="s">
        <v>186</v>
      </c>
      <c r="O755" s="264" t="s">
        <v>240</v>
      </c>
      <c r="P755" s="264" t="s">
        <v>240</v>
      </c>
      <c r="Q755" s="264" t="s">
        <v>240</v>
      </c>
      <c r="R755" s="264" t="s">
        <v>240</v>
      </c>
      <c r="S755" s="264" t="s">
        <v>240</v>
      </c>
      <c r="T755" s="264" t="s">
        <v>240</v>
      </c>
      <c r="U755" s="264" t="s">
        <v>240</v>
      </c>
      <c r="V755" s="264" t="s">
        <v>240</v>
      </c>
      <c r="W755" s="264" t="s">
        <v>240</v>
      </c>
      <c r="X755" s="264" t="s">
        <v>240</v>
      </c>
      <c r="Y755" s="264" t="s">
        <v>240</v>
      </c>
      <c r="Z755" s="264" t="s">
        <v>240</v>
      </c>
      <c r="AA755" s="264" t="s">
        <v>240</v>
      </c>
      <c r="AB755" s="264" t="s">
        <v>240</v>
      </c>
      <c r="AC755" s="264" t="s">
        <v>240</v>
      </c>
      <c r="AD755" s="264" t="s">
        <v>240</v>
      </c>
      <c r="AE755" s="264" t="s">
        <v>240</v>
      </c>
      <c r="AF755" s="264" t="s">
        <v>240</v>
      </c>
      <c r="AG755" s="264" t="s">
        <v>240</v>
      </c>
      <c r="AH755" s="264" t="s">
        <v>240</v>
      </c>
      <c r="AI755" s="264" t="s">
        <v>240</v>
      </c>
      <c r="AJ755" s="264" t="s">
        <v>240</v>
      </c>
      <c r="AK755" s="264" t="s">
        <v>240</v>
      </c>
      <c r="AL755" s="264" t="s">
        <v>240</v>
      </c>
      <c r="AM755" s="264" t="s">
        <v>240</v>
      </c>
      <c r="AN755" s="264" t="s">
        <v>240</v>
      </c>
      <c r="AO755" s="264" t="s">
        <v>240</v>
      </c>
      <c r="AP755" s="264" t="s">
        <v>240</v>
      </c>
      <c r="AQ755" s="264" t="s">
        <v>240</v>
      </c>
      <c r="AR755" s="264" t="s">
        <v>240</v>
      </c>
      <c r="AS755" s="264" t="s">
        <v>240</v>
      </c>
      <c r="AT755" s="264" t="s">
        <v>240</v>
      </c>
      <c r="AU755" s="264" t="s">
        <v>240</v>
      </c>
      <c r="AV755" s="264" t="s">
        <v>240</v>
      </c>
      <c r="AW755" s="264" t="s">
        <v>240</v>
      </c>
      <c r="AX755" s="264" t="s">
        <v>240</v>
      </c>
      <c r="AY755" s="264" t="s">
        <v>2044</v>
      </c>
      <c r="AZ755" t="s">
        <v>5190</v>
      </c>
    </row>
    <row r="756" spans="1:52" ht="15" x14ac:dyDescent="0.25">
      <c r="A756" s="266">
        <v>707095</v>
      </c>
      <c r="B756" s="270" t="s">
        <v>239</v>
      </c>
      <c r="C756" t="s">
        <v>188</v>
      </c>
      <c r="D756" t="s">
        <v>188</v>
      </c>
      <c r="E756" t="s">
        <v>188</v>
      </c>
      <c r="F756" t="s">
        <v>188</v>
      </c>
      <c r="G756" t="s">
        <v>188</v>
      </c>
      <c r="H756" t="s">
        <v>188</v>
      </c>
      <c r="I756" t="s">
        <v>188</v>
      </c>
      <c r="J756" t="s">
        <v>188</v>
      </c>
      <c r="K756" t="s">
        <v>188</v>
      </c>
      <c r="L756" t="s">
        <v>188</v>
      </c>
      <c r="M756" t="s">
        <v>186</v>
      </c>
      <c r="N756" t="s">
        <v>186</v>
      </c>
      <c r="O756" t="s">
        <v>186</v>
      </c>
      <c r="P756" t="s">
        <v>188</v>
      </c>
      <c r="Q756" t="s">
        <v>188</v>
      </c>
      <c r="R756" t="s">
        <v>188</v>
      </c>
      <c r="S756" t="s">
        <v>188</v>
      </c>
      <c r="T756" t="s">
        <v>188</v>
      </c>
      <c r="U756" t="s">
        <v>186</v>
      </c>
      <c r="V756" t="s">
        <v>188</v>
      </c>
      <c r="W756" t="s">
        <v>188</v>
      </c>
      <c r="X756" t="s">
        <v>188</v>
      </c>
      <c r="Y756" t="s">
        <v>188</v>
      </c>
      <c r="Z756" t="s">
        <v>188</v>
      </c>
      <c r="AA756" t="s">
        <v>188</v>
      </c>
      <c r="AB756" t="s">
        <v>188</v>
      </c>
      <c r="AC756" t="s">
        <v>188</v>
      </c>
      <c r="AD756" t="s">
        <v>188</v>
      </c>
      <c r="AE756" t="s">
        <v>188</v>
      </c>
      <c r="AF756" t="s">
        <v>186</v>
      </c>
      <c r="AG756" t="s">
        <v>188</v>
      </c>
      <c r="AH756" t="s">
        <v>188</v>
      </c>
      <c r="AI756" t="s">
        <v>188</v>
      </c>
      <c r="AJ756" t="s">
        <v>188</v>
      </c>
      <c r="AK756" t="s">
        <v>188</v>
      </c>
      <c r="AL756" t="s">
        <v>188</v>
      </c>
      <c r="AM756" t="s">
        <v>240</v>
      </c>
      <c r="AN756" t="s">
        <v>240</v>
      </c>
      <c r="AO756" t="s">
        <v>240</v>
      </c>
      <c r="AP756" t="s">
        <v>240</v>
      </c>
      <c r="AQ756" t="s">
        <v>240</v>
      </c>
      <c r="AR756" t="s">
        <v>240</v>
      </c>
      <c r="AS756" t="s">
        <v>240</v>
      </c>
      <c r="AT756" t="s">
        <v>240</v>
      </c>
      <c r="AU756" t="s">
        <v>240</v>
      </c>
      <c r="AV756" t="s">
        <v>240</v>
      </c>
      <c r="AW756" t="s">
        <v>240</v>
      </c>
      <c r="AX756" s="259" t="s">
        <v>240</v>
      </c>
      <c r="AY756"/>
      <c r="AZ756" t="s">
        <v>240</v>
      </c>
    </row>
    <row r="757" spans="1:52" ht="15" x14ac:dyDescent="0.25">
      <c r="A757" s="266">
        <v>707096</v>
      </c>
      <c r="B757" s="270" t="s">
        <v>467</v>
      </c>
      <c r="C757" t="s">
        <v>186</v>
      </c>
      <c r="D757" t="s">
        <v>186</v>
      </c>
      <c r="E757" t="s">
        <v>186</v>
      </c>
      <c r="F757" t="s">
        <v>186</v>
      </c>
      <c r="G757" t="s">
        <v>186</v>
      </c>
      <c r="H757" t="s">
        <v>186</v>
      </c>
      <c r="I757" t="s">
        <v>186</v>
      </c>
      <c r="J757" t="s">
        <v>186</v>
      </c>
      <c r="K757" t="s">
        <v>186</v>
      </c>
      <c r="L757" t="s">
        <v>188</v>
      </c>
      <c r="M757" t="s">
        <v>186</v>
      </c>
      <c r="N757" t="s">
        <v>186</v>
      </c>
      <c r="O757" t="s">
        <v>240</v>
      </c>
      <c r="P757" t="s">
        <v>240</v>
      </c>
      <c r="Q757" t="s">
        <v>240</v>
      </c>
      <c r="R757" t="s">
        <v>240</v>
      </c>
      <c r="S757" t="s">
        <v>240</v>
      </c>
      <c r="T757" t="s">
        <v>240</v>
      </c>
      <c r="U757" t="s">
        <v>240</v>
      </c>
      <c r="V757" t="s">
        <v>240</v>
      </c>
      <c r="W757" t="s">
        <v>240</v>
      </c>
      <c r="X757" t="s">
        <v>240</v>
      </c>
      <c r="Y757" t="s">
        <v>240</v>
      </c>
      <c r="Z757" t="s">
        <v>240</v>
      </c>
      <c r="AA757" t="s">
        <v>240</v>
      </c>
      <c r="AB757" t="s">
        <v>240</v>
      </c>
      <c r="AC757" t="s">
        <v>240</v>
      </c>
      <c r="AD757" t="s">
        <v>240</v>
      </c>
      <c r="AE757" t="s">
        <v>240</v>
      </c>
      <c r="AF757" t="s">
        <v>240</v>
      </c>
      <c r="AG757" t="s">
        <v>240</v>
      </c>
      <c r="AH757" t="s">
        <v>240</v>
      </c>
      <c r="AI757" t="s">
        <v>240</v>
      </c>
      <c r="AJ757" t="s">
        <v>240</v>
      </c>
      <c r="AK757" t="s">
        <v>240</v>
      </c>
      <c r="AL757" t="s">
        <v>240</v>
      </c>
      <c r="AM757" t="s">
        <v>240</v>
      </c>
      <c r="AN757" t="s">
        <v>240</v>
      </c>
      <c r="AO757" t="s">
        <v>240</v>
      </c>
      <c r="AP757" t="s">
        <v>240</v>
      </c>
      <c r="AQ757" t="s">
        <v>240</v>
      </c>
      <c r="AR757" t="s">
        <v>240</v>
      </c>
      <c r="AS757" t="s">
        <v>240</v>
      </c>
      <c r="AT757" t="s">
        <v>240</v>
      </c>
      <c r="AU757" t="s">
        <v>240</v>
      </c>
      <c r="AV757" t="s">
        <v>240</v>
      </c>
      <c r="AW757" t="s">
        <v>240</v>
      </c>
      <c r="AX757" s="259" t="s">
        <v>240</v>
      </c>
      <c r="AY757"/>
      <c r="AZ757" t="s">
        <v>240</v>
      </c>
    </row>
    <row r="758" spans="1:52" ht="15" x14ac:dyDescent="0.25">
      <c r="A758" s="269">
        <v>707097</v>
      </c>
      <c r="B758" s="264" t="s">
        <v>261</v>
      </c>
      <c r="C758" s="264" t="s">
        <v>188</v>
      </c>
      <c r="D758" s="264" t="s">
        <v>188</v>
      </c>
      <c r="E758" s="264" t="s">
        <v>186</v>
      </c>
      <c r="F758" s="264" t="s">
        <v>186</v>
      </c>
      <c r="G758" s="264" t="s">
        <v>186</v>
      </c>
      <c r="H758" s="264" t="s">
        <v>188</v>
      </c>
      <c r="I758" s="264" t="s">
        <v>187</v>
      </c>
      <c r="J758" s="264" t="s">
        <v>187</v>
      </c>
      <c r="K758" s="264" t="s">
        <v>187</v>
      </c>
      <c r="L758" s="264" t="s">
        <v>187</v>
      </c>
      <c r="M758" t="s">
        <v>2124</v>
      </c>
      <c r="N758" t="s">
        <v>186</v>
      </c>
      <c r="O758" s="264" t="s">
        <v>240</v>
      </c>
      <c r="P758" s="264" t="s">
        <v>240</v>
      </c>
      <c r="Q758" s="264" t="s">
        <v>240</v>
      </c>
      <c r="R758" s="264" t="s">
        <v>240</v>
      </c>
      <c r="S758" s="264" t="s">
        <v>240</v>
      </c>
      <c r="T758" s="264" t="s">
        <v>240</v>
      </c>
      <c r="U758" s="264" t="s">
        <v>240</v>
      </c>
      <c r="V758" s="264" t="s">
        <v>240</v>
      </c>
      <c r="W758" s="264" t="s">
        <v>240</v>
      </c>
      <c r="X758" s="264" t="s">
        <v>240</v>
      </c>
      <c r="Y758" s="264" t="s">
        <v>240</v>
      </c>
      <c r="Z758" s="264" t="s">
        <v>240</v>
      </c>
      <c r="AA758" s="264" t="s">
        <v>240</v>
      </c>
      <c r="AB758" s="264" t="s">
        <v>240</v>
      </c>
      <c r="AC758" s="264" t="s">
        <v>240</v>
      </c>
      <c r="AD758" s="264" t="s">
        <v>240</v>
      </c>
      <c r="AE758" s="264" t="s">
        <v>240</v>
      </c>
      <c r="AF758" s="264" t="s">
        <v>240</v>
      </c>
      <c r="AG758" s="264" t="s">
        <v>240</v>
      </c>
      <c r="AH758" s="264" t="s">
        <v>240</v>
      </c>
      <c r="AI758" s="264" t="s">
        <v>240</v>
      </c>
      <c r="AJ758" s="264" t="s">
        <v>240</v>
      </c>
      <c r="AK758" s="264" t="s">
        <v>240</v>
      </c>
      <c r="AL758" s="264" t="s">
        <v>240</v>
      </c>
      <c r="AM758" s="264" t="s">
        <v>240</v>
      </c>
      <c r="AN758" s="264" t="s">
        <v>240</v>
      </c>
      <c r="AO758" s="264" t="s">
        <v>240</v>
      </c>
      <c r="AP758" s="264" t="s">
        <v>240</v>
      </c>
      <c r="AQ758" s="264" t="s">
        <v>240</v>
      </c>
      <c r="AR758" s="264" t="s">
        <v>240</v>
      </c>
      <c r="AS758" s="264" t="s">
        <v>240</v>
      </c>
      <c r="AT758" s="264" t="s">
        <v>240</v>
      </c>
      <c r="AU758" s="264" t="s">
        <v>240</v>
      </c>
      <c r="AV758" s="264" t="s">
        <v>240</v>
      </c>
      <c r="AW758" s="264" t="s">
        <v>240</v>
      </c>
      <c r="AX758" s="264" t="s">
        <v>240</v>
      </c>
      <c r="AY758" s="264" t="s">
        <v>2044</v>
      </c>
      <c r="AZ758" t="s">
        <v>5190</v>
      </c>
    </row>
    <row r="759" spans="1:52" ht="15" x14ac:dyDescent="0.25">
      <c r="A759" s="266">
        <v>707098</v>
      </c>
      <c r="B759" s="270" t="s">
        <v>262</v>
      </c>
      <c r="C759" t="s">
        <v>186</v>
      </c>
      <c r="D759" t="s">
        <v>186</v>
      </c>
      <c r="E759" t="s">
        <v>186</v>
      </c>
      <c r="F759" t="s">
        <v>188</v>
      </c>
      <c r="G759" t="s">
        <v>188</v>
      </c>
      <c r="H759" t="s">
        <v>188</v>
      </c>
      <c r="I759" t="s">
        <v>186</v>
      </c>
      <c r="J759" t="s">
        <v>186</v>
      </c>
      <c r="K759" t="s">
        <v>188</v>
      </c>
      <c r="L759" t="s">
        <v>186</v>
      </c>
      <c r="M759" t="s">
        <v>186</v>
      </c>
      <c r="N759" t="s">
        <v>186</v>
      </c>
      <c r="O759" t="s">
        <v>186</v>
      </c>
      <c r="P759" t="s">
        <v>186</v>
      </c>
      <c r="Q759" t="s">
        <v>186</v>
      </c>
      <c r="R759" t="s">
        <v>186</v>
      </c>
      <c r="S759" t="s">
        <v>186</v>
      </c>
      <c r="T759" t="s">
        <v>186</v>
      </c>
      <c r="U759" t="s">
        <v>187</v>
      </c>
      <c r="V759" t="s">
        <v>188</v>
      </c>
      <c r="W759" t="s">
        <v>188</v>
      </c>
      <c r="X759" t="s">
        <v>187</v>
      </c>
      <c r="Y759" t="s">
        <v>188</v>
      </c>
      <c r="Z759" t="s">
        <v>188</v>
      </c>
      <c r="AA759" t="s">
        <v>240</v>
      </c>
      <c r="AB759" t="s">
        <v>240</v>
      </c>
      <c r="AC759" t="s">
        <v>240</v>
      </c>
      <c r="AD759" t="s">
        <v>240</v>
      </c>
      <c r="AE759" t="s">
        <v>240</v>
      </c>
      <c r="AF759" t="s">
        <v>240</v>
      </c>
      <c r="AG759" t="s">
        <v>240</v>
      </c>
      <c r="AH759" t="s">
        <v>240</v>
      </c>
      <c r="AI759" t="s">
        <v>240</v>
      </c>
      <c r="AJ759" t="s">
        <v>240</v>
      </c>
      <c r="AK759" t="s">
        <v>240</v>
      </c>
      <c r="AL759" t="s">
        <v>240</v>
      </c>
      <c r="AM759" t="s">
        <v>240</v>
      </c>
      <c r="AN759" t="s">
        <v>240</v>
      </c>
      <c r="AO759" t="s">
        <v>240</v>
      </c>
      <c r="AP759" t="s">
        <v>240</v>
      </c>
      <c r="AQ759" t="s">
        <v>240</v>
      </c>
      <c r="AR759" t="s">
        <v>240</v>
      </c>
      <c r="AS759" t="s">
        <v>240</v>
      </c>
      <c r="AT759" t="s">
        <v>240</v>
      </c>
      <c r="AU759" t="s">
        <v>240</v>
      </c>
      <c r="AV759" t="s">
        <v>240</v>
      </c>
      <c r="AW759" t="s">
        <v>240</v>
      </c>
      <c r="AX759" s="259" t="s">
        <v>240</v>
      </c>
      <c r="AY759"/>
      <c r="AZ759" t="s">
        <v>240</v>
      </c>
    </row>
    <row r="760" spans="1:52" ht="15" x14ac:dyDescent="0.25">
      <c r="A760" s="269">
        <v>707099</v>
      </c>
      <c r="B760" s="264" t="s">
        <v>261</v>
      </c>
      <c r="C760" s="264" t="s">
        <v>188</v>
      </c>
      <c r="D760" s="264" t="s">
        <v>186</v>
      </c>
      <c r="E760" s="264" t="s">
        <v>186</v>
      </c>
      <c r="F760" s="264" t="s">
        <v>188</v>
      </c>
      <c r="G760" s="264" t="s">
        <v>188</v>
      </c>
      <c r="H760" s="264" t="s">
        <v>188</v>
      </c>
      <c r="I760" s="264" t="s">
        <v>187</v>
      </c>
      <c r="J760" s="264" t="s">
        <v>187</v>
      </c>
      <c r="K760" s="264" t="s">
        <v>187</v>
      </c>
      <c r="L760" s="264" t="s">
        <v>187</v>
      </c>
      <c r="M760" t="s">
        <v>186</v>
      </c>
      <c r="N760" t="s">
        <v>186</v>
      </c>
      <c r="O760" s="264" t="s">
        <v>240</v>
      </c>
      <c r="P760" s="264" t="s">
        <v>240</v>
      </c>
      <c r="Q760" s="264" t="s">
        <v>240</v>
      </c>
      <c r="R760" s="264" t="s">
        <v>240</v>
      </c>
      <c r="S760" s="264" t="s">
        <v>240</v>
      </c>
      <c r="T760" s="264" t="s">
        <v>240</v>
      </c>
      <c r="U760" s="264" t="s">
        <v>240</v>
      </c>
      <c r="V760" s="264" t="s">
        <v>240</v>
      </c>
      <c r="W760" s="264" t="s">
        <v>240</v>
      </c>
      <c r="X760" s="264" t="s">
        <v>240</v>
      </c>
      <c r="Y760" s="264" t="s">
        <v>240</v>
      </c>
      <c r="Z760" s="264" t="s">
        <v>240</v>
      </c>
      <c r="AA760" s="264" t="s">
        <v>240</v>
      </c>
      <c r="AB760" s="264" t="s">
        <v>240</v>
      </c>
      <c r="AC760" s="264" t="s">
        <v>240</v>
      </c>
      <c r="AD760" s="264" t="s">
        <v>240</v>
      </c>
      <c r="AE760" s="264" t="s">
        <v>240</v>
      </c>
      <c r="AF760" s="264" t="s">
        <v>240</v>
      </c>
      <c r="AG760" s="264" t="s">
        <v>240</v>
      </c>
      <c r="AH760" s="264" t="s">
        <v>240</v>
      </c>
      <c r="AI760" s="264" t="s">
        <v>240</v>
      </c>
      <c r="AJ760" s="264" t="s">
        <v>240</v>
      </c>
      <c r="AK760" s="264" t="s">
        <v>240</v>
      </c>
      <c r="AL760" s="264" t="s">
        <v>240</v>
      </c>
      <c r="AM760" s="264" t="s">
        <v>240</v>
      </c>
      <c r="AN760" s="264" t="s">
        <v>240</v>
      </c>
      <c r="AO760" s="264" t="s">
        <v>240</v>
      </c>
      <c r="AP760" s="264" t="s">
        <v>240</v>
      </c>
      <c r="AQ760" s="264" t="s">
        <v>240</v>
      </c>
      <c r="AR760" s="264" t="s">
        <v>240</v>
      </c>
      <c r="AS760" s="264" t="s">
        <v>240</v>
      </c>
      <c r="AT760" s="264" t="s">
        <v>240</v>
      </c>
      <c r="AU760" s="264" t="s">
        <v>240</v>
      </c>
      <c r="AV760" s="264" t="s">
        <v>240</v>
      </c>
      <c r="AW760" s="264" t="s">
        <v>240</v>
      </c>
      <c r="AX760" s="264" t="s">
        <v>240</v>
      </c>
      <c r="AY760" s="264" t="s">
        <v>2044</v>
      </c>
      <c r="AZ760" t="s">
        <v>5190</v>
      </c>
    </row>
    <row r="761" spans="1:52" ht="15" x14ac:dyDescent="0.25">
      <c r="A761" s="269">
        <v>707100</v>
      </c>
      <c r="B761" s="264" t="s">
        <v>261</v>
      </c>
      <c r="C761" s="264" t="s">
        <v>188</v>
      </c>
      <c r="D761" s="264" t="s">
        <v>188</v>
      </c>
      <c r="E761" s="264" t="s">
        <v>187</v>
      </c>
      <c r="F761" s="264" t="s">
        <v>187</v>
      </c>
      <c r="G761" s="264" t="s">
        <v>187</v>
      </c>
      <c r="H761" s="264" t="s">
        <v>188</v>
      </c>
      <c r="I761" s="264" t="s">
        <v>187</v>
      </c>
      <c r="J761" s="264" t="s">
        <v>187</v>
      </c>
      <c r="K761" s="264" t="s">
        <v>187</v>
      </c>
      <c r="L761" s="264" t="s">
        <v>187</v>
      </c>
      <c r="M761" t="s">
        <v>188</v>
      </c>
      <c r="N761" t="s">
        <v>186</v>
      </c>
      <c r="O761" s="264" t="s">
        <v>240</v>
      </c>
      <c r="P761" s="264" t="s">
        <v>240</v>
      </c>
      <c r="Q761" s="264" t="s">
        <v>240</v>
      </c>
      <c r="R761" s="264" t="s">
        <v>240</v>
      </c>
      <c r="S761" s="264" t="s">
        <v>240</v>
      </c>
      <c r="T761" s="264" t="s">
        <v>240</v>
      </c>
      <c r="U761" s="264" t="s">
        <v>240</v>
      </c>
      <c r="V761" s="264" t="s">
        <v>240</v>
      </c>
      <c r="W761" s="264" t="s">
        <v>240</v>
      </c>
      <c r="X761" s="264" t="s">
        <v>240</v>
      </c>
      <c r="Y761" s="264" t="s">
        <v>240</v>
      </c>
      <c r="Z761" s="264" t="s">
        <v>240</v>
      </c>
      <c r="AA761" s="264" t="s">
        <v>240</v>
      </c>
      <c r="AB761" s="264" t="s">
        <v>240</v>
      </c>
      <c r="AC761" s="264" t="s">
        <v>240</v>
      </c>
      <c r="AD761" s="264" t="s">
        <v>240</v>
      </c>
      <c r="AE761" s="264" t="s">
        <v>240</v>
      </c>
      <c r="AF761" s="264" t="s">
        <v>240</v>
      </c>
      <c r="AG761" s="264" t="s">
        <v>240</v>
      </c>
      <c r="AH761" s="264" t="s">
        <v>240</v>
      </c>
      <c r="AI761" s="264" t="s">
        <v>240</v>
      </c>
      <c r="AJ761" s="264" t="s">
        <v>240</v>
      </c>
      <c r="AK761" s="264" t="s">
        <v>240</v>
      </c>
      <c r="AL761" s="264" t="s">
        <v>240</v>
      </c>
      <c r="AM761" s="264" t="s">
        <v>240</v>
      </c>
      <c r="AN761" s="264" t="s">
        <v>240</v>
      </c>
      <c r="AO761" s="264" t="s">
        <v>240</v>
      </c>
      <c r="AP761" s="264" t="s">
        <v>240</v>
      </c>
      <c r="AQ761" s="264" t="s">
        <v>240</v>
      </c>
      <c r="AR761" s="264" t="s">
        <v>240</v>
      </c>
      <c r="AS761" s="264" t="s">
        <v>240</v>
      </c>
      <c r="AT761" s="264" t="s">
        <v>240</v>
      </c>
      <c r="AU761" s="264" t="s">
        <v>240</v>
      </c>
      <c r="AV761" s="264" t="s">
        <v>240</v>
      </c>
      <c r="AW761" s="264" t="s">
        <v>240</v>
      </c>
      <c r="AX761" s="264" t="s">
        <v>240</v>
      </c>
      <c r="AY761" s="264" t="s">
        <v>2044</v>
      </c>
      <c r="AZ761" t="s">
        <v>5190</v>
      </c>
    </row>
    <row r="762" spans="1:52" ht="15" x14ac:dyDescent="0.25">
      <c r="A762" s="269">
        <v>707101</v>
      </c>
      <c r="B762" s="264" t="s">
        <v>261</v>
      </c>
      <c r="C762" s="264" t="s">
        <v>188</v>
      </c>
      <c r="D762" s="264" t="s">
        <v>188</v>
      </c>
      <c r="E762" s="264" t="s">
        <v>188</v>
      </c>
      <c r="F762" s="264" t="s">
        <v>187</v>
      </c>
      <c r="G762" s="264" t="s">
        <v>187</v>
      </c>
      <c r="H762" s="264" t="s">
        <v>187</v>
      </c>
      <c r="I762" s="264" t="s">
        <v>187</v>
      </c>
      <c r="J762" s="264" t="s">
        <v>187</v>
      </c>
      <c r="K762" s="264" t="s">
        <v>187</v>
      </c>
      <c r="L762" s="264" t="s">
        <v>187</v>
      </c>
      <c r="M762" t="s">
        <v>2124</v>
      </c>
      <c r="N762" t="s">
        <v>186</v>
      </c>
      <c r="O762" s="264" t="s">
        <v>240</v>
      </c>
      <c r="P762" s="264" t="s">
        <v>240</v>
      </c>
      <c r="Q762" s="264" t="s">
        <v>240</v>
      </c>
      <c r="R762" s="264" t="s">
        <v>240</v>
      </c>
      <c r="S762" s="264" t="s">
        <v>240</v>
      </c>
      <c r="T762" s="264" t="s">
        <v>240</v>
      </c>
      <c r="U762" s="264" t="s">
        <v>240</v>
      </c>
      <c r="V762" s="264" t="s">
        <v>240</v>
      </c>
      <c r="W762" s="264" t="s">
        <v>240</v>
      </c>
      <c r="X762" s="264" t="s">
        <v>240</v>
      </c>
      <c r="Y762" s="264" t="s">
        <v>240</v>
      </c>
      <c r="Z762" s="264" t="s">
        <v>240</v>
      </c>
      <c r="AA762" s="264" t="s">
        <v>240</v>
      </c>
      <c r="AB762" s="264" t="s">
        <v>240</v>
      </c>
      <c r="AC762" s="264" t="s">
        <v>240</v>
      </c>
      <c r="AD762" s="264" t="s">
        <v>240</v>
      </c>
      <c r="AE762" s="264" t="s">
        <v>240</v>
      </c>
      <c r="AF762" s="264" t="s">
        <v>240</v>
      </c>
      <c r="AG762" s="264" t="s">
        <v>240</v>
      </c>
      <c r="AH762" s="264" t="s">
        <v>240</v>
      </c>
      <c r="AI762" s="264" t="s">
        <v>240</v>
      </c>
      <c r="AJ762" s="264" t="s">
        <v>240</v>
      </c>
      <c r="AK762" s="264" t="s">
        <v>240</v>
      </c>
      <c r="AL762" s="264" t="s">
        <v>240</v>
      </c>
      <c r="AM762" s="264" t="s">
        <v>240</v>
      </c>
      <c r="AN762" s="264" t="s">
        <v>240</v>
      </c>
      <c r="AO762" s="264" t="s">
        <v>240</v>
      </c>
      <c r="AP762" s="264" t="s">
        <v>240</v>
      </c>
      <c r="AQ762" s="264" t="s">
        <v>240</v>
      </c>
      <c r="AR762" s="264" t="s">
        <v>240</v>
      </c>
      <c r="AS762" s="264" t="s">
        <v>240</v>
      </c>
      <c r="AT762" s="264" t="s">
        <v>240</v>
      </c>
      <c r="AU762" s="264" t="s">
        <v>240</v>
      </c>
      <c r="AV762" s="264" t="s">
        <v>240</v>
      </c>
      <c r="AW762" s="264" t="s">
        <v>240</v>
      </c>
      <c r="AX762" s="264" t="s">
        <v>240</v>
      </c>
      <c r="AY762" s="264" t="s">
        <v>2044</v>
      </c>
      <c r="AZ762" t="s">
        <v>5190</v>
      </c>
    </row>
    <row r="763" spans="1:52" ht="15" x14ac:dyDescent="0.25">
      <c r="A763" s="266">
        <v>707102</v>
      </c>
      <c r="B763" s="270" t="s">
        <v>261</v>
      </c>
      <c r="C763" t="s">
        <v>186</v>
      </c>
      <c r="D763" t="s">
        <v>186</v>
      </c>
      <c r="E763" t="s">
        <v>187</v>
      </c>
      <c r="F763" t="s">
        <v>186</v>
      </c>
      <c r="G763" t="s">
        <v>186</v>
      </c>
      <c r="H763" t="s">
        <v>187</v>
      </c>
      <c r="I763" t="s">
        <v>187</v>
      </c>
      <c r="J763" t="s">
        <v>187</v>
      </c>
      <c r="K763" t="s">
        <v>187</v>
      </c>
      <c r="L763" t="s">
        <v>187</v>
      </c>
      <c r="M763" t="s">
        <v>187</v>
      </c>
      <c r="N763" t="s">
        <v>187</v>
      </c>
      <c r="O763" t="s">
        <v>240</v>
      </c>
      <c r="P763" t="s">
        <v>240</v>
      </c>
      <c r="Q763" t="s">
        <v>240</v>
      </c>
      <c r="R763" t="s">
        <v>240</v>
      </c>
      <c r="S763" t="s">
        <v>240</v>
      </c>
      <c r="T763" t="s">
        <v>240</v>
      </c>
      <c r="U763" t="s">
        <v>240</v>
      </c>
      <c r="V763" t="s">
        <v>240</v>
      </c>
      <c r="W763" t="s">
        <v>240</v>
      </c>
      <c r="X763" t="s">
        <v>240</v>
      </c>
      <c r="Y763" t="s">
        <v>240</v>
      </c>
      <c r="Z763" t="s">
        <v>240</v>
      </c>
      <c r="AA763" t="s">
        <v>240</v>
      </c>
      <c r="AB763" t="s">
        <v>240</v>
      </c>
      <c r="AC763" t="s">
        <v>240</v>
      </c>
      <c r="AD763" t="s">
        <v>240</v>
      </c>
      <c r="AE763" t="s">
        <v>240</v>
      </c>
      <c r="AF763" t="s">
        <v>240</v>
      </c>
      <c r="AG763" t="s">
        <v>240</v>
      </c>
      <c r="AH763" t="s">
        <v>240</v>
      </c>
      <c r="AI763" t="s">
        <v>240</v>
      </c>
      <c r="AJ763" t="s">
        <v>240</v>
      </c>
      <c r="AK763" t="s">
        <v>240</v>
      </c>
      <c r="AL763" t="s">
        <v>240</v>
      </c>
      <c r="AM763" t="s">
        <v>240</v>
      </c>
      <c r="AN763" t="s">
        <v>240</v>
      </c>
      <c r="AO763" t="s">
        <v>240</v>
      </c>
      <c r="AP763" t="s">
        <v>240</v>
      </c>
      <c r="AQ763" t="s">
        <v>240</v>
      </c>
      <c r="AR763" t="s">
        <v>240</v>
      </c>
      <c r="AS763" t="s">
        <v>240</v>
      </c>
      <c r="AT763" t="s">
        <v>240</v>
      </c>
      <c r="AU763" t="s">
        <v>240</v>
      </c>
      <c r="AV763" t="s">
        <v>240</v>
      </c>
      <c r="AW763" t="s">
        <v>240</v>
      </c>
      <c r="AX763" s="259" t="s">
        <v>240</v>
      </c>
      <c r="AY763"/>
      <c r="AZ763" t="s">
        <v>240</v>
      </c>
    </row>
    <row r="764" spans="1:52" ht="15" x14ac:dyDescent="0.25">
      <c r="A764" s="269">
        <v>707103</v>
      </c>
      <c r="B764" s="264" t="s">
        <v>261</v>
      </c>
      <c r="C764" s="264" t="s">
        <v>188</v>
      </c>
      <c r="D764" s="264" t="s">
        <v>188</v>
      </c>
      <c r="E764" s="264" t="s">
        <v>188</v>
      </c>
      <c r="F764" s="264" t="s">
        <v>187</v>
      </c>
      <c r="G764" s="264" t="s">
        <v>187</v>
      </c>
      <c r="H764" s="264" t="s">
        <v>187</v>
      </c>
      <c r="I764" s="264" t="s">
        <v>187</v>
      </c>
      <c r="J764" s="264" t="s">
        <v>187</v>
      </c>
      <c r="K764" s="264" t="s">
        <v>187</v>
      </c>
      <c r="L764" s="264" t="s">
        <v>187</v>
      </c>
      <c r="M764" t="s">
        <v>186</v>
      </c>
      <c r="N764" t="s">
        <v>186</v>
      </c>
      <c r="O764" s="264" t="s">
        <v>240</v>
      </c>
      <c r="P764" s="264" t="s">
        <v>240</v>
      </c>
      <c r="Q764" s="264" t="s">
        <v>240</v>
      </c>
      <c r="R764" s="264" t="s">
        <v>240</v>
      </c>
      <c r="S764" s="264" t="s">
        <v>240</v>
      </c>
      <c r="T764" s="264" t="s">
        <v>240</v>
      </c>
      <c r="U764" s="264" t="s">
        <v>240</v>
      </c>
      <c r="V764" s="264" t="s">
        <v>240</v>
      </c>
      <c r="W764" s="264" t="s">
        <v>240</v>
      </c>
      <c r="X764" s="264" t="s">
        <v>240</v>
      </c>
      <c r="Y764" s="264" t="s">
        <v>240</v>
      </c>
      <c r="Z764" s="264" t="s">
        <v>240</v>
      </c>
      <c r="AA764" s="264" t="s">
        <v>240</v>
      </c>
      <c r="AB764" s="264" t="s">
        <v>240</v>
      </c>
      <c r="AC764" s="264" t="s">
        <v>240</v>
      </c>
      <c r="AD764" s="264" t="s">
        <v>240</v>
      </c>
      <c r="AE764" s="264" t="s">
        <v>240</v>
      </c>
      <c r="AF764" s="264" t="s">
        <v>240</v>
      </c>
      <c r="AG764" s="264" t="s">
        <v>240</v>
      </c>
      <c r="AH764" s="264" t="s">
        <v>240</v>
      </c>
      <c r="AI764" s="264" t="s">
        <v>240</v>
      </c>
      <c r="AJ764" s="264" t="s">
        <v>240</v>
      </c>
      <c r="AK764" s="264" t="s">
        <v>240</v>
      </c>
      <c r="AL764" s="264" t="s">
        <v>240</v>
      </c>
      <c r="AM764" s="264" t="s">
        <v>240</v>
      </c>
      <c r="AN764" s="264" t="s">
        <v>240</v>
      </c>
      <c r="AO764" s="264" t="s">
        <v>240</v>
      </c>
      <c r="AP764" s="264" t="s">
        <v>240</v>
      </c>
      <c r="AQ764" s="264" t="s">
        <v>240</v>
      </c>
      <c r="AR764" s="264" t="s">
        <v>240</v>
      </c>
      <c r="AS764" s="264" t="s">
        <v>240</v>
      </c>
      <c r="AT764" s="264" t="s">
        <v>240</v>
      </c>
      <c r="AU764" s="264" t="s">
        <v>240</v>
      </c>
      <c r="AV764" s="264" t="s">
        <v>240</v>
      </c>
      <c r="AW764" s="264" t="s">
        <v>240</v>
      </c>
      <c r="AX764" s="264" t="s">
        <v>240</v>
      </c>
      <c r="AY764" s="264" t="s">
        <v>2044</v>
      </c>
      <c r="AZ764" t="s">
        <v>5190</v>
      </c>
    </row>
    <row r="765" spans="1:52" ht="15" x14ac:dyDescent="0.25">
      <c r="A765" s="266">
        <v>707104</v>
      </c>
      <c r="B765" s="270" t="s">
        <v>261</v>
      </c>
      <c r="C765" t="s">
        <v>186</v>
      </c>
      <c r="D765" t="s">
        <v>186</v>
      </c>
      <c r="E765" t="s">
        <v>186</v>
      </c>
      <c r="F765" t="s">
        <v>186</v>
      </c>
      <c r="G765" t="s">
        <v>186</v>
      </c>
      <c r="H765" t="s">
        <v>188</v>
      </c>
      <c r="I765" t="s">
        <v>186</v>
      </c>
      <c r="J765" t="s">
        <v>186</v>
      </c>
      <c r="K765" t="s">
        <v>187</v>
      </c>
      <c r="L765" t="s">
        <v>187</v>
      </c>
      <c r="M765" t="s">
        <v>186</v>
      </c>
      <c r="N765" t="s">
        <v>186</v>
      </c>
      <c r="O765" t="s">
        <v>240</v>
      </c>
      <c r="P765" t="s">
        <v>240</v>
      </c>
      <c r="Q765" t="s">
        <v>240</v>
      </c>
      <c r="R765" t="s">
        <v>240</v>
      </c>
      <c r="S765" t="s">
        <v>240</v>
      </c>
      <c r="T765" t="s">
        <v>240</v>
      </c>
      <c r="U765" t="s">
        <v>240</v>
      </c>
      <c r="V765" t="s">
        <v>240</v>
      </c>
      <c r="W765" t="s">
        <v>240</v>
      </c>
      <c r="X765" t="s">
        <v>240</v>
      </c>
      <c r="Y765" t="s">
        <v>240</v>
      </c>
      <c r="Z765" t="s">
        <v>240</v>
      </c>
      <c r="AA765" t="s">
        <v>240</v>
      </c>
      <c r="AB765" t="s">
        <v>240</v>
      </c>
      <c r="AC765" t="s">
        <v>240</v>
      </c>
      <c r="AD765" t="s">
        <v>240</v>
      </c>
      <c r="AE765" t="s">
        <v>240</v>
      </c>
      <c r="AF765" t="s">
        <v>240</v>
      </c>
      <c r="AG765" t="s">
        <v>240</v>
      </c>
      <c r="AH765" t="s">
        <v>240</v>
      </c>
      <c r="AI765" t="s">
        <v>240</v>
      </c>
      <c r="AJ765" t="s">
        <v>240</v>
      </c>
      <c r="AK765" t="s">
        <v>240</v>
      </c>
      <c r="AL765" t="s">
        <v>240</v>
      </c>
      <c r="AM765" t="s">
        <v>240</v>
      </c>
      <c r="AN765" t="s">
        <v>240</v>
      </c>
      <c r="AO765" t="s">
        <v>240</v>
      </c>
      <c r="AP765" t="s">
        <v>240</v>
      </c>
      <c r="AQ765" t="s">
        <v>240</v>
      </c>
      <c r="AR765" t="s">
        <v>240</v>
      </c>
      <c r="AS765" t="s">
        <v>240</v>
      </c>
      <c r="AT765" t="s">
        <v>240</v>
      </c>
      <c r="AU765" t="s">
        <v>240</v>
      </c>
      <c r="AV765" t="s">
        <v>240</v>
      </c>
      <c r="AW765" t="s">
        <v>240</v>
      </c>
      <c r="AX765" s="259" t="s">
        <v>240</v>
      </c>
      <c r="AY765"/>
      <c r="AZ765" t="s">
        <v>240</v>
      </c>
    </row>
    <row r="766" spans="1:52" ht="15" x14ac:dyDescent="0.25">
      <c r="A766" s="269">
        <v>707105</v>
      </c>
      <c r="B766" s="264" t="s">
        <v>261</v>
      </c>
      <c r="C766" s="264" t="s">
        <v>188</v>
      </c>
      <c r="D766" s="264" t="s">
        <v>188</v>
      </c>
      <c r="E766" s="264" t="s">
        <v>188</v>
      </c>
      <c r="F766" s="264" t="s">
        <v>188</v>
      </c>
      <c r="G766" s="264" t="s">
        <v>188</v>
      </c>
      <c r="H766" s="264" t="s">
        <v>187</v>
      </c>
      <c r="I766" s="264" t="s">
        <v>187</v>
      </c>
      <c r="J766" s="264" t="s">
        <v>187</v>
      </c>
      <c r="K766" s="264" t="s">
        <v>187</v>
      </c>
      <c r="L766" s="264" t="s">
        <v>187</v>
      </c>
      <c r="M766" t="s">
        <v>2124</v>
      </c>
      <c r="N766" t="s">
        <v>186</v>
      </c>
      <c r="O766" s="264" t="s">
        <v>240</v>
      </c>
      <c r="P766" s="264" t="s">
        <v>240</v>
      </c>
      <c r="Q766" s="264" t="s">
        <v>240</v>
      </c>
      <c r="R766" s="264" t="s">
        <v>240</v>
      </c>
      <c r="S766" s="264" t="s">
        <v>240</v>
      </c>
      <c r="T766" s="264" t="s">
        <v>240</v>
      </c>
      <c r="U766" s="264" t="s">
        <v>240</v>
      </c>
      <c r="V766" s="264" t="s">
        <v>240</v>
      </c>
      <c r="W766" s="264" t="s">
        <v>240</v>
      </c>
      <c r="X766" s="264" t="s">
        <v>240</v>
      </c>
      <c r="Y766" s="264" t="s">
        <v>240</v>
      </c>
      <c r="Z766" s="264" t="s">
        <v>240</v>
      </c>
      <c r="AA766" s="264" t="s">
        <v>240</v>
      </c>
      <c r="AB766" s="264" t="s">
        <v>240</v>
      </c>
      <c r="AC766" s="264" t="s">
        <v>240</v>
      </c>
      <c r="AD766" s="264" t="s">
        <v>240</v>
      </c>
      <c r="AE766" s="264" t="s">
        <v>240</v>
      </c>
      <c r="AF766" s="264" t="s">
        <v>240</v>
      </c>
      <c r="AG766" s="264" t="s">
        <v>240</v>
      </c>
      <c r="AH766" s="264" t="s">
        <v>240</v>
      </c>
      <c r="AI766" s="264" t="s">
        <v>240</v>
      </c>
      <c r="AJ766" s="264" t="s">
        <v>240</v>
      </c>
      <c r="AK766" s="264" t="s">
        <v>240</v>
      </c>
      <c r="AL766" s="264" t="s">
        <v>240</v>
      </c>
      <c r="AM766" s="264" t="s">
        <v>240</v>
      </c>
      <c r="AN766" s="264" t="s">
        <v>240</v>
      </c>
      <c r="AO766" s="264" t="s">
        <v>240</v>
      </c>
      <c r="AP766" s="264" t="s">
        <v>240</v>
      </c>
      <c r="AQ766" s="264" t="s">
        <v>240</v>
      </c>
      <c r="AR766" s="264" t="s">
        <v>240</v>
      </c>
      <c r="AS766" s="264" t="s">
        <v>240</v>
      </c>
      <c r="AT766" s="264" t="s">
        <v>240</v>
      </c>
      <c r="AU766" s="264" t="s">
        <v>240</v>
      </c>
      <c r="AV766" s="264" t="s">
        <v>240</v>
      </c>
      <c r="AW766" s="264" t="s">
        <v>240</v>
      </c>
      <c r="AX766" s="264" t="s">
        <v>240</v>
      </c>
      <c r="AY766" s="264" t="s">
        <v>2044</v>
      </c>
      <c r="AZ766" t="s">
        <v>240</v>
      </c>
    </row>
    <row r="767" spans="1:52" ht="15" x14ac:dyDescent="0.25">
      <c r="A767" s="269">
        <v>707106</v>
      </c>
      <c r="B767" s="264" t="s">
        <v>261</v>
      </c>
      <c r="C767" s="264" t="s">
        <v>188</v>
      </c>
      <c r="D767" s="264" t="s">
        <v>188</v>
      </c>
      <c r="E767" s="264" t="s">
        <v>188</v>
      </c>
      <c r="F767" s="264" t="s">
        <v>188</v>
      </c>
      <c r="G767" s="264" t="s">
        <v>188</v>
      </c>
      <c r="H767" s="264" t="s">
        <v>188</v>
      </c>
      <c r="I767" s="264" t="s">
        <v>187</v>
      </c>
      <c r="J767" s="264" t="s">
        <v>187</v>
      </c>
      <c r="K767" s="264" t="s">
        <v>187</v>
      </c>
      <c r="L767" s="264" t="s">
        <v>187</v>
      </c>
      <c r="M767" t="s">
        <v>186</v>
      </c>
      <c r="N767" t="s">
        <v>186</v>
      </c>
      <c r="O767" s="264" t="s">
        <v>240</v>
      </c>
      <c r="P767" s="264" t="s">
        <v>240</v>
      </c>
      <c r="Q767" s="264" t="s">
        <v>240</v>
      </c>
      <c r="R767" s="264" t="s">
        <v>240</v>
      </c>
      <c r="S767" s="264" t="s">
        <v>240</v>
      </c>
      <c r="T767" s="264" t="s">
        <v>240</v>
      </c>
      <c r="U767" s="264" t="s">
        <v>240</v>
      </c>
      <c r="V767" s="264" t="s">
        <v>240</v>
      </c>
      <c r="W767" s="264" t="s">
        <v>240</v>
      </c>
      <c r="X767" s="264" t="s">
        <v>240</v>
      </c>
      <c r="Y767" s="264" t="s">
        <v>240</v>
      </c>
      <c r="Z767" s="264" t="s">
        <v>240</v>
      </c>
      <c r="AA767" s="264" t="s">
        <v>240</v>
      </c>
      <c r="AB767" s="264" t="s">
        <v>240</v>
      </c>
      <c r="AC767" s="264" t="s">
        <v>240</v>
      </c>
      <c r="AD767" s="264" t="s">
        <v>240</v>
      </c>
      <c r="AE767" s="264" t="s">
        <v>240</v>
      </c>
      <c r="AF767" s="264" t="s">
        <v>240</v>
      </c>
      <c r="AG767" s="264" t="s">
        <v>240</v>
      </c>
      <c r="AH767" s="264" t="s">
        <v>240</v>
      </c>
      <c r="AI767" s="264" t="s">
        <v>240</v>
      </c>
      <c r="AJ767" s="264" t="s">
        <v>240</v>
      </c>
      <c r="AK767" s="264" t="s">
        <v>240</v>
      </c>
      <c r="AL767" s="264" t="s">
        <v>240</v>
      </c>
      <c r="AM767" s="264" t="s">
        <v>240</v>
      </c>
      <c r="AN767" s="264" t="s">
        <v>240</v>
      </c>
      <c r="AO767" s="264" t="s">
        <v>240</v>
      </c>
      <c r="AP767" s="264" t="s">
        <v>240</v>
      </c>
      <c r="AQ767" s="264" t="s">
        <v>240</v>
      </c>
      <c r="AR767" s="264" t="s">
        <v>240</v>
      </c>
      <c r="AS767" s="264" t="s">
        <v>240</v>
      </c>
      <c r="AT767" s="264" t="s">
        <v>240</v>
      </c>
      <c r="AU767" s="264" t="s">
        <v>240</v>
      </c>
      <c r="AV767" s="264" t="s">
        <v>240</v>
      </c>
      <c r="AW767" s="264" t="s">
        <v>240</v>
      </c>
      <c r="AX767" s="264" t="s">
        <v>240</v>
      </c>
      <c r="AY767" s="264" t="s">
        <v>2044</v>
      </c>
      <c r="AZ767" t="s">
        <v>5190</v>
      </c>
    </row>
    <row r="768" spans="1:52" ht="15" x14ac:dyDescent="0.25">
      <c r="A768" s="269">
        <v>707107</v>
      </c>
      <c r="B768" s="264" t="s">
        <v>261</v>
      </c>
      <c r="C768" s="264" t="s">
        <v>188</v>
      </c>
      <c r="D768" s="264" t="s">
        <v>188</v>
      </c>
      <c r="E768" s="264" t="s">
        <v>187</v>
      </c>
      <c r="F768" s="264" t="s">
        <v>188</v>
      </c>
      <c r="G768" s="264" t="s">
        <v>188</v>
      </c>
      <c r="H768" s="264" t="s">
        <v>188</v>
      </c>
      <c r="I768" s="264" t="s">
        <v>187</v>
      </c>
      <c r="J768" s="264" t="s">
        <v>187</v>
      </c>
      <c r="K768" s="264" t="s">
        <v>187</v>
      </c>
      <c r="L768" s="264" t="s">
        <v>187</v>
      </c>
      <c r="M768" t="s">
        <v>186</v>
      </c>
      <c r="N768" t="s">
        <v>186</v>
      </c>
      <c r="O768" s="264" t="s">
        <v>240</v>
      </c>
      <c r="P768" s="264" t="s">
        <v>240</v>
      </c>
      <c r="Q768" s="264" t="s">
        <v>240</v>
      </c>
      <c r="R768" s="264" t="s">
        <v>240</v>
      </c>
      <c r="S768" s="264" t="s">
        <v>240</v>
      </c>
      <c r="T768" s="264" t="s">
        <v>240</v>
      </c>
      <c r="U768" s="264" t="s">
        <v>240</v>
      </c>
      <c r="V768" s="264" t="s">
        <v>240</v>
      </c>
      <c r="W768" s="264" t="s">
        <v>240</v>
      </c>
      <c r="X768" s="264" t="s">
        <v>240</v>
      </c>
      <c r="Y768" s="264" t="s">
        <v>240</v>
      </c>
      <c r="Z768" s="264" t="s">
        <v>240</v>
      </c>
      <c r="AA768" s="264" t="s">
        <v>240</v>
      </c>
      <c r="AB768" s="264" t="s">
        <v>240</v>
      </c>
      <c r="AC768" s="264" t="s">
        <v>240</v>
      </c>
      <c r="AD768" s="264" t="s">
        <v>240</v>
      </c>
      <c r="AE768" s="264" t="s">
        <v>240</v>
      </c>
      <c r="AF768" s="264" t="s">
        <v>240</v>
      </c>
      <c r="AG768" s="264" t="s">
        <v>240</v>
      </c>
      <c r="AH768" s="264" t="s">
        <v>240</v>
      </c>
      <c r="AI768" s="264" t="s">
        <v>240</v>
      </c>
      <c r="AJ768" s="264" t="s">
        <v>240</v>
      </c>
      <c r="AK768" s="264" t="s">
        <v>240</v>
      </c>
      <c r="AL768" s="264" t="s">
        <v>240</v>
      </c>
      <c r="AM768" s="264" t="s">
        <v>240</v>
      </c>
      <c r="AN768" s="264" t="s">
        <v>240</v>
      </c>
      <c r="AO768" s="264" t="s">
        <v>240</v>
      </c>
      <c r="AP768" s="264" t="s">
        <v>240</v>
      </c>
      <c r="AQ768" s="264" t="s">
        <v>240</v>
      </c>
      <c r="AR768" s="264" t="s">
        <v>240</v>
      </c>
      <c r="AS768" s="264" t="s">
        <v>240</v>
      </c>
      <c r="AT768" s="264" t="s">
        <v>240</v>
      </c>
      <c r="AU768" s="264" t="s">
        <v>240</v>
      </c>
      <c r="AV768" s="264" t="s">
        <v>240</v>
      </c>
      <c r="AW768" s="264" t="s">
        <v>240</v>
      </c>
      <c r="AX768" s="264" t="s">
        <v>240</v>
      </c>
      <c r="AY768" s="264" t="s">
        <v>2044</v>
      </c>
      <c r="AZ768" t="s">
        <v>5190</v>
      </c>
    </row>
    <row r="769" spans="1:52" ht="15" x14ac:dyDescent="0.25">
      <c r="A769" s="269">
        <v>707108</v>
      </c>
      <c r="B769" s="264" t="s">
        <v>261</v>
      </c>
      <c r="C769" s="264" t="s">
        <v>188</v>
      </c>
      <c r="D769" s="264" t="s">
        <v>188</v>
      </c>
      <c r="E769" s="264" t="s">
        <v>188</v>
      </c>
      <c r="F769" s="264" t="s">
        <v>188</v>
      </c>
      <c r="G769" s="264" t="s">
        <v>188</v>
      </c>
      <c r="H769" s="264" t="s">
        <v>188</v>
      </c>
      <c r="I769" s="264" t="s">
        <v>240</v>
      </c>
      <c r="J769" s="264" t="s">
        <v>240</v>
      </c>
      <c r="K769" s="264" t="s">
        <v>240</v>
      </c>
      <c r="L769" s="264" t="s">
        <v>240</v>
      </c>
      <c r="M769" t="s">
        <v>188</v>
      </c>
      <c r="N769" t="s">
        <v>186</v>
      </c>
      <c r="O769" s="264" t="s">
        <v>240</v>
      </c>
      <c r="P769" s="264" t="s">
        <v>240</v>
      </c>
      <c r="Q769" s="264" t="s">
        <v>240</v>
      </c>
      <c r="R769" s="264" t="s">
        <v>240</v>
      </c>
      <c r="S769" s="264" t="s">
        <v>240</v>
      </c>
      <c r="T769" s="264" t="s">
        <v>240</v>
      </c>
      <c r="U769" s="264" t="s">
        <v>240</v>
      </c>
      <c r="V769" s="264" t="s">
        <v>240</v>
      </c>
      <c r="W769" s="264" t="s">
        <v>240</v>
      </c>
      <c r="X769" s="264" t="s">
        <v>240</v>
      </c>
      <c r="Y769" s="264" t="s">
        <v>240</v>
      </c>
      <c r="Z769" s="264" t="s">
        <v>240</v>
      </c>
      <c r="AA769" s="264" t="s">
        <v>240</v>
      </c>
      <c r="AB769" s="264" t="s">
        <v>240</v>
      </c>
      <c r="AC769" s="264" t="s">
        <v>240</v>
      </c>
      <c r="AD769" s="264" t="s">
        <v>240</v>
      </c>
      <c r="AE769" s="264" t="s">
        <v>240</v>
      </c>
      <c r="AF769" s="264" t="s">
        <v>240</v>
      </c>
      <c r="AG769" s="264" t="s">
        <v>240</v>
      </c>
      <c r="AH769" s="264" t="s">
        <v>240</v>
      </c>
      <c r="AI769" s="264" t="s">
        <v>240</v>
      </c>
      <c r="AJ769" s="264" t="s">
        <v>240</v>
      </c>
      <c r="AK769" s="264" t="s">
        <v>240</v>
      </c>
      <c r="AL769" s="264" t="s">
        <v>240</v>
      </c>
      <c r="AM769" s="264" t="s">
        <v>240</v>
      </c>
      <c r="AN769" s="264" t="s">
        <v>240</v>
      </c>
      <c r="AO769" s="264" t="s">
        <v>240</v>
      </c>
      <c r="AP769" s="264" t="s">
        <v>240</v>
      </c>
      <c r="AQ769" s="264" t="s">
        <v>240</v>
      </c>
      <c r="AR769" s="264" t="s">
        <v>240</v>
      </c>
      <c r="AS769" s="264" t="s">
        <v>240</v>
      </c>
      <c r="AT769" s="264" t="s">
        <v>240</v>
      </c>
      <c r="AU769" s="264" t="s">
        <v>240</v>
      </c>
      <c r="AV769" s="264" t="s">
        <v>240</v>
      </c>
      <c r="AW769" s="264" t="s">
        <v>240</v>
      </c>
      <c r="AX769" s="264" t="s">
        <v>240</v>
      </c>
      <c r="AY769" s="264" t="s">
        <v>2044</v>
      </c>
      <c r="AZ769" t="s">
        <v>240</v>
      </c>
    </row>
    <row r="770" spans="1:52" ht="15" x14ac:dyDescent="0.25">
      <c r="A770" s="269">
        <v>707109</v>
      </c>
      <c r="B770" s="264" t="s">
        <v>261</v>
      </c>
      <c r="C770" s="264" t="s">
        <v>188</v>
      </c>
      <c r="D770" s="264" t="s">
        <v>188</v>
      </c>
      <c r="E770" s="264" t="s">
        <v>188</v>
      </c>
      <c r="F770" s="264" t="s">
        <v>188</v>
      </c>
      <c r="G770" s="264" t="s">
        <v>188</v>
      </c>
      <c r="H770" s="264" t="s">
        <v>187</v>
      </c>
      <c r="I770" s="264" t="s">
        <v>187</v>
      </c>
      <c r="J770" s="264" t="s">
        <v>187</v>
      </c>
      <c r="K770" s="264" t="s">
        <v>187</v>
      </c>
      <c r="L770" s="264" t="s">
        <v>187</v>
      </c>
      <c r="M770" t="s">
        <v>2124</v>
      </c>
      <c r="N770" t="s">
        <v>186</v>
      </c>
      <c r="O770" s="264" t="s">
        <v>240</v>
      </c>
      <c r="P770" s="264" t="s">
        <v>240</v>
      </c>
      <c r="Q770" s="264" t="s">
        <v>240</v>
      </c>
      <c r="R770" s="264" t="s">
        <v>240</v>
      </c>
      <c r="S770" s="264" t="s">
        <v>240</v>
      </c>
      <c r="T770" s="264" t="s">
        <v>240</v>
      </c>
      <c r="U770" s="264" t="s">
        <v>240</v>
      </c>
      <c r="V770" s="264" t="s">
        <v>240</v>
      </c>
      <c r="W770" s="264" t="s">
        <v>240</v>
      </c>
      <c r="X770" s="264" t="s">
        <v>240</v>
      </c>
      <c r="Y770" s="264" t="s">
        <v>240</v>
      </c>
      <c r="Z770" s="264" t="s">
        <v>240</v>
      </c>
      <c r="AA770" s="264" t="s">
        <v>240</v>
      </c>
      <c r="AB770" s="264" t="s">
        <v>240</v>
      </c>
      <c r="AC770" s="264" t="s">
        <v>240</v>
      </c>
      <c r="AD770" s="264" t="s">
        <v>240</v>
      </c>
      <c r="AE770" s="264" t="s">
        <v>240</v>
      </c>
      <c r="AF770" s="264" t="s">
        <v>240</v>
      </c>
      <c r="AG770" s="264" t="s">
        <v>240</v>
      </c>
      <c r="AH770" s="264" t="s">
        <v>240</v>
      </c>
      <c r="AI770" s="264" t="s">
        <v>240</v>
      </c>
      <c r="AJ770" s="264" t="s">
        <v>240</v>
      </c>
      <c r="AK770" s="264" t="s">
        <v>240</v>
      </c>
      <c r="AL770" s="264" t="s">
        <v>240</v>
      </c>
      <c r="AM770" s="264" t="s">
        <v>240</v>
      </c>
      <c r="AN770" s="264" t="s">
        <v>240</v>
      </c>
      <c r="AO770" s="264" t="s">
        <v>240</v>
      </c>
      <c r="AP770" s="264" t="s">
        <v>240</v>
      </c>
      <c r="AQ770" s="264" t="s">
        <v>240</v>
      </c>
      <c r="AR770" s="264" t="s">
        <v>240</v>
      </c>
      <c r="AS770" s="264" t="s">
        <v>240</v>
      </c>
      <c r="AT770" s="264" t="s">
        <v>240</v>
      </c>
      <c r="AU770" s="264" t="s">
        <v>240</v>
      </c>
      <c r="AV770" s="264" t="s">
        <v>240</v>
      </c>
      <c r="AW770" s="264" t="s">
        <v>240</v>
      </c>
      <c r="AX770" s="264" t="s">
        <v>240</v>
      </c>
      <c r="AY770" s="264" t="s">
        <v>2044</v>
      </c>
      <c r="AZ770" t="s">
        <v>5190</v>
      </c>
    </row>
    <row r="771" spans="1:52" ht="15" x14ac:dyDescent="0.25">
      <c r="A771" s="269">
        <v>707110</v>
      </c>
      <c r="B771" s="264" t="s">
        <v>261</v>
      </c>
      <c r="C771" s="264" t="s">
        <v>186</v>
      </c>
      <c r="D771" s="264" t="s">
        <v>188</v>
      </c>
      <c r="E771" s="264" t="s">
        <v>188</v>
      </c>
      <c r="F771" s="264" t="s">
        <v>188</v>
      </c>
      <c r="G771" s="264" t="s">
        <v>186</v>
      </c>
      <c r="H771" s="264" t="s">
        <v>186</v>
      </c>
      <c r="I771" s="264" t="s">
        <v>188</v>
      </c>
      <c r="J771" s="264" t="s">
        <v>186</v>
      </c>
      <c r="K771" s="264" t="s">
        <v>187</v>
      </c>
      <c r="L771" s="264" t="s">
        <v>188</v>
      </c>
      <c r="M771" t="s">
        <v>186</v>
      </c>
      <c r="N771" t="s">
        <v>186</v>
      </c>
      <c r="O771" s="264" t="s">
        <v>240</v>
      </c>
      <c r="P771" s="264" t="s">
        <v>240</v>
      </c>
      <c r="Q771" s="264" t="s">
        <v>240</v>
      </c>
      <c r="R771" s="264" t="s">
        <v>240</v>
      </c>
      <c r="S771" s="264" t="s">
        <v>240</v>
      </c>
      <c r="T771" s="264" t="s">
        <v>240</v>
      </c>
      <c r="U771" s="264" t="s">
        <v>240</v>
      </c>
      <c r="V771" s="264" t="s">
        <v>240</v>
      </c>
      <c r="W771" s="264" t="s">
        <v>240</v>
      </c>
      <c r="X771" s="264" t="s">
        <v>240</v>
      </c>
      <c r="Y771" s="264" t="s">
        <v>240</v>
      </c>
      <c r="Z771" s="264" t="s">
        <v>240</v>
      </c>
      <c r="AA771" s="264" t="s">
        <v>240</v>
      </c>
      <c r="AB771" s="264" t="s">
        <v>240</v>
      </c>
      <c r="AC771" s="264" t="s">
        <v>240</v>
      </c>
      <c r="AD771" s="264" t="s">
        <v>240</v>
      </c>
      <c r="AE771" s="264" t="s">
        <v>240</v>
      </c>
      <c r="AF771" s="264" t="s">
        <v>240</v>
      </c>
      <c r="AG771" s="264" t="s">
        <v>240</v>
      </c>
      <c r="AH771" s="264" t="s">
        <v>240</v>
      </c>
      <c r="AI771" s="264" t="s">
        <v>240</v>
      </c>
      <c r="AJ771" s="264" t="s">
        <v>240</v>
      </c>
      <c r="AK771" s="264" t="s">
        <v>240</v>
      </c>
      <c r="AL771" s="264" t="s">
        <v>240</v>
      </c>
      <c r="AM771" s="264" t="s">
        <v>240</v>
      </c>
      <c r="AN771" s="264" t="s">
        <v>240</v>
      </c>
      <c r="AO771" s="264" t="s">
        <v>240</v>
      </c>
      <c r="AP771" s="264" t="s">
        <v>240</v>
      </c>
      <c r="AQ771" s="264" t="s">
        <v>240</v>
      </c>
      <c r="AR771" s="264" t="s">
        <v>240</v>
      </c>
      <c r="AS771" s="264" t="s">
        <v>240</v>
      </c>
      <c r="AT771" s="264" t="s">
        <v>240</v>
      </c>
      <c r="AU771" s="264" t="s">
        <v>240</v>
      </c>
      <c r="AV771" s="264" t="s">
        <v>240</v>
      </c>
      <c r="AW771" s="264" t="s">
        <v>240</v>
      </c>
      <c r="AX771" s="264" t="s">
        <v>240</v>
      </c>
      <c r="AY771" s="264" t="s">
        <v>2044</v>
      </c>
      <c r="AZ771" t="s">
        <v>5190</v>
      </c>
    </row>
    <row r="772" spans="1:52" ht="15" x14ac:dyDescent="0.25">
      <c r="A772" s="269">
        <v>707111</v>
      </c>
      <c r="B772" s="264" t="s">
        <v>261</v>
      </c>
      <c r="C772" s="264" t="s">
        <v>188</v>
      </c>
      <c r="D772" s="264" t="s">
        <v>187</v>
      </c>
      <c r="E772" s="264" t="s">
        <v>188</v>
      </c>
      <c r="F772" s="264" t="s">
        <v>188</v>
      </c>
      <c r="G772" s="264" t="s">
        <v>188</v>
      </c>
      <c r="H772" s="264" t="s">
        <v>187</v>
      </c>
      <c r="I772" s="264" t="s">
        <v>187</v>
      </c>
      <c r="J772" s="264" t="s">
        <v>187</v>
      </c>
      <c r="K772" s="264" t="s">
        <v>187</v>
      </c>
      <c r="L772" s="264" t="s">
        <v>187</v>
      </c>
      <c r="M772" t="s">
        <v>186</v>
      </c>
      <c r="N772" t="s">
        <v>186</v>
      </c>
      <c r="O772" s="264" t="s">
        <v>240</v>
      </c>
      <c r="P772" s="264" t="s">
        <v>240</v>
      </c>
      <c r="Q772" s="264" t="s">
        <v>240</v>
      </c>
      <c r="R772" s="264" t="s">
        <v>240</v>
      </c>
      <c r="S772" s="264" t="s">
        <v>240</v>
      </c>
      <c r="T772" s="264" t="s">
        <v>240</v>
      </c>
      <c r="U772" s="264" t="s">
        <v>240</v>
      </c>
      <c r="V772" s="264" t="s">
        <v>240</v>
      </c>
      <c r="W772" s="264" t="s">
        <v>240</v>
      </c>
      <c r="X772" s="264" t="s">
        <v>240</v>
      </c>
      <c r="Y772" s="264" t="s">
        <v>240</v>
      </c>
      <c r="Z772" s="264" t="s">
        <v>240</v>
      </c>
      <c r="AA772" s="264" t="s">
        <v>240</v>
      </c>
      <c r="AB772" s="264" t="s">
        <v>240</v>
      </c>
      <c r="AC772" s="264" t="s">
        <v>240</v>
      </c>
      <c r="AD772" s="264" t="s">
        <v>240</v>
      </c>
      <c r="AE772" s="264" t="s">
        <v>240</v>
      </c>
      <c r="AF772" s="264" t="s">
        <v>240</v>
      </c>
      <c r="AG772" s="264" t="s">
        <v>240</v>
      </c>
      <c r="AH772" s="264" t="s">
        <v>240</v>
      </c>
      <c r="AI772" s="264" t="s">
        <v>240</v>
      </c>
      <c r="AJ772" s="264" t="s">
        <v>240</v>
      </c>
      <c r="AK772" s="264" t="s">
        <v>240</v>
      </c>
      <c r="AL772" s="264" t="s">
        <v>240</v>
      </c>
      <c r="AM772" s="264" t="s">
        <v>240</v>
      </c>
      <c r="AN772" s="264" t="s">
        <v>240</v>
      </c>
      <c r="AO772" s="264" t="s">
        <v>240</v>
      </c>
      <c r="AP772" s="264" t="s">
        <v>240</v>
      </c>
      <c r="AQ772" s="264" t="s">
        <v>240</v>
      </c>
      <c r="AR772" s="264" t="s">
        <v>240</v>
      </c>
      <c r="AS772" s="264" t="s">
        <v>240</v>
      </c>
      <c r="AT772" s="264" t="s">
        <v>240</v>
      </c>
      <c r="AU772" s="264" t="s">
        <v>240</v>
      </c>
      <c r="AV772" s="264" t="s">
        <v>240</v>
      </c>
      <c r="AW772" s="264" t="s">
        <v>240</v>
      </c>
      <c r="AX772" s="264" t="s">
        <v>240</v>
      </c>
      <c r="AY772" s="264" t="s">
        <v>2044</v>
      </c>
      <c r="AZ772" t="s">
        <v>240</v>
      </c>
    </row>
    <row r="773" spans="1:52" ht="15" x14ac:dyDescent="0.25">
      <c r="A773" s="269">
        <v>707112</v>
      </c>
      <c r="B773" s="264" t="s">
        <v>261</v>
      </c>
      <c r="C773" s="264" t="s">
        <v>188</v>
      </c>
      <c r="D773" s="264" t="s">
        <v>188</v>
      </c>
      <c r="E773" s="264" t="s">
        <v>188</v>
      </c>
      <c r="F773" s="264" t="s">
        <v>188</v>
      </c>
      <c r="G773" s="264" t="s">
        <v>187</v>
      </c>
      <c r="H773" s="264" t="s">
        <v>188</v>
      </c>
      <c r="I773" s="264" t="s">
        <v>187</v>
      </c>
      <c r="J773" s="264" t="s">
        <v>188</v>
      </c>
      <c r="K773" s="264" t="s">
        <v>187</v>
      </c>
      <c r="L773" s="264" t="s">
        <v>187</v>
      </c>
      <c r="M773" t="s">
        <v>188</v>
      </c>
      <c r="N773" t="s">
        <v>186</v>
      </c>
      <c r="O773" s="264" t="s">
        <v>240</v>
      </c>
      <c r="P773" s="264" t="s">
        <v>240</v>
      </c>
      <c r="Q773" s="264" t="s">
        <v>240</v>
      </c>
      <c r="R773" s="264" t="s">
        <v>240</v>
      </c>
      <c r="S773" s="264" t="s">
        <v>240</v>
      </c>
      <c r="T773" s="264" t="s">
        <v>240</v>
      </c>
      <c r="U773" s="264" t="s">
        <v>240</v>
      </c>
      <c r="V773" s="264" t="s">
        <v>240</v>
      </c>
      <c r="W773" s="264" t="s">
        <v>240</v>
      </c>
      <c r="X773" s="264" t="s">
        <v>240</v>
      </c>
      <c r="Y773" s="264" t="s">
        <v>240</v>
      </c>
      <c r="Z773" s="264" t="s">
        <v>240</v>
      </c>
      <c r="AA773" s="264" t="s">
        <v>240</v>
      </c>
      <c r="AB773" s="264" t="s">
        <v>240</v>
      </c>
      <c r="AC773" s="264" t="s">
        <v>240</v>
      </c>
      <c r="AD773" s="264" t="s">
        <v>240</v>
      </c>
      <c r="AE773" s="264" t="s">
        <v>240</v>
      </c>
      <c r="AF773" s="264" t="s">
        <v>240</v>
      </c>
      <c r="AG773" s="264" t="s">
        <v>240</v>
      </c>
      <c r="AH773" s="264" t="s">
        <v>240</v>
      </c>
      <c r="AI773" s="264" t="s">
        <v>240</v>
      </c>
      <c r="AJ773" s="264" t="s">
        <v>240</v>
      </c>
      <c r="AK773" s="264" t="s">
        <v>240</v>
      </c>
      <c r="AL773" s="264" t="s">
        <v>240</v>
      </c>
      <c r="AM773" s="264" t="s">
        <v>240</v>
      </c>
      <c r="AN773" s="264" t="s">
        <v>240</v>
      </c>
      <c r="AO773" s="264" t="s">
        <v>240</v>
      </c>
      <c r="AP773" s="264" t="s">
        <v>240</v>
      </c>
      <c r="AQ773" s="264" t="s">
        <v>240</v>
      </c>
      <c r="AR773" s="264" t="s">
        <v>240</v>
      </c>
      <c r="AS773" s="264" t="s">
        <v>240</v>
      </c>
      <c r="AT773" s="264" t="s">
        <v>240</v>
      </c>
      <c r="AU773" s="264" t="s">
        <v>240</v>
      </c>
      <c r="AV773" s="264" t="s">
        <v>240</v>
      </c>
      <c r="AW773" s="264" t="s">
        <v>240</v>
      </c>
      <c r="AX773" s="264" t="s">
        <v>240</v>
      </c>
      <c r="AY773" s="264" t="s">
        <v>2044</v>
      </c>
      <c r="AZ773" t="s">
        <v>240</v>
      </c>
    </row>
    <row r="774" spans="1:52" ht="15" x14ac:dyDescent="0.25">
      <c r="A774" s="269">
        <v>707113</v>
      </c>
      <c r="B774" s="264" t="s">
        <v>261</v>
      </c>
      <c r="C774" s="264" t="s">
        <v>188</v>
      </c>
      <c r="D774" s="264" t="s">
        <v>188</v>
      </c>
      <c r="E774" s="264" t="s">
        <v>188</v>
      </c>
      <c r="F774" s="264" t="s">
        <v>188</v>
      </c>
      <c r="G774" s="264" t="s">
        <v>188</v>
      </c>
      <c r="H774" s="264" t="s">
        <v>188</v>
      </c>
      <c r="I774" s="264" t="s">
        <v>187</v>
      </c>
      <c r="J774" s="264" t="s">
        <v>187</v>
      </c>
      <c r="K774" s="264" t="s">
        <v>187</v>
      </c>
      <c r="L774" s="264" t="s">
        <v>187</v>
      </c>
      <c r="M774" t="s">
        <v>2124</v>
      </c>
      <c r="N774" t="s">
        <v>186</v>
      </c>
      <c r="O774" s="264" t="s">
        <v>240</v>
      </c>
      <c r="P774" s="264" t="s">
        <v>240</v>
      </c>
      <c r="Q774" s="264" t="s">
        <v>240</v>
      </c>
      <c r="R774" s="264" t="s">
        <v>240</v>
      </c>
      <c r="S774" s="264" t="s">
        <v>240</v>
      </c>
      <c r="T774" s="264" t="s">
        <v>240</v>
      </c>
      <c r="U774" s="264" t="s">
        <v>240</v>
      </c>
      <c r="V774" s="264" t="s">
        <v>240</v>
      </c>
      <c r="W774" s="264" t="s">
        <v>240</v>
      </c>
      <c r="X774" s="264" t="s">
        <v>240</v>
      </c>
      <c r="Y774" s="264" t="s">
        <v>240</v>
      </c>
      <c r="Z774" s="264" t="s">
        <v>240</v>
      </c>
      <c r="AA774" s="264" t="s">
        <v>240</v>
      </c>
      <c r="AB774" s="264" t="s">
        <v>240</v>
      </c>
      <c r="AC774" s="264" t="s">
        <v>240</v>
      </c>
      <c r="AD774" s="264" t="s">
        <v>240</v>
      </c>
      <c r="AE774" s="264" t="s">
        <v>240</v>
      </c>
      <c r="AF774" s="264" t="s">
        <v>240</v>
      </c>
      <c r="AG774" s="264" t="s">
        <v>240</v>
      </c>
      <c r="AH774" s="264" t="s">
        <v>240</v>
      </c>
      <c r="AI774" s="264" t="s">
        <v>240</v>
      </c>
      <c r="AJ774" s="264" t="s">
        <v>240</v>
      </c>
      <c r="AK774" s="264" t="s">
        <v>240</v>
      </c>
      <c r="AL774" s="264" t="s">
        <v>240</v>
      </c>
      <c r="AM774" s="264" t="s">
        <v>240</v>
      </c>
      <c r="AN774" s="264" t="s">
        <v>240</v>
      </c>
      <c r="AO774" s="264" t="s">
        <v>240</v>
      </c>
      <c r="AP774" s="264" t="s">
        <v>240</v>
      </c>
      <c r="AQ774" s="264" t="s">
        <v>240</v>
      </c>
      <c r="AR774" s="264" t="s">
        <v>240</v>
      </c>
      <c r="AS774" s="264" t="s">
        <v>240</v>
      </c>
      <c r="AT774" s="264" t="s">
        <v>240</v>
      </c>
      <c r="AU774" s="264" t="s">
        <v>240</v>
      </c>
      <c r="AV774" s="264" t="s">
        <v>240</v>
      </c>
      <c r="AW774" s="264" t="s">
        <v>240</v>
      </c>
      <c r="AX774" s="264" t="s">
        <v>240</v>
      </c>
      <c r="AY774" s="264" t="s">
        <v>2044</v>
      </c>
      <c r="AZ774" t="s">
        <v>5190</v>
      </c>
    </row>
    <row r="775" spans="1:52" ht="15" x14ac:dyDescent="0.25">
      <c r="A775" s="273">
        <v>707114</v>
      </c>
      <c r="B775" s="274" t="s">
        <v>239</v>
      </c>
      <c r="C775" t="s">
        <v>188</v>
      </c>
      <c r="D775" t="s">
        <v>188</v>
      </c>
      <c r="E775" t="s">
        <v>188</v>
      </c>
      <c r="F775" t="s">
        <v>188</v>
      </c>
      <c r="G775" t="s">
        <v>188</v>
      </c>
      <c r="H775" t="s">
        <v>186</v>
      </c>
      <c r="I775" t="s">
        <v>188</v>
      </c>
      <c r="J775" t="s">
        <v>188</v>
      </c>
      <c r="K775" t="s">
        <v>188</v>
      </c>
      <c r="L775" t="s">
        <v>188</v>
      </c>
      <c r="M775" t="s">
        <v>188</v>
      </c>
      <c r="N775" t="s">
        <v>188</v>
      </c>
      <c r="O775" t="s">
        <v>188</v>
      </c>
      <c r="P775" t="s">
        <v>188</v>
      </c>
      <c r="Q775" t="s">
        <v>188</v>
      </c>
      <c r="R775" t="s">
        <v>188</v>
      </c>
      <c r="S775" t="s">
        <v>188</v>
      </c>
      <c r="T775" t="s">
        <v>188</v>
      </c>
      <c r="U775" t="s">
        <v>188</v>
      </c>
      <c r="V775" t="s">
        <v>188</v>
      </c>
      <c r="W775" t="s">
        <v>188</v>
      </c>
      <c r="X775" t="s">
        <v>188</v>
      </c>
      <c r="Y775" t="s">
        <v>188</v>
      </c>
      <c r="Z775" t="s">
        <v>188</v>
      </c>
      <c r="AA775" t="s">
        <v>188</v>
      </c>
      <c r="AB775" t="s">
        <v>188</v>
      </c>
      <c r="AC775" t="s">
        <v>188</v>
      </c>
      <c r="AD775" t="s">
        <v>188</v>
      </c>
      <c r="AE775" t="s">
        <v>188</v>
      </c>
      <c r="AF775" t="s">
        <v>188</v>
      </c>
      <c r="AG775" t="s">
        <v>188</v>
      </c>
      <c r="AH775" t="s">
        <v>188</v>
      </c>
      <c r="AI775" t="s">
        <v>188</v>
      </c>
      <c r="AJ775" t="s">
        <v>188</v>
      </c>
      <c r="AK775" t="s">
        <v>188</v>
      </c>
      <c r="AL775" t="s">
        <v>188</v>
      </c>
      <c r="AM775" t="s">
        <v>240</v>
      </c>
      <c r="AN775" t="s">
        <v>240</v>
      </c>
      <c r="AO775" t="s">
        <v>240</v>
      </c>
      <c r="AP775" t="s">
        <v>240</v>
      </c>
      <c r="AQ775" t="s">
        <v>240</v>
      </c>
      <c r="AR775" t="s">
        <v>240</v>
      </c>
      <c r="AS775"/>
      <c r="AT775" t="s">
        <v>240</v>
      </c>
      <c r="AU775" t="s">
        <v>240</v>
      </c>
      <c r="AV775" t="s">
        <v>240</v>
      </c>
      <c r="AW775" t="s">
        <v>240</v>
      </c>
      <c r="AX775" s="259" t="s">
        <v>240</v>
      </c>
      <c r="AY775"/>
      <c r="AZ775" t="s">
        <v>240</v>
      </c>
    </row>
    <row r="776" spans="1:52" ht="15" x14ac:dyDescent="0.25">
      <c r="A776" s="272">
        <v>707115</v>
      </c>
      <c r="B776" s="268" t="s">
        <v>261</v>
      </c>
      <c r="C776" s="264" t="s">
        <v>188</v>
      </c>
      <c r="D776" s="264" t="s">
        <v>188</v>
      </c>
      <c r="E776" s="264" t="s">
        <v>188</v>
      </c>
      <c r="F776" s="264" t="s">
        <v>188</v>
      </c>
      <c r="G776" s="264" t="s">
        <v>187</v>
      </c>
      <c r="H776" s="264" t="s">
        <v>188</v>
      </c>
      <c r="I776" s="264" t="s">
        <v>187</v>
      </c>
      <c r="J776" s="264" t="s">
        <v>187</v>
      </c>
      <c r="K776" s="264" t="s">
        <v>187</v>
      </c>
      <c r="L776" s="264" t="s">
        <v>187</v>
      </c>
      <c r="M776" t="s">
        <v>186</v>
      </c>
      <c r="N776" t="s">
        <v>186</v>
      </c>
      <c r="O776" s="264" t="s">
        <v>240</v>
      </c>
      <c r="P776" s="264" t="s">
        <v>240</v>
      </c>
      <c r="Q776" s="264" t="s">
        <v>240</v>
      </c>
      <c r="R776" s="264" t="s">
        <v>240</v>
      </c>
      <c r="S776" s="264" t="s">
        <v>240</v>
      </c>
      <c r="T776" s="264" t="s">
        <v>240</v>
      </c>
      <c r="U776" s="264" t="s">
        <v>240</v>
      </c>
      <c r="V776" s="264" t="s">
        <v>240</v>
      </c>
      <c r="W776" s="264" t="s">
        <v>240</v>
      </c>
      <c r="X776" s="264" t="s">
        <v>240</v>
      </c>
      <c r="Y776" s="264" t="s">
        <v>240</v>
      </c>
      <c r="Z776" s="264" t="s">
        <v>240</v>
      </c>
      <c r="AA776" s="264" t="s">
        <v>240</v>
      </c>
      <c r="AB776" s="264" t="s">
        <v>240</v>
      </c>
      <c r="AC776" s="264" t="s">
        <v>240</v>
      </c>
      <c r="AD776" s="264" t="s">
        <v>240</v>
      </c>
      <c r="AE776" s="264" t="s">
        <v>240</v>
      </c>
      <c r="AF776" s="264" t="s">
        <v>240</v>
      </c>
      <c r="AG776" s="264" t="s">
        <v>240</v>
      </c>
      <c r="AH776" s="264" t="s">
        <v>240</v>
      </c>
      <c r="AI776" s="264" t="s">
        <v>240</v>
      </c>
      <c r="AJ776" s="264" t="s">
        <v>240</v>
      </c>
      <c r="AK776" s="264" t="s">
        <v>240</v>
      </c>
      <c r="AL776" s="264" t="s">
        <v>240</v>
      </c>
      <c r="AM776" s="264" t="s">
        <v>240</v>
      </c>
      <c r="AN776" s="264" t="s">
        <v>240</v>
      </c>
      <c r="AO776" s="264" t="s">
        <v>240</v>
      </c>
      <c r="AP776" s="264" t="s">
        <v>240</v>
      </c>
      <c r="AQ776" s="264" t="s">
        <v>240</v>
      </c>
      <c r="AR776" s="264" t="s">
        <v>240</v>
      </c>
      <c r="AS776" s="264" t="s">
        <v>240</v>
      </c>
      <c r="AT776" s="264" t="s">
        <v>240</v>
      </c>
      <c r="AU776" s="264" t="s">
        <v>240</v>
      </c>
      <c r="AV776" s="264" t="s">
        <v>240</v>
      </c>
      <c r="AW776" s="264" t="s">
        <v>240</v>
      </c>
      <c r="AX776" s="264" t="s">
        <v>240</v>
      </c>
      <c r="AY776" s="264" t="s">
        <v>2044</v>
      </c>
      <c r="AZ776" t="s">
        <v>240</v>
      </c>
    </row>
    <row r="777" spans="1:52" ht="15" x14ac:dyDescent="0.25">
      <c r="A777" s="273">
        <v>707116</v>
      </c>
      <c r="B777" s="274" t="s">
        <v>262</v>
      </c>
      <c r="C777" t="s">
        <v>188</v>
      </c>
      <c r="D777" t="s">
        <v>186</v>
      </c>
      <c r="E777" t="s">
        <v>187</v>
      </c>
      <c r="F777" t="s">
        <v>188</v>
      </c>
      <c r="G777" t="s">
        <v>188</v>
      </c>
      <c r="H777" t="s">
        <v>188</v>
      </c>
      <c r="I777" t="s">
        <v>186</v>
      </c>
      <c r="J777" t="s">
        <v>186</v>
      </c>
      <c r="K777" t="s">
        <v>186</v>
      </c>
      <c r="L777" t="s">
        <v>186</v>
      </c>
      <c r="M777" t="s">
        <v>187</v>
      </c>
      <c r="N777" t="s">
        <v>187</v>
      </c>
      <c r="O777" t="s">
        <v>187</v>
      </c>
      <c r="P777" t="s">
        <v>187</v>
      </c>
      <c r="Q777" t="s">
        <v>187</v>
      </c>
      <c r="R777" t="s">
        <v>187</v>
      </c>
      <c r="S777" t="s">
        <v>187</v>
      </c>
      <c r="T777" t="s">
        <v>187</v>
      </c>
      <c r="U777" t="s">
        <v>240</v>
      </c>
      <c r="V777" t="s">
        <v>240</v>
      </c>
      <c r="W777" t="s">
        <v>240</v>
      </c>
      <c r="X777" t="s">
        <v>240</v>
      </c>
      <c r="Y777" t="s">
        <v>240</v>
      </c>
      <c r="Z777" t="s">
        <v>240</v>
      </c>
      <c r="AA777" t="s">
        <v>240</v>
      </c>
      <c r="AB777" t="s">
        <v>240</v>
      </c>
      <c r="AC777" t="s">
        <v>240</v>
      </c>
      <c r="AD777" t="s">
        <v>240</v>
      </c>
      <c r="AE777" t="s">
        <v>240</v>
      </c>
      <c r="AF777" t="s">
        <v>240</v>
      </c>
      <c r="AG777" t="s">
        <v>240</v>
      </c>
      <c r="AH777" t="s">
        <v>240</v>
      </c>
      <c r="AI777" t="s">
        <v>240</v>
      </c>
      <c r="AJ777" t="s">
        <v>240</v>
      </c>
      <c r="AK777" t="s">
        <v>240</v>
      </c>
      <c r="AL777" t="s">
        <v>240</v>
      </c>
      <c r="AM777" t="s">
        <v>240</v>
      </c>
      <c r="AN777" t="s">
        <v>240</v>
      </c>
      <c r="AO777" t="s">
        <v>240</v>
      </c>
      <c r="AP777" t="s">
        <v>240</v>
      </c>
      <c r="AQ777" t="s">
        <v>240</v>
      </c>
      <c r="AR777" t="s">
        <v>240</v>
      </c>
      <c r="AS777" t="s">
        <v>240</v>
      </c>
      <c r="AT777" t="s">
        <v>240</v>
      </c>
      <c r="AU777" t="s">
        <v>240</v>
      </c>
      <c r="AV777" t="s">
        <v>240</v>
      </c>
      <c r="AW777" t="s">
        <v>240</v>
      </c>
      <c r="AX777" s="259" t="s">
        <v>240</v>
      </c>
      <c r="AY777"/>
      <c r="AZ777" t="s">
        <v>240</v>
      </c>
    </row>
    <row r="778" spans="1:52" ht="15" x14ac:dyDescent="0.25">
      <c r="A778" s="272">
        <v>707117</v>
      </c>
      <c r="B778" s="268" t="s">
        <v>261</v>
      </c>
      <c r="C778" s="264" t="s">
        <v>188</v>
      </c>
      <c r="D778" s="264" t="s">
        <v>187</v>
      </c>
      <c r="E778" s="264" t="s">
        <v>188</v>
      </c>
      <c r="F778" s="264" t="s">
        <v>188</v>
      </c>
      <c r="G778" s="264" t="s">
        <v>188</v>
      </c>
      <c r="H778" s="264" t="s">
        <v>187</v>
      </c>
      <c r="I778" s="264" t="s">
        <v>187</v>
      </c>
      <c r="J778" s="264" t="s">
        <v>187</v>
      </c>
      <c r="K778" s="264" t="s">
        <v>187</v>
      </c>
      <c r="L778" s="264" t="s">
        <v>187</v>
      </c>
      <c r="M778" t="s">
        <v>2124</v>
      </c>
      <c r="N778" t="s">
        <v>186</v>
      </c>
      <c r="O778" s="264" t="s">
        <v>240</v>
      </c>
      <c r="P778" s="264" t="s">
        <v>240</v>
      </c>
      <c r="Q778" s="264" t="s">
        <v>240</v>
      </c>
      <c r="R778" s="264" t="s">
        <v>240</v>
      </c>
      <c r="S778" s="264" t="s">
        <v>240</v>
      </c>
      <c r="T778" s="264" t="s">
        <v>240</v>
      </c>
      <c r="U778" s="264" t="s">
        <v>240</v>
      </c>
      <c r="V778" s="264" t="s">
        <v>240</v>
      </c>
      <c r="W778" s="264" t="s">
        <v>240</v>
      </c>
      <c r="X778" s="264" t="s">
        <v>240</v>
      </c>
      <c r="Y778" s="264" t="s">
        <v>240</v>
      </c>
      <c r="Z778" s="264" t="s">
        <v>240</v>
      </c>
      <c r="AA778" s="264" t="s">
        <v>240</v>
      </c>
      <c r="AB778" s="264" t="s">
        <v>240</v>
      </c>
      <c r="AC778" s="264" t="s">
        <v>240</v>
      </c>
      <c r="AD778" s="264" t="s">
        <v>240</v>
      </c>
      <c r="AE778" s="264" t="s">
        <v>240</v>
      </c>
      <c r="AF778" s="264" t="s">
        <v>240</v>
      </c>
      <c r="AG778" s="264" t="s">
        <v>240</v>
      </c>
      <c r="AH778" s="264" t="s">
        <v>240</v>
      </c>
      <c r="AI778" s="264" t="s">
        <v>240</v>
      </c>
      <c r="AJ778" s="264" t="s">
        <v>240</v>
      </c>
      <c r="AK778" s="264" t="s">
        <v>240</v>
      </c>
      <c r="AL778" s="264" t="s">
        <v>240</v>
      </c>
      <c r="AM778" s="264" t="s">
        <v>240</v>
      </c>
      <c r="AN778" s="264" t="s">
        <v>240</v>
      </c>
      <c r="AO778" s="264" t="s">
        <v>240</v>
      </c>
      <c r="AP778" s="264" t="s">
        <v>240</v>
      </c>
      <c r="AQ778" s="264" t="s">
        <v>240</v>
      </c>
      <c r="AR778" s="264" t="s">
        <v>240</v>
      </c>
      <c r="AS778" s="264" t="s">
        <v>240</v>
      </c>
      <c r="AT778" s="264" t="s">
        <v>240</v>
      </c>
      <c r="AU778" s="264" t="s">
        <v>240</v>
      </c>
      <c r="AV778" s="264" t="s">
        <v>240</v>
      </c>
      <c r="AW778" s="264" t="s">
        <v>240</v>
      </c>
      <c r="AX778" s="264" t="s">
        <v>240</v>
      </c>
      <c r="AY778" s="264" t="s">
        <v>2044</v>
      </c>
      <c r="AZ778" t="s">
        <v>5190</v>
      </c>
    </row>
    <row r="779" spans="1:52" ht="15" x14ac:dyDescent="0.25">
      <c r="A779" s="272">
        <v>707118</v>
      </c>
      <c r="B779" s="268" t="s">
        <v>261</v>
      </c>
      <c r="C779" s="264" t="s">
        <v>187</v>
      </c>
      <c r="D779" s="264" t="s">
        <v>188</v>
      </c>
      <c r="E779" s="264" t="s">
        <v>187</v>
      </c>
      <c r="F779" s="264" t="s">
        <v>187</v>
      </c>
      <c r="G779" s="264" t="s">
        <v>188</v>
      </c>
      <c r="H779" s="264" t="s">
        <v>186</v>
      </c>
      <c r="I779" s="264" t="s">
        <v>186</v>
      </c>
      <c r="J779" s="264" t="s">
        <v>187</v>
      </c>
      <c r="K779" s="264" t="s">
        <v>188</v>
      </c>
      <c r="L779" s="264" t="s">
        <v>186</v>
      </c>
      <c r="M779" t="s">
        <v>186</v>
      </c>
      <c r="N779" t="s">
        <v>186</v>
      </c>
      <c r="O779" s="264" t="s">
        <v>240</v>
      </c>
      <c r="P779" s="264" t="s">
        <v>240</v>
      </c>
      <c r="Q779" s="264" t="s">
        <v>240</v>
      </c>
      <c r="R779" s="264" t="s">
        <v>240</v>
      </c>
      <c r="S779" s="264" t="s">
        <v>240</v>
      </c>
      <c r="T779" s="264" t="s">
        <v>240</v>
      </c>
      <c r="U779" s="264" t="s">
        <v>240</v>
      </c>
      <c r="V779" s="264" t="s">
        <v>240</v>
      </c>
      <c r="W779" s="264" t="s">
        <v>240</v>
      </c>
      <c r="X779" s="264" t="s">
        <v>240</v>
      </c>
      <c r="Y779" s="264" t="s">
        <v>240</v>
      </c>
      <c r="Z779" s="264" t="s">
        <v>240</v>
      </c>
      <c r="AA779" s="264" t="s">
        <v>240</v>
      </c>
      <c r="AB779" s="264" t="s">
        <v>240</v>
      </c>
      <c r="AC779" s="264" t="s">
        <v>240</v>
      </c>
      <c r="AD779" s="264" t="s">
        <v>240</v>
      </c>
      <c r="AE779" s="264" t="s">
        <v>240</v>
      </c>
      <c r="AF779" s="264" t="s">
        <v>240</v>
      </c>
      <c r="AG779" s="264" t="s">
        <v>240</v>
      </c>
      <c r="AH779" s="264" t="s">
        <v>240</v>
      </c>
      <c r="AI779" s="264" t="s">
        <v>240</v>
      </c>
      <c r="AJ779" s="264" t="s">
        <v>240</v>
      </c>
      <c r="AK779" s="264" t="s">
        <v>240</v>
      </c>
      <c r="AL779" s="264" t="s">
        <v>240</v>
      </c>
      <c r="AM779" s="264" t="s">
        <v>240</v>
      </c>
      <c r="AN779" s="264" t="s">
        <v>240</v>
      </c>
      <c r="AO779" s="264" t="s">
        <v>240</v>
      </c>
      <c r="AP779" s="264" t="s">
        <v>240</v>
      </c>
      <c r="AQ779" s="264" t="s">
        <v>240</v>
      </c>
      <c r="AR779" s="264" t="s">
        <v>240</v>
      </c>
      <c r="AS779" s="264" t="s">
        <v>240</v>
      </c>
      <c r="AT779" s="264" t="s">
        <v>240</v>
      </c>
      <c r="AU779" s="264" t="s">
        <v>240</v>
      </c>
      <c r="AV779" s="264" t="s">
        <v>240</v>
      </c>
      <c r="AW779" s="264" t="s">
        <v>240</v>
      </c>
      <c r="AX779" s="264" t="s">
        <v>240</v>
      </c>
      <c r="AY779" s="264" t="s">
        <v>2044</v>
      </c>
      <c r="AZ779" t="s">
        <v>5190</v>
      </c>
    </row>
    <row r="780" spans="1:52" ht="15" x14ac:dyDescent="0.25">
      <c r="A780" s="273">
        <v>707119</v>
      </c>
      <c r="B780" s="274" t="s">
        <v>261</v>
      </c>
      <c r="C780" t="s">
        <v>186</v>
      </c>
      <c r="D780" t="s">
        <v>186</v>
      </c>
      <c r="E780" t="s">
        <v>186</v>
      </c>
      <c r="F780" t="s">
        <v>186</v>
      </c>
      <c r="G780" t="s">
        <v>186</v>
      </c>
      <c r="H780" t="s">
        <v>188</v>
      </c>
      <c r="I780" t="s">
        <v>186</v>
      </c>
      <c r="J780" t="s">
        <v>186</v>
      </c>
      <c r="K780" t="s">
        <v>186</v>
      </c>
      <c r="L780" t="s">
        <v>186</v>
      </c>
      <c r="M780" t="s">
        <v>186</v>
      </c>
      <c r="N780" t="s">
        <v>186</v>
      </c>
      <c r="O780" t="s">
        <v>240</v>
      </c>
      <c r="P780" t="s">
        <v>240</v>
      </c>
      <c r="Q780" t="s">
        <v>240</v>
      </c>
      <c r="R780" t="s">
        <v>240</v>
      </c>
      <c r="S780" t="s">
        <v>240</v>
      </c>
      <c r="T780" t="s">
        <v>240</v>
      </c>
      <c r="U780" t="s">
        <v>240</v>
      </c>
      <c r="V780" t="s">
        <v>240</v>
      </c>
      <c r="W780" t="s">
        <v>240</v>
      </c>
      <c r="X780" t="s">
        <v>240</v>
      </c>
      <c r="Y780" t="s">
        <v>240</v>
      </c>
      <c r="Z780" t="s">
        <v>240</v>
      </c>
      <c r="AA780" t="s">
        <v>240</v>
      </c>
      <c r="AB780" t="s">
        <v>240</v>
      </c>
      <c r="AC780" t="s">
        <v>240</v>
      </c>
      <c r="AD780" t="s">
        <v>240</v>
      </c>
      <c r="AE780" t="s">
        <v>240</v>
      </c>
      <c r="AF780" t="s">
        <v>240</v>
      </c>
      <c r="AG780" t="s">
        <v>240</v>
      </c>
      <c r="AH780" t="s">
        <v>240</v>
      </c>
      <c r="AI780" t="s">
        <v>240</v>
      </c>
      <c r="AJ780" t="s">
        <v>240</v>
      </c>
      <c r="AK780" t="s">
        <v>240</v>
      </c>
      <c r="AL780" t="s">
        <v>240</v>
      </c>
      <c r="AM780" t="s">
        <v>240</v>
      </c>
      <c r="AN780" t="s">
        <v>240</v>
      </c>
      <c r="AO780" t="s">
        <v>240</v>
      </c>
      <c r="AP780" t="s">
        <v>240</v>
      </c>
      <c r="AQ780" t="s">
        <v>240</v>
      </c>
      <c r="AR780" t="s">
        <v>240</v>
      </c>
      <c r="AS780"/>
      <c r="AT780" t="s">
        <v>240</v>
      </c>
      <c r="AU780" t="s">
        <v>240</v>
      </c>
      <c r="AV780" t="s">
        <v>240</v>
      </c>
      <c r="AW780" t="s">
        <v>240</v>
      </c>
      <c r="AX780" s="259" t="s">
        <v>240</v>
      </c>
      <c r="AY780"/>
      <c r="AZ780" t="s">
        <v>5190</v>
      </c>
    </row>
    <row r="781" spans="1:52" ht="15" x14ac:dyDescent="0.25">
      <c r="A781" s="272">
        <v>707120</v>
      </c>
      <c r="B781" s="268" t="s">
        <v>261</v>
      </c>
      <c r="C781" s="264" t="s">
        <v>188</v>
      </c>
      <c r="D781" s="264" t="s">
        <v>188</v>
      </c>
      <c r="E781" s="264" t="s">
        <v>188</v>
      </c>
      <c r="F781" s="264" t="s">
        <v>187</v>
      </c>
      <c r="G781" s="264" t="s">
        <v>187</v>
      </c>
      <c r="H781" s="264" t="s">
        <v>188</v>
      </c>
      <c r="I781" s="264" t="s">
        <v>187</v>
      </c>
      <c r="J781" s="264" t="s">
        <v>187</v>
      </c>
      <c r="K781" s="264" t="s">
        <v>187</v>
      </c>
      <c r="L781" s="264" t="s">
        <v>187</v>
      </c>
      <c r="M781" t="s">
        <v>188</v>
      </c>
      <c r="N781" t="s">
        <v>186</v>
      </c>
      <c r="O781" s="264" t="s">
        <v>240</v>
      </c>
      <c r="P781" s="264" t="s">
        <v>240</v>
      </c>
      <c r="Q781" s="264" t="s">
        <v>240</v>
      </c>
      <c r="R781" s="264" t="s">
        <v>240</v>
      </c>
      <c r="S781" s="264" t="s">
        <v>240</v>
      </c>
      <c r="T781" s="264" t="s">
        <v>240</v>
      </c>
      <c r="U781" s="264" t="s">
        <v>240</v>
      </c>
      <c r="V781" s="264" t="s">
        <v>240</v>
      </c>
      <c r="W781" s="264" t="s">
        <v>240</v>
      </c>
      <c r="X781" s="264" t="s">
        <v>240</v>
      </c>
      <c r="Y781" s="264" t="s">
        <v>240</v>
      </c>
      <c r="Z781" s="264" t="s">
        <v>240</v>
      </c>
      <c r="AA781" s="264" t="s">
        <v>240</v>
      </c>
      <c r="AB781" s="264" t="s">
        <v>240</v>
      </c>
      <c r="AC781" s="264" t="s">
        <v>240</v>
      </c>
      <c r="AD781" s="264" t="s">
        <v>240</v>
      </c>
      <c r="AE781" s="264" t="s">
        <v>240</v>
      </c>
      <c r="AF781" s="264" t="s">
        <v>240</v>
      </c>
      <c r="AG781" s="264" t="s">
        <v>240</v>
      </c>
      <c r="AH781" s="264" t="s">
        <v>240</v>
      </c>
      <c r="AI781" s="264" t="s">
        <v>240</v>
      </c>
      <c r="AJ781" s="264" t="s">
        <v>240</v>
      </c>
      <c r="AK781" s="264" t="s">
        <v>240</v>
      </c>
      <c r="AL781" s="264" t="s">
        <v>240</v>
      </c>
      <c r="AM781" s="264" t="s">
        <v>240</v>
      </c>
      <c r="AN781" s="264" t="s">
        <v>240</v>
      </c>
      <c r="AO781" s="264" t="s">
        <v>240</v>
      </c>
      <c r="AP781" s="264" t="s">
        <v>240</v>
      </c>
      <c r="AQ781" s="264" t="s">
        <v>240</v>
      </c>
      <c r="AR781" s="264" t="s">
        <v>240</v>
      </c>
      <c r="AS781" s="264" t="s">
        <v>240</v>
      </c>
      <c r="AT781" s="264" t="s">
        <v>240</v>
      </c>
      <c r="AU781" s="264" t="s">
        <v>240</v>
      </c>
      <c r="AV781" s="264" t="s">
        <v>240</v>
      </c>
      <c r="AW781" s="264" t="s">
        <v>240</v>
      </c>
      <c r="AX781" s="264" t="s">
        <v>240</v>
      </c>
      <c r="AY781" s="264" t="s">
        <v>2044</v>
      </c>
      <c r="AZ781" t="s">
        <v>5190</v>
      </c>
    </row>
    <row r="782" spans="1:52" ht="15" x14ac:dyDescent="0.25">
      <c r="A782" s="272">
        <v>707121</v>
      </c>
      <c r="B782" s="268" t="s">
        <v>261</v>
      </c>
      <c r="C782" s="264" t="s">
        <v>188</v>
      </c>
      <c r="D782" s="264" t="s">
        <v>187</v>
      </c>
      <c r="E782" s="264" t="s">
        <v>187</v>
      </c>
      <c r="F782" s="264" t="s">
        <v>187</v>
      </c>
      <c r="G782" s="264" t="s">
        <v>187</v>
      </c>
      <c r="H782" s="264" t="s">
        <v>188</v>
      </c>
      <c r="I782" s="264" t="s">
        <v>187</v>
      </c>
      <c r="J782" s="264" t="s">
        <v>187</v>
      </c>
      <c r="K782" s="264" t="s">
        <v>187</v>
      </c>
      <c r="L782" s="264" t="s">
        <v>187</v>
      </c>
      <c r="M782" t="s">
        <v>2124</v>
      </c>
      <c r="N782" t="s">
        <v>186</v>
      </c>
      <c r="O782" s="264" t="s">
        <v>240</v>
      </c>
      <c r="P782" s="264" t="s">
        <v>240</v>
      </c>
      <c r="Q782" s="264" t="s">
        <v>240</v>
      </c>
      <c r="R782" s="264" t="s">
        <v>240</v>
      </c>
      <c r="S782" s="264" t="s">
        <v>240</v>
      </c>
      <c r="T782" s="264" t="s">
        <v>240</v>
      </c>
      <c r="U782" s="264" t="s">
        <v>240</v>
      </c>
      <c r="V782" s="264" t="s">
        <v>240</v>
      </c>
      <c r="W782" s="264" t="s">
        <v>240</v>
      </c>
      <c r="X782" s="264" t="s">
        <v>240</v>
      </c>
      <c r="Y782" s="264" t="s">
        <v>240</v>
      </c>
      <c r="Z782" s="264" t="s">
        <v>240</v>
      </c>
      <c r="AA782" s="264" t="s">
        <v>240</v>
      </c>
      <c r="AB782" s="264" t="s">
        <v>240</v>
      </c>
      <c r="AC782" s="264" t="s">
        <v>240</v>
      </c>
      <c r="AD782" s="264" t="s">
        <v>240</v>
      </c>
      <c r="AE782" s="264" t="s">
        <v>240</v>
      </c>
      <c r="AF782" s="264" t="s">
        <v>240</v>
      </c>
      <c r="AG782" s="264" t="s">
        <v>240</v>
      </c>
      <c r="AH782" s="264" t="s">
        <v>240</v>
      </c>
      <c r="AI782" s="264" t="s">
        <v>240</v>
      </c>
      <c r="AJ782" s="264" t="s">
        <v>240</v>
      </c>
      <c r="AK782" s="264" t="s">
        <v>240</v>
      </c>
      <c r="AL782" s="264" t="s">
        <v>240</v>
      </c>
      <c r="AM782" s="264" t="s">
        <v>240</v>
      </c>
      <c r="AN782" s="264" t="s">
        <v>240</v>
      </c>
      <c r="AO782" s="264" t="s">
        <v>240</v>
      </c>
      <c r="AP782" s="264" t="s">
        <v>240</v>
      </c>
      <c r="AQ782" s="264" t="s">
        <v>240</v>
      </c>
      <c r="AR782" s="264" t="s">
        <v>240</v>
      </c>
      <c r="AS782" s="264" t="s">
        <v>240</v>
      </c>
      <c r="AT782" s="264" t="s">
        <v>240</v>
      </c>
      <c r="AU782" s="264" t="s">
        <v>240</v>
      </c>
      <c r="AV782" s="264" t="s">
        <v>240</v>
      </c>
      <c r="AW782" s="264" t="s">
        <v>240</v>
      </c>
      <c r="AX782" s="264" t="s">
        <v>240</v>
      </c>
      <c r="AY782" s="264" t="s">
        <v>2044</v>
      </c>
      <c r="AZ782" t="s">
        <v>5190</v>
      </c>
    </row>
    <row r="783" spans="1:52" ht="15" x14ac:dyDescent="0.25">
      <c r="A783" s="272">
        <v>707122</v>
      </c>
      <c r="B783" s="268" t="s">
        <v>261</v>
      </c>
      <c r="C783" s="264" t="s">
        <v>187</v>
      </c>
      <c r="D783" s="264" t="s">
        <v>188</v>
      </c>
      <c r="E783" s="264" t="s">
        <v>187</v>
      </c>
      <c r="F783" s="264" t="s">
        <v>187</v>
      </c>
      <c r="G783" s="264" t="s">
        <v>188</v>
      </c>
      <c r="H783" s="264" t="s">
        <v>188</v>
      </c>
      <c r="I783" s="264" t="s">
        <v>187</v>
      </c>
      <c r="J783" s="264" t="s">
        <v>187</v>
      </c>
      <c r="K783" s="264" t="s">
        <v>187</v>
      </c>
      <c r="L783" s="264" t="s">
        <v>187</v>
      </c>
      <c r="M783" t="s">
        <v>186</v>
      </c>
      <c r="N783" t="s">
        <v>186</v>
      </c>
      <c r="O783" s="264" t="s">
        <v>240</v>
      </c>
      <c r="P783" s="264" t="s">
        <v>240</v>
      </c>
      <c r="Q783" s="264" t="s">
        <v>240</v>
      </c>
      <c r="R783" s="264" t="s">
        <v>240</v>
      </c>
      <c r="S783" s="264" t="s">
        <v>240</v>
      </c>
      <c r="T783" s="264" t="s">
        <v>240</v>
      </c>
      <c r="U783" s="264" t="s">
        <v>240</v>
      </c>
      <c r="V783" s="264" t="s">
        <v>240</v>
      </c>
      <c r="W783" s="264" t="s">
        <v>240</v>
      </c>
      <c r="X783" s="264" t="s">
        <v>240</v>
      </c>
      <c r="Y783" s="264" t="s">
        <v>240</v>
      </c>
      <c r="Z783" s="264" t="s">
        <v>240</v>
      </c>
      <c r="AA783" s="264" t="s">
        <v>240</v>
      </c>
      <c r="AB783" s="264" t="s">
        <v>240</v>
      </c>
      <c r="AC783" s="264" t="s">
        <v>240</v>
      </c>
      <c r="AD783" s="264" t="s">
        <v>240</v>
      </c>
      <c r="AE783" s="264" t="s">
        <v>240</v>
      </c>
      <c r="AF783" s="264" t="s">
        <v>240</v>
      </c>
      <c r="AG783" s="264" t="s">
        <v>240</v>
      </c>
      <c r="AH783" s="264" t="s">
        <v>240</v>
      </c>
      <c r="AI783" s="264" t="s">
        <v>240</v>
      </c>
      <c r="AJ783" s="264" t="s">
        <v>240</v>
      </c>
      <c r="AK783" s="264" t="s">
        <v>240</v>
      </c>
      <c r="AL783" s="264" t="s">
        <v>240</v>
      </c>
      <c r="AM783" s="264" t="s">
        <v>240</v>
      </c>
      <c r="AN783" s="264" t="s">
        <v>240</v>
      </c>
      <c r="AO783" s="264" t="s">
        <v>240</v>
      </c>
      <c r="AP783" s="264" t="s">
        <v>240</v>
      </c>
      <c r="AQ783" s="264" t="s">
        <v>240</v>
      </c>
      <c r="AR783" s="264" t="s">
        <v>240</v>
      </c>
      <c r="AS783" s="264" t="s">
        <v>240</v>
      </c>
      <c r="AT783" s="264" t="s">
        <v>240</v>
      </c>
      <c r="AU783" s="264" t="s">
        <v>240</v>
      </c>
      <c r="AV783" s="264" t="s">
        <v>240</v>
      </c>
      <c r="AW783" s="264" t="s">
        <v>240</v>
      </c>
      <c r="AX783" s="264" t="s">
        <v>240</v>
      </c>
      <c r="AY783" s="264" t="s">
        <v>2044</v>
      </c>
      <c r="AZ783" t="s">
        <v>5190</v>
      </c>
    </row>
    <row r="784" spans="1:52" ht="15" x14ac:dyDescent="0.25">
      <c r="A784" s="272">
        <v>707123</v>
      </c>
      <c r="B784" s="268" t="s">
        <v>261</v>
      </c>
      <c r="C784" s="264" t="s">
        <v>188</v>
      </c>
      <c r="D784" s="264" t="s">
        <v>187</v>
      </c>
      <c r="E784" s="264" t="s">
        <v>188</v>
      </c>
      <c r="F784" s="264" t="s">
        <v>188</v>
      </c>
      <c r="G784" s="264" t="s">
        <v>188</v>
      </c>
      <c r="H784" s="264" t="s">
        <v>187</v>
      </c>
      <c r="I784" s="264" t="s">
        <v>187</v>
      </c>
      <c r="J784" s="264" t="s">
        <v>187</v>
      </c>
      <c r="K784" s="264" t="s">
        <v>187</v>
      </c>
      <c r="L784" s="264" t="s">
        <v>187</v>
      </c>
      <c r="M784" t="s">
        <v>186</v>
      </c>
      <c r="N784" t="s">
        <v>186</v>
      </c>
      <c r="O784" s="264" t="s">
        <v>240</v>
      </c>
      <c r="P784" s="264" t="s">
        <v>240</v>
      </c>
      <c r="Q784" s="264" t="s">
        <v>240</v>
      </c>
      <c r="R784" s="264" t="s">
        <v>240</v>
      </c>
      <c r="S784" s="264" t="s">
        <v>240</v>
      </c>
      <c r="T784" s="264" t="s">
        <v>240</v>
      </c>
      <c r="U784" s="264" t="s">
        <v>240</v>
      </c>
      <c r="V784" s="264" t="s">
        <v>240</v>
      </c>
      <c r="W784" s="264" t="s">
        <v>240</v>
      </c>
      <c r="X784" s="264" t="s">
        <v>240</v>
      </c>
      <c r="Y784" s="264" t="s">
        <v>240</v>
      </c>
      <c r="Z784" s="264" t="s">
        <v>240</v>
      </c>
      <c r="AA784" s="264" t="s">
        <v>240</v>
      </c>
      <c r="AB784" s="264" t="s">
        <v>240</v>
      </c>
      <c r="AC784" s="264" t="s">
        <v>240</v>
      </c>
      <c r="AD784" s="264" t="s">
        <v>240</v>
      </c>
      <c r="AE784" s="264" t="s">
        <v>240</v>
      </c>
      <c r="AF784" s="264" t="s">
        <v>240</v>
      </c>
      <c r="AG784" s="264" t="s">
        <v>240</v>
      </c>
      <c r="AH784" s="264" t="s">
        <v>240</v>
      </c>
      <c r="AI784" s="264" t="s">
        <v>240</v>
      </c>
      <c r="AJ784" s="264" t="s">
        <v>240</v>
      </c>
      <c r="AK784" s="264" t="s">
        <v>240</v>
      </c>
      <c r="AL784" s="264" t="s">
        <v>240</v>
      </c>
      <c r="AM784" s="264" t="s">
        <v>240</v>
      </c>
      <c r="AN784" s="264" t="s">
        <v>240</v>
      </c>
      <c r="AO784" s="264" t="s">
        <v>240</v>
      </c>
      <c r="AP784" s="264" t="s">
        <v>240</v>
      </c>
      <c r="AQ784" s="264" t="s">
        <v>240</v>
      </c>
      <c r="AR784" s="264" t="s">
        <v>240</v>
      </c>
      <c r="AS784" s="264" t="s">
        <v>240</v>
      </c>
      <c r="AT784" s="264" t="s">
        <v>240</v>
      </c>
      <c r="AU784" s="264" t="s">
        <v>240</v>
      </c>
      <c r="AV784" s="264" t="s">
        <v>240</v>
      </c>
      <c r="AW784" s="264" t="s">
        <v>240</v>
      </c>
      <c r="AX784" s="264" t="s">
        <v>240</v>
      </c>
      <c r="AY784" s="264" t="s">
        <v>2044</v>
      </c>
      <c r="AZ784" t="s">
        <v>5190</v>
      </c>
    </row>
    <row r="785" spans="1:52" ht="15" x14ac:dyDescent="0.25">
      <c r="A785" s="273">
        <v>707124</v>
      </c>
      <c r="B785" s="274" t="s">
        <v>467</v>
      </c>
      <c r="C785" t="s">
        <v>240</v>
      </c>
      <c r="D785" t="s">
        <v>240</v>
      </c>
      <c r="E785" t="s">
        <v>240</v>
      </c>
      <c r="F785" t="s">
        <v>240</v>
      </c>
      <c r="G785" t="s">
        <v>240</v>
      </c>
      <c r="H785" t="s">
        <v>240</v>
      </c>
      <c r="I785" t="s">
        <v>240</v>
      </c>
      <c r="J785" t="s">
        <v>240</v>
      </c>
      <c r="K785" t="s">
        <v>240</v>
      </c>
      <c r="L785" t="s">
        <v>240</v>
      </c>
      <c r="M785" t="s">
        <v>240</v>
      </c>
      <c r="N785" t="s">
        <v>240</v>
      </c>
      <c r="O785" t="s">
        <v>240</v>
      </c>
      <c r="P785" t="s">
        <v>240</v>
      </c>
      <c r="Q785" t="s">
        <v>240</v>
      </c>
      <c r="R785" t="s">
        <v>240</v>
      </c>
      <c r="S785" t="s">
        <v>240</v>
      </c>
      <c r="T785" t="s">
        <v>240</v>
      </c>
      <c r="U785" t="s">
        <v>240</v>
      </c>
      <c r="V785" t="s">
        <v>240</v>
      </c>
      <c r="W785" t="s">
        <v>240</v>
      </c>
      <c r="X785" t="s">
        <v>240</v>
      </c>
      <c r="Y785" t="s">
        <v>240</v>
      </c>
      <c r="Z785" t="s">
        <v>240</v>
      </c>
      <c r="AA785" t="s">
        <v>240</v>
      </c>
      <c r="AB785" t="s">
        <v>240</v>
      </c>
      <c r="AC785" t="s">
        <v>240</v>
      </c>
      <c r="AD785" t="s">
        <v>240</v>
      </c>
      <c r="AE785" t="s">
        <v>240</v>
      </c>
      <c r="AF785" t="s">
        <v>240</v>
      </c>
      <c r="AG785" t="s">
        <v>240</v>
      </c>
      <c r="AH785" t="s">
        <v>240</v>
      </c>
      <c r="AI785" t="s">
        <v>240</v>
      </c>
      <c r="AJ785" t="s">
        <v>240</v>
      </c>
      <c r="AK785" t="s">
        <v>240</v>
      </c>
      <c r="AL785" t="s">
        <v>240</v>
      </c>
      <c r="AM785" t="s">
        <v>240</v>
      </c>
      <c r="AN785" t="s">
        <v>240</v>
      </c>
      <c r="AO785" t="s">
        <v>240</v>
      </c>
      <c r="AP785" t="s">
        <v>240</v>
      </c>
      <c r="AQ785" t="s">
        <v>240</v>
      </c>
      <c r="AR785" t="s">
        <v>240</v>
      </c>
      <c r="AS785" t="s">
        <v>240</v>
      </c>
      <c r="AT785" t="s">
        <v>240</v>
      </c>
      <c r="AU785" t="s">
        <v>240</v>
      </c>
      <c r="AV785" t="s">
        <v>240</v>
      </c>
      <c r="AW785" t="s">
        <v>240</v>
      </c>
      <c r="AX785" s="259" t="s">
        <v>240</v>
      </c>
      <c r="AY785"/>
      <c r="AZ785" t="s">
        <v>240</v>
      </c>
    </row>
    <row r="786" spans="1:52" ht="15" x14ac:dyDescent="0.25">
      <c r="A786" s="272">
        <v>707125</v>
      </c>
      <c r="B786" s="268" t="s">
        <v>261</v>
      </c>
      <c r="C786" s="264" t="s">
        <v>188</v>
      </c>
      <c r="D786" s="264" t="s">
        <v>188</v>
      </c>
      <c r="E786" s="264" t="s">
        <v>186</v>
      </c>
      <c r="F786" s="264" t="s">
        <v>186</v>
      </c>
      <c r="G786" s="264" t="s">
        <v>188</v>
      </c>
      <c r="H786" s="264" t="s">
        <v>187</v>
      </c>
      <c r="I786" s="264" t="s">
        <v>187</v>
      </c>
      <c r="J786" s="264" t="s">
        <v>187</v>
      </c>
      <c r="K786" s="264" t="s">
        <v>187</v>
      </c>
      <c r="L786" s="264" t="s">
        <v>187</v>
      </c>
      <c r="M786" t="s">
        <v>2124</v>
      </c>
      <c r="N786" t="s">
        <v>186</v>
      </c>
      <c r="O786" s="264" t="s">
        <v>240</v>
      </c>
      <c r="P786" s="264" t="s">
        <v>240</v>
      </c>
      <c r="Q786" s="264" t="s">
        <v>240</v>
      </c>
      <c r="R786" s="264" t="s">
        <v>240</v>
      </c>
      <c r="S786" s="264" t="s">
        <v>240</v>
      </c>
      <c r="T786" s="264" t="s">
        <v>240</v>
      </c>
      <c r="U786" s="264" t="s">
        <v>240</v>
      </c>
      <c r="V786" s="264" t="s">
        <v>240</v>
      </c>
      <c r="W786" s="264" t="s">
        <v>240</v>
      </c>
      <c r="X786" s="264" t="s">
        <v>240</v>
      </c>
      <c r="Y786" s="264" t="s">
        <v>240</v>
      </c>
      <c r="Z786" s="264" t="s">
        <v>240</v>
      </c>
      <c r="AA786" s="264" t="s">
        <v>240</v>
      </c>
      <c r="AB786" s="264" t="s">
        <v>240</v>
      </c>
      <c r="AC786" s="264" t="s">
        <v>240</v>
      </c>
      <c r="AD786" s="264" t="s">
        <v>240</v>
      </c>
      <c r="AE786" s="264" t="s">
        <v>240</v>
      </c>
      <c r="AF786" s="264" t="s">
        <v>240</v>
      </c>
      <c r="AG786" s="264" t="s">
        <v>240</v>
      </c>
      <c r="AH786" s="264" t="s">
        <v>240</v>
      </c>
      <c r="AI786" s="264" t="s">
        <v>240</v>
      </c>
      <c r="AJ786" s="264" t="s">
        <v>240</v>
      </c>
      <c r="AK786" s="264" t="s">
        <v>240</v>
      </c>
      <c r="AL786" s="264" t="s">
        <v>240</v>
      </c>
      <c r="AM786" s="264" t="s">
        <v>240</v>
      </c>
      <c r="AN786" s="264" t="s">
        <v>240</v>
      </c>
      <c r="AO786" s="264" t="s">
        <v>240</v>
      </c>
      <c r="AP786" s="264" t="s">
        <v>240</v>
      </c>
      <c r="AQ786" s="264" t="s">
        <v>240</v>
      </c>
      <c r="AR786" s="264" t="s">
        <v>240</v>
      </c>
      <c r="AS786" s="264" t="s">
        <v>240</v>
      </c>
      <c r="AT786" s="264" t="s">
        <v>240</v>
      </c>
      <c r="AU786" s="264" t="s">
        <v>240</v>
      </c>
      <c r="AV786" s="264" t="s">
        <v>240</v>
      </c>
      <c r="AW786" s="264" t="s">
        <v>240</v>
      </c>
      <c r="AX786" s="264" t="s">
        <v>240</v>
      </c>
      <c r="AY786" s="264" t="s">
        <v>2044</v>
      </c>
      <c r="AZ786" t="s">
        <v>5190</v>
      </c>
    </row>
    <row r="787" spans="1:52" ht="15" x14ac:dyDescent="0.25">
      <c r="A787" s="272">
        <v>707126</v>
      </c>
      <c r="B787" s="268" t="s">
        <v>261</v>
      </c>
      <c r="C787" s="264" t="s">
        <v>188</v>
      </c>
      <c r="D787" s="264" t="s">
        <v>188</v>
      </c>
      <c r="E787" s="264" t="s">
        <v>188</v>
      </c>
      <c r="F787" s="264" t="s">
        <v>188</v>
      </c>
      <c r="G787" s="264" t="s">
        <v>186</v>
      </c>
      <c r="H787" s="264" t="s">
        <v>188</v>
      </c>
      <c r="I787" s="264" t="s">
        <v>188</v>
      </c>
      <c r="J787" s="264" t="s">
        <v>187</v>
      </c>
      <c r="K787" s="264" t="s">
        <v>187</v>
      </c>
      <c r="L787" s="264" t="s">
        <v>187</v>
      </c>
      <c r="M787" t="s">
        <v>186</v>
      </c>
      <c r="N787" t="s">
        <v>186</v>
      </c>
      <c r="O787" s="264" t="s">
        <v>240</v>
      </c>
      <c r="P787" s="264" t="s">
        <v>240</v>
      </c>
      <c r="Q787" s="264" t="s">
        <v>240</v>
      </c>
      <c r="R787" s="264" t="s">
        <v>240</v>
      </c>
      <c r="S787" s="264" t="s">
        <v>240</v>
      </c>
      <c r="T787" s="264" t="s">
        <v>240</v>
      </c>
      <c r="U787" s="264" t="s">
        <v>240</v>
      </c>
      <c r="V787" s="264" t="s">
        <v>240</v>
      </c>
      <c r="W787" s="264" t="s">
        <v>240</v>
      </c>
      <c r="X787" s="264" t="s">
        <v>240</v>
      </c>
      <c r="Y787" s="264" t="s">
        <v>240</v>
      </c>
      <c r="Z787" s="264" t="s">
        <v>240</v>
      </c>
      <c r="AA787" s="264" t="s">
        <v>240</v>
      </c>
      <c r="AB787" s="264" t="s">
        <v>240</v>
      </c>
      <c r="AC787" s="264" t="s">
        <v>240</v>
      </c>
      <c r="AD787" s="264" t="s">
        <v>240</v>
      </c>
      <c r="AE787" s="264" t="s">
        <v>240</v>
      </c>
      <c r="AF787" s="264" t="s">
        <v>240</v>
      </c>
      <c r="AG787" s="264" t="s">
        <v>240</v>
      </c>
      <c r="AH787" s="264" t="s">
        <v>240</v>
      </c>
      <c r="AI787" s="264" t="s">
        <v>240</v>
      </c>
      <c r="AJ787" s="264" t="s">
        <v>240</v>
      </c>
      <c r="AK787" s="264" t="s">
        <v>240</v>
      </c>
      <c r="AL787" s="264" t="s">
        <v>240</v>
      </c>
      <c r="AM787" s="264" t="s">
        <v>240</v>
      </c>
      <c r="AN787" s="264" t="s">
        <v>240</v>
      </c>
      <c r="AO787" s="264" t="s">
        <v>240</v>
      </c>
      <c r="AP787" s="264" t="s">
        <v>240</v>
      </c>
      <c r="AQ787" s="264" t="s">
        <v>240</v>
      </c>
      <c r="AR787" s="264" t="s">
        <v>240</v>
      </c>
      <c r="AS787" s="264" t="s">
        <v>240</v>
      </c>
      <c r="AT787" s="264" t="s">
        <v>240</v>
      </c>
      <c r="AU787" s="264" t="s">
        <v>240</v>
      </c>
      <c r="AV787" s="264" t="s">
        <v>240</v>
      </c>
      <c r="AW787" s="264" t="s">
        <v>240</v>
      </c>
      <c r="AX787" s="264" t="s">
        <v>240</v>
      </c>
      <c r="AY787" s="264" t="s">
        <v>2044</v>
      </c>
      <c r="AZ787" t="s">
        <v>240</v>
      </c>
    </row>
    <row r="788" spans="1:52" ht="15" x14ac:dyDescent="0.25">
      <c r="A788" s="273">
        <v>707127</v>
      </c>
      <c r="B788" s="274" t="s">
        <v>467</v>
      </c>
      <c r="C788" t="s">
        <v>188</v>
      </c>
      <c r="D788" t="s">
        <v>186</v>
      </c>
      <c r="E788" t="s">
        <v>188</v>
      </c>
      <c r="F788" t="s">
        <v>186</v>
      </c>
      <c r="G788" t="s">
        <v>188</v>
      </c>
      <c r="H788" t="s">
        <v>186</v>
      </c>
      <c r="I788" t="s">
        <v>188</v>
      </c>
      <c r="J788" t="s">
        <v>186</v>
      </c>
      <c r="K788" t="s">
        <v>186</v>
      </c>
      <c r="L788" t="s">
        <v>188</v>
      </c>
      <c r="M788" t="s">
        <v>186</v>
      </c>
      <c r="N788" t="s">
        <v>186</v>
      </c>
      <c r="O788" t="s">
        <v>240</v>
      </c>
      <c r="P788" t="s">
        <v>240</v>
      </c>
      <c r="Q788" t="s">
        <v>240</v>
      </c>
      <c r="R788" t="s">
        <v>240</v>
      </c>
      <c r="S788" t="s">
        <v>240</v>
      </c>
      <c r="T788" t="s">
        <v>240</v>
      </c>
      <c r="U788" t="s">
        <v>240</v>
      </c>
      <c r="V788" t="s">
        <v>240</v>
      </c>
      <c r="W788" t="s">
        <v>240</v>
      </c>
      <c r="X788" t="s">
        <v>240</v>
      </c>
      <c r="Y788" t="s">
        <v>240</v>
      </c>
      <c r="Z788" t="s">
        <v>240</v>
      </c>
      <c r="AA788" t="s">
        <v>240</v>
      </c>
      <c r="AB788" t="s">
        <v>240</v>
      </c>
      <c r="AC788" t="s">
        <v>240</v>
      </c>
      <c r="AD788" t="s">
        <v>240</v>
      </c>
      <c r="AE788" t="s">
        <v>240</v>
      </c>
      <c r="AF788" t="s">
        <v>240</v>
      </c>
      <c r="AG788" t="s">
        <v>240</v>
      </c>
      <c r="AH788" t="s">
        <v>240</v>
      </c>
      <c r="AI788" t="s">
        <v>240</v>
      </c>
      <c r="AJ788" t="s">
        <v>240</v>
      </c>
      <c r="AK788" t="s">
        <v>240</v>
      </c>
      <c r="AL788" t="s">
        <v>240</v>
      </c>
      <c r="AM788" t="s">
        <v>240</v>
      </c>
      <c r="AN788" t="s">
        <v>240</v>
      </c>
      <c r="AO788" t="s">
        <v>240</v>
      </c>
      <c r="AP788" t="s">
        <v>240</v>
      </c>
      <c r="AQ788" t="s">
        <v>240</v>
      </c>
      <c r="AR788" t="s">
        <v>240</v>
      </c>
      <c r="AS788" t="s">
        <v>240</v>
      </c>
      <c r="AT788" t="s">
        <v>240</v>
      </c>
      <c r="AU788" t="s">
        <v>240</v>
      </c>
      <c r="AV788" t="s">
        <v>240</v>
      </c>
      <c r="AW788" t="s">
        <v>240</v>
      </c>
      <c r="AX788" s="259" t="s">
        <v>240</v>
      </c>
      <c r="AY788"/>
      <c r="AZ788" t="s">
        <v>240</v>
      </c>
    </row>
    <row r="789" spans="1:52" ht="15" x14ac:dyDescent="0.25">
      <c r="A789" s="272">
        <v>707128</v>
      </c>
      <c r="B789" s="268" t="s">
        <v>261</v>
      </c>
      <c r="C789" s="264" t="s">
        <v>186</v>
      </c>
      <c r="D789" s="264" t="s">
        <v>188</v>
      </c>
      <c r="E789" s="264" t="s">
        <v>186</v>
      </c>
      <c r="F789" s="264" t="s">
        <v>188</v>
      </c>
      <c r="G789" s="264" t="s">
        <v>186</v>
      </c>
      <c r="H789" s="264" t="s">
        <v>188</v>
      </c>
      <c r="I789" s="264" t="s">
        <v>188</v>
      </c>
      <c r="J789" s="264" t="s">
        <v>186</v>
      </c>
      <c r="K789" s="264" t="s">
        <v>188</v>
      </c>
      <c r="L789" s="264" t="s">
        <v>188</v>
      </c>
      <c r="M789" t="s">
        <v>188</v>
      </c>
      <c r="N789" t="s">
        <v>186</v>
      </c>
      <c r="O789" s="264" t="s">
        <v>240</v>
      </c>
      <c r="P789" s="264" t="s">
        <v>240</v>
      </c>
      <c r="Q789" s="264" t="s">
        <v>240</v>
      </c>
      <c r="R789" s="264" t="s">
        <v>240</v>
      </c>
      <c r="S789" s="264" t="s">
        <v>240</v>
      </c>
      <c r="T789" s="264" t="s">
        <v>240</v>
      </c>
      <c r="U789" s="264" t="s">
        <v>240</v>
      </c>
      <c r="V789" s="264" t="s">
        <v>240</v>
      </c>
      <c r="W789" s="264" t="s">
        <v>240</v>
      </c>
      <c r="X789" s="264" t="s">
        <v>240</v>
      </c>
      <c r="Y789" s="264" t="s">
        <v>240</v>
      </c>
      <c r="Z789" s="264" t="s">
        <v>240</v>
      </c>
      <c r="AA789" s="264" t="s">
        <v>240</v>
      </c>
      <c r="AB789" s="264" t="s">
        <v>240</v>
      </c>
      <c r="AC789" s="264" t="s">
        <v>240</v>
      </c>
      <c r="AD789" s="264" t="s">
        <v>240</v>
      </c>
      <c r="AE789" s="264" t="s">
        <v>240</v>
      </c>
      <c r="AF789" s="264" t="s">
        <v>240</v>
      </c>
      <c r="AG789" s="264" t="s">
        <v>240</v>
      </c>
      <c r="AH789" s="264" t="s">
        <v>240</v>
      </c>
      <c r="AI789" s="264" t="s">
        <v>240</v>
      </c>
      <c r="AJ789" s="264" t="s">
        <v>240</v>
      </c>
      <c r="AK789" s="264" t="s">
        <v>240</v>
      </c>
      <c r="AL789" s="264" t="s">
        <v>240</v>
      </c>
      <c r="AM789" s="264" t="s">
        <v>240</v>
      </c>
      <c r="AN789" s="264" t="s">
        <v>240</v>
      </c>
      <c r="AO789" s="264" t="s">
        <v>240</v>
      </c>
      <c r="AP789" s="264" t="s">
        <v>240</v>
      </c>
      <c r="AQ789" s="264" t="s">
        <v>240</v>
      </c>
      <c r="AR789" s="264" t="s">
        <v>240</v>
      </c>
      <c r="AS789" s="264" t="s">
        <v>240</v>
      </c>
      <c r="AT789" s="264" t="s">
        <v>240</v>
      </c>
      <c r="AU789" s="264" t="s">
        <v>240</v>
      </c>
      <c r="AV789" s="264" t="s">
        <v>240</v>
      </c>
      <c r="AW789" s="264" t="s">
        <v>240</v>
      </c>
      <c r="AX789" s="264" t="s">
        <v>240</v>
      </c>
      <c r="AY789" s="264" t="s">
        <v>2044</v>
      </c>
      <c r="AZ789" t="s">
        <v>240</v>
      </c>
    </row>
    <row r="790" spans="1:52" ht="15" x14ac:dyDescent="0.25">
      <c r="A790" s="272">
        <v>707129</v>
      </c>
      <c r="B790" s="268" t="s">
        <v>261</v>
      </c>
      <c r="C790" s="264" t="s">
        <v>188</v>
      </c>
      <c r="D790" s="264" t="s">
        <v>187</v>
      </c>
      <c r="E790" s="264" t="s">
        <v>188</v>
      </c>
      <c r="F790" s="264" t="s">
        <v>188</v>
      </c>
      <c r="G790" s="264" t="s">
        <v>188</v>
      </c>
      <c r="H790" s="264" t="s">
        <v>186</v>
      </c>
      <c r="I790" s="264" t="s">
        <v>188</v>
      </c>
      <c r="J790" s="264" t="s">
        <v>187</v>
      </c>
      <c r="K790" s="264" t="s">
        <v>188</v>
      </c>
      <c r="L790" s="264" t="s">
        <v>188</v>
      </c>
      <c r="M790" t="s">
        <v>2124</v>
      </c>
      <c r="N790" t="s">
        <v>186</v>
      </c>
      <c r="O790" s="264" t="s">
        <v>240</v>
      </c>
      <c r="P790" s="264" t="s">
        <v>240</v>
      </c>
      <c r="Q790" s="264" t="s">
        <v>240</v>
      </c>
      <c r="R790" s="264" t="s">
        <v>240</v>
      </c>
      <c r="S790" s="264" t="s">
        <v>240</v>
      </c>
      <c r="T790" s="264" t="s">
        <v>240</v>
      </c>
      <c r="U790" s="264" t="s">
        <v>240</v>
      </c>
      <c r="V790" s="264" t="s">
        <v>240</v>
      </c>
      <c r="W790" s="264" t="s">
        <v>240</v>
      </c>
      <c r="X790" s="264" t="s">
        <v>240</v>
      </c>
      <c r="Y790" s="264" t="s">
        <v>240</v>
      </c>
      <c r="Z790" s="264" t="s">
        <v>240</v>
      </c>
      <c r="AA790" s="264" t="s">
        <v>240</v>
      </c>
      <c r="AB790" s="264" t="s">
        <v>240</v>
      </c>
      <c r="AC790" s="264" t="s">
        <v>240</v>
      </c>
      <c r="AD790" s="264" t="s">
        <v>240</v>
      </c>
      <c r="AE790" s="264" t="s">
        <v>240</v>
      </c>
      <c r="AF790" s="264" t="s">
        <v>240</v>
      </c>
      <c r="AG790" s="264" t="s">
        <v>240</v>
      </c>
      <c r="AH790" s="264" t="s">
        <v>240</v>
      </c>
      <c r="AI790" s="264" t="s">
        <v>240</v>
      </c>
      <c r="AJ790" s="264" t="s">
        <v>240</v>
      </c>
      <c r="AK790" s="264" t="s">
        <v>240</v>
      </c>
      <c r="AL790" s="264" t="s">
        <v>240</v>
      </c>
      <c r="AM790" s="264" t="s">
        <v>240</v>
      </c>
      <c r="AN790" s="264" t="s">
        <v>240</v>
      </c>
      <c r="AO790" s="264" t="s">
        <v>240</v>
      </c>
      <c r="AP790" s="264" t="s">
        <v>240</v>
      </c>
      <c r="AQ790" s="264" t="s">
        <v>240</v>
      </c>
      <c r="AR790" s="264" t="s">
        <v>240</v>
      </c>
      <c r="AS790" s="264" t="s">
        <v>240</v>
      </c>
      <c r="AT790" s="264" t="s">
        <v>240</v>
      </c>
      <c r="AU790" s="264" t="s">
        <v>240</v>
      </c>
      <c r="AV790" s="264" t="s">
        <v>240</v>
      </c>
      <c r="AW790" s="264" t="s">
        <v>240</v>
      </c>
      <c r="AX790" s="264" t="s">
        <v>240</v>
      </c>
      <c r="AY790" s="264" t="s">
        <v>2044</v>
      </c>
      <c r="AZ790" t="s">
        <v>5190</v>
      </c>
    </row>
    <row r="791" spans="1:52" ht="15" x14ac:dyDescent="0.25">
      <c r="A791" s="273">
        <v>707130</v>
      </c>
      <c r="B791" s="274" t="s">
        <v>262</v>
      </c>
      <c r="C791" t="s">
        <v>186</v>
      </c>
      <c r="D791" t="s">
        <v>188</v>
      </c>
      <c r="E791" t="s">
        <v>186</v>
      </c>
      <c r="F791" t="s">
        <v>188</v>
      </c>
      <c r="G791" t="s">
        <v>186</v>
      </c>
      <c r="H791" t="s">
        <v>188</v>
      </c>
      <c r="I791" t="s">
        <v>188</v>
      </c>
      <c r="J791" t="s">
        <v>186</v>
      </c>
      <c r="K791" t="s">
        <v>188</v>
      </c>
      <c r="L791" t="s">
        <v>188</v>
      </c>
      <c r="M791" t="s">
        <v>188</v>
      </c>
      <c r="N791" t="s">
        <v>188</v>
      </c>
      <c r="O791" t="s">
        <v>186</v>
      </c>
      <c r="P791" t="s">
        <v>186</v>
      </c>
      <c r="Q791" t="s">
        <v>188</v>
      </c>
      <c r="R791" t="s">
        <v>187</v>
      </c>
      <c r="S791" t="s">
        <v>188</v>
      </c>
      <c r="T791" t="s">
        <v>188</v>
      </c>
      <c r="U791" t="s">
        <v>187</v>
      </c>
      <c r="V791" t="s">
        <v>188</v>
      </c>
      <c r="W791" t="s">
        <v>188</v>
      </c>
      <c r="X791" t="s">
        <v>187</v>
      </c>
      <c r="Y791" t="s">
        <v>188</v>
      </c>
      <c r="Z791" t="s">
        <v>188</v>
      </c>
      <c r="AA791" t="s">
        <v>240</v>
      </c>
      <c r="AB791" t="s">
        <v>240</v>
      </c>
      <c r="AC791" t="s">
        <v>240</v>
      </c>
      <c r="AD791" t="s">
        <v>240</v>
      </c>
      <c r="AE791" t="s">
        <v>240</v>
      </c>
      <c r="AF791" t="s">
        <v>240</v>
      </c>
      <c r="AG791" t="s">
        <v>240</v>
      </c>
      <c r="AH791" t="s">
        <v>240</v>
      </c>
      <c r="AI791" t="s">
        <v>240</v>
      </c>
      <c r="AJ791" t="s">
        <v>240</v>
      </c>
      <c r="AK791" t="s">
        <v>240</v>
      </c>
      <c r="AL791" t="s">
        <v>240</v>
      </c>
      <c r="AM791" t="s">
        <v>240</v>
      </c>
      <c r="AN791" t="s">
        <v>240</v>
      </c>
      <c r="AO791" t="s">
        <v>240</v>
      </c>
      <c r="AP791" t="s">
        <v>240</v>
      </c>
      <c r="AQ791" t="s">
        <v>240</v>
      </c>
      <c r="AR791" t="s">
        <v>240</v>
      </c>
      <c r="AS791" t="s">
        <v>240</v>
      </c>
      <c r="AT791" t="s">
        <v>240</v>
      </c>
      <c r="AU791" t="s">
        <v>240</v>
      </c>
      <c r="AV791" t="s">
        <v>240</v>
      </c>
      <c r="AW791" t="s">
        <v>240</v>
      </c>
      <c r="AX791" s="259" t="s">
        <v>240</v>
      </c>
      <c r="AY791"/>
      <c r="AZ791" t="s">
        <v>240</v>
      </c>
    </row>
    <row r="792" spans="1:52" ht="15" x14ac:dyDescent="0.25">
      <c r="A792" s="272">
        <v>707131</v>
      </c>
      <c r="B792" s="268" t="s">
        <v>261</v>
      </c>
      <c r="C792" s="264" t="s">
        <v>188</v>
      </c>
      <c r="D792" s="264" t="s">
        <v>188</v>
      </c>
      <c r="E792" s="264" t="s">
        <v>188</v>
      </c>
      <c r="F792" s="264" t="s">
        <v>188</v>
      </c>
      <c r="G792" s="264" t="s">
        <v>188</v>
      </c>
      <c r="H792" s="264" t="s">
        <v>188</v>
      </c>
      <c r="I792" s="264" t="s">
        <v>187</v>
      </c>
      <c r="J792" s="264" t="s">
        <v>187</v>
      </c>
      <c r="K792" s="264" t="s">
        <v>187</v>
      </c>
      <c r="L792" s="264" t="s">
        <v>187</v>
      </c>
      <c r="M792" t="s">
        <v>186</v>
      </c>
      <c r="N792" t="s">
        <v>186</v>
      </c>
      <c r="O792" s="264" t="s">
        <v>240</v>
      </c>
      <c r="P792" s="264" t="s">
        <v>240</v>
      </c>
      <c r="Q792" s="264" t="s">
        <v>240</v>
      </c>
      <c r="R792" s="264" t="s">
        <v>240</v>
      </c>
      <c r="S792" s="264" t="s">
        <v>240</v>
      </c>
      <c r="T792" s="264" t="s">
        <v>240</v>
      </c>
      <c r="U792" s="264" t="s">
        <v>240</v>
      </c>
      <c r="V792" s="264" t="s">
        <v>240</v>
      </c>
      <c r="W792" s="264" t="s">
        <v>240</v>
      </c>
      <c r="X792" s="264" t="s">
        <v>240</v>
      </c>
      <c r="Y792" s="264" t="s">
        <v>240</v>
      </c>
      <c r="Z792" s="264" t="s">
        <v>240</v>
      </c>
      <c r="AA792" s="264" t="s">
        <v>240</v>
      </c>
      <c r="AB792" s="264" t="s">
        <v>240</v>
      </c>
      <c r="AC792" s="264" t="s">
        <v>240</v>
      </c>
      <c r="AD792" s="264" t="s">
        <v>240</v>
      </c>
      <c r="AE792" s="264" t="s">
        <v>240</v>
      </c>
      <c r="AF792" s="264" t="s">
        <v>240</v>
      </c>
      <c r="AG792" s="264" t="s">
        <v>240</v>
      </c>
      <c r="AH792" s="264" t="s">
        <v>240</v>
      </c>
      <c r="AI792" s="264" t="s">
        <v>240</v>
      </c>
      <c r="AJ792" s="264" t="s">
        <v>240</v>
      </c>
      <c r="AK792" s="264" t="s">
        <v>240</v>
      </c>
      <c r="AL792" s="264" t="s">
        <v>240</v>
      </c>
      <c r="AM792" s="264" t="s">
        <v>240</v>
      </c>
      <c r="AN792" s="264" t="s">
        <v>240</v>
      </c>
      <c r="AO792" s="264" t="s">
        <v>240</v>
      </c>
      <c r="AP792" s="264" t="s">
        <v>240</v>
      </c>
      <c r="AQ792" s="264" t="s">
        <v>240</v>
      </c>
      <c r="AR792" s="264" t="s">
        <v>240</v>
      </c>
      <c r="AS792" s="264" t="s">
        <v>240</v>
      </c>
      <c r="AT792" s="264" t="s">
        <v>240</v>
      </c>
      <c r="AU792" s="264" t="s">
        <v>240</v>
      </c>
      <c r="AV792" s="264" t="s">
        <v>240</v>
      </c>
      <c r="AW792" s="264" t="s">
        <v>240</v>
      </c>
      <c r="AX792" s="264" t="s">
        <v>240</v>
      </c>
      <c r="AY792" s="264" t="s">
        <v>2044</v>
      </c>
      <c r="AZ792" t="s">
        <v>5190</v>
      </c>
    </row>
    <row r="793" spans="1:52" ht="15" x14ac:dyDescent="0.25">
      <c r="A793" s="272">
        <v>707132</v>
      </c>
      <c r="B793" s="268" t="s">
        <v>261</v>
      </c>
      <c r="C793" s="264" t="s">
        <v>186</v>
      </c>
      <c r="D793" s="264" t="s">
        <v>186</v>
      </c>
      <c r="E793" s="264" t="s">
        <v>186</v>
      </c>
      <c r="F793" s="264" t="s">
        <v>186</v>
      </c>
      <c r="G793" s="264" t="s">
        <v>186</v>
      </c>
      <c r="H793" s="264" t="s">
        <v>188</v>
      </c>
      <c r="I793" s="264" t="s">
        <v>187</v>
      </c>
      <c r="J793" s="264" t="s">
        <v>187</v>
      </c>
      <c r="K793" s="264" t="s">
        <v>187</v>
      </c>
      <c r="L793" s="264" t="s">
        <v>187</v>
      </c>
      <c r="M793" t="s">
        <v>188</v>
      </c>
      <c r="N793" t="s">
        <v>186</v>
      </c>
      <c r="O793" s="264" t="s">
        <v>240</v>
      </c>
      <c r="P793" s="264" t="s">
        <v>240</v>
      </c>
      <c r="Q793" s="264" t="s">
        <v>240</v>
      </c>
      <c r="R793" s="264" t="s">
        <v>240</v>
      </c>
      <c r="S793" s="264" t="s">
        <v>240</v>
      </c>
      <c r="T793" s="264" t="s">
        <v>240</v>
      </c>
      <c r="U793" s="264" t="s">
        <v>240</v>
      </c>
      <c r="V793" s="264" t="s">
        <v>240</v>
      </c>
      <c r="W793" s="264" t="s">
        <v>240</v>
      </c>
      <c r="X793" s="264" t="s">
        <v>240</v>
      </c>
      <c r="Y793" s="264" t="s">
        <v>240</v>
      </c>
      <c r="Z793" s="264" t="s">
        <v>240</v>
      </c>
      <c r="AA793" s="264" t="s">
        <v>240</v>
      </c>
      <c r="AB793" s="264" t="s">
        <v>240</v>
      </c>
      <c r="AC793" s="264" t="s">
        <v>240</v>
      </c>
      <c r="AD793" s="264" t="s">
        <v>240</v>
      </c>
      <c r="AE793" s="264" t="s">
        <v>240</v>
      </c>
      <c r="AF793" s="264" t="s">
        <v>240</v>
      </c>
      <c r="AG793" s="264" t="s">
        <v>240</v>
      </c>
      <c r="AH793" s="264" t="s">
        <v>240</v>
      </c>
      <c r="AI793" s="264" t="s">
        <v>240</v>
      </c>
      <c r="AJ793" s="264" t="s">
        <v>240</v>
      </c>
      <c r="AK793" s="264" t="s">
        <v>240</v>
      </c>
      <c r="AL793" s="264" t="s">
        <v>240</v>
      </c>
      <c r="AM793" s="264" t="s">
        <v>240</v>
      </c>
      <c r="AN793" s="264" t="s">
        <v>240</v>
      </c>
      <c r="AO793" s="264" t="s">
        <v>240</v>
      </c>
      <c r="AP793" s="264" t="s">
        <v>240</v>
      </c>
      <c r="AQ793" s="264" t="s">
        <v>240</v>
      </c>
      <c r="AR793" s="264" t="s">
        <v>240</v>
      </c>
      <c r="AS793" s="264" t="s">
        <v>240</v>
      </c>
      <c r="AT793" s="264" t="s">
        <v>240</v>
      </c>
      <c r="AU793" s="264" t="s">
        <v>240</v>
      </c>
      <c r="AV793" s="264" t="s">
        <v>240</v>
      </c>
      <c r="AW793" s="264" t="s">
        <v>240</v>
      </c>
      <c r="AX793" s="264" t="s">
        <v>240</v>
      </c>
      <c r="AY793" s="264" t="s">
        <v>2044</v>
      </c>
      <c r="AZ793" t="s">
        <v>5190</v>
      </c>
    </row>
    <row r="794" spans="1:52" ht="15" x14ac:dyDescent="0.25">
      <c r="A794" s="272">
        <v>707133</v>
      </c>
      <c r="B794" s="268" t="s">
        <v>261</v>
      </c>
      <c r="C794" s="264" t="s">
        <v>188</v>
      </c>
      <c r="D794" s="264" t="s">
        <v>188</v>
      </c>
      <c r="E794" s="264" t="s">
        <v>188</v>
      </c>
      <c r="F794" s="264" t="s">
        <v>188</v>
      </c>
      <c r="G794" s="264" t="s">
        <v>188</v>
      </c>
      <c r="H794" s="264" t="s">
        <v>188</v>
      </c>
      <c r="I794" s="264" t="s">
        <v>187</v>
      </c>
      <c r="J794" s="264" t="s">
        <v>187</v>
      </c>
      <c r="K794" s="264" t="s">
        <v>187</v>
      </c>
      <c r="L794" s="264" t="s">
        <v>187</v>
      </c>
      <c r="M794" t="s">
        <v>2124</v>
      </c>
      <c r="N794" t="s">
        <v>186</v>
      </c>
      <c r="O794" s="264" t="s">
        <v>240</v>
      </c>
      <c r="P794" s="264" t="s">
        <v>240</v>
      </c>
      <c r="Q794" s="264" t="s">
        <v>240</v>
      </c>
      <c r="R794" s="264" t="s">
        <v>240</v>
      </c>
      <c r="S794" s="264" t="s">
        <v>240</v>
      </c>
      <c r="T794" s="264" t="s">
        <v>240</v>
      </c>
      <c r="U794" s="264" t="s">
        <v>240</v>
      </c>
      <c r="V794" s="264" t="s">
        <v>240</v>
      </c>
      <c r="W794" s="264" t="s">
        <v>240</v>
      </c>
      <c r="X794" s="264" t="s">
        <v>240</v>
      </c>
      <c r="Y794" s="264" t="s">
        <v>240</v>
      </c>
      <c r="Z794" s="264" t="s">
        <v>240</v>
      </c>
      <c r="AA794" s="264" t="s">
        <v>240</v>
      </c>
      <c r="AB794" s="264" t="s">
        <v>240</v>
      </c>
      <c r="AC794" s="264" t="s">
        <v>240</v>
      </c>
      <c r="AD794" s="264" t="s">
        <v>240</v>
      </c>
      <c r="AE794" s="264" t="s">
        <v>240</v>
      </c>
      <c r="AF794" s="264" t="s">
        <v>240</v>
      </c>
      <c r="AG794" s="264" t="s">
        <v>240</v>
      </c>
      <c r="AH794" s="264" t="s">
        <v>240</v>
      </c>
      <c r="AI794" s="264" t="s">
        <v>240</v>
      </c>
      <c r="AJ794" s="264" t="s">
        <v>240</v>
      </c>
      <c r="AK794" s="264" t="s">
        <v>240</v>
      </c>
      <c r="AL794" s="264" t="s">
        <v>240</v>
      </c>
      <c r="AM794" s="264" t="s">
        <v>240</v>
      </c>
      <c r="AN794" s="264" t="s">
        <v>240</v>
      </c>
      <c r="AO794" s="264" t="s">
        <v>240</v>
      </c>
      <c r="AP794" s="264" t="s">
        <v>240</v>
      </c>
      <c r="AQ794" s="264" t="s">
        <v>240</v>
      </c>
      <c r="AR794" s="264" t="s">
        <v>240</v>
      </c>
      <c r="AS794" s="264" t="s">
        <v>240</v>
      </c>
      <c r="AT794" s="264" t="s">
        <v>240</v>
      </c>
      <c r="AU794" s="264" t="s">
        <v>240</v>
      </c>
      <c r="AV794" s="264" t="s">
        <v>240</v>
      </c>
      <c r="AW794" s="264" t="s">
        <v>240</v>
      </c>
      <c r="AX794" s="264" t="s">
        <v>240</v>
      </c>
      <c r="AY794" s="264" t="s">
        <v>2044</v>
      </c>
      <c r="AZ794" t="s">
        <v>240</v>
      </c>
    </row>
    <row r="795" spans="1:52" ht="15" x14ac:dyDescent="0.25">
      <c r="A795" s="272">
        <v>707134</v>
      </c>
      <c r="B795" s="268" t="s">
        <v>261</v>
      </c>
      <c r="C795" s="264" t="s">
        <v>188</v>
      </c>
      <c r="D795" s="264" t="s">
        <v>188</v>
      </c>
      <c r="E795" s="264" t="s">
        <v>186</v>
      </c>
      <c r="F795" s="264" t="s">
        <v>188</v>
      </c>
      <c r="G795" s="264" t="s">
        <v>188</v>
      </c>
      <c r="H795" s="264" t="s">
        <v>188</v>
      </c>
      <c r="I795" s="264" t="s">
        <v>187</v>
      </c>
      <c r="J795" s="264" t="s">
        <v>187</v>
      </c>
      <c r="K795" s="264" t="s">
        <v>188</v>
      </c>
      <c r="L795" s="264" t="s">
        <v>188</v>
      </c>
      <c r="M795" t="s">
        <v>186</v>
      </c>
      <c r="N795" t="s">
        <v>186</v>
      </c>
      <c r="O795" s="264" t="s">
        <v>240</v>
      </c>
      <c r="P795" s="264" t="s">
        <v>240</v>
      </c>
      <c r="Q795" s="264" t="s">
        <v>240</v>
      </c>
      <c r="R795" s="264" t="s">
        <v>240</v>
      </c>
      <c r="S795" s="264" t="s">
        <v>240</v>
      </c>
      <c r="T795" s="264" t="s">
        <v>240</v>
      </c>
      <c r="U795" s="264" t="s">
        <v>240</v>
      </c>
      <c r="V795" s="264" t="s">
        <v>240</v>
      </c>
      <c r="W795" s="264" t="s">
        <v>240</v>
      </c>
      <c r="X795" s="264" t="s">
        <v>240</v>
      </c>
      <c r="Y795" s="264" t="s">
        <v>240</v>
      </c>
      <c r="Z795" s="264" t="s">
        <v>240</v>
      </c>
      <c r="AA795" s="264" t="s">
        <v>240</v>
      </c>
      <c r="AB795" s="264" t="s">
        <v>240</v>
      </c>
      <c r="AC795" s="264" t="s">
        <v>240</v>
      </c>
      <c r="AD795" s="264" t="s">
        <v>240</v>
      </c>
      <c r="AE795" s="264" t="s">
        <v>240</v>
      </c>
      <c r="AF795" s="264" t="s">
        <v>240</v>
      </c>
      <c r="AG795" s="264" t="s">
        <v>240</v>
      </c>
      <c r="AH795" s="264" t="s">
        <v>240</v>
      </c>
      <c r="AI795" s="264" t="s">
        <v>240</v>
      </c>
      <c r="AJ795" s="264" t="s">
        <v>240</v>
      </c>
      <c r="AK795" s="264" t="s">
        <v>240</v>
      </c>
      <c r="AL795" s="264" t="s">
        <v>240</v>
      </c>
      <c r="AM795" s="264" t="s">
        <v>240</v>
      </c>
      <c r="AN795" s="264" t="s">
        <v>240</v>
      </c>
      <c r="AO795" s="264" t="s">
        <v>240</v>
      </c>
      <c r="AP795" s="264" t="s">
        <v>240</v>
      </c>
      <c r="AQ795" s="264" t="s">
        <v>240</v>
      </c>
      <c r="AR795" s="264" t="s">
        <v>240</v>
      </c>
      <c r="AS795" s="264" t="s">
        <v>240</v>
      </c>
      <c r="AT795" s="264" t="s">
        <v>240</v>
      </c>
      <c r="AU795" s="264" t="s">
        <v>240</v>
      </c>
      <c r="AV795" s="264" t="s">
        <v>240</v>
      </c>
      <c r="AW795" s="264" t="s">
        <v>240</v>
      </c>
      <c r="AX795" s="264" t="s">
        <v>240</v>
      </c>
      <c r="AY795" s="264" t="s">
        <v>2044</v>
      </c>
      <c r="AZ795" t="s">
        <v>5190</v>
      </c>
    </row>
    <row r="796" spans="1:52" ht="15" x14ac:dyDescent="0.25">
      <c r="A796" s="273">
        <v>707135</v>
      </c>
      <c r="B796" s="274" t="s">
        <v>262</v>
      </c>
      <c r="C796" t="s">
        <v>188</v>
      </c>
      <c r="D796" t="s">
        <v>186</v>
      </c>
      <c r="E796" t="s">
        <v>186</v>
      </c>
      <c r="F796" t="s">
        <v>188</v>
      </c>
      <c r="G796" t="s">
        <v>186</v>
      </c>
      <c r="H796" t="s">
        <v>188</v>
      </c>
      <c r="I796" t="s">
        <v>186</v>
      </c>
      <c r="J796" t="s">
        <v>186</v>
      </c>
      <c r="K796" t="s">
        <v>186</v>
      </c>
      <c r="L796" t="s">
        <v>186</v>
      </c>
      <c r="M796" t="s">
        <v>186</v>
      </c>
      <c r="N796" t="s">
        <v>186</v>
      </c>
      <c r="O796" t="s">
        <v>187</v>
      </c>
      <c r="P796" t="s">
        <v>187</v>
      </c>
      <c r="Q796" t="s">
        <v>188</v>
      </c>
      <c r="R796" t="s">
        <v>187</v>
      </c>
      <c r="S796" t="s">
        <v>188</v>
      </c>
      <c r="T796" t="s">
        <v>188</v>
      </c>
      <c r="U796" t="s">
        <v>240</v>
      </c>
      <c r="V796" t="s">
        <v>240</v>
      </c>
      <c r="W796" t="s">
        <v>240</v>
      </c>
      <c r="X796" t="s">
        <v>240</v>
      </c>
      <c r="Y796" t="s">
        <v>240</v>
      </c>
      <c r="Z796" t="s">
        <v>240</v>
      </c>
      <c r="AA796" t="s">
        <v>240</v>
      </c>
      <c r="AB796" t="s">
        <v>240</v>
      </c>
      <c r="AC796" t="s">
        <v>240</v>
      </c>
      <c r="AD796" t="s">
        <v>240</v>
      </c>
      <c r="AE796" t="s">
        <v>240</v>
      </c>
      <c r="AF796" t="s">
        <v>240</v>
      </c>
      <c r="AG796" t="s">
        <v>240</v>
      </c>
      <c r="AH796" t="s">
        <v>240</v>
      </c>
      <c r="AI796" t="s">
        <v>240</v>
      </c>
      <c r="AJ796" t="s">
        <v>240</v>
      </c>
      <c r="AK796" t="s">
        <v>240</v>
      </c>
      <c r="AL796" t="s">
        <v>240</v>
      </c>
      <c r="AM796" t="s">
        <v>240</v>
      </c>
      <c r="AN796" t="s">
        <v>240</v>
      </c>
      <c r="AO796" t="s">
        <v>240</v>
      </c>
      <c r="AP796" t="s">
        <v>240</v>
      </c>
      <c r="AQ796" t="s">
        <v>240</v>
      </c>
      <c r="AR796" t="s">
        <v>240</v>
      </c>
      <c r="AS796" t="s">
        <v>240</v>
      </c>
      <c r="AT796" t="s">
        <v>240</v>
      </c>
      <c r="AU796" t="s">
        <v>240</v>
      </c>
      <c r="AV796" t="s">
        <v>240</v>
      </c>
      <c r="AW796" t="s">
        <v>240</v>
      </c>
      <c r="AX796" s="259" t="s">
        <v>240</v>
      </c>
      <c r="AY796"/>
      <c r="AZ796" t="s">
        <v>240</v>
      </c>
    </row>
    <row r="797" spans="1:52" ht="15" x14ac:dyDescent="0.25">
      <c r="A797" s="272">
        <v>707136</v>
      </c>
      <c r="B797" s="268" t="s">
        <v>261</v>
      </c>
      <c r="C797" s="264" t="s">
        <v>188</v>
      </c>
      <c r="D797" s="264" t="s">
        <v>188</v>
      </c>
      <c r="E797" s="264" t="s">
        <v>188</v>
      </c>
      <c r="F797" s="264" t="s">
        <v>188</v>
      </c>
      <c r="G797" s="264" t="s">
        <v>188</v>
      </c>
      <c r="H797" s="264" t="s">
        <v>188</v>
      </c>
      <c r="I797" s="264" t="s">
        <v>187</v>
      </c>
      <c r="J797" s="264" t="s">
        <v>187</v>
      </c>
      <c r="K797" s="264" t="s">
        <v>187</v>
      </c>
      <c r="L797" s="264" t="s">
        <v>187</v>
      </c>
      <c r="M797" t="s">
        <v>188</v>
      </c>
      <c r="N797" t="s">
        <v>186</v>
      </c>
      <c r="O797" s="264" t="s">
        <v>240</v>
      </c>
      <c r="P797" s="264" t="s">
        <v>240</v>
      </c>
      <c r="Q797" s="264" t="s">
        <v>240</v>
      </c>
      <c r="R797" s="264" t="s">
        <v>240</v>
      </c>
      <c r="S797" s="264" t="s">
        <v>240</v>
      </c>
      <c r="T797" s="264" t="s">
        <v>240</v>
      </c>
      <c r="U797" s="264" t="s">
        <v>240</v>
      </c>
      <c r="V797" s="264" t="s">
        <v>240</v>
      </c>
      <c r="W797" s="264" t="s">
        <v>240</v>
      </c>
      <c r="X797" s="264" t="s">
        <v>240</v>
      </c>
      <c r="Y797" s="264" t="s">
        <v>240</v>
      </c>
      <c r="Z797" s="264" t="s">
        <v>240</v>
      </c>
      <c r="AA797" s="264" t="s">
        <v>240</v>
      </c>
      <c r="AB797" s="264" t="s">
        <v>240</v>
      </c>
      <c r="AC797" s="264" t="s">
        <v>240</v>
      </c>
      <c r="AD797" s="264" t="s">
        <v>240</v>
      </c>
      <c r="AE797" s="264" t="s">
        <v>240</v>
      </c>
      <c r="AF797" s="264" t="s">
        <v>240</v>
      </c>
      <c r="AG797" s="264" t="s">
        <v>240</v>
      </c>
      <c r="AH797" s="264" t="s">
        <v>240</v>
      </c>
      <c r="AI797" s="264" t="s">
        <v>240</v>
      </c>
      <c r="AJ797" s="264" t="s">
        <v>240</v>
      </c>
      <c r="AK797" s="264" t="s">
        <v>240</v>
      </c>
      <c r="AL797" s="264" t="s">
        <v>240</v>
      </c>
      <c r="AM797" s="264" t="s">
        <v>240</v>
      </c>
      <c r="AN797" s="264" t="s">
        <v>240</v>
      </c>
      <c r="AO797" s="264" t="s">
        <v>240</v>
      </c>
      <c r="AP797" s="264" t="s">
        <v>240</v>
      </c>
      <c r="AQ797" s="264" t="s">
        <v>240</v>
      </c>
      <c r="AR797" s="264" t="s">
        <v>240</v>
      </c>
      <c r="AS797" s="264" t="s">
        <v>240</v>
      </c>
      <c r="AT797" s="264" t="s">
        <v>240</v>
      </c>
      <c r="AU797" s="264" t="s">
        <v>240</v>
      </c>
      <c r="AV797" s="264" t="s">
        <v>240</v>
      </c>
      <c r="AW797" s="264" t="s">
        <v>240</v>
      </c>
      <c r="AX797" s="264" t="s">
        <v>240</v>
      </c>
      <c r="AY797" s="264" t="s">
        <v>2044</v>
      </c>
      <c r="AZ797" t="s">
        <v>5190</v>
      </c>
    </row>
    <row r="798" spans="1:52" ht="15" x14ac:dyDescent="0.25">
      <c r="A798" s="272">
        <v>707137</v>
      </c>
      <c r="B798" s="268" t="s">
        <v>261</v>
      </c>
      <c r="C798" s="264" t="s">
        <v>186</v>
      </c>
      <c r="D798" s="264" t="s">
        <v>186</v>
      </c>
      <c r="E798" s="264" t="s">
        <v>188</v>
      </c>
      <c r="F798" s="264" t="s">
        <v>188</v>
      </c>
      <c r="G798" s="264" t="s">
        <v>186</v>
      </c>
      <c r="H798" s="264" t="s">
        <v>187</v>
      </c>
      <c r="I798" s="264" t="s">
        <v>187</v>
      </c>
      <c r="J798" s="264" t="s">
        <v>187</v>
      </c>
      <c r="K798" s="264" t="s">
        <v>187</v>
      </c>
      <c r="L798" s="264" t="s">
        <v>187</v>
      </c>
      <c r="M798" t="s">
        <v>2124</v>
      </c>
      <c r="N798" t="s">
        <v>186</v>
      </c>
      <c r="O798" s="264" t="s">
        <v>240</v>
      </c>
      <c r="P798" s="264" t="s">
        <v>240</v>
      </c>
      <c r="Q798" s="264" t="s">
        <v>240</v>
      </c>
      <c r="R798" s="264" t="s">
        <v>240</v>
      </c>
      <c r="S798" s="264" t="s">
        <v>240</v>
      </c>
      <c r="T798" s="264" t="s">
        <v>240</v>
      </c>
      <c r="U798" s="264" t="s">
        <v>240</v>
      </c>
      <c r="V798" s="264" t="s">
        <v>240</v>
      </c>
      <c r="W798" s="264" t="s">
        <v>240</v>
      </c>
      <c r="X798" s="264" t="s">
        <v>240</v>
      </c>
      <c r="Y798" s="264" t="s">
        <v>240</v>
      </c>
      <c r="Z798" s="264" t="s">
        <v>240</v>
      </c>
      <c r="AA798" s="264" t="s">
        <v>240</v>
      </c>
      <c r="AB798" s="264" t="s">
        <v>240</v>
      </c>
      <c r="AC798" s="264" t="s">
        <v>240</v>
      </c>
      <c r="AD798" s="264" t="s">
        <v>240</v>
      </c>
      <c r="AE798" s="264" t="s">
        <v>240</v>
      </c>
      <c r="AF798" s="264" t="s">
        <v>240</v>
      </c>
      <c r="AG798" s="264" t="s">
        <v>240</v>
      </c>
      <c r="AH798" s="264" t="s">
        <v>240</v>
      </c>
      <c r="AI798" s="264" t="s">
        <v>240</v>
      </c>
      <c r="AJ798" s="264" t="s">
        <v>240</v>
      </c>
      <c r="AK798" s="264" t="s">
        <v>240</v>
      </c>
      <c r="AL798" s="264" t="s">
        <v>240</v>
      </c>
      <c r="AM798" s="264" t="s">
        <v>240</v>
      </c>
      <c r="AN798" s="264" t="s">
        <v>240</v>
      </c>
      <c r="AO798" s="264" t="s">
        <v>240</v>
      </c>
      <c r="AP798" s="264" t="s">
        <v>240</v>
      </c>
      <c r="AQ798" s="264" t="s">
        <v>240</v>
      </c>
      <c r="AR798" s="264" t="s">
        <v>240</v>
      </c>
      <c r="AS798" s="264" t="s">
        <v>240</v>
      </c>
      <c r="AT798" s="264" t="s">
        <v>240</v>
      </c>
      <c r="AU798" s="264" t="s">
        <v>240</v>
      </c>
      <c r="AV798" s="264" t="s">
        <v>240</v>
      </c>
      <c r="AW798" s="264" t="s">
        <v>240</v>
      </c>
      <c r="AX798" s="264" t="s">
        <v>240</v>
      </c>
      <c r="AY798" s="264" t="s">
        <v>2044</v>
      </c>
      <c r="AZ798" t="s">
        <v>240</v>
      </c>
    </row>
    <row r="799" spans="1:52" ht="15" x14ac:dyDescent="0.25">
      <c r="A799" s="272">
        <v>707140</v>
      </c>
      <c r="B799" s="268" t="s">
        <v>261</v>
      </c>
      <c r="C799" s="264" t="s">
        <v>188</v>
      </c>
      <c r="D799" s="264" t="s">
        <v>188</v>
      </c>
      <c r="E799" s="264" t="s">
        <v>188</v>
      </c>
      <c r="F799" s="264" t="s">
        <v>188</v>
      </c>
      <c r="G799" s="264" t="s">
        <v>187</v>
      </c>
      <c r="H799" s="264" t="s">
        <v>187</v>
      </c>
      <c r="I799" s="264" t="s">
        <v>187</v>
      </c>
      <c r="J799" s="264" t="s">
        <v>187</v>
      </c>
      <c r="K799" s="264" t="s">
        <v>187</v>
      </c>
      <c r="L799" s="264" t="s">
        <v>187</v>
      </c>
      <c r="M799" t="s">
        <v>186</v>
      </c>
      <c r="N799" t="s">
        <v>186</v>
      </c>
      <c r="O799" s="264" t="s">
        <v>240</v>
      </c>
      <c r="P799" s="264" t="s">
        <v>240</v>
      </c>
      <c r="Q799" s="264" t="s">
        <v>240</v>
      </c>
      <c r="R799" s="264" t="s">
        <v>240</v>
      </c>
      <c r="S799" s="264" t="s">
        <v>240</v>
      </c>
      <c r="T799" s="264" t="s">
        <v>240</v>
      </c>
      <c r="U799" s="264" t="s">
        <v>240</v>
      </c>
      <c r="V799" s="264" t="s">
        <v>240</v>
      </c>
      <c r="W799" s="264" t="s">
        <v>240</v>
      </c>
      <c r="X799" s="264" t="s">
        <v>240</v>
      </c>
      <c r="Y799" s="264" t="s">
        <v>240</v>
      </c>
      <c r="Z799" s="264" t="s">
        <v>240</v>
      </c>
      <c r="AA799" s="264" t="s">
        <v>240</v>
      </c>
      <c r="AB799" s="264" t="s">
        <v>240</v>
      </c>
      <c r="AC799" s="264" t="s">
        <v>240</v>
      </c>
      <c r="AD799" s="264" t="s">
        <v>240</v>
      </c>
      <c r="AE799" s="264" t="s">
        <v>240</v>
      </c>
      <c r="AF799" s="264" t="s">
        <v>240</v>
      </c>
      <c r="AG799" s="264" t="s">
        <v>240</v>
      </c>
      <c r="AH799" s="264" t="s">
        <v>240</v>
      </c>
      <c r="AI799" s="264" t="s">
        <v>240</v>
      </c>
      <c r="AJ799" s="264" t="s">
        <v>240</v>
      </c>
      <c r="AK799" s="264" t="s">
        <v>240</v>
      </c>
      <c r="AL799" s="264" t="s">
        <v>240</v>
      </c>
      <c r="AM799" s="264" t="s">
        <v>240</v>
      </c>
      <c r="AN799" s="264" t="s">
        <v>240</v>
      </c>
      <c r="AO799" s="264" t="s">
        <v>240</v>
      </c>
      <c r="AP799" s="264" t="s">
        <v>240</v>
      </c>
      <c r="AQ799" s="264" t="s">
        <v>240</v>
      </c>
      <c r="AR799" s="264" t="s">
        <v>240</v>
      </c>
      <c r="AS799" s="264" t="s">
        <v>240</v>
      </c>
      <c r="AT799" s="264" t="s">
        <v>240</v>
      </c>
      <c r="AU799" s="264" t="s">
        <v>240</v>
      </c>
      <c r="AV799" s="264" t="s">
        <v>240</v>
      </c>
      <c r="AW799" s="264" t="s">
        <v>240</v>
      </c>
      <c r="AX799" s="264" t="s">
        <v>240</v>
      </c>
      <c r="AY799" s="264" t="s">
        <v>2044</v>
      </c>
      <c r="AZ799" t="s">
        <v>5190</v>
      </c>
    </row>
    <row r="800" spans="1:52" ht="15" x14ac:dyDescent="0.25">
      <c r="A800" s="272">
        <v>707141</v>
      </c>
      <c r="B800" s="268" t="s">
        <v>261</v>
      </c>
      <c r="C800" s="264" t="s">
        <v>188</v>
      </c>
      <c r="D800" s="264" t="s">
        <v>188</v>
      </c>
      <c r="E800" s="264" t="s">
        <v>188</v>
      </c>
      <c r="F800" s="264" t="s">
        <v>188</v>
      </c>
      <c r="G800" s="264" t="s">
        <v>188</v>
      </c>
      <c r="H800" s="264" t="s">
        <v>188</v>
      </c>
      <c r="I800" s="264" t="s">
        <v>187</v>
      </c>
      <c r="J800" s="264" t="s">
        <v>187</v>
      </c>
      <c r="K800" s="264" t="s">
        <v>187</v>
      </c>
      <c r="L800" s="264" t="s">
        <v>187</v>
      </c>
      <c r="M800" t="s">
        <v>186</v>
      </c>
      <c r="N800" t="s">
        <v>186</v>
      </c>
      <c r="O800" s="264" t="s">
        <v>240</v>
      </c>
      <c r="P800" s="264" t="s">
        <v>240</v>
      </c>
      <c r="Q800" s="264" t="s">
        <v>240</v>
      </c>
      <c r="R800" s="264" t="s">
        <v>240</v>
      </c>
      <c r="S800" s="264" t="s">
        <v>240</v>
      </c>
      <c r="T800" s="264" t="s">
        <v>240</v>
      </c>
      <c r="U800" s="264" t="s">
        <v>240</v>
      </c>
      <c r="V800" s="264" t="s">
        <v>240</v>
      </c>
      <c r="W800" s="264" t="s">
        <v>240</v>
      </c>
      <c r="X800" s="264" t="s">
        <v>240</v>
      </c>
      <c r="Y800" s="264" t="s">
        <v>240</v>
      </c>
      <c r="Z800" s="264" t="s">
        <v>240</v>
      </c>
      <c r="AA800" s="264" t="s">
        <v>240</v>
      </c>
      <c r="AB800" s="264" t="s">
        <v>240</v>
      </c>
      <c r="AC800" s="264" t="s">
        <v>240</v>
      </c>
      <c r="AD800" s="264" t="s">
        <v>240</v>
      </c>
      <c r="AE800" s="264" t="s">
        <v>240</v>
      </c>
      <c r="AF800" s="264" t="s">
        <v>240</v>
      </c>
      <c r="AG800" s="264" t="s">
        <v>240</v>
      </c>
      <c r="AH800" s="264" t="s">
        <v>240</v>
      </c>
      <c r="AI800" s="264" t="s">
        <v>240</v>
      </c>
      <c r="AJ800" s="264" t="s">
        <v>240</v>
      </c>
      <c r="AK800" s="264" t="s">
        <v>240</v>
      </c>
      <c r="AL800" s="264" t="s">
        <v>240</v>
      </c>
      <c r="AM800" s="264" t="s">
        <v>240</v>
      </c>
      <c r="AN800" s="264" t="s">
        <v>240</v>
      </c>
      <c r="AO800" s="264" t="s">
        <v>240</v>
      </c>
      <c r="AP800" s="264" t="s">
        <v>240</v>
      </c>
      <c r="AQ800" s="264" t="s">
        <v>240</v>
      </c>
      <c r="AR800" s="264" t="s">
        <v>240</v>
      </c>
      <c r="AS800" s="264" t="s">
        <v>240</v>
      </c>
      <c r="AT800" s="264" t="s">
        <v>240</v>
      </c>
      <c r="AU800" s="264" t="s">
        <v>240</v>
      </c>
      <c r="AV800" s="264" t="s">
        <v>240</v>
      </c>
      <c r="AW800" s="264" t="s">
        <v>240</v>
      </c>
      <c r="AX800" s="264" t="s">
        <v>240</v>
      </c>
      <c r="AY800" s="264" t="s">
        <v>2044</v>
      </c>
      <c r="AZ800" t="s">
        <v>5190</v>
      </c>
    </row>
    <row r="801" spans="1:52" ht="15" x14ac:dyDescent="0.25">
      <c r="A801" s="272">
        <v>707142</v>
      </c>
      <c r="B801" s="268" t="s">
        <v>261</v>
      </c>
      <c r="C801" s="264" t="s">
        <v>188</v>
      </c>
      <c r="D801" s="264" t="s">
        <v>188</v>
      </c>
      <c r="E801" s="264" t="s">
        <v>188</v>
      </c>
      <c r="F801" s="264" t="s">
        <v>186</v>
      </c>
      <c r="G801" s="264" t="s">
        <v>188</v>
      </c>
      <c r="H801" s="264" t="s">
        <v>186</v>
      </c>
      <c r="I801" s="264" t="s">
        <v>187</v>
      </c>
      <c r="J801" s="264" t="s">
        <v>187</v>
      </c>
      <c r="K801" s="264" t="s">
        <v>187</v>
      </c>
      <c r="L801" s="264" t="s">
        <v>187</v>
      </c>
      <c r="M801" t="s">
        <v>188</v>
      </c>
      <c r="N801" t="s">
        <v>186</v>
      </c>
      <c r="O801" s="264" t="s">
        <v>240</v>
      </c>
      <c r="P801" s="264" t="s">
        <v>240</v>
      </c>
      <c r="Q801" s="264" t="s">
        <v>240</v>
      </c>
      <c r="R801" s="264" t="s">
        <v>240</v>
      </c>
      <c r="S801" s="264" t="s">
        <v>240</v>
      </c>
      <c r="T801" s="264" t="s">
        <v>240</v>
      </c>
      <c r="U801" s="264" t="s">
        <v>240</v>
      </c>
      <c r="V801" s="264" t="s">
        <v>240</v>
      </c>
      <c r="W801" s="264" t="s">
        <v>240</v>
      </c>
      <c r="X801" s="264" t="s">
        <v>240</v>
      </c>
      <c r="Y801" s="264" t="s">
        <v>240</v>
      </c>
      <c r="Z801" s="264" t="s">
        <v>240</v>
      </c>
      <c r="AA801" s="264" t="s">
        <v>240</v>
      </c>
      <c r="AB801" s="264" t="s">
        <v>240</v>
      </c>
      <c r="AC801" s="264" t="s">
        <v>240</v>
      </c>
      <c r="AD801" s="264" t="s">
        <v>240</v>
      </c>
      <c r="AE801" s="264" t="s">
        <v>240</v>
      </c>
      <c r="AF801" s="264" t="s">
        <v>240</v>
      </c>
      <c r="AG801" s="264" t="s">
        <v>240</v>
      </c>
      <c r="AH801" s="264" t="s">
        <v>240</v>
      </c>
      <c r="AI801" s="264" t="s">
        <v>240</v>
      </c>
      <c r="AJ801" s="264" t="s">
        <v>240</v>
      </c>
      <c r="AK801" s="264" t="s">
        <v>240</v>
      </c>
      <c r="AL801" s="264" t="s">
        <v>240</v>
      </c>
      <c r="AM801" s="264" t="s">
        <v>240</v>
      </c>
      <c r="AN801" s="264" t="s">
        <v>240</v>
      </c>
      <c r="AO801" s="264" t="s">
        <v>240</v>
      </c>
      <c r="AP801" s="264" t="s">
        <v>240</v>
      </c>
      <c r="AQ801" s="264" t="s">
        <v>240</v>
      </c>
      <c r="AR801" s="264" t="s">
        <v>240</v>
      </c>
      <c r="AS801" s="264" t="s">
        <v>240</v>
      </c>
      <c r="AT801" s="264" t="s">
        <v>240</v>
      </c>
      <c r="AU801" s="264" t="s">
        <v>240</v>
      </c>
      <c r="AV801" s="264" t="s">
        <v>240</v>
      </c>
      <c r="AW801" s="264" t="s">
        <v>240</v>
      </c>
      <c r="AX801" s="264" t="s">
        <v>240</v>
      </c>
      <c r="AY801" s="264" t="s">
        <v>2044</v>
      </c>
      <c r="AZ801" t="s">
        <v>5190</v>
      </c>
    </row>
    <row r="802" spans="1:52" ht="15" x14ac:dyDescent="0.25">
      <c r="A802" s="272">
        <v>707143</v>
      </c>
      <c r="B802" s="268" t="s">
        <v>261</v>
      </c>
      <c r="C802" s="264" t="s">
        <v>188</v>
      </c>
      <c r="D802" s="264" t="s">
        <v>188</v>
      </c>
      <c r="E802" s="264" t="s">
        <v>188</v>
      </c>
      <c r="F802" s="264" t="s">
        <v>188</v>
      </c>
      <c r="G802" s="264" t="s">
        <v>188</v>
      </c>
      <c r="H802" s="264" t="s">
        <v>187</v>
      </c>
      <c r="I802" s="264" t="s">
        <v>187</v>
      </c>
      <c r="J802" s="264" t="s">
        <v>187</v>
      </c>
      <c r="K802" s="264" t="s">
        <v>187</v>
      </c>
      <c r="L802" s="264" t="s">
        <v>187</v>
      </c>
      <c r="M802" t="s">
        <v>2124</v>
      </c>
      <c r="N802" t="s">
        <v>186</v>
      </c>
      <c r="O802" s="264" t="s">
        <v>240</v>
      </c>
      <c r="P802" s="264" t="s">
        <v>240</v>
      </c>
      <c r="Q802" s="264" t="s">
        <v>240</v>
      </c>
      <c r="R802" s="264" t="s">
        <v>240</v>
      </c>
      <c r="S802" s="264" t="s">
        <v>240</v>
      </c>
      <c r="T802" s="264" t="s">
        <v>240</v>
      </c>
      <c r="U802" s="264" t="s">
        <v>240</v>
      </c>
      <c r="V802" s="264" t="s">
        <v>240</v>
      </c>
      <c r="W802" s="264" t="s">
        <v>240</v>
      </c>
      <c r="X802" s="264" t="s">
        <v>240</v>
      </c>
      <c r="Y802" s="264" t="s">
        <v>240</v>
      </c>
      <c r="Z802" s="264" t="s">
        <v>240</v>
      </c>
      <c r="AA802" s="264" t="s">
        <v>240</v>
      </c>
      <c r="AB802" s="264" t="s">
        <v>240</v>
      </c>
      <c r="AC802" s="264" t="s">
        <v>240</v>
      </c>
      <c r="AD802" s="264" t="s">
        <v>240</v>
      </c>
      <c r="AE802" s="264" t="s">
        <v>240</v>
      </c>
      <c r="AF802" s="264" t="s">
        <v>240</v>
      </c>
      <c r="AG802" s="264" t="s">
        <v>240</v>
      </c>
      <c r="AH802" s="264" t="s">
        <v>240</v>
      </c>
      <c r="AI802" s="264" t="s">
        <v>240</v>
      </c>
      <c r="AJ802" s="264" t="s">
        <v>240</v>
      </c>
      <c r="AK802" s="264" t="s">
        <v>240</v>
      </c>
      <c r="AL802" s="264" t="s">
        <v>240</v>
      </c>
      <c r="AM802" s="264" t="s">
        <v>240</v>
      </c>
      <c r="AN802" s="264" t="s">
        <v>240</v>
      </c>
      <c r="AO802" s="264" t="s">
        <v>240</v>
      </c>
      <c r="AP802" s="264" t="s">
        <v>240</v>
      </c>
      <c r="AQ802" s="264" t="s">
        <v>240</v>
      </c>
      <c r="AR802" s="264" t="s">
        <v>240</v>
      </c>
      <c r="AS802" s="264" t="s">
        <v>240</v>
      </c>
      <c r="AT802" s="264" t="s">
        <v>240</v>
      </c>
      <c r="AU802" s="264" t="s">
        <v>240</v>
      </c>
      <c r="AV802" s="264" t="s">
        <v>240</v>
      </c>
      <c r="AW802" s="264" t="s">
        <v>240</v>
      </c>
      <c r="AX802" s="264" t="s">
        <v>240</v>
      </c>
      <c r="AY802" s="264" t="s">
        <v>2044</v>
      </c>
      <c r="AZ802" t="s">
        <v>5190</v>
      </c>
    </row>
    <row r="803" spans="1:52" ht="15" x14ac:dyDescent="0.25">
      <c r="A803" s="272">
        <v>707144</v>
      </c>
      <c r="B803" s="268" t="s">
        <v>261</v>
      </c>
      <c r="C803" s="264" t="s">
        <v>188</v>
      </c>
      <c r="D803" s="264" t="s">
        <v>188</v>
      </c>
      <c r="E803" s="264" t="s">
        <v>188</v>
      </c>
      <c r="F803" s="264" t="s">
        <v>187</v>
      </c>
      <c r="G803" s="264" t="s">
        <v>188</v>
      </c>
      <c r="H803" s="264" t="s">
        <v>188</v>
      </c>
      <c r="I803" s="264" t="s">
        <v>187</v>
      </c>
      <c r="J803" s="264" t="s">
        <v>187</v>
      </c>
      <c r="K803" s="264" t="s">
        <v>187</v>
      </c>
      <c r="L803" s="264" t="s">
        <v>187</v>
      </c>
      <c r="M803" t="s">
        <v>186</v>
      </c>
      <c r="N803" t="s">
        <v>186</v>
      </c>
      <c r="O803" s="264" t="s">
        <v>240</v>
      </c>
      <c r="P803" s="264" t="s">
        <v>240</v>
      </c>
      <c r="Q803" s="264" t="s">
        <v>240</v>
      </c>
      <c r="R803" s="264" t="s">
        <v>240</v>
      </c>
      <c r="S803" s="264" t="s">
        <v>240</v>
      </c>
      <c r="T803" s="264" t="s">
        <v>240</v>
      </c>
      <c r="U803" s="264" t="s">
        <v>240</v>
      </c>
      <c r="V803" s="264" t="s">
        <v>240</v>
      </c>
      <c r="W803" s="264" t="s">
        <v>240</v>
      </c>
      <c r="X803" s="264" t="s">
        <v>240</v>
      </c>
      <c r="Y803" s="264" t="s">
        <v>240</v>
      </c>
      <c r="Z803" s="264" t="s">
        <v>240</v>
      </c>
      <c r="AA803" s="264" t="s">
        <v>240</v>
      </c>
      <c r="AB803" s="264" t="s">
        <v>240</v>
      </c>
      <c r="AC803" s="264" t="s">
        <v>240</v>
      </c>
      <c r="AD803" s="264" t="s">
        <v>240</v>
      </c>
      <c r="AE803" s="264" t="s">
        <v>240</v>
      </c>
      <c r="AF803" s="264" t="s">
        <v>240</v>
      </c>
      <c r="AG803" s="264" t="s">
        <v>240</v>
      </c>
      <c r="AH803" s="264" t="s">
        <v>240</v>
      </c>
      <c r="AI803" s="264" t="s">
        <v>240</v>
      </c>
      <c r="AJ803" s="264" t="s">
        <v>240</v>
      </c>
      <c r="AK803" s="264" t="s">
        <v>240</v>
      </c>
      <c r="AL803" s="264" t="s">
        <v>240</v>
      </c>
      <c r="AM803" s="264" t="s">
        <v>240</v>
      </c>
      <c r="AN803" s="264" t="s">
        <v>240</v>
      </c>
      <c r="AO803" s="264" t="s">
        <v>240</v>
      </c>
      <c r="AP803" s="264" t="s">
        <v>240</v>
      </c>
      <c r="AQ803" s="264" t="s">
        <v>240</v>
      </c>
      <c r="AR803" s="264" t="s">
        <v>240</v>
      </c>
      <c r="AS803" s="264" t="s">
        <v>240</v>
      </c>
      <c r="AT803" s="264" t="s">
        <v>240</v>
      </c>
      <c r="AU803" s="264" t="s">
        <v>240</v>
      </c>
      <c r="AV803" s="264" t="s">
        <v>240</v>
      </c>
      <c r="AW803" s="264" t="s">
        <v>240</v>
      </c>
      <c r="AX803" s="264" t="s">
        <v>240</v>
      </c>
      <c r="AY803" s="264" t="s">
        <v>2044</v>
      </c>
      <c r="AZ803" t="s">
        <v>5190</v>
      </c>
    </row>
    <row r="804" spans="1:52" ht="15" x14ac:dyDescent="0.25">
      <c r="A804" s="272">
        <v>707145</v>
      </c>
      <c r="B804" s="268" t="s">
        <v>261</v>
      </c>
      <c r="C804" s="264" t="s">
        <v>188</v>
      </c>
      <c r="D804" s="264" t="s">
        <v>188</v>
      </c>
      <c r="E804" s="264" t="s">
        <v>188</v>
      </c>
      <c r="F804" s="264" t="s">
        <v>188</v>
      </c>
      <c r="G804" s="264" t="s">
        <v>188</v>
      </c>
      <c r="H804" s="264" t="s">
        <v>188</v>
      </c>
      <c r="I804" s="264" t="s">
        <v>187</v>
      </c>
      <c r="J804" s="264" t="s">
        <v>187</v>
      </c>
      <c r="K804" s="264" t="s">
        <v>187</v>
      </c>
      <c r="L804" s="264" t="s">
        <v>188</v>
      </c>
      <c r="M804" t="s">
        <v>186</v>
      </c>
      <c r="N804" t="s">
        <v>186</v>
      </c>
      <c r="O804" s="264" t="s">
        <v>240</v>
      </c>
      <c r="P804" s="264" t="s">
        <v>240</v>
      </c>
      <c r="Q804" s="264" t="s">
        <v>240</v>
      </c>
      <c r="R804" s="264" t="s">
        <v>240</v>
      </c>
      <c r="S804" s="264" t="s">
        <v>240</v>
      </c>
      <c r="T804" s="264" t="s">
        <v>240</v>
      </c>
      <c r="U804" s="264" t="s">
        <v>240</v>
      </c>
      <c r="V804" s="264" t="s">
        <v>240</v>
      </c>
      <c r="W804" s="264" t="s">
        <v>240</v>
      </c>
      <c r="X804" s="264" t="s">
        <v>240</v>
      </c>
      <c r="Y804" s="264" t="s">
        <v>240</v>
      </c>
      <c r="Z804" s="264" t="s">
        <v>240</v>
      </c>
      <c r="AA804" s="264" t="s">
        <v>240</v>
      </c>
      <c r="AB804" s="264" t="s">
        <v>240</v>
      </c>
      <c r="AC804" s="264" t="s">
        <v>240</v>
      </c>
      <c r="AD804" s="264" t="s">
        <v>240</v>
      </c>
      <c r="AE804" s="264" t="s">
        <v>240</v>
      </c>
      <c r="AF804" s="264" t="s">
        <v>240</v>
      </c>
      <c r="AG804" s="264" t="s">
        <v>240</v>
      </c>
      <c r="AH804" s="264" t="s">
        <v>240</v>
      </c>
      <c r="AI804" s="264" t="s">
        <v>240</v>
      </c>
      <c r="AJ804" s="264" t="s">
        <v>240</v>
      </c>
      <c r="AK804" s="264" t="s">
        <v>240</v>
      </c>
      <c r="AL804" s="264" t="s">
        <v>240</v>
      </c>
      <c r="AM804" s="264" t="s">
        <v>240</v>
      </c>
      <c r="AN804" s="264" t="s">
        <v>240</v>
      </c>
      <c r="AO804" s="264" t="s">
        <v>240</v>
      </c>
      <c r="AP804" s="264" t="s">
        <v>240</v>
      </c>
      <c r="AQ804" s="264" t="s">
        <v>240</v>
      </c>
      <c r="AR804" s="264" t="s">
        <v>240</v>
      </c>
      <c r="AS804" s="264" t="s">
        <v>240</v>
      </c>
      <c r="AT804" s="264" t="s">
        <v>240</v>
      </c>
      <c r="AU804" s="264" t="s">
        <v>240</v>
      </c>
      <c r="AV804" s="264" t="s">
        <v>240</v>
      </c>
      <c r="AW804" s="264" t="s">
        <v>240</v>
      </c>
      <c r="AX804" s="264" t="s">
        <v>240</v>
      </c>
      <c r="AY804" s="264" t="s">
        <v>2044</v>
      </c>
      <c r="AZ804" t="s">
        <v>5190</v>
      </c>
    </row>
    <row r="805" spans="1:52" ht="15" x14ac:dyDescent="0.25">
      <c r="A805" s="272">
        <v>707146</v>
      </c>
      <c r="B805" s="268" t="s">
        <v>261</v>
      </c>
      <c r="C805" s="264" t="s">
        <v>187</v>
      </c>
      <c r="D805" s="264" t="s">
        <v>188</v>
      </c>
      <c r="E805" s="264" t="s">
        <v>188</v>
      </c>
      <c r="F805" s="264" t="s">
        <v>188</v>
      </c>
      <c r="G805" s="264" t="s">
        <v>187</v>
      </c>
      <c r="H805" s="264" t="s">
        <v>188</v>
      </c>
      <c r="I805" s="264" t="s">
        <v>187</v>
      </c>
      <c r="J805" s="264" t="s">
        <v>187</v>
      </c>
      <c r="K805" s="264" t="s">
        <v>187</v>
      </c>
      <c r="L805" s="264" t="s">
        <v>187</v>
      </c>
      <c r="M805" t="s">
        <v>188</v>
      </c>
      <c r="N805" t="s">
        <v>186</v>
      </c>
      <c r="O805" s="264" t="s">
        <v>240</v>
      </c>
      <c r="P805" s="264" t="s">
        <v>240</v>
      </c>
      <c r="Q805" s="264" t="s">
        <v>240</v>
      </c>
      <c r="R805" s="264" t="s">
        <v>240</v>
      </c>
      <c r="S805" s="264" t="s">
        <v>240</v>
      </c>
      <c r="T805" s="264" t="s">
        <v>240</v>
      </c>
      <c r="U805" s="264" t="s">
        <v>240</v>
      </c>
      <c r="V805" s="264" t="s">
        <v>240</v>
      </c>
      <c r="W805" s="264" t="s">
        <v>240</v>
      </c>
      <c r="X805" s="264" t="s">
        <v>240</v>
      </c>
      <c r="Y805" s="264" t="s">
        <v>240</v>
      </c>
      <c r="Z805" s="264" t="s">
        <v>240</v>
      </c>
      <c r="AA805" s="264" t="s">
        <v>240</v>
      </c>
      <c r="AB805" s="264" t="s">
        <v>240</v>
      </c>
      <c r="AC805" s="264" t="s">
        <v>240</v>
      </c>
      <c r="AD805" s="264" t="s">
        <v>240</v>
      </c>
      <c r="AE805" s="264" t="s">
        <v>240</v>
      </c>
      <c r="AF805" s="264" t="s">
        <v>240</v>
      </c>
      <c r="AG805" s="264" t="s">
        <v>240</v>
      </c>
      <c r="AH805" s="264" t="s">
        <v>240</v>
      </c>
      <c r="AI805" s="264" t="s">
        <v>240</v>
      </c>
      <c r="AJ805" s="264" t="s">
        <v>240</v>
      </c>
      <c r="AK805" s="264" t="s">
        <v>240</v>
      </c>
      <c r="AL805" s="264" t="s">
        <v>240</v>
      </c>
      <c r="AM805" s="264" t="s">
        <v>240</v>
      </c>
      <c r="AN805" s="264" t="s">
        <v>240</v>
      </c>
      <c r="AO805" s="264" t="s">
        <v>240</v>
      </c>
      <c r="AP805" s="264" t="s">
        <v>240</v>
      </c>
      <c r="AQ805" s="264" t="s">
        <v>240</v>
      </c>
      <c r="AR805" s="264" t="s">
        <v>240</v>
      </c>
      <c r="AS805" s="264" t="s">
        <v>240</v>
      </c>
      <c r="AT805" s="264" t="s">
        <v>240</v>
      </c>
      <c r="AU805" s="264" t="s">
        <v>240</v>
      </c>
      <c r="AV805" s="264" t="s">
        <v>240</v>
      </c>
      <c r="AW805" s="264" t="s">
        <v>240</v>
      </c>
      <c r="AX805" s="264" t="s">
        <v>240</v>
      </c>
      <c r="AY805" s="264" t="s">
        <v>2044</v>
      </c>
      <c r="AZ805" t="s">
        <v>5190</v>
      </c>
    </row>
    <row r="806" spans="1:52" ht="15" x14ac:dyDescent="0.25">
      <c r="A806" s="272">
        <v>707147</v>
      </c>
      <c r="B806" s="268" t="s">
        <v>261</v>
      </c>
      <c r="C806" s="264" t="s">
        <v>188</v>
      </c>
      <c r="D806" s="264" t="s">
        <v>188</v>
      </c>
      <c r="E806" s="264" t="s">
        <v>188</v>
      </c>
      <c r="F806" s="264" t="s">
        <v>187</v>
      </c>
      <c r="G806" s="264" t="s">
        <v>187</v>
      </c>
      <c r="H806" s="264" t="s">
        <v>187</v>
      </c>
      <c r="I806" s="264" t="s">
        <v>187</v>
      </c>
      <c r="J806" s="264" t="s">
        <v>187</v>
      </c>
      <c r="K806" s="264" t="s">
        <v>187</v>
      </c>
      <c r="L806" s="264" t="s">
        <v>187</v>
      </c>
      <c r="M806" t="s">
        <v>2124</v>
      </c>
      <c r="N806" t="s">
        <v>186</v>
      </c>
      <c r="O806" s="264" t="s">
        <v>240</v>
      </c>
      <c r="P806" s="264" t="s">
        <v>240</v>
      </c>
      <c r="Q806" s="264" t="s">
        <v>240</v>
      </c>
      <c r="R806" s="264" t="s">
        <v>240</v>
      </c>
      <c r="S806" s="264" t="s">
        <v>240</v>
      </c>
      <c r="T806" s="264" t="s">
        <v>240</v>
      </c>
      <c r="U806" s="264" t="s">
        <v>240</v>
      </c>
      <c r="V806" s="264" t="s">
        <v>240</v>
      </c>
      <c r="W806" s="264" t="s">
        <v>240</v>
      </c>
      <c r="X806" s="264" t="s">
        <v>240</v>
      </c>
      <c r="Y806" s="264" t="s">
        <v>240</v>
      </c>
      <c r="Z806" s="264" t="s">
        <v>240</v>
      </c>
      <c r="AA806" s="264" t="s">
        <v>240</v>
      </c>
      <c r="AB806" s="264" t="s">
        <v>240</v>
      </c>
      <c r="AC806" s="264" t="s">
        <v>240</v>
      </c>
      <c r="AD806" s="264" t="s">
        <v>240</v>
      </c>
      <c r="AE806" s="264" t="s">
        <v>240</v>
      </c>
      <c r="AF806" s="264" t="s">
        <v>240</v>
      </c>
      <c r="AG806" s="264" t="s">
        <v>240</v>
      </c>
      <c r="AH806" s="264" t="s">
        <v>240</v>
      </c>
      <c r="AI806" s="264" t="s">
        <v>240</v>
      </c>
      <c r="AJ806" s="264" t="s">
        <v>240</v>
      </c>
      <c r="AK806" s="264" t="s">
        <v>240</v>
      </c>
      <c r="AL806" s="264" t="s">
        <v>240</v>
      </c>
      <c r="AM806" s="264" t="s">
        <v>240</v>
      </c>
      <c r="AN806" s="264" t="s">
        <v>240</v>
      </c>
      <c r="AO806" s="264" t="s">
        <v>240</v>
      </c>
      <c r="AP806" s="264" t="s">
        <v>240</v>
      </c>
      <c r="AQ806" s="264" t="s">
        <v>240</v>
      </c>
      <c r="AR806" s="264" t="s">
        <v>240</v>
      </c>
      <c r="AS806" s="264" t="s">
        <v>240</v>
      </c>
      <c r="AT806" s="264" t="s">
        <v>240</v>
      </c>
      <c r="AU806" s="264" t="s">
        <v>240</v>
      </c>
      <c r="AV806" s="264" t="s">
        <v>240</v>
      </c>
      <c r="AW806" s="264" t="s">
        <v>240</v>
      </c>
      <c r="AX806" s="264" t="s">
        <v>240</v>
      </c>
      <c r="AY806" s="264" t="s">
        <v>2044</v>
      </c>
      <c r="AZ806" t="s">
        <v>240</v>
      </c>
    </row>
    <row r="807" spans="1:52" ht="15" x14ac:dyDescent="0.25">
      <c r="A807" s="272">
        <v>707148</v>
      </c>
      <c r="B807" s="268" t="s">
        <v>261</v>
      </c>
      <c r="C807" s="264" t="s">
        <v>188</v>
      </c>
      <c r="D807" s="264" t="s">
        <v>188</v>
      </c>
      <c r="E807" s="264" t="s">
        <v>188</v>
      </c>
      <c r="F807" s="264" t="s">
        <v>187</v>
      </c>
      <c r="G807" s="264" t="s">
        <v>188</v>
      </c>
      <c r="H807" s="264" t="s">
        <v>187</v>
      </c>
      <c r="I807" s="264" t="s">
        <v>188</v>
      </c>
      <c r="J807" s="264" t="s">
        <v>187</v>
      </c>
      <c r="K807" s="264" t="s">
        <v>188</v>
      </c>
      <c r="L807" s="264" t="s">
        <v>188</v>
      </c>
      <c r="M807" t="s">
        <v>186</v>
      </c>
      <c r="N807" t="s">
        <v>186</v>
      </c>
      <c r="O807" s="264" t="s">
        <v>240</v>
      </c>
      <c r="P807" s="264" t="s">
        <v>240</v>
      </c>
      <c r="Q807" s="264" t="s">
        <v>240</v>
      </c>
      <c r="R807" s="264" t="s">
        <v>240</v>
      </c>
      <c r="S807" s="264" t="s">
        <v>240</v>
      </c>
      <c r="T807" s="264" t="s">
        <v>240</v>
      </c>
      <c r="U807" s="264" t="s">
        <v>240</v>
      </c>
      <c r="V807" s="264" t="s">
        <v>240</v>
      </c>
      <c r="W807" s="264" t="s">
        <v>240</v>
      </c>
      <c r="X807" s="264" t="s">
        <v>240</v>
      </c>
      <c r="Y807" s="264" t="s">
        <v>240</v>
      </c>
      <c r="Z807" s="264" t="s">
        <v>240</v>
      </c>
      <c r="AA807" s="264" t="s">
        <v>240</v>
      </c>
      <c r="AB807" s="264" t="s">
        <v>240</v>
      </c>
      <c r="AC807" s="264" t="s">
        <v>240</v>
      </c>
      <c r="AD807" s="264" t="s">
        <v>240</v>
      </c>
      <c r="AE807" s="264" t="s">
        <v>240</v>
      </c>
      <c r="AF807" s="264" t="s">
        <v>240</v>
      </c>
      <c r="AG807" s="264" t="s">
        <v>240</v>
      </c>
      <c r="AH807" s="264" t="s">
        <v>240</v>
      </c>
      <c r="AI807" s="264" t="s">
        <v>240</v>
      </c>
      <c r="AJ807" s="264" t="s">
        <v>240</v>
      </c>
      <c r="AK807" s="264" t="s">
        <v>240</v>
      </c>
      <c r="AL807" s="264" t="s">
        <v>240</v>
      </c>
      <c r="AM807" s="264" t="s">
        <v>240</v>
      </c>
      <c r="AN807" s="264" t="s">
        <v>240</v>
      </c>
      <c r="AO807" s="264" t="s">
        <v>240</v>
      </c>
      <c r="AP807" s="264" t="s">
        <v>240</v>
      </c>
      <c r="AQ807" s="264" t="s">
        <v>240</v>
      </c>
      <c r="AR807" s="264" t="s">
        <v>240</v>
      </c>
      <c r="AS807" s="264" t="s">
        <v>240</v>
      </c>
      <c r="AT807" s="264" t="s">
        <v>240</v>
      </c>
      <c r="AU807" s="264" t="s">
        <v>240</v>
      </c>
      <c r="AV807" s="264" t="s">
        <v>240</v>
      </c>
      <c r="AW807" s="264" t="s">
        <v>240</v>
      </c>
      <c r="AX807" s="264" t="s">
        <v>240</v>
      </c>
      <c r="AY807" s="264" t="s">
        <v>2044</v>
      </c>
      <c r="AZ807" t="s">
        <v>240</v>
      </c>
    </row>
    <row r="808" spans="1:52" ht="15" x14ac:dyDescent="0.25">
      <c r="A808" s="272">
        <v>707149</v>
      </c>
      <c r="B808" s="268" t="s">
        <v>261</v>
      </c>
      <c r="C808" s="264" t="s">
        <v>188</v>
      </c>
      <c r="D808" s="264" t="s">
        <v>187</v>
      </c>
      <c r="E808" s="264" t="s">
        <v>188</v>
      </c>
      <c r="F808" s="264" t="s">
        <v>187</v>
      </c>
      <c r="G808" s="264" t="s">
        <v>187</v>
      </c>
      <c r="H808" s="264" t="s">
        <v>187</v>
      </c>
      <c r="I808" s="264" t="s">
        <v>187</v>
      </c>
      <c r="J808" s="264" t="s">
        <v>187</v>
      </c>
      <c r="K808" s="264" t="s">
        <v>187</v>
      </c>
      <c r="L808" s="264" t="s">
        <v>187</v>
      </c>
      <c r="M808" t="s">
        <v>186</v>
      </c>
      <c r="N808" t="s">
        <v>186</v>
      </c>
      <c r="O808" s="264" t="s">
        <v>240</v>
      </c>
      <c r="P808" s="264" t="s">
        <v>240</v>
      </c>
      <c r="Q808" s="264" t="s">
        <v>240</v>
      </c>
      <c r="R808" s="264" t="s">
        <v>240</v>
      </c>
      <c r="S808" s="264" t="s">
        <v>240</v>
      </c>
      <c r="T808" s="264" t="s">
        <v>240</v>
      </c>
      <c r="U808" s="264" t="s">
        <v>240</v>
      </c>
      <c r="V808" s="264" t="s">
        <v>240</v>
      </c>
      <c r="W808" s="264" t="s">
        <v>240</v>
      </c>
      <c r="X808" s="264" t="s">
        <v>240</v>
      </c>
      <c r="Y808" s="264" t="s">
        <v>240</v>
      </c>
      <c r="Z808" s="264" t="s">
        <v>240</v>
      </c>
      <c r="AA808" s="264" t="s">
        <v>240</v>
      </c>
      <c r="AB808" s="264" t="s">
        <v>240</v>
      </c>
      <c r="AC808" s="264" t="s">
        <v>240</v>
      </c>
      <c r="AD808" s="264" t="s">
        <v>240</v>
      </c>
      <c r="AE808" s="264" t="s">
        <v>240</v>
      </c>
      <c r="AF808" s="264" t="s">
        <v>240</v>
      </c>
      <c r="AG808" s="264" t="s">
        <v>240</v>
      </c>
      <c r="AH808" s="264" t="s">
        <v>240</v>
      </c>
      <c r="AI808" s="264" t="s">
        <v>240</v>
      </c>
      <c r="AJ808" s="264" t="s">
        <v>240</v>
      </c>
      <c r="AK808" s="264" t="s">
        <v>240</v>
      </c>
      <c r="AL808" s="264" t="s">
        <v>240</v>
      </c>
      <c r="AM808" s="264" t="s">
        <v>240</v>
      </c>
      <c r="AN808" s="264" t="s">
        <v>240</v>
      </c>
      <c r="AO808" s="264" t="s">
        <v>240</v>
      </c>
      <c r="AP808" s="264" t="s">
        <v>240</v>
      </c>
      <c r="AQ808" s="264" t="s">
        <v>240</v>
      </c>
      <c r="AR808" s="264" t="s">
        <v>240</v>
      </c>
      <c r="AS808" s="264" t="s">
        <v>240</v>
      </c>
      <c r="AT808" s="264" t="s">
        <v>240</v>
      </c>
      <c r="AU808" s="264" t="s">
        <v>240</v>
      </c>
      <c r="AV808" s="264" t="s">
        <v>240</v>
      </c>
      <c r="AW808" s="264" t="s">
        <v>240</v>
      </c>
      <c r="AX808" s="264" t="s">
        <v>240</v>
      </c>
      <c r="AY808" s="264" t="s">
        <v>2044</v>
      </c>
      <c r="AZ808" t="s">
        <v>240</v>
      </c>
    </row>
    <row r="809" spans="1:52" ht="15" x14ac:dyDescent="0.25">
      <c r="A809" s="273">
        <v>707150</v>
      </c>
      <c r="B809" s="274" t="s">
        <v>261</v>
      </c>
      <c r="C809" t="s">
        <v>187</v>
      </c>
      <c r="D809" t="s">
        <v>186</v>
      </c>
      <c r="E809" t="s">
        <v>188</v>
      </c>
      <c r="F809" t="s">
        <v>186</v>
      </c>
      <c r="G809" t="s">
        <v>188</v>
      </c>
      <c r="H809" t="s">
        <v>188</v>
      </c>
      <c r="I809" t="s">
        <v>188</v>
      </c>
      <c r="J809" t="s">
        <v>187</v>
      </c>
      <c r="K809" t="s">
        <v>187</v>
      </c>
      <c r="L809" t="s">
        <v>188</v>
      </c>
      <c r="M809" t="s">
        <v>187</v>
      </c>
      <c r="N809" t="s">
        <v>187</v>
      </c>
      <c r="O809" t="s">
        <v>240</v>
      </c>
      <c r="P809" t="s">
        <v>240</v>
      </c>
      <c r="Q809" t="s">
        <v>240</v>
      </c>
      <c r="R809" t="s">
        <v>240</v>
      </c>
      <c r="S809" t="s">
        <v>240</v>
      </c>
      <c r="T809" t="s">
        <v>240</v>
      </c>
      <c r="U809" t="s">
        <v>240</v>
      </c>
      <c r="V809" t="s">
        <v>240</v>
      </c>
      <c r="W809" t="s">
        <v>240</v>
      </c>
      <c r="X809" t="s">
        <v>240</v>
      </c>
      <c r="Y809" t="s">
        <v>240</v>
      </c>
      <c r="Z809" t="s">
        <v>240</v>
      </c>
      <c r="AA809" t="s">
        <v>240</v>
      </c>
      <c r="AB809" t="s">
        <v>240</v>
      </c>
      <c r="AC809" t="s">
        <v>240</v>
      </c>
      <c r="AD809" t="s">
        <v>240</v>
      </c>
      <c r="AE809" t="s">
        <v>240</v>
      </c>
      <c r="AF809" t="s">
        <v>240</v>
      </c>
      <c r="AG809" t="s">
        <v>240</v>
      </c>
      <c r="AH809" t="s">
        <v>240</v>
      </c>
      <c r="AI809" t="s">
        <v>240</v>
      </c>
      <c r="AJ809" t="s">
        <v>240</v>
      </c>
      <c r="AK809" t="s">
        <v>240</v>
      </c>
      <c r="AL809" t="s">
        <v>240</v>
      </c>
      <c r="AM809" t="s">
        <v>240</v>
      </c>
      <c r="AN809" t="s">
        <v>240</v>
      </c>
      <c r="AO809" t="s">
        <v>240</v>
      </c>
      <c r="AP809" t="s">
        <v>240</v>
      </c>
      <c r="AQ809" t="s">
        <v>240</v>
      </c>
      <c r="AR809" t="s">
        <v>240</v>
      </c>
      <c r="AS809" t="s">
        <v>240</v>
      </c>
      <c r="AT809" t="s">
        <v>240</v>
      </c>
      <c r="AU809" t="s">
        <v>240</v>
      </c>
      <c r="AV809" t="s">
        <v>240</v>
      </c>
      <c r="AW809" t="s">
        <v>240</v>
      </c>
      <c r="AX809" s="259" t="s">
        <v>240</v>
      </c>
      <c r="AY809"/>
      <c r="AZ809" t="s">
        <v>240</v>
      </c>
    </row>
    <row r="810" spans="1:52" ht="15" x14ac:dyDescent="0.25">
      <c r="A810" s="273">
        <v>707151</v>
      </c>
      <c r="B810" s="274" t="s">
        <v>467</v>
      </c>
      <c r="C810" t="s">
        <v>188</v>
      </c>
      <c r="D810" t="s">
        <v>186</v>
      </c>
      <c r="E810" t="s">
        <v>186</v>
      </c>
      <c r="F810" t="s">
        <v>186</v>
      </c>
      <c r="G810" t="s">
        <v>186</v>
      </c>
      <c r="H810" t="s">
        <v>188</v>
      </c>
      <c r="I810" t="s">
        <v>186</v>
      </c>
      <c r="J810" t="s">
        <v>188</v>
      </c>
      <c r="K810" t="s">
        <v>186</v>
      </c>
      <c r="L810" t="s">
        <v>188</v>
      </c>
      <c r="M810" t="s">
        <v>186</v>
      </c>
      <c r="N810" t="s">
        <v>186</v>
      </c>
      <c r="O810" t="s">
        <v>240</v>
      </c>
      <c r="P810" t="s">
        <v>240</v>
      </c>
      <c r="Q810" t="s">
        <v>240</v>
      </c>
      <c r="R810" t="s">
        <v>240</v>
      </c>
      <c r="S810" t="s">
        <v>240</v>
      </c>
      <c r="T810" t="s">
        <v>240</v>
      </c>
      <c r="U810" t="s">
        <v>240</v>
      </c>
      <c r="V810" t="s">
        <v>240</v>
      </c>
      <c r="W810" t="s">
        <v>240</v>
      </c>
      <c r="X810" t="s">
        <v>240</v>
      </c>
      <c r="Y810" t="s">
        <v>240</v>
      </c>
      <c r="Z810" t="s">
        <v>240</v>
      </c>
      <c r="AA810" t="s">
        <v>240</v>
      </c>
      <c r="AB810" t="s">
        <v>240</v>
      </c>
      <c r="AC810" t="s">
        <v>240</v>
      </c>
      <c r="AD810" t="s">
        <v>240</v>
      </c>
      <c r="AE810" t="s">
        <v>240</v>
      </c>
      <c r="AF810" t="s">
        <v>240</v>
      </c>
      <c r="AG810" t="s">
        <v>240</v>
      </c>
      <c r="AH810" t="s">
        <v>240</v>
      </c>
      <c r="AI810" t="s">
        <v>240</v>
      </c>
      <c r="AJ810" t="s">
        <v>240</v>
      </c>
      <c r="AK810" t="s">
        <v>240</v>
      </c>
      <c r="AL810" t="s">
        <v>240</v>
      </c>
      <c r="AM810" t="s">
        <v>240</v>
      </c>
      <c r="AN810" t="s">
        <v>240</v>
      </c>
      <c r="AO810" t="s">
        <v>240</v>
      </c>
      <c r="AP810" t="s">
        <v>240</v>
      </c>
      <c r="AQ810" t="s">
        <v>240</v>
      </c>
      <c r="AR810" t="s">
        <v>240</v>
      </c>
      <c r="AS810"/>
      <c r="AT810" t="s">
        <v>240</v>
      </c>
      <c r="AU810" t="s">
        <v>240</v>
      </c>
      <c r="AV810" t="s">
        <v>240</v>
      </c>
      <c r="AW810" t="s">
        <v>240</v>
      </c>
      <c r="AX810" s="259" t="s">
        <v>240</v>
      </c>
      <c r="AY810"/>
      <c r="AZ810" t="s">
        <v>240</v>
      </c>
    </row>
    <row r="811" spans="1:52" ht="15" x14ac:dyDescent="0.25">
      <c r="A811" s="272">
        <v>707152</v>
      </c>
      <c r="B811" s="268" t="s">
        <v>261</v>
      </c>
      <c r="C811" s="264" t="s">
        <v>188</v>
      </c>
      <c r="D811" s="264" t="s">
        <v>188</v>
      </c>
      <c r="E811" s="264" t="s">
        <v>188</v>
      </c>
      <c r="F811" s="264" t="s">
        <v>187</v>
      </c>
      <c r="G811" s="264" t="s">
        <v>188</v>
      </c>
      <c r="H811" s="264" t="s">
        <v>188</v>
      </c>
      <c r="I811" s="264" t="s">
        <v>187</v>
      </c>
      <c r="J811" s="264" t="s">
        <v>187</v>
      </c>
      <c r="K811" s="264" t="s">
        <v>187</v>
      </c>
      <c r="L811" s="264" t="s">
        <v>187</v>
      </c>
      <c r="M811" t="s">
        <v>186</v>
      </c>
      <c r="N811" t="s">
        <v>186</v>
      </c>
      <c r="O811" s="264" t="s">
        <v>240</v>
      </c>
      <c r="P811" s="264" t="s">
        <v>240</v>
      </c>
      <c r="Q811" s="264" t="s">
        <v>240</v>
      </c>
      <c r="R811" s="264" t="s">
        <v>240</v>
      </c>
      <c r="S811" s="264" t="s">
        <v>240</v>
      </c>
      <c r="T811" s="264" t="s">
        <v>240</v>
      </c>
      <c r="U811" s="264" t="s">
        <v>240</v>
      </c>
      <c r="V811" s="264" t="s">
        <v>240</v>
      </c>
      <c r="W811" s="264" t="s">
        <v>240</v>
      </c>
      <c r="X811" s="264" t="s">
        <v>240</v>
      </c>
      <c r="Y811" s="264" t="s">
        <v>240</v>
      </c>
      <c r="Z811" s="264" t="s">
        <v>240</v>
      </c>
      <c r="AA811" s="264" t="s">
        <v>240</v>
      </c>
      <c r="AB811" s="264" t="s">
        <v>240</v>
      </c>
      <c r="AC811" s="264" t="s">
        <v>240</v>
      </c>
      <c r="AD811" s="264" t="s">
        <v>240</v>
      </c>
      <c r="AE811" s="264" t="s">
        <v>240</v>
      </c>
      <c r="AF811" s="264" t="s">
        <v>240</v>
      </c>
      <c r="AG811" s="264" t="s">
        <v>240</v>
      </c>
      <c r="AH811" s="264" t="s">
        <v>240</v>
      </c>
      <c r="AI811" s="264" t="s">
        <v>240</v>
      </c>
      <c r="AJ811" s="264" t="s">
        <v>240</v>
      </c>
      <c r="AK811" s="264" t="s">
        <v>240</v>
      </c>
      <c r="AL811" s="264" t="s">
        <v>240</v>
      </c>
      <c r="AM811" s="264" t="s">
        <v>240</v>
      </c>
      <c r="AN811" s="264" t="s">
        <v>240</v>
      </c>
      <c r="AO811" s="264" t="s">
        <v>240</v>
      </c>
      <c r="AP811" s="264" t="s">
        <v>240</v>
      </c>
      <c r="AQ811" s="264" t="s">
        <v>240</v>
      </c>
      <c r="AR811" s="264" t="s">
        <v>240</v>
      </c>
      <c r="AS811" s="264" t="s">
        <v>240</v>
      </c>
      <c r="AT811" s="264" t="s">
        <v>240</v>
      </c>
      <c r="AU811" s="264" t="s">
        <v>240</v>
      </c>
      <c r="AV811" s="264" t="s">
        <v>240</v>
      </c>
      <c r="AW811" s="264" t="s">
        <v>240</v>
      </c>
      <c r="AX811" s="264" t="s">
        <v>240</v>
      </c>
      <c r="AY811" s="264" t="s">
        <v>2044</v>
      </c>
      <c r="AZ811" t="s">
        <v>240</v>
      </c>
    </row>
    <row r="812" spans="1:52" ht="15" x14ac:dyDescent="0.25">
      <c r="A812" s="272">
        <v>707153</v>
      </c>
      <c r="B812" s="268" t="s">
        <v>261</v>
      </c>
      <c r="C812" s="264" t="s">
        <v>188</v>
      </c>
      <c r="D812" s="264" t="s">
        <v>187</v>
      </c>
      <c r="E812" s="264" t="s">
        <v>188</v>
      </c>
      <c r="F812" s="264" t="s">
        <v>187</v>
      </c>
      <c r="G812" s="264" t="s">
        <v>188</v>
      </c>
      <c r="H812" s="264" t="s">
        <v>188</v>
      </c>
      <c r="I812" s="264" t="s">
        <v>187</v>
      </c>
      <c r="J812" s="264" t="s">
        <v>187</v>
      </c>
      <c r="K812" s="264" t="s">
        <v>187</v>
      </c>
      <c r="L812" s="264" t="s">
        <v>187</v>
      </c>
      <c r="M812" t="s">
        <v>186</v>
      </c>
      <c r="N812" t="s">
        <v>186</v>
      </c>
      <c r="O812" s="264" t="s">
        <v>240</v>
      </c>
      <c r="P812" s="264" t="s">
        <v>240</v>
      </c>
      <c r="Q812" s="264" t="s">
        <v>240</v>
      </c>
      <c r="R812" s="264" t="s">
        <v>240</v>
      </c>
      <c r="S812" s="264" t="s">
        <v>240</v>
      </c>
      <c r="T812" s="264" t="s">
        <v>240</v>
      </c>
      <c r="U812" s="264" t="s">
        <v>240</v>
      </c>
      <c r="V812" s="264" t="s">
        <v>240</v>
      </c>
      <c r="W812" s="264" t="s">
        <v>240</v>
      </c>
      <c r="X812" s="264" t="s">
        <v>240</v>
      </c>
      <c r="Y812" s="264" t="s">
        <v>240</v>
      </c>
      <c r="Z812" s="264" t="s">
        <v>240</v>
      </c>
      <c r="AA812" s="264" t="s">
        <v>240</v>
      </c>
      <c r="AB812" s="264" t="s">
        <v>240</v>
      </c>
      <c r="AC812" s="264" t="s">
        <v>240</v>
      </c>
      <c r="AD812" s="264" t="s">
        <v>240</v>
      </c>
      <c r="AE812" s="264" t="s">
        <v>240</v>
      </c>
      <c r="AF812" s="264" t="s">
        <v>240</v>
      </c>
      <c r="AG812" s="264" t="s">
        <v>240</v>
      </c>
      <c r="AH812" s="264" t="s">
        <v>240</v>
      </c>
      <c r="AI812" s="264" t="s">
        <v>240</v>
      </c>
      <c r="AJ812" s="264" t="s">
        <v>240</v>
      </c>
      <c r="AK812" s="264" t="s">
        <v>240</v>
      </c>
      <c r="AL812" s="264" t="s">
        <v>240</v>
      </c>
      <c r="AM812" s="264" t="s">
        <v>240</v>
      </c>
      <c r="AN812" s="264" t="s">
        <v>240</v>
      </c>
      <c r="AO812" s="264" t="s">
        <v>240</v>
      </c>
      <c r="AP812" s="264" t="s">
        <v>240</v>
      </c>
      <c r="AQ812" s="264" t="s">
        <v>240</v>
      </c>
      <c r="AR812" s="264" t="s">
        <v>240</v>
      </c>
      <c r="AS812" s="264" t="s">
        <v>240</v>
      </c>
      <c r="AT812" s="264" t="s">
        <v>240</v>
      </c>
      <c r="AU812" s="264" t="s">
        <v>240</v>
      </c>
      <c r="AV812" s="264" t="s">
        <v>240</v>
      </c>
      <c r="AW812" s="264" t="s">
        <v>240</v>
      </c>
      <c r="AX812" s="264" t="s">
        <v>240</v>
      </c>
      <c r="AY812" s="264" t="s">
        <v>2044</v>
      </c>
      <c r="AZ812" t="s">
        <v>240</v>
      </c>
    </row>
    <row r="813" spans="1:52" ht="15" x14ac:dyDescent="0.25">
      <c r="A813" s="273">
        <v>707154</v>
      </c>
      <c r="B813" s="274" t="s">
        <v>467</v>
      </c>
      <c r="C813" t="s">
        <v>186</v>
      </c>
      <c r="D813" t="s">
        <v>186</v>
      </c>
      <c r="E813" t="s">
        <v>188</v>
      </c>
      <c r="F813" t="s">
        <v>188</v>
      </c>
      <c r="G813" t="s">
        <v>188</v>
      </c>
      <c r="H813" t="s">
        <v>188</v>
      </c>
      <c r="I813" t="s">
        <v>188</v>
      </c>
      <c r="J813" t="s">
        <v>188</v>
      </c>
      <c r="K813" t="s">
        <v>187</v>
      </c>
      <c r="L813" t="s">
        <v>188</v>
      </c>
      <c r="M813" t="s">
        <v>188</v>
      </c>
      <c r="N813" t="s">
        <v>188</v>
      </c>
      <c r="O813" t="s">
        <v>240</v>
      </c>
      <c r="P813" t="s">
        <v>240</v>
      </c>
      <c r="Q813" t="s">
        <v>240</v>
      </c>
      <c r="R813" t="s">
        <v>240</v>
      </c>
      <c r="S813" t="s">
        <v>240</v>
      </c>
      <c r="T813" t="s">
        <v>240</v>
      </c>
      <c r="U813" t="s">
        <v>240</v>
      </c>
      <c r="V813" t="s">
        <v>240</v>
      </c>
      <c r="W813" t="s">
        <v>240</v>
      </c>
      <c r="X813" t="s">
        <v>240</v>
      </c>
      <c r="Y813" t="s">
        <v>240</v>
      </c>
      <c r="Z813" t="s">
        <v>240</v>
      </c>
      <c r="AA813" t="s">
        <v>240</v>
      </c>
      <c r="AB813" t="s">
        <v>240</v>
      </c>
      <c r="AC813" t="s">
        <v>240</v>
      </c>
      <c r="AD813" t="s">
        <v>240</v>
      </c>
      <c r="AE813" t="s">
        <v>240</v>
      </c>
      <c r="AF813" t="s">
        <v>240</v>
      </c>
      <c r="AG813" t="s">
        <v>240</v>
      </c>
      <c r="AH813" t="s">
        <v>240</v>
      </c>
      <c r="AI813" t="s">
        <v>240</v>
      </c>
      <c r="AJ813" t="s">
        <v>240</v>
      </c>
      <c r="AK813" t="s">
        <v>240</v>
      </c>
      <c r="AL813" t="s">
        <v>240</v>
      </c>
      <c r="AM813" t="s">
        <v>240</v>
      </c>
      <c r="AN813" t="s">
        <v>240</v>
      </c>
      <c r="AO813" t="s">
        <v>240</v>
      </c>
      <c r="AP813" t="s">
        <v>240</v>
      </c>
      <c r="AQ813" t="s">
        <v>240</v>
      </c>
      <c r="AR813" t="s">
        <v>240</v>
      </c>
      <c r="AS813" t="s">
        <v>240</v>
      </c>
      <c r="AT813" t="s">
        <v>240</v>
      </c>
      <c r="AU813" t="s">
        <v>240</v>
      </c>
      <c r="AV813" t="s">
        <v>240</v>
      </c>
      <c r="AW813" t="s">
        <v>240</v>
      </c>
      <c r="AX813" s="259" t="s">
        <v>240</v>
      </c>
      <c r="AY813"/>
      <c r="AZ813" t="s">
        <v>240</v>
      </c>
    </row>
    <row r="814" spans="1:52" ht="15" x14ac:dyDescent="0.25">
      <c r="A814" s="272">
        <v>707155</v>
      </c>
      <c r="B814" s="268" t="s">
        <v>261</v>
      </c>
      <c r="C814" s="264" t="s">
        <v>188</v>
      </c>
      <c r="D814" s="264" t="s">
        <v>188</v>
      </c>
      <c r="E814" s="264" t="s">
        <v>187</v>
      </c>
      <c r="F814" s="264" t="s">
        <v>187</v>
      </c>
      <c r="G814" s="264" t="s">
        <v>187</v>
      </c>
      <c r="H814" s="264" t="s">
        <v>188</v>
      </c>
      <c r="I814" s="264" t="s">
        <v>187</v>
      </c>
      <c r="J814" s="264" t="s">
        <v>187</v>
      </c>
      <c r="K814" s="264" t="s">
        <v>187</v>
      </c>
      <c r="L814" s="264" t="s">
        <v>187</v>
      </c>
      <c r="M814" t="s">
        <v>2124</v>
      </c>
      <c r="N814" t="s">
        <v>186</v>
      </c>
      <c r="O814" s="264" t="s">
        <v>240</v>
      </c>
      <c r="P814" s="264" t="s">
        <v>240</v>
      </c>
      <c r="Q814" s="264" t="s">
        <v>240</v>
      </c>
      <c r="R814" s="264" t="s">
        <v>240</v>
      </c>
      <c r="S814" s="264" t="s">
        <v>240</v>
      </c>
      <c r="T814" s="264" t="s">
        <v>240</v>
      </c>
      <c r="U814" s="264" t="s">
        <v>240</v>
      </c>
      <c r="V814" s="264" t="s">
        <v>240</v>
      </c>
      <c r="W814" s="264" t="s">
        <v>240</v>
      </c>
      <c r="X814" s="264" t="s">
        <v>240</v>
      </c>
      <c r="Y814" s="264" t="s">
        <v>240</v>
      </c>
      <c r="Z814" s="264" t="s">
        <v>240</v>
      </c>
      <c r="AA814" s="264" t="s">
        <v>240</v>
      </c>
      <c r="AB814" s="264" t="s">
        <v>240</v>
      </c>
      <c r="AC814" s="264" t="s">
        <v>240</v>
      </c>
      <c r="AD814" s="264" t="s">
        <v>240</v>
      </c>
      <c r="AE814" s="264" t="s">
        <v>240</v>
      </c>
      <c r="AF814" s="264" t="s">
        <v>240</v>
      </c>
      <c r="AG814" s="264" t="s">
        <v>240</v>
      </c>
      <c r="AH814" s="264" t="s">
        <v>240</v>
      </c>
      <c r="AI814" s="264" t="s">
        <v>240</v>
      </c>
      <c r="AJ814" s="264" t="s">
        <v>240</v>
      </c>
      <c r="AK814" s="264" t="s">
        <v>240</v>
      </c>
      <c r="AL814" s="264" t="s">
        <v>240</v>
      </c>
      <c r="AM814" s="264" t="s">
        <v>240</v>
      </c>
      <c r="AN814" s="264" t="s">
        <v>240</v>
      </c>
      <c r="AO814" s="264" t="s">
        <v>240</v>
      </c>
      <c r="AP814" s="264" t="s">
        <v>240</v>
      </c>
      <c r="AQ814" s="264" t="s">
        <v>240</v>
      </c>
      <c r="AR814" s="264" t="s">
        <v>240</v>
      </c>
      <c r="AS814" s="264" t="s">
        <v>240</v>
      </c>
      <c r="AT814" s="264" t="s">
        <v>240</v>
      </c>
      <c r="AU814" s="264" t="s">
        <v>240</v>
      </c>
      <c r="AV814" s="264" t="s">
        <v>240</v>
      </c>
      <c r="AW814" s="264" t="s">
        <v>240</v>
      </c>
      <c r="AX814" s="264" t="s">
        <v>240</v>
      </c>
      <c r="AY814" s="264" t="s">
        <v>2044</v>
      </c>
      <c r="AZ814" t="s">
        <v>240</v>
      </c>
    </row>
    <row r="815" spans="1:52" ht="15" x14ac:dyDescent="0.25">
      <c r="A815" s="272">
        <v>707156</v>
      </c>
      <c r="B815" s="268" t="s">
        <v>261</v>
      </c>
      <c r="C815" s="264" t="s">
        <v>188</v>
      </c>
      <c r="D815" s="264" t="s">
        <v>187</v>
      </c>
      <c r="E815" s="264" t="s">
        <v>188</v>
      </c>
      <c r="F815" s="264" t="s">
        <v>187</v>
      </c>
      <c r="G815" s="264" t="s">
        <v>188</v>
      </c>
      <c r="H815" s="264" t="s">
        <v>187</v>
      </c>
      <c r="I815" s="264" t="s">
        <v>187</v>
      </c>
      <c r="J815" s="264" t="s">
        <v>187</v>
      </c>
      <c r="K815" s="264" t="s">
        <v>187</v>
      </c>
      <c r="L815" s="264" t="s">
        <v>187</v>
      </c>
      <c r="M815" t="s">
        <v>186</v>
      </c>
      <c r="N815" t="s">
        <v>186</v>
      </c>
      <c r="O815" s="264" t="s">
        <v>240</v>
      </c>
      <c r="P815" s="264" t="s">
        <v>240</v>
      </c>
      <c r="Q815" s="264" t="s">
        <v>240</v>
      </c>
      <c r="R815" s="264" t="s">
        <v>240</v>
      </c>
      <c r="S815" s="264" t="s">
        <v>240</v>
      </c>
      <c r="T815" s="264" t="s">
        <v>240</v>
      </c>
      <c r="U815" s="264" t="s">
        <v>240</v>
      </c>
      <c r="V815" s="264" t="s">
        <v>240</v>
      </c>
      <c r="W815" s="264" t="s">
        <v>240</v>
      </c>
      <c r="X815" s="264" t="s">
        <v>240</v>
      </c>
      <c r="Y815" s="264" t="s">
        <v>240</v>
      </c>
      <c r="Z815" s="264" t="s">
        <v>240</v>
      </c>
      <c r="AA815" s="264" t="s">
        <v>240</v>
      </c>
      <c r="AB815" s="264" t="s">
        <v>240</v>
      </c>
      <c r="AC815" s="264" t="s">
        <v>240</v>
      </c>
      <c r="AD815" s="264" t="s">
        <v>240</v>
      </c>
      <c r="AE815" s="264" t="s">
        <v>240</v>
      </c>
      <c r="AF815" s="264" t="s">
        <v>240</v>
      </c>
      <c r="AG815" s="264" t="s">
        <v>240</v>
      </c>
      <c r="AH815" s="264" t="s">
        <v>240</v>
      </c>
      <c r="AI815" s="264" t="s">
        <v>240</v>
      </c>
      <c r="AJ815" s="264" t="s">
        <v>240</v>
      </c>
      <c r="AK815" s="264" t="s">
        <v>240</v>
      </c>
      <c r="AL815" s="264" t="s">
        <v>240</v>
      </c>
      <c r="AM815" s="264" t="s">
        <v>240</v>
      </c>
      <c r="AN815" s="264" t="s">
        <v>240</v>
      </c>
      <c r="AO815" s="264" t="s">
        <v>240</v>
      </c>
      <c r="AP815" s="264" t="s">
        <v>240</v>
      </c>
      <c r="AQ815" s="264" t="s">
        <v>240</v>
      </c>
      <c r="AR815" s="264" t="s">
        <v>240</v>
      </c>
      <c r="AS815" s="264" t="s">
        <v>240</v>
      </c>
      <c r="AT815" s="264" t="s">
        <v>240</v>
      </c>
      <c r="AU815" s="264" t="s">
        <v>240</v>
      </c>
      <c r="AV815" s="264" t="s">
        <v>240</v>
      </c>
      <c r="AW815" s="264" t="s">
        <v>240</v>
      </c>
      <c r="AX815" s="264" t="s">
        <v>240</v>
      </c>
      <c r="AY815" s="264" t="s">
        <v>2044</v>
      </c>
      <c r="AZ815" t="s">
        <v>240</v>
      </c>
    </row>
    <row r="816" spans="1:52" ht="15" x14ac:dyDescent="0.25">
      <c r="A816" s="272">
        <v>707157</v>
      </c>
      <c r="B816" s="268" t="s">
        <v>261</v>
      </c>
      <c r="C816" s="264" t="s">
        <v>188</v>
      </c>
      <c r="D816" s="264" t="s">
        <v>188</v>
      </c>
      <c r="E816" s="264" t="s">
        <v>188</v>
      </c>
      <c r="F816" s="264" t="s">
        <v>187</v>
      </c>
      <c r="G816" s="264" t="s">
        <v>187</v>
      </c>
      <c r="H816" s="264" t="s">
        <v>187</v>
      </c>
      <c r="I816" s="264" t="s">
        <v>187</v>
      </c>
      <c r="J816" s="264" t="s">
        <v>187</v>
      </c>
      <c r="K816" s="264" t="s">
        <v>187</v>
      </c>
      <c r="L816" s="264" t="s">
        <v>187</v>
      </c>
      <c r="M816" t="s">
        <v>186</v>
      </c>
      <c r="N816" t="s">
        <v>186</v>
      </c>
      <c r="O816" s="264" t="s">
        <v>240</v>
      </c>
      <c r="P816" s="264" t="s">
        <v>240</v>
      </c>
      <c r="Q816" s="264" t="s">
        <v>240</v>
      </c>
      <c r="R816" s="264" t="s">
        <v>240</v>
      </c>
      <c r="S816" s="264" t="s">
        <v>240</v>
      </c>
      <c r="T816" s="264" t="s">
        <v>240</v>
      </c>
      <c r="U816" s="264" t="s">
        <v>240</v>
      </c>
      <c r="V816" s="264" t="s">
        <v>240</v>
      </c>
      <c r="W816" s="264" t="s">
        <v>240</v>
      </c>
      <c r="X816" s="264" t="s">
        <v>240</v>
      </c>
      <c r="Y816" s="264" t="s">
        <v>240</v>
      </c>
      <c r="Z816" s="264" t="s">
        <v>240</v>
      </c>
      <c r="AA816" s="264" t="s">
        <v>240</v>
      </c>
      <c r="AB816" s="264" t="s">
        <v>240</v>
      </c>
      <c r="AC816" s="264" t="s">
        <v>240</v>
      </c>
      <c r="AD816" s="264" t="s">
        <v>240</v>
      </c>
      <c r="AE816" s="264" t="s">
        <v>240</v>
      </c>
      <c r="AF816" s="264" t="s">
        <v>240</v>
      </c>
      <c r="AG816" s="264" t="s">
        <v>240</v>
      </c>
      <c r="AH816" s="264" t="s">
        <v>240</v>
      </c>
      <c r="AI816" s="264" t="s">
        <v>240</v>
      </c>
      <c r="AJ816" s="264" t="s">
        <v>240</v>
      </c>
      <c r="AK816" s="264" t="s">
        <v>240</v>
      </c>
      <c r="AL816" s="264" t="s">
        <v>240</v>
      </c>
      <c r="AM816" s="264" t="s">
        <v>240</v>
      </c>
      <c r="AN816" s="264" t="s">
        <v>240</v>
      </c>
      <c r="AO816" s="264" t="s">
        <v>240</v>
      </c>
      <c r="AP816" s="264" t="s">
        <v>240</v>
      </c>
      <c r="AQ816" s="264" t="s">
        <v>240</v>
      </c>
      <c r="AR816" s="264" t="s">
        <v>240</v>
      </c>
      <c r="AS816" s="264" t="s">
        <v>240</v>
      </c>
      <c r="AT816" s="264" t="s">
        <v>240</v>
      </c>
      <c r="AU816" s="264" t="s">
        <v>240</v>
      </c>
      <c r="AV816" s="264" t="s">
        <v>240</v>
      </c>
      <c r="AW816" s="264" t="s">
        <v>240</v>
      </c>
      <c r="AX816" s="264" t="s">
        <v>240</v>
      </c>
      <c r="AY816" s="264" t="s">
        <v>2044</v>
      </c>
      <c r="AZ816" t="s">
        <v>240</v>
      </c>
    </row>
    <row r="817" spans="1:52" ht="15" x14ac:dyDescent="0.25">
      <c r="A817" s="273">
        <v>707158</v>
      </c>
      <c r="B817" s="274" t="s">
        <v>262</v>
      </c>
      <c r="C817" t="s">
        <v>186</v>
      </c>
      <c r="D817" t="s">
        <v>186</v>
      </c>
      <c r="E817" t="s">
        <v>188</v>
      </c>
      <c r="F817" t="s">
        <v>186</v>
      </c>
      <c r="G817" t="s">
        <v>186</v>
      </c>
      <c r="H817" t="s">
        <v>186</v>
      </c>
      <c r="I817" t="s">
        <v>188</v>
      </c>
      <c r="J817" t="s">
        <v>188</v>
      </c>
      <c r="K817" t="s">
        <v>188</v>
      </c>
      <c r="L817" t="s">
        <v>188</v>
      </c>
      <c r="M817" t="s">
        <v>186</v>
      </c>
      <c r="N817" t="s">
        <v>186</v>
      </c>
      <c r="O817" t="s">
        <v>188</v>
      </c>
      <c r="P817" t="s">
        <v>187</v>
      </c>
      <c r="Q817" t="s">
        <v>188</v>
      </c>
      <c r="R817" t="s">
        <v>187</v>
      </c>
      <c r="S817" t="s">
        <v>188</v>
      </c>
      <c r="T817" t="s">
        <v>188</v>
      </c>
      <c r="U817" t="s">
        <v>240</v>
      </c>
      <c r="V817" t="s">
        <v>240</v>
      </c>
      <c r="W817" t="s">
        <v>240</v>
      </c>
      <c r="X817" t="s">
        <v>240</v>
      </c>
      <c r="Y817" t="s">
        <v>240</v>
      </c>
      <c r="Z817" t="s">
        <v>240</v>
      </c>
      <c r="AA817" t="s">
        <v>240</v>
      </c>
      <c r="AB817" t="s">
        <v>240</v>
      </c>
      <c r="AC817" t="s">
        <v>240</v>
      </c>
      <c r="AD817" t="s">
        <v>240</v>
      </c>
      <c r="AE817" t="s">
        <v>240</v>
      </c>
      <c r="AF817" t="s">
        <v>240</v>
      </c>
      <c r="AG817" t="s">
        <v>240</v>
      </c>
      <c r="AH817" t="s">
        <v>240</v>
      </c>
      <c r="AI817" t="s">
        <v>240</v>
      </c>
      <c r="AJ817" t="s">
        <v>240</v>
      </c>
      <c r="AK817" t="s">
        <v>240</v>
      </c>
      <c r="AL817" t="s">
        <v>240</v>
      </c>
      <c r="AM817" t="s">
        <v>240</v>
      </c>
      <c r="AN817" t="s">
        <v>240</v>
      </c>
      <c r="AO817" t="s">
        <v>240</v>
      </c>
      <c r="AP817" t="s">
        <v>240</v>
      </c>
      <c r="AQ817" t="s">
        <v>240</v>
      </c>
      <c r="AR817" t="s">
        <v>240</v>
      </c>
      <c r="AS817"/>
      <c r="AT817" t="s">
        <v>240</v>
      </c>
      <c r="AU817" t="s">
        <v>240</v>
      </c>
      <c r="AV817" t="s">
        <v>240</v>
      </c>
      <c r="AW817" t="s">
        <v>240</v>
      </c>
      <c r="AX817" s="259" t="s">
        <v>240</v>
      </c>
      <c r="AY817"/>
      <c r="AZ817" t="s">
        <v>240</v>
      </c>
    </row>
    <row r="818" spans="1:52" ht="15" x14ac:dyDescent="0.25">
      <c r="A818" s="273">
        <v>707159</v>
      </c>
      <c r="B818" s="274" t="s">
        <v>262</v>
      </c>
      <c r="C818" t="s">
        <v>186</v>
      </c>
      <c r="D818" t="s">
        <v>186</v>
      </c>
      <c r="E818" t="s">
        <v>186</v>
      </c>
      <c r="F818" t="s">
        <v>186</v>
      </c>
      <c r="G818" t="s">
        <v>186</v>
      </c>
      <c r="H818" t="s">
        <v>186</v>
      </c>
      <c r="I818" t="s">
        <v>188</v>
      </c>
      <c r="J818" t="s">
        <v>188</v>
      </c>
      <c r="K818" t="s">
        <v>188</v>
      </c>
      <c r="L818" t="s">
        <v>188</v>
      </c>
      <c r="M818" t="s">
        <v>188</v>
      </c>
      <c r="N818" t="s">
        <v>188</v>
      </c>
      <c r="O818" t="s">
        <v>188</v>
      </c>
      <c r="P818" t="s">
        <v>188</v>
      </c>
      <c r="Q818" t="s">
        <v>188</v>
      </c>
      <c r="R818" t="s">
        <v>188</v>
      </c>
      <c r="S818" t="s">
        <v>188</v>
      </c>
      <c r="T818" t="s">
        <v>188</v>
      </c>
      <c r="U818" t="s">
        <v>240</v>
      </c>
      <c r="V818" t="s">
        <v>240</v>
      </c>
      <c r="W818" t="s">
        <v>240</v>
      </c>
      <c r="X818" t="s">
        <v>240</v>
      </c>
      <c r="Y818" t="s">
        <v>240</v>
      </c>
      <c r="Z818" t="s">
        <v>240</v>
      </c>
      <c r="AA818" t="s">
        <v>240</v>
      </c>
      <c r="AB818" t="s">
        <v>240</v>
      </c>
      <c r="AC818" t="s">
        <v>240</v>
      </c>
      <c r="AD818" t="s">
        <v>240</v>
      </c>
      <c r="AE818" t="s">
        <v>240</v>
      </c>
      <c r="AF818" t="s">
        <v>240</v>
      </c>
      <c r="AG818" t="s">
        <v>240</v>
      </c>
      <c r="AH818" t="s">
        <v>240</v>
      </c>
      <c r="AI818" t="s">
        <v>240</v>
      </c>
      <c r="AJ818" t="s">
        <v>240</v>
      </c>
      <c r="AK818" t="s">
        <v>240</v>
      </c>
      <c r="AL818" t="s">
        <v>240</v>
      </c>
      <c r="AM818" t="s">
        <v>240</v>
      </c>
      <c r="AN818" t="s">
        <v>240</v>
      </c>
      <c r="AO818" t="s">
        <v>240</v>
      </c>
      <c r="AP818" t="s">
        <v>240</v>
      </c>
      <c r="AQ818" t="s">
        <v>240</v>
      </c>
      <c r="AR818" t="s">
        <v>240</v>
      </c>
      <c r="AS818" t="s">
        <v>240</v>
      </c>
      <c r="AT818" t="s">
        <v>240</v>
      </c>
      <c r="AU818" t="s">
        <v>240</v>
      </c>
      <c r="AV818" t="s">
        <v>240</v>
      </c>
      <c r="AW818" t="s">
        <v>240</v>
      </c>
      <c r="AX818" s="259" t="s">
        <v>240</v>
      </c>
      <c r="AY818"/>
      <c r="AZ818" t="s">
        <v>240</v>
      </c>
    </row>
    <row r="819" spans="1:52" ht="15" x14ac:dyDescent="0.25">
      <c r="A819" s="273">
        <v>707160</v>
      </c>
      <c r="B819" s="274" t="s">
        <v>468</v>
      </c>
      <c r="C819" t="s">
        <v>188</v>
      </c>
      <c r="D819" t="s">
        <v>188</v>
      </c>
      <c r="E819" t="s">
        <v>188</v>
      </c>
      <c r="F819" t="s">
        <v>188</v>
      </c>
      <c r="G819" t="s">
        <v>188</v>
      </c>
      <c r="H819" t="s">
        <v>188</v>
      </c>
      <c r="I819" t="s">
        <v>187</v>
      </c>
      <c r="J819" t="s">
        <v>187</v>
      </c>
      <c r="K819" t="s">
        <v>188</v>
      </c>
      <c r="L819" t="s">
        <v>186</v>
      </c>
      <c r="M819" t="s">
        <v>187</v>
      </c>
      <c r="N819" t="s">
        <v>187</v>
      </c>
      <c r="O819" t="s">
        <v>188</v>
      </c>
      <c r="P819" t="s">
        <v>187</v>
      </c>
      <c r="Q819" t="s">
        <v>188</v>
      </c>
      <c r="R819" t="s">
        <v>188</v>
      </c>
      <c r="S819" t="s">
        <v>188</v>
      </c>
      <c r="T819" t="s">
        <v>188</v>
      </c>
      <c r="U819" t="s">
        <v>188</v>
      </c>
      <c r="V819" t="s">
        <v>187</v>
      </c>
      <c r="W819" t="s">
        <v>188</v>
      </c>
      <c r="X819" t="s">
        <v>188</v>
      </c>
      <c r="Y819" t="s">
        <v>187</v>
      </c>
      <c r="Z819" t="s">
        <v>188</v>
      </c>
      <c r="AA819" t="s">
        <v>240</v>
      </c>
      <c r="AB819" t="s">
        <v>240</v>
      </c>
      <c r="AC819" t="s">
        <v>240</v>
      </c>
      <c r="AD819" t="s">
        <v>240</v>
      </c>
      <c r="AE819" t="s">
        <v>240</v>
      </c>
      <c r="AF819" t="s">
        <v>240</v>
      </c>
      <c r="AG819" t="s">
        <v>240</v>
      </c>
      <c r="AH819" t="s">
        <v>240</v>
      </c>
      <c r="AI819" t="s">
        <v>240</v>
      </c>
      <c r="AJ819" t="s">
        <v>240</v>
      </c>
      <c r="AK819" t="s">
        <v>240</v>
      </c>
      <c r="AL819" t="s">
        <v>240</v>
      </c>
      <c r="AM819" t="s">
        <v>240</v>
      </c>
      <c r="AN819" t="s">
        <v>240</v>
      </c>
      <c r="AO819" t="s">
        <v>240</v>
      </c>
      <c r="AP819" t="s">
        <v>240</v>
      </c>
      <c r="AQ819" t="s">
        <v>240</v>
      </c>
      <c r="AR819" t="s">
        <v>240</v>
      </c>
      <c r="AS819" t="s">
        <v>240</v>
      </c>
      <c r="AT819" t="s">
        <v>240</v>
      </c>
      <c r="AU819" t="s">
        <v>240</v>
      </c>
      <c r="AV819" t="s">
        <v>240</v>
      </c>
      <c r="AW819" t="s">
        <v>240</v>
      </c>
      <c r="AX819" s="259" t="s">
        <v>240</v>
      </c>
      <c r="AY819"/>
      <c r="AZ819" t="s">
        <v>240</v>
      </c>
    </row>
    <row r="820" spans="1:52" ht="15" x14ac:dyDescent="0.25">
      <c r="A820" s="273">
        <v>707162</v>
      </c>
      <c r="B820" s="274" t="s">
        <v>468</v>
      </c>
      <c r="C820" t="s">
        <v>188</v>
      </c>
      <c r="D820" t="s">
        <v>186</v>
      </c>
      <c r="E820" t="s">
        <v>186</v>
      </c>
      <c r="F820" t="s">
        <v>186</v>
      </c>
      <c r="G820" t="s">
        <v>188</v>
      </c>
      <c r="H820" t="s">
        <v>188</v>
      </c>
      <c r="I820" t="s">
        <v>186</v>
      </c>
      <c r="J820" t="s">
        <v>188</v>
      </c>
      <c r="K820" t="s">
        <v>186</v>
      </c>
      <c r="L820" t="s">
        <v>188</v>
      </c>
      <c r="M820" t="s">
        <v>186</v>
      </c>
      <c r="N820" t="s">
        <v>186</v>
      </c>
      <c r="O820" t="s">
        <v>188</v>
      </c>
      <c r="P820" t="s">
        <v>186</v>
      </c>
      <c r="Q820" t="s">
        <v>188</v>
      </c>
      <c r="R820" t="s">
        <v>186</v>
      </c>
      <c r="S820" t="s">
        <v>186</v>
      </c>
      <c r="T820" t="s">
        <v>188</v>
      </c>
      <c r="U820" t="s">
        <v>188</v>
      </c>
      <c r="V820" t="s">
        <v>188</v>
      </c>
      <c r="W820" t="s">
        <v>188</v>
      </c>
      <c r="X820" t="s">
        <v>188</v>
      </c>
      <c r="Y820" t="s">
        <v>188</v>
      </c>
      <c r="Z820" t="s">
        <v>188</v>
      </c>
      <c r="AA820" t="s">
        <v>240</v>
      </c>
      <c r="AB820" t="s">
        <v>240</v>
      </c>
      <c r="AC820" t="s">
        <v>240</v>
      </c>
      <c r="AD820" t="s">
        <v>240</v>
      </c>
      <c r="AE820" t="s">
        <v>240</v>
      </c>
      <c r="AF820" t="s">
        <v>240</v>
      </c>
      <c r="AG820" t="s">
        <v>240</v>
      </c>
      <c r="AH820" t="s">
        <v>240</v>
      </c>
      <c r="AI820" t="s">
        <v>240</v>
      </c>
      <c r="AJ820" t="s">
        <v>240</v>
      </c>
      <c r="AK820" t="s">
        <v>240</v>
      </c>
      <c r="AL820" t="s">
        <v>240</v>
      </c>
      <c r="AM820" t="s">
        <v>240</v>
      </c>
      <c r="AN820" t="s">
        <v>240</v>
      </c>
      <c r="AO820" t="s">
        <v>240</v>
      </c>
      <c r="AP820" t="s">
        <v>240</v>
      </c>
      <c r="AQ820" t="s">
        <v>240</v>
      </c>
      <c r="AR820" t="s">
        <v>240</v>
      </c>
      <c r="AS820" t="s">
        <v>240</v>
      </c>
      <c r="AT820" t="s">
        <v>240</v>
      </c>
      <c r="AU820" t="s">
        <v>240</v>
      </c>
      <c r="AV820" t="s">
        <v>240</v>
      </c>
      <c r="AW820" t="s">
        <v>240</v>
      </c>
      <c r="AX820" s="259" t="s">
        <v>240</v>
      </c>
      <c r="AY820"/>
      <c r="AZ820" t="s">
        <v>240</v>
      </c>
    </row>
    <row r="821" spans="1:52" ht="21.75" x14ac:dyDescent="0.25">
      <c r="A821" s="275">
        <v>707163</v>
      </c>
      <c r="B821" s="268" t="s">
        <v>261</v>
      </c>
      <c r="C821" s="286" t="s">
        <v>188</v>
      </c>
      <c r="D821" s="286" t="s">
        <v>188</v>
      </c>
      <c r="E821" s="286" t="s">
        <v>188</v>
      </c>
      <c r="F821" s="286" t="s">
        <v>188</v>
      </c>
      <c r="G821" s="286" t="s">
        <v>188</v>
      </c>
      <c r="H821" s="286" t="s">
        <v>188</v>
      </c>
      <c r="I821" s="286" t="s">
        <v>187</v>
      </c>
      <c r="J821" s="286" t="s">
        <v>187</v>
      </c>
      <c r="K821" s="286" t="s">
        <v>187</v>
      </c>
      <c r="L821" s="286" t="s">
        <v>188</v>
      </c>
      <c r="M821" s="286" t="s">
        <v>188</v>
      </c>
      <c r="N821" s="286" t="s">
        <v>187</v>
      </c>
      <c r="O821" s="264"/>
      <c r="P821" s="264"/>
      <c r="Q821" s="264"/>
      <c r="R821" s="264"/>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c r="AS821" s="264"/>
      <c r="AT821" s="264"/>
      <c r="AU821" s="264"/>
      <c r="AV821" s="264"/>
      <c r="AW821" s="264"/>
      <c r="AX821" s="264"/>
      <c r="AY821" s="264" t="s">
        <v>2044</v>
      </c>
      <c r="AZ821" t="s">
        <v>240</v>
      </c>
    </row>
    <row r="822" spans="1:52" ht="15" x14ac:dyDescent="0.25">
      <c r="A822" s="273">
        <v>707164</v>
      </c>
      <c r="B822" s="274" t="s">
        <v>262</v>
      </c>
      <c r="C822" t="s">
        <v>186</v>
      </c>
      <c r="D822" t="s">
        <v>188</v>
      </c>
      <c r="E822" t="s">
        <v>188</v>
      </c>
      <c r="F822" t="s">
        <v>188</v>
      </c>
      <c r="G822" t="s">
        <v>188</v>
      </c>
      <c r="H822" t="s">
        <v>188</v>
      </c>
      <c r="I822" t="s">
        <v>186</v>
      </c>
      <c r="J822" t="s">
        <v>188</v>
      </c>
      <c r="K822" t="s">
        <v>186</v>
      </c>
      <c r="L822" t="s">
        <v>188</v>
      </c>
      <c r="M822" t="s">
        <v>186</v>
      </c>
      <c r="N822" t="s">
        <v>186</v>
      </c>
      <c r="O822" t="s">
        <v>188</v>
      </c>
      <c r="P822" t="s">
        <v>188</v>
      </c>
      <c r="Q822" t="s">
        <v>187</v>
      </c>
      <c r="R822" t="s">
        <v>188</v>
      </c>
      <c r="S822" t="s">
        <v>188</v>
      </c>
      <c r="T822" t="s">
        <v>188</v>
      </c>
      <c r="U822" t="s">
        <v>240</v>
      </c>
      <c r="V822" t="s">
        <v>240</v>
      </c>
      <c r="W822" t="s">
        <v>240</v>
      </c>
      <c r="X822" t="s">
        <v>240</v>
      </c>
      <c r="Y822" t="s">
        <v>240</v>
      </c>
      <c r="Z822" t="s">
        <v>240</v>
      </c>
      <c r="AA822" t="s">
        <v>240</v>
      </c>
      <c r="AB822" t="s">
        <v>240</v>
      </c>
      <c r="AC822" t="s">
        <v>240</v>
      </c>
      <c r="AD822" t="s">
        <v>240</v>
      </c>
      <c r="AE822" t="s">
        <v>240</v>
      </c>
      <c r="AF822" t="s">
        <v>240</v>
      </c>
      <c r="AG822" t="s">
        <v>240</v>
      </c>
      <c r="AH822" t="s">
        <v>240</v>
      </c>
      <c r="AI822" t="s">
        <v>240</v>
      </c>
      <c r="AJ822" t="s">
        <v>240</v>
      </c>
      <c r="AK822" t="s">
        <v>240</v>
      </c>
      <c r="AL822" t="s">
        <v>240</v>
      </c>
      <c r="AM822" t="s">
        <v>240</v>
      </c>
      <c r="AN822" t="s">
        <v>240</v>
      </c>
      <c r="AO822" t="s">
        <v>240</v>
      </c>
      <c r="AP822" t="s">
        <v>240</v>
      </c>
      <c r="AQ822" t="s">
        <v>240</v>
      </c>
      <c r="AR822" t="s">
        <v>240</v>
      </c>
      <c r="AS822" t="s">
        <v>240</v>
      </c>
      <c r="AT822" t="s">
        <v>240</v>
      </c>
      <c r="AU822" t="s">
        <v>240</v>
      </c>
      <c r="AV822" t="s">
        <v>240</v>
      </c>
      <c r="AW822" t="s">
        <v>240</v>
      </c>
      <c r="AX822" s="259" t="s">
        <v>240</v>
      </c>
      <c r="AY822"/>
      <c r="AZ822" t="s">
        <v>240</v>
      </c>
    </row>
    <row r="823" spans="1:52" ht="15" x14ac:dyDescent="0.25">
      <c r="A823" s="272">
        <v>707165</v>
      </c>
      <c r="B823" s="268" t="s">
        <v>261</v>
      </c>
      <c r="C823" s="264" t="s">
        <v>188</v>
      </c>
      <c r="D823" s="264" t="s">
        <v>188</v>
      </c>
      <c r="E823" s="264" t="s">
        <v>188</v>
      </c>
      <c r="F823" s="264" t="s">
        <v>188</v>
      </c>
      <c r="G823" s="264" t="s">
        <v>188</v>
      </c>
      <c r="H823" s="264" t="s">
        <v>188</v>
      </c>
      <c r="I823" s="264" t="s">
        <v>187</v>
      </c>
      <c r="J823" s="264" t="s">
        <v>187</v>
      </c>
      <c r="K823" s="264" t="s">
        <v>187</v>
      </c>
      <c r="L823" s="264" t="s">
        <v>187</v>
      </c>
      <c r="M823" t="s">
        <v>186</v>
      </c>
      <c r="N823" t="s">
        <v>186</v>
      </c>
      <c r="O823" s="264" t="s">
        <v>240</v>
      </c>
      <c r="P823" s="264" t="s">
        <v>240</v>
      </c>
      <c r="Q823" s="264" t="s">
        <v>240</v>
      </c>
      <c r="R823" s="264" t="s">
        <v>240</v>
      </c>
      <c r="S823" s="264" t="s">
        <v>240</v>
      </c>
      <c r="T823" s="264" t="s">
        <v>240</v>
      </c>
      <c r="U823" s="264" t="s">
        <v>240</v>
      </c>
      <c r="V823" s="264" t="s">
        <v>240</v>
      </c>
      <c r="W823" s="264" t="s">
        <v>240</v>
      </c>
      <c r="X823" s="264" t="s">
        <v>240</v>
      </c>
      <c r="Y823" s="264" t="s">
        <v>240</v>
      </c>
      <c r="Z823" s="264" t="s">
        <v>240</v>
      </c>
      <c r="AA823" s="264" t="s">
        <v>240</v>
      </c>
      <c r="AB823" s="264" t="s">
        <v>240</v>
      </c>
      <c r="AC823" s="264" t="s">
        <v>240</v>
      </c>
      <c r="AD823" s="264" t="s">
        <v>240</v>
      </c>
      <c r="AE823" s="264" t="s">
        <v>240</v>
      </c>
      <c r="AF823" s="264" t="s">
        <v>240</v>
      </c>
      <c r="AG823" s="264" t="s">
        <v>240</v>
      </c>
      <c r="AH823" s="264" t="s">
        <v>240</v>
      </c>
      <c r="AI823" s="264" t="s">
        <v>240</v>
      </c>
      <c r="AJ823" s="264" t="s">
        <v>240</v>
      </c>
      <c r="AK823" s="264" t="s">
        <v>240</v>
      </c>
      <c r="AL823" s="264" t="s">
        <v>240</v>
      </c>
      <c r="AM823" s="264" t="s">
        <v>240</v>
      </c>
      <c r="AN823" s="264" t="s">
        <v>240</v>
      </c>
      <c r="AO823" s="264" t="s">
        <v>240</v>
      </c>
      <c r="AP823" s="264" t="s">
        <v>240</v>
      </c>
      <c r="AQ823" s="264" t="s">
        <v>240</v>
      </c>
      <c r="AR823" s="264" t="s">
        <v>240</v>
      </c>
      <c r="AS823" s="264" t="s">
        <v>240</v>
      </c>
      <c r="AT823" s="264" t="s">
        <v>240</v>
      </c>
      <c r="AU823" s="264" t="s">
        <v>240</v>
      </c>
      <c r="AV823" s="264" t="s">
        <v>240</v>
      </c>
      <c r="AW823" s="264" t="s">
        <v>240</v>
      </c>
      <c r="AX823" s="264" t="s">
        <v>240</v>
      </c>
      <c r="AY823" s="264" t="s">
        <v>2044</v>
      </c>
      <c r="AZ823" t="s">
        <v>240</v>
      </c>
    </row>
    <row r="824" spans="1:52" ht="15" x14ac:dyDescent="0.25">
      <c r="A824" s="272">
        <v>707166</v>
      </c>
      <c r="B824" s="268" t="s">
        <v>261</v>
      </c>
      <c r="C824" s="264" t="s">
        <v>187</v>
      </c>
      <c r="D824" s="264" t="s">
        <v>188</v>
      </c>
      <c r="E824" s="264" t="s">
        <v>188</v>
      </c>
      <c r="F824" s="264" t="s">
        <v>188</v>
      </c>
      <c r="G824" s="264" t="s">
        <v>188</v>
      </c>
      <c r="H824" s="264" t="s">
        <v>188</v>
      </c>
      <c r="I824" s="264" t="s">
        <v>187</v>
      </c>
      <c r="J824" s="264" t="s">
        <v>187</v>
      </c>
      <c r="K824" s="264" t="s">
        <v>187</v>
      </c>
      <c r="L824" s="264" t="s">
        <v>187</v>
      </c>
      <c r="M824" t="s">
        <v>186</v>
      </c>
      <c r="N824" t="s">
        <v>186</v>
      </c>
      <c r="O824" s="264" t="s">
        <v>240</v>
      </c>
      <c r="P824" s="264" t="s">
        <v>240</v>
      </c>
      <c r="Q824" s="264" t="s">
        <v>240</v>
      </c>
      <c r="R824" s="264" t="s">
        <v>240</v>
      </c>
      <c r="S824" s="264" t="s">
        <v>240</v>
      </c>
      <c r="T824" s="264" t="s">
        <v>240</v>
      </c>
      <c r="U824" s="264" t="s">
        <v>240</v>
      </c>
      <c r="V824" s="264" t="s">
        <v>240</v>
      </c>
      <c r="W824" s="264" t="s">
        <v>240</v>
      </c>
      <c r="X824" s="264" t="s">
        <v>240</v>
      </c>
      <c r="Y824" s="264" t="s">
        <v>240</v>
      </c>
      <c r="Z824" s="264" t="s">
        <v>240</v>
      </c>
      <c r="AA824" s="264" t="s">
        <v>240</v>
      </c>
      <c r="AB824" s="264" t="s">
        <v>240</v>
      </c>
      <c r="AC824" s="264" t="s">
        <v>240</v>
      </c>
      <c r="AD824" s="264" t="s">
        <v>240</v>
      </c>
      <c r="AE824" s="264" t="s">
        <v>240</v>
      </c>
      <c r="AF824" s="264" t="s">
        <v>240</v>
      </c>
      <c r="AG824" s="264" t="s">
        <v>240</v>
      </c>
      <c r="AH824" s="264" t="s">
        <v>240</v>
      </c>
      <c r="AI824" s="264" t="s">
        <v>240</v>
      </c>
      <c r="AJ824" s="264" t="s">
        <v>240</v>
      </c>
      <c r="AK824" s="264" t="s">
        <v>240</v>
      </c>
      <c r="AL824" s="264" t="s">
        <v>240</v>
      </c>
      <c r="AM824" s="264" t="s">
        <v>240</v>
      </c>
      <c r="AN824" s="264" t="s">
        <v>240</v>
      </c>
      <c r="AO824" s="264" t="s">
        <v>240</v>
      </c>
      <c r="AP824" s="264" t="s">
        <v>240</v>
      </c>
      <c r="AQ824" s="264" t="s">
        <v>240</v>
      </c>
      <c r="AR824" s="264" t="s">
        <v>240</v>
      </c>
      <c r="AS824" s="264" t="s">
        <v>240</v>
      </c>
      <c r="AT824" s="264" t="s">
        <v>240</v>
      </c>
      <c r="AU824" s="264" t="s">
        <v>240</v>
      </c>
      <c r="AV824" s="264" t="s">
        <v>240</v>
      </c>
      <c r="AW824" s="264" t="s">
        <v>240</v>
      </c>
      <c r="AX824" s="264" t="s">
        <v>240</v>
      </c>
      <c r="AY824" s="264" t="s">
        <v>2044</v>
      </c>
      <c r="AZ824" t="s">
        <v>240</v>
      </c>
    </row>
    <row r="825" spans="1:52" ht="15" x14ac:dyDescent="0.25">
      <c r="A825" s="272">
        <v>707167</v>
      </c>
      <c r="B825" s="268" t="s">
        <v>261</v>
      </c>
      <c r="C825" s="264" t="s">
        <v>188</v>
      </c>
      <c r="D825" s="264" t="s">
        <v>188</v>
      </c>
      <c r="E825" s="264" t="s">
        <v>188</v>
      </c>
      <c r="F825" s="264" t="s">
        <v>187</v>
      </c>
      <c r="G825" s="264" t="s">
        <v>187</v>
      </c>
      <c r="H825" s="264" t="s">
        <v>188</v>
      </c>
      <c r="I825" s="264" t="s">
        <v>187</v>
      </c>
      <c r="J825" s="264" t="s">
        <v>187</v>
      </c>
      <c r="K825" s="264" t="s">
        <v>187</v>
      </c>
      <c r="L825" s="264" t="s">
        <v>187</v>
      </c>
      <c r="M825" t="s">
        <v>188</v>
      </c>
      <c r="N825" t="s">
        <v>186</v>
      </c>
      <c r="O825" s="264" t="s">
        <v>240</v>
      </c>
      <c r="P825" s="264" t="s">
        <v>240</v>
      </c>
      <c r="Q825" s="264" t="s">
        <v>240</v>
      </c>
      <c r="R825" s="264" t="s">
        <v>240</v>
      </c>
      <c r="S825" s="264" t="s">
        <v>240</v>
      </c>
      <c r="T825" s="264" t="s">
        <v>240</v>
      </c>
      <c r="U825" s="264" t="s">
        <v>240</v>
      </c>
      <c r="V825" s="264" t="s">
        <v>240</v>
      </c>
      <c r="W825" s="264" t="s">
        <v>240</v>
      </c>
      <c r="X825" s="264" t="s">
        <v>240</v>
      </c>
      <c r="Y825" s="264" t="s">
        <v>240</v>
      </c>
      <c r="Z825" s="264" t="s">
        <v>240</v>
      </c>
      <c r="AA825" s="264" t="s">
        <v>240</v>
      </c>
      <c r="AB825" s="264" t="s">
        <v>240</v>
      </c>
      <c r="AC825" s="264" t="s">
        <v>240</v>
      </c>
      <c r="AD825" s="264" t="s">
        <v>240</v>
      </c>
      <c r="AE825" s="264" t="s">
        <v>240</v>
      </c>
      <c r="AF825" s="264" t="s">
        <v>240</v>
      </c>
      <c r="AG825" s="264" t="s">
        <v>240</v>
      </c>
      <c r="AH825" s="264" t="s">
        <v>240</v>
      </c>
      <c r="AI825" s="264" t="s">
        <v>240</v>
      </c>
      <c r="AJ825" s="264" t="s">
        <v>240</v>
      </c>
      <c r="AK825" s="264" t="s">
        <v>240</v>
      </c>
      <c r="AL825" s="264" t="s">
        <v>240</v>
      </c>
      <c r="AM825" s="264" t="s">
        <v>240</v>
      </c>
      <c r="AN825" s="264" t="s">
        <v>240</v>
      </c>
      <c r="AO825" s="264" t="s">
        <v>240</v>
      </c>
      <c r="AP825" s="264" t="s">
        <v>240</v>
      </c>
      <c r="AQ825" s="264" t="s">
        <v>240</v>
      </c>
      <c r="AR825" s="264" t="s">
        <v>240</v>
      </c>
      <c r="AS825" s="264" t="s">
        <v>240</v>
      </c>
      <c r="AT825" s="264" t="s">
        <v>240</v>
      </c>
      <c r="AU825" s="264" t="s">
        <v>240</v>
      </c>
      <c r="AV825" s="264" t="s">
        <v>240</v>
      </c>
      <c r="AW825" s="264" t="s">
        <v>240</v>
      </c>
      <c r="AX825" s="264" t="s">
        <v>240</v>
      </c>
      <c r="AY825" s="264" t="s">
        <v>2044</v>
      </c>
      <c r="AZ825" t="s">
        <v>240</v>
      </c>
    </row>
    <row r="826" spans="1:52" ht="15" x14ac:dyDescent="0.25">
      <c r="A826" s="273">
        <v>707168</v>
      </c>
      <c r="B826" s="274" t="s">
        <v>261</v>
      </c>
      <c r="C826" t="s">
        <v>240</v>
      </c>
      <c r="D826" t="s">
        <v>240</v>
      </c>
      <c r="E826" t="s">
        <v>240</v>
      </c>
      <c r="F826" t="s">
        <v>240</v>
      </c>
      <c r="G826" t="s">
        <v>240</v>
      </c>
      <c r="H826" t="s">
        <v>240</v>
      </c>
      <c r="I826" t="s">
        <v>240</v>
      </c>
      <c r="J826" t="s">
        <v>240</v>
      </c>
      <c r="K826" t="s">
        <v>240</v>
      </c>
      <c r="L826" t="s">
        <v>240</v>
      </c>
      <c r="M826" t="s">
        <v>240</v>
      </c>
      <c r="N826" t="s">
        <v>240</v>
      </c>
      <c r="O826" t="s">
        <v>240</v>
      </c>
      <c r="P826" t="s">
        <v>240</v>
      </c>
      <c r="Q826" t="s">
        <v>240</v>
      </c>
      <c r="R826" t="s">
        <v>240</v>
      </c>
      <c r="S826" t="s">
        <v>240</v>
      </c>
      <c r="T826" t="s">
        <v>240</v>
      </c>
      <c r="U826" t="s">
        <v>240</v>
      </c>
      <c r="V826" t="s">
        <v>240</v>
      </c>
      <c r="W826" t="s">
        <v>240</v>
      </c>
      <c r="X826" t="s">
        <v>240</v>
      </c>
      <c r="Y826" t="s">
        <v>240</v>
      </c>
      <c r="Z826" t="s">
        <v>240</v>
      </c>
      <c r="AA826" t="s">
        <v>240</v>
      </c>
      <c r="AB826" t="s">
        <v>240</v>
      </c>
      <c r="AC826" t="s">
        <v>240</v>
      </c>
      <c r="AD826" t="s">
        <v>240</v>
      </c>
      <c r="AE826" t="s">
        <v>240</v>
      </c>
      <c r="AF826" t="s">
        <v>240</v>
      </c>
      <c r="AG826" t="s">
        <v>240</v>
      </c>
      <c r="AH826" t="s">
        <v>240</v>
      </c>
      <c r="AI826" t="s">
        <v>240</v>
      </c>
      <c r="AJ826" t="s">
        <v>240</v>
      </c>
      <c r="AK826" t="s">
        <v>240</v>
      </c>
      <c r="AL826" t="s">
        <v>240</v>
      </c>
      <c r="AM826" t="s">
        <v>240</v>
      </c>
      <c r="AN826" t="s">
        <v>240</v>
      </c>
      <c r="AO826" t="s">
        <v>240</v>
      </c>
      <c r="AP826" t="s">
        <v>240</v>
      </c>
      <c r="AQ826" t="s">
        <v>240</v>
      </c>
      <c r="AR826" t="s">
        <v>240</v>
      </c>
      <c r="AS826" t="s">
        <v>240</v>
      </c>
      <c r="AT826" t="s">
        <v>240</v>
      </c>
      <c r="AU826" t="s">
        <v>240</v>
      </c>
      <c r="AV826" t="s">
        <v>240</v>
      </c>
      <c r="AW826" t="s">
        <v>240</v>
      </c>
      <c r="AX826" s="259" t="s">
        <v>240</v>
      </c>
      <c r="AY826"/>
      <c r="AZ826" t="s">
        <v>240</v>
      </c>
    </row>
    <row r="827" spans="1:52" ht="15" x14ac:dyDescent="0.25">
      <c r="A827" s="272">
        <v>707169</v>
      </c>
      <c r="B827" s="268" t="s">
        <v>261</v>
      </c>
      <c r="C827" s="264" t="s">
        <v>187</v>
      </c>
      <c r="D827" s="264" t="s">
        <v>187</v>
      </c>
      <c r="E827" s="264" t="s">
        <v>188</v>
      </c>
      <c r="F827" s="264" t="s">
        <v>188</v>
      </c>
      <c r="G827" s="264" t="s">
        <v>187</v>
      </c>
      <c r="H827" s="264" t="s">
        <v>187</v>
      </c>
      <c r="I827" s="264" t="s">
        <v>187</v>
      </c>
      <c r="J827" s="264" t="s">
        <v>187</v>
      </c>
      <c r="K827" s="264" t="s">
        <v>187</v>
      </c>
      <c r="L827" s="264" t="s">
        <v>187</v>
      </c>
      <c r="M827" t="s">
        <v>186</v>
      </c>
      <c r="N827" t="s">
        <v>186</v>
      </c>
      <c r="O827" s="264" t="s">
        <v>240</v>
      </c>
      <c r="P827" s="264" t="s">
        <v>240</v>
      </c>
      <c r="Q827" s="264" t="s">
        <v>240</v>
      </c>
      <c r="R827" s="264" t="s">
        <v>240</v>
      </c>
      <c r="S827" s="264" t="s">
        <v>240</v>
      </c>
      <c r="T827" s="264" t="s">
        <v>240</v>
      </c>
      <c r="U827" s="264" t="s">
        <v>240</v>
      </c>
      <c r="V827" s="264" t="s">
        <v>240</v>
      </c>
      <c r="W827" s="264" t="s">
        <v>240</v>
      </c>
      <c r="X827" s="264" t="s">
        <v>240</v>
      </c>
      <c r="Y827" s="264" t="s">
        <v>240</v>
      </c>
      <c r="Z827" s="264" t="s">
        <v>240</v>
      </c>
      <c r="AA827" s="264" t="s">
        <v>240</v>
      </c>
      <c r="AB827" s="264" t="s">
        <v>240</v>
      </c>
      <c r="AC827" s="264" t="s">
        <v>240</v>
      </c>
      <c r="AD827" s="264" t="s">
        <v>240</v>
      </c>
      <c r="AE827" s="264" t="s">
        <v>240</v>
      </c>
      <c r="AF827" s="264" t="s">
        <v>240</v>
      </c>
      <c r="AG827" s="264" t="s">
        <v>240</v>
      </c>
      <c r="AH827" s="264" t="s">
        <v>240</v>
      </c>
      <c r="AI827" s="264" t="s">
        <v>240</v>
      </c>
      <c r="AJ827" s="264" t="s">
        <v>240</v>
      </c>
      <c r="AK827" s="264" t="s">
        <v>240</v>
      </c>
      <c r="AL827" s="264" t="s">
        <v>240</v>
      </c>
      <c r="AM827" s="264" t="s">
        <v>240</v>
      </c>
      <c r="AN827" s="264" t="s">
        <v>240</v>
      </c>
      <c r="AO827" s="264" t="s">
        <v>240</v>
      </c>
      <c r="AP827" s="264" t="s">
        <v>240</v>
      </c>
      <c r="AQ827" s="264" t="s">
        <v>240</v>
      </c>
      <c r="AR827" s="264" t="s">
        <v>240</v>
      </c>
      <c r="AS827" s="264" t="s">
        <v>240</v>
      </c>
      <c r="AT827" s="264" t="s">
        <v>240</v>
      </c>
      <c r="AU827" s="264" t="s">
        <v>240</v>
      </c>
      <c r="AV827" s="264" t="s">
        <v>240</v>
      </c>
      <c r="AW827" s="264" t="s">
        <v>240</v>
      </c>
      <c r="AX827" s="264" t="s">
        <v>240</v>
      </c>
      <c r="AY827" s="264" t="s">
        <v>2044</v>
      </c>
      <c r="AZ827" t="s">
        <v>240</v>
      </c>
    </row>
    <row r="828" spans="1:52" ht="15" x14ac:dyDescent="0.25">
      <c r="A828" s="273">
        <v>707170</v>
      </c>
      <c r="B828" s="274" t="s">
        <v>261</v>
      </c>
      <c r="C828" t="s">
        <v>188</v>
      </c>
      <c r="D828" t="s">
        <v>188</v>
      </c>
      <c r="E828" t="s">
        <v>186</v>
      </c>
      <c r="F828" t="s">
        <v>186</v>
      </c>
      <c r="G828" t="s">
        <v>188</v>
      </c>
      <c r="H828" t="s">
        <v>186</v>
      </c>
      <c r="I828" t="s">
        <v>188</v>
      </c>
      <c r="J828" t="s">
        <v>188</v>
      </c>
      <c r="K828" t="s">
        <v>188</v>
      </c>
      <c r="L828" t="s">
        <v>187</v>
      </c>
      <c r="M828" t="s">
        <v>188</v>
      </c>
      <c r="N828" t="s">
        <v>188</v>
      </c>
      <c r="O828" t="s">
        <v>240</v>
      </c>
      <c r="P828" t="s">
        <v>240</v>
      </c>
      <c r="Q828" t="s">
        <v>240</v>
      </c>
      <c r="R828" t="s">
        <v>240</v>
      </c>
      <c r="S828" t="s">
        <v>240</v>
      </c>
      <c r="T828" t="s">
        <v>240</v>
      </c>
      <c r="U828" t="s">
        <v>240</v>
      </c>
      <c r="V828" t="s">
        <v>240</v>
      </c>
      <c r="W828" t="s">
        <v>240</v>
      </c>
      <c r="X828" t="s">
        <v>240</v>
      </c>
      <c r="Y828" t="s">
        <v>240</v>
      </c>
      <c r="Z828" t="s">
        <v>240</v>
      </c>
      <c r="AA828" t="s">
        <v>240</v>
      </c>
      <c r="AB828" t="s">
        <v>240</v>
      </c>
      <c r="AC828" t="s">
        <v>240</v>
      </c>
      <c r="AD828" t="s">
        <v>240</v>
      </c>
      <c r="AE828" t="s">
        <v>240</v>
      </c>
      <c r="AF828" t="s">
        <v>240</v>
      </c>
      <c r="AG828" t="s">
        <v>240</v>
      </c>
      <c r="AH828" t="s">
        <v>240</v>
      </c>
      <c r="AI828" t="s">
        <v>240</v>
      </c>
      <c r="AJ828" t="s">
        <v>240</v>
      </c>
      <c r="AK828" t="s">
        <v>240</v>
      </c>
      <c r="AL828" t="s">
        <v>240</v>
      </c>
      <c r="AM828" t="s">
        <v>240</v>
      </c>
      <c r="AN828" t="s">
        <v>240</v>
      </c>
      <c r="AO828" t="s">
        <v>240</v>
      </c>
      <c r="AP828" t="s">
        <v>240</v>
      </c>
      <c r="AQ828" t="s">
        <v>240</v>
      </c>
      <c r="AR828" t="s">
        <v>240</v>
      </c>
      <c r="AS828"/>
      <c r="AT828" t="s">
        <v>240</v>
      </c>
      <c r="AU828" t="s">
        <v>240</v>
      </c>
      <c r="AV828" t="s">
        <v>240</v>
      </c>
      <c r="AW828" t="s">
        <v>240</v>
      </c>
      <c r="AX828" s="259" t="s">
        <v>240</v>
      </c>
      <c r="AY828"/>
      <c r="AZ828" t="s">
        <v>240</v>
      </c>
    </row>
    <row r="829" spans="1:52" ht="15" x14ac:dyDescent="0.25">
      <c r="A829" s="273">
        <v>707171</v>
      </c>
      <c r="B829" s="274" t="s">
        <v>261</v>
      </c>
      <c r="C829" t="s">
        <v>186</v>
      </c>
      <c r="D829" t="s">
        <v>186</v>
      </c>
      <c r="E829" t="s">
        <v>188</v>
      </c>
      <c r="F829" t="s">
        <v>188</v>
      </c>
      <c r="G829" t="s">
        <v>186</v>
      </c>
      <c r="H829" t="s">
        <v>186</v>
      </c>
      <c r="I829" t="s">
        <v>188</v>
      </c>
      <c r="J829" t="s">
        <v>188</v>
      </c>
      <c r="K829" t="s">
        <v>188</v>
      </c>
      <c r="L829" t="s">
        <v>187</v>
      </c>
      <c r="M829" t="s">
        <v>187</v>
      </c>
      <c r="N829" t="s">
        <v>187</v>
      </c>
      <c r="O829" t="s">
        <v>240</v>
      </c>
      <c r="P829" t="s">
        <v>240</v>
      </c>
      <c r="Q829" t="s">
        <v>240</v>
      </c>
      <c r="R829" t="s">
        <v>240</v>
      </c>
      <c r="S829" t="s">
        <v>240</v>
      </c>
      <c r="T829" t="s">
        <v>240</v>
      </c>
      <c r="U829" t="s">
        <v>240</v>
      </c>
      <c r="V829" t="s">
        <v>240</v>
      </c>
      <c r="W829" t="s">
        <v>240</v>
      </c>
      <c r="X829" t="s">
        <v>240</v>
      </c>
      <c r="Y829" t="s">
        <v>240</v>
      </c>
      <c r="Z829" t="s">
        <v>240</v>
      </c>
      <c r="AA829" t="s">
        <v>240</v>
      </c>
      <c r="AB829" t="s">
        <v>240</v>
      </c>
      <c r="AC829" t="s">
        <v>240</v>
      </c>
      <c r="AD829" t="s">
        <v>240</v>
      </c>
      <c r="AE829" t="s">
        <v>240</v>
      </c>
      <c r="AF829" t="s">
        <v>240</v>
      </c>
      <c r="AG829" t="s">
        <v>240</v>
      </c>
      <c r="AH829" t="s">
        <v>240</v>
      </c>
      <c r="AI829" t="s">
        <v>240</v>
      </c>
      <c r="AJ829" t="s">
        <v>240</v>
      </c>
      <c r="AK829" t="s">
        <v>240</v>
      </c>
      <c r="AL829" t="s">
        <v>240</v>
      </c>
      <c r="AM829" t="s">
        <v>240</v>
      </c>
      <c r="AN829" t="s">
        <v>240</v>
      </c>
      <c r="AO829" t="s">
        <v>240</v>
      </c>
      <c r="AP829" t="s">
        <v>240</v>
      </c>
      <c r="AQ829" t="s">
        <v>240</v>
      </c>
      <c r="AR829" t="s">
        <v>240</v>
      </c>
      <c r="AS829" t="s">
        <v>240</v>
      </c>
      <c r="AT829" t="s">
        <v>240</v>
      </c>
      <c r="AU829" t="s">
        <v>240</v>
      </c>
      <c r="AV829" t="s">
        <v>240</v>
      </c>
      <c r="AW829" t="s">
        <v>240</v>
      </c>
      <c r="AX829" s="259" t="s">
        <v>240</v>
      </c>
      <c r="AY829"/>
      <c r="AZ829" t="s">
        <v>240</v>
      </c>
    </row>
    <row r="830" spans="1:52" ht="15" x14ac:dyDescent="0.25">
      <c r="A830" s="272">
        <v>707172</v>
      </c>
      <c r="B830" s="268" t="s">
        <v>261</v>
      </c>
      <c r="C830" s="264" t="s">
        <v>188</v>
      </c>
      <c r="D830" s="264" t="s">
        <v>188</v>
      </c>
      <c r="E830" s="264" t="s">
        <v>188</v>
      </c>
      <c r="F830" s="264" t="s">
        <v>188</v>
      </c>
      <c r="G830" s="264" t="s">
        <v>188</v>
      </c>
      <c r="H830" s="264" t="s">
        <v>187</v>
      </c>
      <c r="I830" s="264" t="s">
        <v>187</v>
      </c>
      <c r="J830" s="264" t="s">
        <v>187</v>
      </c>
      <c r="K830" s="264" t="s">
        <v>187</v>
      </c>
      <c r="L830" s="264" t="s">
        <v>187</v>
      </c>
      <c r="M830" t="s">
        <v>2124</v>
      </c>
      <c r="N830" t="s">
        <v>186</v>
      </c>
      <c r="O830" s="264" t="s">
        <v>240</v>
      </c>
      <c r="P830" s="264" t="s">
        <v>240</v>
      </c>
      <c r="Q830" s="264" t="s">
        <v>240</v>
      </c>
      <c r="R830" s="264" t="s">
        <v>240</v>
      </c>
      <c r="S830" s="264" t="s">
        <v>240</v>
      </c>
      <c r="T830" s="264" t="s">
        <v>240</v>
      </c>
      <c r="U830" s="264" t="s">
        <v>240</v>
      </c>
      <c r="V830" s="264" t="s">
        <v>240</v>
      </c>
      <c r="W830" s="264" t="s">
        <v>240</v>
      </c>
      <c r="X830" s="264" t="s">
        <v>240</v>
      </c>
      <c r="Y830" s="264" t="s">
        <v>240</v>
      </c>
      <c r="Z830" s="264" t="s">
        <v>240</v>
      </c>
      <c r="AA830" s="264" t="s">
        <v>240</v>
      </c>
      <c r="AB830" s="264" t="s">
        <v>240</v>
      </c>
      <c r="AC830" s="264" t="s">
        <v>240</v>
      </c>
      <c r="AD830" s="264" t="s">
        <v>240</v>
      </c>
      <c r="AE830" s="264" t="s">
        <v>240</v>
      </c>
      <c r="AF830" s="264" t="s">
        <v>240</v>
      </c>
      <c r="AG830" s="264" t="s">
        <v>240</v>
      </c>
      <c r="AH830" s="264" t="s">
        <v>240</v>
      </c>
      <c r="AI830" s="264" t="s">
        <v>240</v>
      </c>
      <c r="AJ830" s="264" t="s">
        <v>240</v>
      </c>
      <c r="AK830" s="264" t="s">
        <v>240</v>
      </c>
      <c r="AL830" s="264" t="s">
        <v>240</v>
      </c>
      <c r="AM830" s="264" t="s">
        <v>240</v>
      </c>
      <c r="AN830" s="264" t="s">
        <v>240</v>
      </c>
      <c r="AO830" s="264" t="s">
        <v>240</v>
      </c>
      <c r="AP830" s="264" t="s">
        <v>240</v>
      </c>
      <c r="AQ830" s="264" t="s">
        <v>240</v>
      </c>
      <c r="AR830" s="264" t="s">
        <v>240</v>
      </c>
      <c r="AS830" s="264" t="s">
        <v>240</v>
      </c>
      <c r="AT830" s="264" t="s">
        <v>240</v>
      </c>
      <c r="AU830" s="264" t="s">
        <v>240</v>
      </c>
      <c r="AV830" s="264" t="s">
        <v>240</v>
      </c>
      <c r="AW830" s="264" t="s">
        <v>240</v>
      </c>
      <c r="AX830" s="264" t="s">
        <v>240</v>
      </c>
      <c r="AY830" s="264" t="s">
        <v>2044</v>
      </c>
      <c r="AZ830" t="s">
        <v>240</v>
      </c>
    </row>
    <row r="831" spans="1:52" ht="15" x14ac:dyDescent="0.25">
      <c r="A831" s="272">
        <v>707173</v>
      </c>
      <c r="B831" s="268" t="s">
        <v>261</v>
      </c>
      <c r="C831" s="264" t="s">
        <v>188</v>
      </c>
      <c r="D831" s="264" t="s">
        <v>188</v>
      </c>
      <c r="E831" s="264" t="s">
        <v>188</v>
      </c>
      <c r="F831" s="264" t="s">
        <v>188</v>
      </c>
      <c r="G831" s="264" t="s">
        <v>188</v>
      </c>
      <c r="H831" s="264" t="s">
        <v>188</v>
      </c>
      <c r="I831" s="264" t="s">
        <v>187</v>
      </c>
      <c r="J831" s="264" t="s">
        <v>187</v>
      </c>
      <c r="K831" s="264" t="s">
        <v>187</v>
      </c>
      <c r="L831" s="264" t="s">
        <v>187</v>
      </c>
      <c r="M831" t="s">
        <v>186</v>
      </c>
      <c r="N831" t="s">
        <v>186</v>
      </c>
      <c r="O831" s="264" t="s">
        <v>240</v>
      </c>
      <c r="P831" s="264" t="s">
        <v>240</v>
      </c>
      <c r="Q831" s="264" t="s">
        <v>240</v>
      </c>
      <c r="R831" s="264" t="s">
        <v>240</v>
      </c>
      <c r="S831" s="264" t="s">
        <v>240</v>
      </c>
      <c r="T831" s="264" t="s">
        <v>240</v>
      </c>
      <c r="U831" s="264" t="s">
        <v>240</v>
      </c>
      <c r="V831" s="264" t="s">
        <v>240</v>
      </c>
      <c r="W831" s="264" t="s">
        <v>240</v>
      </c>
      <c r="X831" s="264" t="s">
        <v>240</v>
      </c>
      <c r="Y831" s="264" t="s">
        <v>240</v>
      </c>
      <c r="Z831" s="264" t="s">
        <v>240</v>
      </c>
      <c r="AA831" s="264" t="s">
        <v>240</v>
      </c>
      <c r="AB831" s="264" t="s">
        <v>240</v>
      </c>
      <c r="AC831" s="264" t="s">
        <v>240</v>
      </c>
      <c r="AD831" s="264" t="s">
        <v>240</v>
      </c>
      <c r="AE831" s="264" t="s">
        <v>240</v>
      </c>
      <c r="AF831" s="264" t="s">
        <v>240</v>
      </c>
      <c r="AG831" s="264" t="s">
        <v>240</v>
      </c>
      <c r="AH831" s="264" t="s">
        <v>240</v>
      </c>
      <c r="AI831" s="264" t="s">
        <v>240</v>
      </c>
      <c r="AJ831" s="264" t="s">
        <v>240</v>
      </c>
      <c r="AK831" s="264" t="s">
        <v>240</v>
      </c>
      <c r="AL831" s="264" t="s">
        <v>240</v>
      </c>
      <c r="AM831" s="264" t="s">
        <v>240</v>
      </c>
      <c r="AN831" s="264" t="s">
        <v>240</v>
      </c>
      <c r="AO831" s="264" t="s">
        <v>240</v>
      </c>
      <c r="AP831" s="264" t="s">
        <v>240</v>
      </c>
      <c r="AQ831" s="264" t="s">
        <v>240</v>
      </c>
      <c r="AR831" s="264" t="s">
        <v>240</v>
      </c>
      <c r="AS831" s="264" t="s">
        <v>240</v>
      </c>
      <c r="AT831" s="264" t="s">
        <v>240</v>
      </c>
      <c r="AU831" s="264" t="s">
        <v>240</v>
      </c>
      <c r="AV831" s="264" t="s">
        <v>240</v>
      </c>
      <c r="AW831" s="264" t="s">
        <v>240</v>
      </c>
      <c r="AX831" s="264" t="s">
        <v>240</v>
      </c>
      <c r="AY831" s="264" t="s">
        <v>2044</v>
      </c>
      <c r="AZ831" t="s">
        <v>240</v>
      </c>
    </row>
    <row r="832" spans="1:52" ht="15" x14ac:dyDescent="0.25">
      <c r="A832" s="273">
        <v>707174</v>
      </c>
      <c r="B832" s="274" t="s">
        <v>261</v>
      </c>
      <c r="C832" t="s">
        <v>188</v>
      </c>
      <c r="D832" t="s">
        <v>188</v>
      </c>
      <c r="E832" t="s">
        <v>188</v>
      </c>
      <c r="F832" t="s">
        <v>186</v>
      </c>
      <c r="G832" t="s">
        <v>186</v>
      </c>
      <c r="H832" t="s">
        <v>188</v>
      </c>
      <c r="I832" t="s">
        <v>187</v>
      </c>
      <c r="J832" t="s">
        <v>187</v>
      </c>
      <c r="K832" t="s">
        <v>187</v>
      </c>
      <c r="L832" t="s">
        <v>187</v>
      </c>
      <c r="M832" t="s">
        <v>187</v>
      </c>
      <c r="N832" t="s">
        <v>187</v>
      </c>
      <c r="O832" t="s">
        <v>240</v>
      </c>
      <c r="P832" t="s">
        <v>240</v>
      </c>
      <c r="Q832" t="s">
        <v>240</v>
      </c>
      <c r="R832" t="s">
        <v>240</v>
      </c>
      <c r="S832" t="s">
        <v>240</v>
      </c>
      <c r="T832" t="s">
        <v>240</v>
      </c>
      <c r="U832" t="s">
        <v>240</v>
      </c>
      <c r="V832" t="s">
        <v>240</v>
      </c>
      <c r="W832" t="s">
        <v>240</v>
      </c>
      <c r="X832" t="s">
        <v>240</v>
      </c>
      <c r="Y832" t="s">
        <v>240</v>
      </c>
      <c r="Z832" t="s">
        <v>240</v>
      </c>
      <c r="AA832" t="s">
        <v>240</v>
      </c>
      <c r="AB832" t="s">
        <v>240</v>
      </c>
      <c r="AC832" t="s">
        <v>240</v>
      </c>
      <c r="AD832" t="s">
        <v>240</v>
      </c>
      <c r="AE832" t="s">
        <v>240</v>
      </c>
      <c r="AF832" t="s">
        <v>240</v>
      </c>
      <c r="AG832" t="s">
        <v>240</v>
      </c>
      <c r="AH832" t="s">
        <v>240</v>
      </c>
      <c r="AI832" t="s">
        <v>240</v>
      </c>
      <c r="AJ832" t="s">
        <v>240</v>
      </c>
      <c r="AK832" t="s">
        <v>240</v>
      </c>
      <c r="AL832" t="s">
        <v>240</v>
      </c>
      <c r="AM832" t="s">
        <v>240</v>
      </c>
      <c r="AN832" t="s">
        <v>240</v>
      </c>
      <c r="AO832" t="s">
        <v>240</v>
      </c>
      <c r="AP832" t="s">
        <v>240</v>
      </c>
      <c r="AQ832" t="s">
        <v>240</v>
      </c>
      <c r="AR832" t="s">
        <v>240</v>
      </c>
      <c r="AS832"/>
      <c r="AT832" t="s">
        <v>240</v>
      </c>
      <c r="AU832" t="s">
        <v>240</v>
      </c>
      <c r="AV832" t="s">
        <v>240</v>
      </c>
      <c r="AW832" t="s">
        <v>240</v>
      </c>
      <c r="AX832" s="259" t="s">
        <v>240</v>
      </c>
      <c r="AY832"/>
      <c r="AZ832" t="s">
        <v>240</v>
      </c>
    </row>
    <row r="833" spans="1:52" ht="15" x14ac:dyDescent="0.25">
      <c r="A833" s="272">
        <v>707175</v>
      </c>
      <c r="B833" s="268" t="s">
        <v>261</v>
      </c>
      <c r="C833" s="264" t="s">
        <v>188</v>
      </c>
      <c r="D833" s="264" t="s">
        <v>187</v>
      </c>
      <c r="E833" s="264" t="s">
        <v>188</v>
      </c>
      <c r="F833" s="264" t="s">
        <v>187</v>
      </c>
      <c r="G833" s="264" t="s">
        <v>187</v>
      </c>
      <c r="H833" s="264" t="s">
        <v>188</v>
      </c>
      <c r="I833" s="264" t="s">
        <v>187</v>
      </c>
      <c r="J833" s="264" t="s">
        <v>187</v>
      </c>
      <c r="K833" s="264" t="s">
        <v>187</v>
      </c>
      <c r="L833" s="264" t="s">
        <v>187</v>
      </c>
      <c r="M833" t="s">
        <v>188</v>
      </c>
      <c r="N833" t="s">
        <v>186</v>
      </c>
      <c r="O833" s="264" t="s">
        <v>240</v>
      </c>
      <c r="P833" s="264" t="s">
        <v>240</v>
      </c>
      <c r="Q833" s="264" t="s">
        <v>240</v>
      </c>
      <c r="R833" s="264" t="s">
        <v>240</v>
      </c>
      <c r="S833" s="264" t="s">
        <v>240</v>
      </c>
      <c r="T833" s="264" t="s">
        <v>240</v>
      </c>
      <c r="U833" s="264" t="s">
        <v>240</v>
      </c>
      <c r="V833" s="264" t="s">
        <v>240</v>
      </c>
      <c r="W833" s="264" t="s">
        <v>240</v>
      </c>
      <c r="X833" s="264" t="s">
        <v>240</v>
      </c>
      <c r="Y833" s="264" t="s">
        <v>240</v>
      </c>
      <c r="Z833" s="264" t="s">
        <v>240</v>
      </c>
      <c r="AA833" s="264" t="s">
        <v>240</v>
      </c>
      <c r="AB833" s="264" t="s">
        <v>240</v>
      </c>
      <c r="AC833" s="264" t="s">
        <v>240</v>
      </c>
      <c r="AD833" s="264" t="s">
        <v>240</v>
      </c>
      <c r="AE833" s="264" t="s">
        <v>240</v>
      </c>
      <c r="AF833" s="264" t="s">
        <v>240</v>
      </c>
      <c r="AG833" s="264" t="s">
        <v>240</v>
      </c>
      <c r="AH833" s="264" t="s">
        <v>240</v>
      </c>
      <c r="AI833" s="264" t="s">
        <v>240</v>
      </c>
      <c r="AJ833" s="264" t="s">
        <v>240</v>
      </c>
      <c r="AK833" s="264" t="s">
        <v>240</v>
      </c>
      <c r="AL833" s="264" t="s">
        <v>240</v>
      </c>
      <c r="AM833" s="264" t="s">
        <v>240</v>
      </c>
      <c r="AN833" s="264" t="s">
        <v>240</v>
      </c>
      <c r="AO833" s="264" t="s">
        <v>240</v>
      </c>
      <c r="AP833" s="264" t="s">
        <v>240</v>
      </c>
      <c r="AQ833" s="264" t="s">
        <v>240</v>
      </c>
      <c r="AR833" s="264" t="s">
        <v>240</v>
      </c>
      <c r="AS833" s="264" t="s">
        <v>240</v>
      </c>
      <c r="AT833" s="264" t="s">
        <v>240</v>
      </c>
      <c r="AU833" s="264" t="s">
        <v>240</v>
      </c>
      <c r="AV833" s="264" t="s">
        <v>240</v>
      </c>
      <c r="AW833" s="264" t="s">
        <v>240</v>
      </c>
      <c r="AX833" s="264" t="s">
        <v>240</v>
      </c>
      <c r="AY833" s="264" t="s">
        <v>2044</v>
      </c>
      <c r="AZ833" t="s">
        <v>240</v>
      </c>
    </row>
    <row r="834" spans="1:52" ht="15" x14ac:dyDescent="0.25">
      <c r="A834" s="273">
        <v>707176</v>
      </c>
      <c r="B834" s="274" t="s">
        <v>467</v>
      </c>
      <c r="C834" t="s">
        <v>186</v>
      </c>
      <c r="D834" t="s">
        <v>188</v>
      </c>
      <c r="E834" t="s">
        <v>186</v>
      </c>
      <c r="F834" t="s">
        <v>188</v>
      </c>
      <c r="G834" t="s">
        <v>188</v>
      </c>
      <c r="H834" t="s">
        <v>188</v>
      </c>
      <c r="I834" t="s">
        <v>188</v>
      </c>
      <c r="J834" t="s">
        <v>186</v>
      </c>
      <c r="K834" t="s">
        <v>186</v>
      </c>
      <c r="L834" t="s">
        <v>188</v>
      </c>
      <c r="M834" t="s">
        <v>186</v>
      </c>
      <c r="N834" t="s">
        <v>186</v>
      </c>
      <c r="O834" t="s">
        <v>240</v>
      </c>
      <c r="P834" t="s">
        <v>240</v>
      </c>
      <c r="Q834" t="s">
        <v>240</v>
      </c>
      <c r="R834" t="s">
        <v>240</v>
      </c>
      <c r="S834" t="s">
        <v>240</v>
      </c>
      <c r="T834" t="s">
        <v>240</v>
      </c>
      <c r="U834" t="s">
        <v>240</v>
      </c>
      <c r="V834" t="s">
        <v>240</v>
      </c>
      <c r="W834" t="s">
        <v>240</v>
      </c>
      <c r="X834" t="s">
        <v>240</v>
      </c>
      <c r="Y834" t="s">
        <v>240</v>
      </c>
      <c r="Z834" t="s">
        <v>240</v>
      </c>
      <c r="AA834" t="s">
        <v>240</v>
      </c>
      <c r="AB834" t="s">
        <v>240</v>
      </c>
      <c r="AC834" t="s">
        <v>240</v>
      </c>
      <c r="AD834" t="s">
        <v>240</v>
      </c>
      <c r="AE834" t="s">
        <v>240</v>
      </c>
      <c r="AF834" t="s">
        <v>240</v>
      </c>
      <c r="AG834" t="s">
        <v>240</v>
      </c>
      <c r="AH834" t="s">
        <v>240</v>
      </c>
      <c r="AI834" t="s">
        <v>240</v>
      </c>
      <c r="AJ834" t="s">
        <v>240</v>
      </c>
      <c r="AK834" t="s">
        <v>240</v>
      </c>
      <c r="AL834" t="s">
        <v>240</v>
      </c>
      <c r="AM834" t="s">
        <v>240</v>
      </c>
      <c r="AN834" t="s">
        <v>240</v>
      </c>
      <c r="AO834" t="s">
        <v>240</v>
      </c>
      <c r="AP834" t="s">
        <v>240</v>
      </c>
      <c r="AQ834" t="s">
        <v>240</v>
      </c>
      <c r="AR834" t="s">
        <v>240</v>
      </c>
      <c r="AS834"/>
      <c r="AT834" t="s">
        <v>240</v>
      </c>
      <c r="AU834" t="s">
        <v>240</v>
      </c>
      <c r="AV834" t="s">
        <v>240</v>
      </c>
      <c r="AW834" t="s">
        <v>240</v>
      </c>
      <c r="AX834" s="259" t="s">
        <v>240</v>
      </c>
      <c r="AY834"/>
      <c r="AZ834" t="s">
        <v>240</v>
      </c>
    </row>
    <row r="835" spans="1:52" ht="15" x14ac:dyDescent="0.25">
      <c r="A835" s="272">
        <v>707177</v>
      </c>
      <c r="B835" s="268" t="s">
        <v>261</v>
      </c>
      <c r="C835" s="264" t="s">
        <v>186</v>
      </c>
      <c r="D835" s="264" t="s">
        <v>186</v>
      </c>
      <c r="E835" s="264" t="s">
        <v>188</v>
      </c>
      <c r="F835" s="264" t="s">
        <v>188</v>
      </c>
      <c r="G835" s="264" t="s">
        <v>188</v>
      </c>
      <c r="H835" s="264" t="s">
        <v>188</v>
      </c>
      <c r="I835" s="264" t="s">
        <v>187</v>
      </c>
      <c r="J835" s="264" t="s">
        <v>187</v>
      </c>
      <c r="K835" s="264" t="s">
        <v>188</v>
      </c>
      <c r="L835" s="264" t="s">
        <v>188</v>
      </c>
      <c r="M835" t="s">
        <v>186</v>
      </c>
      <c r="N835" t="s">
        <v>186</v>
      </c>
      <c r="O835" s="264" t="s">
        <v>240</v>
      </c>
      <c r="P835" s="264" t="s">
        <v>240</v>
      </c>
      <c r="Q835" s="264" t="s">
        <v>240</v>
      </c>
      <c r="R835" s="264" t="s">
        <v>240</v>
      </c>
      <c r="S835" s="264" t="s">
        <v>240</v>
      </c>
      <c r="T835" s="264" t="s">
        <v>240</v>
      </c>
      <c r="U835" s="264" t="s">
        <v>240</v>
      </c>
      <c r="V835" s="264" t="s">
        <v>240</v>
      </c>
      <c r="W835" s="264" t="s">
        <v>240</v>
      </c>
      <c r="X835" s="264" t="s">
        <v>240</v>
      </c>
      <c r="Y835" s="264" t="s">
        <v>240</v>
      </c>
      <c r="Z835" s="264" t="s">
        <v>240</v>
      </c>
      <c r="AA835" s="264" t="s">
        <v>240</v>
      </c>
      <c r="AB835" s="264" t="s">
        <v>240</v>
      </c>
      <c r="AC835" s="264" t="s">
        <v>240</v>
      </c>
      <c r="AD835" s="264" t="s">
        <v>240</v>
      </c>
      <c r="AE835" s="264" t="s">
        <v>240</v>
      </c>
      <c r="AF835" s="264" t="s">
        <v>240</v>
      </c>
      <c r="AG835" s="264" t="s">
        <v>240</v>
      </c>
      <c r="AH835" s="264" t="s">
        <v>240</v>
      </c>
      <c r="AI835" s="264" t="s">
        <v>240</v>
      </c>
      <c r="AJ835" s="264" t="s">
        <v>240</v>
      </c>
      <c r="AK835" s="264" t="s">
        <v>240</v>
      </c>
      <c r="AL835" s="264" t="s">
        <v>240</v>
      </c>
      <c r="AM835" s="264" t="s">
        <v>240</v>
      </c>
      <c r="AN835" s="264" t="s">
        <v>240</v>
      </c>
      <c r="AO835" s="264" t="s">
        <v>240</v>
      </c>
      <c r="AP835" s="264" t="s">
        <v>240</v>
      </c>
      <c r="AQ835" s="264" t="s">
        <v>240</v>
      </c>
      <c r="AR835" s="264" t="s">
        <v>240</v>
      </c>
      <c r="AS835" s="264" t="s">
        <v>240</v>
      </c>
      <c r="AT835" s="264" t="s">
        <v>240</v>
      </c>
      <c r="AU835" s="264" t="s">
        <v>240</v>
      </c>
      <c r="AV835" s="264" t="s">
        <v>240</v>
      </c>
      <c r="AW835" s="264" t="s">
        <v>240</v>
      </c>
      <c r="AX835" s="264" t="s">
        <v>240</v>
      </c>
      <c r="AY835" s="264" t="s">
        <v>2044</v>
      </c>
      <c r="AZ835" t="s">
        <v>240</v>
      </c>
    </row>
    <row r="836" spans="1:52" ht="15" x14ac:dyDescent="0.25">
      <c r="A836" s="272">
        <v>707178</v>
      </c>
      <c r="B836" s="268" t="s">
        <v>261</v>
      </c>
      <c r="C836" s="264" t="s">
        <v>188</v>
      </c>
      <c r="D836" s="264" t="s">
        <v>188</v>
      </c>
      <c r="E836" s="264" t="s">
        <v>188</v>
      </c>
      <c r="F836" s="264" t="s">
        <v>188</v>
      </c>
      <c r="G836" s="264" t="s">
        <v>187</v>
      </c>
      <c r="H836" s="264" t="s">
        <v>187</v>
      </c>
      <c r="I836" s="264" t="s">
        <v>187</v>
      </c>
      <c r="J836" s="264" t="s">
        <v>187</v>
      </c>
      <c r="K836" s="264" t="s">
        <v>187</v>
      </c>
      <c r="L836" s="264" t="s">
        <v>187</v>
      </c>
      <c r="M836" t="s">
        <v>186</v>
      </c>
      <c r="N836" t="s">
        <v>186</v>
      </c>
      <c r="O836" s="264" t="s">
        <v>240</v>
      </c>
      <c r="P836" s="264" t="s">
        <v>240</v>
      </c>
      <c r="Q836" s="264" t="s">
        <v>240</v>
      </c>
      <c r="R836" s="264" t="s">
        <v>240</v>
      </c>
      <c r="S836" s="264" t="s">
        <v>240</v>
      </c>
      <c r="T836" s="264" t="s">
        <v>240</v>
      </c>
      <c r="U836" s="264" t="s">
        <v>240</v>
      </c>
      <c r="V836" s="264" t="s">
        <v>240</v>
      </c>
      <c r="W836" s="264" t="s">
        <v>240</v>
      </c>
      <c r="X836" s="264" t="s">
        <v>240</v>
      </c>
      <c r="Y836" s="264" t="s">
        <v>240</v>
      </c>
      <c r="Z836" s="264" t="s">
        <v>240</v>
      </c>
      <c r="AA836" s="264" t="s">
        <v>240</v>
      </c>
      <c r="AB836" s="264" t="s">
        <v>240</v>
      </c>
      <c r="AC836" s="264" t="s">
        <v>240</v>
      </c>
      <c r="AD836" s="264" t="s">
        <v>240</v>
      </c>
      <c r="AE836" s="264" t="s">
        <v>240</v>
      </c>
      <c r="AF836" s="264" t="s">
        <v>240</v>
      </c>
      <c r="AG836" s="264" t="s">
        <v>240</v>
      </c>
      <c r="AH836" s="264" t="s">
        <v>240</v>
      </c>
      <c r="AI836" s="264" t="s">
        <v>240</v>
      </c>
      <c r="AJ836" s="264" t="s">
        <v>240</v>
      </c>
      <c r="AK836" s="264" t="s">
        <v>240</v>
      </c>
      <c r="AL836" s="264" t="s">
        <v>240</v>
      </c>
      <c r="AM836" s="264" t="s">
        <v>240</v>
      </c>
      <c r="AN836" s="264" t="s">
        <v>240</v>
      </c>
      <c r="AO836" s="264" t="s">
        <v>240</v>
      </c>
      <c r="AP836" s="264" t="s">
        <v>240</v>
      </c>
      <c r="AQ836" s="264" t="s">
        <v>240</v>
      </c>
      <c r="AR836" s="264" t="s">
        <v>240</v>
      </c>
      <c r="AS836" s="264" t="s">
        <v>240</v>
      </c>
      <c r="AT836" s="264" t="s">
        <v>240</v>
      </c>
      <c r="AU836" s="264" t="s">
        <v>240</v>
      </c>
      <c r="AV836" s="264" t="s">
        <v>240</v>
      </c>
      <c r="AW836" s="264" t="s">
        <v>240</v>
      </c>
      <c r="AX836" s="264" t="s">
        <v>240</v>
      </c>
      <c r="AY836" s="264" t="s">
        <v>2044</v>
      </c>
      <c r="AZ836" t="s">
        <v>240</v>
      </c>
    </row>
    <row r="837" spans="1:52" ht="15" x14ac:dyDescent="0.25">
      <c r="A837" s="272">
        <v>707179</v>
      </c>
      <c r="B837" s="268" t="s">
        <v>261</v>
      </c>
      <c r="C837" s="264" t="s">
        <v>188</v>
      </c>
      <c r="D837" s="264" t="s">
        <v>188</v>
      </c>
      <c r="E837" s="264" t="s">
        <v>188</v>
      </c>
      <c r="F837" s="264" t="s">
        <v>188</v>
      </c>
      <c r="G837" s="264" t="s">
        <v>188</v>
      </c>
      <c r="H837" s="264" t="s">
        <v>188</v>
      </c>
      <c r="I837" s="264" t="s">
        <v>187</v>
      </c>
      <c r="J837" s="264" t="s">
        <v>187</v>
      </c>
      <c r="K837" s="264" t="s">
        <v>187</v>
      </c>
      <c r="L837" s="264" t="s">
        <v>187</v>
      </c>
      <c r="M837" t="s">
        <v>188</v>
      </c>
      <c r="N837" t="s">
        <v>186</v>
      </c>
      <c r="O837" s="264" t="s">
        <v>240</v>
      </c>
      <c r="P837" s="264" t="s">
        <v>240</v>
      </c>
      <c r="Q837" s="264" t="s">
        <v>240</v>
      </c>
      <c r="R837" s="264" t="s">
        <v>240</v>
      </c>
      <c r="S837" s="264" t="s">
        <v>240</v>
      </c>
      <c r="T837" s="264" t="s">
        <v>240</v>
      </c>
      <c r="U837" s="264" t="s">
        <v>240</v>
      </c>
      <c r="V837" s="264" t="s">
        <v>240</v>
      </c>
      <c r="W837" s="264" t="s">
        <v>240</v>
      </c>
      <c r="X837" s="264" t="s">
        <v>240</v>
      </c>
      <c r="Y837" s="264" t="s">
        <v>240</v>
      </c>
      <c r="Z837" s="264" t="s">
        <v>240</v>
      </c>
      <c r="AA837" s="264" t="s">
        <v>240</v>
      </c>
      <c r="AB837" s="264" t="s">
        <v>240</v>
      </c>
      <c r="AC837" s="264" t="s">
        <v>240</v>
      </c>
      <c r="AD837" s="264" t="s">
        <v>240</v>
      </c>
      <c r="AE837" s="264" t="s">
        <v>240</v>
      </c>
      <c r="AF837" s="264" t="s">
        <v>240</v>
      </c>
      <c r="AG837" s="264" t="s">
        <v>240</v>
      </c>
      <c r="AH837" s="264" t="s">
        <v>240</v>
      </c>
      <c r="AI837" s="264" t="s">
        <v>240</v>
      </c>
      <c r="AJ837" s="264" t="s">
        <v>240</v>
      </c>
      <c r="AK837" s="264" t="s">
        <v>240</v>
      </c>
      <c r="AL837" s="264" t="s">
        <v>240</v>
      </c>
      <c r="AM837" s="264" t="s">
        <v>240</v>
      </c>
      <c r="AN837" s="264" t="s">
        <v>240</v>
      </c>
      <c r="AO837" s="264" t="s">
        <v>240</v>
      </c>
      <c r="AP837" s="264" t="s">
        <v>240</v>
      </c>
      <c r="AQ837" s="264" t="s">
        <v>240</v>
      </c>
      <c r="AR837" s="264" t="s">
        <v>240</v>
      </c>
      <c r="AS837" s="264" t="s">
        <v>240</v>
      </c>
      <c r="AT837" s="264" t="s">
        <v>240</v>
      </c>
      <c r="AU837" s="264" t="s">
        <v>240</v>
      </c>
      <c r="AV837" s="264" t="s">
        <v>240</v>
      </c>
      <c r="AW837" s="264" t="s">
        <v>240</v>
      </c>
      <c r="AX837" s="264" t="s">
        <v>240</v>
      </c>
      <c r="AY837" s="264" t="s">
        <v>2044</v>
      </c>
      <c r="AZ837" t="s">
        <v>240</v>
      </c>
    </row>
    <row r="838" spans="1:52" ht="15" x14ac:dyDescent="0.25">
      <c r="A838" s="272">
        <v>707180</v>
      </c>
      <c r="B838" s="268" t="s">
        <v>261</v>
      </c>
      <c r="C838" s="264" t="s">
        <v>188</v>
      </c>
      <c r="D838" s="264" t="s">
        <v>188</v>
      </c>
      <c r="E838" s="264" t="s">
        <v>188</v>
      </c>
      <c r="F838" s="264" t="s">
        <v>188</v>
      </c>
      <c r="G838" s="264" t="s">
        <v>188</v>
      </c>
      <c r="H838" s="264" t="s">
        <v>187</v>
      </c>
      <c r="I838" s="264" t="s">
        <v>187</v>
      </c>
      <c r="J838" s="264" t="s">
        <v>187</v>
      </c>
      <c r="K838" s="264" t="s">
        <v>187</v>
      </c>
      <c r="L838" s="264" t="s">
        <v>187</v>
      </c>
      <c r="M838" t="s">
        <v>2124</v>
      </c>
      <c r="N838" t="s">
        <v>186</v>
      </c>
      <c r="O838" s="264" t="s">
        <v>240</v>
      </c>
      <c r="P838" s="264" t="s">
        <v>240</v>
      </c>
      <c r="Q838" s="264" t="s">
        <v>240</v>
      </c>
      <c r="R838" s="264" t="s">
        <v>240</v>
      </c>
      <c r="S838" s="264" t="s">
        <v>240</v>
      </c>
      <c r="T838" s="264" t="s">
        <v>240</v>
      </c>
      <c r="U838" s="264" t="s">
        <v>240</v>
      </c>
      <c r="V838" s="264" t="s">
        <v>240</v>
      </c>
      <c r="W838" s="264" t="s">
        <v>240</v>
      </c>
      <c r="X838" s="264" t="s">
        <v>240</v>
      </c>
      <c r="Y838" s="264" t="s">
        <v>240</v>
      </c>
      <c r="Z838" s="264" t="s">
        <v>240</v>
      </c>
      <c r="AA838" s="264" t="s">
        <v>240</v>
      </c>
      <c r="AB838" s="264" t="s">
        <v>240</v>
      </c>
      <c r="AC838" s="264" t="s">
        <v>240</v>
      </c>
      <c r="AD838" s="264" t="s">
        <v>240</v>
      </c>
      <c r="AE838" s="264" t="s">
        <v>240</v>
      </c>
      <c r="AF838" s="264" t="s">
        <v>240</v>
      </c>
      <c r="AG838" s="264" t="s">
        <v>240</v>
      </c>
      <c r="AH838" s="264" t="s">
        <v>240</v>
      </c>
      <c r="AI838" s="264" t="s">
        <v>240</v>
      </c>
      <c r="AJ838" s="264" t="s">
        <v>240</v>
      </c>
      <c r="AK838" s="264" t="s">
        <v>240</v>
      </c>
      <c r="AL838" s="264" t="s">
        <v>240</v>
      </c>
      <c r="AM838" s="264" t="s">
        <v>240</v>
      </c>
      <c r="AN838" s="264" t="s">
        <v>240</v>
      </c>
      <c r="AO838" s="264" t="s">
        <v>240</v>
      </c>
      <c r="AP838" s="264" t="s">
        <v>240</v>
      </c>
      <c r="AQ838" s="264" t="s">
        <v>240</v>
      </c>
      <c r="AR838" s="264" t="s">
        <v>240</v>
      </c>
      <c r="AS838" s="264" t="s">
        <v>240</v>
      </c>
      <c r="AT838" s="264" t="s">
        <v>240</v>
      </c>
      <c r="AU838" s="264" t="s">
        <v>240</v>
      </c>
      <c r="AV838" s="264" t="s">
        <v>240</v>
      </c>
      <c r="AW838" s="264" t="s">
        <v>240</v>
      </c>
      <c r="AX838" s="264" t="s">
        <v>240</v>
      </c>
      <c r="AY838" s="264" t="s">
        <v>2044</v>
      </c>
      <c r="AZ838" t="s">
        <v>240</v>
      </c>
    </row>
    <row r="839" spans="1:52" ht="15" x14ac:dyDescent="0.25">
      <c r="A839" s="272">
        <v>707181</v>
      </c>
      <c r="B839" s="268" t="s">
        <v>261</v>
      </c>
      <c r="C839" s="264" t="s">
        <v>186</v>
      </c>
      <c r="D839" s="264" t="s">
        <v>188</v>
      </c>
      <c r="E839" s="264" t="s">
        <v>188</v>
      </c>
      <c r="F839" s="264" t="s">
        <v>188</v>
      </c>
      <c r="G839" s="264" t="s">
        <v>188</v>
      </c>
      <c r="H839" s="264" t="s">
        <v>188</v>
      </c>
      <c r="I839" s="264" t="s">
        <v>187</v>
      </c>
      <c r="J839" s="264" t="s">
        <v>187</v>
      </c>
      <c r="K839" s="264" t="s">
        <v>187</v>
      </c>
      <c r="L839" s="264" t="s">
        <v>187</v>
      </c>
      <c r="M839" t="s">
        <v>186</v>
      </c>
      <c r="N839" t="s">
        <v>186</v>
      </c>
      <c r="O839" s="264" t="s">
        <v>240</v>
      </c>
      <c r="P839" s="264" t="s">
        <v>240</v>
      </c>
      <c r="Q839" s="264" t="s">
        <v>240</v>
      </c>
      <c r="R839" s="264" t="s">
        <v>240</v>
      </c>
      <c r="S839" s="264" t="s">
        <v>240</v>
      </c>
      <c r="T839" s="264" t="s">
        <v>240</v>
      </c>
      <c r="U839" s="264" t="s">
        <v>240</v>
      </c>
      <c r="V839" s="264" t="s">
        <v>240</v>
      </c>
      <c r="W839" s="264" t="s">
        <v>240</v>
      </c>
      <c r="X839" s="264" t="s">
        <v>240</v>
      </c>
      <c r="Y839" s="264" t="s">
        <v>240</v>
      </c>
      <c r="Z839" s="264" t="s">
        <v>240</v>
      </c>
      <c r="AA839" s="264" t="s">
        <v>240</v>
      </c>
      <c r="AB839" s="264" t="s">
        <v>240</v>
      </c>
      <c r="AC839" s="264" t="s">
        <v>240</v>
      </c>
      <c r="AD839" s="264" t="s">
        <v>240</v>
      </c>
      <c r="AE839" s="264" t="s">
        <v>240</v>
      </c>
      <c r="AF839" s="264" t="s">
        <v>240</v>
      </c>
      <c r="AG839" s="264" t="s">
        <v>240</v>
      </c>
      <c r="AH839" s="264" t="s">
        <v>240</v>
      </c>
      <c r="AI839" s="264" t="s">
        <v>240</v>
      </c>
      <c r="AJ839" s="264" t="s">
        <v>240</v>
      </c>
      <c r="AK839" s="264" t="s">
        <v>240</v>
      </c>
      <c r="AL839" s="264" t="s">
        <v>240</v>
      </c>
      <c r="AM839" s="264" t="s">
        <v>240</v>
      </c>
      <c r="AN839" s="264" t="s">
        <v>240</v>
      </c>
      <c r="AO839" s="264" t="s">
        <v>240</v>
      </c>
      <c r="AP839" s="264" t="s">
        <v>240</v>
      </c>
      <c r="AQ839" s="264" t="s">
        <v>240</v>
      </c>
      <c r="AR839" s="264" t="s">
        <v>240</v>
      </c>
      <c r="AS839" s="264" t="s">
        <v>240</v>
      </c>
      <c r="AT839" s="264" t="s">
        <v>240</v>
      </c>
      <c r="AU839" s="264" t="s">
        <v>240</v>
      </c>
      <c r="AV839" s="264" t="s">
        <v>240</v>
      </c>
      <c r="AW839" s="264" t="s">
        <v>240</v>
      </c>
      <c r="AX839" s="264" t="s">
        <v>240</v>
      </c>
      <c r="AY839" s="264" t="s">
        <v>2044</v>
      </c>
      <c r="AZ839" t="s">
        <v>240</v>
      </c>
    </row>
    <row r="840" spans="1:52" ht="15" x14ac:dyDescent="0.25">
      <c r="A840" s="272">
        <v>707182</v>
      </c>
      <c r="B840" s="268" t="s">
        <v>261</v>
      </c>
      <c r="C840" s="264" t="s">
        <v>188</v>
      </c>
      <c r="D840" s="264" t="s">
        <v>188</v>
      </c>
      <c r="E840" s="264" t="s">
        <v>188</v>
      </c>
      <c r="F840" s="264" t="s">
        <v>188</v>
      </c>
      <c r="G840" s="264" t="s">
        <v>188</v>
      </c>
      <c r="H840" s="264" t="s">
        <v>188</v>
      </c>
      <c r="I840" s="264" t="s">
        <v>187</v>
      </c>
      <c r="J840" s="264" t="s">
        <v>187</v>
      </c>
      <c r="K840" s="264" t="s">
        <v>187</v>
      </c>
      <c r="L840" s="264" t="s">
        <v>187</v>
      </c>
      <c r="M840" t="s">
        <v>186</v>
      </c>
      <c r="N840" t="s">
        <v>186</v>
      </c>
      <c r="O840" s="264" t="s">
        <v>240</v>
      </c>
      <c r="P840" s="264" t="s">
        <v>240</v>
      </c>
      <c r="Q840" s="264" t="s">
        <v>240</v>
      </c>
      <c r="R840" s="264" t="s">
        <v>240</v>
      </c>
      <c r="S840" s="264" t="s">
        <v>240</v>
      </c>
      <c r="T840" s="264" t="s">
        <v>240</v>
      </c>
      <c r="U840" s="264" t="s">
        <v>240</v>
      </c>
      <c r="V840" s="264" t="s">
        <v>240</v>
      </c>
      <c r="W840" s="264" t="s">
        <v>240</v>
      </c>
      <c r="X840" s="264" t="s">
        <v>240</v>
      </c>
      <c r="Y840" s="264" t="s">
        <v>240</v>
      </c>
      <c r="Z840" s="264" t="s">
        <v>240</v>
      </c>
      <c r="AA840" s="264" t="s">
        <v>240</v>
      </c>
      <c r="AB840" s="264" t="s">
        <v>240</v>
      </c>
      <c r="AC840" s="264" t="s">
        <v>240</v>
      </c>
      <c r="AD840" s="264" t="s">
        <v>240</v>
      </c>
      <c r="AE840" s="264" t="s">
        <v>240</v>
      </c>
      <c r="AF840" s="264" t="s">
        <v>240</v>
      </c>
      <c r="AG840" s="264" t="s">
        <v>240</v>
      </c>
      <c r="AH840" s="264" t="s">
        <v>240</v>
      </c>
      <c r="AI840" s="264" t="s">
        <v>240</v>
      </c>
      <c r="AJ840" s="264" t="s">
        <v>240</v>
      </c>
      <c r="AK840" s="264" t="s">
        <v>240</v>
      </c>
      <c r="AL840" s="264" t="s">
        <v>240</v>
      </c>
      <c r="AM840" s="264" t="s">
        <v>240</v>
      </c>
      <c r="AN840" s="264" t="s">
        <v>240</v>
      </c>
      <c r="AO840" s="264" t="s">
        <v>240</v>
      </c>
      <c r="AP840" s="264" t="s">
        <v>240</v>
      </c>
      <c r="AQ840" s="264" t="s">
        <v>240</v>
      </c>
      <c r="AR840" s="264" t="s">
        <v>240</v>
      </c>
      <c r="AS840" s="264" t="s">
        <v>240</v>
      </c>
      <c r="AT840" s="264" t="s">
        <v>240</v>
      </c>
      <c r="AU840" s="264" t="s">
        <v>240</v>
      </c>
      <c r="AV840" s="264" t="s">
        <v>240</v>
      </c>
      <c r="AW840" s="264" t="s">
        <v>240</v>
      </c>
      <c r="AX840" s="264" t="s">
        <v>240</v>
      </c>
      <c r="AY840" s="264" t="s">
        <v>2044</v>
      </c>
      <c r="AZ840" t="s">
        <v>240</v>
      </c>
    </row>
    <row r="841" spans="1:52" ht="15" x14ac:dyDescent="0.25">
      <c r="A841" s="273">
        <v>707183</v>
      </c>
      <c r="B841" s="274" t="s">
        <v>467</v>
      </c>
      <c r="C841" t="s">
        <v>186</v>
      </c>
      <c r="D841" t="s">
        <v>186</v>
      </c>
      <c r="E841" t="s">
        <v>186</v>
      </c>
      <c r="F841" t="s">
        <v>186</v>
      </c>
      <c r="G841" t="s">
        <v>186</v>
      </c>
      <c r="H841" t="s">
        <v>186</v>
      </c>
      <c r="I841" t="s">
        <v>188</v>
      </c>
      <c r="J841" t="s">
        <v>188</v>
      </c>
      <c r="K841" t="s">
        <v>188</v>
      </c>
      <c r="L841" t="s">
        <v>186</v>
      </c>
      <c r="M841" t="s">
        <v>186</v>
      </c>
      <c r="N841" t="s">
        <v>186</v>
      </c>
      <c r="O841" t="s">
        <v>240</v>
      </c>
      <c r="P841" t="s">
        <v>240</v>
      </c>
      <c r="Q841" t="s">
        <v>240</v>
      </c>
      <c r="R841" t="s">
        <v>240</v>
      </c>
      <c r="S841" t="s">
        <v>240</v>
      </c>
      <c r="T841" t="s">
        <v>240</v>
      </c>
      <c r="U841" t="s">
        <v>240</v>
      </c>
      <c r="V841" t="s">
        <v>240</v>
      </c>
      <c r="W841" t="s">
        <v>240</v>
      </c>
      <c r="X841" t="s">
        <v>240</v>
      </c>
      <c r="Y841" t="s">
        <v>240</v>
      </c>
      <c r="Z841" t="s">
        <v>240</v>
      </c>
      <c r="AA841" t="s">
        <v>240</v>
      </c>
      <c r="AB841" t="s">
        <v>240</v>
      </c>
      <c r="AC841" t="s">
        <v>240</v>
      </c>
      <c r="AD841" t="s">
        <v>240</v>
      </c>
      <c r="AE841" t="s">
        <v>240</v>
      </c>
      <c r="AF841" t="s">
        <v>240</v>
      </c>
      <c r="AG841" t="s">
        <v>240</v>
      </c>
      <c r="AH841" t="s">
        <v>240</v>
      </c>
      <c r="AI841" t="s">
        <v>240</v>
      </c>
      <c r="AJ841" t="s">
        <v>240</v>
      </c>
      <c r="AK841" t="s">
        <v>240</v>
      </c>
      <c r="AL841" t="s">
        <v>240</v>
      </c>
      <c r="AM841" t="s">
        <v>240</v>
      </c>
      <c r="AN841" t="s">
        <v>240</v>
      </c>
      <c r="AO841" t="s">
        <v>240</v>
      </c>
      <c r="AP841" t="s">
        <v>240</v>
      </c>
      <c r="AQ841" t="s">
        <v>240</v>
      </c>
      <c r="AR841" t="s">
        <v>240</v>
      </c>
      <c r="AS841" t="s">
        <v>240</v>
      </c>
      <c r="AT841" t="s">
        <v>240</v>
      </c>
      <c r="AU841" t="s">
        <v>240</v>
      </c>
      <c r="AV841" t="s">
        <v>240</v>
      </c>
      <c r="AW841" t="s">
        <v>240</v>
      </c>
      <c r="AX841" s="259" t="s">
        <v>240</v>
      </c>
      <c r="AY841"/>
      <c r="AZ841" t="s">
        <v>240</v>
      </c>
    </row>
    <row r="842" spans="1:52" ht="15" x14ac:dyDescent="0.25">
      <c r="A842" s="272">
        <v>707184</v>
      </c>
      <c r="B842" s="268" t="s">
        <v>261</v>
      </c>
      <c r="C842" s="264" t="s">
        <v>187</v>
      </c>
      <c r="D842" s="264" t="s">
        <v>187</v>
      </c>
      <c r="E842" s="264" t="s">
        <v>188</v>
      </c>
      <c r="F842" s="264" t="s">
        <v>188</v>
      </c>
      <c r="G842" s="264" t="s">
        <v>188</v>
      </c>
      <c r="H842" s="264" t="s">
        <v>188</v>
      </c>
      <c r="I842" s="264" t="s">
        <v>187</v>
      </c>
      <c r="J842" s="264" t="s">
        <v>187</v>
      </c>
      <c r="K842" s="264" t="s">
        <v>187</v>
      </c>
      <c r="L842" s="264" t="s">
        <v>187</v>
      </c>
      <c r="M842" t="s">
        <v>2124</v>
      </c>
      <c r="N842" t="s">
        <v>186</v>
      </c>
      <c r="O842" s="264" t="s">
        <v>240</v>
      </c>
      <c r="P842" s="264" t="s">
        <v>240</v>
      </c>
      <c r="Q842" s="264" t="s">
        <v>240</v>
      </c>
      <c r="R842" s="264" t="s">
        <v>240</v>
      </c>
      <c r="S842" s="264" t="s">
        <v>240</v>
      </c>
      <c r="T842" s="264" t="s">
        <v>240</v>
      </c>
      <c r="U842" s="264" t="s">
        <v>240</v>
      </c>
      <c r="V842" s="264" t="s">
        <v>240</v>
      </c>
      <c r="W842" s="264" t="s">
        <v>240</v>
      </c>
      <c r="X842" s="264" t="s">
        <v>240</v>
      </c>
      <c r="Y842" s="264" t="s">
        <v>240</v>
      </c>
      <c r="Z842" s="264" t="s">
        <v>240</v>
      </c>
      <c r="AA842" s="264" t="s">
        <v>240</v>
      </c>
      <c r="AB842" s="264" t="s">
        <v>240</v>
      </c>
      <c r="AC842" s="264" t="s">
        <v>240</v>
      </c>
      <c r="AD842" s="264" t="s">
        <v>240</v>
      </c>
      <c r="AE842" s="264" t="s">
        <v>240</v>
      </c>
      <c r="AF842" s="264" t="s">
        <v>240</v>
      </c>
      <c r="AG842" s="264" t="s">
        <v>240</v>
      </c>
      <c r="AH842" s="264" t="s">
        <v>240</v>
      </c>
      <c r="AI842" s="264" t="s">
        <v>240</v>
      </c>
      <c r="AJ842" s="264" t="s">
        <v>240</v>
      </c>
      <c r="AK842" s="264" t="s">
        <v>240</v>
      </c>
      <c r="AL842" s="264" t="s">
        <v>240</v>
      </c>
      <c r="AM842" s="264" t="s">
        <v>240</v>
      </c>
      <c r="AN842" s="264" t="s">
        <v>240</v>
      </c>
      <c r="AO842" s="264" t="s">
        <v>240</v>
      </c>
      <c r="AP842" s="264" t="s">
        <v>240</v>
      </c>
      <c r="AQ842" s="264" t="s">
        <v>240</v>
      </c>
      <c r="AR842" s="264" t="s">
        <v>240</v>
      </c>
      <c r="AS842" s="264" t="s">
        <v>240</v>
      </c>
      <c r="AT842" s="264" t="s">
        <v>240</v>
      </c>
      <c r="AU842" s="264" t="s">
        <v>240</v>
      </c>
      <c r="AV842" s="264" t="s">
        <v>240</v>
      </c>
      <c r="AW842" s="264" t="s">
        <v>240</v>
      </c>
      <c r="AX842" s="264" t="s">
        <v>240</v>
      </c>
      <c r="AY842" s="264" t="s">
        <v>2044</v>
      </c>
      <c r="AZ842" t="s">
        <v>240</v>
      </c>
    </row>
    <row r="843" spans="1:52" ht="15" x14ac:dyDescent="0.25">
      <c r="A843" s="272">
        <v>707185</v>
      </c>
      <c r="B843" s="268" t="s">
        <v>261</v>
      </c>
      <c r="C843" s="264" t="s">
        <v>187</v>
      </c>
      <c r="D843" s="264" t="s">
        <v>188</v>
      </c>
      <c r="E843" s="264" t="s">
        <v>188</v>
      </c>
      <c r="F843" s="264" t="s">
        <v>188</v>
      </c>
      <c r="G843" s="264" t="s">
        <v>188</v>
      </c>
      <c r="H843" s="264" t="s">
        <v>188</v>
      </c>
      <c r="I843" s="264" t="s">
        <v>187</v>
      </c>
      <c r="J843" s="264" t="s">
        <v>187</v>
      </c>
      <c r="K843" s="264" t="s">
        <v>187</v>
      </c>
      <c r="L843" s="264" t="s">
        <v>187</v>
      </c>
      <c r="M843" t="s">
        <v>186</v>
      </c>
      <c r="N843" t="s">
        <v>186</v>
      </c>
      <c r="O843" s="264" t="s">
        <v>240</v>
      </c>
      <c r="P843" s="264" t="s">
        <v>240</v>
      </c>
      <c r="Q843" s="264" t="s">
        <v>240</v>
      </c>
      <c r="R843" s="264" t="s">
        <v>240</v>
      </c>
      <c r="S843" s="264" t="s">
        <v>240</v>
      </c>
      <c r="T843" s="264" t="s">
        <v>240</v>
      </c>
      <c r="U843" s="264" t="s">
        <v>240</v>
      </c>
      <c r="V843" s="264" t="s">
        <v>240</v>
      </c>
      <c r="W843" s="264" t="s">
        <v>240</v>
      </c>
      <c r="X843" s="264" t="s">
        <v>240</v>
      </c>
      <c r="Y843" s="264" t="s">
        <v>240</v>
      </c>
      <c r="Z843" s="264" t="s">
        <v>240</v>
      </c>
      <c r="AA843" s="264" t="s">
        <v>240</v>
      </c>
      <c r="AB843" s="264" t="s">
        <v>240</v>
      </c>
      <c r="AC843" s="264" t="s">
        <v>240</v>
      </c>
      <c r="AD843" s="264" t="s">
        <v>240</v>
      </c>
      <c r="AE843" s="264" t="s">
        <v>240</v>
      </c>
      <c r="AF843" s="264" t="s">
        <v>240</v>
      </c>
      <c r="AG843" s="264" t="s">
        <v>240</v>
      </c>
      <c r="AH843" s="264" t="s">
        <v>240</v>
      </c>
      <c r="AI843" s="264" t="s">
        <v>240</v>
      </c>
      <c r="AJ843" s="264" t="s">
        <v>240</v>
      </c>
      <c r="AK843" s="264" t="s">
        <v>240</v>
      </c>
      <c r="AL843" s="264" t="s">
        <v>240</v>
      </c>
      <c r="AM843" s="264" t="s">
        <v>240</v>
      </c>
      <c r="AN843" s="264" t="s">
        <v>240</v>
      </c>
      <c r="AO843" s="264" t="s">
        <v>240</v>
      </c>
      <c r="AP843" s="264" t="s">
        <v>240</v>
      </c>
      <c r="AQ843" s="264" t="s">
        <v>240</v>
      </c>
      <c r="AR843" s="264" t="s">
        <v>240</v>
      </c>
      <c r="AS843" s="264" t="s">
        <v>240</v>
      </c>
      <c r="AT843" s="264" t="s">
        <v>240</v>
      </c>
      <c r="AU843" s="264" t="s">
        <v>240</v>
      </c>
      <c r="AV843" s="264" t="s">
        <v>240</v>
      </c>
      <c r="AW843" s="264" t="s">
        <v>240</v>
      </c>
      <c r="AX843" s="264" t="s">
        <v>240</v>
      </c>
      <c r="AY843" s="264" t="s">
        <v>2044</v>
      </c>
      <c r="AZ843" t="s">
        <v>240</v>
      </c>
    </row>
    <row r="844" spans="1:52" ht="21.75" x14ac:dyDescent="0.25">
      <c r="A844" s="275">
        <v>707186</v>
      </c>
      <c r="B844" s="268" t="s">
        <v>261</v>
      </c>
      <c r="C844" s="286" t="s">
        <v>187</v>
      </c>
      <c r="D844" s="286" t="s">
        <v>187</v>
      </c>
      <c r="E844" s="286" t="s">
        <v>188</v>
      </c>
      <c r="F844" s="286" t="s">
        <v>188</v>
      </c>
      <c r="G844" s="286" t="s">
        <v>188</v>
      </c>
      <c r="H844" s="286" t="s">
        <v>188</v>
      </c>
      <c r="I844" s="286" t="s">
        <v>187</v>
      </c>
      <c r="J844" s="286" t="s">
        <v>187</v>
      </c>
      <c r="K844" s="286" t="s">
        <v>187</v>
      </c>
      <c r="L844" s="286" t="s">
        <v>187</v>
      </c>
      <c r="M844" s="286" t="s">
        <v>188</v>
      </c>
      <c r="N844" s="286" t="s">
        <v>188</v>
      </c>
      <c r="O844" s="264"/>
      <c r="P844" s="264"/>
      <c r="Q844" s="264"/>
      <c r="R844" s="264"/>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c r="AS844" s="264"/>
      <c r="AT844" s="264"/>
      <c r="AU844" s="264"/>
      <c r="AV844" s="264"/>
      <c r="AW844" s="264"/>
      <c r="AX844" s="264"/>
      <c r="AY844" s="264" t="s">
        <v>2044</v>
      </c>
      <c r="AZ844" t="s">
        <v>240</v>
      </c>
    </row>
    <row r="845" spans="1:52" ht="15" x14ac:dyDescent="0.25">
      <c r="A845" s="272">
        <v>707188</v>
      </c>
      <c r="B845" s="268" t="s">
        <v>261</v>
      </c>
      <c r="C845" s="264" t="s">
        <v>188</v>
      </c>
      <c r="D845" s="264" t="s">
        <v>188</v>
      </c>
      <c r="E845" s="264" t="s">
        <v>188</v>
      </c>
      <c r="F845" s="264" t="s">
        <v>188</v>
      </c>
      <c r="G845" s="264" t="s">
        <v>188</v>
      </c>
      <c r="H845" s="264" t="s">
        <v>188</v>
      </c>
      <c r="I845" s="264" t="s">
        <v>187</v>
      </c>
      <c r="J845" s="264" t="s">
        <v>187</v>
      </c>
      <c r="K845" s="264" t="s">
        <v>187</v>
      </c>
      <c r="L845" s="264" t="s">
        <v>187</v>
      </c>
      <c r="M845" t="s">
        <v>188</v>
      </c>
      <c r="N845" t="s">
        <v>186</v>
      </c>
      <c r="O845" s="264" t="s">
        <v>240</v>
      </c>
      <c r="P845" s="264" t="s">
        <v>240</v>
      </c>
      <c r="Q845" s="264" t="s">
        <v>240</v>
      </c>
      <c r="R845" s="264" t="s">
        <v>240</v>
      </c>
      <c r="S845" s="264" t="s">
        <v>240</v>
      </c>
      <c r="T845" s="264" t="s">
        <v>240</v>
      </c>
      <c r="U845" s="264" t="s">
        <v>240</v>
      </c>
      <c r="V845" s="264" t="s">
        <v>240</v>
      </c>
      <c r="W845" s="264" t="s">
        <v>240</v>
      </c>
      <c r="X845" s="264" t="s">
        <v>240</v>
      </c>
      <c r="Y845" s="264" t="s">
        <v>240</v>
      </c>
      <c r="Z845" s="264" t="s">
        <v>240</v>
      </c>
      <c r="AA845" s="264" t="s">
        <v>240</v>
      </c>
      <c r="AB845" s="264" t="s">
        <v>240</v>
      </c>
      <c r="AC845" s="264" t="s">
        <v>240</v>
      </c>
      <c r="AD845" s="264" t="s">
        <v>240</v>
      </c>
      <c r="AE845" s="264" t="s">
        <v>240</v>
      </c>
      <c r="AF845" s="264" t="s">
        <v>240</v>
      </c>
      <c r="AG845" s="264" t="s">
        <v>240</v>
      </c>
      <c r="AH845" s="264" t="s">
        <v>240</v>
      </c>
      <c r="AI845" s="264" t="s">
        <v>240</v>
      </c>
      <c r="AJ845" s="264" t="s">
        <v>240</v>
      </c>
      <c r="AK845" s="264" t="s">
        <v>240</v>
      </c>
      <c r="AL845" s="264" t="s">
        <v>240</v>
      </c>
      <c r="AM845" s="264" t="s">
        <v>240</v>
      </c>
      <c r="AN845" s="264" t="s">
        <v>240</v>
      </c>
      <c r="AO845" s="264" t="s">
        <v>240</v>
      </c>
      <c r="AP845" s="264" t="s">
        <v>240</v>
      </c>
      <c r="AQ845" s="264" t="s">
        <v>240</v>
      </c>
      <c r="AR845" s="264" t="s">
        <v>240</v>
      </c>
      <c r="AS845" s="264" t="s">
        <v>240</v>
      </c>
      <c r="AT845" s="264" t="s">
        <v>240</v>
      </c>
      <c r="AU845" s="264" t="s">
        <v>240</v>
      </c>
      <c r="AV845" s="264" t="s">
        <v>240</v>
      </c>
      <c r="AW845" s="264" t="s">
        <v>240</v>
      </c>
      <c r="AX845" s="264" t="s">
        <v>240</v>
      </c>
      <c r="AY845" s="264" t="s">
        <v>2044</v>
      </c>
      <c r="AZ845" t="s">
        <v>240</v>
      </c>
    </row>
    <row r="846" spans="1:52" ht="15" x14ac:dyDescent="0.25">
      <c r="A846" s="272">
        <v>707189</v>
      </c>
      <c r="B846" s="268" t="s">
        <v>261</v>
      </c>
      <c r="C846" s="264" t="s">
        <v>187</v>
      </c>
      <c r="D846" s="264" t="s">
        <v>188</v>
      </c>
      <c r="E846" s="264" t="s">
        <v>187</v>
      </c>
      <c r="F846" s="264" t="s">
        <v>188</v>
      </c>
      <c r="G846" s="264" t="s">
        <v>188</v>
      </c>
      <c r="H846" s="264" t="s">
        <v>187</v>
      </c>
      <c r="I846" s="264" t="s">
        <v>187</v>
      </c>
      <c r="J846" s="264" t="s">
        <v>187</v>
      </c>
      <c r="K846" s="264" t="s">
        <v>187</v>
      </c>
      <c r="L846" s="264" t="s">
        <v>187</v>
      </c>
      <c r="M846" t="s">
        <v>2124</v>
      </c>
      <c r="N846" t="s">
        <v>186</v>
      </c>
      <c r="O846" s="264" t="s">
        <v>240</v>
      </c>
      <c r="P846" s="264" t="s">
        <v>240</v>
      </c>
      <c r="Q846" s="264" t="s">
        <v>240</v>
      </c>
      <c r="R846" s="264" t="s">
        <v>240</v>
      </c>
      <c r="S846" s="264" t="s">
        <v>240</v>
      </c>
      <c r="T846" s="264" t="s">
        <v>240</v>
      </c>
      <c r="U846" s="264" t="s">
        <v>240</v>
      </c>
      <c r="V846" s="264" t="s">
        <v>240</v>
      </c>
      <c r="W846" s="264" t="s">
        <v>240</v>
      </c>
      <c r="X846" s="264" t="s">
        <v>240</v>
      </c>
      <c r="Y846" s="264" t="s">
        <v>240</v>
      </c>
      <c r="Z846" s="264" t="s">
        <v>240</v>
      </c>
      <c r="AA846" s="264" t="s">
        <v>240</v>
      </c>
      <c r="AB846" s="264" t="s">
        <v>240</v>
      </c>
      <c r="AC846" s="264" t="s">
        <v>240</v>
      </c>
      <c r="AD846" s="264" t="s">
        <v>240</v>
      </c>
      <c r="AE846" s="264" t="s">
        <v>240</v>
      </c>
      <c r="AF846" s="264" t="s">
        <v>240</v>
      </c>
      <c r="AG846" s="264" t="s">
        <v>240</v>
      </c>
      <c r="AH846" s="264" t="s">
        <v>240</v>
      </c>
      <c r="AI846" s="264" t="s">
        <v>240</v>
      </c>
      <c r="AJ846" s="264" t="s">
        <v>240</v>
      </c>
      <c r="AK846" s="264" t="s">
        <v>240</v>
      </c>
      <c r="AL846" s="264" t="s">
        <v>240</v>
      </c>
      <c r="AM846" s="264" t="s">
        <v>240</v>
      </c>
      <c r="AN846" s="264" t="s">
        <v>240</v>
      </c>
      <c r="AO846" s="264" t="s">
        <v>240</v>
      </c>
      <c r="AP846" s="264" t="s">
        <v>240</v>
      </c>
      <c r="AQ846" s="264" t="s">
        <v>240</v>
      </c>
      <c r="AR846" s="264" t="s">
        <v>240</v>
      </c>
      <c r="AS846" s="264" t="s">
        <v>240</v>
      </c>
      <c r="AT846" s="264" t="s">
        <v>240</v>
      </c>
      <c r="AU846" s="264" t="s">
        <v>240</v>
      </c>
      <c r="AV846" s="264" t="s">
        <v>240</v>
      </c>
      <c r="AW846" s="264" t="s">
        <v>240</v>
      </c>
      <c r="AX846" s="264" t="s">
        <v>240</v>
      </c>
      <c r="AY846" s="264" t="s">
        <v>2044</v>
      </c>
      <c r="AZ846" t="s">
        <v>240</v>
      </c>
    </row>
    <row r="847" spans="1:52" ht="15" x14ac:dyDescent="0.25">
      <c r="A847" s="272">
        <v>707190</v>
      </c>
      <c r="B847" s="268" t="s">
        <v>261</v>
      </c>
      <c r="C847" s="264" t="s">
        <v>188</v>
      </c>
      <c r="D847" s="264" t="s">
        <v>188</v>
      </c>
      <c r="E847" s="264" t="s">
        <v>188</v>
      </c>
      <c r="F847" s="264" t="s">
        <v>188</v>
      </c>
      <c r="G847" s="264" t="s">
        <v>187</v>
      </c>
      <c r="H847" s="264" t="s">
        <v>188</v>
      </c>
      <c r="I847" s="264" t="s">
        <v>187</v>
      </c>
      <c r="J847" s="264" t="s">
        <v>187</v>
      </c>
      <c r="K847" s="264" t="s">
        <v>187</v>
      </c>
      <c r="L847" s="264" t="s">
        <v>187</v>
      </c>
      <c r="M847" t="s">
        <v>186</v>
      </c>
      <c r="N847" t="s">
        <v>186</v>
      </c>
      <c r="O847" s="264" t="s">
        <v>240</v>
      </c>
      <c r="P847" s="264" t="s">
        <v>240</v>
      </c>
      <c r="Q847" s="264" t="s">
        <v>240</v>
      </c>
      <c r="R847" s="264" t="s">
        <v>240</v>
      </c>
      <c r="S847" s="264" t="s">
        <v>240</v>
      </c>
      <c r="T847" s="264" t="s">
        <v>240</v>
      </c>
      <c r="U847" s="264" t="s">
        <v>240</v>
      </c>
      <c r="V847" s="264" t="s">
        <v>240</v>
      </c>
      <c r="W847" s="264" t="s">
        <v>240</v>
      </c>
      <c r="X847" s="264" t="s">
        <v>240</v>
      </c>
      <c r="Y847" s="264" t="s">
        <v>240</v>
      </c>
      <c r="Z847" s="264" t="s">
        <v>240</v>
      </c>
      <c r="AA847" s="264" t="s">
        <v>240</v>
      </c>
      <c r="AB847" s="264" t="s">
        <v>240</v>
      </c>
      <c r="AC847" s="264" t="s">
        <v>240</v>
      </c>
      <c r="AD847" s="264" t="s">
        <v>240</v>
      </c>
      <c r="AE847" s="264" t="s">
        <v>240</v>
      </c>
      <c r="AF847" s="264" t="s">
        <v>240</v>
      </c>
      <c r="AG847" s="264" t="s">
        <v>240</v>
      </c>
      <c r="AH847" s="264" t="s">
        <v>240</v>
      </c>
      <c r="AI847" s="264" t="s">
        <v>240</v>
      </c>
      <c r="AJ847" s="264" t="s">
        <v>240</v>
      </c>
      <c r="AK847" s="264" t="s">
        <v>240</v>
      </c>
      <c r="AL847" s="264" t="s">
        <v>240</v>
      </c>
      <c r="AM847" s="264" t="s">
        <v>240</v>
      </c>
      <c r="AN847" s="264" t="s">
        <v>240</v>
      </c>
      <c r="AO847" s="264" t="s">
        <v>240</v>
      </c>
      <c r="AP847" s="264" t="s">
        <v>240</v>
      </c>
      <c r="AQ847" s="264" t="s">
        <v>240</v>
      </c>
      <c r="AR847" s="264" t="s">
        <v>240</v>
      </c>
      <c r="AS847" s="264" t="s">
        <v>240</v>
      </c>
      <c r="AT847" s="264" t="s">
        <v>240</v>
      </c>
      <c r="AU847" s="264" t="s">
        <v>240</v>
      </c>
      <c r="AV847" s="264" t="s">
        <v>240</v>
      </c>
      <c r="AW847" s="264" t="s">
        <v>240</v>
      </c>
      <c r="AX847" s="264" t="s">
        <v>240</v>
      </c>
      <c r="AY847" s="264" t="s">
        <v>2044</v>
      </c>
      <c r="AZ847" t="s">
        <v>240</v>
      </c>
    </row>
    <row r="848" spans="1:52" ht="15" x14ac:dyDescent="0.25">
      <c r="A848" s="272">
        <v>707191</v>
      </c>
      <c r="B848" s="268" t="s">
        <v>261</v>
      </c>
      <c r="C848" s="264" t="s">
        <v>187</v>
      </c>
      <c r="D848" s="264" t="s">
        <v>187</v>
      </c>
      <c r="E848" s="264" t="s">
        <v>188</v>
      </c>
      <c r="F848" s="264" t="s">
        <v>188</v>
      </c>
      <c r="G848" s="264" t="s">
        <v>187</v>
      </c>
      <c r="H848" s="264" t="s">
        <v>188</v>
      </c>
      <c r="I848" s="264" t="s">
        <v>187</v>
      </c>
      <c r="J848" s="264" t="s">
        <v>187</v>
      </c>
      <c r="K848" s="264" t="s">
        <v>187</v>
      </c>
      <c r="L848" s="264" t="s">
        <v>187</v>
      </c>
      <c r="M848" t="s">
        <v>186</v>
      </c>
      <c r="N848" t="s">
        <v>186</v>
      </c>
      <c r="O848" s="264" t="s">
        <v>240</v>
      </c>
      <c r="P848" s="264" t="s">
        <v>240</v>
      </c>
      <c r="Q848" s="264" t="s">
        <v>240</v>
      </c>
      <c r="R848" s="264" t="s">
        <v>240</v>
      </c>
      <c r="S848" s="264" t="s">
        <v>240</v>
      </c>
      <c r="T848" s="264" t="s">
        <v>240</v>
      </c>
      <c r="U848" s="264" t="s">
        <v>240</v>
      </c>
      <c r="V848" s="264" t="s">
        <v>240</v>
      </c>
      <c r="W848" s="264" t="s">
        <v>240</v>
      </c>
      <c r="X848" s="264" t="s">
        <v>240</v>
      </c>
      <c r="Y848" s="264" t="s">
        <v>240</v>
      </c>
      <c r="Z848" s="264" t="s">
        <v>240</v>
      </c>
      <c r="AA848" s="264" t="s">
        <v>240</v>
      </c>
      <c r="AB848" s="264" t="s">
        <v>240</v>
      </c>
      <c r="AC848" s="264" t="s">
        <v>240</v>
      </c>
      <c r="AD848" s="264" t="s">
        <v>240</v>
      </c>
      <c r="AE848" s="264" t="s">
        <v>240</v>
      </c>
      <c r="AF848" s="264" t="s">
        <v>240</v>
      </c>
      <c r="AG848" s="264" t="s">
        <v>240</v>
      </c>
      <c r="AH848" s="264" t="s">
        <v>240</v>
      </c>
      <c r="AI848" s="264" t="s">
        <v>240</v>
      </c>
      <c r="AJ848" s="264" t="s">
        <v>240</v>
      </c>
      <c r="AK848" s="264" t="s">
        <v>240</v>
      </c>
      <c r="AL848" s="264" t="s">
        <v>240</v>
      </c>
      <c r="AM848" s="264" t="s">
        <v>240</v>
      </c>
      <c r="AN848" s="264" t="s">
        <v>240</v>
      </c>
      <c r="AO848" s="264" t="s">
        <v>240</v>
      </c>
      <c r="AP848" s="264" t="s">
        <v>240</v>
      </c>
      <c r="AQ848" s="264" t="s">
        <v>240</v>
      </c>
      <c r="AR848" s="264" t="s">
        <v>240</v>
      </c>
      <c r="AS848" s="264" t="s">
        <v>240</v>
      </c>
      <c r="AT848" s="264" t="s">
        <v>240</v>
      </c>
      <c r="AU848" s="264" t="s">
        <v>240</v>
      </c>
      <c r="AV848" s="264" t="s">
        <v>240</v>
      </c>
      <c r="AW848" s="264" t="s">
        <v>240</v>
      </c>
      <c r="AX848" s="264" t="s">
        <v>240</v>
      </c>
      <c r="AY848" s="264" t="s">
        <v>2044</v>
      </c>
      <c r="AZ848" t="s">
        <v>240</v>
      </c>
    </row>
    <row r="849" spans="1:52" ht="15" x14ac:dyDescent="0.25">
      <c r="A849" s="272">
        <v>707192</v>
      </c>
      <c r="B849" s="268" t="s">
        <v>261</v>
      </c>
      <c r="C849" s="264" t="s">
        <v>186</v>
      </c>
      <c r="D849" s="264" t="s">
        <v>186</v>
      </c>
      <c r="E849" s="264" t="s">
        <v>186</v>
      </c>
      <c r="F849" s="264" t="s">
        <v>186</v>
      </c>
      <c r="G849" s="264" t="s">
        <v>187</v>
      </c>
      <c r="H849" s="264" t="s">
        <v>187</v>
      </c>
      <c r="I849" s="264" t="s">
        <v>187</v>
      </c>
      <c r="J849" s="264" t="s">
        <v>187</v>
      </c>
      <c r="K849" s="264" t="s">
        <v>187</v>
      </c>
      <c r="L849" s="264" t="s">
        <v>187</v>
      </c>
      <c r="M849" t="s">
        <v>188</v>
      </c>
      <c r="N849" t="s">
        <v>186</v>
      </c>
      <c r="O849" s="264" t="s">
        <v>240</v>
      </c>
      <c r="P849" s="264" t="s">
        <v>240</v>
      </c>
      <c r="Q849" s="264" t="s">
        <v>240</v>
      </c>
      <c r="R849" s="264" t="s">
        <v>240</v>
      </c>
      <c r="S849" s="264" t="s">
        <v>240</v>
      </c>
      <c r="T849" s="264" t="s">
        <v>240</v>
      </c>
      <c r="U849" s="264" t="s">
        <v>240</v>
      </c>
      <c r="V849" s="264" t="s">
        <v>240</v>
      </c>
      <c r="W849" s="264" t="s">
        <v>240</v>
      </c>
      <c r="X849" s="264" t="s">
        <v>240</v>
      </c>
      <c r="Y849" s="264" t="s">
        <v>240</v>
      </c>
      <c r="Z849" s="264" t="s">
        <v>240</v>
      </c>
      <c r="AA849" s="264" t="s">
        <v>240</v>
      </c>
      <c r="AB849" s="264" t="s">
        <v>240</v>
      </c>
      <c r="AC849" s="264" t="s">
        <v>240</v>
      </c>
      <c r="AD849" s="264" t="s">
        <v>240</v>
      </c>
      <c r="AE849" s="264" t="s">
        <v>240</v>
      </c>
      <c r="AF849" s="264" t="s">
        <v>240</v>
      </c>
      <c r="AG849" s="264" t="s">
        <v>240</v>
      </c>
      <c r="AH849" s="264" t="s">
        <v>240</v>
      </c>
      <c r="AI849" s="264" t="s">
        <v>240</v>
      </c>
      <c r="AJ849" s="264" t="s">
        <v>240</v>
      </c>
      <c r="AK849" s="264" t="s">
        <v>240</v>
      </c>
      <c r="AL849" s="264" t="s">
        <v>240</v>
      </c>
      <c r="AM849" s="264" t="s">
        <v>240</v>
      </c>
      <c r="AN849" s="264" t="s">
        <v>240</v>
      </c>
      <c r="AO849" s="264" t="s">
        <v>240</v>
      </c>
      <c r="AP849" s="264" t="s">
        <v>240</v>
      </c>
      <c r="AQ849" s="264" t="s">
        <v>240</v>
      </c>
      <c r="AR849" s="264" t="s">
        <v>240</v>
      </c>
      <c r="AS849" s="264" t="s">
        <v>240</v>
      </c>
      <c r="AT849" s="264" t="s">
        <v>240</v>
      </c>
      <c r="AU849" s="264" t="s">
        <v>240</v>
      </c>
      <c r="AV849" s="264" t="s">
        <v>240</v>
      </c>
      <c r="AW849" s="264" t="s">
        <v>240</v>
      </c>
      <c r="AX849" s="264" t="s">
        <v>240</v>
      </c>
      <c r="AY849" s="264" t="s">
        <v>2044</v>
      </c>
      <c r="AZ849" t="s">
        <v>240</v>
      </c>
    </row>
    <row r="850" spans="1:52" ht="15" x14ac:dyDescent="0.25">
      <c r="A850" s="273">
        <v>707193</v>
      </c>
      <c r="B850" s="274" t="s">
        <v>262</v>
      </c>
      <c r="C850" t="s">
        <v>188</v>
      </c>
      <c r="D850" t="s">
        <v>188</v>
      </c>
      <c r="E850" t="s">
        <v>188</v>
      </c>
      <c r="F850" t="s">
        <v>188</v>
      </c>
      <c r="G850" t="s">
        <v>188</v>
      </c>
      <c r="H850" t="s">
        <v>188</v>
      </c>
      <c r="I850" t="s">
        <v>188</v>
      </c>
      <c r="J850" t="s">
        <v>188</v>
      </c>
      <c r="K850" t="s">
        <v>188</v>
      </c>
      <c r="L850" t="s">
        <v>188</v>
      </c>
      <c r="M850" t="s">
        <v>188</v>
      </c>
      <c r="N850" t="s">
        <v>188</v>
      </c>
      <c r="O850" t="s">
        <v>188</v>
      </c>
      <c r="P850" t="s">
        <v>188</v>
      </c>
      <c r="Q850" t="s">
        <v>187</v>
      </c>
      <c r="R850" t="s">
        <v>187</v>
      </c>
      <c r="S850" t="s">
        <v>188</v>
      </c>
      <c r="T850" t="s">
        <v>188</v>
      </c>
      <c r="U850" t="s">
        <v>240</v>
      </c>
      <c r="V850" t="s">
        <v>240</v>
      </c>
      <c r="W850" t="s">
        <v>240</v>
      </c>
      <c r="X850" t="s">
        <v>240</v>
      </c>
      <c r="Y850" t="s">
        <v>240</v>
      </c>
      <c r="Z850" t="s">
        <v>240</v>
      </c>
      <c r="AA850" t="s">
        <v>240</v>
      </c>
      <c r="AB850" t="s">
        <v>240</v>
      </c>
      <c r="AC850" t="s">
        <v>240</v>
      </c>
      <c r="AD850" t="s">
        <v>240</v>
      </c>
      <c r="AE850" t="s">
        <v>240</v>
      </c>
      <c r="AF850" t="s">
        <v>240</v>
      </c>
      <c r="AG850" t="s">
        <v>240</v>
      </c>
      <c r="AH850" t="s">
        <v>240</v>
      </c>
      <c r="AI850" t="s">
        <v>240</v>
      </c>
      <c r="AJ850" t="s">
        <v>240</v>
      </c>
      <c r="AK850" t="s">
        <v>240</v>
      </c>
      <c r="AL850" t="s">
        <v>240</v>
      </c>
      <c r="AM850" t="s">
        <v>240</v>
      </c>
      <c r="AN850" t="s">
        <v>240</v>
      </c>
      <c r="AO850" t="s">
        <v>240</v>
      </c>
      <c r="AP850" t="s">
        <v>240</v>
      </c>
      <c r="AQ850" t="s">
        <v>240</v>
      </c>
      <c r="AR850" t="s">
        <v>240</v>
      </c>
      <c r="AS850" t="s">
        <v>240</v>
      </c>
      <c r="AT850" t="s">
        <v>240</v>
      </c>
      <c r="AU850" t="s">
        <v>240</v>
      </c>
      <c r="AV850" t="s">
        <v>240</v>
      </c>
      <c r="AW850" t="s">
        <v>240</v>
      </c>
      <c r="AX850" s="259" t="s">
        <v>240</v>
      </c>
      <c r="AY850"/>
      <c r="AZ850" t="s">
        <v>240</v>
      </c>
    </row>
    <row r="851" spans="1:52" ht="15" x14ac:dyDescent="0.25">
      <c r="A851" s="272">
        <v>707194</v>
      </c>
      <c r="B851" s="268" t="s">
        <v>262</v>
      </c>
      <c r="C851" s="264" t="s">
        <v>188</v>
      </c>
      <c r="D851" s="264" t="s">
        <v>188</v>
      </c>
      <c r="E851" s="264" t="s">
        <v>188</v>
      </c>
      <c r="F851" s="264" t="s">
        <v>188</v>
      </c>
      <c r="G851" s="264" t="s">
        <v>188</v>
      </c>
      <c r="H851" s="264" t="s">
        <v>188</v>
      </c>
      <c r="I851" s="264" t="s">
        <v>187</v>
      </c>
      <c r="J851" s="264" t="s">
        <v>187</v>
      </c>
      <c r="K851" s="264" t="s">
        <v>187</v>
      </c>
      <c r="L851" s="264" t="s">
        <v>188</v>
      </c>
      <c r="M851" t="s">
        <v>186</v>
      </c>
      <c r="N851" t="s">
        <v>186</v>
      </c>
      <c r="O851" s="264" t="s">
        <v>188</v>
      </c>
      <c r="P851" s="264" t="s">
        <v>188</v>
      </c>
      <c r="Q851" s="264" t="s">
        <v>188</v>
      </c>
      <c r="R851" s="264" t="s">
        <v>188</v>
      </c>
      <c r="S851" s="264" t="s">
        <v>188</v>
      </c>
      <c r="T851" s="264" t="s">
        <v>188</v>
      </c>
      <c r="U851" s="264" t="s">
        <v>187</v>
      </c>
      <c r="V851" s="264" t="s">
        <v>187</v>
      </c>
      <c r="W851" s="264" t="s">
        <v>187</v>
      </c>
      <c r="X851" s="264" t="s">
        <v>187</v>
      </c>
      <c r="Y851" s="264" t="s">
        <v>187</v>
      </c>
      <c r="Z851" s="264" t="s">
        <v>187</v>
      </c>
      <c r="AA851" s="264" t="s">
        <v>240</v>
      </c>
      <c r="AB851" s="264" t="s">
        <v>240</v>
      </c>
      <c r="AC851" s="264" t="s">
        <v>240</v>
      </c>
      <c r="AD851" s="264" t="s">
        <v>240</v>
      </c>
      <c r="AE851" s="264" t="s">
        <v>240</v>
      </c>
      <c r="AF851" s="264" t="s">
        <v>240</v>
      </c>
      <c r="AG851" s="264" t="s">
        <v>240</v>
      </c>
      <c r="AH851" s="264" t="s">
        <v>240</v>
      </c>
      <c r="AI851" s="264" t="s">
        <v>240</v>
      </c>
      <c r="AJ851" s="264" t="s">
        <v>240</v>
      </c>
      <c r="AK851" s="264" t="s">
        <v>240</v>
      </c>
      <c r="AL851" s="264" t="s">
        <v>240</v>
      </c>
      <c r="AM851" s="264" t="s">
        <v>240</v>
      </c>
      <c r="AN851" s="264" t="s">
        <v>240</v>
      </c>
      <c r="AO851" s="264" t="s">
        <v>240</v>
      </c>
      <c r="AP851" s="264" t="s">
        <v>240</v>
      </c>
      <c r="AQ851" s="264" t="s">
        <v>240</v>
      </c>
      <c r="AR851" s="264" t="s">
        <v>240</v>
      </c>
      <c r="AS851" s="264" t="s">
        <v>240</v>
      </c>
      <c r="AT851" s="264" t="s">
        <v>240</v>
      </c>
      <c r="AU851" s="264" t="s">
        <v>240</v>
      </c>
      <c r="AV851" s="264" t="s">
        <v>240</v>
      </c>
      <c r="AW851" s="264" t="s">
        <v>240</v>
      </c>
      <c r="AX851" s="264" t="s">
        <v>240</v>
      </c>
      <c r="AY851" s="264" t="s">
        <v>2044</v>
      </c>
      <c r="AZ851" t="s">
        <v>240</v>
      </c>
    </row>
    <row r="852" spans="1:52" ht="15" x14ac:dyDescent="0.25">
      <c r="A852" s="272">
        <v>707195</v>
      </c>
      <c r="B852" s="268" t="s">
        <v>261</v>
      </c>
      <c r="C852" s="264" t="s">
        <v>188</v>
      </c>
      <c r="D852" s="264" t="s">
        <v>188</v>
      </c>
      <c r="E852" s="264" t="s">
        <v>187</v>
      </c>
      <c r="F852" s="264" t="s">
        <v>187</v>
      </c>
      <c r="G852" s="264" t="s">
        <v>187</v>
      </c>
      <c r="H852" s="264" t="s">
        <v>187</v>
      </c>
      <c r="I852" s="264" t="s">
        <v>187</v>
      </c>
      <c r="J852" s="264" t="s">
        <v>187</v>
      </c>
      <c r="K852" s="264" t="s">
        <v>187</v>
      </c>
      <c r="L852" s="264" t="s">
        <v>187</v>
      </c>
      <c r="M852" t="s">
        <v>186</v>
      </c>
      <c r="N852" t="s">
        <v>186</v>
      </c>
      <c r="O852" s="264" t="s">
        <v>240</v>
      </c>
      <c r="P852" s="264" t="s">
        <v>240</v>
      </c>
      <c r="Q852" s="264" t="s">
        <v>240</v>
      </c>
      <c r="R852" s="264" t="s">
        <v>240</v>
      </c>
      <c r="S852" s="264" t="s">
        <v>240</v>
      </c>
      <c r="T852" s="264" t="s">
        <v>240</v>
      </c>
      <c r="U852" s="264" t="s">
        <v>240</v>
      </c>
      <c r="V852" s="264" t="s">
        <v>240</v>
      </c>
      <c r="W852" s="264" t="s">
        <v>240</v>
      </c>
      <c r="X852" s="264" t="s">
        <v>240</v>
      </c>
      <c r="Y852" s="264" t="s">
        <v>240</v>
      </c>
      <c r="Z852" s="264" t="s">
        <v>240</v>
      </c>
      <c r="AA852" s="264" t="s">
        <v>240</v>
      </c>
      <c r="AB852" s="264" t="s">
        <v>240</v>
      </c>
      <c r="AC852" s="264" t="s">
        <v>240</v>
      </c>
      <c r="AD852" s="264" t="s">
        <v>240</v>
      </c>
      <c r="AE852" s="264" t="s">
        <v>240</v>
      </c>
      <c r="AF852" s="264" t="s">
        <v>240</v>
      </c>
      <c r="AG852" s="264" t="s">
        <v>240</v>
      </c>
      <c r="AH852" s="264" t="s">
        <v>240</v>
      </c>
      <c r="AI852" s="264" t="s">
        <v>240</v>
      </c>
      <c r="AJ852" s="264" t="s">
        <v>240</v>
      </c>
      <c r="AK852" s="264" t="s">
        <v>240</v>
      </c>
      <c r="AL852" s="264" t="s">
        <v>240</v>
      </c>
      <c r="AM852" s="264" t="s">
        <v>240</v>
      </c>
      <c r="AN852" s="264" t="s">
        <v>240</v>
      </c>
      <c r="AO852" s="264" t="s">
        <v>240</v>
      </c>
      <c r="AP852" s="264" t="s">
        <v>240</v>
      </c>
      <c r="AQ852" s="264" t="s">
        <v>240</v>
      </c>
      <c r="AR852" s="264" t="s">
        <v>240</v>
      </c>
      <c r="AS852" s="264" t="s">
        <v>240</v>
      </c>
      <c r="AT852" s="264" t="s">
        <v>240</v>
      </c>
      <c r="AU852" s="264" t="s">
        <v>240</v>
      </c>
      <c r="AV852" s="264" t="s">
        <v>240</v>
      </c>
      <c r="AW852" s="264" t="s">
        <v>240</v>
      </c>
      <c r="AX852" s="264" t="s">
        <v>240</v>
      </c>
      <c r="AY852" s="264" t="s">
        <v>2044</v>
      </c>
      <c r="AZ852" t="s">
        <v>240</v>
      </c>
    </row>
    <row r="853" spans="1:52" ht="15" x14ac:dyDescent="0.25">
      <c r="A853" s="273">
        <v>707196</v>
      </c>
      <c r="B853" s="274" t="s">
        <v>261</v>
      </c>
      <c r="C853" t="s">
        <v>188</v>
      </c>
      <c r="D853" t="s">
        <v>186</v>
      </c>
      <c r="E853" t="s">
        <v>188</v>
      </c>
      <c r="F853" t="s">
        <v>186</v>
      </c>
      <c r="G853" t="s">
        <v>186</v>
      </c>
      <c r="H853" t="s">
        <v>188</v>
      </c>
      <c r="I853" t="s">
        <v>186</v>
      </c>
      <c r="J853" t="s">
        <v>186</v>
      </c>
      <c r="K853" t="s">
        <v>186</v>
      </c>
      <c r="L853" t="s">
        <v>188</v>
      </c>
      <c r="M853" t="s">
        <v>186</v>
      </c>
      <c r="N853" t="s">
        <v>186</v>
      </c>
      <c r="O853" t="s">
        <v>240</v>
      </c>
      <c r="P853" t="s">
        <v>240</v>
      </c>
      <c r="Q853" t="s">
        <v>240</v>
      </c>
      <c r="R853" t="s">
        <v>240</v>
      </c>
      <c r="S853" t="s">
        <v>240</v>
      </c>
      <c r="T853" t="s">
        <v>240</v>
      </c>
      <c r="U853" t="s">
        <v>240</v>
      </c>
      <c r="V853" t="s">
        <v>240</v>
      </c>
      <c r="W853" t="s">
        <v>240</v>
      </c>
      <c r="X853" t="s">
        <v>240</v>
      </c>
      <c r="Y853" t="s">
        <v>240</v>
      </c>
      <c r="Z853" t="s">
        <v>240</v>
      </c>
      <c r="AA853" t="s">
        <v>240</v>
      </c>
      <c r="AB853" t="s">
        <v>240</v>
      </c>
      <c r="AC853" t="s">
        <v>240</v>
      </c>
      <c r="AD853" t="s">
        <v>240</v>
      </c>
      <c r="AE853" t="s">
        <v>240</v>
      </c>
      <c r="AF853" t="s">
        <v>240</v>
      </c>
      <c r="AG853" t="s">
        <v>240</v>
      </c>
      <c r="AH853" t="s">
        <v>240</v>
      </c>
      <c r="AI853" t="s">
        <v>240</v>
      </c>
      <c r="AJ853" t="s">
        <v>240</v>
      </c>
      <c r="AK853" t="s">
        <v>240</v>
      </c>
      <c r="AL853" t="s">
        <v>240</v>
      </c>
      <c r="AM853" t="s">
        <v>240</v>
      </c>
      <c r="AN853" t="s">
        <v>240</v>
      </c>
      <c r="AO853" t="s">
        <v>240</v>
      </c>
      <c r="AP853" t="s">
        <v>240</v>
      </c>
      <c r="AQ853" t="s">
        <v>240</v>
      </c>
      <c r="AR853" t="s">
        <v>240</v>
      </c>
      <c r="AS853" t="s">
        <v>240</v>
      </c>
      <c r="AT853" t="s">
        <v>240</v>
      </c>
      <c r="AU853" t="s">
        <v>240</v>
      </c>
      <c r="AV853" t="s">
        <v>240</v>
      </c>
      <c r="AW853" t="s">
        <v>240</v>
      </c>
      <c r="AX853" s="259" t="s">
        <v>240</v>
      </c>
      <c r="AY853"/>
      <c r="AZ853" t="s">
        <v>240</v>
      </c>
    </row>
    <row r="854" spans="1:52" ht="15" x14ac:dyDescent="0.25">
      <c r="A854" s="273">
        <v>707197</v>
      </c>
      <c r="B854" s="274" t="s">
        <v>262</v>
      </c>
      <c r="C854" t="s">
        <v>186</v>
      </c>
      <c r="D854" t="s">
        <v>186</v>
      </c>
      <c r="E854" t="s">
        <v>188</v>
      </c>
      <c r="F854" t="s">
        <v>188</v>
      </c>
      <c r="G854" t="s">
        <v>186</v>
      </c>
      <c r="H854" t="s">
        <v>188</v>
      </c>
      <c r="I854" t="s">
        <v>186</v>
      </c>
      <c r="J854" t="s">
        <v>188</v>
      </c>
      <c r="K854" t="s">
        <v>188</v>
      </c>
      <c r="L854" t="s">
        <v>186</v>
      </c>
      <c r="M854" t="s">
        <v>187</v>
      </c>
      <c r="N854" t="s">
        <v>187</v>
      </c>
      <c r="O854" t="s">
        <v>187</v>
      </c>
      <c r="P854" t="s">
        <v>187</v>
      </c>
      <c r="Q854" t="s">
        <v>187</v>
      </c>
      <c r="R854" t="s">
        <v>188</v>
      </c>
      <c r="S854" t="s">
        <v>187</v>
      </c>
      <c r="T854" t="s">
        <v>188</v>
      </c>
      <c r="U854" t="s">
        <v>240</v>
      </c>
      <c r="V854" t="s">
        <v>240</v>
      </c>
      <c r="W854" t="s">
        <v>240</v>
      </c>
      <c r="X854" t="s">
        <v>240</v>
      </c>
      <c r="Y854" t="s">
        <v>240</v>
      </c>
      <c r="Z854" t="s">
        <v>240</v>
      </c>
      <c r="AA854" t="s">
        <v>240</v>
      </c>
      <c r="AB854" t="s">
        <v>240</v>
      </c>
      <c r="AC854" t="s">
        <v>240</v>
      </c>
      <c r="AD854" t="s">
        <v>240</v>
      </c>
      <c r="AE854" t="s">
        <v>240</v>
      </c>
      <c r="AF854" t="s">
        <v>240</v>
      </c>
      <c r="AG854" t="s">
        <v>240</v>
      </c>
      <c r="AH854" t="s">
        <v>240</v>
      </c>
      <c r="AI854" t="s">
        <v>240</v>
      </c>
      <c r="AJ854" t="s">
        <v>240</v>
      </c>
      <c r="AK854" t="s">
        <v>240</v>
      </c>
      <c r="AL854" t="s">
        <v>240</v>
      </c>
      <c r="AM854" t="s">
        <v>240</v>
      </c>
      <c r="AN854" t="s">
        <v>240</v>
      </c>
      <c r="AO854" t="s">
        <v>240</v>
      </c>
      <c r="AP854" t="s">
        <v>240</v>
      </c>
      <c r="AQ854" t="s">
        <v>240</v>
      </c>
      <c r="AR854" t="s">
        <v>240</v>
      </c>
      <c r="AS854" t="s">
        <v>240</v>
      </c>
      <c r="AT854" t="s">
        <v>240</v>
      </c>
      <c r="AU854" t="s">
        <v>240</v>
      </c>
      <c r="AV854" t="s">
        <v>240</v>
      </c>
      <c r="AW854" t="s">
        <v>240</v>
      </c>
      <c r="AX854" s="259" t="s">
        <v>240</v>
      </c>
      <c r="AY854"/>
      <c r="AZ854" t="s">
        <v>240</v>
      </c>
    </row>
    <row r="855" spans="1:52" ht="15" x14ac:dyDescent="0.25">
      <c r="A855" s="272">
        <v>707198</v>
      </c>
      <c r="B855" s="268" t="s">
        <v>261</v>
      </c>
      <c r="C855" s="264" t="s">
        <v>188</v>
      </c>
      <c r="D855" s="264" t="s">
        <v>188</v>
      </c>
      <c r="E855" s="264" t="s">
        <v>188</v>
      </c>
      <c r="F855" s="264" t="s">
        <v>188</v>
      </c>
      <c r="G855" s="264" t="s">
        <v>188</v>
      </c>
      <c r="H855" s="264" t="s">
        <v>188</v>
      </c>
      <c r="I855" s="264" t="s">
        <v>187</v>
      </c>
      <c r="J855" s="264" t="s">
        <v>187</v>
      </c>
      <c r="K855" s="264" t="s">
        <v>187</v>
      </c>
      <c r="L855" s="264" t="s">
        <v>187</v>
      </c>
      <c r="M855" t="s">
        <v>186</v>
      </c>
      <c r="N855" t="s">
        <v>186</v>
      </c>
      <c r="O855" s="264" t="s">
        <v>240</v>
      </c>
      <c r="P855" s="264" t="s">
        <v>240</v>
      </c>
      <c r="Q855" s="264" t="s">
        <v>240</v>
      </c>
      <c r="R855" s="264" t="s">
        <v>240</v>
      </c>
      <c r="S855" s="264" t="s">
        <v>240</v>
      </c>
      <c r="T855" s="264" t="s">
        <v>240</v>
      </c>
      <c r="U855" s="264" t="s">
        <v>240</v>
      </c>
      <c r="V855" s="264" t="s">
        <v>240</v>
      </c>
      <c r="W855" s="264" t="s">
        <v>240</v>
      </c>
      <c r="X855" s="264" t="s">
        <v>240</v>
      </c>
      <c r="Y855" s="264" t="s">
        <v>240</v>
      </c>
      <c r="Z855" s="264" t="s">
        <v>240</v>
      </c>
      <c r="AA855" s="264" t="s">
        <v>240</v>
      </c>
      <c r="AB855" s="264" t="s">
        <v>240</v>
      </c>
      <c r="AC855" s="264" t="s">
        <v>240</v>
      </c>
      <c r="AD855" s="264" t="s">
        <v>240</v>
      </c>
      <c r="AE855" s="264" t="s">
        <v>240</v>
      </c>
      <c r="AF855" s="264" t="s">
        <v>240</v>
      </c>
      <c r="AG855" s="264" t="s">
        <v>240</v>
      </c>
      <c r="AH855" s="264" t="s">
        <v>240</v>
      </c>
      <c r="AI855" s="264" t="s">
        <v>240</v>
      </c>
      <c r="AJ855" s="264" t="s">
        <v>240</v>
      </c>
      <c r="AK855" s="264" t="s">
        <v>240</v>
      </c>
      <c r="AL855" s="264" t="s">
        <v>240</v>
      </c>
      <c r="AM855" s="264" t="s">
        <v>240</v>
      </c>
      <c r="AN855" s="264" t="s">
        <v>240</v>
      </c>
      <c r="AO855" s="264" t="s">
        <v>240</v>
      </c>
      <c r="AP855" s="264" t="s">
        <v>240</v>
      </c>
      <c r="AQ855" s="264" t="s">
        <v>240</v>
      </c>
      <c r="AR855" s="264" t="s">
        <v>240</v>
      </c>
      <c r="AS855" s="264" t="s">
        <v>240</v>
      </c>
      <c r="AT855" s="264" t="s">
        <v>240</v>
      </c>
      <c r="AU855" s="264" t="s">
        <v>240</v>
      </c>
      <c r="AV855" s="264" t="s">
        <v>240</v>
      </c>
      <c r="AW855" s="264" t="s">
        <v>240</v>
      </c>
      <c r="AX855" s="264" t="s">
        <v>240</v>
      </c>
      <c r="AY855" s="264" t="s">
        <v>2044</v>
      </c>
      <c r="AZ855" t="s">
        <v>240</v>
      </c>
    </row>
    <row r="856" spans="1:52" ht="15" x14ac:dyDescent="0.25">
      <c r="A856" s="273">
        <v>707199</v>
      </c>
      <c r="B856" s="274" t="s">
        <v>262</v>
      </c>
      <c r="C856" t="s">
        <v>186</v>
      </c>
      <c r="D856" t="s">
        <v>188</v>
      </c>
      <c r="E856" t="s">
        <v>188</v>
      </c>
      <c r="F856" t="s">
        <v>187</v>
      </c>
      <c r="G856" t="s">
        <v>188</v>
      </c>
      <c r="H856" t="s">
        <v>188</v>
      </c>
      <c r="I856" t="s">
        <v>188</v>
      </c>
      <c r="J856" t="s">
        <v>187</v>
      </c>
      <c r="K856" t="s">
        <v>188</v>
      </c>
      <c r="L856" t="s">
        <v>187</v>
      </c>
      <c r="M856" t="s">
        <v>187</v>
      </c>
      <c r="N856" t="s">
        <v>187</v>
      </c>
      <c r="O856" t="s">
        <v>187</v>
      </c>
      <c r="P856" t="s">
        <v>188</v>
      </c>
      <c r="Q856" t="s">
        <v>188</v>
      </c>
      <c r="R856" t="s">
        <v>188</v>
      </c>
      <c r="S856" t="s">
        <v>188</v>
      </c>
      <c r="T856" t="s">
        <v>188</v>
      </c>
      <c r="U856" t="s">
        <v>187</v>
      </c>
      <c r="V856" t="s">
        <v>187</v>
      </c>
      <c r="W856" t="s">
        <v>187</v>
      </c>
      <c r="X856" t="s">
        <v>187</v>
      </c>
      <c r="Y856" t="s">
        <v>188</v>
      </c>
      <c r="Z856" t="s">
        <v>188</v>
      </c>
      <c r="AA856" t="s">
        <v>240</v>
      </c>
      <c r="AB856" t="s">
        <v>240</v>
      </c>
      <c r="AC856" t="s">
        <v>240</v>
      </c>
      <c r="AD856" t="s">
        <v>240</v>
      </c>
      <c r="AE856" t="s">
        <v>240</v>
      </c>
      <c r="AF856" t="s">
        <v>240</v>
      </c>
      <c r="AG856" t="s">
        <v>240</v>
      </c>
      <c r="AH856" t="s">
        <v>240</v>
      </c>
      <c r="AI856" t="s">
        <v>240</v>
      </c>
      <c r="AJ856" t="s">
        <v>240</v>
      </c>
      <c r="AK856" t="s">
        <v>240</v>
      </c>
      <c r="AL856" t="s">
        <v>240</v>
      </c>
      <c r="AM856" t="s">
        <v>240</v>
      </c>
      <c r="AN856" t="s">
        <v>240</v>
      </c>
      <c r="AO856" t="s">
        <v>240</v>
      </c>
      <c r="AP856" t="s">
        <v>240</v>
      </c>
      <c r="AQ856" t="s">
        <v>240</v>
      </c>
      <c r="AR856" t="s">
        <v>240</v>
      </c>
      <c r="AS856" t="s">
        <v>240</v>
      </c>
      <c r="AT856" t="s">
        <v>240</v>
      </c>
      <c r="AU856" t="s">
        <v>240</v>
      </c>
      <c r="AV856" t="s">
        <v>240</v>
      </c>
      <c r="AW856" t="s">
        <v>240</v>
      </c>
      <c r="AX856" s="259" t="s">
        <v>240</v>
      </c>
      <c r="AY856"/>
      <c r="AZ856" t="s">
        <v>240</v>
      </c>
    </row>
    <row r="857" spans="1:52" ht="15" x14ac:dyDescent="0.25">
      <c r="A857" s="273">
        <v>707200</v>
      </c>
      <c r="B857" s="274" t="s">
        <v>262</v>
      </c>
      <c r="C857" t="s">
        <v>188</v>
      </c>
      <c r="D857" t="s">
        <v>188</v>
      </c>
      <c r="E857" t="s">
        <v>188</v>
      </c>
      <c r="F857" t="s">
        <v>188</v>
      </c>
      <c r="G857" t="s">
        <v>188</v>
      </c>
      <c r="H857" t="s">
        <v>188</v>
      </c>
      <c r="I857" t="s">
        <v>188</v>
      </c>
      <c r="J857" t="s">
        <v>188</v>
      </c>
      <c r="K857" t="s">
        <v>187</v>
      </c>
      <c r="L857" t="s">
        <v>187</v>
      </c>
      <c r="M857" t="s">
        <v>188</v>
      </c>
      <c r="N857" t="s">
        <v>188</v>
      </c>
      <c r="O857" t="s">
        <v>187</v>
      </c>
      <c r="P857" t="s">
        <v>187</v>
      </c>
      <c r="Q857" t="s">
        <v>187</v>
      </c>
      <c r="R857" t="s">
        <v>188</v>
      </c>
      <c r="S857" t="s">
        <v>187</v>
      </c>
      <c r="T857" t="s">
        <v>188</v>
      </c>
      <c r="U857" t="s">
        <v>187</v>
      </c>
      <c r="V857" t="s">
        <v>187</v>
      </c>
      <c r="W857" t="s">
        <v>187</v>
      </c>
      <c r="X857" t="s">
        <v>187</v>
      </c>
      <c r="Y857" t="s">
        <v>187</v>
      </c>
      <c r="Z857" t="s">
        <v>187</v>
      </c>
      <c r="AA857" t="s">
        <v>240</v>
      </c>
      <c r="AB857" t="s">
        <v>240</v>
      </c>
      <c r="AC857" t="s">
        <v>240</v>
      </c>
      <c r="AD857" t="s">
        <v>240</v>
      </c>
      <c r="AE857" t="s">
        <v>240</v>
      </c>
      <c r="AF857" t="s">
        <v>240</v>
      </c>
      <c r="AG857" t="s">
        <v>240</v>
      </c>
      <c r="AH857" t="s">
        <v>240</v>
      </c>
      <c r="AI857" t="s">
        <v>240</v>
      </c>
      <c r="AJ857" t="s">
        <v>240</v>
      </c>
      <c r="AK857" t="s">
        <v>240</v>
      </c>
      <c r="AL857" t="s">
        <v>240</v>
      </c>
      <c r="AM857" t="s">
        <v>240</v>
      </c>
      <c r="AN857" t="s">
        <v>240</v>
      </c>
      <c r="AO857" t="s">
        <v>240</v>
      </c>
      <c r="AP857" t="s">
        <v>240</v>
      </c>
      <c r="AQ857" t="s">
        <v>240</v>
      </c>
      <c r="AR857" t="s">
        <v>240</v>
      </c>
      <c r="AS857" t="s">
        <v>240</v>
      </c>
      <c r="AT857" t="s">
        <v>240</v>
      </c>
      <c r="AU857" t="s">
        <v>240</v>
      </c>
      <c r="AV857" t="s">
        <v>240</v>
      </c>
      <c r="AW857" t="s">
        <v>240</v>
      </c>
      <c r="AX857" s="259" t="s">
        <v>240</v>
      </c>
      <c r="AY857"/>
      <c r="AZ857" t="s">
        <v>240</v>
      </c>
    </row>
    <row r="858" spans="1:52" ht="15" x14ac:dyDescent="0.25">
      <c r="A858" s="272">
        <v>707201</v>
      </c>
      <c r="B858" s="268" t="s">
        <v>261</v>
      </c>
      <c r="C858" s="264" t="s">
        <v>188</v>
      </c>
      <c r="D858" s="264" t="s">
        <v>188</v>
      </c>
      <c r="E858" s="264" t="s">
        <v>188</v>
      </c>
      <c r="F858" s="264" t="s">
        <v>188</v>
      </c>
      <c r="G858" s="264" t="s">
        <v>188</v>
      </c>
      <c r="H858" s="264" t="s">
        <v>188</v>
      </c>
      <c r="I858" s="264" t="s">
        <v>187</v>
      </c>
      <c r="J858" s="264" t="s">
        <v>187</v>
      </c>
      <c r="K858" s="264" t="s">
        <v>187</v>
      </c>
      <c r="L858" s="264" t="s">
        <v>187</v>
      </c>
      <c r="M858" t="s">
        <v>2124</v>
      </c>
      <c r="N858" t="s">
        <v>186</v>
      </c>
      <c r="O858" s="264" t="s">
        <v>240</v>
      </c>
      <c r="P858" s="264" t="s">
        <v>240</v>
      </c>
      <c r="Q858" s="264" t="s">
        <v>240</v>
      </c>
      <c r="R858" s="264" t="s">
        <v>240</v>
      </c>
      <c r="S858" s="264" t="s">
        <v>240</v>
      </c>
      <c r="T858" s="264" t="s">
        <v>240</v>
      </c>
      <c r="U858" s="264" t="s">
        <v>240</v>
      </c>
      <c r="V858" s="264" t="s">
        <v>240</v>
      </c>
      <c r="W858" s="264" t="s">
        <v>240</v>
      </c>
      <c r="X858" s="264" t="s">
        <v>240</v>
      </c>
      <c r="Y858" s="264" t="s">
        <v>240</v>
      </c>
      <c r="Z858" s="264" t="s">
        <v>240</v>
      </c>
      <c r="AA858" s="264" t="s">
        <v>240</v>
      </c>
      <c r="AB858" s="264" t="s">
        <v>240</v>
      </c>
      <c r="AC858" s="264" t="s">
        <v>240</v>
      </c>
      <c r="AD858" s="264" t="s">
        <v>240</v>
      </c>
      <c r="AE858" s="264" t="s">
        <v>240</v>
      </c>
      <c r="AF858" s="264" t="s">
        <v>240</v>
      </c>
      <c r="AG858" s="264" t="s">
        <v>240</v>
      </c>
      <c r="AH858" s="264" t="s">
        <v>240</v>
      </c>
      <c r="AI858" s="264" t="s">
        <v>240</v>
      </c>
      <c r="AJ858" s="264" t="s">
        <v>240</v>
      </c>
      <c r="AK858" s="264" t="s">
        <v>240</v>
      </c>
      <c r="AL858" s="264" t="s">
        <v>240</v>
      </c>
      <c r="AM858" s="264" t="s">
        <v>240</v>
      </c>
      <c r="AN858" s="264" t="s">
        <v>240</v>
      </c>
      <c r="AO858" s="264" t="s">
        <v>240</v>
      </c>
      <c r="AP858" s="264" t="s">
        <v>240</v>
      </c>
      <c r="AQ858" s="264" t="s">
        <v>240</v>
      </c>
      <c r="AR858" s="264" t="s">
        <v>240</v>
      </c>
      <c r="AS858" s="264" t="s">
        <v>240</v>
      </c>
      <c r="AT858" s="264" t="s">
        <v>240</v>
      </c>
      <c r="AU858" s="264" t="s">
        <v>240</v>
      </c>
      <c r="AV858" s="264" t="s">
        <v>240</v>
      </c>
      <c r="AW858" s="264" t="s">
        <v>240</v>
      </c>
      <c r="AX858" s="264" t="s">
        <v>240</v>
      </c>
      <c r="AY858" s="264" t="s">
        <v>2044</v>
      </c>
      <c r="AZ858" t="s">
        <v>240</v>
      </c>
    </row>
    <row r="859" spans="1:52" ht="15" x14ac:dyDescent="0.25">
      <c r="A859" s="273">
        <v>707202</v>
      </c>
      <c r="B859" s="274" t="s">
        <v>467</v>
      </c>
      <c r="C859" t="s">
        <v>188</v>
      </c>
      <c r="D859" t="s">
        <v>186</v>
      </c>
      <c r="E859" t="s">
        <v>186</v>
      </c>
      <c r="F859" t="s">
        <v>186</v>
      </c>
      <c r="G859" t="s">
        <v>186</v>
      </c>
      <c r="H859" t="s">
        <v>188</v>
      </c>
      <c r="I859" t="s">
        <v>186</v>
      </c>
      <c r="J859" t="s">
        <v>186</v>
      </c>
      <c r="K859" t="s">
        <v>186</v>
      </c>
      <c r="L859" t="s">
        <v>186</v>
      </c>
      <c r="M859" t="s">
        <v>186</v>
      </c>
      <c r="N859" t="s">
        <v>186</v>
      </c>
      <c r="O859" t="s">
        <v>240</v>
      </c>
      <c r="P859" t="s">
        <v>240</v>
      </c>
      <c r="Q859" t="s">
        <v>240</v>
      </c>
      <c r="R859" t="s">
        <v>240</v>
      </c>
      <c r="S859" t="s">
        <v>240</v>
      </c>
      <c r="T859" t="s">
        <v>240</v>
      </c>
      <c r="U859" t="s">
        <v>240</v>
      </c>
      <c r="V859" t="s">
        <v>240</v>
      </c>
      <c r="W859" t="s">
        <v>240</v>
      </c>
      <c r="X859" t="s">
        <v>240</v>
      </c>
      <c r="Y859" t="s">
        <v>240</v>
      </c>
      <c r="Z859" t="s">
        <v>240</v>
      </c>
      <c r="AA859" t="s">
        <v>240</v>
      </c>
      <c r="AB859" t="s">
        <v>240</v>
      </c>
      <c r="AC859" t="s">
        <v>240</v>
      </c>
      <c r="AD859" t="s">
        <v>240</v>
      </c>
      <c r="AE859" t="s">
        <v>240</v>
      </c>
      <c r="AF859" t="s">
        <v>240</v>
      </c>
      <c r="AG859" t="s">
        <v>240</v>
      </c>
      <c r="AH859" t="s">
        <v>240</v>
      </c>
      <c r="AI859" t="s">
        <v>240</v>
      </c>
      <c r="AJ859" t="s">
        <v>240</v>
      </c>
      <c r="AK859" t="s">
        <v>240</v>
      </c>
      <c r="AL859" t="s">
        <v>240</v>
      </c>
      <c r="AM859" t="s">
        <v>240</v>
      </c>
      <c r="AN859" t="s">
        <v>240</v>
      </c>
      <c r="AO859" t="s">
        <v>240</v>
      </c>
      <c r="AP859" t="s">
        <v>240</v>
      </c>
      <c r="AQ859" t="s">
        <v>240</v>
      </c>
      <c r="AR859" t="s">
        <v>240</v>
      </c>
      <c r="AS859"/>
      <c r="AT859" t="s">
        <v>240</v>
      </c>
      <c r="AU859" t="s">
        <v>240</v>
      </c>
      <c r="AV859" t="s">
        <v>240</v>
      </c>
      <c r="AW859" t="s">
        <v>240</v>
      </c>
      <c r="AX859" s="259" t="s">
        <v>240</v>
      </c>
      <c r="AY859"/>
      <c r="AZ859" t="s">
        <v>240</v>
      </c>
    </row>
    <row r="860" spans="1:52" ht="15" x14ac:dyDescent="0.25">
      <c r="A860" s="272">
        <v>707203</v>
      </c>
      <c r="B860" s="268" t="s">
        <v>261</v>
      </c>
      <c r="C860" s="264" t="s">
        <v>187</v>
      </c>
      <c r="D860" s="264" t="s">
        <v>186</v>
      </c>
      <c r="E860" s="264" t="s">
        <v>188</v>
      </c>
      <c r="F860" s="264" t="s">
        <v>186</v>
      </c>
      <c r="G860" s="264" t="s">
        <v>188</v>
      </c>
      <c r="H860" s="264" t="s">
        <v>186</v>
      </c>
      <c r="I860" s="264" t="s">
        <v>187</v>
      </c>
      <c r="J860" s="264" t="s">
        <v>187</v>
      </c>
      <c r="K860" s="264" t="s">
        <v>187</v>
      </c>
      <c r="L860" s="264" t="s">
        <v>187</v>
      </c>
      <c r="M860" t="s">
        <v>186</v>
      </c>
      <c r="N860" t="s">
        <v>186</v>
      </c>
      <c r="O860" s="264" t="s">
        <v>240</v>
      </c>
      <c r="P860" s="264" t="s">
        <v>240</v>
      </c>
      <c r="Q860" s="264" t="s">
        <v>240</v>
      </c>
      <c r="R860" s="264" t="s">
        <v>240</v>
      </c>
      <c r="S860" s="264" t="s">
        <v>240</v>
      </c>
      <c r="T860" s="264" t="s">
        <v>240</v>
      </c>
      <c r="U860" s="264" t="s">
        <v>240</v>
      </c>
      <c r="V860" s="264" t="s">
        <v>240</v>
      </c>
      <c r="W860" s="264" t="s">
        <v>240</v>
      </c>
      <c r="X860" s="264" t="s">
        <v>240</v>
      </c>
      <c r="Y860" s="264" t="s">
        <v>240</v>
      </c>
      <c r="Z860" s="264" t="s">
        <v>240</v>
      </c>
      <c r="AA860" s="264" t="s">
        <v>240</v>
      </c>
      <c r="AB860" s="264" t="s">
        <v>240</v>
      </c>
      <c r="AC860" s="264" t="s">
        <v>240</v>
      </c>
      <c r="AD860" s="264" t="s">
        <v>240</v>
      </c>
      <c r="AE860" s="264" t="s">
        <v>240</v>
      </c>
      <c r="AF860" s="264" t="s">
        <v>240</v>
      </c>
      <c r="AG860" s="264" t="s">
        <v>240</v>
      </c>
      <c r="AH860" s="264" t="s">
        <v>240</v>
      </c>
      <c r="AI860" s="264" t="s">
        <v>240</v>
      </c>
      <c r="AJ860" s="264" t="s">
        <v>240</v>
      </c>
      <c r="AK860" s="264" t="s">
        <v>240</v>
      </c>
      <c r="AL860" s="264" t="s">
        <v>240</v>
      </c>
      <c r="AM860" s="264" t="s">
        <v>240</v>
      </c>
      <c r="AN860" s="264" t="s">
        <v>240</v>
      </c>
      <c r="AO860" s="264" t="s">
        <v>240</v>
      </c>
      <c r="AP860" s="264" t="s">
        <v>240</v>
      </c>
      <c r="AQ860" s="264" t="s">
        <v>240</v>
      </c>
      <c r="AR860" s="264" t="s">
        <v>240</v>
      </c>
      <c r="AS860" s="264" t="s">
        <v>240</v>
      </c>
      <c r="AT860" s="264" t="s">
        <v>240</v>
      </c>
      <c r="AU860" s="264" t="s">
        <v>240</v>
      </c>
      <c r="AV860" s="264" t="s">
        <v>240</v>
      </c>
      <c r="AW860" s="264" t="s">
        <v>240</v>
      </c>
      <c r="AX860" s="264" t="s">
        <v>240</v>
      </c>
      <c r="AY860" s="264" t="s">
        <v>2044</v>
      </c>
      <c r="AZ860" t="s">
        <v>240</v>
      </c>
    </row>
    <row r="861" spans="1:52" ht="15" x14ac:dyDescent="0.25">
      <c r="A861" s="272">
        <v>707204</v>
      </c>
      <c r="B861" s="268" t="s">
        <v>261</v>
      </c>
      <c r="C861" s="264" t="s">
        <v>188</v>
      </c>
      <c r="D861" s="264" t="s">
        <v>188</v>
      </c>
      <c r="E861" s="264" t="s">
        <v>188</v>
      </c>
      <c r="F861" s="264" t="s">
        <v>187</v>
      </c>
      <c r="G861" s="264" t="s">
        <v>187</v>
      </c>
      <c r="H861" s="264" t="s">
        <v>188</v>
      </c>
      <c r="I861" s="264" t="s">
        <v>187</v>
      </c>
      <c r="J861" s="264" t="s">
        <v>187</v>
      </c>
      <c r="K861" s="264" t="s">
        <v>187</v>
      </c>
      <c r="L861" s="264" t="s">
        <v>187</v>
      </c>
      <c r="M861" t="s">
        <v>188</v>
      </c>
      <c r="N861" t="s">
        <v>186</v>
      </c>
      <c r="O861" s="264" t="s">
        <v>240</v>
      </c>
      <c r="P861" s="264" t="s">
        <v>240</v>
      </c>
      <c r="Q861" s="264" t="s">
        <v>240</v>
      </c>
      <c r="R861" s="264" t="s">
        <v>240</v>
      </c>
      <c r="S861" s="264" t="s">
        <v>240</v>
      </c>
      <c r="T861" s="264" t="s">
        <v>240</v>
      </c>
      <c r="U861" s="264" t="s">
        <v>240</v>
      </c>
      <c r="V861" s="264" t="s">
        <v>240</v>
      </c>
      <c r="W861" s="264" t="s">
        <v>240</v>
      </c>
      <c r="X861" s="264" t="s">
        <v>240</v>
      </c>
      <c r="Y861" s="264" t="s">
        <v>240</v>
      </c>
      <c r="Z861" s="264" t="s">
        <v>240</v>
      </c>
      <c r="AA861" s="264" t="s">
        <v>240</v>
      </c>
      <c r="AB861" s="264" t="s">
        <v>240</v>
      </c>
      <c r="AC861" s="264" t="s">
        <v>240</v>
      </c>
      <c r="AD861" s="264" t="s">
        <v>240</v>
      </c>
      <c r="AE861" s="264" t="s">
        <v>240</v>
      </c>
      <c r="AF861" s="264" t="s">
        <v>240</v>
      </c>
      <c r="AG861" s="264" t="s">
        <v>240</v>
      </c>
      <c r="AH861" s="264" t="s">
        <v>240</v>
      </c>
      <c r="AI861" s="264" t="s">
        <v>240</v>
      </c>
      <c r="AJ861" s="264" t="s">
        <v>240</v>
      </c>
      <c r="AK861" s="264" t="s">
        <v>240</v>
      </c>
      <c r="AL861" s="264" t="s">
        <v>240</v>
      </c>
      <c r="AM861" s="264" t="s">
        <v>240</v>
      </c>
      <c r="AN861" s="264" t="s">
        <v>240</v>
      </c>
      <c r="AO861" s="264" t="s">
        <v>240</v>
      </c>
      <c r="AP861" s="264" t="s">
        <v>240</v>
      </c>
      <c r="AQ861" s="264" t="s">
        <v>240</v>
      </c>
      <c r="AR861" s="264" t="s">
        <v>240</v>
      </c>
      <c r="AS861" s="264" t="s">
        <v>240</v>
      </c>
      <c r="AT861" s="264" t="s">
        <v>240</v>
      </c>
      <c r="AU861" s="264" t="s">
        <v>240</v>
      </c>
      <c r="AV861" s="264" t="s">
        <v>240</v>
      </c>
      <c r="AW861" s="264" t="s">
        <v>240</v>
      </c>
      <c r="AX861" s="264" t="s">
        <v>240</v>
      </c>
      <c r="AY861" s="264" t="s">
        <v>2044</v>
      </c>
      <c r="AZ861" t="s">
        <v>240</v>
      </c>
    </row>
    <row r="862" spans="1:52" ht="21.75" x14ac:dyDescent="0.25">
      <c r="A862" s="275">
        <v>707205</v>
      </c>
      <c r="B862" s="268" t="s">
        <v>261</v>
      </c>
      <c r="C862" s="286" t="s">
        <v>188</v>
      </c>
      <c r="D862" s="286" t="s">
        <v>188</v>
      </c>
      <c r="E862" s="286" t="s">
        <v>188</v>
      </c>
      <c r="F862" s="286" t="s">
        <v>188</v>
      </c>
      <c r="G862" s="286" t="s">
        <v>188</v>
      </c>
      <c r="H862" s="286" t="s">
        <v>188</v>
      </c>
      <c r="I862" s="286" t="s">
        <v>188</v>
      </c>
      <c r="J862" s="286" t="s">
        <v>188</v>
      </c>
      <c r="K862" s="286" t="s">
        <v>187</v>
      </c>
      <c r="L862" s="286" t="s">
        <v>187</v>
      </c>
      <c r="M862" s="286" t="s">
        <v>187</v>
      </c>
      <c r="N862" s="286" t="s">
        <v>187</v>
      </c>
      <c r="O862" s="264"/>
      <c r="P862" s="264"/>
      <c r="Q862" s="264"/>
      <c r="R862" s="264"/>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c r="AS862" s="264"/>
      <c r="AT862" s="264"/>
      <c r="AU862" s="264"/>
      <c r="AV862" s="264"/>
      <c r="AW862" s="264"/>
      <c r="AX862" s="264"/>
      <c r="AY862" s="264" t="s">
        <v>2044</v>
      </c>
      <c r="AZ862" t="s">
        <v>240</v>
      </c>
    </row>
    <row r="863" spans="1:52" ht="15" x14ac:dyDescent="0.25">
      <c r="A863" s="273">
        <v>707206</v>
      </c>
      <c r="B863" s="274" t="s">
        <v>261</v>
      </c>
      <c r="C863" t="s">
        <v>240</v>
      </c>
      <c r="D863" t="s">
        <v>240</v>
      </c>
      <c r="E863" t="s">
        <v>240</v>
      </c>
      <c r="F863" t="s">
        <v>240</v>
      </c>
      <c r="G863" t="s">
        <v>240</v>
      </c>
      <c r="H863" t="s">
        <v>240</v>
      </c>
      <c r="I863" t="s">
        <v>240</v>
      </c>
      <c r="J863" t="s">
        <v>240</v>
      </c>
      <c r="K863" t="s">
        <v>240</v>
      </c>
      <c r="L863" t="s">
        <v>240</v>
      </c>
      <c r="M863" t="s">
        <v>240</v>
      </c>
      <c r="N863" t="s">
        <v>240</v>
      </c>
      <c r="O863" t="s">
        <v>240</v>
      </c>
      <c r="P863" t="s">
        <v>240</v>
      </c>
      <c r="Q863" t="s">
        <v>240</v>
      </c>
      <c r="R863" t="s">
        <v>240</v>
      </c>
      <c r="S863" t="s">
        <v>240</v>
      </c>
      <c r="T863" t="s">
        <v>240</v>
      </c>
      <c r="U863" t="s">
        <v>240</v>
      </c>
      <c r="V863" t="s">
        <v>240</v>
      </c>
      <c r="W863" t="s">
        <v>240</v>
      </c>
      <c r="X863" t="s">
        <v>240</v>
      </c>
      <c r="Y863" t="s">
        <v>240</v>
      </c>
      <c r="Z863" t="s">
        <v>240</v>
      </c>
      <c r="AA863" t="s">
        <v>240</v>
      </c>
      <c r="AB863" t="s">
        <v>240</v>
      </c>
      <c r="AC863" t="s">
        <v>240</v>
      </c>
      <c r="AD863" t="s">
        <v>240</v>
      </c>
      <c r="AE863" t="s">
        <v>240</v>
      </c>
      <c r="AF863" t="s">
        <v>240</v>
      </c>
      <c r="AG863" t="s">
        <v>240</v>
      </c>
      <c r="AH863" t="s">
        <v>240</v>
      </c>
      <c r="AI863" t="s">
        <v>240</v>
      </c>
      <c r="AJ863" t="s">
        <v>240</v>
      </c>
      <c r="AK863" t="s">
        <v>240</v>
      </c>
      <c r="AL863" t="s">
        <v>240</v>
      </c>
      <c r="AM863" t="s">
        <v>240</v>
      </c>
      <c r="AN863" t="s">
        <v>240</v>
      </c>
      <c r="AO863" t="s">
        <v>240</v>
      </c>
      <c r="AP863" t="s">
        <v>240</v>
      </c>
      <c r="AQ863" t="s">
        <v>240</v>
      </c>
      <c r="AR863" t="s">
        <v>240</v>
      </c>
      <c r="AS863" t="s">
        <v>240</v>
      </c>
      <c r="AT863" t="s">
        <v>240</v>
      </c>
      <c r="AU863" t="s">
        <v>240</v>
      </c>
      <c r="AV863" t="s">
        <v>240</v>
      </c>
      <c r="AW863" t="s">
        <v>240</v>
      </c>
      <c r="AX863" s="259" t="s">
        <v>240</v>
      </c>
      <c r="AY863"/>
      <c r="AZ863" t="s">
        <v>240</v>
      </c>
    </row>
    <row r="864" spans="1:52" ht="15" x14ac:dyDescent="0.25">
      <c r="A864" s="273">
        <v>707207</v>
      </c>
      <c r="B864" s="274" t="s">
        <v>261</v>
      </c>
      <c r="C864" t="s">
        <v>186</v>
      </c>
      <c r="D864" t="s">
        <v>186</v>
      </c>
      <c r="E864" t="s">
        <v>186</v>
      </c>
      <c r="F864" t="s">
        <v>186</v>
      </c>
      <c r="G864" t="s">
        <v>186</v>
      </c>
      <c r="H864" t="s">
        <v>187</v>
      </c>
      <c r="I864" t="s">
        <v>186</v>
      </c>
      <c r="J864" t="s">
        <v>188</v>
      </c>
      <c r="K864" t="s">
        <v>186</v>
      </c>
      <c r="L864" t="s">
        <v>188</v>
      </c>
      <c r="M864" t="s">
        <v>186</v>
      </c>
      <c r="N864" t="s">
        <v>186</v>
      </c>
      <c r="O864" t="s">
        <v>240</v>
      </c>
      <c r="P864" t="s">
        <v>240</v>
      </c>
      <c r="Q864" t="s">
        <v>240</v>
      </c>
      <c r="R864" t="s">
        <v>240</v>
      </c>
      <c r="S864" t="s">
        <v>240</v>
      </c>
      <c r="T864" t="s">
        <v>240</v>
      </c>
      <c r="U864" t="s">
        <v>240</v>
      </c>
      <c r="V864" t="s">
        <v>240</v>
      </c>
      <c r="W864" t="s">
        <v>240</v>
      </c>
      <c r="X864" t="s">
        <v>240</v>
      </c>
      <c r="Y864" t="s">
        <v>240</v>
      </c>
      <c r="Z864" t="s">
        <v>240</v>
      </c>
      <c r="AA864" t="s">
        <v>240</v>
      </c>
      <c r="AB864" t="s">
        <v>240</v>
      </c>
      <c r="AC864" t="s">
        <v>240</v>
      </c>
      <c r="AD864" t="s">
        <v>240</v>
      </c>
      <c r="AE864" t="s">
        <v>240</v>
      </c>
      <c r="AF864" t="s">
        <v>240</v>
      </c>
      <c r="AG864" t="s">
        <v>240</v>
      </c>
      <c r="AH864" t="s">
        <v>240</v>
      </c>
      <c r="AI864" t="s">
        <v>240</v>
      </c>
      <c r="AJ864" t="s">
        <v>240</v>
      </c>
      <c r="AK864" t="s">
        <v>240</v>
      </c>
      <c r="AL864" t="s">
        <v>240</v>
      </c>
      <c r="AM864" t="s">
        <v>240</v>
      </c>
      <c r="AN864" t="s">
        <v>240</v>
      </c>
      <c r="AO864" t="s">
        <v>240</v>
      </c>
      <c r="AP864" t="s">
        <v>240</v>
      </c>
      <c r="AQ864" t="s">
        <v>240</v>
      </c>
      <c r="AR864" t="s">
        <v>240</v>
      </c>
      <c r="AS864"/>
      <c r="AT864" t="s">
        <v>240</v>
      </c>
      <c r="AU864" t="s">
        <v>240</v>
      </c>
      <c r="AV864" t="s">
        <v>240</v>
      </c>
      <c r="AW864" t="s">
        <v>240</v>
      </c>
      <c r="AX864" s="259" t="s">
        <v>240</v>
      </c>
      <c r="AY864"/>
      <c r="AZ864" t="s">
        <v>240</v>
      </c>
    </row>
    <row r="865" spans="1:52" ht="15" x14ac:dyDescent="0.25">
      <c r="A865" s="272">
        <v>707208</v>
      </c>
      <c r="B865" s="268" t="s">
        <v>261</v>
      </c>
      <c r="C865" s="264" t="s">
        <v>188</v>
      </c>
      <c r="D865" s="264" t="s">
        <v>188</v>
      </c>
      <c r="E865" s="264" t="s">
        <v>188</v>
      </c>
      <c r="F865" s="264" t="s">
        <v>188</v>
      </c>
      <c r="G865" s="264" t="s">
        <v>188</v>
      </c>
      <c r="H865" s="264" t="s">
        <v>188</v>
      </c>
      <c r="I865" s="264" t="s">
        <v>187</v>
      </c>
      <c r="J865" s="264" t="s">
        <v>187</v>
      </c>
      <c r="K865" s="264" t="s">
        <v>187</v>
      </c>
      <c r="L865" s="264" t="s">
        <v>187</v>
      </c>
      <c r="M865" t="s">
        <v>188</v>
      </c>
      <c r="N865" t="s">
        <v>186</v>
      </c>
      <c r="O865" s="264" t="s">
        <v>240</v>
      </c>
      <c r="P865" s="264" t="s">
        <v>240</v>
      </c>
      <c r="Q865" s="264" t="s">
        <v>240</v>
      </c>
      <c r="R865" s="264" t="s">
        <v>240</v>
      </c>
      <c r="S865" s="264" t="s">
        <v>240</v>
      </c>
      <c r="T865" s="264" t="s">
        <v>240</v>
      </c>
      <c r="U865" s="264" t="s">
        <v>240</v>
      </c>
      <c r="V865" s="264" t="s">
        <v>240</v>
      </c>
      <c r="W865" s="264" t="s">
        <v>240</v>
      </c>
      <c r="X865" s="264" t="s">
        <v>240</v>
      </c>
      <c r="Y865" s="264" t="s">
        <v>240</v>
      </c>
      <c r="Z865" s="264" t="s">
        <v>240</v>
      </c>
      <c r="AA865" s="264" t="s">
        <v>240</v>
      </c>
      <c r="AB865" s="264" t="s">
        <v>240</v>
      </c>
      <c r="AC865" s="264" t="s">
        <v>240</v>
      </c>
      <c r="AD865" s="264" t="s">
        <v>240</v>
      </c>
      <c r="AE865" s="264" t="s">
        <v>240</v>
      </c>
      <c r="AF865" s="264" t="s">
        <v>240</v>
      </c>
      <c r="AG865" s="264" t="s">
        <v>240</v>
      </c>
      <c r="AH865" s="264" t="s">
        <v>240</v>
      </c>
      <c r="AI865" s="264" t="s">
        <v>240</v>
      </c>
      <c r="AJ865" s="264" t="s">
        <v>240</v>
      </c>
      <c r="AK865" s="264" t="s">
        <v>240</v>
      </c>
      <c r="AL865" s="264" t="s">
        <v>240</v>
      </c>
      <c r="AM865" s="264" t="s">
        <v>240</v>
      </c>
      <c r="AN865" s="264" t="s">
        <v>240</v>
      </c>
      <c r="AO865" s="264" t="s">
        <v>240</v>
      </c>
      <c r="AP865" s="264" t="s">
        <v>240</v>
      </c>
      <c r="AQ865" s="264" t="s">
        <v>240</v>
      </c>
      <c r="AR865" s="264" t="s">
        <v>240</v>
      </c>
      <c r="AS865" s="264" t="s">
        <v>240</v>
      </c>
      <c r="AT865" s="264" t="s">
        <v>240</v>
      </c>
      <c r="AU865" s="264" t="s">
        <v>240</v>
      </c>
      <c r="AV865" s="264" t="s">
        <v>240</v>
      </c>
      <c r="AW865" s="264" t="s">
        <v>240</v>
      </c>
      <c r="AX865" s="264" t="s">
        <v>240</v>
      </c>
      <c r="AY865" s="264" t="s">
        <v>2044</v>
      </c>
      <c r="AZ865" t="s">
        <v>240</v>
      </c>
    </row>
    <row r="866" spans="1:52" ht="15" x14ac:dyDescent="0.25">
      <c r="A866" s="273">
        <v>707209</v>
      </c>
      <c r="B866" s="274" t="s">
        <v>261</v>
      </c>
      <c r="C866" t="s">
        <v>186</v>
      </c>
      <c r="D866" t="s">
        <v>186</v>
      </c>
      <c r="E866" t="s">
        <v>186</v>
      </c>
      <c r="F866" t="s">
        <v>186</v>
      </c>
      <c r="G866" t="s">
        <v>186</v>
      </c>
      <c r="H866" t="s">
        <v>186</v>
      </c>
      <c r="I866" t="s">
        <v>187</v>
      </c>
      <c r="J866" t="s">
        <v>187</v>
      </c>
      <c r="K866" t="s">
        <v>187</v>
      </c>
      <c r="L866" t="s">
        <v>187</v>
      </c>
      <c r="M866" t="s">
        <v>187</v>
      </c>
      <c r="N866" t="s">
        <v>187</v>
      </c>
      <c r="O866" t="s">
        <v>240</v>
      </c>
      <c r="P866" t="s">
        <v>240</v>
      </c>
      <c r="Q866" t="s">
        <v>240</v>
      </c>
      <c r="R866" t="s">
        <v>240</v>
      </c>
      <c r="S866" t="s">
        <v>240</v>
      </c>
      <c r="T866" t="s">
        <v>240</v>
      </c>
      <c r="U866" t="s">
        <v>240</v>
      </c>
      <c r="V866" t="s">
        <v>240</v>
      </c>
      <c r="W866" t="s">
        <v>240</v>
      </c>
      <c r="X866" t="s">
        <v>240</v>
      </c>
      <c r="Y866" t="s">
        <v>240</v>
      </c>
      <c r="Z866" t="s">
        <v>240</v>
      </c>
      <c r="AA866" t="s">
        <v>240</v>
      </c>
      <c r="AB866" t="s">
        <v>240</v>
      </c>
      <c r="AC866" t="s">
        <v>240</v>
      </c>
      <c r="AD866" t="s">
        <v>240</v>
      </c>
      <c r="AE866" t="s">
        <v>240</v>
      </c>
      <c r="AF866" t="s">
        <v>240</v>
      </c>
      <c r="AG866" t="s">
        <v>240</v>
      </c>
      <c r="AH866" t="s">
        <v>240</v>
      </c>
      <c r="AI866" t="s">
        <v>240</v>
      </c>
      <c r="AJ866" t="s">
        <v>240</v>
      </c>
      <c r="AK866" t="s">
        <v>240</v>
      </c>
      <c r="AL866" t="s">
        <v>240</v>
      </c>
      <c r="AM866" t="s">
        <v>240</v>
      </c>
      <c r="AN866" t="s">
        <v>240</v>
      </c>
      <c r="AO866" t="s">
        <v>240</v>
      </c>
      <c r="AP866" t="s">
        <v>240</v>
      </c>
      <c r="AQ866" t="s">
        <v>240</v>
      </c>
      <c r="AR866" t="s">
        <v>240</v>
      </c>
      <c r="AS866" t="s">
        <v>240</v>
      </c>
      <c r="AT866" t="s">
        <v>240</v>
      </c>
      <c r="AU866" t="s">
        <v>240</v>
      </c>
      <c r="AV866" t="s">
        <v>240</v>
      </c>
      <c r="AW866" t="s">
        <v>240</v>
      </c>
      <c r="AX866" s="259" t="s">
        <v>240</v>
      </c>
      <c r="AY866"/>
      <c r="AZ866" t="s">
        <v>240</v>
      </c>
    </row>
    <row r="867" spans="1:52" ht="15" x14ac:dyDescent="0.25">
      <c r="A867" s="273">
        <v>707210</v>
      </c>
      <c r="B867" s="274" t="s">
        <v>261</v>
      </c>
      <c r="C867" t="s">
        <v>186</v>
      </c>
      <c r="D867" t="s">
        <v>186</v>
      </c>
      <c r="E867" t="s">
        <v>186</v>
      </c>
      <c r="F867" t="s">
        <v>186</v>
      </c>
      <c r="G867" t="s">
        <v>186</v>
      </c>
      <c r="H867" t="s">
        <v>186</v>
      </c>
      <c r="I867" t="s">
        <v>186</v>
      </c>
      <c r="J867" t="s">
        <v>188</v>
      </c>
      <c r="K867" t="s">
        <v>188</v>
      </c>
      <c r="L867" t="s">
        <v>188</v>
      </c>
      <c r="M867" t="s">
        <v>186</v>
      </c>
      <c r="N867" t="s">
        <v>186</v>
      </c>
      <c r="O867" t="s">
        <v>240</v>
      </c>
      <c r="P867" t="s">
        <v>240</v>
      </c>
      <c r="Q867" t="s">
        <v>240</v>
      </c>
      <c r="R867" t="s">
        <v>240</v>
      </c>
      <c r="S867" t="s">
        <v>240</v>
      </c>
      <c r="T867" t="s">
        <v>240</v>
      </c>
      <c r="U867" t="s">
        <v>240</v>
      </c>
      <c r="V867" t="s">
        <v>240</v>
      </c>
      <c r="W867" t="s">
        <v>240</v>
      </c>
      <c r="X867" t="s">
        <v>240</v>
      </c>
      <c r="Y867" t="s">
        <v>240</v>
      </c>
      <c r="Z867" t="s">
        <v>240</v>
      </c>
      <c r="AA867" t="s">
        <v>240</v>
      </c>
      <c r="AB867" t="s">
        <v>240</v>
      </c>
      <c r="AC867" t="s">
        <v>240</v>
      </c>
      <c r="AD867" t="s">
        <v>240</v>
      </c>
      <c r="AE867" t="s">
        <v>240</v>
      </c>
      <c r="AF867" t="s">
        <v>240</v>
      </c>
      <c r="AG867" t="s">
        <v>240</v>
      </c>
      <c r="AH867" t="s">
        <v>240</v>
      </c>
      <c r="AI867" t="s">
        <v>240</v>
      </c>
      <c r="AJ867" t="s">
        <v>240</v>
      </c>
      <c r="AK867" t="s">
        <v>240</v>
      </c>
      <c r="AL867" t="s">
        <v>240</v>
      </c>
      <c r="AM867" t="s">
        <v>240</v>
      </c>
      <c r="AN867" t="s">
        <v>240</v>
      </c>
      <c r="AO867" t="s">
        <v>240</v>
      </c>
      <c r="AP867" t="s">
        <v>240</v>
      </c>
      <c r="AQ867" t="s">
        <v>240</v>
      </c>
      <c r="AR867" t="s">
        <v>240</v>
      </c>
      <c r="AS867" t="s">
        <v>240</v>
      </c>
      <c r="AT867" t="s">
        <v>240</v>
      </c>
      <c r="AU867" t="s">
        <v>240</v>
      </c>
      <c r="AV867" t="s">
        <v>240</v>
      </c>
      <c r="AW867" t="s">
        <v>240</v>
      </c>
      <c r="AX867" s="259" t="s">
        <v>240</v>
      </c>
      <c r="AY867"/>
      <c r="AZ867" t="s">
        <v>240</v>
      </c>
    </row>
    <row r="868" spans="1:52" ht="15" x14ac:dyDescent="0.25">
      <c r="A868" s="273">
        <v>707211</v>
      </c>
      <c r="B868" s="274" t="s">
        <v>261</v>
      </c>
      <c r="C868" t="s">
        <v>186</v>
      </c>
      <c r="D868" t="s">
        <v>186</v>
      </c>
      <c r="E868" t="s">
        <v>188</v>
      </c>
      <c r="F868" t="s">
        <v>188</v>
      </c>
      <c r="G868" t="s">
        <v>186</v>
      </c>
      <c r="H868" t="s">
        <v>187</v>
      </c>
      <c r="I868" t="s">
        <v>186</v>
      </c>
      <c r="J868" t="s">
        <v>186</v>
      </c>
      <c r="K868" t="s">
        <v>186</v>
      </c>
      <c r="L868" t="s">
        <v>186</v>
      </c>
      <c r="M868" t="s">
        <v>188</v>
      </c>
      <c r="N868" t="s">
        <v>188</v>
      </c>
      <c r="O868" t="s">
        <v>240</v>
      </c>
      <c r="P868" t="s">
        <v>240</v>
      </c>
      <c r="Q868" t="s">
        <v>240</v>
      </c>
      <c r="R868" t="s">
        <v>240</v>
      </c>
      <c r="S868" t="s">
        <v>240</v>
      </c>
      <c r="T868" t="s">
        <v>240</v>
      </c>
      <c r="U868" t="s">
        <v>240</v>
      </c>
      <c r="V868" t="s">
        <v>240</v>
      </c>
      <c r="W868" t="s">
        <v>240</v>
      </c>
      <c r="X868" t="s">
        <v>240</v>
      </c>
      <c r="Y868" t="s">
        <v>240</v>
      </c>
      <c r="Z868" t="s">
        <v>240</v>
      </c>
      <c r="AA868" t="s">
        <v>240</v>
      </c>
      <c r="AB868" t="s">
        <v>240</v>
      </c>
      <c r="AC868" t="s">
        <v>240</v>
      </c>
      <c r="AD868" t="s">
        <v>240</v>
      </c>
      <c r="AE868" t="s">
        <v>240</v>
      </c>
      <c r="AF868" t="s">
        <v>240</v>
      </c>
      <c r="AG868" t="s">
        <v>240</v>
      </c>
      <c r="AH868" t="s">
        <v>240</v>
      </c>
      <c r="AI868" t="s">
        <v>240</v>
      </c>
      <c r="AJ868" t="s">
        <v>240</v>
      </c>
      <c r="AK868" t="s">
        <v>240</v>
      </c>
      <c r="AL868" t="s">
        <v>240</v>
      </c>
      <c r="AM868" t="s">
        <v>240</v>
      </c>
      <c r="AN868" t="s">
        <v>240</v>
      </c>
      <c r="AO868" t="s">
        <v>240</v>
      </c>
      <c r="AP868" t="s">
        <v>240</v>
      </c>
      <c r="AQ868" t="s">
        <v>240</v>
      </c>
      <c r="AR868" t="s">
        <v>240</v>
      </c>
      <c r="AS868" t="s">
        <v>240</v>
      </c>
      <c r="AT868" t="s">
        <v>240</v>
      </c>
      <c r="AU868" t="s">
        <v>240</v>
      </c>
      <c r="AV868" t="s">
        <v>240</v>
      </c>
      <c r="AW868" t="s">
        <v>240</v>
      </c>
      <c r="AX868" s="259" t="s">
        <v>240</v>
      </c>
      <c r="AY868"/>
      <c r="AZ868" t="s">
        <v>240</v>
      </c>
    </row>
    <row r="869" spans="1:52" ht="15" x14ac:dyDescent="0.25">
      <c r="A869" s="272">
        <v>707212</v>
      </c>
      <c r="B869" s="268" t="s">
        <v>261</v>
      </c>
      <c r="C869" s="264" t="s">
        <v>188</v>
      </c>
      <c r="D869" s="264" t="s">
        <v>188</v>
      </c>
      <c r="E869" s="264" t="s">
        <v>188</v>
      </c>
      <c r="F869" s="264" t="s">
        <v>188</v>
      </c>
      <c r="G869" s="264" t="s">
        <v>188</v>
      </c>
      <c r="H869" s="264" t="s">
        <v>187</v>
      </c>
      <c r="I869" s="264" t="s">
        <v>187</v>
      </c>
      <c r="J869" s="264" t="s">
        <v>187</v>
      </c>
      <c r="K869" s="264" t="s">
        <v>187</v>
      </c>
      <c r="L869" s="264" t="s">
        <v>187</v>
      </c>
      <c r="M869" t="s">
        <v>188</v>
      </c>
      <c r="N869" t="s">
        <v>186</v>
      </c>
      <c r="O869" s="264" t="s">
        <v>240</v>
      </c>
      <c r="P869" s="264" t="s">
        <v>240</v>
      </c>
      <c r="Q869" s="264" t="s">
        <v>240</v>
      </c>
      <c r="R869" s="264" t="s">
        <v>240</v>
      </c>
      <c r="S869" s="264" t="s">
        <v>240</v>
      </c>
      <c r="T869" s="264" t="s">
        <v>240</v>
      </c>
      <c r="U869" s="264" t="s">
        <v>240</v>
      </c>
      <c r="V869" s="264" t="s">
        <v>240</v>
      </c>
      <c r="W869" s="264" t="s">
        <v>240</v>
      </c>
      <c r="X869" s="264" t="s">
        <v>240</v>
      </c>
      <c r="Y869" s="264" t="s">
        <v>240</v>
      </c>
      <c r="Z869" s="264" t="s">
        <v>240</v>
      </c>
      <c r="AA869" s="264" t="s">
        <v>240</v>
      </c>
      <c r="AB869" s="264" t="s">
        <v>240</v>
      </c>
      <c r="AC869" s="264" t="s">
        <v>240</v>
      </c>
      <c r="AD869" s="264" t="s">
        <v>240</v>
      </c>
      <c r="AE869" s="264" t="s">
        <v>240</v>
      </c>
      <c r="AF869" s="264" t="s">
        <v>240</v>
      </c>
      <c r="AG869" s="264" t="s">
        <v>240</v>
      </c>
      <c r="AH869" s="264" t="s">
        <v>240</v>
      </c>
      <c r="AI869" s="264" t="s">
        <v>240</v>
      </c>
      <c r="AJ869" s="264" t="s">
        <v>240</v>
      </c>
      <c r="AK869" s="264" t="s">
        <v>240</v>
      </c>
      <c r="AL869" s="264" t="s">
        <v>240</v>
      </c>
      <c r="AM869" s="264" t="s">
        <v>240</v>
      </c>
      <c r="AN869" s="264" t="s">
        <v>240</v>
      </c>
      <c r="AO869" s="264" t="s">
        <v>240</v>
      </c>
      <c r="AP869" s="264" t="s">
        <v>240</v>
      </c>
      <c r="AQ869" s="264" t="s">
        <v>240</v>
      </c>
      <c r="AR869" s="264" t="s">
        <v>240</v>
      </c>
      <c r="AS869" s="264" t="s">
        <v>240</v>
      </c>
      <c r="AT869" s="264" t="s">
        <v>240</v>
      </c>
      <c r="AU869" s="264" t="s">
        <v>240</v>
      </c>
      <c r="AV869" s="264" t="s">
        <v>240</v>
      </c>
      <c r="AW869" s="264" t="s">
        <v>240</v>
      </c>
      <c r="AX869" s="264" t="s">
        <v>240</v>
      </c>
      <c r="AY869" s="264" t="s">
        <v>2044</v>
      </c>
      <c r="AZ869" t="s">
        <v>240</v>
      </c>
    </row>
    <row r="870" spans="1:52" ht="15" x14ac:dyDescent="0.25">
      <c r="A870" s="273">
        <v>707213</v>
      </c>
      <c r="B870" s="274" t="s">
        <v>262</v>
      </c>
      <c r="C870" t="s">
        <v>186</v>
      </c>
      <c r="D870" t="s">
        <v>186</v>
      </c>
      <c r="E870" t="s">
        <v>186</v>
      </c>
      <c r="F870" t="s">
        <v>188</v>
      </c>
      <c r="G870" t="s">
        <v>186</v>
      </c>
      <c r="H870" t="s">
        <v>188</v>
      </c>
      <c r="I870" t="s">
        <v>186</v>
      </c>
      <c r="J870" t="s">
        <v>188</v>
      </c>
      <c r="K870" t="s">
        <v>188</v>
      </c>
      <c r="L870" t="s">
        <v>188</v>
      </c>
      <c r="M870" t="s">
        <v>188</v>
      </c>
      <c r="N870" t="s">
        <v>188</v>
      </c>
      <c r="O870" t="s">
        <v>188</v>
      </c>
      <c r="P870" t="s">
        <v>188</v>
      </c>
      <c r="Q870" t="s">
        <v>188</v>
      </c>
      <c r="R870" t="s">
        <v>188</v>
      </c>
      <c r="S870" t="s">
        <v>188</v>
      </c>
      <c r="T870" t="s">
        <v>188</v>
      </c>
      <c r="U870" t="s">
        <v>240</v>
      </c>
      <c r="V870" t="s">
        <v>240</v>
      </c>
      <c r="W870" t="s">
        <v>240</v>
      </c>
      <c r="X870" t="s">
        <v>240</v>
      </c>
      <c r="Y870" t="s">
        <v>240</v>
      </c>
      <c r="Z870" t="s">
        <v>240</v>
      </c>
      <c r="AA870" t="s">
        <v>240</v>
      </c>
      <c r="AB870" t="s">
        <v>240</v>
      </c>
      <c r="AC870" t="s">
        <v>240</v>
      </c>
      <c r="AD870" t="s">
        <v>240</v>
      </c>
      <c r="AE870" t="s">
        <v>240</v>
      </c>
      <c r="AF870" t="s">
        <v>240</v>
      </c>
      <c r="AG870" t="s">
        <v>240</v>
      </c>
      <c r="AH870" t="s">
        <v>240</v>
      </c>
      <c r="AI870" t="s">
        <v>240</v>
      </c>
      <c r="AJ870" t="s">
        <v>240</v>
      </c>
      <c r="AK870" t="s">
        <v>240</v>
      </c>
      <c r="AL870" t="s">
        <v>240</v>
      </c>
      <c r="AM870" t="s">
        <v>240</v>
      </c>
      <c r="AN870" t="s">
        <v>240</v>
      </c>
      <c r="AO870" t="s">
        <v>240</v>
      </c>
      <c r="AP870" t="s">
        <v>240</v>
      </c>
      <c r="AQ870" t="s">
        <v>240</v>
      </c>
      <c r="AR870" t="s">
        <v>240</v>
      </c>
      <c r="AS870" t="s">
        <v>240</v>
      </c>
      <c r="AT870" t="s">
        <v>240</v>
      </c>
      <c r="AU870" t="s">
        <v>240</v>
      </c>
      <c r="AV870" t="s">
        <v>240</v>
      </c>
      <c r="AW870" t="s">
        <v>240</v>
      </c>
      <c r="AX870" s="259" t="s">
        <v>240</v>
      </c>
      <c r="AY870"/>
      <c r="AZ870" t="s">
        <v>240</v>
      </c>
    </row>
    <row r="871" spans="1:52" ht="15" x14ac:dyDescent="0.25">
      <c r="A871" s="272">
        <v>707214</v>
      </c>
      <c r="B871" s="268" t="s">
        <v>261</v>
      </c>
      <c r="C871" s="264" t="s">
        <v>187</v>
      </c>
      <c r="D871" s="264" t="s">
        <v>187</v>
      </c>
      <c r="E871" s="264" t="s">
        <v>187</v>
      </c>
      <c r="F871" s="264" t="s">
        <v>188</v>
      </c>
      <c r="G871" s="264" t="s">
        <v>188</v>
      </c>
      <c r="H871" s="264" t="s">
        <v>188</v>
      </c>
      <c r="I871" s="264" t="s">
        <v>187</v>
      </c>
      <c r="J871" s="264" t="s">
        <v>187</v>
      </c>
      <c r="K871" s="264" t="s">
        <v>187</v>
      </c>
      <c r="L871" s="264" t="s">
        <v>187</v>
      </c>
      <c r="M871" t="s">
        <v>186</v>
      </c>
      <c r="N871" t="s">
        <v>186</v>
      </c>
      <c r="O871" s="264" t="s">
        <v>240</v>
      </c>
      <c r="P871" s="264" t="s">
        <v>240</v>
      </c>
      <c r="Q871" s="264" t="s">
        <v>240</v>
      </c>
      <c r="R871" s="264" t="s">
        <v>240</v>
      </c>
      <c r="S871" s="264" t="s">
        <v>240</v>
      </c>
      <c r="T871" s="264" t="s">
        <v>240</v>
      </c>
      <c r="U871" s="264" t="s">
        <v>240</v>
      </c>
      <c r="V871" s="264" t="s">
        <v>240</v>
      </c>
      <c r="W871" s="264" t="s">
        <v>240</v>
      </c>
      <c r="X871" s="264" t="s">
        <v>240</v>
      </c>
      <c r="Y871" s="264" t="s">
        <v>240</v>
      </c>
      <c r="Z871" s="264" t="s">
        <v>240</v>
      </c>
      <c r="AA871" s="264" t="s">
        <v>240</v>
      </c>
      <c r="AB871" s="264" t="s">
        <v>240</v>
      </c>
      <c r="AC871" s="264" t="s">
        <v>240</v>
      </c>
      <c r="AD871" s="264" t="s">
        <v>240</v>
      </c>
      <c r="AE871" s="264" t="s">
        <v>240</v>
      </c>
      <c r="AF871" s="264" t="s">
        <v>240</v>
      </c>
      <c r="AG871" s="264" t="s">
        <v>240</v>
      </c>
      <c r="AH871" s="264" t="s">
        <v>240</v>
      </c>
      <c r="AI871" s="264" t="s">
        <v>240</v>
      </c>
      <c r="AJ871" s="264" t="s">
        <v>240</v>
      </c>
      <c r="AK871" s="264" t="s">
        <v>240</v>
      </c>
      <c r="AL871" s="264" t="s">
        <v>240</v>
      </c>
      <c r="AM871" s="264" t="s">
        <v>240</v>
      </c>
      <c r="AN871" s="264" t="s">
        <v>240</v>
      </c>
      <c r="AO871" s="264" t="s">
        <v>240</v>
      </c>
      <c r="AP871" s="264" t="s">
        <v>240</v>
      </c>
      <c r="AQ871" s="264" t="s">
        <v>240</v>
      </c>
      <c r="AR871" s="264" t="s">
        <v>240</v>
      </c>
      <c r="AS871" s="264" t="s">
        <v>240</v>
      </c>
      <c r="AT871" s="264" t="s">
        <v>240</v>
      </c>
      <c r="AU871" s="264" t="s">
        <v>240</v>
      </c>
      <c r="AV871" s="264" t="s">
        <v>240</v>
      </c>
      <c r="AW871" s="264" t="s">
        <v>240</v>
      </c>
      <c r="AX871" s="264" t="s">
        <v>240</v>
      </c>
      <c r="AY871" s="264" t="s">
        <v>2044</v>
      </c>
      <c r="AZ871" t="s">
        <v>240</v>
      </c>
    </row>
    <row r="872" spans="1:52" ht="15" x14ac:dyDescent="0.25">
      <c r="A872" s="273">
        <v>707215</v>
      </c>
      <c r="B872" s="274" t="s">
        <v>467</v>
      </c>
      <c r="C872" t="s">
        <v>188</v>
      </c>
      <c r="D872" t="s">
        <v>186</v>
      </c>
      <c r="E872" t="s">
        <v>186</v>
      </c>
      <c r="F872" t="s">
        <v>188</v>
      </c>
      <c r="G872" t="s">
        <v>186</v>
      </c>
      <c r="H872" t="s">
        <v>188</v>
      </c>
      <c r="I872" t="s">
        <v>188</v>
      </c>
      <c r="J872" t="s">
        <v>188</v>
      </c>
      <c r="K872" t="s">
        <v>187</v>
      </c>
      <c r="L872" t="s">
        <v>188</v>
      </c>
      <c r="M872" t="s">
        <v>187</v>
      </c>
      <c r="N872" t="s">
        <v>187</v>
      </c>
      <c r="O872" t="s">
        <v>240</v>
      </c>
      <c r="P872" t="s">
        <v>240</v>
      </c>
      <c r="Q872" t="s">
        <v>240</v>
      </c>
      <c r="R872" t="s">
        <v>240</v>
      </c>
      <c r="S872" t="s">
        <v>240</v>
      </c>
      <c r="T872" t="s">
        <v>240</v>
      </c>
      <c r="U872" t="s">
        <v>240</v>
      </c>
      <c r="V872" t="s">
        <v>240</v>
      </c>
      <c r="W872" t="s">
        <v>240</v>
      </c>
      <c r="X872" t="s">
        <v>240</v>
      </c>
      <c r="Y872" t="s">
        <v>240</v>
      </c>
      <c r="Z872" t="s">
        <v>240</v>
      </c>
      <c r="AA872" t="s">
        <v>240</v>
      </c>
      <c r="AB872" t="s">
        <v>240</v>
      </c>
      <c r="AC872" t="s">
        <v>240</v>
      </c>
      <c r="AD872" t="s">
        <v>240</v>
      </c>
      <c r="AE872" t="s">
        <v>240</v>
      </c>
      <c r="AF872" t="s">
        <v>240</v>
      </c>
      <c r="AG872" t="s">
        <v>240</v>
      </c>
      <c r="AH872" t="s">
        <v>240</v>
      </c>
      <c r="AI872" t="s">
        <v>240</v>
      </c>
      <c r="AJ872" t="s">
        <v>240</v>
      </c>
      <c r="AK872" t="s">
        <v>240</v>
      </c>
      <c r="AL872" t="s">
        <v>240</v>
      </c>
      <c r="AM872" t="s">
        <v>240</v>
      </c>
      <c r="AN872" t="s">
        <v>240</v>
      </c>
      <c r="AO872" t="s">
        <v>240</v>
      </c>
      <c r="AP872" t="s">
        <v>240</v>
      </c>
      <c r="AQ872" t="s">
        <v>240</v>
      </c>
      <c r="AR872" t="s">
        <v>240</v>
      </c>
      <c r="AS872" t="s">
        <v>240</v>
      </c>
      <c r="AT872" t="s">
        <v>240</v>
      </c>
      <c r="AU872" t="s">
        <v>240</v>
      </c>
      <c r="AV872" t="s">
        <v>240</v>
      </c>
      <c r="AW872" t="s">
        <v>240</v>
      </c>
      <c r="AX872" s="259" t="s">
        <v>240</v>
      </c>
      <c r="AY872"/>
      <c r="AZ872" t="s">
        <v>240</v>
      </c>
    </row>
    <row r="873" spans="1:52" ht="15" x14ac:dyDescent="0.25">
      <c r="A873" s="272">
        <v>707216</v>
      </c>
      <c r="B873" s="268" t="s">
        <v>261</v>
      </c>
      <c r="C873" s="264" t="s">
        <v>188</v>
      </c>
      <c r="D873" s="264" t="s">
        <v>188</v>
      </c>
      <c r="E873" s="264" t="s">
        <v>187</v>
      </c>
      <c r="F873" s="264" t="s">
        <v>187</v>
      </c>
      <c r="G873" s="264" t="s">
        <v>187</v>
      </c>
      <c r="H873" s="264" t="s">
        <v>188</v>
      </c>
      <c r="I873" s="264" t="s">
        <v>187</v>
      </c>
      <c r="J873" s="264" t="s">
        <v>187</v>
      </c>
      <c r="K873" s="264" t="s">
        <v>187</v>
      </c>
      <c r="L873" s="264" t="s">
        <v>187</v>
      </c>
      <c r="M873" t="s">
        <v>188</v>
      </c>
      <c r="N873" t="s">
        <v>186</v>
      </c>
      <c r="O873" s="264" t="s">
        <v>240</v>
      </c>
      <c r="P873" s="264" t="s">
        <v>240</v>
      </c>
      <c r="Q873" s="264" t="s">
        <v>240</v>
      </c>
      <c r="R873" s="264" t="s">
        <v>240</v>
      </c>
      <c r="S873" s="264" t="s">
        <v>240</v>
      </c>
      <c r="T873" s="264" t="s">
        <v>240</v>
      </c>
      <c r="U873" s="264" t="s">
        <v>240</v>
      </c>
      <c r="V873" s="264" t="s">
        <v>240</v>
      </c>
      <c r="W873" s="264" t="s">
        <v>240</v>
      </c>
      <c r="X873" s="264" t="s">
        <v>240</v>
      </c>
      <c r="Y873" s="264" t="s">
        <v>240</v>
      </c>
      <c r="Z873" s="264" t="s">
        <v>240</v>
      </c>
      <c r="AA873" s="264" t="s">
        <v>240</v>
      </c>
      <c r="AB873" s="264" t="s">
        <v>240</v>
      </c>
      <c r="AC873" s="264" t="s">
        <v>240</v>
      </c>
      <c r="AD873" s="264" t="s">
        <v>240</v>
      </c>
      <c r="AE873" s="264" t="s">
        <v>240</v>
      </c>
      <c r="AF873" s="264" t="s">
        <v>240</v>
      </c>
      <c r="AG873" s="264" t="s">
        <v>240</v>
      </c>
      <c r="AH873" s="264" t="s">
        <v>240</v>
      </c>
      <c r="AI873" s="264" t="s">
        <v>240</v>
      </c>
      <c r="AJ873" s="264" t="s">
        <v>240</v>
      </c>
      <c r="AK873" s="264" t="s">
        <v>240</v>
      </c>
      <c r="AL873" s="264" t="s">
        <v>240</v>
      </c>
      <c r="AM873" s="264" t="s">
        <v>240</v>
      </c>
      <c r="AN873" s="264" t="s">
        <v>240</v>
      </c>
      <c r="AO873" s="264" t="s">
        <v>240</v>
      </c>
      <c r="AP873" s="264" t="s">
        <v>240</v>
      </c>
      <c r="AQ873" s="264" t="s">
        <v>240</v>
      </c>
      <c r="AR873" s="264" t="s">
        <v>240</v>
      </c>
      <c r="AS873" s="264" t="s">
        <v>240</v>
      </c>
      <c r="AT873" s="264" t="s">
        <v>240</v>
      </c>
      <c r="AU873" s="264" t="s">
        <v>240</v>
      </c>
      <c r="AV873" s="264" t="s">
        <v>240</v>
      </c>
      <c r="AW873" s="264" t="s">
        <v>240</v>
      </c>
      <c r="AX873" s="264" t="s">
        <v>240</v>
      </c>
      <c r="AY873" s="264" t="s">
        <v>2044</v>
      </c>
      <c r="AZ873" t="s">
        <v>240</v>
      </c>
    </row>
    <row r="874" spans="1:52" ht="15" x14ac:dyDescent="0.25">
      <c r="A874" s="273">
        <v>707217</v>
      </c>
      <c r="B874" s="274" t="s">
        <v>468</v>
      </c>
      <c r="C874" t="s">
        <v>187</v>
      </c>
      <c r="D874" t="s">
        <v>188</v>
      </c>
      <c r="E874" t="s">
        <v>188</v>
      </c>
      <c r="F874" t="s">
        <v>186</v>
      </c>
      <c r="G874" t="s">
        <v>188</v>
      </c>
      <c r="H874" t="s">
        <v>188</v>
      </c>
      <c r="I874" t="s">
        <v>188</v>
      </c>
      <c r="J874" t="s">
        <v>188</v>
      </c>
      <c r="K874" t="s">
        <v>186</v>
      </c>
      <c r="L874" t="s">
        <v>188</v>
      </c>
      <c r="M874" t="s">
        <v>188</v>
      </c>
      <c r="N874" t="s">
        <v>188</v>
      </c>
      <c r="O874" t="s">
        <v>186</v>
      </c>
      <c r="P874" t="s">
        <v>188</v>
      </c>
      <c r="Q874" t="s">
        <v>188</v>
      </c>
      <c r="R874" t="s">
        <v>188</v>
      </c>
      <c r="S874" t="s">
        <v>188</v>
      </c>
      <c r="T874" t="s">
        <v>188</v>
      </c>
      <c r="U874" t="s">
        <v>188</v>
      </c>
      <c r="V874" t="s">
        <v>188</v>
      </c>
      <c r="W874" t="s">
        <v>188</v>
      </c>
      <c r="X874" t="s">
        <v>188</v>
      </c>
      <c r="Y874" t="s">
        <v>188</v>
      </c>
      <c r="Z874" t="s">
        <v>188</v>
      </c>
      <c r="AA874" t="s">
        <v>240</v>
      </c>
      <c r="AB874" t="s">
        <v>240</v>
      </c>
      <c r="AC874" t="s">
        <v>240</v>
      </c>
      <c r="AD874" t="s">
        <v>240</v>
      </c>
      <c r="AE874" t="s">
        <v>240</v>
      </c>
      <c r="AF874" t="s">
        <v>240</v>
      </c>
      <c r="AG874" t="s">
        <v>240</v>
      </c>
      <c r="AH874" t="s">
        <v>240</v>
      </c>
      <c r="AI874" t="s">
        <v>240</v>
      </c>
      <c r="AJ874" t="s">
        <v>240</v>
      </c>
      <c r="AK874" t="s">
        <v>240</v>
      </c>
      <c r="AL874" t="s">
        <v>240</v>
      </c>
      <c r="AM874" t="s">
        <v>240</v>
      </c>
      <c r="AN874" t="s">
        <v>240</v>
      </c>
      <c r="AO874" t="s">
        <v>240</v>
      </c>
      <c r="AP874" t="s">
        <v>240</v>
      </c>
      <c r="AQ874" t="s">
        <v>240</v>
      </c>
      <c r="AR874" t="s">
        <v>240</v>
      </c>
      <c r="AS874"/>
      <c r="AT874" t="s">
        <v>240</v>
      </c>
      <c r="AU874" t="s">
        <v>240</v>
      </c>
      <c r="AV874" t="s">
        <v>240</v>
      </c>
      <c r="AW874" t="s">
        <v>240</v>
      </c>
      <c r="AX874" s="259" t="s">
        <v>240</v>
      </c>
      <c r="AY874"/>
      <c r="AZ874" t="s">
        <v>240</v>
      </c>
    </row>
    <row r="875" spans="1:52" ht="15" x14ac:dyDescent="0.25">
      <c r="A875" s="272">
        <v>707218</v>
      </c>
      <c r="B875" s="268" t="s">
        <v>261</v>
      </c>
      <c r="C875" s="264" t="s">
        <v>188</v>
      </c>
      <c r="D875" s="264" t="s">
        <v>188</v>
      </c>
      <c r="E875" s="264" t="s">
        <v>187</v>
      </c>
      <c r="F875" s="264" t="s">
        <v>187</v>
      </c>
      <c r="G875" s="264" t="s">
        <v>187</v>
      </c>
      <c r="H875" s="264" t="s">
        <v>188</v>
      </c>
      <c r="I875" s="264" t="s">
        <v>187</v>
      </c>
      <c r="J875" s="264" t="s">
        <v>187</v>
      </c>
      <c r="K875" s="264" t="s">
        <v>187</v>
      </c>
      <c r="L875" s="264" t="s">
        <v>187</v>
      </c>
      <c r="M875" t="s">
        <v>186</v>
      </c>
      <c r="N875" t="s">
        <v>186</v>
      </c>
      <c r="O875" s="264" t="s">
        <v>240</v>
      </c>
      <c r="P875" s="264" t="s">
        <v>240</v>
      </c>
      <c r="Q875" s="264" t="s">
        <v>240</v>
      </c>
      <c r="R875" s="264" t="s">
        <v>240</v>
      </c>
      <c r="S875" s="264" t="s">
        <v>240</v>
      </c>
      <c r="T875" s="264" t="s">
        <v>240</v>
      </c>
      <c r="U875" s="264" t="s">
        <v>240</v>
      </c>
      <c r="V875" s="264" t="s">
        <v>240</v>
      </c>
      <c r="W875" s="264" t="s">
        <v>240</v>
      </c>
      <c r="X875" s="264" t="s">
        <v>240</v>
      </c>
      <c r="Y875" s="264" t="s">
        <v>240</v>
      </c>
      <c r="Z875" s="264" t="s">
        <v>240</v>
      </c>
      <c r="AA875" s="264" t="s">
        <v>240</v>
      </c>
      <c r="AB875" s="264" t="s">
        <v>240</v>
      </c>
      <c r="AC875" s="264" t="s">
        <v>240</v>
      </c>
      <c r="AD875" s="264" t="s">
        <v>240</v>
      </c>
      <c r="AE875" s="264" t="s">
        <v>240</v>
      </c>
      <c r="AF875" s="264" t="s">
        <v>240</v>
      </c>
      <c r="AG875" s="264" t="s">
        <v>240</v>
      </c>
      <c r="AH875" s="264" t="s">
        <v>240</v>
      </c>
      <c r="AI875" s="264" t="s">
        <v>240</v>
      </c>
      <c r="AJ875" s="264" t="s">
        <v>240</v>
      </c>
      <c r="AK875" s="264" t="s">
        <v>240</v>
      </c>
      <c r="AL875" s="264" t="s">
        <v>240</v>
      </c>
      <c r="AM875" s="264" t="s">
        <v>240</v>
      </c>
      <c r="AN875" s="264" t="s">
        <v>240</v>
      </c>
      <c r="AO875" s="264" t="s">
        <v>240</v>
      </c>
      <c r="AP875" s="264" t="s">
        <v>240</v>
      </c>
      <c r="AQ875" s="264" t="s">
        <v>240</v>
      </c>
      <c r="AR875" s="264" t="s">
        <v>240</v>
      </c>
      <c r="AS875" s="264" t="s">
        <v>240</v>
      </c>
      <c r="AT875" s="264" t="s">
        <v>240</v>
      </c>
      <c r="AU875" s="264" t="s">
        <v>240</v>
      </c>
      <c r="AV875" s="264" t="s">
        <v>240</v>
      </c>
      <c r="AW875" s="264" t="s">
        <v>240</v>
      </c>
      <c r="AX875" s="264" t="s">
        <v>240</v>
      </c>
      <c r="AY875" s="264" t="s">
        <v>2044</v>
      </c>
      <c r="AZ875" t="s">
        <v>240</v>
      </c>
    </row>
    <row r="876" spans="1:52" ht="15" x14ac:dyDescent="0.25">
      <c r="A876" s="272">
        <v>707219</v>
      </c>
      <c r="B876" s="268" t="s">
        <v>261</v>
      </c>
      <c r="C876" s="264" t="s">
        <v>188</v>
      </c>
      <c r="D876" s="264" t="s">
        <v>188</v>
      </c>
      <c r="E876" s="264" t="s">
        <v>186</v>
      </c>
      <c r="F876" s="264" t="s">
        <v>188</v>
      </c>
      <c r="G876" s="264" t="s">
        <v>188</v>
      </c>
      <c r="H876" s="264" t="s">
        <v>188</v>
      </c>
      <c r="I876" s="264" t="s">
        <v>187</v>
      </c>
      <c r="J876" s="264" t="s">
        <v>187</v>
      </c>
      <c r="K876" s="264" t="s">
        <v>188</v>
      </c>
      <c r="L876" s="264" t="s">
        <v>187</v>
      </c>
      <c r="M876" t="s">
        <v>186</v>
      </c>
      <c r="N876" t="s">
        <v>186</v>
      </c>
      <c r="O876" s="264" t="s">
        <v>240</v>
      </c>
      <c r="P876" s="264" t="s">
        <v>240</v>
      </c>
      <c r="Q876" s="264" t="s">
        <v>240</v>
      </c>
      <c r="R876" s="264" t="s">
        <v>240</v>
      </c>
      <c r="S876" s="264" t="s">
        <v>240</v>
      </c>
      <c r="T876" s="264" t="s">
        <v>240</v>
      </c>
      <c r="U876" s="264" t="s">
        <v>240</v>
      </c>
      <c r="V876" s="264" t="s">
        <v>240</v>
      </c>
      <c r="W876" s="264" t="s">
        <v>240</v>
      </c>
      <c r="X876" s="264" t="s">
        <v>240</v>
      </c>
      <c r="Y876" s="264" t="s">
        <v>240</v>
      </c>
      <c r="Z876" s="264" t="s">
        <v>240</v>
      </c>
      <c r="AA876" s="264" t="s">
        <v>240</v>
      </c>
      <c r="AB876" s="264" t="s">
        <v>240</v>
      </c>
      <c r="AC876" s="264" t="s">
        <v>240</v>
      </c>
      <c r="AD876" s="264" t="s">
        <v>240</v>
      </c>
      <c r="AE876" s="264" t="s">
        <v>240</v>
      </c>
      <c r="AF876" s="264" t="s">
        <v>240</v>
      </c>
      <c r="AG876" s="264" t="s">
        <v>240</v>
      </c>
      <c r="AH876" s="264" t="s">
        <v>240</v>
      </c>
      <c r="AI876" s="264" t="s">
        <v>240</v>
      </c>
      <c r="AJ876" s="264" t="s">
        <v>240</v>
      </c>
      <c r="AK876" s="264" t="s">
        <v>240</v>
      </c>
      <c r="AL876" s="264" t="s">
        <v>240</v>
      </c>
      <c r="AM876" s="264" t="s">
        <v>240</v>
      </c>
      <c r="AN876" s="264" t="s">
        <v>240</v>
      </c>
      <c r="AO876" s="264" t="s">
        <v>240</v>
      </c>
      <c r="AP876" s="264" t="s">
        <v>240</v>
      </c>
      <c r="AQ876" s="264" t="s">
        <v>240</v>
      </c>
      <c r="AR876" s="264" t="s">
        <v>240</v>
      </c>
      <c r="AS876" s="264" t="s">
        <v>240</v>
      </c>
      <c r="AT876" s="264" t="s">
        <v>240</v>
      </c>
      <c r="AU876" s="264" t="s">
        <v>240</v>
      </c>
      <c r="AV876" s="264" t="s">
        <v>240</v>
      </c>
      <c r="AW876" s="264" t="s">
        <v>240</v>
      </c>
      <c r="AX876" s="264" t="s">
        <v>240</v>
      </c>
      <c r="AY876" s="264" t="s">
        <v>2044</v>
      </c>
      <c r="AZ876" t="s">
        <v>240</v>
      </c>
    </row>
    <row r="877" spans="1:52" ht="15" x14ac:dyDescent="0.25">
      <c r="A877" s="273">
        <v>707220</v>
      </c>
      <c r="B877" s="274" t="s">
        <v>261</v>
      </c>
      <c r="C877" t="s">
        <v>186</v>
      </c>
      <c r="D877" t="s">
        <v>186</v>
      </c>
      <c r="E877" t="s">
        <v>186</v>
      </c>
      <c r="F877" t="s">
        <v>187</v>
      </c>
      <c r="G877" t="s">
        <v>186</v>
      </c>
      <c r="H877" t="s">
        <v>186</v>
      </c>
      <c r="I877" t="s">
        <v>188</v>
      </c>
      <c r="J877" t="s">
        <v>187</v>
      </c>
      <c r="K877" t="s">
        <v>187</v>
      </c>
      <c r="L877" t="s">
        <v>187</v>
      </c>
      <c r="M877" t="s">
        <v>187</v>
      </c>
      <c r="N877" t="s">
        <v>187</v>
      </c>
      <c r="O877" t="s">
        <v>240</v>
      </c>
      <c r="P877" t="s">
        <v>240</v>
      </c>
      <c r="Q877" t="s">
        <v>240</v>
      </c>
      <c r="R877" t="s">
        <v>240</v>
      </c>
      <c r="S877" t="s">
        <v>240</v>
      </c>
      <c r="T877" t="s">
        <v>240</v>
      </c>
      <c r="U877" t="s">
        <v>240</v>
      </c>
      <c r="V877" t="s">
        <v>240</v>
      </c>
      <c r="W877" t="s">
        <v>240</v>
      </c>
      <c r="X877" t="s">
        <v>240</v>
      </c>
      <c r="Y877" t="s">
        <v>240</v>
      </c>
      <c r="Z877" t="s">
        <v>240</v>
      </c>
      <c r="AA877" t="s">
        <v>240</v>
      </c>
      <c r="AB877" t="s">
        <v>240</v>
      </c>
      <c r="AC877" t="s">
        <v>240</v>
      </c>
      <c r="AD877" t="s">
        <v>240</v>
      </c>
      <c r="AE877" t="s">
        <v>240</v>
      </c>
      <c r="AF877" t="s">
        <v>240</v>
      </c>
      <c r="AG877" t="s">
        <v>240</v>
      </c>
      <c r="AH877" t="s">
        <v>240</v>
      </c>
      <c r="AI877" t="s">
        <v>240</v>
      </c>
      <c r="AJ877" t="s">
        <v>240</v>
      </c>
      <c r="AK877" t="s">
        <v>240</v>
      </c>
      <c r="AL877" t="s">
        <v>240</v>
      </c>
      <c r="AM877" t="s">
        <v>240</v>
      </c>
      <c r="AN877" t="s">
        <v>240</v>
      </c>
      <c r="AO877" t="s">
        <v>240</v>
      </c>
      <c r="AP877" t="s">
        <v>240</v>
      </c>
      <c r="AQ877" t="s">
        <v>240</v>
      </c>
      <c r="AR877" t="s">
        <v>240</v>
      </c>
      <c r="AS877" t="s">
        <v>240</v>
      </c>
      <c r="AT877" t="s">
        <v>240</v>
      </c>
      <c r="AU877" t="s">
        <v>240</v>
      </c>
      <c r="AV877" t="s">
        <v>240</v>
      </c>
      <c r="AW877" t="s">
        <v>240</v>
      </c>
      <c r="AX877" s="259" t="s">
        <v>240</v>
      </c>
      <c r="AY877"/>
      <c r="AZ877" t="s">
        <v>240</v>
      </c>
    </row>
    <row r="878" spans="1:52" ht="15" x14ac:dyDescent="0.25">
      <c r="A878" s="273">
        <v>707221</v>
      </c>
      <c r="B878" s="274" t="s">
        <v>468</v>
      </c>
      <c r="C878" t="s">
        <v>188</v>
      </c>
      <c r="D878" t="s">
        <v>188</v>
      </c>
      <c r="E878" t="s">
        <v>188</v>
      </c>
      <c r="F878" t="s">
        <v>188</v>
      </c>
      <c r="G878" t="s">
        <v>188</v>
      </c>
      <c r="H878" t="s">
        <v>188</v>
      </c>
      <c r="I878" t="s">
        <v>188</v>
      </c>
      <c r="J878" t="s">
        <v>188</v>
      </c>
      <c r="K878" t="s">
        <v>186</v>
      </c>
      <c r="L878" t="s">
        <v>188</v>
      </c>
      <c r="M878" t="s">
        <v>188</v>
      </c>
      <c r="N878" t="s">
        <v>188</v>
      </c>
      <c r="O878" t="s">
        <v>188</v>
      </c>
      <c r="P878" t="s">
        <v>188</v>
      </c>
      <c r="Q878" t="s">
        <v>188</v>
      </c>
      <c r="R878" t="s">
        <v>188</v>
      </c>
      <c r="S878" t="s">
        <v>188</v>
      </c>
      <c r="T878" t="s">
        <v>188</v>
      </c>
      <c r="U878" t="s">
        <v>188</v>
      </c>
      <c r="V878" t="s">
        <v>188</v>
      </c>
      <c r="W878" t="s">
        <v>188</v>
      </c>
      <c r="X878" t="s">
        <v>188</v>
      </c>
      <c r="Y878" t="s">
        <v>188</v>
      </c>
      <c r="Z878" t="s">
        <v>188</v>
      </c>
      <c r="AA878" t="s">
        <v>240</v>
      </c>
      <c r="AB878" t="s">
        <v>240</v>
      </c>
      <c r="AC878" t="s">
        <v>240</v>
      </c>
      <c r="AD878" t="s">
        <v>240</v>
      </c>
      <c r="AE878" t="s">
        <v>240</v>
      </c>
      <c r="AF878" t="s">
        <v>240</v>
      </c>
      <c r="AG878" t="s">
        <v>240</v>
      </c>
      <c r="AH878" t="s">
        <v>240</v>
      </c>
      <c r="AI878" t="s">
        <v>240</v>
      </c>
      <c r="AJ878" t="s">
        <v>240</v>
      </c>
      <c r="AK878" t="s">
        <v>240</v>
      </c>
      <c r="AL878" t="s">
        <v>240</v>
      </c>
      <c r="AM878" t="s">
        <v>240</v>
      </c>
      <c r="AN878" t="s">
        <v>240</v>
      </c>
      <c r="AO878" t="s">
        <v>240</v>
      </c>
      <c r="AP878" t="s">
        <v>240</v>
      </c>
      <c r="AQ878" t="s">
        <v>240</v>
      </c>
      <c r="AR878" t="s">
        <v>240</v>
      </c>
      <c r="AS878"/>
      <c r="AT878" t="s">
        <v>240</v>
      </c>
      <c r="AU878" t="s">
        <v>240</v>
      </c>
      <c r="AV878" t="s">
        <v>240</v>
      </c>
      <c r="AW878" t="s">
        <v>240</v>
      </c>
      <c r="AX878" s="259" t="s">
        <v>240</v>
      </c>
      <c r="AY878"/>
      <c r="AZ878" t="s">
        <v>240</v>
      </c>
    </row>
    <row r="879" spans="1:52" ht="15" x14ac:dyDescent="0.25">
      <c r="A879" s="272">
        <v>707222</v>
      </c>
      <c r="B879" s="268" t="s">
        <v>261</v>
      </c>
      <c r="C879" s="264" t="s">
        <v>188</v>
      </c>
      <c r="D879" s="264" t="s">
        <v>188</v>
      </c>
      <c r="E879" s="264" t="s">
        <v>188</v>
      </c>
      <c r="F879" s="264" t="s">
        <v>188</v>
      </c>
      <c r="G879" s="264" t="s">
        <v>188</v>
      </c>
      <c r="H879" s="264" t="s">
        <v>188</v>
      </c>
      <c r="I879" s="264" t="s">
        <v>187</v>
      </c>
      <c r="J879" s="264" t="s">
        <v>187</v>
      </c>
      <c r="K879" s="264" t="s">
        <v>187</v>
      </c>
      <c r="L879" s="264" t="s">
        <v>187</v>
      </c>
      <c r="M879" t="s">
        <v>186</v>
      </c>
      <c r="N879" t="s">
        <v>186</v>
      </c>
      <c r="O879" s="264" t="s">
        <v>240</v>
      </c>
      <c r="P879" s="264" t="s">
        <v>240</v>
      </c>
      <c r="Q879" s="264" t="s">
        <v>240</v>
      </c>
      <c r="R879" s="264" t="s">
        <v>240</v>
      </c>
      <c r="S879" s="264" t="s">
        <v>240</v>
      </c>
      <c r="T879" s="264" t="s">
        <v>240</v>
      </c>
      <c r="U879" s="264" t="s">
        <v>240</v>
      </c>
      <c r="V879" s="264" t="s">
        <v>240</v>
      </c>
      <c r="W879" s="264" t="s">
        <v>240</v>
      </c>
      <c r="X879" s="264" t="s">
        <v>240</v>
      </c>
      <c r="Y879" s="264" t="s">
        <v>240</v>
      </c>
      <c r="Z879" s="264" t="s">
        <v>240</v>
      </c>
      <c r="AA879" s="264" t="s">
        <v>240</v>
      </c>
      <c r="AB879" s="264" t="s">
        <v>240</v>
      </c>
      <c r="AC879" s="264" t="s">
        <v>240</v>
      </c>
      <c r="AD879" s="264" t="s">
        <v>240</v>
      </c>
      <c r="AE879" s="264" t="s">
        <v>240</v>
      </c>
      <c r="AF879" s="264" t="s">
        <v>240</v>
      </c>
      <c r="AG879" s="264" t="s">
        <v>240</v>
      </c>
      <c r="AH879" s="264" t="s">
        <v>240</v>
      </c>
      <c r="AI879" s="264" t="s">
        <v>240</v>
      </c>
      <c r="AJ879" s="264" t="s">
        <v>240</v>
      </c>
      <c r="AK879" s="264" t="s">
        <v>240</v>
      </c>
      <c r="AL879" s="264" t="s">
        <v>240</v>
      </c>
      <c r="AM879" s="264" t="s">
        <v>240</v>
      </c>
      <c r="AN879" s="264" t="s">
        <v>240</v>
      </c>
      <c r="AO879" s="264" t="s">
        <v>240</v>
      </c>
      <c r="AP879" s="264" t="s">
        <v>240</v>
      </c>
      <c r="AQ879" s="264" t="s">
        <v>240</v>
      </c>
      <c r="AR879" s="264" t="s">
        <v>240</v>
      </c>
      <c r="AS879" s="264" t="s">
        <v>240</v>
      </c>
      <c r="AT879" s="264" t="s">
        <v>240</v>
      </c>
      <c r="AU879" s="264" t="s">
        <v>240</v>
      </c>
      <c r="AV879" s="264" t="s">
        <v>240</v>
      </c>
      <c r="AW879" s="264" t="s">
        <v>240</v>
      </c>
      <c r="AX879" s="264" t="s">
        <v>240</v>
      </c>
      <c r="AY879" s="264" t="s">
        <v>2044</v>
      </c>
      <c r="AZ879" t="s">
        <v>240</v>
      </c>
    </row>
    <row r="880" spans="1:52" ht="15" x14ac:dyDescent="0.25">
      <c r="A880" s="272">
        <v>707223</v>
      </c>
      <c r="B880" s="268" t="s">
        <v>261</v>
      </c>
      <c r="C880" s="264" t="s">
        <v>188</v>
      </c>
      <c r="D880" s="264" t="s">
        <v>188</v>
      </c>
      <c r="E880" s="264" t="s">
        <v>187</v>
      </c>
      <c r="F880" s="264" t="s">
        <v>187</v>
      </c>
      <c r="G880" s="264" t="s">
        <v>187</v>
      </c>
      <c r="H880" s="264" t="s">
        <v>188</v>
      </c>
      <c r="I880" s="264" t="s">
        <v>187</v>
      </c>
      <c r="J880" s="264" t="s">
        <v>187</v>
      </c>
      <c r="K880" s="264" t="s">
        <v>187</v>
      </c>
      <c r="L880" s="264" t="s">
        <v>187</v>
      </c>
      <c r="M880" t="s">
        <v>186</v>
      </c>
      <c r="N880" t="s">
        <v>186</v>
      </c>
      <c r="O880" s="264" t="s">
        <v>240</v>
      </c>
      <c r="P880" s="264" t="s">
        <v>240</v>
      </c>
      <c r="Q880" s="264" t="s">
        <v>240</v>
      </c>
      <c r="R880" s="264" t="s">
        <v>240</v>
      </c>
      <c r="S880" s="264" t="s">
        <v>240</v>
      </c>
      <c r="T880" s="264" t="s">
        <v>240</v>
      </c>
      <c r="U880" s="264" t="s">
        <v>240</v>
      </c>
      <c r="V880" s="264" t="s">
        <v>240</v>
      </c>
      <c r="W880" s="264" t="s">
        <v>240</v>
      </c>
      <c r="X880" s="264" t="s">
        <v>240</v>
      </c>
      <c r="Y880" s="264" t="s">
        <v>240</v>
      </c>
      <c r="Z880" s="264" t="s">
        <v>240</v>
      </c>
      <c r="AA880" s="264" t="s">
        <v>240</v>
      </c>
      <c r="AB880" s="264" t="s">
        <v>240</v>
      </c>
      <c r="AC880" s="264" t="s">
        <v>240</v>
      </c>
      <c r="AD880" s="264" t="s">
        <v>240</v>
      </c>
      <c r="AE880" s="264" t="s">
        <v>240</v>
      </c>
      <c r="AF880" s="264" t="s">
        <v>240</v>
      </c>
      <c r="AG880" s="264" t="s">
        <v>240</v>
      </c>
      <c r="AH880" s="264" t="s">
        <v>240</v>
      </c>
      <c r="AI880" s="264" t="s">
        <v>240</v>
      </c>
      <c r="AJ880" s="264" t="s">
        <v>240</v>
      </c>
      <c r="AK880" s="264" t="s">
        <v>240</v>
      </c>
      <c r="AL880" s="264" t="s">
        <v>240</v>
      </c>
      <c r="AM880" s="264" t="s">
        <v>240</v>
      </c>
      <c r="AN880" s="264" t="s">
        <v>240</v>
      </c>
      <c r="AO880" s="264" t="s">
        <v>240</v>
      </c>
      <c r="AP880" s="264" t="s">
        <v>240</v>
      </c>
      <c r="AQ880" s="264" t="s">
        <v>240</v>
      </c>
      <c r="AR880" s="264" t="s">
        <v>240</v>
      </c>
      <c r="AS880" s="264" t="s">
        <v>240</v>
      </c>
      <c r="AT880" s="264" t="s">
        <v>240</v>
      </c>
      <c r="AU880" s="264" t="s">
        <v>240</v>
      </c>
      <c r="AV880" s="264" t="s">
        <v>240</v>
      </c>
      <c r="AW880" s="264" t="s">
        <v>240</v>
      </c>
      <c r="AX880" s="264" t="s">
        <v>240</v>
      </c>
      <c r="AY880" s="264" t="s">
        <v>2044</v>
      </c>
      <c r="AZ880" t="s">
        <v>240</v>
      </c>
    </row>
    <row r="881" spans="1:52" ht="15" x14ac:dyDescent="0.25">
      <c r="A881" s="272">
        <v>707224</v>
      </c>
      <c r="B881" s="268" t="s">
        <v>261</v>
      </c>
      <c r="C881" s="264" t="s">
        <v>187</v>
      </c>
      <c r="D881" s="264" t="s">
        <v>188</v>
      </c>
      <c r="E881" s="264" t="s">
        <v>187</v>
      </c>
      <c r="F881" s="264" t="s">
        <v>187</v>
      </c>
      <c r="G881" s="264" t="s">
        <v>188</v>
      </c>
      <c r="H881" s="264" t="s">
        <v>188</v>
      </c>
      <c r="I881" s="264" t="s">
        <v>187</v>
      </c>
      <c r="J881" s="264" t="s">
        <v>187</v>
      </c>
      <c r="K881" s="264" t="s">
        <v>187</v>
      </c>
      <c r="L881" s="264" t="s">
        <v>187</v>
      </c>
      <c r="M881" t="s">
        <v>188</v>
      </c>
      <c r="N881" t="s">
        <v>186</v>
      </c>
      <c r="O881" s="264" t="s">
        <v>240</v>
      </c>
      <c r="P881" s="264" t="s">
        <v>240</v>
      </c>
      <c r="Q881" s="264" t="s">
        <v>240</v>
      </c>
      <c r="R881" s="264" t="s">
        <v>240</v>
      </c>
      <c r="S881" s="264" t="s">
        <v>240</v>
      </c>
      <c r="T881" s="264" t="s">
        <v>240</v>
      </c>
      <c r="U881" s="264" t="s">
        <v>240</v>
      </c>
      <c r="V881" s="264" t="s">
        <v>240</v>
      </c>
      <c r="W881" s="264" t="s">
        <v>240</v>
      </c>
      <c r="X881" s="264" t="s">
        <v>240</v>
      </c>
      <c r="Y881" s="264" t="s">
        <v>240</v>
      </c>
      <c r="Z881" s="264" t="s">
        <v>240</v>
      </c>
      <c r="AA881" s="264" t="s">
        <v>240</v>
      </c>
      <c r="AB881" s="264" t="s">
        <v>240</v>
      </c>
      <c r="AC881" s="264" t="s">
        <v>240</v>
      </c>
      <c r="AD881" s="264" t="s">
        <v>240</v>
      </c>
      <c r="AE881" s="264" t="s">
        <v>240</v>
      </c>
      <c r="AF881" s="264" t="s">
        <v>240</v>
      </c>
      <c r="AG881" s="264" t="s">
        <v>240</v>
      </c>
      <c r="AH881" s="264" t="s">
        <v>240</v>
      </c>
      <c r="AI881" s="264" t="s">
        <v>240</v>
      </c>
      <c r="AJ881" s="264" t="s">
        <v>240</v>
      </c>
      <c r="AK881" s="264" t="s">
        <v>240</v>
      </c>
      <c r="AL881" s="264" t="s">
        <v>240</v>
      </c>
      <c r="AM881" s="264" t="s">
        <v>240</v>
      </c>
      <c r="AN881" s="264" t="s">
        <v>240</v>
      </c>
      <c r="AO881" s="264" t="s">
        <v>240</v>
      </c>
      <c r="AP881" s="264" t="s">
        <v>240</v>
      </c>
      <c r="AQ881" s="264" t="s">
        <v>240</v>
      </c>
      <c r="AR881" s="264" t="s">
        <v>240</v>
      </c>
      <c r="AS881" s="264" t="s">
        <v>240</v>
      </c>
      <c r="AT881" s="264" t="s">
        <v>240</v>
      </c>
      <c r="AU881" s="264" t="s">
        <v>240</v>
      </c>
      <c r="AV881" s="264" t="s">
        <v>240</v>
      </c>
      <c r="AW881" s="264" t="s">
        <v>240</v>
      </c>
      <c r="AX881" s="264" t="s">
        <v>240</v>
      </c>
      <c r="AY881" s="264" t="s">
        <v>2044</v>
      </c>
      <c r="AZ881" t="s">
        <v>240</v>
      </c>
    </row>
    <row r="882" spans="1:52" ht="15" x14ac:dyDescent="0.25">
      <c r="A882" s="272">
        <v>707225</v>
      </c>
      <c r="B882" s="268" t="s">
        <v>261</v>
      </c>
      <c r="C882" s="264" t="s">
        <v>188</v>
      </c>
      <c r="D882" s="264" t="s">
        <v>188</v>
      </c>
      <c r="E882" s="264" t="s">
        <v>188</v>
      </c>
      <c r="F882" s="264" t="s">
        <v>188</v>
      </c>
      <c r="G882" s="264" t="s">
        <v>188</v>
      </c>
      <c r="H882" s="264" t="s">
        <v>188</v>
      </c>
      <c r="I882" s="264" t="s">
        <v>187</v>
      </c>
      <c r="J882" s="264" t="s">
        <v>187</v>
      </c>
      <c r="K882" s="264" t="s">
        <v>187</v>
      </c>
      <c r="L882" s="264" t="s">
        <v>187</v>
      </c>
      <c r="M882" t="s">
        <v>2124</v>
      </c>
      <c r="N882" t="s">
        <v>186</v>
      </c>
      <c r="O882" s="264" t="s">
        <v>240</v>
      </c>
      <c r="P882" s="264" t="s">
        <v>240</v>
      </c>
      <c r="Q882" s="264" t="s">
        <v>240</v>
      </c>
      <c r="R882" s="264" t="s">
        <v>240</v>
      </c>
      <c r="S882" s="264" t="s">
        <v>240</v>
      </c>
      <c r="T882" s="264" t="s">
        <v>240</v>
      </c>
      <c r="U882" s="264" t="s">
        <v>240</v>
      </c>
      <c r="V882" s="264" t="s">
        <v>240</v>
      </c>
      <c r="W882" s="264" t="s">
        <v>240</v>
      </c>
      <c r="X882" s="264" t="s">
        <v>240</v>
      </c>
      <c r="Y882" s="264" t="s">
        <v>240</v>
      </c>
      <c r="Z882" s="264" t="s">
        <v>240</v>
      </c>
      <c r="AA882" s="264" t="s">
        <v>240</v>
      </c>
      <c r="AB882" s="264" t="s">
        <v>240</v>
      </c>
      <c r="AC882" s="264" t="s">
        <v>240</v>
      </c>
      <c r="AD882" s="264" t="s">
        <v>240</v>
      </c>
      <c r="AE882" s="264" t="s">
        <v>240</v>
      </c>
      <c r="AF882" s="264" t="s">
        <v>240</v>
      </c>
      <c r="AG882" s="264" t="s">
        <v>240</v>
      </c>
      <c r="AH882" s="264" t="s">
        <v>240</v>
      </c>
      <c r="AI882" s="264" t="s">
        <v>240</v>
      </c>
      <c r="AJ882" s="264" t="s">
        <v>240</v>
      </c>
      <c r="AK882" s="264" t="s">
        <v>240</v>
      </c>
      <c r="AL882" s="264" t="s">
        <v>240</v>
      </c>
      <c r="AM882" s="264" t="s">
        <v>240</v>
      </c>
      <c r="AN882" s="264" t="s">
        <v>240</v>
      </c>
      <c r="AO882" s="264" t="s">
        <v>240</v>
      </c>
      <c r="AP882" s="264" t="s">
        <v>240</v>
      </c>
      <c r="AQ882" s="264" t="s">
        <v>240</v>
      </c>
      <c r="AR882" s="264" t="s">
        <v>240</v>
      </c>
      <c r="AS882" s="264" t="s">
        <v>240</v>
      </c>
      <c r="AT882" s="264" t="s">
        <v>240</v>
      </c>
      <c r="AU882" s="264" t="s">
        <v>240</v>
      </c>
      <c r="AV882" s="264" t="s">
        <v>240</v>
      </c>
      <c r="AW882" s="264" t="s">
        <v>240</v>
      </c>
      <c r="AX882" s="264" t="s">
        <v>240</v>
      </c>
      <c r="AY882" s="264" t="s">
        <v>2044</v>
      </c>
      <c r="AZ882" t="s">
        <v>240</v>
      </c>
    </row>
    <row r="883" spans="1:52" ht="15" x14ac:dyDescent="0.25">
      <c r="A883" s="272">
        <v>707226</v>
      </c>
      <c r="B883" s="268" t="s">
        <v>261</v>
      </c>
      <c r="C883" s="264" t="s">
        <v>188</v>
      </c>
      <c r="D883" s="264" t="s">
        <v>188</v>
      </c>
      <c r="E883" s="264" t="s">
        <v>188</v>
      </c>
      <c r="F883" s="264" t="s">
        <v>188</v>
      </c>
      <c r="G883" s="264" t="s">
        <v>188</v>
      </c>
      <c r="H883" s="264" t="s">
        <v>188</v>
      </c>
      <c r="I883" s="264" t="s">
        <v>187</v>
      </c>
      <c r="J883" s="264" t="s">
        <v>187</v>
      </c>
      <c r="K883" s="264" t="s">
        <v>187</v>
      </c>
      <c r="L883" s="264" t="s">
        <v>187</v>
      </c>
      <c r="M883" t="s">
        <v>186</v>
      </c>
      <c r="N883" t="s">
        <v>186</v>
      </c>
      <c r="O883" s="264" t="s">
        <v>240</v>
      </c>
      <c r="P883" s="264" t="s">
        <v>240</v>
      </c>
      <c r="Q883" s="264" t="s">
        <v>240</v>
      </c>
      <c r="R883" s="264" t="s">
        <v>240</v>
      </c>
      <c r="S883" s="264" t="s">
        <v>240</v>
      </c>
      <c r="T883" s="264" t="s">
        <v>240</v>
      </c>
      <c r="U883" s="264" t="s">
        <v>240</v>
      </c>
      <c r="V883" s="264" t="s">
        <v>240</v>
      </c>
      <c r="W883" s="264" t="s">
        <v>240</v>
      </c>
      <c r="X883" s="264" t="s">
        <v>240</v>
      </c>
      <c r="Y883" s="264" t="s">
        <v>240</v>
      </c>
      <c r="Z883" s="264" t="s">
        <v>240</v>
      </c>
      <c r="AA883" s="264" t="s">
        <v>240</v>
      </c>
      <c r="AB883" s="264" t="s">
        <v>240</v>
      </c>
      <c r="AC883" s="264" t="s">
        <v>240</v>
      </c>
      <c r="AD883" s="264" t="s">
        <v>240</v>
      </c>
      <c r="AE883" s="264" t="s">
        <v>240</v>
      </c>
      <c r="AF883" s="264" t="s">
        <v>240</v>
      </c>
      <c r="AG883" s="264" t="s">
        <v>240</v>
      </c>
      <c r="AH883" s="264" t="s">
        <v>240</v>
      </c>
      <c r="AI883" s="264" t="s">
        <v>240</v>
      </c>
      <c r="AJ883" s="264" t="s">
        <v>240</v>
      </c>
      <c r="AK883" s="264" t="s">
        <v>240</v>
      </c>
      <c r="AL883" s="264" t="s">
        <v>240</v>
      </c>
      <c r="AM883" s="264" t="s">
        <v>240</v>
      </c>
      <c r="AN883" s="264" t="s">
        <v>240</v>
      </c>
      <c r="AO883" s="264" t="s">
        <v>240</v>
      </c>
      <c r="AP883" s="264" t="s">
        <v>240</v>
      </c>
      <c r="AQ883" s="264" t="s">
        <v>240</v>
      </c>
      <c r="AR883" s="264" t="s">
        <v>240</v>
      </c>
      <c r="AS883" s="264" t="s">
        <v>240</v>
      </c>
      <c r="AT883" s="264" t="s">
        <v>240</v>
      </c>
      <c r="AU883" s="264" t="s">
        <v>240</v>
      </c>
      <c r="AV883" s="264" t="s">
        <v>240</v>
      </c>
      <c r="AW883" s="264" t="s">
        <v>240</v>
      </c>
      <c r="AX883" s="264" t="s">
        <v>240</v>
      </c>
      <c r="AY883" s="264" t="s">
        <v>2044</v>
      </c>
      <c r="AZ883" t="s">
        <v>240</v>
      </c>
    </row>
    <row r="884" spans="1:52" ht="15" x14ac:dyDescent="0.25">
      <c r="A884" s="272">
        <v>707227</v>
      </c>
      <c r="B884" s="268" t="s">
        <v>261</v>
      </c>
      <c r="C884" s="264" t="s">
        <v>187</v>
      </c>
      <c r="D884" s="264" t="s">
        <v>188</v>
      </c>
      <c r="E884" s="264" t="s">
        <v>187</v>
      </c>
      <c r="F884" s="264" t="s">
        <v>188</v>
      </c>
      <c r="G884" s="264" t="s">
        <v>188</v>
      </c>
      <c r="H884" s="264" t="s">
        <v>187</v>
      </c>
      <c r="I884" s="264" t="s">
        <v>187</v>
      </c>
      <c r="J884" s="264" t="s">
        <v>187</v>
      </c>
      <c r="K884" s="264" t="s">
        <v>187</v>
      </c>
      <c r="L884" s="264" t="s">
        <v>187</v>
      </c>
      <c r="M884" t="s">
        <v>186</v>
      </c>
      <c r="N884" t="s">
        <v>186</v>
      </c>
      <c r="O884" s="264" t="s">
        <v>240</v>
      </c>
      <c r="P884" s="264" t="s">
        <v>240</v>
      </c>
      <c r="Q884" s="264" t="s">
        <v>240</v>
      </c>
      <c r="R884" s="264" t="s">
        <v>240</v>
      </c>
      <c r="S884" s="264" t="s">
        <v>240</v>
      </c>
      <c r="T884" s="264" t="s">
        <v>240</v>
      </c>
      <c r="U884" s="264" t="s">
        <v>240</v>
      </c>
      <c r="V884" s="264" t="s">
        <v>240</v>
      </c>
      <c r="W884" s="264" t="s">
        <v>240</v>
      </c>
      <c r="X884" s="264" t="s">
        <v>240</v>
      </c>
      <c r="Y884" s="264" t="s">
        <v>240</v>
      </c>
      <c r="Z884" s="264" t="s">
        <v>240</v>
      </c>
      <c r="AA884" s="264" t="s">
        <v>240</v>
      </c>
      <c r="AB884" s="264" t="s">
        <v>240</v>
      </c>
      <c r="AC884" s="264" t="s">
        <v>240</v>
      </c>
      <c r="AD884" s="264" t="s">
        <v>240</v>
      </c>
      <c r="AE884" s="264" t="s">
        <v>240</v>
      </c>
      <c r="AF884" s="264" t="s">
        <v>240</v>
      </c>
      <c r="AG884" s="264" t="s">
        <v>240</v>
      </c>
      <c r="AH884" s="264" t="s">
        <v>240</v>
      </c>
      <c r="AI884" s="264" t="s">
        <v>240</v>
      </c>
      <c r="AJ884" s="264" t="s">
        <v>240</v>
      </c>
      <c r="AK884" s="264" t="s">
        <v>240</v>
      </c>
      <c r="AL884" s="264" t="s">
        <v>240</v>
      </c>
      <c r="AM884" s="264" t="s">
        <v>240</v>
      </c>
      <c r="AN884" s="264" t="s">
        <v>240</v>
      </c>
      <c r="AO884" s="264" t="s">
        <v>240</v>
      </c>
      <c r="AP884" s="264" t="s">
        <v>240</v>
      </c>
      <c r="AQ884" s="264" t="s">
        <v>240</v>
      </c>
      <c r="AR884" s="264" t="s">
        <v>240</v>
      </c>
      <c r="AS884" s="264" t="s">
        <v>240</v>
      </c>
      <c r="AT884" s="264" t="s">
        <v>240</v>
      </c>
      <c r="AU884" s="264" t="s">
        <v>240</v>
      </c>
      <c r="AV884" s="264" t="s">
        <v>240</v>
      </c>
      <c r="AW884" s="264" t="s">
        <v>240</v>
      </c>
      <c r="AX884" s="264" t="s">
        <v>240</v>
      </c>
      <c r="AY884" s="264" t="s">
        <v>2044</v>
      </c>
      <c r="AZ884" t="s">
        <v>240</v>
      </c>
    </row>
    <row r="885" spans="1:52" ht="15" x14ac:dyDescent="0.25">
      <c r="A885" s="273">
        <v>707228</v>
      </c>
      <c r="B885" s="274" t="s">
        <v>262</v>
      </c>
      <c r="C885" t="s">
        <v>186</v>
      </c>
      <c r="D885" t="s">
        <v>186</v>
      </c>
      <c r="E885" t="s">
        <v>188</v>
      </c>
      <c r="F885" t="s">
        <v>188</v>
      </c>
      <c r="G885" t="s">
        <v>186</v>
      </c>
      <c r="H885" t="s">
        <v>188</v>
      </c>
      <c r="I885" t="s">
        <v>188</v>
      </c>
      <c r="J885" t="s">
        <v>188</v>
      </c>
      <c r="K885" t="s">
        <v>186</v>
      </c>
      <c r="L885" t="s">
        <v>188</v>
      </c>
      <c r="M885" t="s">
        <v>186</v>
      </c>
      <c r="N885" t="s">
        <v>186</v>
      </c>
      <c r="O885" t="s">
        <v>187</v>
      </c>
      <c r="P885" t="s">
        <v>187</v>
      </c>
      <c r="Q885" t="s">
        <v>187</v>
      </c>
      <c r="R885" t="s">
        <v>187</v>
      </c>
      <c r="S885" t="s">
        <v>187</v>
      </c>
      <c r="T885" t="s">
        <v>188</v>
      </c>
      <c r="U885" t="s">
        <v>240</v>
      </c>
      <c r="V885" t="s">
        <v>240</v>
      </c>
      <c r="W885" t="s">
        <v>240</v>
      </c>
      <c r="X885" t="s">
        <v>240</v>
      </c>
      <c r="Y885" t="s">
        <v>240</v>
      </c>
      <c r="Z885" t="s">
        <v>240</v>
      </c>
      <c r="AA885" t="s">
        <v>240</v>
      </c>
      <c r="AB885" t="s">
        <v>240</v>
      </c>
      <c r="AC885" t="s">
        <v>240</v>
      </c>
      <c r="AD885" t="s">
        <v>240</v>
      </c>
      <c r="AE885" t="s">
        <v>240</v>
      </c>
      <c r="AF885" t="s">
        <v>240</v>
      </c>
      <c r="AG885" t="s">
        <v>240</v>
      </c>
      <c r="AH885" t="s">
        <v>240</v>
      </c>
      <c r="AI885" t="s">
        <v>240</v>
      </c>
      <c r="AJ885" t="s">
        <v>240</v>
      </c>
      <c r="AK885" t="s">
        <v>240</v>
      </c>
      <c r="AL885" t="s">
        <v>240</v>
      </c>
      <c r="AM885" t="s">
        <v>240</v>
      </c>
      <c r="AN885" t="s">
        <v>240</v>
      </c>
      <c r="AO885" t="s">
        <v>240</v>
      </c>
      <c r="AP885" t="s">
        <v>240</v>
      </c>
      <c r="AQ885" t="s">
        <v>240</v>
      </c>
      <c r="AR885" t="s">
        <v>240</v>
      </c>
      <c r="AS885" t="s">
        <v>240</v>
      </c>
      <c r="AT885" t="s">
        <v>240</v>
      </c>
      <c r="AU885" t="s">
        <v>240</v>
      </c>
      <c r="AV885" t="s">
        <v>240</v>
      </c>
      <c r="AW885" t="s">
        <v>240</v>
      </c>
      <c r="AX885" s="259" t="s">
        <v>240</v>
      </c>
      <c r="AY885"/>
      <c r="AZ885" t="s">
        <v>240</v>
      </c>
    </row>
    <row r="886" spans="1:52" ht="15" x14ac:dyDescent="0.25">
      <c r="A886" s="272">
        <v>707229</v>
      </c>
      <c r="B886" s="268" t="s">
        <v>261</v>
      </c>
      <c r="C886" s="264" t="s">
        <v>188</v>
      </c>
      <c r="D886" s="264" t="s">
        <v>188</v>
      </c>
      <c r="E886" s="264" t="s">
        <v>188</v>
      </c>
      <c r="F886" s="264" t="s">
        <v>188</v>
      </c>
      <c r="G886" s="264" t="s">
        <v>188</v>
      </c>
      <c r="H886" s="264" t="s">
        <v>188</v>
      </c>
      <c r="I886" s="264" t="s">
        <v>187</v>
      </c>
      <c r="J886" s="264" t="s">
        <v>187</v>
      </c>
      <c r="K886" s="264" t="s">
        <v>187</v>
      </c>
      <c r="L886" s="264" t="s">
        <v>187</v>
      </c>
      <c r="M886" t="s">
        <v>2124</v>
      </c>
      <c r="N886" t="s">
        <v>186</v>
      </c>
      <c r="O886" s="264" t="s">
        <v>240</v>
      </c>
      <c r="P886" s="264" t="s">
        <v>240</v>
      </c>
      <c r="Q886" s="264" t="s">
        <v>240</v>
      </c>
      <c r="R886" s="264" t="s">
        <v>240</v>
      </c>
      <c r="S886" s="264" t="s">
        <v>240</v>
      </c>
      <c r="T886" s="264" t="s">
        <v>240</v>
      </c>
      <c r="U886" s="264" t="s">
        <v>240</v>
      </c>
      <c r="V886" s="264" t="s">
        <v>240</v>
      </c>
      <c r="W886" s="264" t="s">
        <v>240</v>
      </c>
      <c r="X886" s="264" t="s">
        <v>240</v>
      </c>
      <c r="Y886" s="264" t="s">
        <v>240</v>
      </c>
      <c r="Z886" s="264" t="s">
        <v>240</v>
      </c>
      <c r="AA886" s="264" t="s">
        <v>240</v>
      </c>
      <c r="AB886" s="264" t="s">
        <v>240</v>
      </c>
      <c r="AC886" s="264" t="s">
        <v>240</v>
      </c>
      <c r="AD886" s="264" t="s">
        <v>240</v>
      </c>
      <c r="AE886" s="264" t="s">
        <v>240</v>
      </c>
      <c r="AF886" s="264" t="s">
        <v>240</v>
      </c>
      <c r="AG886" s="264" t="s">
        <v>240</v>
      </c>
      <c r="AH886" s="264" t="s">
        <v>240</v>
      </c>
      <c r="AI886" s="264" t="s">
        <v>240</v>
      </c>
      <c r="AJ886" s="264" t="s">
        <v>240</v>
      </c>
      <c r="AK886" s="264" t="s">
        <v>240</v>
      </c>
      <c r="AL886" s="264" t="s">
        <v>240</v>
      </c>
      <c r="AM886" s="264" t="s">
        <v>240</v>
      </c>
      <c r="AN886" s="264" t="s">
        <v>240</v>
      </c>
      <c r="AO886" s="264" t="s">
        <v>240</v>
      </c>
      <c r="AP886" s="264" t="s">
        <v>240</v>
      </c>
      <c r="AQ886" s="264" t="s">
        <v>240</v>
      </c>
      <c r="AR886" s="264" t="s">
        <v>240</v>
      </c>
      <c r="AS886" s="264" t="s">
        <v>240</v>
      </c>
      <c r="AT886" s="264" t="s">
        <v>240</v>
      </c>
      <c r="AU886" s="264" t="s">
        <v>240</v>
      </c>
      <c r="AV886" s="264" t="s">
        <v>240</v>
      </c>
      <c r="AW886" s="264" t="s">
        <v>240</v>
      </c>
      <c r="AX886" s="264" t="s">
        <v>240</v>
      </c>
      <c r="AY886" s="264" t="s">
        <v>2044</v>
      </c>
      <c r="AZ886" t="s">
        <v>240</v>
      </c>
    </row>
    <row r="887" spans="1:52" ht="15" x14ac:dyDescent="0.25">
      <c r="A887" s="273">
        <v>707230</v>
      </c>
      <c r="B887" s="274" t="s">
        <v>261</v>
      </c>
      <c r="C887" t="s">
        <v>188</v>
      </c>
      <c r="D887" t="s">
        <v>188</v>
      </c>
      <c r="E887" t="s">
        <v>186</v>
      </c>
      <c r="F887" t="s">
        <v>186</v>
      </c>
      <c r="G887" t="s">
        <v>188</v>
      </c>
      <c r="H887" t="s">
        <v>187</v>
      </c>
      <c r="I887" t="s">
        <v>187</v>
      </c>
      <c r="J887" t="s">
        <v>187</v>
      </c>
      <c r="K887" t="s">
        <v>187</v>
      </c>
      <c r="L887" t="s">
        <v>187</v>
      </c>
      <c r="M887" t="s">
        <v>187</v>
      </c>
      <c r="N887" t="s">
        <v>187</v>
      </c>
      <c r="O887" t="s">
        <v>240</v>
      </c>
      <c r="P887" t="s">
        <v>240</v>
      </c>
      <c r="Q887" t="s">
        <v>240</v>
      </c>
      <c r="R887" t="s">
        <v>240</v>
      </c>
      <c r="S887" t="s">
        <v>240</v>
      </c>
      <c r="T887" t="s">
        <v>240</v>
      </c>
      <c r="U887" t="s">
        <v>240</v>
      </c>
      <c r="V887" t="s">
        <v>240</v>
      </c>
      <c r="W887" t="s">
        <v>240</v>
      </c>
      <c r="X887" t="s">
        <v>240</v>
      </c>
      <c r="Y887" t="s">
        <v>240</v>
      </c>
      <c r="Z887" t="s">
        <v>240</v>
      </c>
      <c r="AA887" t="s">
        <v>240</v>
      </c>
      <c r="AB887" t="s">
        <v>240</v>
      </c>
      <c r="AC887" t="s">
        <v>240</v>
      </c>
      <c r="AD887" t="s">
        <v>240</v>
      </c>
      <c r="AE887" t="s">
        <v>240</v>
      </c>
      <c r="AF887" t="s">
        <v>240</v>
      </c>
      <c r="AG887" t="s">
        <v>240</v>
      </c>
      <c r="AH887" t="s">
        <v>240</v>
      </c>
      <c r="AI887" t="s">
        <v>240</v>
      </c>
      <c r="AJ887" t="s">
        <v>240</v>
      </c>
      <c r="AK887" t="s">
        <v>240</v>
      </c>
      <c r="AL887" t="s">
        <v>240</v>
      </c>
      <c r="AM887" t="s">
        <v>240</v>
      </c>
      <c r="AN887" t="s">
        <v>240</v>
      </c>
      <c r="AO887" t="s">
        <v>240</v>
      </c>
      <c r="AP887" t="s">
        <v>240</v>
      </c>
      <c r="AQ887" t="s">
        <v>240</v>
      </c>
      <c r="AR887" t="s">
        <v>240</v>
      </c>
      <c r="AS887" t="s">
        <v>240</v>
      </c>
      <c r="AT887" t="s">
        <v>240</v>
      </c>
      <c r="AU887" t="s">
        <v>240</v>
      </c>
      <c r="AV887" t="s">
        <v>240</v>
      </c>
      <c r="AW887" t="s">
        <v>240</v>
      </c>
      <c r="AX887" s="259" t="s">
        <v>240</v>
      </c>
      <c r="AY887"/>
      <c r="AZ887" t="s">
        <v>240</v>
      </c>
    </row>
    <row r="888" spans="1:52" ht="15" x14ac:dyDescent="0.25">
      <c r="A888" s="272">
        <v>707231</v>
      </c>
      <c r="B888" s="268" t="s">
        <v>261</v>
      </c>
      <c r="C888" s="264" t="s">
        <v>188</v>
      </c>
      <c r="D888" s="264" t="s">
        <v>188</v>
      </c>
      <c r="E888" s="264" t="s">
        <v>188</v>
      </c>
      <c r="F888" s="264" t="s">
        <v>188</v>
      </c>
      <c r="G888" s="264" t="s">
        <v>188</v>
      </c>
      <c r="H888" s="264" t="s">
        <v>188</v>
      </c>
      <c r="I888" s="264" t="s">
        <v>187</v>
      </c>
      <c r="J888" s="264" t="s">
        <v>187</v>
      </c>
      <c r="K888" s="264" t="s">
        <v>187</v>
      </c>
      <c r="L888" s="264" t="s">
        <v>187</v>
      </c>
      <c r="M888" t="s">
        <v>186</v>
      </c>
      <c r="N888" t="s">
        <v>186</v>
      </c>
      <c r="O888" s="264" t="s">
        <v>240</v>
      </c>
      <c r="P888" s="264" t="s">
        <v>240</v>
      </c>
      <c r="Q888" s="264" t="s">
        <v>240</v>
      </c>
      <c r="R888" s="264" t="s">
        <v>240</v>
      </c>
      <c r="S888" s="264" t="s">
        <v>240</v>
      </c>
      <c r="T888" s="264" t="s">
        <v>240</v>
      </c>
      <c r="U888" s="264" t="s">
        <v>240</v>
      </c>
      <c r="V888" s="264" t="s">
        <v>240</v>
      </c>
      <c r="W888" s="264" t="s">
        <v>240</v>
      </c>
      <c r="X888" s="264" t="s">
        <v>240</v>
      </c>
      <c r="Y888" s="264" t="s">
        <v>240</v>
      </c>
      <c r="Z888" s="264" t="s">
        <v>240</v>
      </c>
      <c r="AA888" s="264" t="s">
        <v>240</v>
      </c>
      <c r="AB888" s="264" t="s">
        <v>240</v>
      </c>
      <c r="AC888" s="264" t="s">
        <v>240</v>
      </c>
      <c r="AD888" s="264" t="s">
        <v>240</v>
      </c>
      <c r="AE888" s="264" t="s">
        <v>240</v>
      </c>
      <c r="AF888" s="264" t="s">
        <v>240</v>
      </c>
      <c r="AG888" s="264" t="s">
        <v>240</v>
      </c>
      <c r="AH888" s="264" t="s">
        <v>240</v>
      </c>
      <c r="AI888" s="264" t="s">
        <v>240</v>
      </c>
      <c r="AJ888" s="264" t="s">
        <v>240</v>
      </c>
      <c r="AK888" s="264" t="s">
        <v>240</v>
      </c>
      <c r="AL888" s="264" t="s">
        <v>240</v>
      </c>
      <c r="AM888" s="264" t="s">
        <v>240</v>
      </c>
      <c r="AN888" s="264" t="s">
        <v>240</v>
      </c>
      <c r="AO888" s="264" t="s">
        <v>240</v>
      </c>
      <c r="AP888" s="264" t="s">
        <v>240</v>
      </c>
      <c r="AQ888" s="264" t="s">
        <v>240</v>
      </c>
      <c r="AR888" s="264" t="s">
        <v>240</v>
      </c>
      <c r="AS888" s="264" t="s">
        <v>240</v>
      </c>
      <c r="AT888" s="264" t="s">
        <v>240</v>
      </c>
      <c r="AU888" s="264" t="s">
        <v>240</v>
      </c>
      <c r="AV888" s="264" t="s">
        <v>240</v>
      </c>
      <c r="AW888" s="264" t="s">
        <v>240</v>
      </c>
      <c r="AX888" s="264" t="s">
        <v>240</v>
      </c>
      <c r="AY888" s="264" t="s">
        <v>2044</v>
      </c>
      <c r="AZ888" t="s">
        <v>240</v>
      </c>
    </row>
    <row r="889" spans="1:52" ht="15" x14ac:dyDescent="0.25">
      <c r="A889" s="272">
        <v>707232</v>
      </c>
      <c r="B889" s="268" t="s">
        <v>261</v>
      </c>
      <c r="C889" s="264" t="s">
        <v>188</v>
      </c>
      <c r="D889" s="264" t="s">
        <v>188</v>
      </c>
      <c r="E889" s="264" t="s">
        <v>188</v>
      </c>
      <c r="F889" s="264" t="s">
        <v>188</v>
      </c>
      <c r="G889" s="264" t="s">
        <v>187</v>
      </c>
      <c r="H889" s="264" t="s">
        <v>187</v>
      </c>
      <c r="I889" s="264" t="s">
        <v>187</v>
      </c>
      <c r="J889" s="264" t="s">
        <v>187</v>
      </c>
      <c r="K889" s="264" t="s">
        <v>187</v>
      </c>
      <c r="L889" s="264" t="s">
        <v>187</v>
      </c>
      <c r="M889" t="s">
        <v>188</v>
      </c>
      <c r="N889" t="s">
        <v>186</v>
      </c>
      <c r="O889" s="264" t="s">
        <v>240</v>
      </c>
      <c r="P889" s="264" t="s">
        <v>240</v>
      </c>
      <c r="Q889" s="264" t="s">
        <v>240</v>
      </c>
      <c r="R889" s="264" t="s">
        <v>240</v>
      </c>
      <c r="S889" s="264" t="s">
        <v>240</v>
      </c>
      <c r="T889" s="264" t="s">
        <v>240</v>
      </c>
      <c r="U889" s="264" t="s">
        <v>240</v>
      </c>
      <c r="V889" s="264" t="s">
        <v>240</v>
      </c>
      <c r="W889" s="264" t="s">
        <v>240</v>
      </c>
      <c r="X889" s="264" t="s">
        <v>240</v>
      </c>
      <c r="Y889" s="264" t="s">
        <v>240</v>
      </c>
      <c r="Z889" s="264" t="s">
        <v>240</v>
      </c>
      <c r="AA889" s="264" t="s">
        <v>240</v>
      </c>
      <c r="AB889" s="264" t="s">
        <v>240</v>
      </c>
      <c r="AC889" s="264" t="s">
        <v>240</v>
      </c>
      <c r="AD889" s="264" t="s">
        <v>240</v>
      </c>
      <c r="AE889" s="264" t="s">
        <v>240</v>
      </c>
      <c r="AF889" s="264" t="s">
        <v>240</v>
      </c>
      <c r="AG889" s="264" t="s">
        <v>240</v>
      </c>
      <c r="AH889" s="264" t="s">
        <v>240</v>
      </c>
      <c r="AI889" s="264" t="s">
        <v>240</v>
      </c>
      <c r="AJ889" s="264" t="s">
        <v>240</v>
      </c>
      <c r="AK889" s="264" t="s">
        <v>240</v>
      </c>
      <c r="AL889" s="264" t="s">
        <v>240</v>
      </c>
      <c r="AM889" s="264" t="s">
        <v>240</v>
      </c>
      <c r="AN889" s="264" t="s">
        <v>240</v>
      </c>
      <c r="AO889" s="264" t="s">
        <v>240</v>
      </c>
      <c r="AP889" s="264" t="s">
        <v>240</v>
      </c>
      <c r="AQ889" s="264" t="s">
        <v>240</v>
      </c>
      <c r="AR889" s="264" t="s">
        <v>240</v>
      </c>
      <c r="AS889" s="264" t="s">
        <v>240</v>
      </c>
      <c r="AT889" s="264" t="s">
        <v>240</v>
      </c>
      <c r="AU889" s="264" t="s">
        <v>240</v>
      </c>
      <c r="AV889" s="264" t="s">
        <v>240</v>
      </c>
      <c r="AW889" s="264" t="s">
        <v>240</v>
      </c>
      <c r="AX889" s="264" t="s">
        <v>240</v>
      </c>
      <c r="AY889" s="264" t="s">
        <v>2044</v>
      </c>
      <c r="AZ889" t="s">
        <v>240</v>
      </c>
    </row>
    <row r="890" spans="1:52" ht="15" x14ac:dyDescent="0.25">
      <c r="A890" s="273">
        <v>707233</v>
      </c>
      <c r="B890" s="274" t="s">
        <v>261</v>
      </c>
      <c r="C890" t="s">
        <v>188</v>
      </c>
      <c r="D890" t="s">
        <v>188</v>
      </c>
      <c r="E890" t="s">
        <v>188</v>
      </c>
      <c r="F890" t="s">
        <v>188</v>
      </c>
      <c r="G890" t="s">
        <v>188</v>
      </c>
      <c r="H890" t="s">
        <v>188</v>
      </c>
      <c r="I890" t="s">
        <v>188</v>
      </c>
      <c r="J890" t="s">
        <v>188</v>
      </c>
      <c r="K890" t="s">
        <v>187</v>
      </c>
      <c r="L890" t="s">
        <v>187</v>
      </c>
      <c r="M890" t="s">
        <v>187</v>
      </c>
      <c r="N890" t="s">
        <v>187</v>
      </c>
      <c r="O890" t="s">
        <v>240</v>
      </c>
      <c r="P890" t="s">
        <v>240</v>
      </c>
      <c r="Q890" t="s">
        <v>240</v>
      </c>
      <c r="R890" t="s">
        <v>240</v>
      </c>
      <c r="S890" t="s">
        <v>240</v>
      </c>
      <c r="T890" t="s">
        <v>240</v>
      </c>
      <c r="U890" t="s">
        <v>240</v>
      </c>
      <c r="V890" t="s">
        <v>240</v>
      </c>
      <c r="W890" t="s">
        <v>240</v>
      </c>
      <c r="X890" t="s">
        <v>240</v>
      </c>
      <c r="Y890" t="s">
        <v>240</v>
      </c>
      <c r="Z890" t="s">
        <v>240</v>
      </c>
      <c r="AA890" t="s">
        <v>240</v>
      </c>
      <c r="AB890" t="s">
        <v>240</v>
      </c>
      <c r="AC890" t="s">
        <v>240</v>
      </c>
      <c r="AD890" t="s">
        <v>240</v>
      </c>
      <c r="AE890" t="s">
        <v>240</v>
      </c>
      <c r="AF890" t="s">
        <v>240</v>
      </c>
      <c r="AG890" t="s">
        <v>240</v>
      </c>
      <c r="AH890" t="s">
        <v>240</v>
      </c>
      <c r="AI890" t="s">
        <v>240</v>
      </c>
      <c r="AJ890" t="s">
        <v>240</v>
      </c>
      <c r="AK890" t="s">
        <v>240</v>
      </c>
      <c r="AL890" t="s">
        <v>240</v>
      </c>
      <c r="AM890" t="s">
        <v>240</v>
      </c>
      <c r="AN890" t="s">
        <v>240</v>
      </c>
      <c r="AO890" t="s">
        <v>240</v>
      </c>
      <c r="AP890" t="s">
        <v>240</v>
      </c>
      <c r="AQ890" t="s">
        <v>240</v>
      </c>
      <c r="AR890" t="s">
        <v>240</v>
      </c>
      <c r="AS890" t="s">
        <v>240</v>
      </c>
      <c r="AT890" t="s">
        <v>240</v>
      </c>
      <c r="AU890" t="s">
        <v>240</v>
      </c>
      <c r="AV890" t="s">
        <v>240</v>
      </c>
      <c r="AW890" t="s">
        <v>240</v>
      </c>
      <c r="AX890" s="259" t="s">
        <v>240</v>
      </c>
      <c r="AY890"/>
      <c r="AZ890" t="s">
        <v>240</v>
      </c>
    </row>
    <row r="891" spans="1:52" ht="15" x14ac:dyDescent="0.25">
      <c r="A891" s="273">
        <v>707234</v>
      </c>
      <c r="B891" s="274" t="s">
        <v>468</v>
      </c>
      <c r="C891" t="s">
        <v>188</v>
      </c>
      <c r="D891" t="s">
        <v>188</v>
      </c>
      <c r="E891" t="s">
        <v>186</v>
      </c>
      <c r="F891" t="s">
        <v>186</v>
      </c>
      <c r="G891" t="s">
        <v>188</v>
      </c>
      <c r="H891" t="s">
        <v>188</v>
      </c>
      <c r="I891" t="s">
        <v>188</v>
      </c>
      <c r="J891" t="s">
        <v>188</v>
      </c>
      <c r="K891" t="s">
        <v>186</v>
      </c>
      <c r="L891" t="s">
        <v>188</v>
      </c>
      <c r="M891" t="s">
        <v>188</v>
      </c>
      <c r="N891" t="s">
        <v>188</v>
      </c>
      <c r="O891" t="s">
        <v>188</v>
      </c>
      <c r="P891" t="s">
        <v>188</v>
      </c>
      <c r="Q891" t="s">
        <v>188</v>
      </c>
      <c r="R891" t="s">
        <v>188</v>
      </c>
      <c r="S891" t="s">
        <v>186</v>
      </c>
      <c r="T891" t="s">
        <v>188</v>
      </c>
      <c r="U891" t="s">
        <v>188</v>
      </c>
      <c r="V891" t="s">
        <v>187</v>
      </c>
      <c r="W891" t="s">
        <v>188</v>
      </c>
      <c r="X891" t="s">
        <v>188</v>
      </c>
      <c r="Y891" t="s">
        <v>188</v>
      </c>
      <c r="Z891" t="s">
        <v>188</v>
      </c>
      <c r="AA891" t="s">
        <v>240</v>
      </c>
      <c r="AB891" t="s">
        <v>240</v>
      </c>
      <c r="AC891" t="s">
        <v>240</v>
      </c>
      <c r="AD891" t="s">
        <v>240</v>
      </c>
      <c r="AE891" t="s">
        <v>240</v>
      </c>
      <c r="AF891" t="s">
        <v>240</v>
      </c>
      <c r="AG891" t="s">
        <v>240</v>
      </c>
      <c r="AH891" t="s">
        <v>240</v>
      </c>
      <c r="AI891" t="s">
        <v>240</v>
      </c>
      <c r="AJ891" t="s">
        <v>240</v>
      </c>
      <c r="AK891" t="s">
        <v>240</v>
      </c>
      <c r="AL891" t="s">
        <v>240</v>
      </c>
      <c r="AM891" t="s">
        <v>240</v>
      </c>
      <c r="AN891" t="s">
        <v>240</v>
      </c>
      <c r="AO891" t="s">
        <v>240</v>
      </c>
      <c r="AP891" t="s">
        <v>240</v>
      </c>
      <c r="AQ891" t="s">
        <v>240</v>
      </c>
      <c r="AR891" t="s">
        <v>240</v>
      </c>
      <c r="AS891" t="s">
        <v>240</v>
      </c>
      <c r="AT891" t="s">
        <v>240</v>
      </c>
      <c r="AU891" t="s">
        <v>240</v>
      </c>
      <c r="AV891" t="s">
        <v>240</v>
      </c>
      <c r="AW891" t="s">
        <v>240</v>
      </c>
      <c r="AX891" s="259" t="s">
        <v>240</v>
      </c>
      <c r="AY891"/>
      <c r="AZ891" t="s">
        <v>240</v>
      </c>
    </row>
    <row r="892" spans="1:52" ht="21.75" x14ac:dyDescent="0.25">
      <c r="A892" s="275">
        <v>707235</v>
      </c>
      <c r="B892" s="268" t="s">
        <v>261</v>
      </c>
      <c r="C892" s="286" t="s">
        <v>187</v>
      </c>
      <c r="D892" s="286" t="s">
        <v>188</v>
      </c>
      <c r="E892" s="286" t="s">
        <v>188</v>
      </c>
      <c r="F892" s="286" t="s">
        <v>187</v>
      </c>
      <c r="G892" s="286" t="s">
        <v>187</v>
      </c>
      <c r="H892" s="286" t="s">
        <v>187</v>
      </c>
      <c r="I892" s="286" t="s">
        <v>187</v>
      </c>
      <c r="J892" s="286" t="s">
        <v>187</v>
      </c>
      <c r="K892" s="286" t="s">
        <v>187</v>
      </c>
      <c r="L892" s="286" t="s">
        <v>187</v>
      </c>
      <c r="M892" s="286" t="s">
        <v>187</v>
      </c>
      <c r="N892" s="286" t="s">
        <v>187</v>
      </c>
      <c r="O892" s="264"/>
      <c r="P892" s="264"/>
      <c r="Q892" s="264"/>
      <c r="R892" s="264"/>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c r="AS892" s="264"/>
      <c r="AT892" s="264"/>
      <c r="AU892" s="264"/>
      <c r="AV892" s="264"/>
      <c r="AW892" s="264"/>
      <c r="AX892" s="264"/>
      <c r="AY892" s="264" t="s">
        <v>2044</v>
      </c>
      <c r="AZ892" t="s">
        <v>240</v>
      </c>
    </row>
    <row r="893" spans="1:52" ht="15" x14ac:dyDescent="0.25">
      <c r="A893" s="272">
        <v>707236</v>
      </c>
      <c r="B893" s="268" t="s">
        <v>261</v>
      </c>
      <c r="C893" s="264" t="s">
        <v>188</v>
      </c>
      <c r="D893" s="264" t="s">
        <v>188</v>
      </c>
      <c r="E893" s="264" t="s">
        <v>188</v>
      </c>
      <c r="F893" s="264" t="s">
        <v>188</v>
      </c>
      <c r="G893" s="264" t="s">
        <v>188</v>
      </c>
      <c r="H893" s="264" t="s">
        <v>188</v>
      </c>
      <c r="I893" s="264" t="s">
        <v>187</v>
      </c>
      <c r="J893" s="264" t="s">
        <v>187</v>
      </c>
      <c r="K893" s="264" t="s">
        <v>187</v>
      </c>
      <c r="L893" s="264" t="s">
        <v>187</v>
      </c>
      <c r="M893" t="s">
        <v>188</v>
      </c>
      <c r="N893" t="s">
        <v>186</v>
      </c>
      <c r="O893" s="264" t="s">
        <v>240</v>
      </c>
      <c r="P893" s="264" t="s">
        <v>240</v>
      </c>
      <c r="Q893" s="264" t="s">
        <v>240</v>
      </c>
      <c r="R893" s="264" t="s">
        <v>240</v>
      </c>
      <c r="S893" s="264" t="s">
        <v>240</v>
      </c>
      <c r="T893" s="264" t="s">
        <v>240</v>
      </c>
      <c r="U893" s="264" t="s">
        <v>240</v>
      </c>
      <c r="V893" s="264" t="s">
        <v>240</v>
      </c>
      <c r="W893" s="264" t="s">
        <v>240</v>
      </c>
      <c r="X893" s="264" t="s">
        <v>240</v>
      </c>
      <c r="Y893" s="264" t="s">
        <v>240</v>
      </c>
      <c r="Z893" s="264" t="s">
        <v>240</v>
      </c>
      <c r="AA893" s="264" t="s">
        <v>240</v>
      </c>
      <c r="AB893" s="264" t="s">
        <v>240</v>
      </c>
      <c r="AC893" s="264" t="s">
        <v>240</v>
      </c>
      <c r="AD893" s="264" t="s">
        <v>240</v>
      </c>
      <c r="AE893" s="264" t="s">
        <v>240</v>
      </c>
      <c r="AF893" s="264" t="s">
        <v>240</v>
      </c>
      <c r="AG893" s="264" t="s">
        <v>240</v>
      </c>
      <c r="AH893" s="264" t="s">
        <v>240</v>
      </c>
      <c r="AI893" s="264" t="s">
        <v>240</v>
      </c>
      <c r="AJ893" s="264" t="s">
        <v>240</v>
      </c>
      <c r="AK893" s="264" t="s">
        <v>240</v>
      </c>
      <c r="AL893" s="264" t="s">
        <v>240</v>
      </c>
      <c r="AM893" s="264" t="s">
        <v>240</v>
      </c>
      <c r="AN893" s="264" t="s">
        <v>240</v>
      </c>
      <c r="AO893" s="264" t="s">
        <v>240</v>
      </c>
      <c r="AP893" s="264" t="s">
        <v>240</v>
      </c>
      <c r="AQ893" s="264" t="s">
        <v>240</v>
      </c>
      <c r="AR893" s="264" t="s">
        <v>240</v>
      </c>
      <c r="AS893" s="264" t="s">
        <v>240</v>
      </c>
      <c r="AT893" s="264" t="s">
        <v>240</v>
      </c>
      <c r="AU893" s="264" t="s">
        <v>240</v>
      </c>
      <c r="AV893" s="264" t="s">
        <v>240</v>
      </c>
      <c r="AW893" s="264" t="s">
        <v>240</v>
      </c>
      <c r="AX893" s="264" t="s">
        <v>240</v>
      </c>
      <c r="AY893" s="264" t="s">
        <v>2044</v>
      </c>
      <c r="AZ893" t="s">
        <v>240</v>
      </c>
    </row>
    <row r="894" spans="1:52" ht="15" x14ac:dyDescent="0.25">
      <c r="A894" s="273">
        <v>707237</v>
      </c>
      <c r="B894" s="274" t="s">
        <v>261</v>
      </c>
      <c r="C894" t="s">
        <v>240</v>
      </c>
      <c r="D894" t="s">
        <v>240</v>
      </c>
      <c r="E894" t="s">
        <v>240</v>
      </c>
      <c r="F894" t="s">
        <v>240</v>
      </c>
      <c r="G894" t="s">
        <v>240</v>
      </c>
      <c r="H894" t="s">
        <v>240</v>
      </c>
      <c r="I894" t="s">
        <v>240</v>
      </c>
      <c r="J894" t="s">
        <v>240</v>
      </c>
      <c r="K894" t="s">
        <v>240</v>
      </c>
      <c r="L894" t="s">
        <v>240</v>
      </c>
      <c r="M894" t="s">
        <v>240</v>
      </c>
      <c r="N894" t="s">
        <v>240</v>
      </c>
      <c r="O894" t="s">
        <v>240</v>
      </c>
      <c r="P894" t="s">
        <v>240</v>
      </c>
      <c r="Q894" t="s">
        <v>240</v>
      </c>
      <c r="R894" t="s">
        <v>240</v>
      </c>
      <c r="S894" t="s">
        <v>240</v>
      </c>
      <c r="T894" t="s">
        <v>240</v>
      </c>
      <c r="U894" t="s">
        <v>240</v>
      </c>
      <c r="V894" t="s">
        <v>240</v>
      </c>
      <c r="W894" t="s">
        <v>240</v>
      </c>
      <c r="X894" t="s">
        <v>240</v>
      </c>
      <c r="Y894" t="s">
        <v>240</v>
      </c>
      <c r="Z894" t="s">
        <v>240</v>
      </c>
      <c r="AA894" t="s">
        <v>240</v>
      </c>
      <c r="AB894" t="s">
        <v>240</v>
      </c>
      <c r="AC894" t="s">
        <v>240</v>
      </c>
      <c r="AD894" t="s">
        <v>240</v>
      </c>
      <c r="AE894" t="s">
        <v>240</v>
      </c>
      <c r="AF894" t="s">
        <v>240</v>
      </c>
      <c r="AG894" t="s">
        <v>240</v>
      </c>
      <c r="AH894" t="s">
        <v>240</v>
      </c>
      <c r="AI894" t="s">
        <v>240</v>
      </c>
      <c r="AJ894" t="s">
        <v>240</v>
      </c>
      <c r="AK894" t="s">
        <v>240</v>
      </c>
      <c r="AL894" t="s">
        <v>240</v>
      </c>
      <c r="AM894" t="s">
        <v>240</v>
      </c>
      <c r="AN894" t="s">
        <v>240</v>
      </c>
      <c r="AO894" t="s">
        <v>240</v>
      </c>
      <c r="AP894" t="s">
        <v>240</v>
      </c>
      <c r="AQ894" t="s">
        <v>240</v>
      </c>
      <c r="AR894" t="s">
        <v>240</v>
      </c>
      <c r="AS894" t="s">
        <v>240</v>
      </c>
      <c r="AT894" t="s">
        <v>240</v>
      </c>
      <c r="AU894" t="s">
        <v>240</v>
      </c>
      <c r="AV894" t="s">
        <v>240</v>
      </c>
      <c r="AW894" t="s">
        <v>240</v>
      </c>
      <c r="AX894" s="259" t="s">
        <v>240</v>
      </c>
      <c r="AY894"/>
      <c r="AZ894" t="s">
        <v>240</v>
      </c>
    </row>
    <row r="895" spans="1:52" ht="15" x14ac:dyDescent="0.25">
      <c r="A895" s="273">
        <v>707238</v>
      </c>
      <c r="B895" s="274" t="s">
        <v>468</v>
      </c>
      <c r="C895" t="s">
        <v>187</v>
      </c>
      <c r="D895" t="s">
        <v>188</v>
      </c>
      <c r="E895" t="s">
        <v>188</v>
      </c>
      <c r="F895" t="s">
        <v>188</v>
      </c>
      <c r="G895" t="s">
        <v>188</v>
      </c>
      <c r="H895" t="s">
        <v>186</v>
      </c>
      <c r="I895" t="s">
        <v>188</v>
      </c>
      <c r="J895" t="s">
        <v>188</v>
      </c>
      <c r="K895" t="s">
        <v>186</v>
      </c>
      <c r="L895" t="s">
        <v>188</v>
      </c>
      <c r="M895" t="s">
        <v>188</v>
      </c>
      <c r="N895" t="s">
        <v>188</v>
      </c>
      <c r="O895" t="s">
        <v>188</v>
      </c>
      <c r="P895" t="s">
        <v>188</v>
      </c>
      <c r="Q895" t="s">
        <v>186</v>
      </c>
      <c r="R895" t="s">
        <v>188</v>
      </c>
      <c r="S895" t="s">
        <v>186</v>
      </c>
      <c r="T895" t="s">
        <v>188</v>
      </c>
      <c r="U895" t="s">
        <v>187</v>
      </c>
      <c r="V895" t="s">
        <v>187</v>
      </c>
      <c r="W895" t="s">
        <v>188</v>
      </c>
      <c r="X895" t="s">
        <v>188</v>
      </c>
      <c r="Y895" t="s">
        <v>188</v>
      </c>
      <c r="Z895" t="s">
        <v>188</v>
      </c>
      <c r="AA895" t="s">
        <v>240</v>
      </c>
      <c r="AB895" t="s">
        <v>240</v>
      </c>
      <c r="AC895" t="s">
        <v>240</v>
      </c>
      <c r="AD895" t="s">
        <v>240</v>
      </c>
      <c r="AE895" t="s">
        <v>240</v>
      </c>
      <c r="AF895" t="s">
        <v>240</v>
      </c>
      <c r="AG895" t="s">
        <v>240</v>
      </c>
      <c r="AH895" t="s">
        <v>240</v>
      </c>
      <c r="AI895" t="s">
        <v>240</v>
      </c>
      <c r="AJ895" t="s">
        <v>240</v>
      </c>
      <c r="AK895" t="s">
        <v>240</v>
      </c>
      <c r="AL895" t="s">
        <v>240</v>
      </c>
      <c r="AM895" t="s">
        <v>240</v>
      </c>
      <c r="AN895" t="s">
        <v>240</v>
      </c>
      <c r="AO895" t="s">
        <v>240</v>
      </c>
      <c r="AP895" t="s">
        <v>240</v>
      </c>
      <c r="AQ895" t="s">
        <v>240</v>
      </c>
      <c r="AR895" t="s">
        <v>240</v>
      </c>
      <c r="AS895"/>
      <c r="AT895" t="s">
        <v>240</v>
      </c>
      <c r="AU895" t="s">
        <v>240</v>
      </c>
      <c r="AV895" t="s">
        <v>240</v>
      </c>
      <c r="AW895" t="s">
        <v>240</v>
      </c>
      <c r="AX895" s="259" t="s">
        <v>240</v>
      </c>
      <c r="AY895"/>
      <c r="AZ895" t="s">
        <v>240</v>
      </c>
    </row>
    <row r="896" spans="1:52" ht="15" x14ac:dyDescent="0.25">
      <c r="A896" s="272">
        <v>707239</v>
      </c>
      <c r="B896" s="268" t="s">
        <v>261</v>
      </c>
      <c r="C896" s="264" t="s">
        <v>188</v>
      </c>
      <c r="D896" s="264" t="s">
        <v>188</v>
      </c>
      <c r="E896" s="264" t="s">
        <v>188</v>
      </c>
      <c r="F896" s="264" t="s">
        <v>188</v>
      </c>
      <c r="G896" s="264" t="s">
        <v>188</v>
      </c>
      <c r="H896" s="264" t="s">
        <v>188</v>
      </c>
      <c r="I896" s="264" t="s">
        <v>187</v>
      </c>
      <c r="J896" s="264" t="s">
        <v>187</v>
      </c>
      <c r="K896" s="264" t="s">
        <v>187</v>
      </c>
      <c r="L896" s="264" t="s">
        <v>187</v>
      </c>
      <c r="M896" t="s">
        <v>186</v>
      </c>
      <c r="N896" t="s">
        <v>186</v>
      </c>
      <c r="O896" s="264" t="s">
        <v>240</v>
      </c>
      <c r="P896" s="264" t="s">
        <v>240</v>
      </c>
      <c r="Q896" s="264" t="s">
        <v>240</v>
      </c>
      <c r="R896" s="264" t="s">
        <v>240</v>
      </c>
      <c r="S896" s="264" t="s">
        <v>240</v>
      </c>
      <c r="T896" s="264" t="s">
        <v>240</v>
      </c>
      <c r="U896" s="264" t="s">
        <v>240</v>
      </c>
      <c r="V896" s="264" t="s">
        <v>240</v>
      </c>
      <c r="W896" s="264" t="s">
        <v>240</v>
      </c>
      <c r="X896" s="264" t="s">
        <v>240</v>
      </c>
      <c r="Y896" s="264" t="s">
        <v>240</v>
      </c>
      <c r="Z896" s="264" t="s">
        <v>240</v>
      </c>
      <c r="AA896" s="264" t="s">
        <v>240</v>
      </c>
      <c r="AB896" s="264" t="s">
        <v>240</v>
      </c>
      <c r="AC896" s="264" t="s">
        <v>240</v>
      </c>
      <c r="AD896" s="264" t="s">
        <v>240</v>
      </c>
      <c r="AE896" s="264" t="s">
        <v>240</v>
      </c>
      <c r="AF896" s="264" t="s">
        <v>240</v>
      </c>
      <c r="AG896" s="264" t="s">
        <v>240</v>
      </c>
      <c r="AH896" s="264" t="s">
        <v>240</v>
      </c>
      <c r="AI896" s="264" t="s">
        <v>240</v>
      </c>
      <c r="AJ896" s="264" t="s">
        <v>240</v>
      </c>
      <c r="AK896" s="264" t="s">
        <v>240</v>
      </c>
      <c r="AL896" s="264" t="s">
        <v>240</v>
      </c>
      <c r="AM896" s="264" t="s">
        <v>240</v>
      </c>
      <c r="AN896" s="264" t="s">
        <v>240</v>
      </c>
      <c r="AO896" s="264" t="s">
        <v>240</v>
      </c>
      <c r="AP896" s="264" t="s">
        <v>240</v>
      </c>
      <c r="AQ896" s="264" t="s">
        <v>240</v>
      </c>
      <c r="AR896" s="264" t="s">
        <v>240</v>
      </c>
      <c r="AS896" s="264" t="s">
        <v>240</v>
      </c>
      <c r="AT896" s="264" t="s">
        <v>240</v>
      </c>
      <c r="AU896" s="264" t="s">
        <v>240</v>
      </c>
      <c r="AV896" s="264" t="s">
        <v>240</v>
      </c>
      <c r="AW896" s="264" t="s">
        <v>240</v>
      </c>
      <c r="AX896" s="264" t="s">
        <v>240</v>
      </c>
      <c r="AY896" s="264" t="s">
        <v>2044</v>
      </c>
      <c r="AZ896" t="s">
        <v>240</v>
      </c>
    </row>
    <row r="897" spans="1:52" ht="21.75" x14ac:dyDescent="0.25">
      <c r="A897" s="275">
        <v>707240</v>
      </c>
      <c r="B897" s="268" t="s">
        <v>261</v>
      </c>
      <c r="C897" s="286" t="s">
        <v>188</v>
      </c>
      <c r="D897" s="286" t="s">
        <v>188</v>
      </c>
      <c r="E897" s="286" t="s">
        <v>188</v>
      </c>
      <c r="F897" s="286" t="s">
        <v>188</v>
      </c>
      <c r="G897" s="286" t="s">
        <v>188</v>
      </c>
      <c r="H897" s="286" t="s">
        <v>188</v>
      </c>
      <c r="I897" s="286" t="s">
        <v>187</v>
      </c>
      <c r="J897" s="286" t="s">
        <v>187</v>
      </c>
      <c r="K897" s="286" t="s">
        <v>187</v>
      </c>
      <c r="L897" s="286" t="s">
        <v>187</v>
      </c>
      <c r="M897" s="286" t="s">
        <v>187</v>
      </c>
      <c r="N897" s="286" t="s">
        <v>187</v>
      </c>
      <c r="O897" s="264"/>
      <c r="P897" s="264"/>
      <c r="Q897" s="264"/>
      <c r="R897" s="264"/>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c r="AS897" s="264"/>
      <c r="AT897" s="264"/>
      <c r="AU897" s="264"/>
      <c r="AV897" s="264"/>
      <c r="AW897" s="264"/>
      <c r="AX897" s="264"/>
      <c r="AY897" s="264" t="s">
        <v>2044</v>
      </c>
      <c r="AZ897" t="s">
        <v>240</v>
      </c>
    </row>
    <row r="898" spans="1:52" ht="15" x14ac:dyDescent="0.25">
      <c r="A898" s="272">
        <v>707241</v>
      </c>
      <c r="B898" s="268" t="s">
        <v>261</v>
      </c>
      <c r="C898" s="264" t="s">
        <v>188</v>
      </c>
      <c r="D898" s="264" t="s">
        <v>188</v>
      </c>
      <c r="E898" s="264" t="s">
        <v>188</v>
      </c>
      <c r="F898" s="264" t="s">
        <v>187</v>
      </c>
      <c r="G898" s="264" t="s">
        <v>187</v>
      </c>
      <c r="H898" s="264" t="s">
        <v>187</v>
      </c>
      <c r="I898" s="264" t="s">
        <v>187</v>
      </c>
      <c r="J898" s="264" t="s">
        <v>187</v>
      </c>
      <c r="K898" s="264" t="s">
        <v>187</v>
      </c>
      <c r="L898" s="264" t="s">
        <v>187</v>
      </c>
      <c r="M898" t="s">
        <v>2124</v>
      </c>
      <c r="N898" t="s">
        <v>186</v>
      </c>
      <c r="O898" s="264" t="s">
        <v>240</v>
      </c>
      <c r="P898" s="264" t="s">
        <v>240</v>
      </c>
      <c r="Q898" s="264" t="s">
        <v>240</v>
      </c>
      <c r="R898" s="264" t="s">
        <v>240</v>
      </c>
      <c r="S898" s="264" t="s">
        <v>240</v>
      </c>
      <c r="T898" s="264" t="s">
        <v>240</v>
      </c>
      <c r="U898" s="264" t="s">
        <v>240</v>
      </c>
      <c r="V898" s="264" t="s">
        <v>240</v>
      </c>
      <c r="W898" s="264" t="s">
        <v>240</v>
      </c>
      <c r="X898" s="264" t="s">
        <v>240</v>
      </c>
      <c r="Y898" s="264" t="s">
        <v>240</v>
      </c>
      <c r="Z898" s="264" t="s">
        <v>240</v>
      </c>
      <c r="AA898" s="264" t="s">
        <v>240</v>
      </c>
      <c r="AB898" s="264" t="s">
        <v>240</v>
      </c>
      <c r="AC898" s="264" t="s">
        <v>240</v>
      </c>
      <c r="AD898" s="264" t="s">
        <v>240</v>
      </c>
      <c r="AE898" s="264" t="s">
        <v>240</v>
      </c>
      <c r="AF898" s="264" t="s">
        <v>240</v>
      </c>
      <c r="AG898" s="264" t="s">
        <v>240</v>
      </c>
      <c r="AH898" s="264" t="s">
        <v>240</v>
      </c>
      <c r="AI898" s="264" t="s">
        <v>240</v>
      </c>
      <c r="AJ898" s="264" t="s">
        <v>240</v>
      </c>
      <c r="AK898" s="264" t="s">
        <v>240</v>
      </c>
      <c r="AL898" s="264" t="s">
        <v>240</v>
      </c>
      <c r="AM898" s="264" t="s">
        <v>240</v>
      </c>
      <c r="AN898" s="264" t="s">
        <v>240</v>
      </c>
      <c r="AO898" s="264" t="s">
        <v>240</v>
      </c>
      <c r="AP898" s="264" t="s">
        <v>240</v>
      </c>
      <c r="AQ898" s="264" t="s">
        <v>240</v>
      </c>
      <c r="AR898" s="264" t="s">
        <v>240</v>
      </c>
      <c r="AS898" s="264" t="s">
        <v>240</v>
      </c>
      <c r="AT898" s="264" t="s">
        <v>240</v>
      </c>
      <c r="AU898" s="264" t="s">
        <v>240</v>
      </c>
      <c r="AV898" s="264" t="s">
        <v>240</v>
      </c>
      <c r="AW898" s="264" t="s">
        <v>240</v>
      </c>
      <c r="AX898" s="264" t="s">
        <v>240</v>
      </c>
      <c r="AY898" s="264" t="s">
        <v>2044</v>
      </c>
      <c r="AZ898" t="s">
        <v>240</v>
      </c>
    </row>
    <row r="899" spans="1:52" ht="21.75" x14ac:dyDescent="0.25">
      <c r="A899" s="275">
        <v>707242</v>
      </c>
      <c r="B899" s="268" t="s">
        <v>261</v>
      </c>
      <c r="C899" s="286" t="s">
        <v>188</v>
      </c>
      <c r="D899" s="286" t="s">
        <v>188</v>
      </c>
      <c r="E899" s="286" t="s">
        <v>188</v>
      </c>
      <c r="F899" s="286" t="s">
        <v>188</v>
      </c>
      <c r="G899" s="286" t="s">
        <v>188</v>
      </c>
      <c r="H899" s="286" t="s">
        <v>188</v>
      </c>
      <c r="I899" s="286" t="s">
        <v>187</v>
      </c>
      <c r="J899" s="286" t="s">
        <v>187</v>
      </c>
      <c r="K899" s="286" t="s">
        <v>187</v>
      </c>
      <c r="L899" s="286" t="s">
        <v>187</v>
      </c>
      <c r="M899" s="286" t="s">
        <v>187</v>
      </c>
      <c r="N899" s="286" t="s">
        <v>187</v>
      </c>
      <c r="O899" s="264"/>
      <c r="P899" s="264"/>
      <c r="Q899" s="264"/>
      <c r="R899" s="264"/>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c r="AS899" s="264"/>
      <c r="AT899" s="264"/>
      <c r="AU899" s="264"/>
      <c r="AV899" s="264"/>
      <c r="AW899" s="264"/>
      <c r="AX899" s="264"/>
      <c r="AY899" s="264" t="s">
        <v>2044</v>
      </c>
      <c r="AZ899" t="s">
        <v>240</v>
      </c>
    </row>
    <row r="900" spans="1:52" ht="15" x14ac:dyDescent="0.25">
      <c r="A900" s="272">
        <v>707243</v>
      </c>
      <c r="B900" s="268" t="s">
        <v>261</v>
      </c>
      <c r="C900" s="264" t="s">
        <v>188</v>
      </c>
      <c r="D900" s="264" t="s">
        <v>188</v>
      </c>
      <c r="E900" s="264" t="s">
        <v>188</v>
      </c>
      <c r="F900" s="264" t="s">
        <v>188</v>
      </c>
      <c r="G900" s="264" t="s">
        <v>188</v>
      </c>
      <c r="H900" s="264" t="s">
        <v>188</v>
      </c>
      <c r="I900" s="264" t="s">
        <v>187</v>
      </c>
      <c r="J900" s="264" t="s">
        <v>187</v>
      </c>
      <c r="K900" s="264" t="s">
        <v>187</v>
      </c>
      <c r="L900" s="264" t="s">
        <v>187</v>
      </c>
      <c r="M900" t="s">
        <v>186</v>
      </c>
      <c r="N900" t="s">
        <v>186</v>
      </c>
      <c r="O900" s="264" t="s">
        <v>240</v>
      </c>
      <c r="P900" s="264" t="s">
        <v>240</v>
      </c>
      <c r="Q900" s="264" t="s">
        <v>240</v>
      </c>
      <c r="R900" s="264" t="s">
        <v>240</v>
      </c>
      <c r="S900" s="264" t="s">
        <v>240</v>
      </c>
      <c r="T900" s="264" t="s">
        <v>240</v>
      </c>
      <c r="U900" s="264" t="s">
        <v>240</v>
      </c>
      <c r="V900" s="264" t="s">
        <v>240</v>
      </c>
      <c r="W900" s="264" t="s">
        <v>240</v>
      </c>
      <c r="X900" s="264" t="s">
        <v>240</v>
      </c>
      <c r="Y900" s="264" t="s">
        <v>240</v>
      </c>
      <c r="Z900" s="264" t="s">
        <v>240</v>
      </c>
      <c r="AA900" s="264" t="s">
        <v>240</v>
      </c>
      <c r="AB900" s="264" t="s">
        <v>240</v>
      </c>
      <c r="AC900" s="264" t="s">
        <v>240</v>
      </c>
      <c r="AD900" s="264" t="s">
        <v>240</v>
      </c>
      <c r="AE900" s="264" t="s">
        <v>240</v>
      </c>
      <c r="AF900" s="264" t="s">
        <v>240</v>
      </c>
      <c r="AG900" s="264" t="s">
        <v>240</v>
      </c>
      <c r="AH900" s="264" t="s">
        <v>240</v>
      </c>
      <c r="AI900" s="264" t="s">
        <v>240</v>
      </c>
      <c r="AJ900" s="264" t="s">
        <v>240</v>
      </c>
      <c r="AK900" s="264" t="s">
        <v>240</v>
      </c>
      <c r="AL900" s="264" t="s">
        <v>240</v>
      </c>
      <c r="AM900" s="264" t="s">
        <v>240</v>
      </c>
      <c r="AN900" s="264" t="s">
        <v>240</v>
      </c>
      <c r="AO900" s="264" t="s">
        <v>240</v>
      </c>
      <c r="AP900" s="264" t="s">
        <v>240</v>
      </c>
      <c r="AQ900" s="264" t="s">
        <v>240</v>
      </c>
      <c r="AR900" s="264" t="s">
        <v>240</v>
      </c>
      <c r="AS900" s="264" t="s">
        <v>240</v>
      </c>
      <c r="AT900" s="264" t="s">
        <v>240</v>
      </c>
      <c r="AU900" s="264" t="s">
        <v>240</v>
      </c>
      <c r="AV900" s="264" t="s">
        <v>240</v>
      </c>
      <c r="AW900" s="264" t="s">
        <v>240</v>
      </c>
      <c r="AX900" s="264" t="s">
        <v>240</v>
      </c>
      <c r="AY900" s="264" t="s">
        <v>2044</v>
      </c>
      <c r="AZ900" t="s">
        <v>240</v>
      </c>
    </row>
    <row r="901" spans="1:52" ht="15" x14ac:dyDescent="0.25">
      <c r="A901" s="272">
        <v>707244</v>
      </c>
      <c r="B901" s="268" t="s">
        <v>261</v>
      </c>
      <c r="C901" s="264" t="s">
        <v>188</v>
      </c>
      <c r="D901" s="264" t="s">
        <v>188</v>
      </c>
      <c r="E901" s="264" t="s">
        <v>188</v>
      </c>
      <c r="F901" s="264" t="s">
        <v>188</v>
      </c>
      <c r="G901" s="264" t="s">
        <v>188</v>
      </c>
      <c r="H901" s="264" t="s">
        <v>188</v>
      </c>
      <c r="I901" s="264" t="s">
        <v>187</v>
      </c>
      <c r="J901" s="264" t="s">
        <v>187</v>
      </c>
      <c r="K901" s="264" t="s">
        <v>187</v>
      </c>
      <c r="L901" s="264" t="s">
        <v>187</v>
      </c>
      <c r="M901" t="s">
        <v>188</v>
      </c>
      <c r="N901" t="s">
        <v>186</v>
      </c>
      <c r="O901" s="264" t="s">
        <v>240</v>
      </c>
      <c r="P901" s="264" t="s">
        <v>240</v>
      </c>
      <c r="Q901" s="264" t="s">
        <v>240</v>
      </c>
      <c r="R901" s="264" t="s">
        <v>240</v>
      </c>
      <c r="S901" s="264" t="s">
        <v>240</v>
      </c>
      <c r="T901" s="264" t="s">
        <v>240</v>
      </c>
      <c r="U901" s="264" t="s">
        <v>240</v>
      </c>
      <c r="V901" s="264" t="s">
        <v>240</v>
      </c>
      <c r="W901" s="264" t="s">
        <v>240</v>
      </c>
      <c r="X901" s="264" t="s">
        <v>240</v>
      </c>
      <c r="Y901" s="264" t="s">
        <v>240</v>
      </c>
      <c r="Z901" s="264" t="s">
        <v>240</v>
      </c>
      <c r="AA901" s="264" t="s">
        <v>240</v>
      </c>
      <c r="AB901" s="264" t="s">
        <v>240</v>
      </c>
      <c r="AC901" s="264" t="s">
        <v>240</v>
      </c>
      <c r="AD901" s="264" t="s">
        <v>240</v>
      </c>
      <c r="AE901" s="264" t="s">
        <v>240</v>
      </c>
      <c r="AF901" s="264" t="s">
        <v>240</v>
      </c>
      <c r="AG901" s="264" t="s">
        <v>240</v>
      </c>
      <c r="AH901" s="264" t="s">
        <v>240</v>
      </c>
      <c r="AI901" s="264" t="s">
        <v>240</v>
      </c>
      <c r="AJ901" s="264" t="s">
        <v>240</v>
      </c>
      <c r="AK901" s="264" t="s">
        <v>240</v>
      </c>
      <c r="AL901" s="264" t="s">
        <v>240</v>
      </c>
      <c r="AM901" s="264" t="s">
        <v>240</v>
      </c>
      <c r="AN901" s="264" t="s">
        <v>240</v>
      </c>
      <c r="AO901" s="264" t="s">
        <v>240</v>
      </c>
      <c r="AP901" s="264" t="s">
        <v>240</v>
      </c>
      <c r="AQ901" s="264" t="s">
        <v>240</v>
      </c>
      <c r="AR901" s="264" t="s">
        <v>240</v>
      </c>
      <c r="AS901" s="264" t="s">
        <v>240</v>
      </c>
      <c r="AT901" s="264" t="s">
        <v>240</v>
      </c>
      <c r="AU901" s="264" t="s">
        <v>240</v>
      </c>
      <c r="AV901" s="264" t="s">
        <v>240</v>
      </c>
      <c r="AW901" s="264" t="s">
        <v>240</v>
      </c>
      <c r="AX901" s="264" t="s">
        <v>240</v>
      </c>
      <c r="AY901" s="264" t="s">
        <v>2044</v>
      </c>
      <c r="AZ901" t="s">
        <v>240</v>
      </c>
    </row>
    <row r="902" spans="1:52" ht="21.75" x14ac:dyDescent="0.25">
      <c r="A902" s="275">
        <v>707245</v>
      </c>
      <c r="B902" s="268" t="s">
        <v>261</v>
      </c>
      <c r="C902" s="286" t="s">
        <v>188</v>
      </c>
      <c r="D902" s="286" t="s">
        <v>188</v>
      </c>
      <c r="E902" s="286" t="s">
        <v>187</v>
      </c>
      <c r="F902" s="286" t="s">
        <v>187</v>
      </c>
      <c r="G902" s="286" t="s">
        <v>188</v>
      </c>
      <c r="H902" s="286" t="s">
        <v>188</v>
      </c>
      <c r="I902" s="286" t="s">
        <v>187</v>
      </c>
      <c r="J902" s="286" t="s">
        <v>187</v>
      </c>
      <c r="K902" s="286" t="s">
        <v>187</v>
      </c>
      <c r="L902" s="286" t="s">
        <v>187</v>
      </c>
      <c r="M902" s="286" t="s">
        <v>187</v>
      </c>
      <c r="N902" s="286" t="s">
        <v>187</v>
      </c>
      <c r="O902" s="264"/>
      <c r="P902" s="264"/>
      <c r="Q902" s="264"/>
      <c r="R902" s="264"/>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c r="AS902" s="264"/>
      <c r="AT902" s="264"/>
      <c r="AU902" s="264"/>
      <c r="AV902" s="264"/>
      <c r="AW902" s="264"/>
      <c r="AX902" s="264"/>
      <c r="AY902" s="264" t="s">
        <v>2044</v>
      </c>
      <c r="AZ902" t="s">
        <v>240</v>
      </c>
    </row>
    <row r="903" spans="1:52" ht="15" x14ac:dyDescent="0.25">
      <c r="A903" s="273">
        <v>707246</v>
      </c>
      <c r="B903" s="274" t="s">
        <v>262</v>
      </c>
      <c r="C903" t="s">
        <v>188</v>
      </c>
      <c r="D903" t="s">
        <v>188</v>
      </c>
      <c r="E903" t="s">
        <v>188</v>
      </c>
      <c r="F903" t="s">
        <v>188</v>
      </c>
      <c r="G903" t="s">
        <v>188</v>
      </c>
      <c r="H903" t="s">
        <v>188</v>
      </c>
      <c r="I903" t="s">
        <v>188</v>
      </c>
      <c r="J903" t="s">
        <v>188</v>
      </c>
      <c r="K903" t="s">
        <v>188</v>
      </c>
      <c r="L903" t="s">
        <v>188</v>
      </c>
      <c r="M903" t="s">
        <v>187</v>
      </c>
      <c r="N903" t="s">
        <v>187</v>
      </c>
      <c r="O903" t="s">
        <v>187</v>
      </c>
      <c r="P903" t="s">
        <v>187</v>
      </c>
      <c r="Q903" t="s">
        <v>188</v>
      </c>
      <c r="R903" t="s">
        <v>186</v>
      </c>
      <c r="S903" t="s">
        <v>186</v>
      </c>
      <c r="T903" t="s">
        <v>188</v>
      </c>
      <c r="U903" t="s">
        <v>187</v>
      </c>
      <c r="V903" t="s">
        <v>187</v>
      </c>
      <c r="W903" t="s">
        <v>187</v>
      </c>
      <c r="X903" t="s">
        <v>188</v>
      </c>
      <c r="Y903" t="s">
        <v>187</v>
      </c>
      <c r="Z903" t="s">
        <v>188</v>
      </c>
      <c r="AA903" t="s">
        <v>240</v>
      </c>
      <c r="AB903" t="s">
        <v>240</v>
      </c>
      <c r="AC903" t="s">
        <v>240</v>
      </c>
      <c r="AD903" t="s">
        <v>240</v>
      </c>
      <c r="AE903" t="s">
        <v>240</v>
      </c>
      <c r="AF903" t="s">
        <v>240</v>
      </c>
      <c r="AG903" t="s">
        <v>240</v>
      </c>
      <c r="AH903" t="s">
        <v>240</v>
      </c>
      <c r="AI903" t="s">
        <v>240</v>
      </c>
      <c r="AJ903" t="s">
        <v>240</v>
      </c>
      <c r="AK903" t="s">
        <v>240</v>
      </c>
      <c r="AL903" t="s">
        <v>240</v>
      </c>
      <c r="AM903" t="s">
        <v>240</v>
      </c>
      <c r="AN903" t="s">
        <v>240</v>
      </c>
      <c r="AO903" t="s">
        <v>240</v>
      </c>
      <c r="AP903" t="s">
        <v>240</v>
      </c>
      <c r="AQ903" t="s">
        <v>240</v>
      </c>
      <c r="AR903" t="s">
        <v>240</v>
      </c>
      <c r="AS903" t="s">
        <v>240</v>
      </c>
      <c r="AT903" t="s">
        <v>240</v>
      </c>
      <c r="AU903" t="s">
        <v>240</v>
      </c>
      <c r="AV903" t="s">
        <v>240</v>
      </c>
      <c r="AW903" t="s">
        <v>240</v>
      </c>
      <c r="AX903" s="259" t="s">
        <v>240</v>
      </c>
      <c r="AY903"/>
      <c r="AZ903" t="s">
        <v>240</v>
      </c>
    </row>
    <row r="904" spans="1:52" ht="15" x14ac:dyDescent="0.25">
      <c r="A904" s="273">
        <v>707247</v>
      </c>
      <c r="B904" s="274" t="s">
        <v>262</v>
      </c>
      <c r="C904" t="s">
        <v>188</v>
      </c>
      <c r="D904" t="s">
        <v>188</v>
      </c>
      <c r="E904" t="s">
        <v>186</v>
      </c>
      <c r="F904" t="s">
        <v>188</v>
      </c>
      <c r="G904" t="s">
        <v>188</v>
      </c>
      <c r="H904" t="s">
        <v>188</v>
      </c>
      <c r="I904" t="s">
        <v>188</v>
      </c>
      <c r="J904" t="s">
        <v>188</v>
      </c>
      <c r="K904" t="s">
        <v>187</v>
      </c>
      <c r="L904" t="s">
        <v>188</v>
      </c>
      <c r="M904" t="s">
        <v>188</v>
      </c>
      <c r="N904" t="s">
        <v>188</v>
      </c>
      <c r="O904" t="s">
        <v>187</v>
      </c>
      <c r="P904" t="s">
        <v>187</v>
      </c>
      <c r="Q904" t="s">
        <v>187</v>
      </c>
      <c r="R904" t="s">
        <v>187</v>
      </c>
      <c r="S904" t="s">
        <v>187</v>
      </c>
      <c r="T904" t="s">
        <v>187</v>
      </c>
      <c r="U904" t="s">
        <v>188</v>
      </c>
      <c r="V904" t="s">
        <v>187</v>
      </c>
      <c r="W904" t="s">
        <v>188</v>
      </c>
      <c r="X904" t="s">
        <v>188</v>
      </c>
      <c r="Y904" t="s">
        <v>188</v>
      </c>
      <c r="Z904" t="s">
        <v>188</v>
      </c>
      <c r="AA904" t="s">
        <v>240</v>
      </c>
      <c r="AB904" t="s">
        <v>240</v>
      </c>
      <c r="AC904" t="s">
        <v>240</v>
      </c>
      <c r="AD904" t="s">
        <v>240</v>
      </c>
      <c r="AE904" t="s">
        <v>240</v>
      </c>
      <c r="AF904" t="s">
        <v>240</v>
      </c>
      <c r="AG904" t="s">
        <v>240</v>
      </c>
      <c r="AH904" t="s">
        <v>240</v>
      </c>
      <c r="AI904" t="s">
        <v>240</v>
      </c>
      <c r="AJ904" t="s">
        <v>240</v>
      </c>
      <c r="AK904" t="s">
        <v>240</v>
      </c>
      <c r="AL904" t="s">
        <v>240</v>
      </c>
      <c r="AM904" t="s">
        <v>240</v>
      </c>
      <c r="AN904" t="s">
        <v>240</v>
      </c>
      <c r="AO904" t="s">
        <v>240</v>
      </c>
      <c r="AP904" t="s">
        <v>240</v>
      </c>
      <c r="AQ904" t="s">
        <v>240</v>
      </c>
      <c r="AR904" t="s">
        <v>240</v>
      </c>
      <c r="AS904"/>
      <c r="AT904" t="s">
        <v>240</v>
      </c>
      <c r="AU904" t="s">
        <v>240</v>
      </c>
      <c r="AV904" t="s">
        <v>240</v>
      </c>
      <c r="AW904" t="s">
        <v>240</v>
      </c>
      <c r="AX904" s="259" t="s">
        <v>240</v>
      </c>
      <c r="AY904"/>
      <c r="AZ904" t="s">
        <v>240</v>
      </c>
    </row>
    <row r="905" spans="1:52" ht="15" x14ac:dyDescent="0.25">
      <c r="A905" s="272">
        <v>707248</v>
      </c>
      <c r="B905" s="268" t="s">
        <v>261</v>
      </c>
      <c r="C905" s="264" t="s">
        <v>188</v>
      </c>
      <c r="D905" s="264" t="s">
        <v>188</v>
      </c>
      <c r="E905" s="264" t="s">
        <v>188</v>
      </c>
      <c r="F905" s="264" t="s">
        <v>188</v>
      </c>
      <c r="G905" s="264" t="s">
        <v>188</v>
      </c>
      <c r="H905" s="264" t="s">
        <v>188</v>
      </c>
      <c r="I905" s="264" t="s">
        <v>187</v>
      </c>
      <c r="J905" s="264" t="s">
        <v>187</v>
      </c>
      <c r="K905" s="264" t="s">
        <v>187</v>
      </c>
      <c r="L905" s="264" t="s">
        <v>187</v>
      </c>
      <c r="M905" t="s">
        <v>188</v>
      </c>
      <c r="N905" t="s">
        <v>186</v>
      </c>
      <c r="O905" s="264" t="s">
        <v>240</v>
      </c>
      <c r="P905" s="264" t="s">
        <v>240</v>
      </c>
      <c r="Q905" s="264" t="s">
        <v>240</v>
      </c>
      <c r="R905" s="264" t="s">
        <v>240</v>
      </c>
      <c r="S905" s="264" t="s">
        <v>240</v>
      </c>
      <c r="T905" s="264" t="s">
        <v>240</v>
      </c>
      <c r="U905" s="264" t="s">
        <v>240</v>
      </c>
      <c r="V905" s="264" t="s">
        <v>240</v>
      </c>
      <c r="W905" s="264" t="s">
        <v>240</v>
      </c>
      <c r="X905" s="264" t="s">
        <v>240</v>
      </c>
      <c r="Y905" s="264" t="s">
        <v>240</v>
      </c>
      <c r="Z905" s="264" t="s">
        <v>240</v>
      </c>
      <c r="AA905" s="264" t="s">
        <v>240</v>
      </c>
      <c r="AB905" s="264" t="s">
        <v>240</v>
      </c>
      <c r="AC905" s="264" t="s">
        <v>240</v>
      </c>
      <c r="AD905" s="264" t="s">
        <v>240</v>
      </c>
      <c r="AE905" s="264" t="s">
        <v>240</v>
      </c>
      <c r="AF905" s="264" t="s">
        <v>240</v>
      </c>
      <c r="AG905" s="264" t="s">
        <v>240</v>
      </c>
      <c r="AH905" s="264" t="s">
        <v>240</v>
      </c>
      <c r="AI905" s="264" t="s">
        <v>240</v>
      </c>
      <c r="AJ905" s="264" t="s">
        <v>240</v>
      </c>
      <c r="AK905" s="264" t="s">
        <v>240</v>
      </c>
      <c r="AL905" s="264" t="s">
        <v>240</v>
      </c>
      <c r="AM905" s="264" t="s">
        <v>240</v>
      </c>
      <c r="AN905" s="264" t="s">
        <v>240</v>
      </c>
      <c r="AO905" s="264" t="s">
        <v>240</v>
      </c>
      <c r="AP905" s="264" t="s">
        <v>240</v>
      </c>
      <c r="AQ905" s="264" t="s">
        <v>240</v>
      </c>
      <c r="AR905" s="264" t="s">
        <v>240</v>
      </c>
      <c r="AS905" s="264" t="s">
        <v>240</v>
      </c>
      <c r="AT905" s="264" t="s">
        <v>240</v>
      </c>
      <c r="AU905" s="264" t="s">
        <v>240</v>
      </c>
      <c r="AV905" s="264" t="s">
        <v>240</v>
      </c>
      <c r="AW905" s="264" t="s">
        <v>240</v>
      </c>
      <c r="AX905" s="264" t="s">
        <v>240</v>
      </c>
      <c r="AY905" s="264" t="s">
        <v>2044</v>
      </c>
      <c r="AZ905" t="s">
        <v>240</v>
      </c>
    </row>
    <row r="906" spans="1:52" ht="15" x14ac:dyDescent="0.25">
      <c r="A906" s="273">
        <v>707249</v>
      </c>
      <c r="B906" s="274" t="s">
        <v>261</v>
      </c>
      <c r="C906" t="s">
        <v>240</v>
      </c>
      <c r="D906" t="s">
        <v>240</v>
      </c>
      <c r="E906" t="s">
        <v>240</v>
      </c>
      <c r="F906" t="s">
        <v>240</v>
      </c>
      <c r="G906" t="s">
        <v>240</v>
      </c>
      <c r="H906" t="s">
        <v>240</v>
      </c>
      <c r="I906" t="s">
        <v>240</v>
      </c>
      <c r="J906" t="s">
        <v>240</v>
      </c>
      <c r="K906" t="s">
        <v>240</v>
      </c>
      <c r="L906" t="s">
        <v>240</v>
      </c>
      <c r="M906" t="s">
        <v>240</v>
      </c>
      <c r="N906" t="s">
        <v>240</v>
      </c>
      <c r="O906" t="s">
        <v>240</v>
      </c>
      <c r="P906" t="s">
        <v>240</v>
      </c>
      <c r="Q906" t="s">
        <v>240</v>
      </c>
      <c r="R906" t="s">
        <v>240</v>
      </c>
      <c r="S906" t="s">
        <v>240</v>
      </c>
      <c r="T906" t="s">
        <v>240</v>
      </c>
      <c r="U906" t="s">
        <v>240</v>
      </c>
      <c r="V906" t="s">
        <v>240</v>
      </c>
      <c r="W906" t="s">
        <v>240</v>
      </c>
      <c r="X906" t="s">
        <v>240</v>
      </c>
      <c r="Y906" t="s">
        <v>240</v>
      </c>
      <c r="Z906" t="s">
        <v>240</v>
      </c>
      <c r="AA906" t="s">
        <v>240</v>
      </c>
      <c r="AB906" t="s">
        <v>240</v>
      </c>
      <c r="AC906" t="s">
        <v>240</v>
      </c>
      <c r="AD906" t="s">
        <v>240</v>
      </c>
      <c r="AE906" t="s">
        <v>240</v>
      </c>
      <c r="AF906" t="s">
        <v>240</v>
      </c>
      <c r="AG906" t="s">
        <v>240</v>
      </c>
      <c r="AH906" t="s">
        <v>240</v>
      </c>
      <c r="AI906" t="s">
        <v>240</v>
      </c>
      <c r="AJ906" t="s">
        <v>240</v>
      </c>
      <c r="AK906" t="s">
        <v>240</v>
      </c>
      <c r="AL906" t="s">
        <v>240</v>
      </c>
      <c r="AM906" t="s">
        <v>240</v>
      </c>
      <c r="AN906" t="s">
        <v>240</v>
      </c>
      <c r="AO906" t="s">
        <v>240</v>
      </c>
      <c r="AP906" t="s">
        <v>240</v>
      </c>
      <c r="AQ906" t="s">
        <v>240</v>
      </c>
      <c r="AR906" t="s">
        <v>240</v>
      </c>
      <c r="AS906" t="s">
        <v>240</v>
      </c>
      <c r="AT906" t="s">
        <v>240</v>
      </c>
      <c r="AU906" t="s">
        <v>240</v>
      </c>
      <c r="AV906" t="s">
        <v>240</v>
      </c>
      <c r="AW906" t="s">
        <v>240</v>
      </c>
      <c r="AX906" s="259" t="s">
        <v>240</v>
      </c>
      <c r="AY906"/>
      <c r="AZ906" t="s">
        <v>240</v>
      </c>
    </row>
    <row r="907" spans="1:52" ht="15" x14ac:dyDescent="0.25">
      <c r="A907" s="272">
        <v>707250</v>
      </c>
      <c r="B907" s="268" t="s">
        <v>261</v>
      </c>
      <c r="C907" s="264" t="s">
        <v>187</v>
      </c>
      <c r="D907" s="264" t="s">
        <v>187</v>
      </c>
      <c r="E907" s="264" t="s">
        <v>188</v>
      </c>
      <c r="F907" s="264" t="s">
        <v>186</v>
      </c>
      <c r="G907" s="264" t="s">
        <v>186</v>
      </c>
      <c r="H907" s="264" t="s">
        <v>187</v>
      </c>
      <c r="I907" s="264" t="s">
        <v>187</v>
      </c>
      <c r="J907" s="264" t="s">
        <v>188</v>
      </c>
      <c r="K907" s="264" t="s">
        <v>188</v>
      </c>
      <c r="L907" s="264" t="s">
        <v>187</v>
      </c>
      <c r="M907" t="s">
        <v>186</v>
      </c>
      <c r="N907" t="s">
        <v>186</v>
      </c>
      <c r="O907" s="264" t="s">
        <v>240</v>
      </c>
      <c r="P907" s="264" t="s">
        <v>240</v>
      </c>
      <c r="Q907" s="264" t="s">
        <v>240</v>
      </c>
      <c r="R907" s="264" t="s">
        <v>240</v>
      </c>
      <c r="S907" s="264" t="s">
        <v>240</v>
      </c>
      <c r="T907" s="264" t="s">
        <v>240</v>
      </c>
      <c r="U907" s="264" t="s">
        <v>240</v>
      </c>
      <c r="V907" s="264" t="s">
        <v>240</v>
      </c>
      <c r="W907" s="264" t="s">
        <v>240</v>
      </c>
      <c r="X907" s="264" t="s">
        <v>240</v>
      </c>
      <c r="Y907" s="264" t="s">
        <v>240</v>
      </c>
      <c r="Z907" s="264" t="s">
        <v>240</v>
      </c>
      <c r="AA907" s="264" t="s">
        <v>240</v>
      </c>
      <c r="AB907" s="264" t="s">
        <v>240</v>
      </c>
      <c r="AC907" s="264" t="s">
        <v>240</v>
      </c>
      <c r="AD907" s="264" t="s">
        <v>240</v>
      </c>
      <c r="AE907" s="264" t="s">
        <v>240</v>
      </c>
      <c r="AF907" s="264" t="s">
        <v>240</v>
      </c>
      <c r="AG907" s="264" t="s">
        <v>240</v>
      </c>
      <c r="AH907" s="264" t="s">
        <v>240</v>
      </c>
      <c r="AI907" s="264" t="s">
        <v>240</v>
      </c>
      <c r="AJ907" s="264" t="s">
        <v>240</v>
      </c>
      <c r="AK907" s="264" t="s">
        <v>240</v>
      </c>
      <c r="AL907" s="264" t="s">
        <v>240</v>
      </c>
      <c r="AM907" s="264" t="s">
        <v>240</v>
      </c>
      <c r="AN907" s="264" t="s">
        <v>240</v>
      </c>
      <c r="AO907" s="264" t="s">
        <v>240</v>
      </c>
      <c r="AP907" s="264" t="s">
        <v>240</v>
      </c>
      <c r="AQ907" s="264" t="s">
        <v>240</v>
      </c>
      <c r="AR907" s="264" t="s">
        <v>240</v>
      </c>
      <c r="AS907" s="264" t="s">
        <v>240</v>
      </c>
      <c r="AT907" s="264" t="s">
        <v>240</v>
      </c>
      <c r="AU907" s="264" t="s">
        <v>240</v>
      </c>
      <c r="AV907" s="264" t="s">
        <v>240</v>
      </c>
      <c r="AW907" s="264" t="s">
        <v>240</v>
      </c>
      <c r="AX907" s="264" t="s">
        <v>240</v>
      </c>
      <c r="AY907" s="264" t="s">
        <v>2044</v>
      </c>
      <c r="AZ907" t="s">
        <v>240</v>
      </c>
    </row>
    <row r="908" spans="1:52" ht="15" x14ac:dyDescent="0.25">
      <c r="A908" s="273">
        <v>707251</v>
      </c>
      <c r="B908" s="274" t="s">
        <v>262</v>
      </c>
      <c r="C908" t="s">
        <v>188</v>
      </c>
      <c r="D908" t="s">
        <v>188</v>
      </c>
      <c r="E908" t="s">
        <v>188</v>
      </c>
      <c r="F908" t="s">
        <v>188</v>
      </c>
      <c r="G908" t="s">
        <v>188</v>
      </c>
      <c r="H908" t="s">
        <v>188</v>
      </c>
      <c r="I908" t="s">
        <v>188</v>
      </c>
      <c r="J908" t="s">
        <v>188</v>
      </c>
      <c r="K908" t="s">
        <v>188</v>
      </c>
      <c r="L908" t="s">
        <v>188</v>
      </c>
      <c r="M908" t="s">
        <v>188</v>
      </c>
      <c r="N908" t="s">
        <v>188</v>
      </c>
      <c r="O908" t="s">
        <v>188</v>
      </c>
      <c r="P908" t="s">
        <v>188</v>
      </c>
      <c r="Q908" t="s">
        <v>186</v>
      </c>
      <c r="R908" t="s">
        <v>188</v>
      </c>
      <c r="S908" t="s">
        <v>188</v>
      </c>
      <c r="T908" t="s">
        <v>188</v>
      </c>
      <c r="U908" t="s">
        <v>188</v>
      </c>
      <c r="V908" t="s">
        <v>188</v>
      </c>
      <c r="W908" t="s">
        <v>188</v>
      </c>
      <c r="X908" t="s">
        <v>188</v>
      </c>
      <c r="Y908" t="s">
        <v>187</v>
      </c>
      <c r="Z908" t="s">
        <v>188</v>
      </c>
      <c r="AA908" t="s">
        <v>240</v>
      </c>
      <c r="AB908" t="s">
        <v>240</v>
      </c>
      <c r="AC908" t="s">
        <v>240</v>
      </c>
      <c r="AD908" t="s">
        <v>240</v>
      </c>
      <c r="AE908" t="s">
        <v>240</v>
      </c>
      <c r="AF908" t="s">
        <v>240</v>
      </c>
      <c r="AG908" t="s">
        <v>240</v>
      </c>
      <c r="AH908" t="s">
        <v>240</v>
      </c>
      <c r="AI908" t="s">
        <v>240</v>
      </c>
      <c r="AJ908" t="s">
        <v>240</v>
      </c>
      <c r="AK908" t="s">
        <v>240</v>
      </c>
      <c r="AL908" t="s">
        <v>240</v>
      </c>
      <c r="AM908" t="s">
        <v>240</v>
      </c>
      <c r="AN908" t="s">
        <v>240</v>
      </c>
      <c r="AO908" t="s">
        <v>240</v>
      </c>
      <c r="AP908" t="s">
        <v>240</v>
      </c>
      <c r="AQ908" t="s">
        <v>240</v>
      </c>
      <c r="AR908" t="s">
        <v>240</v>
      </c>
      <c r="AS908" t="s">
        <v>240</v>
      </c>
      <c r="AT908" t="s">
        <v>240</v>
      </c>
      <c r="AU908" t="s">
        <v>240</v>
      </c>
      <c r="AV908" t="s">
        <v>240</v>
      </c>
      <c r="AW908" t="s">
        <v>240</v>
      </c>
      <c r="AX908" s="259" t="s">
        <v>240</v>
      </c>
      <c r="AY908"/>
      <c r="AZ908" t="s">
        <v>240</v>
      </c>
    </row>
    <row r="909" spans="1:52" ht="15" x14ac:dyDescent="0.25">
      <c r="A909" s="272">
        <v>707252</v>
      </c>
      <c r="B909" s="268" t="s">
        <v>261</v>
      </c>
      <c r="C909" s="264" t="s">
        <v>187</v>
      </c>
      <c r="D909" s="264" t="s">
        <v>187</v>
      </c>
      <c r="E909" s="264" t="s">
        <v>188</v>
      </c>
      <c r="F909" s="264" t="s">
        <v>188</v>
      </c>
      <c r="G909" s="264" t="s">
        <v>187</v>
      </c>
      <c r="H909" s="264" t="s">
        <v>187</v>
      </c>
      <c r="I909" s="264" t="s">
        <v>187</v>
      </c>
      <c r="J909" s="264" t="s">
        <v>187</v>
      </c>
      <c r="K909" s="264" t="s">
        <v>187</v>
      </c>
      <c r="L909" s="264" t="s">
        <v>187</v>
      </c>
      <c r="M909" t="s">
        <v>188</v>
      </c>
      <c r="N909" t="s">
        <v>186</v>
      </c>
      <c r="O909" s="264" t="s">
        <v>240</v>
      </c>
      <c r="P909" s="264" t="s">
        <v>240</v>
      </c>
      <c r="Q909" s="264" t="s">
        <v>240</v>
      </c>
      <c r="R909" s="264" t="s">
        <v>240</v>
      </c>
      <c r="S909" s="264" t="s">
        <v>240</v>
      </c>
      <c r="T909" s="264" t="s">
        <v>240</v>
      </c>
      <c r="U909" s="264" t="s">
        <v>240</v>
      </c>
      <c r="V909" s="264" t="s">
        <v>240</v>
      </c>
      <c r="W909" s="264" t="s">
        <v>240</v>
      </c>
      <c r="X909" s="264" t="s">
        <v>240</v>
      </c>
      <c r="Y909" s="264" t="s">
        <v>240</v>
      </c>
      <c r="Z909" s="264" t="s">
        <v>240</v>
      </c>
      <c r="AA909" s="264" t="s">
        <v>240</v>
      </c>
      <c r="AB909" s="264" t="s">
        <v>240</v>
      </c>
      <c r="AC909" s="264" t="s">
        <v>240</v>
      </c>
      <c r="AD909" s="264" t="s">
        <v>240</v>
      </c>
      <c r="AE909" s="264" t="s">
        <v>240</v>
      </c>
      <c r="AF909" s="264" t="s">
        <v>240</v>
      </c>
      <c r="AG909" s="264" t="s">
        <v>240</v>
      </c>
      <c r="AH909" s="264" t="s">
        <v>240</v>
      </c>
      <c r="AI909" s="264" t="s">
        <v>240</v>
      </c>
      <c r="AJ909" s="264" t="s">
        <v>240</v>
      </c>
      <c r="AK909" s="264" t="s">
        <v>240</v>
      </c>
      <c r="AL909" s="264" t="s">
        <v>240</v>
      </c>
      <c r="AM909" s="264" t="s">
        <v>240</v>
      </c>
      <c r="AN909" s="264" t="s">
        <v>240</v>
      </c>
      <c r="AO909" s="264" t="s">
        <v>240</v>
      </c>
      <c r="AP909" s="264" t="s">
        <v>240</v>
      </c>
      <c r="AQ909" s="264" t="s">
        <v>240</v>
      </c>
      <c r="AR909" s="264" t="s">
        <v>240</v>
      </c>
      <c r="AS909" s="264" t="s">
        <v>240</v>
      </c>
      <c r="AT909" s="264" t="s">
        <v>240</v>
      </c>
      <c r="AU909" s="264" t="s">
        <v>240</v>
      </c>
      <c r="AV909" s="264" t="s">
        <v>240</v>
      </c>
      <c r="AW909" s="264" t="s">
        <v>240</v>
      </c>
      <c r="AX909" s="264" t="s">
        <v>240</v>
      </c>
      <c r="AY909" s="264" t="s">
        <v>2044</v>
      </c>
      <c r="AZ909" t="s">
        <v>240</v>
      </c>
    </row>
    <row r="910" spans="1:52" ht="15" x14ac:dyDescent="0.25">
      <c r="A910" s="272">
        <v>707253</v>
      </c>
      <c r="B910" s="268" t="s">
        <v>261</v>
      </c>
      <c r="C910" s="264" t="s">
        <v>187</v>
      </c>
      <c r="D910" s="264" t="s">
        <v>188</v>
      </c>
      <c r="E910" s="264" t="s">
        <v>188</v>
      </c>
      <c r="F910" s="264" t="s">
        <v>188</v>
      </c>
      <c r="G910" s="264" t="s">
        <v>187</v>
      </c>
      <c r="H910" s="264" t="s">
        <v>187</v>
      </c>
      <c r="I910" s="264" t="s">
        <v>187</v>
      </c>
      <c r="J910" s="264" t="s">
        <v>187</v>
      </c>
      <c r="K910" s="264" t="s">
        <v>187</v>
      </c>
      <c r="L910" s="264" t="s">
        <v>187</v>
      </c>
      <c r="M910" t="s">
        <v>2124</v>
      </c>
      <c r="N910" t="s">
        <v>186</v>
      </c>
      <c r="O910" s="264" t="s">
        <v>240</v>
      </c>
      <c r="P910" s="264" t="s">
        <v>240</v>
      </c>
      <c r="Q910" s="264" t="s">
        <v>240</v>
      </c>
      <c r="R910" s="264" t="s">
        <v>240</v>
      </c>
      <c r="S910" s="264" t="s">
        <v>240</v>
      </c>
      <c r="T910" s="264" t="s">
        <v>240</v>
      </c>
      <c r="U910" s="264" t="s">
        <v>240</v>
      </c>
      <c r="V910" s="264" t="s">
        <v>240</v>
      </c>
      <c r="W910" s="264" t="s">
        <v>240</v>
      </c>
      <c r="X910" s="264" t="s">
        <v>240</v>
      </c>
      <c r="Y910" s="264" t="s">
        <v>240</v>
      </c>
      <c r="Z910" s="264" t="s">
        <v>240</v>
      </c>
      <c r="AA910" s="264" t="s">
        <v>240</v>
      </c>
      <c r="AB910" s="264" t="s">
        <v>240</v>
      </c>
      <c r="AC910" s="264" t="s">
        <v>240</v>
      </c>
      <c r="AD910" s="264" t="s">
        <v>240</v>
      </c>
      <c r="AE910" s="264" t="s">
        <v>240</v>
      </c>
      <c r="AF910" s="264" t="s">
        <v>240</v>
      </c>
      <c r="AG910" s="264" t="s">
        <v>240</v>
      </c>
      <c r="AH910" s="264" t="s">
        <v>240</v>
      </c>
      <c r="AI910" s="264" t="s">
        <v>240</v>
      </c>
      <c r="AJ910" s="264" t="s">
        <v>240</v>
      </c>
      <c r="AK910" s="264" t="s">
        <v>240</v>
      </c>
      <c r="AL910" s="264" t="s">
        <v>240</v>
      </c>
      <c r="AM910" s="264" t="s">
        <v>240</v>
      </c>
      <c r="AN910" s="264" t="s">
        <v>240</v>
      </c>
      <c r="AO910" s="264" t="s">
        <v>240</v>
      </c>
      <c r="AP910" s="264" t="s">
        <v>240</v>
      </c>
      <c r="AQ910" s="264" t="s">
        <v>240</v>
      </c>
      <c r="AR910" s="264" t="s">
        <v>240</v>
      </c>
      <c r="AS910" s="264" t="s">
        <v>240</v>
      </c>
      <c r="AT910" s="264" t="s">
        <v>240</v>
      </c>
      <c r="AU910" s="264" t="s">
        <v>240</v>
      </c>
      <c r="AV910" s="264" t="s">
        <v>240</v>
      </c>
      <c r="AW910" s="264" t="s">
        <v>240</v>
      </c>
      <c r="AX910" s="264" t="s">
        <v>240</v>
      </c>
      <c r="AY910" s="264" t="s">
        <v>2044</v>
      </c>
      <c r="AZ910" t="s">
        <v>240</v>
      </c>
    </row>
    <row r="911" spans="1:52" ht="15" x14ac:dyDescent="0.25">
      <c r="A911" s="272">
        <v>707254</v>
      </c>
      <c r="B911" s="268" t="s">
        <v>261</v>
      </c>
      <c r="C911" s="264" t="s">
        <v>188</v>
      </c>
      <c r="D911" s="264" t="s">
        <v>188</v>
      </c>
      <c r="E911" s="264" t="s">
        <v>188</v>
      </c>
      <c r="F911" s="264" t="s">
        <v>188</v>
      </c>
      <c r="G911" s="264" t="s">
        <v>188</v>
      </c>
      <c r="H911" s="264" t="s">
        <v>188</v>
      </c>
      <c r="I911" s="264" t="s">
        <v>187</v>
      </c>
      <c r="J911" s="264" t="s">
        <v>187</v>
      </c>
      <c r="K911" s="264" t="s">
        <v>187</v>
      </c>
      <c r="L911" s="264" t="s">
        <v>187</v>
      </c>
      <c r="M911" t="s">
        <v>186</v>
      </c>
      <c r="N911" t="s">
        <v>186</v>
      </c>
      <c r="O911" s="264" t="s">
        <v>240</v>
      </c>
      <c r="P911" s="264" t="s">
        <v>240</v>
      </c>
      <c r="Q911" s="264" t="s">
        <v>240</v>
      </c>
      <c r="R911" s="264" t="s">
        <v>240</v>
      </c>
      <c r="S911" s="264" t="s">
        <v>240</v>
      </c>
      <c r="T911" s="264" t="s">
        <v>240</v>
      </c>
      <c r="U911" s="264" t="s">
        <v>240</v>
      </c>
      <c r="V911" s="264" t="s">
        <v>240</v>
      </c>
      <c r="W911" s="264" t="s">
        <v>240</v>
      </c>
      <c r="X911" s="264" t="s">
        <v>240</v>
      </c>
      <c r="Y911" s="264" t="s">
        <v>240</v>
      </c>
      <c r="Z911" s="264" t="s">
        <v>240</v>
      </c>
      <c r="AA911" s="264" t="s">
        <v>240</v>
      </c>
      <c r="AB911" s="264" t="s">
        <v>240</v>
      </c>
      <c r="AC911" s="264" t="s">
        <v>240</v>
      </c>
      <c r="AD911" s="264" t="s">
        <v>240</v>
      </c>
      <c r="AE911" s="264" t="s">
        <v>240</v>
      </c>
      <c r="AF911" s="264" t="s">
        <v>240</v>
      </c>
      <c r="AG911" s="264" t="s">
        <v>240</v>
      </c>
      <c r="AH911" s="264" t="s">
        <v>240</v>
      </c>
      <c r="AI911" s="264" t="s">
        <v>240</v>
      </c>
      <c r="AJ911" s="264" t="s">
        <v>240</v>
      </c>
      <c r="AK911" s="264" t="s">
        <v>240</v>
      </c>
      <c r="AL911" s="264" t="s">
        <v>240</v>
      </c>
      <c r="AM911" s="264" t="s">
        <v>240</v>
      </c>
      <c r="AN911" s="264" t="s">
        <v>240</v>
      </c>
      <c r="AO911" s="264" t="s">
        <v>240</v>
      </c>
      <c r="AP911" s="264" t="s">
        <v>240</v>
      </c>
      <c r="AQ911" s="264" t="s">
        <v>240</v>
      </c>
      <c r="AR911" s="264" t="s">
        <v>240</v>
      </c>
      <c r="AS911" s="264" t="s">
        <v>240</v>
      </c>
      <c r="AT911" s="264" t="s">
        <v>240</v>
      </c>
      <c r="AU911" s="264" t="s">
        <v>240</v>
      </c>
      <c r="AV911" s="264" t="s">
        <v>240</v>
      </c>
      <c r="AW911" s="264" t="s">
        <v>240</v>
      </c>
      <c r="AX911" s="264" t="s">
        <v>240</v>
      </c>
      <c r="AY911" s="264" t="s">
        <v>2044</v>
      </c>
      <c r="AZ911" t="s">
        <v>240</v>
      </c>
    </row>
    <row r="912" spans="1:52" ht="15" x14ac:dyDescent="0.25">
      <c r="A912" s="272">
        <v>707255</v>
      </c>
      <c r="B912" s="268" t="s">
        <v>261</v>
      </c>
      <c r="C912" s="264" t="s">
        <v>188</v>
      </c>
      <c r="D912" s="264" t="s">
        <v>188</v>
      </c>
      <c r="E912" s="264" t="s">
        <v>188</v>
      </c>
      <c r="F912" s="264" t="s">
        <v>188</v>
      </c>
      <c r="G912" s="264" t="s">
        <v>188</v>
      </c>
      <c r="H912" s="264" t="s">
        <v>188</v>
      </c>
      <c r="I912" s="264" t="s">
        <v>187</v>
      </c>
      <c r="J912" s="264" t="s">
        <v>187</v>
      </c>
      <c r="K912" s="264" t="s">
        <v>187</v>
      </c>
      <c r="L912" s="264" t="s">
        <v>187</v>
      </c>
      <c r="M912" t="s">
        <v>186</v>
      </c>
      <c r="N912" t="s">
        <v>186</v>
      </c>
      <c r="O912" s="264" t="s">
        <v>240</v>
      </c>
      <c r="P912" s="264" t="s">
        <v>240</v>
      </c>
      <c r="Q912" s="264" t="s">
        <v>240</v>
      </c>
      <c r="R912" s="264" t="s">
        <v>240</v>
      </c>
      <c r="S912" s="264" t="s">
        <v>240</v>
      </c>
      <c r="T912" s="264" t="s">
        <v>240</v>
      </c>
      <c r="U912" s="264" t="s">
        <v>240</v>
      </c>
      <c r="V912" s="264" t="s">
        <v>240</v>
      </c>
      <c r="W912" s="264" t="s">
        <v>240</v>
      </c>
      <c r="X912" s="264" t="s">
        <v>240</v>
      </c>
      <c r="Y912" s="264" t="s">
        <v>240</v>
      </c>
      <c r="Z912" s="264" t="s">
        <v>240</v>
      </c>
      <c r="AA912" s="264" t="s">
        <v>240</v>
      </c>
      <c r="AB912" s="264" t="s">
        <v>240</v>
      </c>
      <c r="AC912" s="264" t="s">
        <v>240</v>
      </c>
      <c r="AD912" s="264" t="s">
        <v>240</v>
      </c>
      <c r="AE912" s="264" t="s">
        <v>240</v>
      </c>
      <c r="AF912" s="264" t="s">
        <v>240</v>
      </c>
      <c r="AG912" s="264" t="s">
        <v>240</v>
      </c>
      <c r="AH912" s="264" t="s">
        <v>240</v>
      </c>
      <c r="AI912" s="264" t="s">
        <v>240</v>
      </c>
      <c r="AJ912" s="264" t="s">
        <v>240</v>
      </c>
      <c r="AK912" s="264" t="s">
        <v>240</v>
      </c>
      <c r="AL912" s="264" t="s">
        <v>240</v>
      </c>
      <c r="AM912" s="264" t="s">
        <v>240</v>
      </c>
      <c r="AN912" s="264" t="s">
        <v>240</v>
      </c>
      <c r="AO912" s="264" t="s">
        <v>240</v>
      </c>
      <c r="AP912" s="264" t="s">
        <v>240</v>
      </c>
      <c r="AQ912" s="264" t="s">
        <v>240</v>
      </c>
      <c r="AR912" s="264" t="s">
        <v>240</v>
      </c>
      <c r="AS912" s="264" t="s">
        <v>240</v>
      </c>
      <c r="AT912" s="264" t="s">
        <v>240</v>
      </c>
      <c r="AU912" s="264" t="s">
        <v>240</v>
      </c>
      <c r="AV912" s="264" t="s">
        <v>240</v>
      </c>
      <c r="AW912" s="264" t="s">
        <v>240</v>
      </c>
      <c r="AX912" s="264" t="s">
        <v>240</v>
      </c>
      <c r="AY912" s="264" t="s">
        <v>2044</v>
      </c>
      <c r="AZ912" t="s">
        <v>240</v>
      </c>
    </row>
    <row r="913" spans="1:52" ht="15" x14ac:dyDescent="0.25">
      <c r="A913" s="272">
        <v>707256</v>
      </c>
      <c r="B913" s="268" t="s">
        <v>261</v>
      </c>
      <c r="C913" s="264" t="s">
        <v>187</v>
      </c>
      <c r="D913" s="264" t="s">
        <v>188</v>
      </c>
      <c r="E913" s="264" t="s">
        <v>188</v>
      </c>
      <c r="F913" s="264" t="s">
        <v>187</v>
      </c>
      <c r="G913" s="264" t="s">
        <v>188</v>
      </c>
      <c r="H913" s="264" t="s">
        <v>187</v>
      </c>
      <c r="I913" s="264" t="s">
        <v>187</v>
      </c>
      <c r="J913" s="264" t="s">
        <v>187</v>
      </c>
      <c r="K913" s="264" t="s">
        <v>187</v>
      </c>
      <c r="L913" s="264" t="s">
        <v>187</v>
      </c>
      <c r="M913" t="s">
        <v>188</v>
      </c>
      <c r="N913" t="s">
        <v>186</v>
      </c>
      <c r="O913" s="264" t="s">
        <v>240</v>
      </c>
      <c r="P913" s="264" t="s">
        <v>240</v>
      </c>
      <c r="Q913" s="264" t="s">
        <v>240</v>
      </c>
      <c r="R913" s="264" t="s">
        <v>240</v>
      </c>
      <c r="S913" s="264" t="s">
        <v>240</v>
      </c>
      <c r="T913" s="264" t="s">
        <v>240</v>
      </c>
      <c r="U913" s="264" t="s">
        <v>240</v>
      </c>
      <c r="V913" s="264" t="s">
        <v>240</v>
      </c>
      <c r="W913" s="264" t="s">
        <v>240</v>
      </c>
      <c r="X913" s="264" t="s">
        <v>240</v>
      </c>
      <c r="Y913" s="264" t="s">
        <v>240</v>
      </c>
      <c r="Z913" s="264" t="s">
        <v>240</v>
      </c>
      <c r="AA913" s="264" t="s">
        <v>240</v>
      </c>
      <c r="AB913" s="264" t="s">
        <v>240</v>
      </c>
      <c r="AC913" s="264" t="s">
        <v>240</v>
      </c>
      <c r="AD913" s="264" t="s">
        <v>240</v>
      </c>
      <c r="AE913" s="264" t="s">
        <v>240</v>
      </c>
      <c r="AF913" s="264" t="s">
        <v>240</v>
      </c>
      <c r="AG913" s="264" t="s">
        <v>240</v>
      </c>
      <c r="AH913" s="264" t="s">
        <v>240</v>
      </c>
      <c r="AI913" s="264" t="s">
        <v>240</v>
      </c>
      <c r="AJ913" s="264" t="s">
        <v>240</v>
      </c>
      <c r="AK913" s="264" t="s">
        <v>240</v>
      </c>
      <c r="AL913" s="264" t="s">
        <v>240</v>
      </c>
      <c r="AM913" s="264" t="s">
        <v>240</v>
      </c>
      <c r="AN913" s="264" t="s">
        <v>240</v>
      </c>
      <c r="AO913" s="264" t="s">
        <v>240</v>
      </c>
      <c r="AP913" s="264" t="s">
        <v>240</v>
      </c>
      <c r="AQ913" s="264" t="s">
        <v>240</v>
      </c>
      <c r="AR913" s="264" t="s">
        <v>240</v>
      </c>
      <c r="AS913" s="264" t="s">
        <v>240</v>
      </c>
      <c r="AT913" s="264" t="s">
        <v>240</v>
      </c>
      <c r="AU913" s="264" t="s">
        <v>240</v>
      </c>
      <c r="AV913" s="264" t="s">
        <v>240</v>
      </c>
      <c r="AW913" s="264" t="s">
        <v>240</v>
      </c>
      <c r="AX913" s="264" t="s">
        <v>240</v>
      </c>
      <c r="AY913" s="264" t="s">
        <v>2044</v>
      </c>
      <c r="AZ913" t="s">
        <v>240</v>
      </c>
    </row>
    <row r="914" spans="1:52" ht="15" x14ac:dyDescent="0.25">
      <c r="A914" s="272">
        <v>707257</v>
      </c>
      <c r="B914" s="268" t="s">
        <v>261</v>
      </c>
      <c r="C914" s="264" t="s">
        <v>188</v>
      </c>
      <c r="D914" s="264" t="s">
        <v>188</v>
      </c>
      <c r="E914" s="264" t="s">
        <v>188</v>
      </c>
      <c r="F914" s="264" t="s">
        <v>188</v>
      </c>
      <c r="G914" s="264" t="s">
        <v>188</v>
      </c>
      <c r="H914" s="264" t="s">
        <v>188</v>
      </c>
      <c r="I914" s="264" t="s">
        <v>187</v>
      </c>
      <c r="J914" s="264" t="s">
        <v>187</v>
      </c>
      <c r="K914" s="264" t="s">
        <v>187</v>
      </c>
      <c r="L914" s="264" t="s">
        <v>187</v>
      </c>
      <c r="M914" t="s">
        <v>2124</v>
      </c>
      <c r="N914" t="s">
        <v>186</v>
      </c>
      <c r="O914" s="264" t="s">
        <v>240</v>
      </c>
      <c r="P914" s="264" t="s">
        <v>240</v>
      </c>
      <c r="Q914" s="264" t="s">
        <v>240</v>
      </c>
      <c r="R914" s="264" t="s">
        <v>240</v>
      </c>
      <c r="S914" s="264" t="s">
        <v>240</v>
      </c>
      <c r="T914" s="264" t="s">
        <v>240</v>
      </c>
      <c r="U914" s="264" t="s">
        <v>240</v>
      </c>
      <c r="V914" s="264" t="s">
        <v>240</v>
      </c>
      <c r="W914" s="264" t="s">
        <v>240</v>
      </c>
      <c r="X914" s="264" t="s">
        <v>240</v>
      </c>
      <c r="Y914" s="264" t="s">
        <v>240</v>
      </c>
      <c r="Z914" s="264" t="s">
        <v>240</v>
      </c>
      <c r="AA914" s="264" t="s">
        <v>240</v>
      </c>
      <c r="AB914" s="264" t="s">
        <v>240</v>
      </c>
      <c r="AC914" s="264" t="s">
        <v>240</v>
      </c>
      <c r="AD914" s="264" t="s">
        <v>240</v>
      </c>
      <c r="AE914" s="264" t="s">
        <v>240</v>
      </c>
      <c r="AF914" s="264" t="s">
        <v>240</v>
      </c>
      <c r="AG914" s="264" t="s">
        <v>240</v>
      </c>
      <c r="AH914" s="264" t="s">
        <v>240</v>
      </c>
      <c r="AI914" s="264" t="s">
        <v>240</v>
      </c>
      <c r="AJ914" s="264" t="s">
        <v>240</v>
      </c>
      <c r="AK914" s="264" t="s">
        <v>240</v>
      </c>
      <c r="AL914" s="264" t="s">
        <v>240</v>
      </c>
      <c r="AM914" s="264" t="s">
        <v>240</v>
      </c>
      <c r="AN914" s="264" t="s">
        <v>240</v>
      </c>
      <c r="AO914" s="264" t="s">
        <v>240</v>
      </c>
      <c r="AP914" s="264" t="s">
        <v>240</v>
      </c>
      <c r="AQ914" s="264" t="s">
        <v>240</v>
      </c>
      <c r="AR914" s="264" t="s">
        <v>240</v>
      </c>
      <c r="AS914" s="264" t="s">
        <v>240</v>
      </c>
      <c r="AT914" s="264" t="s">
        <v>240</v>
      </c>
      <c r="AU914" s="264" t="s">
        <v>240</v>
      </c>
      <c r="AV914" s="264" t="s">
        <v>240</v>
      </c>
      <c r="AW914" s="264" t="s">
        <v>240</v>
      </c>
      <c r="AX914" s="264" t="s">
        <v>240</v>
      </c>
      <c r="AY914" s="264" t="s">
        <v>2044</v>
      </c>
      <c r="AZ914" t="s">
        <v>240</v>
      </c>
    </row>
    <row r="915" spans="1:52" ht="15" x14ac:dyDescent="0.25">
      <c r="A915" s="273">
        <v>707258</v>
      </c>
      <c r="B915" s="274" t="s">
        <v>261</v>
      </c>
      <c r="C915" t="s">
        <v>186</v>
      </c>
      <c r="D915" t="s">
        <v>186</v>
      </c>
      <c r="E915" t="s">
        <v>186</v>
      </c>
      <c r="F915" t="s">
        <v>186</v>
      </c>
      <c r="G915" t="s">
        <v>186</v>
      </c>
      <c r="H915" t="s">
        <v>186</v>
      </c>
      <c r="I915" t="s">
        <v>186</v>
      </c>
      <c r="J915" t="s">
        <v>186</v>
      </c>
      <c r="K915" t="s">
        <v>186</v>
      </c>
      <c r="L915" t="s">
        <v>186</v>
      </c>
      <c r="M915" t="s">
        <v>186</v>
      </c>
      <c r="N915" t="s">
        <v>186</v>
      </c>
      <c r="O915" t="s">
        <v>240</v>
      </c>
      <c r="P915" t="s">
        <v>240</v>
      </c>
      <c r="Q915" t="s">
        <v>240</v>
      </c>
      <c r="R915" t="s">
        <v>240</v>
      </c>
      <c r="S915" t="s">
        <v>240</v>
      </c>
      <c r="T915" t="s">
        <v>240</v>
      </c>
      <c r="U915" t="s">
        <v>240</v>
      </c>
      <c r="V915" t="s">
        <v>240</v>
      </c>
      <c r="W915" t="s">
        <v>240</v>
      </c>
      <c r="X915" t="s">
        <v>240</v>
      </c>
      <c r="Y915" t="s">
        <v>240</v>
      </c>
      <c r="Z915" t="s">
        <v>240</v>
      </c>
      <c r="AA915" t="s">
        <v>240</v>
      </c>
      <c r="AB915" t="s">
        <v>240</v>
      </c>
      <c r="AC915" t="s">
        <v>240</v>
      </c>
      <c r="AD915" t="s">
        <v>240</v>
      </c>
      <c r="AE915" t="s">
        <v>240</v>
      </c>
      <c r="AF915" t="s">
        <v>240</v>
      </c>
      <c r="AG915" t="s">
        <v>240</v>
      </c>
      <c r="AH915" t="s">
        <v>240</v>
      </c>
      <c r="AI915" t="s">
        <v>240</v>
      </c>
      <c r="AJ915" t="s">
        <v>240</v>
      </c>
      <c r="AK915" t="s">
        <v>240</v>
      </c>
      <c r="AL915" t="s">
        <v>240</v>
      </c>
      <c r="AM915" t="s">
        <v>240</v>
      </c>
      <c r="AN915" t="s">
        <v>240</v>
      </c>
      <c r="AO915" t="s">
        <v>240</v>
      </c>
      <c r="AP915" t="s">
        <v>240</v>
      </c>
      <c r="AQ915" t="s">
        <v>240</v>
      </c>
      <c r="AR915" t="s">
        <v>240</v>
      </c>
      <c r="AS915" t="s">
        <v>240</v>
      </c>
      <c r="AT915" t="s">
        <v>240</v>
      </c>
      <c r="AU915" t="s">
        <v>240</v>
      </c>
      <c r="AV915" t="s">
        <v>240</v>
      </c>
      <c r="AW915" t="s">
        <v>240</v>
      </c>
      <c r="AX915" s="259" t="s">
        <v>240</v>
      </c>
      <c r="AY915"/>
      <c r="AZ915" t="s">
        <v>240</v>
      </c>
    </row>
    <row r="916" spans="1:52" ht="15" x14ac:dyDescent="0.25">
      <c r="A916" s="273">
        <v>707259</v>
      </c>
      <c r="B916" s="274" t="s">
        <v>261</v>
      </c>
      <c r="C916" t="s">
        <v>240</v>
      </c>
      <c r="D916" t="s">
        <v>240</v>
      </c>
      <c r="E916" t="s">
        <v>240</v>
      </c>
      <c r="F916" t="s">
        <v>240</v>
      </c>
      <c r="G916" t="s">
        <v>240</v>
      </c>
      <c r="H916" t="s">
        <v>240</v>
      </c>
      <c r="I916" t="s">
        <v>240</v>
      </c>
      <c r="J916" t="s">
        <v>240</v>
      </c>
      <c r="K916" t="s">
        <v>240</v>
      </c>
      <c r="L916" t="s">
        <v>240</v>
      </c>
      <c r="M916" t="s">
        <v>240</v>
      </c>
      <c r="N916" t="s">
        <v>240</v>
      </c>
      <c r="O916" t="s">
        <v>240</v>
      </c>
      <c r="P916" t="s">
        <v>240</v>
      </c>
      <c r="Q916" t="s">
        <v>240</v>
      </c>
      <c r="R916" t="s">
        <v>240</v>
      </c>
      <c r="S916" t="s">
        <v>240</v>
      </c>
      <c r="T916" t="s">
        <v>240</v>
      </c>
      <c r="U916" t="s">
        <v>240</v>
      </c>
      <c r="V916" t="s">
        <v>240</v>
      </c>
      <c r="W916" t="s">
        <v>240</v>
      </c>
      <c r="X916" t="s">
        <v>240</v>
      </c>
      <c r="Y916" t="s">
        <v>240</v>
      </c>
      <c r="Z916" t="s">
        <v>240</v>
      </c>
      <c r="AA916" t="s">
        <v>240</v>
      </c>
      <c r="AB916" t="s">
        <v>240</v>
      </c>
      <c r="AC916" t="s">
        <v>240</v>
      </c>
      <c r="AD916" t="s">
        <v>240</v>
      </c>
      <c r="AE916" t="s">
        <v>240</v>
      </c>
      <c r="AF916" t="s">
        <v>240</v>
      </c>
      <c r="AG916" t="s">
        <v>240</v>
      </c>
      <c r="AH916" t="s">
        <v>240</v>
      </c>
      <c r="AI916" t="s">
        <v>240</v>
      </c>
      <c r="AJ916" t="s">
        <v>240</v>
      </c>
      <c r="AK916" t="s">
        <v>240</v>
      </c>
      <c r="AL916" t="s">
        <v>240</v>
      </c>
      <c r="AM916" t="s">
        <v>240</v>
      </c>
      <c r="AN916" t="s">
        <v>240</v>
      </c>
      <c r="AO916" t="s">
        <v>240</v>
      </c>
      <c r="AP916" t="s">
        <v>240</v>
      </c>
      <c r="AQ916" t="s">
        <v>240</v>
      </c>
      <c r="AR916" t="s">
        <v>240</v>
      </c>
      <c r="AS916" t="s">
        <v>240</v>
      </c>
      <c r="AT916" t="s">
        <v>240</v>
      </c>
      <c r="AU916" t="s">
        <v>240</v>
      </c>
      <c r="AV916" t="s">
        <v>240</v>
      </c>
      <c r="AW916" t="s">
        <v>240</v>
      </c>
      <c r="AX916" s="259" t="s">
        <v>240</v>
      </c>
      <c r="AY916"/>
      <c r="AZ916" t="s">
        <v>240</v>
      </c>
    </row>
    <row r="917" spans="1:52" ht="15" x14ac:dyDescent="0.25">
      <c r="A917" s="272">
        <v>707260</v>
      </c>
      <c r="B917" s="268" t="s">
        <v>261</v>
      </c>
      <c r="C917" s="264" t="s">
        <v>188</v>
      </c>
      <c r="D917" s="264" t="s">
        <v>187</v>
      </c>
      <c r="E917" s="264" t="s">
        <v>188</v>
      </c>
      <c r="F917" s="264" t="s">
        <v>187</v>
      </c>
      <c r="G917" s="264" t="s">
        <v>188</v>
      </c>
      <c r="H917" s="264" t="s">
        <v>188</v>
      </c>
      <c r="I917" s="264" t="s">
        <v>187</v>
      </c>
      <c r="J917" s="264" t="s">
        <v>187</v>
      </c>
      <c r="K917" s="264" t="s">
        <v>187</v>
      </c>
      <c r="L917" s="264" t="s">
        <v>187</v>
      </c>
      <c r="M917" t="s">
        <v>188</v>
      </c>
      <c r="N917" t="s">
        <v>186</v>
      </c>
      <c r="O917" s="264" t="s">
        <v>240</v>
      </c>
      <c r="P917" s="264" t="s">
        <v>240</v>
      </c>
      <c r="Q917" s="264" t="s">
        <v>240</v>
      </c>
      <c r="R917" s="264" t="s">
        <v>240</v>
      </c>
      <c r="S917" s="264" t="s">
        <v>240</v>
      </c>
      <c r="T917" s="264" t="s">
        <v>240</v>
      </c>
      <c r="U917" s="264" t="s">
        <v>240</v>
      </c>
      <c r="V917" s="264" t="s">
        <v>240</v>
      </c>
      <c r="W917" s="264" t="s">
        <v>240</v>
      </c>
      <c r="X917" s="264" t="s">
        <v>240</v>
      </c>
      <c r="Y917" s="264" t="s">
        <v>240</v>
      </c>
      <c r="Z917" s="264" t="s">
        <v>240</v>
      </c>
      <c r="AA917" s="264" t="s">
        <v>240</v>
      </c>
      <c r="AB917" s="264" t="s">
        <v>240</v>
      </c>
      <c r="AC917" s="264" t="s">
        <v>240</v>
      </c>
      <c r="AD917" s="264" t="s">
        <v>240</v>
      </c>
      <c r="AE917" s="264" t="s">
        <v>240</v>
      </c>
      <c r="AF917" s="264" t="s">
        <v>240</v>
      </c>
      <c r="AG917" s="264" t="s">
        <v>240</v>
      </c>
      <c r="AH917" s="264" t="s">
        <v>240</v>
      </c>
      <c r="AI917" s="264" t="s">
        <v>240</v>
      </c>
      <c r="AJ917" s="264" t="s">
        <v>240</v>
      </c>
      <c r="AK917" s="264" t="s">
        <v>240</v>
      </c>
      <c r="AL917" s="264" t="s">
        <v>240</v>
      </c>
      <c r="AM917" s="264" t="s">
        <v>240</v>
      </c>
      <c r="AN917" s="264" t="s">
        <v>240</v>
      </c>
      <c r="AO917" s="264" t="s">
        <v>240</v>
      </c>
      <c r="AP917" s="264" t="s">
        <v>240</v>
      </c>
      <c r="AQ917" s="264" t="s">
        <v>240</v>
      </c>
      <c r="AR917" s="264" t="s">
        <v>240</v>
      </c>
      <c r="AS917" s="264" t="s">
        <v>240</v>
      </c>
      <c r="AT917" s="264" t="s">
        <v>240</v>
      </c>
      <c r="AU917" s="264" t="s">
        <v>240</v>
      </c>
      <c r="AV917" s="264" t="s">
        <v>240</v>
      </c>
      <c r="AW917" s="264" t="s">
        <v>240</v>
      </c>
      <c r="AX917" s="264" t="s">
        <v>240</v>
      </c>
      <c r="AY917" s="264" t="s">
        <v>2044</v>
      </c>
      <c r="AZ917" t="s">
        <v>240</v>
      </c>
    </row>
    <row r="918" spans="1:52" ht="15" x14ac:dyDescent="0.25">
      <c r="A918" s="273">
        <v>707261</v>
      </c>
      <c r="B918" s="274" t="s">
        <v>262</v>
      </c>
      <c r="C918" t="s">
        <v>188</v>
      </c>
      <c r="D918" t="s">
        <v>188</v>
      </c>
      <c r="E918" t="s">
        <v>188</v>
      </c>
      <c r="F918" t="s">
        <v>188</v>
      </c>
      <c r="G918" t="s">
        <v>188</v>
      </c>
      <c r="H918" t="s">
        <v>188</v>
      </c>
      <c r="I918" t="s">
        <v>188</v>
      </c>
      <c r="J918" t="s">
        <v>188</v>
      </c>
      <c r="K918" t="s">
        <v>188</v>
      </c>
      <c r="L918" t="s">
        <v>188</v>
      </c>
      <c r="M918" t="s">
        <v>188</v>
      </c>
      <c r="N918" t="s">
        <v>188</v>
      </c>
      <c r="O918" t="s">
        <v>188</v>
      </c>
      <c r="P918" t="s">
        <v>188</v>
      </c>
      <c r="Q918" t="s">
        <v>188</v>
      </c>
      <c r="R918" t="s">
        <v>188</v>
      </c>
      <c r="S918" t="s">
        <v>186</v>
      </c>
      <c r="T918" t="s">
        <v>188</v>
      </c>
      <c r="U918" t="s">
        <v>188</v>
      </c>
      <c r="V918" t="s">
        <v>187</v>
      </c>
      <c r="W918" t="s">
        <v>187</v>
      </c>
      <c r="X918" t="s">
        <v>188</v>
      </c>
      <c r="Y918" t="s">
        <v>187</v>
      </c>
      <c r="Z918" t="s">
        <v>188</v>
      </c>
      <c r="AA918" t="s">
        <v>240</v>
      </c>
      <c r="AB918" t="s">
        <v>240</v>
      </c>
      <c r="AC918" t="s">
        <v>240</v>
      </c>
      <c r="AD918" t="s">
        <v>240</v>
      </c>
      <c r="AE918" t="s">
        <v>240</v>
      </c>
      <c r="AF918" t="s">
        <v>240</v>
      </c>
      <c r="AG918" t="s">
        <v>240</v>
      </c>
      <c r="AH918" t="s">
        <v>240</v>
      </c>
      <c r="AI918" t="s">
        <v>240</v>
      </c>
      <c r="AJ918" t="s">
        <v>240</v>
      </c>
      <c r="AK918" t="s">
        <v>240</v>
      </c>
      <c r="AL918" t="s">
        <v>240</v>
      </c>
      <c r="AM918" t="s">
        <v>240</v>
      </c>
      <c r="AN918" t="s">
        <v>240</v>
      </c>
      <c r="AO918" t="s">
        <v>240</v>
      </c>
      <c r="AP918" t="s">
        <v>240</v>
      </c>
      <c r="AQ918" t="s">
        <v>240</v>
      </c>
      <c r="AR918" t="s">
        <v>240</v>
      </c>
      <c r="AS918" t="s">
        <v>240</v>
      </c>
      <c r="AT918" t="s">
        <v>240</v>
      </c>
      <c r="AU918" t="s">
        <v>240</v>
      </c>
      <c r="AV918" t="s">
        <v>240</v>
      </c>
      <c r="AW918" t="s">
        <v>240</v>
      </c>
      <c r="AX918" s="259" t="s">
        <v>240</v>
      </c>
      <c r="AY918"/>
      <c r="AZ918" t="s">
        <v>240</v>
      </c>
    </row>
    <row r="919" spans="1:52" ht="15" x14ac:dyDescent="0.25">
      <c r="A919" s="272">
        <v>707262</v>
      </c>
      <c r="B919" s="268" t="s">
        <v>261</v>
      </c>
      <c r="C919" s="264" t="s">
        <v>188</v>
      </c>
      <c r="D919" s="264" t="s">
        <v>187</v>
      </c>
      <c r="E919" s="264" t="s">
        <v>187</v>
      </c>
      <c r="F919" s="264" t="s">
        <v>188</v>
      </c>
      <c r="G919" s="264" t="s">
        <v>187</v>
      </c>
      <c r="H919" s="264" t="s">
        <v>188</v>
      </c>
      <c r="I919" s="264" t="s">
        <v>187</v>
      </c>
      <c r="J919" s="264" t="s">
        <v>187</v>
      </c>
      <c r="K919" s="264" t="s">
        <v>187</v>
      </c>
      <c r="L919" s="264" t="s">
        <v>187</v>
      </c>
      <c r="M919" t="s">
        <v>186</v>
      </c>
      <c r="N919" t="s">
        <v>186</v>
      </c>
      <c r="O919" s="264" t="s">
        <v>240</v>
      </c>
      <c r="P919" s="264" t="s">
        <v>240</v>
      </c>
      <c r="Q919" s="264" t="s">
        <v>240</v>
      </c>
      <c r="R919" s="264" t="s">
        <v>240</v>
      </c>
      <c r="S919" s="264" t="s">
        <v>240</v>
      </c>
      <c r="T919" s="264" t="s">
        <v>240</v>
      </c>
      <c r="U919" s="264" t="s">
        <v>240</v>
      </c>
      <c r="V919" s="264" t="s">
        <v>240</v>
      </c>
      <c r="W919" s="264" t="s">
        <v>240</v>
      </c>
      <c r="X919" s="264" t="s">
        <v>240</v>
      </c>
      <c r="Y919" s="264" t="s">
        <v>240</v>
      </c>
      <c r="Z919" s="264" t="s">
        <v>240</v>
      </c>
      <c r="AA919" s="264" t="s">
        <v>240</v>
      </c>
      <c r="AB919" s="264" t="s">
        <v>240</v>
      </c>
      <c r="AC919" s="264" t="s">
        <v>240</v>
      </c>
      <c r="AD919" s="264" t="s">
        <v>240</v>
      </c>
      <c r="AE919" s="264" t="s">
        <v>240</v>
      </c>
      <c r="AF919" s="264" t="s">
        <v>240</v>
      </c>
      <c r="AG919" s="264" t="s">
        <v>240</v>
      </c>
      <c r="AH919" s="264" t="s">
        <v>240</v>
      </c>
      <c r="AI919" s="264" t="s">
        <v>240</v>
      </c>
      <c r="AJ919" s="264" t="s">
        <v>240</v>
      </c>
      <c r="AK919" s="264" t="s">
        <v>240</v>
      </c>
      <c r="AL919" s="264" t="s">
        <v>240</v>
      </c>
      <c r="AM919" s="264" t="s">
        <v>240</v>
      </c>
      <c r="AN919" s="264" t="s">
        <v>240</v>
      </c>
      <c r="AO919" s="264" t="s">
        <v>240</v>
      </c>
      <c r="AP919" s="264" t="s">
        <v>240</v>
      </c>
      <c r="AQ919" s="264" t="s">
        <v>240</v>
      </c>
      <c r="AR919" s="264" t="s">
        <v>240</v>
      </c>
      <c r="AS919" s="264" t="s">
        <v>240</v>
      </c>
      <c r="AT919" s="264" t="s">
        <v>240</v>
      </c>
      <c r="AU919" s="264" t="s">
        <v>240</v>
      </c>
      <c r="AV919" s="264" t="s">
        <v>240</v>
      </c>
      <c r="AW919" s="264" t="s">
        <v>240</v>
      </c>
      <c r="AX919" s="264" t="s">
        <v>240</v>
      </c>
      <c r="AY919" s="264" t="s">
        <v>2044</v>
      </c>
      <c r="AZ919" t="s">
        <v>240</v>
      </c>
    </row>
    <row r="920" spans="1:52" ht="15" x14ac:dyDescent="0.25">
      <c r="A920" s="272">
        <v>707263</v>
      </c>
      <c r="B920" s="268" t="s">
        <v>261</v>
      </c>
      <c r="C920" s="264" t="s">
        <v>187</v>
      </c>
      <c r="D920" s="264" t="s">
        <v>187</v>
      </c>
      <c r="E920" s="264" t="s">
        <v>188</v>
      </c>
      <c r="F920" s="264" t="s">
        <v>188</v>
      </c>
      <c r="G920" s="264" t="s">
        <v>188</v>
      </c>
      <c r="H920" s="264" t="s">
        <v>188</v>
      </c>
      <c r="I920" s="264" t="s">
        <v>187</v>
      </c>
      <c r="J920" s="264" t="s">
        <v>187</v>
      </c>
      <c r="K920" s="264" t="s">
        <v>187</v>
      </c>
      <c r="L920" s="264" t="s">
        <v>187</v>
      </c>
      <c r="M920" t="s">
        <v>186</v>
      </c>
      <c r="N920" t="s">
        <v>186</v>
      </c>
      <c r="O920" s="264" t="s">
        <v>240</v>
      </c>
      <c r="P920" s="264" t="s">
        <v>240</v>
      </c>
      <c r="Q920" s="264" t="s">
        <v>240</v>
      </c>
      <c r="R920" s="264" t="s">
        <v>240</v>
      </c>
      <c r="S920" s="264" t="s">
        <v>240</v>
      </c>
      <c r="T920" s="264" t="s">
        <v>240</v>
      </c>
      <c r="U920" s="264" t="s">
        <v>240</v>
      </c>
      <c r="V920" s="264" t="s">
        <v>240</v>
      </c>
      <c r="W920" s="264" t="s">
        <v>240</v>
      </c>
      <c r="X920" s="264" t="s">
        <v>240</v>
      </c>
      <c r="Y920" s="264" t="s">
        <v>240</v>
      </c>
      <c r="Z920" s="264" t="s">
        <v>240</v>
      </c>
      <c r="AA920" s="264" t="s">
        <v>240</v>
      </c>
      <c r="AB920" s="264" t="s">
        <v>240</v>
      </c>
      <c r="AC920" s="264" t="s">
        <v>240</v>
      </c>
      <c r="AD920" s="264" t="s">
        <v>240</v>
      </c>
      <c r="AE920" s="264" t="s">
        <v>240</v>
      </c>
      <c r="AF920" s="264" t="s">
        <v>240</v>
      </c>
      <c r="AG920" s="264" t="s">
        <v>240</v>
      </c>
      <c r="AH920" s="264" t="s">
        <v>240</v>
      </c>
      <c r="AI920" s="264" t="s">
        <v>240</v>
      </c>
      <c r="AJ920" s="264" t="s">
        <v>240</v>
      </c>
      <c r="AK920" s="264" t="s">
        <v>240</v>
      </c>
      <c r="AL920" s="264" t="s">
        <v>240</v>
      </c>
      <c r="AM920" s="264" t="s">
        <v>240</v>
      </c>
      <c r="AN920" s="264" t="s">
        <v>240</v>
      </c>
      <c r="AO920" s="264" t="s">
        <v>240</v>
      </c>
      <c r="AP920" s="264" t="s">
        <v>240</v>
      </c>
      <c r="AQ920" s="264" t="s">
        <v>240</v>
      </c>
      <c r="AR920" s="264" t="s">
        <v>240</v>
      </c>
      <c r="AS920" s="264" t="s">
        <v>240</v>
      </c>
      <c r="AT920" s="264" t="s">
        <v>240</v>
      </c>
      <c r="AU920" s="264" t="s">
        <v>240</v>
      </c>
      <c r="AV920" s="264" t="s">
        <v>240</v>
      </c>
      <c r="AW920" s="264" t="s">
        <v>240</v>
      </c>
      <c r="AX920" s="264" t="s">
        <v>240</v>
      </c>
      <c r="AY920" s="264" t="s">
        <v>2044</v>
      </c>
      <c r="AZ920" t="s">
        <v>240</v>
      </c>
    </row>
    <row r="921" spans="1:52" ht="15" x14ac:dyDescent="0.25">
      <c r="A921" s="272">
        <v>707264</v>
      </c>
      <c r="B921" s="268" t="s">
        <v>261</v>
      </c>
      <c r="C921" s="264" t="s">
        <v>187</v>
      </c>
      <c r="D921" s="264" t="s">
        <v>187</v>
      </c>
      <c r="E921" s="264" t="s">
        <v>188</v>
      </c>
      <c r="F921" s="264" t="s">
        <v>188</v>
      </c>
      <c r="G921" s="264" t="s">
        <v>187</v>
      </c>
      <c r="H921" s="264" t="s">
        <v>187</v>
      </c>
      <c r="I921" s="264" t="s">
        <v>187</v>
      </c>
      <c r="J921" s="264" t="s">
        <v>187</v>
      </c>
      <c r="K921" s="264" t="s">
        <v>187</v>
      </c>
      <c r="L921" s="264" t="s">
        <v>187</v>
      </c>
      <c r="M921" t="s">
        <v>188</v>
      </c>
      <c r="N921" t="s">
        <v>186</v>
      </c>
      <c r="O921" s="264" t="s">
        <v>240</v>
      </c>
      <c r="P921" s="264" t="s">
        <v>240</v>
      </c>
      <c r="Q921" s="264" t="s">
        <v>240</v>
      </c>
      <c r="R921" s="264" t="s">
        <v>240</v>
      </c>
      <c r="S921" s="264" t="s">
        <v>240</v>
      </c>
      <c r="T921" s="264" t="s">
        <v>240</v>
      </c>
      <c r="U921" s="264" t="s">
        <v>240</v>
      </c>
      <c r="V921" s="264" t="s">
        <v>240</v>
      </c>
      <c r="W921" s="264" t="s">
        <v>240</v>
      </c>
      <c r="X921" s="264" t="s">
        <v>240</v>
      </c>
      <c r="Y921" s="264" t="s">
        <v>240</v>
      </c>
      <c r="Z921" s="264" t="s">
        <v>240</v>
      </c>
      <c r="AA921" s="264" t="s">
        <v>240</v>
      </c>
      <c r="AB921" s="264" t="s">
        <v>240</v>
      </c>
      <c r="AC921" s="264" t="s">
        <v>240</v>
      </c>
      <c r="AD921" s="264" t="s">
        <v>240</v>
      </c>
      <c r="AE921" s="264" t="s">
        <v>240</v>
      </c>
      <c r="AF921" s="264" t="s">
        <v>240</v>
      </c>
      <c r="AG921" s="264" t="s">
        <v>240</v>
      </c>
      <c r="AH921" s="264" t="s">
        <v>240</v>
      </c>
      <c r="AI921" s="264" t="s">
        <v>240</v>
      </c>
      <c r="AJ921" s="264" t="s">
        <v>240</v>
      </c>
      <c r="AK921" s="264" t="s">
        <v>240</v>
      </c>
      <c r="AL921" s="264" t="s">
        <v>240</v>
      </c>
      <c r="AM921" s="264" t="s">
        <v>240</v>
      </c>
      <c r="AN921" s="264" t="s">
        <v>240</v>
      </c>
      <c r="AO921" s="264" t="s">
        <v>240</v>
      </c>
      <c r="AP921" s="264" t="s">
        <v>240</v>
      </c>
      <c r="AQ921" s="264" t="s">
        <v>240</v>
      </c>
      <c r="AR921" s="264" t="s">
        <v>240</v>
      </c>
      <c r="AS921" s="264" t="s">
        <v>240</v>
      </c>
      <c r="AT921" s="264" t="s">
        <v>240</v>
      </c>
      <c r="AU921" s="264" t="s">
        <v>240</v>
      </c>
      <c r="AV921" s="264" t="s">
        <v>240</v>
      </c>
      <c r="AW921" s="264" t="s">
        <v>240</v>
      </c>
      <c r="AX921" s="264" t="s">
        <v>240</v>
      </c>
      <c r="AY921" s="264" t="s">
        <v>2044</v>
      </c>
      <c r="AZ921" t="s">
        <v>240</v>
      </c>
    </row>
    <row r="922" spans="1:52" ht="21.75" x14ac:dyDescent="0.25">
      <c r="A922" s="275">
        <v>707265</v>
      </c>
      <c r="B922" s="268" t="s">
        <v>261</v>
      </c>
      <c r="C922" s="286" t="s">
        <v>188</v>
      </c>
      <c r="D922" s="286" t="s">
        <v>188</v>
      </c>
      <c r="E922" s="286" t="s">
        <v>187</v>
      </c>
      <c r="F922" s="286" t="s">
        <v>187</v>
      </c>
      <c r="G922" s="286" t="s">
        <v>188</v>
      </c>
      <c r="H922" s="286" t="s">
        <v>188</v>
      </c>
      <c r="I922" s="286" t="s">
        <v>187</v>
      </c>
      <c r="J922" s="286" t="s">
        <v>187</v>
      </c>
      <c r="K922" s="286" t="s">
        <v>187</v>
      </c>
      <c r="L922" s="286" t="s">
        <v>187</v>
      </c>
      <c r="M922" s="286" t="s">
        <v>187</v>
      </c>
      <c r="N922" s="286" t="s">
        <v>187</v>
      </c>
      <c r="O922" s="264"/>
      <c r="P922" s="264"/>
      <c r="Q922" s="264"/>
      <c r="R922" s="264"/>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c r="AS922" s="264"/>
      <c r="AT922" s="264"/>
      <c r="AU922" s="264"/>
      <c r="AV922" s="264"/>
      <c r="AW922" s="264"/>
      <c r="AX922" s="264"/>
      <c r="AY922" s="264" t="s">
        <v>2044</v>
      </c>
      <c r="AZ922" t="s">
        <v>240</v>
      </c>
    </row>
    <row r="923" spans="1:52" ht="15" x14ac:dyDescent="0.25">
      <c r="A923" s="272">
        <v>707266</v>
      </c>
      <c r="B923" s="268" t="s">
        <v>261</v>
      </c>
      <c r="C923" s="264" t="s">
        <v>188</v>
      </c>
      <c r="D923" s="264" t="s">
        <v>188</v>
      </c>
      <c r="E923" s="264" t="s">
        <v>188</v>
      </c>
      <c r="F923" s="264" t="s">
        <v>187</v>
      </c>
      <c r="G923" s="264" t="s">
        <v>188</v>
      </c>
      <c r="H923" s="264" t="s">
        <v>187</v>
      </c>
      <c r="I923" s="264" t="s">
        <v>187</v>
      </c>
      <c r="J923" s="264" t="s">
        <v>187</v>
      </c>
      <c r="K923" s="264" t="s">
        <v>187</v>
      </c>
      <c r="L923" s="264" t="s">
        <v>187</v>
      </c>
      <c r="M923" t="s">
        <v>186</v>
      </c>
      <c r="N923" t="s">
        <v>186</v>
      </c>
      <c r="O923" s="264" t="s">
        <v>240</v>
      </c>
      <c r="P923" s="264" t="s">
        <v>240</v>
      </c>
      <c r="Q923" s="264" t="s">
        <v>240</v>
      </c>
      <c r="R923" s="264" t="s">
        <v>240</v>
      </c>
      <c r="S923" s="264" t="s">
        <v>240</v>
      </c>
      <c r="T923" s="264" t="s">
        <v>240</v>
      </c>
      <c r="U923" s="264" t="s">
        <v>240</v>
      </c>
      <c r="V923" s="264" t="s">
        <v>240</v>
      </c>
      <c r="W923" s="264" t="s">
        <v>240</v>
      </c>
      <c r="X923" s="264" t="s">
        <v>240</v>
      </c>
      <c r="Y923" s="264" t="s">
        <v>240</v>
      </c>
      <c r="Z923" s="264" t="s">
        <v>240</v>
      </c>
      <c r="AA923" s="264" t="s">
        <v>240</v>
      </c>
      <c r="AB923" s="264" t="s">
        <v>240</v>
      </c>
      <c r="AC923" s="264" t="s">
        <v>240</v>
      </c>
      <c r="AD923" s="264" t="s">
        <v>240</v>
      </c>
      <c r="AE923" s="264" t="s">
        <v>240</v>
      </c>
      <c r="AF923" s="264" t="s">
        <v>240</v>
      </c>
      <c r="AG923" s="264" t="s">
        <v>240</v>
      </c>
      <c r="AH923" s="264" t="s">
        <v>240</v>
      </c>
      <c r="AI923" s="264" t="s">
        <v>240</v>
      </c>
      <c r="AJ923" s="264" t="s">
        <v>240</v>
      </c>
      <c r="AK923" s="264" t="s">
        <v>240</v>
      </c>
      <c r="AL923" s="264" t="s">
        <v>240</v>
      </c>
      <c r="AM923" s="264" t="s">
        <v>240</v>
      </c>
      <c r="AN923" s="264" t="s">
        <v>240</v>
      </c>
      <c r="AO923" s="264" t="s">
        <v>240</v>
      </c>
      <c r="AP923" s="264" t="s">
        <v>240</v>
      </c>
      <c r="AQ923" s="264" t="s">
        <v>240</v>
      </c>
      <c r="AR923" s="264" t="s">
        <v>240</v>
      </c>
      <c r="AS923" s="264" t="s">
        <v>240</v>
      </c>
      <c r="AT923" s="264" t="s">
        <v>240</v>
      </c>
      <c r="AU923" s="264" t="s">
        <v>240</v>
      </c>
      <c r="AV923" s="264" t="s">
        <v>240</v>
      </c>
      <c r="AW923" s="264" t="s">
        <v>240</v>
      </c>
      <c r="AX923" s="264" t="s">
        <v>240</v>
      </c>
      <c r="AY923" s="264" t="s">
        <v>2044</v>
      </c>
      <c r="AZ923" t="s">
        <v>240</v>
      </c>
    </row>
    <row r="924" spans="1:52" ht="15" x14ac:dyDescent="0.25">
      <c r="A924" s="272">
        <v>707267</v>
      </c>
      <c r="B924" s="268" t="s">
        <v>261</v>
      </c>
      <c r="C924" s="264" t="s">
        <v>187</v>
      </c>
      <c r="D924" s="264" t="s">
        <v>188</v>
      </c>
      <c r="E924" s="264" t="s">
        <v>188</v>
      </c>
      <c r="F924" s="264" t="s">
        <v>188</v>
      </c>
      <c r="G924" s="264" t="s">
        <v>188</v>
      </c>
      <c r="H924" s="264" t="s">
        <v>188</v>
      </c>
      <c r="I924" s="264" t="s">
        <v>187</v>
      </c>
      <c r="J924" s="264" t="s">
        <v>187</v>
      </c>
      <c r="K924" s="264" t="s">
        <v>187</v>
      </c>
      <c r="L924" s="264" t="s">
        <v>187</v>
      </c>
      <c r="M924" t="s">
        <v>186</v>
      </c>
      <c r="N924" t="s">
        <v>186</v>
      </c>
      <c r="O924" s="264" t="s">
        <v>240</v>
      </c>
      <c r="P924" s="264" t="s">
        <v>240</v>
      </c>
      <c r="Q924" s="264" t="s">
        <v>240</v>
      </c>
      <c r="R924" s="264" t="s">
        <v>240</v>
      </c>
      <c r="S924" s="264" t="s">
        <v>240</v>
      </c>
      <c r="T924" s="264" t="s">
        <v>240</v>
      </c>
      <c r="U924" s="264" t="s">
        <v>240</v>
      </c>
      <c r="V924" s="264" t="s">
        <v>240</v>
      </c>
      <c r="W924" s="264" t="s">
        <v>240</v>
      </c>
      <c r="X924" s="264" t="s">
        <v>240</v>
      </c>
      <c r="Y924" s="264" t="s">
        <v>240</v>
      </c>
      <c r="Z924" s="264" t="s">
        <v>240</v>
      </c>
      <c r="AA924" s="264" t="s">
        <v>240</v>
      </c>
      <c r="AB924" s="264" t="s">
        <v>240</v>
      </c>
      <c r="AC924" s="264" t="s">
        <v>240</v>
      </c>
      <c r="AD924" s="264" t="s">
        <v>240</v>
      </c>
      <c r="AE924" s="264" t="s">
        <v>240</v>
      </c>
      <c r="AF924" s="264" t="s">
        <v>240</v>
      </c>
      <c r="AG924" s="264" t="s">
        <v>240</v>
      </c>
      <c r="AH924" s="264" t="s">
        <v>240</v>
      </c>
      <c r="AI924" s="264" t="s">
        <v>240</v>
      </c>
      <c r="AJ924" s="264" t="s">
        <v>240</v>
      </c>
      <c r="AK924" s="264" t="s">
        <v>240</v>
      </c>
      <c r="AL924" s="264" t="s">
        <v>240</v>
      </c>
      <c r="AM924" s="264" t="s">
        <v>240</v>
      </c>
      <c r="AN924" s="264" t="s">
        <v>240</v>
      </c>
      <c r="AO924" s="264" t="s">
        <v>240</v>
      </c>
      <c r="AP924" s="264" t="s">
        <v>240</v>
      </c>
      <c r="AQ924" s="264" t="s">
        <v>240</v>
      </c>
      <c r="AR924" s="264" t="s">
        <v>240</v>
      </c>
      <c r="AS924" s="264" t="s">
        <v>240</v>
      </c>
      <c r="AT924" s="264" t="s">
        <v>240</v>
      </c>
      <c r="AU924" s="264" t="s">
        <v>240</v>
      </c>
      <c r="AV924" s="264" t="s">
        <v>240</v>
      </c>
      <c r="AW924" s="264" t="s">
        <v>240</v>
      </c>
      <c r="AX924" s="264" t="s">
        <v>240</v>
      </c>
      <c r="AY924" s="264" t="s">
        <v>2044</v>
      </c>
      <c r="AZ924" t="s">
        <v>240</v>
      </c>
    </row>
    <row r="925" spans="1:52" ht="15" x14ac:dyDescent="0.25">
      <c r="A925" s="272">
        <v>707268</v>
      </c>
      <c r="B925" s="268" t="s">
        <v>262</v>
      </c>
      <c r="C925" s="264" t="s">
        <v>188</v>
      </c>
      <c r="D925" s="264" t="s">
        <v>188</v>
      </c>
      <c r="E925" s="264" t="s">
        <v>188</v>
      </c>
      <c r="F925" s="264" t="s">
        <v>188</v>
      </c>
      <c r="G925" s="264" t="s">
        <v>188</v>
      </c>
      <c r="H925" s="264" t="s">
        <v>188</v>
      </c>
      <c r="I925" s="264" t="s">
        <v>187</v>
      </c>
      <c r="J925" s="264" t="s">
        <v>187</v>
      </c>
      <c r="K925" s="264" t="s">
        <v>187</v>
      </c>
      <c r="L925" s="264" t="s">
        <v>187</v>
      </c>
      <c r="M925" t="s">
        <v>188</v>
      </c>
      <c r="N925" t="s">
        <v>186</v>
      </c>
      <c r="O925" s="264" t="s">
        <v>240</v>
      </c>
      <c r="P925" s="264" t="s">
        <v>240</v>
      </c>
      <c r="Q925" s="264" t="s">
        <v>240</v>
      </c>
      <c r="R925" s="264" t="s">
        <v>240</v>
      </c>
      <c r="S925" s="264" t="s">
        <v>240</v>
      </c>
      <c r="T925" s="264" t="s">
        <v>240</v>
      </c>
      <c r="U925" s="264" t="s">
        <v>240</v>
      </c>
      <c r="V925" s="264" t="s">
        <v>240</v>
      </c>
      <c r="W925" s="264" t="s">
        <v>240</v>
      </c>
      <c r="X925" s="264" t="s">
        <v>240</v>
      </c>
      <c r="Y925" s="264" t="s">
        <v>240</v>
      </c>
      <c r="Z925" s="264" t="s">
        <v>240</v>
      </c>
      <c r="AA925" s="264" t="s">
        <v>240</v>
      </c>
      <c r="AB925" s="264" t="s">
        <v>240</v>
      </c>
      <c r="AC925" s="264" t="s">
        <v>240</v>
      </c>
      <c r="AD925" s="264" t="s">
        <v>240</v>
      </c>
      <c r="AE925" s="264" t="s">
        <v>240</v>
      </c>
      <c r="AF925" s="264" t="s">
        <v>240</v>
      </c>
      <c r="AG925" s="264" t="s">
        <v>240</v>
      </c>
      <c r="AH925" s="264" t="s">
        <v>240</v>
      </c>
      <c r="AI925" s="264" t="s">
        <v>240</v>
      </c>
      <c r="AJ925" s="264" t="s">
        <v>240</v>
      </c>
      <c r="AK925" s="264" t="s">
        <v>240</v>
      </c>
      <c r="AL925" s="264" t="s">
        <v>240</v>
      </c>
      <c r="AM925" s="264" t="s">
        <v>240</v>
      </c>
      <c r="AN925" s="264" t="s">
        <v>240</v>
      </c>
      <c r="AO925" s="264" t="s">
        <v>240</v>
      </c>
      <c r="AP925" s="264" t="s">
        <v>240</v>
      </c>
      <c r="AQ925" s="264" t="s">
        <v>240</v>
      </c>
      <c r="AR925" s="264" t="s">
        <v>240</v>
      </c>
      <c r="AS925" s="264" t="s">
        <v>240</v>
      </c>
      <c r="AT925" s="264" t="s">
        <v>240</v>
      </c>
      <c r="AU925" s="264" t="s">
        <v>240</v>
      </c>
      <c r="AV925" s="264" t="s">
        <v>240</v>
      </c>
      <c r="AW925" s="264" t="s">
        <v>240</v>
      </c>
      <c r="AX925" s="264" t="s">
        <v>240</v>
      </c>
      <c r="AY925" s="264" t="s">
        <v>2044</v>
      </c>
      <c r="AZ925" t="s">
        <v>240</v>
      </c>
    </row>
    <row r="926" spans="1:52" ht="15" x14ac:dyDescent="0.25">
      <c r="A926" s="272">
        <v>707269</v>
      </c>
      <c r="B926" s="268" t="s">
        <v>261</v>
      </c>
      <c r="C926" s="264" t="s">
        <v>188</v>
      </c>
      <c r="D926" s="264" t="s">
        <v>188</v>
      </c>
      <c r="E926" s="264" t="s">
        <v>188</v>
      </c>
      <c r="F926" s="264" t="s">
        <v>188</v>
      </c>
      <c r="G926" s="264" t="s">
        <v>188</v>
      </c>
      <c r="H926" s="264" t="s">
        <v>188</v>
      </c>
      <c r="I926" s="264" t="s">
        <v>187</v>
      </c>
      <c r="J926" s="264" t="s">
        <v>187</v>
      </c>
      <c r="K926" s="264" t="s">
        <v>187</v>
      </c>
      <c r="L926" s="264" t="s">
        <v>187</v>
      </c>
      <c r="M926" t="s">
        <v>2124</v>
      </c>
      <c r="N926" t="s">
        <v>186</v>
      </c>
      <c r="O926" s="264" t="s">
        <v>240</v>
      </c>
      <c r="P926" s="264" t="s">
        <v>240</v>
      </c>
      <c r="Q926" s="264" t="s">
        <v>240</v>
      </c>
      <c r="R926" s="264" t="s">
        <v>240</v>
      </c>
      <c r="S926" s="264" t="s">
        <v>240</v>
      </c>
      <c r="T926" s="264" t="s">
        <v>240</v>
      </c>
      <c r="U926" s="264" t="s">
        <v>240</v>
      </c>
      <c r="V926" s="264" t="s">
        <v>240</v>
      </c>
      <c r="W926" s="264" t="s">
        <v>240</v>
      </c>
      <c r="X926" s="264" t="s">
        <v>240</v>
      </c>
      <c r="Y926" s="264" t="s">
        <v>240</v>
      </c>
      <c r="Z926" s="264" t="s">
        <v>240</v>
      </c>
      <c r="AA926" s="264" t="s">
        <v>240</v>
      </c>
      <c r="AB926" s="264" t="s">
        <v>240</v>
      </c>
      <c r="AC926" s="264" t="s">
        <v>240</v>
      </c>
      <c r="AD926" s="264" t="s">
        <v>240</v>
      </c>
      <c r="AE926" s="264" t="s">
        <v>240</v>
      </c>
      <c r="AF926" s="264" t="s">
        <v>240</v>
      </c>
      <c r="AG926" s="264" t="s">
        <v>240</v>
      </c>
      <c r="AH926" s="264" t="s">
        <v>240</v>
      </c>
      <c r="AI926" s="264" t="s">
        <v>240</v>
      </c>
      <c r="AJ926" s="264" t="s">
        <v>240</v>
      </c>
      <c r="AK926" s="264" t="s">
        <v>240</v>
      </c>
      <c r="AL926" s="264" t="s">
        <v>240</v>
      </c>
      <c r="AM926" s="264" t="s">
        <v>240</v>
      </c>
      <c r="AN926" s="264" t="s">
        <v>240</v>
      </c>
      <c r="AO926" s="264" t="s">
        <v>240</v>
      </c>
      <c r="AP926" s="264" t="s">
        <v>240</v>
      </c>
      <c r="AQ926" s="264" t="s">
        <v>240</v>
      </c>
      <c r="AR926" s="264" t="s">
        <v>240</v>
      </c>
      <c r="AS926" s="264" t="s">
        <v>240</v>
      </c>
      <c r="AT926" s="264" t="s">
        <v>240</v>
      </c>
      <c r="AU926" s="264" t="s">
        <v>240</v>
      </c>
      <c r="AV926" s="264" t="s">
        <v>240</v>
      </c>
      <c r="AW926" s="264" t="s">
        <v>240</v>
      </c>
      <c r="AX926" s="264" t="s">
        <v>240</v>
      </c>
      <c r="AY926" s="264" t="s">
        <v>2044</v>
      </c>
      <c r="AZ926" t="s">
        <v>240</v>
      </c>
    </row>
    <row r="927" spans="1:52" ht="15" x14ac:dyDescent="0.25">
      <c r="A927" s="273">
        <v>707270</v>
      </c>
      <c r="B927" s="274" t="s">
        <v>261</v>
      </c>
      <c r="C927" t="s">
        <v>188</v>
      </c>
      <c r="D927" t="s">
        <v>188</v>
      </c>
      <c r="E927" t="s">
        <v>187</v>
      </c>
      <c r="F927" t="s">
        <v>188</v>
      </c>
      <c r="G927" t="s">
        <v>188</v>
      </c>
      <c r="H927" t="s">
        <v>187</v>
      </c>
      <c r="I927" t="s">
        <v>187</v>
      </c>
      <c r="J927" t="s">
        <v>187</v>
      </c>
      <c r="K927" t="s">
        <v>187</v>
      </c>
      <c r="L927" t="s">
        <v>187</v>
      </c>
      <c r="M927" t="s">
        <v>187</v>
      </c>
      <c r="N927" t="s">
        <v>187</v>
      </c>
      <c r="O927" t="s">
        <v>240</v>
      </c>
      <c r="P927" t="s">
        <v>240</v>
      </c>
      <c r="Q927" t="s">
        <v>240</v>
      </c>
      <c r="R927" t="s">
        <v>240</v>
      </c>
      <c r="S927" t="s">
        <v>240</v>
      </c>
      <c r="T927" t="s">
        <v>240</v>
      </c>
      <c r="U927" t="s">
        <v>240</v>
      </c>
      <c r="V927" t="s">
        <v>240</v>
      </c>
      <c r="W927" t="s">
        <v>240</v>
      </c>
      <c r="X927" t="s">
        <v>240</v>
      </c>
      <c r="Y927" t="s">
        <v>240</v>
      </c>
      <c r="Z927" t="s">
        <v>240</v>
      </c>
      <c r="AA927" t="s">
        <v>240</v>
      </c>
      <c r="AB927" t="s">
        <v>240</v>
      </c>
      <c r="AC927" t="s">
        <v>240</v>
      </c>
      <c r="AD927" t="s">
        <v>240</v>
      </c>
      <c r="AE927" t="s">
        <v>240</v>
      </c>
      <c r="AF927" t="s">
        <v>240</v>
      </c>
      <c r="AG927" t="s">
        <v>240</v>
      </c>
      <c r="AH927" t="s">
        <v>240</v>
      </c>
      <c r="AI927" t="s">
        <v>240</v>
      </c>
      <c r="AJ927" t="s">
        <v>240</v>
      </c>
      <c r="AK927" t="s">
        <v>240</v>
      </c>
      <c r="AL927" t="s">
        <v>240</v>
      </c>
      <c r="AM927" t="s">
        <v>240</v>
      </c>
      <c r="AN927" t="s">
        <v>240</v>
      </c>
      <c r="AO927" t="s">
        <v>240</v>
      </c>
      <c r="AP927" t="s">
        <v>240</v>
      </c>
      <c r="AQ927" t="s">
        <v>240</v>
      </c>
      <c r="AR927" t="s">
        <v>240</v>
      </c>
      <c r="AS927" t="s">
        <v>240</v>
      </c>
      <c r="AT927" t="s">
        <v>240</v>
      </c>
      <c r="AU927" t="s">
        <v>240</v>
      </c>
      <c r="AV927" t="s">
        <v>240</v>
      </c>
      <c r="AW927" t="s">
        <v>240</v>
      </c>
      <c r="AX927" s="259" t="s">
        <v>240</v>
      </c>
      <c r="AY927"/>
      <c r="AZ927" t="s">
        <v>240</v>
      </c>
    </row>
    <row r="928" spans="1:52" ht="15" x14ac:dyDescent="0.25">
      <c r="A928" s="273">
        <v>707271</v>
      </c>
      <c r="B928" s="274" t="s">
        <v>261</v>
      </c>
      <c r="C928" t="s">
        <v>240</v>
      </c>
      <c r="D928" t="s">
        <v>240</v>
      </c>
      <c r="E928" t="s">
        <v>240</v>
      </c>
      <c r="F928" t="s">
        <v>240</v>
      </c>
      <c r="G928" t="s">
        <v>240</v>
      </c>
      <c r="H928" t="s">
        <v>240</v>
      </c>
      <c r="I928" t="s">
        <v>240</v>
      </c>
      <c r="J928" t="s">
        <v>240</v>
      </c>
      <c r="K928" t="s">
        <v>240</v>
      </c>
      <c r="L928" t="s">
        <v>240</v>
      </c>
      <c r="M928" t="s">
        <v>240</v>
      </c>
      <c r="N928" t="s">
        <v>240</v>
      </c>
      <c r="O928" t="s">
        <v>240</v>
      </c>
      <c r="P928" t="s">
        <v>240</v>
      </c>
      <c r="Q928" t="s">
        <v>240</v>
      </c>
      <c r="R928" t="s">
        <v>240</v>
      </c>
      <c r="S928" t="s">
        <v>240</v>
      </c>
      <c r="T928" t="s">
        <v>240</v>
      </c>
      <c r="U928" t="s">
        <v>240</v>
      </c>
      <c r="V928" t="s">
        <v>240</v>
      </c>
      <c r="W928" t="s">
        <v>240</v>
      </c>
      <c r="X928" t="s">
        <v>240</v>
      </c>
      <c r="Y928" t="s">
        <v>240</v>
      </c>
      <c r="Z928" t="s">
        <v>240</v>
      </c>
      <c r="AA928" t="s">
        <v>240</v>
      </c>
      <c r="AB928" t="s">
        <v>240</v>
      </c>
      <c r="AC928" t="s">
        <v>240</v>
      </c>
      <c r="AD928" t="s">
        <v>240</v>
      </c>
      <c r="AE928" t="s">
        <v>240</v>
      </c>
      <c r="AF928" t="s">
        <v>240</v>
      </c>
      <c r="AG928" t="s">
        <v>240</v>
      </c>
      <c r="AH928" t="s">
        <v>240</v>
      </c>
      <c r="AI928" t="s">
        <v>240</v>
      </c>
      <c r="AJ928" t="s">
        <v>240</v>
      </c>
      <c r="AK928" t="s">
        <v>240</v>
      </c>
      <c r="AL928" t="s">
        <v>240</v>
      </c>
      <c r="AM928" t="s">
        <v>240</v>
      </c>
      <c r="AN928" t="s">
        <v>240</v>
      </c>
      <c r="AO928" t="s">
        <v>240</v>
      </c>
      <c r="AP928" t="s">
        <v>240</v>
      </c>
      <c r="AQ928" t="s">
        <v>240</v>
      </c>
      <c r="AR928" t="s">
        <v>240</v>
      </c>
      <c r="AS928"/>
      <c r="AT928" t="s">
        <v>240</v>
      </c>
      <c r="AU928" t="s">
        <v>240</v>
      </c>
      <c r="AV928" t="s">
        <v>240</v>
      </c>
      <c r="AW928" t="s">
        <v>240</v>
      </c>
      <c r="AX928" s="259" t="s">
        <v>240</v>
      </c>
      <c r="AY928"/>
      <c r="AZ928" t="s">
        <v>240</v>
      </c>
    </row>
    <row r="929" spans="1:52" ht="15" x14ac:dyDescent="0.25">
      <c r="A929" s="273">
        <v>707272</v>
      </c>
      <c r="B929" s="274" t="s">
        <v>261</v>
      </c>
      <c r="C929" t="s">
        <v>188</v>
      </c>
      <c r="D929" t="s">
        <v>186</v>
      </c>
      <c r="E929" t="s">
        <v>186</v>
      </c>
      <c r="F929" t="s">
        <v>188</v>
      </c>
      <c r="G929" t="s">
        <v>188</v>
      </c>
      <c r="H929" t="s">
        <v>188</v>
      </c>
      <c r="I929" t="s">
        <v>188</v>
      </c>
      <c r="J929" t="s">
        <v>188</v>
      </c>
      <c r="K929" t="s">
        <v>186</v>
      </c>
      <c r="L929" t="s">
        <v>186</v>
      </c>
      <c r="M929" t="s">
        <v>188</v>
      </c>
      <c r="N929" t="s">
        <v>188</v>
      </c>
      <c r="O929" t="s">
        <v>240</v>
      </c>
      <c r="P929" t="s">
        <v>240</v>
      </c>
      <c r="Q929" t="s">
        <v>240</v>
      </c>
      <c r="R929" t="s">
        <v>240</v>
      </c>
      <c r="S929" t="s">
        <v>240</v>
      </c>
      <c r="T929" t="s">
        <v>240</v>
      </c>
      <c r="U929" t="s">
        <v>240</v>
      </c>
      <c r="V929" t="s">
        <v>240</v>
      </c>
      <c r="W929" t="s">
        <v>240</v>
      </c>
      <c r="X929" t="s">
        <v>240</v>
      </c>
      <c r="Y929" t="s">
        <v>240</v>
      </c>
      <c r="Z929" t="s">
        <v>240</v>
      </c>
      <c r="AA929" t="s">
        <v>240</v>
      </c>
      <c r="AB929" t="s">
        <v>240</v>
      </c>
      <c r="AC929" t="s">
        <v>240</v>
      </c>
      <c r="AD929" t="s">
        <v>240</v>
      </c>
      <c r="AE929" t="s">
        <v>240</v>
      </c>
      <c r="AF929" t="s">
        <v>240</v>
      </c>
      <c r="AG929" t="s">
        <v>240</v>
      </c>
      <c r="AH929" t="s">
        <v>240</v>
      </c>
      <c r="AI929" t="s">
        <v>240</v>
      </c>
      <c r="AJ929" t="s">
        <v>240</v>
      </c>
      <c r="AK929" t="s">
        <v>240</v>
      </c>
      <c r="AL929" t="s">
        <v>240</v>
      </c>
      <c r="AM929" t="s">
        <v>240</v>
      </c>
      <c r="AN929" t="s">
        <v>240</v>
      </c>
      <c r="AO929" t="s">
        <v>240</v>
      </c>
      <c r="AP929" t="s">
        <v>240</v>
      </c>
      <c r="AQ929" t="s">
        <v>240</v>
      </c>
      <c r="AR929" t="s">
        <v>240</v>
      </c>
      <c r="AS929" t="s">
        <v>240</v>
      </c>
      <c r="AT929" t="s">
        <v>240</v>
      </c>
      <c r="AU929" t="s">
        <v>240</v>
      </c>
      <c r="AV929" t="s">
        <v>240</v>
      </c>
      <c r="AW929" t="s">
        <v>240</v>
      </c>
      <c r="AX929" s="259" t="s">
        <v>240</v>
      </c>
      <c r="AY929"/>
      <c r="AZ929" t="s">
        <v>240</v>
      </c>
    </row>
    <row r="930" spans="1:52" ht="15" x14ac:dyDescent="0.25">
      <c r="A930" s="272">
        <v>707273</v>
      </c>
      <c r="B930" s="268" t="s">
        <v>261</v>
      </c>
      <c r="C930" s="264" t="s">
        <v>188</v>
      </c>
      <c r="D930" s="264" t="s">
        <v>188</v>
      </c>
      <c r="E930" s="264" t="s">
        <v>188</v>
      </c>
      <c r="F930" s="264" t="s">
        <v>187</v>
      </c>
      <c r="G930" s="264" t="s">
        <v>187</v>
      </c>
      <c r="H930" s="264" t="s">
        <v>187</v>
      </c>
      <c r="I930" s="264" t="s">
        <v>187</v>
      </c>
      <c r="J930" s="264" t="s">
        <v>187</v>
      </c>
      <c r="K930" s="264" t="s">
        <v>187</v>
      </c>
      <c r="L930" s="264" t="s">
        <v>187</v>
      </c>
      <c r="M930" t="s">
        <v>2124</v>
      </c>
      <c r="N930" t="s">
        <v>186</v>
      </c>
      <c r="O930" s="264" t="s">
        <v>240</v>
      </c>
      <c r="P930" s="264" t="s">
        <v>240</v>
      </c>
      <c r="Q930" s="264" t="s">
        <v>240</v>
      </c>
      <c r="R930" s="264" t="s">
        <v>240</v>
      </c>
      <c r="S930" s="264" t="s">
        <v>240</v>
      </c>
      <c r="T930" s="264" t="s">
        <v>240</v>
      </c>
      <c r="U930" s="264" t="s">
        <v>240</v>
      </c>
      <c r="V930" s="264" t="s">
        <v>240</v>
      </c>
      <c r="W930" s="264" t="s">
        <v>240</v>
      </c>
      <c r="X930" s="264" t="s">
        <v>240</v>
      </c>
      <c r="Y930" s="264" t="s">
        <v>240</v>
      </c>
      <c r="Z930" s="264" t="s">
        <v>240</v>
      </c>
      <c r="AA930" s="264" t="s">
        <v>240</v>
      </c>
      <c r="AB930" s="264" t="s">
        <v>240</v>
      </c>
      <c r="AC930" s="264" t="s">
        <v>240</v>
      </c>
      <c r="AD930" s="264" t="s">
        <v>240</v>
      </c>
      <c r="AE930" s="264" t="s">
        <v>240</v>
      </c>
      <c r="AF930" s="264" t="s">
        <v>240</v>
      </c>
      <c r="AG930" s="264" t="s">
        <v>240</v>
      </c>
      <c r="AH930" s="264" t="s">
        <v>240</v>
      </c>
      <c r="AI930" s="264" t="s">
        <v>240</v>
      </c>
      <c r="AJ930" s="264" t="s">
        <v>240</v>
      </c>
      <c r="AK930" s="264" t="s">
        <v>240</v>
      </c>
      <c r="AL930" s="264" t="s">
        <v>240</v>
      </c>
      <c r="AM930" s="264" t="s">
        <v>240</v>
      </c>
      <c r="AN930" s="264" t="s">
        <v>240</v>
      </c>
      <c r="AO930" s="264" t="s">
        <v>240</v>
      </c>
      <c r="AP930" s="264" t="s">
        <v>240</v>
      </c>
      <c r="AQ930" s="264" t="s">
        <v>240</v>
      </c>
      <c r="AR930" s="264" t="s">
        <v>240</v>
      </c>
      <c r="AS930" s="264" t="s">
        <v>240</v>
      </c>
      <c r="AT930" s="264" t="s">
        <v>240</v>
      </c>
      <c r="AU930" s="264" t="s">
        <v>240</v>
      </c>
      <c r="AV930" s="264" t="s">
        <v>240</v>
      </c>
      <c r="AW930" s="264" t="s">
        <v>240</v>
      </c>
      <c r="AX930" s="264" t="s">
        <v>240</v>
      </c>
      <c r="AY930" s="264" t="s">
        <v>2044</v>
      </c>
      <c r="AZ930" t="s">
        <v>240</v>
      </c>
    </row>
    <row r="931" spans="1:52" ht="15" x14ac:dyDescent="0.25">
      <c r="A931" s="272">
        <v>707274</v>
      </c>
      <c r="B931" s="268" t="s">
        <v>261</v>
      </c>
      <c r="C931" s="264" t="s">
        <v>188</v>
      </c>
      <c r="D931" s="264" t="s">
        <v>188</v>
      </c>
      <c r="E931" s="264" t="s">
        <v>188</v>
      </c>
      <c r="F931" s="264" t="s">
        <v>188</v>
      </c>
      <c r="G931" s="264" t="s">
        <v>188</v>
      </c>
      <c r="H931" s="264" t="s">
        <v>188</v>
      </c>
      <c r="I931" s="264" t="s">
        <v>187</v>
      </c>
      <c r="J931" s="264" t="s">
        <v>187</v>
      </c>
      <c r="K931" s="264" t="s">
        <v>187</v>
      </c>
      <c r="L931" s="264" t="s">
        <v>187</v>
      </c>
      <c r="M931" t="s">
        <v>186</v>
      </c>
      <c r="N931" t="s">
        <v>186</v>
      </c>
      <c r="O931" s="264" t="s">
        <v>240</v>
      </c>
      <c r="P931" s="264" t="s">
        <v>240</v>
      </c>
      <c r="Q931" s="264" t="s">
        <v>240</v>
      </c>
      <c r="R931" s="264" t="s">
        <v>240</v>
      </c>
      <c r="S931" s="264" t="s">
        <v>240</v>
      </c>
      <c r="T931" s="264" t="s">
        <v>240</v>
      </c>
      <c r="U931" s="264" t="s">
        <v>240</v>
      </c>
      <c r="V931" s="264" t="s">
        <v>240</v>
      </c>
      <c r="W931" s="264" t="s">
        <v>240</v>
      </c>
      <c r="X931" s="264" t="s">
        <v>240</v>
      </c>
      <c r="Y931" s="264" t="s">
        <v>240</v>
      </c>
      <c r="Z931" s="264" t="s">
        <v>240</v>
      </c>
      <c r="AA931" s="264" t="s">
        <v>240</v>
      </c>
      <c r="AB931" s="264" t="s">
        <v>240</v>
      </c>
      <c r="AC931" s="264" t="s">
        <v>240</v>
      </c>
      <c r="AD931" s="264" t="s">
        <v>240</v>
      </c>
      <c r="AE931" s="264" t="s">
        <v>240</v>
      </c>
      <c r="AF931" s="264" t="s">
        <v>240</v>
      </c>
      <c r="AG931" s="264" t="s">
        <v>240</v>
      </c>
      <c r="AH931" s="264" t="s">
        <v>240</v>
      </c>
      <c r="AI931" s="264" t="s">
        <v>240</v>
      </c>
      <c r="AJ931" s="264" t="s">
        <v>240</v>
      </c>
      <c r="AK931" s="264" t="s">
        <v>240</v>
      </c>
      <c r="AL931" s="264" t="s">
        <v>240</v>
      </c>
      <c r="AM931" s="264" t="s">
        <v>240</v>
      </c>
      <c r="AN931" s="264" t="s">
        <v>240</v>
      </c>
      <c r="AO931" s="264" t="s">
        <v>240</v>
      </c>
      <c r="AP931" s="264" t="s">
        <v>240</v>
      </c>
      <c r="AQ931" s="264" t="s">
        <v>240</v>
      </c>
      <c r="AR931" s="264" t="s">
        <v>240</v>
      </c>
      <c r="AS931" s="264" t="s">
        <v>240</v>
      </c>
      <c r="AT931" s="264" t="s">
        <v>240</v>
      </c>
      <c r="AU931" s="264" t="s">
        <v>240</v>
      </c>
      <c r="AV931" s="264" t="s">
        <v>240</v>
      </c>
      <c r="AW931" s="264" t="s">
        <v>240</v>
      </c>
      <c r="AX931" s="264" t="s">
        <v>240</v>
      </c>
      <c r="AY931" s="264" t="s">
        <v>2044</v>
      </c>
      <c r="AZ931" t="s">
        <v>240</v>
      </c>
    </row>
    <row r="932" spans="1:52" ht="15" x14ac:dyDescent="0.25">
      <c r="A932" s="275">
        <v>707275</v>
      </c>
      <c r="B932" s="268" t="s">
        <v>261</v>
      </c>
      <c r="C932" s="209" t="s">
        <v>186</v>
      </c>
      <c r="D932" s="209" t="s">
        <v>186</v>
      </c>
      <c r="E932" s="209" t="s">
        <v>188</v>
      </c>
      <c r="F932" s="209" t="s">
        <v>188</v>
      </c>
      <c r="G932" s="209" t="s">
        <v>186</v>
      </c>
      <c r="H932" s="209" t="s">
        <v>188</v>
      </c>
      <c r="I932" s="209" t="s">
        <v>187</v>
      </c>
      <c r="J932" s="209" t="s">
        <v>187</v>
      </c>
      <c r="K932" s="209" t="s">
        <v>187</v>
      </c>
      <c r="L932" s="209" t="s">
        <v>187</v>
      </c>
      <c r="M932" s="209" t="s">
        <v>187</v>
      </c>
      <c r="N932" s="209" t="s">
        <v>188</v>
      </c>
      <c r="O932" s="264"/>
      <c r="P932" s="264"/>
      <c r="Q932" s="264"/>
      <c r="R932" s="264"/>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c r="AS932" s="264"/>
      <c r="AT932" s="264"/>
      <c r="AU932" s="264"/>
      <c r="AV932" s="264"/>
      <c r="AW932" s="264"/>
      <c r="AX932" s="264"/>
      <c r="AY932" s="264" t="s">
        <v>2044</v>
      </c>
      <c r="AZ932" t="s">
        <v>240</v>
      </c>
    </row>
    <row r="933" spans="1:52" ht="15" x14ac:dyDescent="0.25">
      <c r="A933" s="272">
        <v>707276</v>
      </c>
      <c r="B933" s="268" t="s">
        <v>261</v>
      </c>
      <c r="C933" s="264" t="s">
        <v>188</v>
      </c>
      <c r="D933" s="264" t="s">
        <v>186</v>
      </c>
      <c r="E933" s="264" t="s">
        <v>188</v>
      </c>
      <c r="F933" s="264" t="s">
        <v>188</v>
      </c>
      <c r="G933" s="264" t="s">
        <v>187</v>
      </c>
      <c r="H933" s="264" t="s">
        <v>188</v>
      </c>
      <c r="I933" s="264" t="s">
        <v>187</v>
      </c>
      <c r="J933" s="264" t="s">
        <v>187</v>
      </c>
      <c r="K933" s="264" t="s">
        <v>188</v>
      </c>
      <c r="L933" s="264" t="s">
        <v>187</v>
      </c>
      <c r="M933" t="s">
        <v>188</v>
      </c>
      <c r="N933" t="s">
        <v>186</v>
      </c>
      <c r="O933" s="264" t="s">
        <v>240</v>
      </c>
      <c r="P933" s="264" t="s">
        <v>240</v>
      </c>
      <c r="Q933" s="264" t="s">
        <v>240</v>
      </c>
      <c r="R933" s="264" t="s">
        <v>240</v>
      </c>
      <c r="S933" s="264" t="s">
        <v>240</v>
      </c>
      <c r="T933" s="264" t="s">
        <v>240</v>
      </c>
      <c r="U933" s="264" t="s">
        <v>240</v>
      </c>
      <c r="V933" s="264" t="s">
        <v>240</v>
      </c>
      <c r="W933" s="264" t="s">
        <v>240</v>
      </c>
      <c r="X933" s="264" t="s">
        <v>240</v>
      </c>
      <c r="Y933" s="264" t="s">
        <v>240</v>
      </c>
      <c r="Z933" s="264" t="s">
        <v>240</v>
      </c>
      <c r="AA933" s="264" t="s">
        <v>240</v>
      </c>
      <c r="AB933" s="264" t="s">
        <v>240</v>
      </c>
      <c r="AC933" s="264" t="s">
        <v>240</v>
      </c>
      <c r="AD933" s="264" t="s">
        <v>240</v>
      </c>
      <c r="AE933" s="264" t="s">
        <v>240</v>
      </c>
      <c r="AF933" s="264" t="s">
        <v>240</v>
      </c>
      <c r="AG933" s="264" t="s">
        <v>240</v>
      </c>
      <c r="AH933" s="264" t="s">
        <v>240</v>
      </c>
      <c r="AI933" s="264" t="s">
        <v>240</v>
      </c>
      <c r="AJ933" s="264" t="s">
        <v>240</v>
      </c>
      <c r="AK933" s="264" t="s">
        <v>240</v>
      </c>
      <c r="AL933" s="264" t="s">
        <v>240</v>
      </c>
      <c r="AM933" s="264" t="s">
        <v>240</v>
      </c>
      <c r="AN933" s="264" t="s">
        <v>240</v>
      </c>
      <c r="AO933" s="264" t="s">
        <v>240</v>
      </c>
      <c r="AP933" s="264" t="s">
        <v>240</v>
      </c>
      <c r="AQ933" s="264" t="s">
        <v>240</v>
      </c>
      <c r="AR933" s="264" t="s">
        <v>240</v>
      </c>
      <c r="AS933" s="264" t="s">
        <v>240</v>
      </c>
      <c r="AT933" s="264" t="s">
        <v>240</v>
      </c>
      <c r="AU933" s="264" t="s">
        <v>240</v>
      </c>
      <c r="AV933" s="264" t="s">
        <v>240</v>
      </c>
      <c r="AW933" s="264" t="s">
        <v>240</v>
      </c>
      <c r="AX933" s="264" t="s">
        <v>240</v>
      </c>
      <c r="AY933" s="264" t="s">
        <v>2044</v>
      </c>
      <c r="AZ933" t="s">
        <v>240</v>
      </c>
    </row>
    <row r="934" spans="1:52" ht="15" x14ac:dyDescent="0.25">
      <c r="A934" s="272">
        <v>707277</v>
      </c>
      <c r="B934" s="268" t="s">
        <v>261</v>
      </c>
      <c r="C934" s="264" t="s">
        <v>188</v>
      </c>
      <c r="D934" s="264" t="s">
        <v>186</v>
      </c>
      <c r="E934" s="264" t="s">
        <v>186</v>
      </c>
      <c r="F934" s="264" t="s">
        <v>186</v>
      </c>
      <c r="G934" s="264" t="s">
        <v>188</v>
      </c>
      <c r="H934" s="264" t="s">
        <v>186</v>
      </c>
      <c r="I934" s="264" t="s">
        <v>187</v>
      </c>
      <c r="J934" s="264" t="s">
        <v>186</v>
      </c>
      <c r="K934" s="264" t="s">
        <v>186</v>
      </c>
      <c r="L934" s="264" t="s">
        <v>187</v>
      </c>
      <c r="M934" t="s">
        <v>2124</v>
      </c>
      <c r="N934" t="s">
        <v>186</v>
      </c>
      <c r="O934" s="264" t="s">
        <v>240</v>
      </c>
      <c r="P934" s="264" t="s">
        <v>240</v>
      </c>
      <c r="Q934" s="264" t="s">
        <v>240</v>
      </c>
      <c r="R934" s="264" t="s">
        <v>240</v>
      </c>
      <c r="S934" s="264" t="s">
        <v>240</v>
      </c>
      <c r="T934" s="264" t="s">
        <v>240</v>
      </c>
      <c r="U934" s="264" t="s">
        <v>240</v>
      </c>
      <c r="V934" s="264" t="s">
        <v>240</v>
      </c>
      <c r="W934" s="264" t="s">
        <v>240</v>
      </c>
      <c r="X934" s="264" t="s">
        <v>240</v>
      </c>
      <c r="Y934" s="264" t="s">
        <v>240</v>
      </c>
      <c r="Z934" s="264" t="s">
        <v>240</v>
      </c>
      <c r="AA934" s="264" t="s">
        <v>240</v>
      </c>
      <c r="AB934" s="264" t="s">
        <v>240</v>
      </c>
      <c r="AC934" s="264" t="s">
        <v>240</v>
      </c>
      <c r="AD934" s="264" t="s">
        <v>240</v>
      </c>
      <c r="AE934" s="264" t="s">
        <v>240</v>
      </c>
      <c r="AF934" s="264" t="s">
        <v>240</v>
      </c>
      <c r="AG934" s="264" t="s">
        <v>240</v>
      </c>
      <c r="AH934" s="264" t="s">
        <v>240</v>
      </c>
      <c r="AI934" s="264" t="s">
        <v>240</v>
      </c>
      <c r="AJ934" s="264" t="s">
        <v>240</v>
      </c>
      <c r="AK934" s="264" t="s">
        <v>240</v>
      </c>
      <c r="AL934" s="264" t="s">
        <v>240</v>
      </c>
      <c r="AM934" s="264" t="s">
        <v>240</v>
      </c>
      <c r="AN934" s="264" t="s">
        <v>240</v>
      </c>
      <c r="AO934" s="264" t="s">
        <v>240</v>
      </c>
      <c r="AP934" s="264" t="s">
        <v>240</v>
      </c>
      <c r="AQ934" s="264" t="s">
        <v>240</v>
      </c>
      <c r="AR934" s="264" t="s">
        <v>240</v>
      </c>
      <c r="AS934" s="264" t="s">
        <v>240</v>
      </c>
      <c r="AT934" s="264" t="s">
        <v>240</v>
      </c>
      <c r="AU934" s="264" t="s">
        <v>240</v>
      </c>
      <c r="AV934" s="264" t="s">
        <v>240</v>
      </c>
      <c r="AW934" s="264" t="s">
        <v>240</v>
      </c>
      <c r="AX934" s="264" t="s">
        <v>240</v>
      </c>
      <c r="AY934" s="264" t="s">
        <v>2044</v>
      </c>
      <c r="AZ934" t="s">
        <v>240</v>
      </c>
    </row>
    <row r="935" spans="1:52" ht="15" x14ac:dyDescent="0.25">
      <c r="A935" s="272">
        <v>707278</v>
      </c>
      <c r="B935" s="268" t="s">
        <v>261</v>
      </c>
      <c r="C935" s="264" t="s">
        <v>188</v>
      </c>
      <c r="D935" s="264" t="s">
        <v>188</v>
      </c>
      <c r="E935" s="264" t="s">
        <v>188</v>
      </c>
      <c r="F935" s="264" t="s">
        <v>188</v>
      </c>
      <c r="G935" s="264" t="s">
        <v>188</v>
      </c>
      <c r="H935" s="264" t="s">
        <v>188</v>
      </c>
      <c r="I935" s="264" t="s">
        <v>187</v>
      </c>
      <c r="J935" s="264" t="s">
        <v>187</v>
      </c>
      <c r="K935" s="264" t="s">
        <v>187</v>
      </c>
      <c r="L935" s="264" t="s">
        <v>187</v>
      </c>
      <c r="M935" t="s">
        <v>186</v>
      </c>
      <c r="N935" t="s">
        <v>186</v>
      </c>
      <c r="O935" s="264" t="s">
        <v>240</v>
      </c>
      <c r="P935" s="264" t="s">
        <v>240</v>
      </c>
      <c r="Q935" s="264" t="s">
        <v>240</v>
      </c>
      <c r="R935" s="264" t="s">
        <v>240</v>
      </c>
      <c r="S935" s="264" t="s">
        <v>240</v>
      </c>
      <c r="T935" s="264" t="s">
        <v>240</v>
      </c>
      <c r="U935" s="264" t="s">
        <v>240</v>
      </c>
      <c r="V935" s="264" t="s">
        <v>240</v>
      </c>
      <c r="W935" s="264" t="s">
        <v>240</v>
      </c>
      <c r="X935" s="264" t="s">
        <v>240</v>
      </c>
      <c r="Y935" s="264" t="s">
        <v>240</v>
      </c>
      <c r="Z935" s="264" t="s">
        <v>240</v>
      </c>
      <c r="AA935" s="264" t="s">
        <v>240</v>
      </c>
      <c r="AB935" s="264" t="s">
        <v>240</v>
      </c>
      <c r="AC935" s="264" t="s">
        <v>240</v>
      </c>
      <c r="AD935" s="264" t="s">
        <v>240</v>
      </c>
      <c r="AE935" s="264" t="s">
        <v>240</v>
      </c>
      <c r="AF935" s="264" t="s">
        <v>240</v>
      </c>
      <c r="AG935" s="264" t="s">
        <v>240</v>
      </c>
      <c r="AH935" s="264" t="s">
        <v>240</v>
      </c>
      <c r="AI935" s="264" t="s">
        <v>240</v>
      </c>
      <c r="AJ935" s="264" t="s">
        <v>240</v>
      </c>
      <c r="AK935" s="264" t="s">
        <v>240</v>
      </c>
      <c r="AL935" s="264" t="s">
        <v>240</v>
      </c>
      <c r="AM935" s="264" t="s">
        <v>240</v>
      </c>
      <c r="AN935" s="264" t="s">
        <v>240</v>
      </c>
      <c r="AO935" s="264" t="s">
        <v>240</v>
      </c>
      <c r="AP935" s="264" t="s">
        <v>240</v>
      </c>
      <c r="AQ935" s="264" t="s">
        <v>240</v>
      </c>
      <c r="AR935" s="264" t="s">
        <v>240</v>
      </c>
      <c r="AS935" s="264" t="s">
        <v>240</v>
      </c>
      <c r="AT935" s="264" t="s">
        <v>240</v>
      </c>
      <c r="AU935" s="264" t="s">
        <v>240</v>
      </c>
      <c r="AV935" s="264" t="s">
        <v>240</v>
      </c>
      <c r="AW935" s="264" t="s">
        <v>240</v>
      </c>
      <c r="AX935" s="264" t="s">
        <v>240</v>
      </c>
      <c r="AY935" s="264" t="s">
        <v>2044</v>
      </c>
      <c r="AZ935" t="s">
        <v>240</v>
      </c>
    </row>
    <row r="936" spans="1:52" ht="15" x14ac:dyDescent="0.25">
      <c r="A936" s="273">
        <v>707279</v>
      </c>
      <c r="B936" s="274" t="s">
        <v>262</v>
      </c>
      <c r="C936" t="s">
        <v>188</v>
      </c>
      <c r="D936" t="s">
        <v>188</v>
      </c>
      <c r="E936" t="s">
        <v>188</v>
      </c>
      <c r="F936" t="s">
        <v>188</v>
      </c>
      <c r="G936" t="s">
        <v>186</v>
      </c>
      <c r="H936" t="s">
        <v>188</v>
      </c>
      <c r="I936" t="s">
        <v>188</v>
      </c>
      <c r="J936" t="s">
        <v>187</v>
      </c>
      <c r="K936" t="s">
        <v>187</v>
      </c>
      <c r="L936" t="s">
        <v>188</v>
      </c>
      <c r="M936" t="s">
        <v>187</v>
      </c>
      <c r="N936" t="s">
        <v>187</v>
      </c>
      <c r="O936" t="s">
        <v>187</v>
      </c>
      <c r="P936" t="s">
        <v>187</v>
      </c>
      <c r="Q936" t="s">
        <v>188</v>
      </c>
      <c r="R936" t="s">
        <v>186</v>
      </c>
      <c r="S936" t="s">
        <v>187</v>
      </c>
      <c r="T936" t="s">
        <v>187</v>
      </c>
      <c r="U936" t="s">
        <v>187</v>
      </c>
      <c r="V936" t="s">
        <v>187</v>
      </c>
      <c r="W936" t="s">
        <v>187</v>
      </c>
      <c r="X936" t="s">
        <v>188</v>
      </c>
      <c r="Y936" t="s">
        <v>187</v>
      </c>
      <c r="Z936" t="s">
        <v>188</v>
      </c>
      <c r="AA936" t="s">
        <v>240</v>
      </c>
      <c r="AB936" t="s">
        <v>240</v>
      </c>
      <c r="AC936" t="s">
        <v>240</v>
      </c>
      <c r="AD936" t="s">
        <v>240</v>
      </c>
      <c r="AE936" t="s">
        <v>240</v>
      </c>
      <c r="AF936" t="s">
        <v>240</v>
      </c>
      <c r="AG936" t="s">
        <v>240</v>
      </c>
      <c r="AH936" t="s">
        <v>240</v>
      </c>
      <c r="AI936" t="s">
        <v>240</v>
      </c>
      <c r="AJ936" t="s">
        <v>240</v>
      </c>
      <c r="AK936" t="s">
        <v>240</v>
      </c>
      <c r="AL936" t="s">
        <v>240</v>
      </c>
      <c r="AM936" t="s">
        <v>240</v>
      </c>
      <c r="AN936" t="s">
        <v>240</v>
      </c>
      <c r="AO936" t="s">
        <v>240</v>
      </c>
      <c r="AP936" t="s">
        <v>240</v>
      </c>
      <c r="AQ936" t="s">
        <v>240</v>
      </c>
      <c r="AR936" t="s">
        <v>240</v>
      </c>
      <c r="AS936"/>
      <c r="AT936" t="s">
        <v>240</v>
      </c>
      <c r="AU936" t="s">
        <v>240</v>
      </c>
      <c r="AV936" t="s">
        <v>240</v>
      </c>
      <c r="AW936" t="s">
        <v>240</v>
      </c>
      <c r="AX936" s="259" t="s">
        <v>240</v>
      </c>
      <c r="AY936"/>
      <c r="AZ936" t="s">
        <v>240</v>
      </c>
    </row>
    <row r="937" spans="1:52" ht="15" x14ac:dyDescent="0.25">
      <c r="A937" s="272">
        <v>707280</v>
      </c>
      <c r="B937" s="268" t="s">
        <v>261</v>
      </c>
      <c r="C937" s="264" t="s">
        <v>188</v>
      </c>
      <c r="D937" s="264" t="s">
        <v>188</v>
      </c>
      <c r="E937" s="264" t="s">
        <v>188</v>
      </c>
      <c r="F937" s="264" t="s">
        <v>187</v>
      </c>
      <c r="G937" s="264" t="s">
        <v>188</v>
      </c>
      <c r="H937" s="264" t="s">
        <v>188</v>
      </c>
      <c r="I937" s="264" t="s">
        <v>187</v>
      </c>
      <c r="J937" s="264" t="s">
        <v>187</v>
      </c>
      <c r="K937" s="264" t="s">
        <v>187</v>
      </c>
      <c r="L937" s="264" t="s">
        <v>187</v>
      </c>
      <c r="M937" t="s">
        <v>188</v>
      </c>
      <c r="N937" t="s">
        <v>186</v>
      </c>
      <c r="O937" s="264" t="s">
        <v>240</v>
      </c>
      <c r="P937" s="264" t="s">
        <v>240</v>
      </c>
      <c r="Q937" s="264" t="s">
        <v>240</v>
      </c>
      <c r="R937" s="264" t="s">
        <v>240</v>
      </c>
      <c r="S937" s="264" t="s">
        <v>240</v>
      </c>
      <c r="T937" s="264" t="s">
        <v>240</v>
      </c>
      <c r="U937" s="264" t="s">
        <v>240</v>
      </c>
      <c r="V937" s="264" t="s">
        <v>240</v>
      </c>
      <c r="W937" s="264" t="s">
        <v>240</v>
      </c>
      <c r="X937" s="264" t="s">
        <v>240</v>
      </c>
      <c r="Y937" s="264" t="s">
        <v>240</v>
      </c>
      <c r="Z937" s="264" t="s">
        <v>240</v>
      </c>
      <c r="AA937" s="264" t="s">
        <v>240</v>
      </c>
      <c r="AB937" s="264" t="s">
        <v>240</v>
      </c>
      <c r="AC937" s="264" t="s">
        <v>240</v>
      </c>
      <c r="AD937" s="264" t="s">
        <v>240</v>
      </c>
      <c r="AE937" s="264" t="s">
        <v>240</v>
      </c>
      <c r="AF937" s="264" t="s">
        <v>240</v>
      </c>
      <c r="AG937" s="264" t="s">
        <v>240</v>
      </c>
      <c r="AH937" s="264" t="s">
        <v>240</v>
      </c>
      <c r="AI937" s="264" t="s">
        <v>240</v>
      </c>
      <c r="AJ937" s="264" t="s">
        <v>240</v>
      </c>
      <c r="AK937" s="264" t="s">
        <v>240</v>
      </c>
      <c r="AL937" s="264" t="s">
        <v>240</v>
      </c>
      <c r="AM937" s="264" t="s">
        <v>240</v>
      </c>
      <c r="AN937" s="264" t="s">
        <v>240</v>
      </c>
      <c r="AO937" s="264" t="s">
        <v>240</v>
      </c>
      <c r="AP937" s="264" t="s">
        <v>240</v>
      </c>
      <c r="AQ937" s="264" t="s">
        <v>240</v>
      </c>
      <c r="AR937" s="264" t="s">
        <v>240</v>
      </c>
      <c r="AS937" s="264" t="s">
        <v>240</v>
      </c>
      <c r="AT937" s="264" t="s">
        <v>240</v>
      </c>
      <c r="AU937" s="264" t="s">
        <v>240</v>
      </c>
      <c r="AV937" s="264" t="s">
        <v>240</v>
      </c>
      <c r="AW937" s="264" t="s">
        <v>240</v>
      </c>
      <c r="AX937" s="264" t="s">
        <v>240</v>
      </c>
      <c r="AY937" s="264" t="s">
        <v>2044</v>
      </c>
      <c r="AZ937" t="s">
        <v>240</v>
      </c>
    </row>
    <row r="938" spans="1:52" ht="15" x14ac:dyDescent="0.25">
      <c r="A938" s="272">
        <v>707281</v>
      </c>
      <c r="B938" s="268" t="s">
        <v>261</v>
      </c>
      <c r="C938" s="264" t="s">
        <v>187</v>
      </c>
      <c r="D938" s="264" t="s">
        <v>187</v>
      </c>
      <c r="E938" s="264" t="s">
        <v>187</v>
      </c>
      <c r="F938" s="264" t="s">
        <v>188</v>
      </c>
      <c r="G938" s="264" t="s">
        <v>188</v>
      </c>
      <c r="H938" s="264" t="s">
        <v>188</v>
      </c>
      <c r="I938" s="264" t="s">
        <v>187</v>
      </c>
      <c r="J938" s="264" t="s">
        <v>187</v>
      </c>
      <c r="K938" s="264" t="s">
        <v>187</v>
      </c>
      <c r="L938" s="264" t="s">
        <v>187</v>
      </c>
      <c r="M938" t="s">
        <v>2124</v>
      </c>
      <c r="N938" t="s">
        <v>186</v>
      </c>
      <c r="O938" s="264" t="s">
        <v>240</v>
      </c>
      <c r="P938" s="264" t="s">
        <v>240</v>
      </c>
      <c r="Q938" s="264" t="s">
        <v>240</v>
      </c>
      <c r="R938" s="264" t="s">
        <v>240</v>
      </c>
      <c r="S938" s="264" t="s">
        <v>240</v>
      </c>
      <c r="T938" s="264" t="s">
        <v>240</v>
      </c>
      <c r="U938" s="264" t="s">
        <v>240</v>
      </c>
      <c r="V938" s="264" t="s">
        <v>240</v>
      </c>
      <c r="W938" s="264" t="s">
        <v>240</v>
      </c>
      <c r="X938" s="264" t="s">
        <v>240</v>
      </c>
      <c r="Y938" s="264" t="s">
        <v>240</v>
      </c>
      <c r="Z938" s="264" t="s">
        <v>240</v>
      </c>
      <c r="AA938" s="264" t="s">
        <v>240</v>
      </c>
      <c r="AB938" s="264" t="s">
        <v>240</v>
      </c>
      <c r="AC938" s="264" t="s">
        <v>240</v>
      </c>
      <c r="AD938" s="264" t="s">
        <v>240</v>
      </c>
      <c r="AE938" s="264" t="s">
        <v>240</v>
      </c>
      <c r="AF938" s="264" t="s">
        <v>240</v>
      </c>
      <c r="AG938" s="264" t="s">
        <v>240</v>
      </c>
      <c r="AH938" s="264" t="s">
        <v>240</v>
      </c>
      <c r="AI938" s="264" t="s">
        <v>240</v>
      </c>
      <c r="AJ938" s="264" t="s">
        <v>240</v>
      </c>
      <c r="AK938" s="264" t="s">
        <v>240</v>
      </c>
      <c r="AL938" s="264" t="s">
        <v>240</v>
      </c>
      <c r="AM938" s="264" t="s">
        <v>240</v>
      </c>
      <c r="AN938" s="264" t="s">
        <v>240</v>
      </c>
      <c r="AO938" s="264" t="s">
        <v>240</v>
      </c>
      <c r="AP938" s="264" t="s">
        <v>240</v>
      </c>
      <c r="AQ938" s="264" t="s">
        <v>240</v>
      </c>
      <c r="AR938" s="264" t="s">
        <v>240</v>
      </c>
      <c r="AS938" s="264" t="s">
        <v>240</v>
      </c>
      <c r="AT938" s="264" t="s">
        <v>240</v>
      </c>
      <c r="AU938" s="264" t="s">
        <v>240</v>
      </c>
      <c r="AV938" s="264" t="s">
        <v>240</v>
      </c>
      <c r="AW938" s="264" t="s">
        <v>240</v>
      </c>
      <c r="AX938" s="264" t="s">
        <v>240</v>
      </c>
      <c r="AY938" s="264" t="s">
        <v>2044</v>
      </c>
      <c r="AZ938" t="s">
        <v>240</v>
      </c>
    </row>
    <row r="939" spans="1:52" ht="15" x14ac:dyDescent="0.25">
      <c r="A939" s="272">
        <v>707282</v>
      </c>
      <c r="B939" s="268" t="s">
        <v>261</v>
      </c>
      <c r="C939" s="264" t="s">
        <v>187</v>
      </c>
      <c r="D939" s="264" t="s">
        <v>187</v>
      </c>
      <c r="E939" s="264" t="s">
        <v>188</v>
      </c>
      <c r="F939" s="264" t="s">
        <v>188</v>
      </c>
      <c r="G939" s="264" t="s">
        <v>188</v>
      </c>
      <c r="H939" s="264" t="s">
        <v>188</v>
      </c>
      <c r="I939" s="264" t="s">
        <v>187</v>
      </c>
      <c r="J939" s="264" t="s">
        <v>187</v>
      </c>
      <c r="K939" s="264" t="s">
        <v>187</v>
      </c>
      <c r="L939" s="264" t="s">
        <v>187</v>
      </c>
      <c r="M939" t="s">
        <v>186</v>
      </c>
      <c r="N939" t="s">
        <v>186</v>
      </c>
      <c r="O939" s="264" t="s">
        <v>240</v>
      </c>
      <c r="P939" s="264" t="s">
        <v>240</v>
      </c>
      <c r="Q939" s="264" t="s">
        <v>240</v>
      </c>
      <c r="R939" s="264" t="s">
        <v>240</v>
      </c>
      <c r="S939" s="264" t="s">
        <v>240</v>
      </c>
      <c r="T939" s="264" t="s">
        <v>240</v>
      </c>
      <c r="U939" s="264" t="s">
        <v>240</v>
      </c>
      <c r="V939" s="264" t="s">
        <v>240</v>
      </c>
      <c r="W939" s="264" t="s">
        <v>240</v>
      </c>
      <c r="X939" s="264" t="s">
        <v>240</v>
      </c>
      <c r="Y939" s="264" t="s">
        <v>240</v>
      </c>
      <c r="Z939" s="264" t="s">
        <v>240</v>
      </c>
      <c r="AA939" s="264" t="s">
        <v>240</v>
      </c>
      <c r="AB939" s="264" t="s">
        <v>240</v>
      </c>
      <c r="AC939" s="264" t="s">
        <v>240</v>
      </c>
      <c r="AD939" s="264" t="s">
        <v>240</v>
      </c>
      <c r="AE939" s="264" t="s">
        <v>240</v>
      </c>
      <c r="AF939" s="264" t="s">
        <v>240</v>
      </c>
      <c r="AG939" s="264" t="s">
        <v>240</v>
      </c>
      <c r="AH939" s="264" t="s">
        <v>240</v>
      </c>
      <c r="AI939" s="264" t="s">
        <v>240</v>
      </c>
      <c r="AJ939" s="264" t="s">
        <v>240</v>
      </c>
      <c r="AK939" s="264" t="s">
        <v>240</v>
      </c>
      <c r="AL939" s="264" t="s">
        <v>240</v>
      </c>
      <c r="AM939" s="264" t="s">
        <v>240</v>
      </c>
      <c r="AN939" s="264" t="s">
        <v>240</v>
      </c>
      <c r="AO939" s="264" t="s">
        <v>240</v>
      </c>
      <c r="AP939" s="264" t="s">
        <v>240</v>
      </c>
      <c r="AQ939" s="264" t="s">
        <v>240</v>
      </c>
      <c r="AR939" s="264" t="s">
        <v>240</v>
      </c>
      <c r="AS939" s="264" t="s">
        <v>240</v>
      </c>
      <c r="AT939" s="264" t="s">
        <v>240</v>
      </c>
      <c r="AU939" s="264" t="s">
        <v>240</v>
      </c>
      <c r="AV939" s="264" t="s">
        <v>240</v>
      </c>
      <c r="AW939" s="264" t="s">
        <v>240</v>
      </c>
      <c r="AX939" s="264" t="s">
        <v>240</v>
      </c>
      <c r="AY939" s="264" t="s">
        <v>2044</v>
      </c>
      <c r="AZ939" t="s">
        <v>240</v>
      </c>
    </row>
    <row r="940" spans="1:52" ht="15" x14ac:dyDescent="0.25">
      <c r="A940" s="273">
        <v>707283</v>
      </c>
      <c r="B940" s="274" t="s">
        <v>261</v>
      </c>
      <c r="C940" t="s">
        <v>240</v>
      </c>
      <c r="D940" t="s">
        <v>240</v>
      </c>
      <c r="E940" t="s">
        <v>240</v>
      </c>
      <c r="F940" t="s">
        <v>240</v>
      </c>
      <c r="G940" t="s">
        <v>240</v>
      </c>
      <c r="H940" t="s">
        <v>240</v>
      </c>
      <c r="I940" t="s">
        <v>240</v>
      </c>
      <c r="J940" t="s">
        <v>240</v>
      </c>
      <c r="K940" t="s">
        <v>240</v>
      </c>
      <c r="L940" t="s">
        <v>240</v>
      </c>
      <c r="M940" t="s">
        <v>240</v>
      </c>
      <c r="N940" t="s">
        <v>240</v>
      </c>
      <c r="O940" t="s">
        <v>240</v>
      </c>
      <c r="P940" t="s">
        <v>240</v>
      </c>
      <c r="Q940" t="s">
        <v>240</v>
      </c>
      <c r="R940" t="s">
        <v>240</v>
      </c>
      <c r="S940" t="s">
        <v>240</v>
      </c>
      <c r="T940" t="s">
        <v>240</v>
      </c>
      <c r="U940" t="s">
        <v>240</v>
      </c>
      <c r="V940" t="s">
        <v>240</v>
      </c>
      <c r="W940" t="s">
        <v>240</v>
      </c>
      <c r="X940" t="s">
        <v>240</v>
      </c>
      <c r="Y940" t="s">
        <v>240</v>
      </c>
      <c r="Z940" t="s">
        <v>240</v>
      </c>
      <c r="AA940" t="s">
        <v>240</v>
      </c>
      <c r="AB940" t="s">
        <v>240</v>
      </c>
      <c r="AC940" t="s">
        <v>240</v>
      </c>
      <c r="AD940" t="s">
        <v>240</v>
      </c>
      <c r="AE940" t="s">
        <v>240</v>
      </c>
      <c r="AF940" t="s">
        <v>240</v>
      </c>
      <c r="AG940" t="s">
        <v>240</v>
      </c>
      <c r="AH940" t="s">
        <v>240</v>
      </c>
      <c r="AI940" t="s">
        <v>240</v>
      </c>
      <c r="AJ940" t="s">
        <v>240</v>
      </c>
      <c r="AK940" t="s">
        <v>240</v>
      </c>
      <c r="AL940" t="s">
        <v>240</v>
      </c>
      <c r="AM940" t="s">
        <v>240</v>
      </c>
      <c r="AN940" t="s">
        <v>240</v>
      </c>
      <c r="AO940" t="s">
        <v>240</v>
      </c>
      <c r="AP940" t="s">
        <v>240</v>
      </c>
      <c r="AQ940" t="s">
        <v>240</v>
      </c>
      <c r="AR940" t="s">
        <v>240</v>
      </c>
      <c r="AS940" t="s">
        <v>240</v>
      </c>
      <c r="AT940" t="s">
        <v>240</v>
      </c>
      <c r="AU940" t="s">
        <v>240</v>
      </c>
      <c r="AV940" t="s">
        <v>240</v>
      </c>
      <c r="AW940" t="s">
        <v>240</v>
      </c>
      <c r="AX940" s="259" t="s">
        <v>240</v>
      </c>
      <c r="AY940"/>
      <c r="AZ940" t="s">
        <v>240</v>
      </c>
    </row>
    <row r="941" spans="1:52" ht="15" x14ac:dyDescent="0.25">
      <c r="A941" s="273">
        <v>707284</v>
      </c>
      <c r="B941" s="274" t="s">
        <v>261</v>
      </c>
      <c r="C941" t="s">
        <v>186</v>
      </c>
      <c r="D941" t="s">
        <v>186</v>
      </c>
      <c r="E941" t="s">
        <v>186</v>
      </c>
      <c r="F941" t="s">
        <v>186</v>
      </c>
      <c r="G941" t="s">
        <v>186</v>
      </c>
      <c r="H941" t="s">
        <v>186</v>
      </c>
      <c r="I941" t="s">
        <v>186</v>
      </c>
      <c r="J941" t="s">
        <v>186</v>
      </c>
      <c r="K941" t="s">
        <v>186</v>
      </c>
      <c r="L941" t="s">
        <v>186</v>
      </c>
      <c r="M941" t="s">
        <v>186</v>
      </c>
      <c r="N941" t="s">
        <v>186</v>
      </c>
      <c r="O941" t="s">
        <v>240</v>
      </c>
      <c r="P941" t="s">
        <v>240</v>
      </c>
      <c r="Q941" t="s">
        <v>240</v>
      </c>
      <c r="R941" t="s">
        <v>240</v>
      </c>
      <c r="S941" t="s">
        <v>240</v>
      </c>
      <c r="T941" t="s">
        <v>240</v>
      </c>
      <c r="U941" t="s">
        <v>240</v>
      </c>
      <c r="V941" t="s">
        <v>240</v>
      </c>
      <c r="W941" t="s">
        <v>240</v>
      </c>
      <c r="X941" t="s">
        <v>240</v>
      </c>
      <c r="Y941" t="s">
        <v>240</v>
      </c>
      <c r="Z941" t="s">
        <v>240</v>
      </c>
      <c r="AA941" t="s">
        <v>240</v>
      </c>
      <c r="AB941" t="s">
        <v>240</v>
      </c>
      <c r="AC941" t="s">
        <v>240</v>
      </c>
      <c r="AD941" t="s">
        <v>240</v>
      </c>
      <c r="AE941" t="s">
        <v>240</v>
      </c>
      <c r="AF941" t="s">
        <v>240</v>
      </c>
      <c r="AG941" t="s">
        <v>240</v>
      </c>
      <c r="AH941" t="s">
        <v>240</v>
      </c>
      <c r="AI941" t="s">
        <v>240</v>
      </c>
      <c r="AJ941" t="s">
        <v>240</v>
      </c>
      <c r="AK941" t="s">
        <v>240</v>
      </c>
      <c r="AL941" t="s">
        <v>240</v>
      </c>
      <c r="AM941" t="s">
        <v>240</v>
      </c>
      <c r="AN941" t="s">
        <v>240</v>
      </c>
      <c r="AO941" t="s">
        <v>240</v>
      </c>
      <c r="AP941" t="s">
        <v>240</v>
      </c>
      <c r="AQ941" t="s">
        <v>240</v>
      </c>
      <c r="AR941" t="s">
        <v>240</v>
      </c>
      <c r="AS941" t="s">
        <v>240</v>
      </c>
      <c r="AT941" t="s">
        <v>240</v>
      </c>
      <c r="AU941" t="s">
        <v>240</v>
      </c>
      <c r="AV941" t="s">
        <v>240</v>
      </c>
      <c r="AW941" t="s">
        <v>240</v>
      </c>
      <c r="AX941" s="259" t="s">
        <v>240</v>
      </c>
      <c r="AY941"/>
      <c r="AZ941" t="s">
        <v>240</v>
      </c>
    </row>
    <row r="942" spans="1:52" ht="15" x14ac:dyDescent="0.25">
      <c r="A942" s="272">
        <v>707285</v>
      </c>
      <c r="B942" s="268" t="s">
        <v>261</v>
      </c>
      <c r="C942" s="264" t="s">
        <v>186</v>
      </c>
      <c r="D942" s="264" t="s">
        <v>186</v>
      </c>
      <c r="E942" s="264" t="s">
        <v>186</v>
      </c>
      <c r="F942" s="264" t="s">
        <v>186</v>
      </c>
      <c r="G942" s="264" t="s">
        <v>186</v>
      </c>
      <c r="H942" s="264" t="s">
        <v>186</v>
      </c>
      <c r="I942" s="264" t="s">
        <v>186</v>
      </c>
      <c r="J942" s="264" t="s">
        <v>186</v>
      </c>
      <c r="K942" s="264" t="s">
        <v>186</v>
      </c>
      <c r="L942" s="264" t="s">
        <v>188</v>
      </c>
      <c r="M942" t="s">
        <v>2124</v>
      </c>
      <c r="N942" t="s">
        <v>186</v>
      </c>
      <c r="O942" s="264" t="s">
        <v>240</v>
      </c>
      <c r="P942" s="264" t="s">
        <v>240</v>
      </c>
      <c r="Q942" s="264" t="s">
        <v>240</v>
      </c>
      <c r="R942" s="264" t="s">
        <v>240</v>
      </c>
      <c r="S942" s="264" t="s">
        <v>240</v>
      </c>
      <c r="T942" s="264" t="s">
        <v>240</v>
      </c>
      <c r="U942" s="264" t="s">
        <v>240</v>
      </c>
      <c r="V942" s="264" t="s">
        <v>240</v>
      </c>
      <c r="W942" s="264" t="s">
        <v>240</v>
      </c>
      <c r="X942" s="264" t="s">
        <v>240</v>
      </c>
      <c r="Y942" s="264" t="s">
        <v>240</v>
      </c>
      <c r="Z942" s="264" t="s">
        <v>240</v>
      </c>
      <c r="AA942" s="264" t="s">
        <v>240</v>
      </c>
      <c r="AB942" s="264" t="s">
        <v>240</v>
      </c>
      <c r="AC942" s="264" t="s">
        <v>240</v>
      </c>
      <c r="AD942" s="264" t="s">
        <v>240</v>
      </c>
      <c r="AE942" s="264" t="s">
        <v>240</v>
      </c>
      <c r="AF942" s="264" t="s">
        <v>240</v>
      </c>
      <c r="AG942" s="264" t="s">
        <v>240</v>
      </c>
      <c r="AH942" s="264" t="s">
        <v>240</v>
      </c>
      <c r="AI942" s="264" t="s">
        <v>240</v>
      </c>
      <c r="AJ942" s="264" t="s">
        <v>240</v>
      </c>
      <c r="AK942" s="264" t="s">
        <v>240</v>
      </c>
      <c r="AL942" s="264" t="s">
        <v>240</v>
      </c>
      <c r="AM942" s="264" t="s">
        <v>240</v>
      </c>
      <c r="AN942" s="264" t="s">
        <v>240</v>
      </c>
      <c r="AO942" s="264" t="s">
        <v>240</v>
      </c>
      <c r="AP942" s="264" t="s">
        <v>240</v>
      </c>
      <c r="AQ942" s="264" t="s">
        <v>240</v>
      </c>
      <c r="AR942" s="264" t="s">
        <v>240</v>
      </c>
      <c r="AS942" s="264" t="s">
        <v>240</v>
      </c>
      <c r="AT942" s="264" t="s">
        <v>240</v>
      </c>
      <c r="AU942" s="264" t="s">
        <v>240</v>
      </c>
      <c r="AV942" s="264" t="s">
        <v>240</v>
      </c>
      <c r="AW942" s="264" t="s">
        <v>240</v>
      </c>
      <c r="AX942" s="264" t="s">
        <v>240</v>
      </c>
      <c r="AY942" s="264" t="s">
        <v>2044</v>
      </c>
      <c r="AZ942" t="s">
        <v>240</v>
      </c>
    </row>
    <row r="943" spans="1:52" ht="15" x14ac:dyDescent="0.25">
      <c r="A943" s="273">
        <v>707286</v>
      </c>
      <c r="B943" s="274" t="s">
        <v>262</v>
      </c>
      <c r="C943" t="s">
        <v>188</v>
      </c>
      <c r="D943" t="s">
        <v>188</v>
      </c>
      <c r="E943" t="s">
        <v>186</v>
      </c>
      <c r="F943" t="s">
        <v>187</v>
      </c>
      <c r="G943" t="s">
        <v>188</v>
      </c>
      <c r="H943" t="s">
        <v>188</v>
      </c>
      <c r="I943" t="s">
        <v>188</v>
      </c>
      <c r="J943" t="s">
        <v>188</v>
      </c>
      <c r="K943" t="s">
        <v>188</v>
      </c>
      <c r="L943" t="s">
        <v>187</v>
      </c>
      <c r="M943" t="s">
        <v>188</v>
      </c>
      <c r="N943" t="s">
        <v>188</v>
      </c>
      <c r="O943" t="s">
        <v>187</v>
      </c>
      <c r="P943" t="s">
        <v>187</v>
      </c>
      <c r="Q943" t="s">
        <v>188</v>
      </c>
      <c r="R943" t="s">
        <v>187</v>
      </c>
      <c r="S943" t="s">
        <v>187</v>
      </c>
      <c r="T943" t="s">
        <v>188</v>
      </c>
      <c r="U943" t="s">
        <v>240</v>
      </c>
      <c r="V943" t="s">
        <v>240</v>
      </c>
      <c r="W943" t="s">
        <v>240</v>
      </c>
      <c r="X943" t="s">
        <v>240</v>
      </c>
      <c r="Y943" t="s">
        <v>240</v>
      </c>
      <c r="Z943" t="s">
        <v>240</v>
      </c>
      <c r="AA943" t="s">
        <v>240</v>
      </c>
      <c r="AB943" t="s">
        <v>240</v>
      </c>
      <c r="AC943" t="s">
        <v>240</v>
      </c>
      <c r="AD943" t="s">
        <v>240</v>
      </c>
      <c r="AE943" t="s">
        <v>240</v>
      </c>
      <c r="AF943" t="s">
        <v>240</v>
      </c>
      <c r="AG943" t="s">
        <v>240</v>
      </c>
      <c r="AH943" t="s">
        <v>240</v>
      </c>
      <c r="AI943" t="s">
        <v>240</v>
      </c>
      <c r="AJ943" t="s">
        <v>240</v>
      </c>
      <c r="AK943" t="s">
        <v>240</v>
      </c>
      <c r="AL943" t="s">
        <v>240</v>
      </c>
      <c r="AM943" t="s">
        <v>240</v>
      </c>
      <c r="AN943" t="s">
        <v>240</v>
      </c>
      <c r="AO943" t="s">
        <v>240</v>
      </c>
      <c r="AP943" t="s">
        <v>240</v>
      </c>
      <c r="AQ943" t="s">
        <v>240</v>
      </c>
      <c r="AR943" t="s">
        <v>240</v>
      </c>
      <c r="AS943" t="s">
        <v>240</v>
      </c>
      <c r="AT943" t="s">
        <v>240</v>
      </c>
      <c r="AU943" t="s">
        <v>240</v>
      </c>
      <c r="AV943" t="s">
        <v>240</v>
      </c>
      <c r="AW943" t="s">
        <v>240</v>
      </c>
      <c r="AX943" s="259" t="s">
        <v>240</v>
      </c>
      <c r="AY943"/>
      <c r="AZ943" t="s">
        <v>240</v>
      </c>
    </row>
    <row r="944" spans="1:52" ht="15" x14ac:dyDescent="0.25">
      <c r="A944" s="272">
        <v>707287</v>
      </c>
      <c r="B944" s="268" t="s">
        <v>261</v>
      </c>
      <c r="C944" s="264" t="s">
        <v>188</v>
      </c>
      <c r="D944" s="264" t="s">
        <v>188</v>
      </c>
      <c r="E944" s="264" t="s">
        <v>188</v>
      </c>
      <c r="F944" s="264" t="s">
        <v>188</v>
      </c>
      <c r="G944" s="264" t="s">
        <v>188</v>
      </c>
      <c r="H944" s="264" t="s">
        <v>188</v>
      </c>
      <c r="I944" s="264" t="s">
        <v>187</v>
      </c>
      <c r="J944" s="264" t="s">
        <v>187</v>
      </c>
      <c r="K944" s="264" t="s">
        <v>187</v>
      </c>
      <c r="L944" s="264" t="s">
        <v>187</v>
      </c>
      <c r="M944" t="s">
        <v>186</v>
      </c>
      <c r="N944" t="s">
        <v>186</v>
      </c>
      <c r="O944" s="264" t="s">
        <v>240</v>
      </c>
      <c r="P944" s="264" t="s">
        <v>240</v>
      </c>
      <c r="Q944" s="264" t="s">
        <v>240</v>
      </c>
      <c r="R944" s="264" t="s">
        <v>240</v>
      </c>
      <c r="S944" s="264" t="s">
        <v>240</v>
      </c>
      <c r="T944" s="264" t="s">
        <v>240</v>
      </c>
      <c r="U944" s="264" t="s">
        <v>240</v>
      </c>
      <c r="V944" s="264" t="s">
        <v>240</v>
      </c>
      <c r="W944" s="264" t="s">
        <v>240</v>
      </c>
      <c r="X944" s="264" t="s">
        <v>240</v>
      </c>
      <c r="Y944" s="264" t="s">
        <v>240</v>
      </c>
      <c r="Z944" s="264" t="s">
        <v>240</v>
      </c>
      <c r="AA944" s="264" t="s">
        <v>240</v>
      </c>
      <c r="AB944" s="264" t="s">
        <v>240</v>
      </c>
      <c r="AC944" s="264" t="s">
        <v>240</v>
      </c>
      <c r="AD944" s="264" t="s">
        <v>240</v>
      </c>
      <c r="AE944" s="264" t="s">
        <v>240</v>
      </c>
      <c r="AF944" s="264" t="s">
        <v>240</v>
      </c>
      <c r="AG944" s="264" t="s">
        <v>240</v>
      </c>
      <c r="AH944" s="264" t="s">
        <v>240</v>
      </c>
      <c r="AI944" s="264" t="s">
        <v>240</v>
      </c>
      <c r="AJ944" s="264" t="s">
        <v>240</v>
      </c>
      <c r="AK944" s="264" t="s">
        <v>240</v>
      </c>
      <c r="AL944" s="264" t="s">
        <v>240</v>
      </c>
      <c r="AM944" s="264" t="s">
        <v>240</v>
      </c>
      <c r="AN944" s="264" t="s">
        <v>240</v>
      </c>
      <c r="AO944" s="264" t="s">
        <v>240</v>
      </c>
      <c r="AP944" s="264" t="s">
        <v>240</v>
      </c>
      <c r="AQ944" s="264" t="s">
        <v>240</v>
      </c>
      <c r="AR944" s="264" t="s">
        <v>240</v>
      </c>
      <c r="AS944" s="264" t="s">
        <v>240</v>
      </c>
      <c r="AT944" s="264" t="s">
        <v>240</v>
      </c>
      <c r="AU944" s="264" t="s">
        <v>240</v>
      </c>
      <c r="AV944" s="264" t="s">
        <v>240</v>
      </c>
      <c r="AW944" s="264" t="s">
        <v>240</v>
      </c>
      <c r="AX944" s="264" t="s">
        <v>240</v>
      </c>
      <c r="AY944" s="264" t="s">
        <v>2044</v>
      </c>
      <c r="AZ944" t="s">
        <v>240</v>
      </c>
    </row>
    <row r="945" spans="1:52" ht="15" x14ac:dyDescent="0.25">
      <c r="A945" s="272">
        <v>707288</v>
      </c>
      <c r="B945" s="268" t="s">
        <v>261</v>
      </c>
      <c r="C945" s="264" t="s">
        <v>188</v>
      </c>
      <c r="D945" s="264" t="s">
        <v>188</v>
      </c>
      <c r="E945" s="264" t="s">
        <v>188</v>
      </c>
      <c r="F945" s="264" t="s">
        <v>188</v>
      </c>
      <c r="G945" s="264" t="s">
        <v>188</v>
      </c>
      <c r="H945" s="264" t="s">
        <v>188</v>
      </c>
      <c r="I945" s="264" t="s">
        <v>187</v>
      </c>
      <c r="J945" s="264" t="s">
        <v>187</v>
      </c>
      <c r="K945" s="264" t="s">
        <v>187</v>
      </c>
      <c r="L945" s="264" t="s">
        <v>187</v>
      </c>
      <c r="M945" t="s">
        <v>188</v>
      </c>
      <c r="N945" t="s">
        <v>186</v>
      </c>
      <c r="O945" s="264" t="s">
        <v>240</v>
      </c>
      <c r="P945" s="264" t="s">
        <v>240</v>
      </c>
      <c r="Q945" s="264" t="s">
        <v>240</v>
      </c>
      <c r="R945" s="264" t="s">
        <v>240</v>
      </c>
      <c r="S945" s="264" t="s">
        <v>240</v>
      </c>
      <c r="T945" s="264" t="s">
        <v>240</v>
      </c>
      <c r="U945" s="264" t="s">
        <v>240</v>
      </c>
      <c r="V945" s="264" t="s">
        <v>240</v>
      </c>
      <c r="W945" s="264" t="s">
        <v>240</v>
      </c>
      <c r="X945" s="264" t="s">
        <v>240</v>
      </c>
      <c r="Y945" s="264" t="s">
        <v>240</v>
      </c>
      <c r="Z945" s="264" t="s">
        <v>240</v>
      </c>
      <c r="AA945" s="264" t="s">
        <v>240</v>
      </c>
      <c r="AB945" s="264" t="s">
        <v>240</v>
      </c>
      <c r="AC945" s="264" t="s">
        <v>240</v>
      </c>
      <c r="AD945" s="264" t="s">
        <v>240</v>
      </c>
      <c r="AE945" s="264" t="s">
        <v>240</v>
      </c>
      <c r="AF945" s="264" t="s">
        <v>240</v>
      </c>
      <c r="AG945" s="264" t="s">
        <v>240</v>
      </c>
      <c r="AH945" s="264" t="s">
        <v>240</v>
      </c>
      <c r="AI945" s="264" t="s">
        <v>240</v>
      </c>
      <c r="AJ945" s="264" t="s">
        <v>240</v>
      </c>
      <c r="AK945" s="264" t="s">
        <v>240</v>
      </c>
      <c r="AL945" s="264" t="s">
        <v>240</v>
      </c>
      <c r="AM945" s="264" t="s">
        <v>240</v>
      </c>
      <c r="AN945" s="264" t="s">
        <v>240</v>
      </c>
      <c r="AO945" s="264" t="s">
        <v>240</v>
      </c>
      <c r="AP945" s="264" t="s">
        <v>240</v>
      </c>
      <c r="AQ945" s="264" t="s">
        <v>240</v>
      </c>
      <c r="AR945" s="264" t="s">
        <v>240</v>
      </c>
      <c r="AS945" s="264" t="s">
        <v>240</v>
      </c>
      <c r="AT945" s="264" t="s">
        <v>240</v>
      </c>
      <c r="AU945" s="264" t="s">
        <v>240</v>
      </c>
      <c r="AV945" s="264" t="s">
        <v>240</v>
      </c>
      <c r="AW945" s="264" t="s">
        <v>240</v>
      </c>
      <c r="AX945" s="264" t="s">
        <v>240</v>
      </c>
      <c r="AY945" s="264" t="s">
        <v>2044</v>
      </c>
      <c r="AZ945" t="s">
        <v>240</v>
      </c>
    </row>
    <row r="946" spans="1:52" ht="15" x14ac:dyDescent="0.25">
      <c r="A946" s="272">
        <v>707289</v>
      </c>
      <c r="B946" s="268" t="s">
        <v>261</v>
      </c>
      <c r="C946" s="264" t="s">
        <v>188</v>
      </c>
      <c r="D946" s="264" t="s">
        <v>188</v>
      </c>
      <c r="E946" s="264" t="s">
        <v>188</v>
      </c>
      <c r="F946" s="264" t="s">
        <v>187</v>
      </c>
      <c r="G946" s="264" t="s">
        <v>188</v>
      </c>
      <c r="H946" s="264" t="s">
        <v>187</v>
      </c>
      <c r="I946" s="264" t="s">
        <v>187</v>
      </c>
      <c r="J946" s="264" t="s">
        <v>187</v>
      </c>
      <c r="K946" s="264" t="s">
        <v>187</v>
      </c>
      <c r="L946" s="264" t="s">
        <v>187</v>
      </c>
      <c r="M946" t="s">
        <v>2124</v>
      </c>
      <c r="N946" t="s">
        <v>186</v>
      </c>
      <c r="O946" s="264" t="s">
        <v>240</v>
      </c>
      <c r="P946" s="264" t="s">
        <v>240</v>
      </c>
      <c r="Q946" s="264" t="s">
        <v>240</v>
      </c>
      <c r="R946" s="264" t="s">
        <v>240</v>
      </c>
      <c r="S946" s="264" t="s">
        <v>240</v>
      </c>
      <c r="T946" s="264" t="s">
        <v>240</v>
      </c>
      <c r="U946" s="264" t="s">
        <v>240</v>
      </c>
      <c r="V946" s="264" t="s">
        <v>240</v>
      </c>
      <c r="W946" s="264" t="s">
        <v>240</v>
      </c>
      <c r="X946" s="264" t="s">
        <v>240</v>
      </c>
      <c r="Y946" s="264" t="s">
        <v>240</v>
      </c>
      <c r="Z946" s="264" t="s">
        <v>240</v>
      </c>
      <c r="AA946" s="264" t="s">
        <v>240</v>
      </c>
      <c r="AB946" s="264" t="s">
        <v>240</v>
      </c>
      <c r="AC946" s="264" t="s">
        <v>240</v>
      </c>
      <c r="AD946" s="264" t="s">
        <v>240</v>
      </c>
      <c r="AE946" s="264" t="s">
        <v>240</v>
      </c>
      <c r="AF946" s="264" t="s">
        <v>240</v>
      </c>
      <c r="AG946" s="264" t="s">
        <v>240</v>
      </c>
      <c r="AH946" s="264" t="s">
        <v>240</v>
      </c>
      <c r="AI946" s="264" t="s">
        <v>240</v>
      </c>
      <c r="AJ946" s="264" t="s">
        <v>240</v>
      </c>
      <c r="AK946" s="264" t="s">
        <v>240</v>
      </c>
      <c r="AL946" s="264" t="s">
        <v>240</v>
      </c>
      <c r="AM946" s="264" t="s">
        <v>240</v>
      </c>
      <c r="AN946" s="264" t="s">
        <v>240</v>
      </c>
      <c r="AO946" s="264" t="s">
        <v>240</v>
      </c>
      <c r="AP946" s="264" t="s">
        <v>240</v>
      </c>
      <c r="AQ946" s="264" t="s">
        <v>240</v>
      </c>
      <c r="AR946" s="264" t="s">
        <v>240</v>
      </c>
      <c r="AS946" s="264" t="s">
        <v>240</v>
      </c>
      <c r="AT946" s="264" t="s">
        <v>240</v>
      </c>
      <c r="AU946" s="264" t="s">
        <v>240</v>
      </c>
      <c r="AV946" s="264" t="s">
        <v>240</v>
      </c>
      <c r="AW946" s="264" t="s">
        <v>240</v>
      </c>
      <c r="AX946" s="264" t="s">
        <v>240</v>
      </c>
      <c r="AY946" s="264" t="s">
        <v>2044</v>
      </c>
      <c r="AZ946" t="s">
        <v>240</v>
      </c>
    </row>
    <row r="947" spans="1:52" ht="15" x14ac:dyDescent="0.25">
      <c r="A947" s="272">
        <v>707290</v>
      </c>
      <c r="B947" s="268" t="s">
        <v>261</v>
      </c>
      <c r="C947" s="264" t="s">
        <v>188</v>
      </c>
      <c r="D947" s="264" t="s">
        <v>188</v>
      </c>
      <c r="E947" s="264" t="s">
        <v>188</v>
      </c>
      <c r="F947" s="264" t="s">
        <v>188</v>
      </c>
      <c r="G947" s="264" t="s">
        <v>188</v>
      </c>
      <c r="H947" s="264" t="s">
        <v>188</v>
      </c>
      <c r="I947" s="264" t="s">
        <v>187</v>
      </c>
      <c r="J947" s="264" t="s">
        <v>187</v>
      </c>
      <c r="K947" s="264" t="s">
        <v>187</v>
      </c>
      <c r="L947" s="264" t="s">
        <v>187</v>
      </c>
      <c r="M947" t="s">
        <v>186</v>
      </c>
      <c r="N947" t="s">
        <v>186</v>
      </c>
      <c r="O947" s="264" t="s">
        <v>240</v>
      </c>
      <c r="P947" s="264" t="s">
        <v>240</v>
      </c>
      <c r="Q947" s="264" t="s">
        <v>240</v>
      </c>
      <c r="R947" s="264" t="s">
        <v>240</v>
      </c>
      <c r="S947" s="264" t="s">
        <v>240</v>
      </c>
      <c r="T947" s="264" t="s">
        <v>240</v>
      </c>
      <c r="U947" s="264" t="s">
        <v>240</v>
      </c>
      <c r="V947" s="264" t="s">
        <v>240</v>
      </c>
      <c r="W947" s="264" t="s">
        <v>240</v>
      </c>
      <c r="X947" s="264" t="s">
        <v>240</v>
      </c>
      <c r="Y947" s="264" t="s">
        <v>240</v>
      </c>
      <c r="Z947" s="264" t="s">
        <v>240</v>
      </c>
      <c r="AA947" s="264" t="s">
        <v>240</v>
      </c>
      <c r="AB947" s="264" t="s">
        <v>240</v>
      </c>
      <c r="AC947" s="264" t="s">
        <v>240</v>
      </c>
      <c r="AD947" s="264" t="s">
        <v>240</v>
      </c>
      <c r="AE947" s="264" t="s">
        <v>240</v>
      </c>
      <c r="AF947" s="264" t="s">
        <v>240</v>
      </c>
      <c r="AG947" s="264" t="s">
        <v>240</v>
      </c>
      <c r="AH947" s="264" t="s">
        <v>240</v>
      </c>
      <c r="AI947" s="264" t="s">
        <v>240</v>
      </c>
      <c r="AJ947" s="264" t="s">
        <v>240</v>
      </c>
      <c r="AK947" s="264" t="s">
        <v>240</v>
      </c>
      <c r="AL947" s="264" t="s">
        <v>240</v>
      </c>
      <c r="AM947" s="264" t="s">
        <v>240</v>
      </c>
      <c r="AN947" s="264" t="s">
        <v>240</v>
      </c>
      <c r="AO947" s="264" t="s">
        <v>240</v>
      </c>
      <c r="AP947" s="264" t="s">
        <v>240</v>
      </c>
      <c r="AQ947" s="264" t="s">
        <v>240</v>
      </c>
      <c r="AR947" s="264" t="s">
        <v>240</v>
      </c>
      <c r="AS947" s="264" t="s">
        <v>240</v>
      </c>
      <c r="AT947" s="264" t="s">
        <v>240</v>
      </c>
      <c r="AU947" s="264" t="s">
        <v>240</v>
      </c>
      <c r="AV947" s="264" t="s">
        <v>240</v>
      </c>
      <c r="AW947" s="264" t="s">
        <v>240</v>
      </c>
      <c r="AX947" s="264" t="s">
        <v>240</v>
      </c>
      <c r="AY947" s="264" t="s">
        <v>2044</v>
      </c>
      <c r="AZ947" t="s">
        <v>240</v>
      </c>
    </row>
    <row r="948" spans="1:52" ht="15" x14ac:dyDescent="0.25">
      <c r="A948" s="273">
        <v>707291</v>
      </c>
      <c r="B948" s="274" t="s">
        <v>261</v>
      </c>
      <c r="C948" t="s">
        <v>240</v>
      </c>
      <c r="D948" t="s">
        <v>240</v>
      </c>
      <c r="E948" t="s">
        <v>240</v>
      </c>
      <c r="F948" t="s">
        <v>240</v>
      </c>
      <c r="G948" t="s">
        <v>240</v>
      </c>
      <c r="H948" t="s">
        <v>240</v>
      </c>
      <c r="I948" t="s">
        <v>240</v>
      </c>
      <c r="J948" t="s">
        <v>240</v>
      </c>
      <c r="K948" t="s">
        <v>240</v>
      </c>
      <c r="L948" t="s">
        <v>240</v>
      </c>
      <c r="M948" t="s">
        <v>240</v>
      </c>
      <c r="N948" t="s">
        <v>240</v>
      </c>
      <c r="O948" t="s">
        <v>240</v>
      </c>
      <c r="P948" t="s">
        <v>240</v>
      </c>
      <c r="Q948" t="s">
        <v>240</v>
      </c>
      <c r="R948" t="s">
        <v>240</v>
      </c>
      <c r="S948" t="s">
        <v>240</v>
      </c>
      <c r="T948" t="s">
        <v>240</v>
      </c>
      <c r="U948" t="s">
        <v>240</v>
      </c>
      <c r="V948" t="s">
        <v>240</v>
      </c>
      <c r="W948" t="s">
        <v>240</v>
      </c>
      <c r="X948" t="s">
        <v>240</v>
      </c>
      <c r="Y948" t="s">
        <v>240</v>
      </c>
      <c r="Z948" t="s">
        <v>240</v>
      </c>
      <c r="AA948" t="s">
        <v>240</v>
      </c>
      <c r="AB948" t="s">
        <v>240</v>
      </c>
      <c r="AC948" t="s">
        <v>240</v>
      </c>
      <c r="AD948" t="s">
        <v>240</v>
      </c>
      <c r="AE948" t="s">
        <v>240</v>
      </c>
      <c r="AF948" t="s">
        <v>240</v>
      </c>
      <c r="AG948" t="s">
        <v>240</v>
      </c>
      <c r="AH948" t="s">
        <v>240</v>
      </c>
      <c r="AI948" t="s">
        <v>240</v>
      </c>
      <c r="AJ948" t="s">
        <v>240</v>
      </c>
      <c r="AK948" t="s">
        <v>240</v>
      </c>
      <c r="AL948" t="s">
        <v>240</v>
      </c>
      <c r="AM948" t="s">
        <v>240</v>
      </c>
      <c r="AN948" t="s">
        <v>240</v>
      </c>
      <c r="AO948" t="s">
        <v>240</v>
      </c>
      <c r="AP948" t="s">
        <v>240</v>
      </c>
      <c r="AQ948" t="s">
        <v>240</v>
      </c>
      <c r="AR948" t="s">
        <v>240</v>
      </c>
      <c r="AS948" t="s">
        <v>240</v>
      </c>
      <c r="AT948" t="s">
        <v>240</v>
      </c>
      <c r="AU948" t="s">
        <v>240</v>
      </c>
      <c r="AV948" t="s">
        <v>240</v>
      </c>
      <c r="AW948" t="s">
        <v>240</v>
      </c>
      <c r="AX948" s="259" t="s">
        <v>240</v>
      </c>
      <c r="AY948"/>
      <c r="AZ948" t="s">
        <v>240</v>
      </c>
    </row>
    <row r="949" spans="1:52" ht="15" x14ac:dyDescent="0.25">
      <c r="A949" s="272">
        <v>707292</v>
      </c>
      <c r="B949" s="268" t="s">
        <v>261</v>
      </c>
      <c r="C949" s="264" t="s">
        <v>188</v>
      </c>
      <c r="D949" s="264" t="s">
        <v>188</v>
      </c>
      <c r="E949" s="264" t="s">
        <v>188</v>
      </c>
      <c r="F949" s="264" t="s">
        <v>188</v>
      </c>
      <c r="G949" s="264" t="s">
        <v>188</v>
      </c>
      <c r="H949" s="264" t="s">
        <v>188</v>
      </c>
      <c r="I949" s="264" t="s">
        <v>187</v>
      </c>
      <c r="J949" s="264" t="s">
        <v>187</v>
      </c>
      <c r="K949" s="264" t="s">
        <v>187</v>
      </c>
      <c r="L949" s="264" t="s">
        <v>187</v>
      </c>
      <c r="M949" t="s">
        <v>188</v>
      </c>
      <c r="N949" t="s">
        <v>186</v>
      </c>
      <c r="O949" s="264" t="s">
        <v>240</v>
      </c>
      <c r="P949" s="264" t="s">
        <v>240</v>
      </c>
      <c r="Q949" s="264" t="s">
        <v>240</v>
      </c>
      <c r="R949" s="264" t="s">
        <v>240</v>
      </c>
      <c r="S949" s="264" t="s">
        <v>240</v>
      </c>
      <c r="T949" s="264" t="s">
        <v>240</v>
      </c>
      <c r="U949" s="264" t="s">
        <v>240</v>
      </c>
      <c r="V949" s="264" t="s">
        <v>240</v>
      </c>
      <c r="W949" s="264" t="s">
        <v>240</v>
      </c>
      <c r="X949" s="264" t="s">
        <v>240</v>
      </c>
      <c r="Y949" s="264" t="s">
        <v>240</v>
      </c>
      <c r="Z949" s="264" t="s">
        <v>240</v>
      </c>
      <c r="AA949" s="264" t="s">
        <v>240</v>
      </c>
      <c r="AB949" s="264" t="s">
        <v>240</v>
      </c>
      <c r="AC949" s="264" t="s">
        <v>240</v>
      </c>
      <c r="AD949" s="264" t="s">
        <v>240</v>
      </c>
      <c r="AE949" s="264" t="s">
        <v>240</v>
      </c>
      <c r="AF949" s="264" t="s">
        <v>240</v>
      </c>
      <c r="AG949" s="264" t="s">
        <v>240</v>
      </c>
      <c r="AH949" s="264" t="s">
        <v>240</v>
      </c>
      <c r="AI949" s="264" t="s">
        <v>240</v>
      </c>
      <c r="AJ949" s="264" t="s">
        <v>240</v>
      </c>
      <c r="AK949" s="264" t="s">
        <v>240</v>
      </c>
      <c r="AL949" s="264" t="s">
        <v>240</v>
      </c>
      <c r="AM949" s="264" t="s">
        <v>240</v>
      </c>
      <c r="AN949" s="264" t="s">
        <v>240</v>
      </c>
      <c r="AO949" s="264" t="s">
        <v>240</v>
      </c>
      <c r="AP949" s="264" t="s">
        <v>240</v>
      </c>
      <c r="AQ949" s="264" t="s">
        <v>240</v>
      </c>
      <c r="AR949" s="264" t="s">
        <v>240</v>
      </c>
      <c r="AS949" s="264" t="s">
        <v>240</v>
      </c>
      <c r="AT949" s="264" t="s">
        <v>240</v>
      </c>
      <c r="AU949" s="264" t="s">
        <v>240</v>
      </c>
      <c r="AV949" s="264" t="s">
        <v>240</v>
      </c>
      <c r="AW949" s="264" t="s">
        <v>240</v>
      </c>
      <c r="AX949" s="264" t="s">
        <v>240</v>
      </c>
      <c r="AY949" s="264" t="s">
        <v>2044</v>
      </c>
      <c r="AZ949" t="s">
        <v>240</v>
      </c>
    </row>
    <row r="950" spans="1:52" ht="15" x14ac:dyDescent="0.25">
      <c r="A950" s="272">
        <v>707293</v>
      </c>
      <c r="B950" s="268" t="s">
        <v>261</v>
      </c>
      <c r="C950" s="264" t="s">
        <v>188</v>
      </c>
      <c r="D950" s="264" t="s">
        <v>188</v>
      </c>
      <c r="E950" s="264" t="s">
        <v>188</v>
      </c>
      <c r="F950" s="264" t="s">
        <v>188</v>
      </c>
      <c r="G950" s="264" t="s">
        <v>188</v>
      </c>
      <c r="H950" s="264" t="s">
        <v>188</v>
      </c>
      <c r="I950" s="264" t="s">
        <v>187</v>
      </c>
      <c r="J950" s="264" t="s">
        <v>187</v>
      </c>
      <c r="K950" s="264" t="s">
        <v>187</v>
      </c>
      <c r="L950" s="264" t="s">
        <v>187</v>
      </c>
      <c r="M950" t="s">
        <v>2124</v>
      </c>
      <c r="N950" t="s">
        <v>186</v>
      </c>
      <c r="O950" s="264" t="s">
        <v>240</v>
      </c>
      <c r="P950" s="264" t="s">
        <v>240</v>
      </c>
      <c r="Q950" s="264" t="s">
        <v>240</v>
      </c>
      <c r="R950" s="264" t="s">
        <v>240</v>
      </c>
      <c r="S950" s="264" t="s">
        <v>240</v>
      </c>
      <c r="T950" s="264" t="s">
        <v>240</v>
      </c>
      <c r="U950" s="264" t="s">
        <v>240</v>
      </c>
      <c r="V950" s="264" t="s">
        <v>240</v>
      </c>
      <c r="W950" s="264" t="s">
        <v>240</v>
      </c>
      <c r="X950" s="264" t="s">
        <v>240</v>
      </c>
      <c r="Y950" s="264" t="s">
        <v>240</v>
      </c>
      <c r="Z950" s="264" t="s">
        <v>240</v>
      </c>
      <c r="AA950" s="264" t="s">
        <v>240</v>
      </c>
      <c r="AB950" s="264" t="s">
        <v>240</v>
      </c>
      <c r="AC950" s="264" t="s">
        <v>240</v>
      </c>
      <c r="AD950" s="264" t="s">
        <v>240</v>
      </c>
      <c r="AE950" s="264" t="s">
        <v>240</v>
      </c>
      <c r="AF950" s="264" t="s">
        <v>240</v>
      </c>
      <c r="AG950" s="264" t="s">
        <v>240</v>
      </c>
      <c r="AH950" s="264" t="s">
        <v>240</v>
      </c>
      <c r="AI950" s="264" t="s">
        <v>240</v>
      </c>
      <c r="AJ950" s="264" t="s">
        <v>240</v>
      </c>
      <c r="AK950" s="264" t="s">
        <v>240</v>
      </c>
      <c r="AL950" s="264" t="s">
        <v>240</v>
      </c>
      <c r="AM950" s="264" t="s">
        <v>240</v>
      </c>
      <c r="AN950" s="264" t="s">
        <v>240</v>
      </c>
      <c r="AO950" s="264" t="s">
        <v>240</v>
      </c>
      <c r="AP950" s="264" t="s">
        <v>240</v>
      </c>
      <c r="AQ950" s="264" t="s">
        <v>240</v>
      </c>
      <c r="AR950" s="264" t="s">
        <v>240</v>
      </c>
      <c r="AS950" s="264" t="s">
        <v>240</v>
      </c>
      <c r="AT950" s="264" t="s">
        <v>240</v>
      </c>
      <c r="AU950" s="264" t="s">
        <v>240</v>
      </c>
      <c r="AV950" s="264" t="s">
        <v>240</v>
      </c>
      <c r="AW950" s="264" t="s">
        <v>240</v>
      </c>
      <c r="AX950" s="264" t="s">
        <v>240</v>
      </c>
      <c r="AY950" s="264" t="s">
        <v>2044</v>
      </c>
      <c r="AZ950" t="s">
        <v>240</v>
      </c>
    </row>
    <row r="951" spans="1:52" ht="15" x14ac:dyDescent="0.25">
      <c r="A951" s="272">
        <v>707294</v>
      </c>
      <c r="B951" s="268" t="s">
        <v>261</v>
      </c>
      <c r="C951" s="264" t="s">
        <v>187</v>
      </c>
      <c r="D951" s="264" t="s">
        <v>188</v>
      </c>
      <c r="E951" s="264" t="s">
        <v>188</v>
      </c>
      <c r="F951" s="264" t="s">
        <v>188</v>
      </c>
      <c r="G951" s="264" t="s">
        <v>188</v>
      </c>
      <c r="H951" s="264" t="s">
        <v>187</v>
      </c>
      <c r="I951" s="264" t="s">
        <v>187</v>
      </c>
      <c r="J951" s="264" t="s">
        <v>187</v>
      </c>
      <c r="K951" s="264" t="s">
        <v>187</v>
      </c>
      <c r="L951" s="264" t="s">
        <v>187</v>
      </c>
      <c r="M951" t="s">
        <v>186</v>
      </c>
      <c r="N951" t="s">
        <v>186</v>
      </c>
      <c r="O951" s="264" t="s">
        <v>240</v>
      </c>
      <c r="P951" s="264" t="s">
        <v>240</v>
      </c>
      <c r="Q951" s="264" t="s">
        <v>240</v>
      </c>
      <c r="R951" s="264" t="s">
        <v>240</v>
      </c>
      <c r="S951" s="264" t="s">
        <v>240</v>
      </c>
      <c r="T951" s="264" t="s">
        <v>240</v>
      </c>
      <c r="U951" s="264" t="s">
        <v>240</v>
      </c>
      <c r="V951" s="264" t="s">
        <v>240</v>
      </c>
      <c r="W951" s="264" t="s">
        <v>240</v>
      </c>
      <c r="X951" s="264" t="s">
        <v>240</v>
      </c>
      <c r="Y951" s="264" t="s">
        <v>240</v>
      </c>
      <c r="Z951" s="264" t="s">
        <v>240</v>
      </c>
      <c r="AA951" s="264" t="s">
        <v>240</v>
      </c>
      <c r="AB951" s="264" t="s">
        <v>240</v>
      </c>
      <c r="AC951" s="264" t="s">
        <v>240</v>
      </c>
      <c r="AD951" s="264" t="s">
        <v>240</v>
      </c>
      <c r="AE951" s="264" t="s">
        <v>240</v>
      </c>
      <c r="AF951" s="264" t="s">
        <v>240</v>
      </c>
      <c r="AG951" s="264" t="s">
        <v>240</v>
      </c>
      <c r="AH951" s="264" t="s">
        <v>240</v>
      </c>
      <c r="AI951" s="264" t="s">
        <v>240</v>
      </c>
      <c r="AJ951" s="264" t="s">
        <v>240</v>
      </c>
      <c r="AK951" s="264" t="s">
        <v>240</v>
      </c>
      <c r="AL951" s="264" t="s">
        <v>240</v>
      </c>
      <c r="AM951" s="264" t="s">
        <v>240</v>
      </c>
      <c r="AN951" s="264" t="s">
        <v>240</v>
      </c>
      <c r="AO951" s="264" t="s">
        <v>240</v>
      </c>
      <c r="AP951" s="264" t="s">
        <v>240</v>
      </c>
      <c r="AQ951" s="264" t="s">
        <v>240</v>
      </c>
      <c r="AR951" s="264" t="s">
        <v>240</v>
      </c>
      <c r="AS951" s="264" t="s">
        <v>240</v>
      </c>
      <c r="AT951" s="264" t="s">
        <v>240</v>
      </c>
      <c r="AU951" s="264" t="s">
        <v>240</v>
      </c>
      <c r="AV951" s="264" t="s">
        <v>240</v>
      </c>
      <c r="AW951" s="264" t="s">
        <v>240</v>
      </c>
      <c r="AX951" s="264" t="s">
        <v>240</v>
      </c>
      <c r="AY951" s="264" t="s">
        <v>2044</v>
      </c>
      <c r="AZ951" t="s">
        <v>240</v>
      </c>
    </row>
    <row r="952" spans="1:52" ht="15" x14ac:dyDescent="0.25">
      <c r="A952" s="273">
        <v>707295</v>
      </c>
      <c r="B952" s="274" t="s">
        <v>261</v>
      </c>
      <c r="C952" t="s">
        <v>186</v>
      </c>
      <c r="D952" t="s">
        <v>186</v>
      </c>
      <c r="E952" t="s">
        <v>186</v>
      </c>
      <c r="F952" t="s">
        <v>186</v>
      </c>
      <c r="G952" t="s">
        <v>186</v>
      </c>
      <c r="H952" t="s">
        <v>188</v>
      </c>
      <c r="I952" t="s">
        <v>188</v>
      </c>
      <c r="J952" t="s">
        <v>188</v>
      </c>
      <c r="K952" t="s">
        <v>188</v>
      </c>
      <c r="L952" t="s">
        <v>188</v>
      </c>
      <c r="M952" t="s">
        <v>186</v>
      </c>
      <c r="N952" t="s">
        <v>186</v>
      </c>
      <c r="O952" t="s">
        <v>240</v>
      </c>
      <c r="P952" t="s">
        <v>240</v>
      </c>
      <c r="Q952" t="s">
        <v>240</v>
      </c>
      <c r="R952" t="s">
        <v>240</v>
      </c>
      <c r="S952" t="s">
        <v>240</v>
      </c>
      <c r="T952" t="s">
        <v>240</v>
      </c>
      <c r="U952" t="s">
        <v>240</v>
      </c>
      <c r="V952" t="s">
        <v>240</v>
      </c>
      <c r="W952" t="s">
        <v>240</v>
      </c>
      <c r="X952" t="s">
        <v>240</v>
      </c>
      <c r="Y952" t="s">
        <v>240</v>
      </c>
      <c r="Z952" t="s">
        <v>240</v>
      </c>
      <c r="AA952" t="s">
        <v>240</v>
      </c>
      <c r="AB952" t="s">
        <v>240</v>
      </c>
      <c r="AC952" t="s">
        <v>240</v>
      </c>
      <c r="AD952" t="s">
        <v>240</v>
      </c>
      <c r="AE952" t="s">
        <v>240</v>
      </c>
      <c r="AF952" t="s">
        <v>240</v>
      </c>
      <c r="AG952" t="s">
        <v>240</v>
      </c>
      <c r="AH952" t="s">
        <v>240</v>
      </c>
      <c r="AI952" t="s">
        <v>240</v>
      </c>
      <c r="AJ952" t="s">
        <v>240</v>
      </c>
      <c r="AK952" t="s">
        <v>240</v>
      </c>
      <c r="AL952" t="s">
        <v>240</v>
      </c>
      <c r="AM952" t="s">
        <v>240</v>
      </c>
      <c r="AN952" t="s">
        <v>240</v>
      </c>
      <c r="AO952" t="s">
        <v>240</v>
      </c>
      <c r="AP952" t="s">
        <v>240</v>
      </c>
      <c r="AQ952" t="s">
        <v>240</v>
      </c>
      <c r="AR952" t="s">
        <v>240</v>
      </c>
      <c r="AS952" t="s">
        <v>240</v>
      </c>
      <c r="AT952" t="s">
        <v>240</v>
      </c>
      <c r="AU952" t="s">
        <v>240</v>
      </c>
      <c r="AV952" t="s">
        <v>240</v>
      </c>
      <c r="AW952" t="s">
        <v>240</v>
      </c>
      <c r="AX952" s="259" t="s">
        <v>240</v>
      </c>
      <c r="AY952"/>
      <c r="AZ952" t="s">
        <v>240</v>
      </c>
    </row>
    <row r="953" spans="1:52" ht="15" x14ac:dyDescent="0.25">
      <c r="A953" s="272">
        <v>707296</v>
      </c>
      <c r="B953" s="268" t="s">
        <v>261</v>
      </c>
      <c r="C953" s="264" t="s">
        <v>188</v>
      </c>
      <c r="D953" s="264" t="s">
        <v>188</v>
      </c>
      <c r="E953" s="264" t="s">
        <v>188</v>
      </c>
      <c r="F953" s="264" t="s">
        <v>188</v>
      </c>
      <c r="G953" s="264" t="s">
        <v>188</v>
      </c>
      <c r="H953" s="264" t="s">
        <v>188</v>
      </c>
      <c r="I953" s="264" t="s">
        <v>187</v>
      </c>
      <c r="J953" s="264" t="s">
        <v>187</v>
      </c>
      <c r="K953" s="264" t="s">
        <v>187</v>
      </c>
      <c r="L953" s="264" t="s">
        <v>187</v>
      </c>
      <c r="M953" t="s">
        <v>188</v>
      </c>
      <c r="N953" t="s">
        <v>186</v>
      </c>
      <c r="O953" s="264" t="s">
        <v>240</v>
      </c>
      <c r="P953" s="264" t="s">
        <v>240</v>
      </c>
      <c r="Q953" s="264" t="s">
        <v>240</v>
      </c>
      <c r="R953" s="264" t="s">
        <v>240</v>
      </c>
      <c r="S953" s="264" t="s">
        <v>240</v>
      </c>
      <c r="T953" s="264" t="s">
        <v>240</v>
      </c>
      <c r="U953" s="264" t="s">
        <v>240</v>
      </c>
      <c r="V953" s="264" t="s">
        <v>240</v>
      </c>
      <c r="W953" s="264" t="s">
        <v>240</v>
      </c>
      <c r="X953" s="264" t="s">
        <v>240</v>
      </c>
      <c r="Y953" s="264" t="s">
        <v>240</v>
      </c>
      <c r="Z953" s="264" t="s">
        <v>240</v>
      </c>
      <c r="AA953" s="264" t="s">
        <v>240</v>
      </c>
      <c r="AB953" s="264" t="s">
        <v>240</v>
      </c>
      <c r="AC953" s="264" t="s">
        <v>240</v>
      </c>
      <c r="AD953" s="264" t="s">
        <v>240</v>
      </c>
      <c r="AE953" s="264" t="s">
        <v>240</v>
      </c>
      <c r="AF953" s="264" t="s">
        <v>240</v>
      </c>
      <c r="AG953" s="264" t="s">
        <v>240</v>
      </c>
      <c r="AH953" s="264" t="s">
        <v>240</v>
      </c>
      <c r="AI953" s="264" t="s">
        <v>240</v>
      </c>
      <c r="AJ953" s="264" t="s">
        <v>240</v>
      </c>
      <c r="AK953" s="264" t="s">
        <v>240</v>
      </c>
      <c r="AL953" s="264" t="s">
        <v>240</v>
      </c>
      <c r="AM953" s="264" t="s">
        <v>240</v>
      </c>
      <c r="AN953" s="264" t="s">
        <v>240</v>
      </c>
      <c r="AO953" s="264" t="s">
        <v>240</v>
      </c>
      <c r="AP953" s="264" t="s">
        <v>240</v>
      </c>
      <c r="AQ953" s="264" t="s">
        <v>240</v>
      </c>
      <c r="AR953" s="264" t="s">
        <v>240</v>
      </c>
      <c r="AS953" s="264" t="s">
        <v>240</v>
      </c>
      <c r="AT953" s="264" t="s">
        <v>240</v>
      </c>
      <c r="AU953" s="264" t="s">
        <v>240</v>
      </c>
      <c r="AV953" s="264" t="s">
        <v>240</v>
      </c>
      <c r="AW953" s="264" t="s">
        <v>240</v>
      </c>
      <c r="AX953" s="264" t="s">
        <v>240</v>
      </c>
      <c r="AY953" s="264" t="s">
        <v>2044</v>
      </c>
      <c r="AZ953" t="s">
        <v>240</v>
      </c>
    </row>
    <row r="954" spans="1:52" ht="15" x14ac:dyDescent="0.25">
      <c r="A954" s="272">
        <v>707297</v>
      </c>
      <c r="B954" s="268" t="s">
        <v>261</v>
      </c>
      <c r="C954" s="264" t="s">
        <v>186</v>
      </c>
      <c r="D954" s="264" t="s">
        <v>188</v>
      </c>
      <c r="E954" s="264" t="s">
        <v>186</v>
      </c>
      <c r="F954" s="264" t="s">
        <v>186</v>
      </c>
      <c r="G954" s="264" t="s">
        <v>186</v>
      </c>
      <c r="H954" s="264" t="s">
        <v>188</v>
      </c>
      <c r="I954" s="264" t="s">
        <v>187</v>
      </c>
      <c r="J954" s="264" t="s">
        <v>187</v>
      </c>
      <c r="K954" s="264" t="s">
        <v>187</v>
      </c>
      <c r="L954" s="264" t="s">
        <v>187</v>
      </c>
      <c r="M954" t="s">
        <v>2124</v>
      </c>
      <c r="N954" t="s">
        <v>186</v>
      </c>
      <c r="O954" s="264" t="s">
        <v>240</v>
      </c>
      <c r="P954" s="264" t="s">
        <v>240</v>
      </c>
      <c r="Q954" s="264" t="s">
        <v>240</v>
      </c>
      <c r="R954" s="264" t="s">
        <v>240</v>
      </c>
      <c r="S954" s="264" t="s">
        <v>240</v>
      </c>
      <c r="T954" s="264" t="s">
        <v>240</v>
      </c>
      <c r="U954" s="264" t="s">
        <v>240</v>
      </c>
      <c r="V954" s="264" t="s">
        <v>240</v>
      </c>
      <c r="W954" s="264" t="s">
        <v>240</v>
      </c>
      <c r="X954" s="264" t="s">
        <v>240</v>
      </c>
      <c r="Y954" s="264" t="s">
        <v>240</v>
      </c>
      <c r="Z954" s="264" t="s">
        <v>240</v>
      </c>
      <c r="AA954" s="264" t="s">
        <v>240</v>
      </c>
      <c r="AB954" s="264" t="s">
        <v>240</v>
      </c>
      <c r="AC954" s="264" t="s">
        <v>240</v>
      </c>
      <c r="AD954" s="264" t="s">
        <v>240</v>
      </c>
      <c r="AE954" s="264" t="s">
        <v>240</v>
      </c>
      <c r="AF954" s="264" t="s">
        <v>240</v>
      </c>
      <c r="AG954" s="264" t="s">
        <v>240</v>
      </c>
      <c r="AH954" s="264" t="s">
        <v>240</v>
      </c>
      <c r="AI954" s="264" t="s">
        <v>240</v>
      </c>
      <c r="AJ954" s="264" t="s">
        <v>240</v>
      </c>
      <c r="AK954" s="264" t="s">
        <v>240</v>
      </c>
      <c r="AL954" s="264" t="s">
        <v>240</v>
      </c>
      <c r="AM954" s="264" t="s">
        <v>240</v>
      </c>
      <c r="AN954" s="264" t="s">
        <v>240</v>
      </c>
      <c r="AO954" s="264" t="s">
        <v>240</v>
      </c>
      <c r="AP954" s="264" t="s">
        <v>240</v>
      </c>
      <c r="AQ954" s="264" t="s">
        <v>240</v>
      </c>
      <c r="AR954" s="264" t="s">
        <v>240</v>
      </c>
      <c r="AS954" s="264" t="s">
        <v>240</v>
      </c>
      <c r="AT954" s="264" t="s">
        <v>240</v>
      </c>
      <c r="AU954" s="264" t="s">
        <v>240</v>
      </c>
      <c r="AV954" s="264" t="s">
        <v>240</v>
      </c>
      <c r="AW954" s="264" t="s">
        <v>240</v>
      </c>
      <c r="AX954" s="264" t="s">
        <v>240</v>
      </c>
      <c r="AY954" s="264" t="s">
        <v>2044</v>
      </c>
      <c r="AZ954" t="s">
        <v>240</v>
      </c>
    </row>
    <row r="955" spans="1:52" ht="15" x14ac:dyDescent="0.25">
      <c r="A955" s="272">
        <v>707298</v>
      </c>
      <c r="B955" s="268" t="s">
        <v>261</v>
      </c>
      <c r="C955" s="264" t="s">
        <v>188</v>
      </c>
      <c r="D955" s="264" t="s">
        <v>188</v>
      </c>
      <c r="E955" s="264" t="s">
        <v>188</v>
      </c>
      <c r="F955" s="264" t="s">
        <v>188</v>
      </c>
      <c r="G955" s="264" t="s">
        <v>188</v>
      </c>
      <c r="H955" s="264" t="s">
        <v>187</v>
      </c>
      <c r="I955" s="264" t="s">
        <v>187</v>
      </c>
      <c r="J955" s="264" t="s">
        <v>187</v>
      </c>
      <c r="K955" s="264" t="s">
        <v>187</v>
      </c>
      <c r="L955" s="264" t="s">
        <v>187</v>
      </c>
      <c r="M955" t="s">
        <v>186</v>
      </c>
      <c r="N955" t="s">
        <v>186</v>
      </c>
      <c r="O955" s="264" t="s">
        <v>240</v>
      </c>
      <c r="P955" s="264" t="s">
        <v>240</v>
      </c>
      <c r="Q955" s="264" t="s">
        <v>240</v>
      </c>
      <c r="R955" s="264" t="s">
        <v>240</v>
      </c>
      <c r="S955" s="264" t="s">
        <v>240</v>
      </c>
      <c r="T955" s="264" t="s">
        <v>240</v>
      </c>
      <c r="U955" s="264" t="s">
        <v>240</v>
      </c>
      <c r="V955" s="264" t="s">
        <v>240</v>
      </c>
      <c r="W955" s="264" t="s">
        <v>240</v>
      </c>
      <c r="X955" s="264" t="s">
        <v>240</v>
      </c>
      <c r="Y955" s="264" t="s">
        <v>240</v>
      </c>
      <c r="Z955" s="264" t="s">
        <v>240</v>
      </c>
      <c r="AA955" s="264" t="s">
        <v>240</v>
      </c>
      <c r="AB955" s="264" t="s">
        <v>240</v>
      </c>
      <c r="AC955" s="264" t="s">
        <v>240</v>
      </c>
      <c r="AD955" s="264" t="s">
        <v>240</v>
      </c>
      <c r="AE955" s="264" t="s">
        <v>240</v>
      </c>
      <c r="AF955" s="264" t="s">
        <v>240</v>
      </c>
      <c r="AG955" s="264" t="s">
        <v>240</v>
      </c>
      <c r="AH955" s="264" t="s">
        <v>240</v>
      </c>
      <c r="AI955" s="264" t="s">
        <v>240</v>
      </c>
      <c r="AJ955" s="264" t="s">
        <v>240</v>
      </c>
      <c r="AK955" s="264" t="s">
        <v>240</v>
      </c>
      <c r="AL955" s="264" t="s">
        <v>240</v>
      </c>
      <c r="AM955" s="264" t="s">
        <v>240</v>
      </c>
      <c r="AN955" s="264" t="s">
        <v>240</v>
      </c>
      <c r="AO955" s="264" t="s">
        <v>240</v>
      </c>
      <c r="AP955" s="264" t="s">
        <v>240</v>
      </c>
      <c r="AQ955" s="264" t="s">
        <v>240</v>
      </c>
      <c r="AR955" s="264" t="s">
        <v>240</v>
      </c>
      <c r="AS955" s="264" t="s">
        <v>240</v>
      </c>
      <c r="AT955" s="264" t="s">
        <v>240</v>
      </c>
      <c r="AU955" s="264" t="s">
        <v>240</v>
      </c>
      <c r="AV955" s="264" t="s">
        <v>240</v>
      </c>
      <c r="AW955" s="264" t="s">
        <v>240</v>
      </c>
      <c r="AX955" s="264" t="s">
        <v>240</v>
      </c>
      <c r="AY955" s="264" t="s">
        <v>2044</v>
      </c>
      <c r="AZ955" t="s">
        <v>240</v>
      </c>
    </row>
    <row r="956" spans="1:52" ht="15" x14ac:dyDescent="0.25">
      <c r="A956" s="272">
        <v>707299</v>
      </c>
      <c r="B956" s="268" t="s">
        <v>261</v>
      </c>
      <c r="C956" s="264" t="s">
        <v>188</v>
      </c>
      <c r="D956" s="264" t="s">
        <v>188</v>
      </c>
      <c r="E956" s="264" t="s">
        <v>188</v>
      </c>
      <c r="F956" s="264" t="s">
        <v>188</v>
      </c>
      <c r="G956" s="264" t="s">
        <v>188</v>
      </c>
      <c r="H956" s="264" t="s">
        <v>188</v>
      </c>
      <c r="I956" s="264" t="s">
        <v>187</v>
      </c>
      <c r="J956" s="264" t="s">
        <v>187</v>
      </c>
      <c r="K956" s="264" t="s">
        <v>187</v>
      </c>
      <c r="L956" s="264" t="s">
        <v>187</v>
      </c>
      <c r="M956" t="s">
        <v>186</v>
      </c>
      <c r="N956" t="s">
        <v>186</v>
      </c>
      <c r="O956" s="264" t="s">
        <v>240</v>
      </c>
      <c r="P956" s="264" t="s">
        <v>240</v>
      </c>
      <c r="Q956" s="264" t="s">
        <v>240</v>
      </c>
      <c r="R956" s="264" t="s">
        <v>240</v>
      </c>
      <c r="S956" s="264" t="s">
        <v>240</v>
      </c>
      <c r="T956" s="264" t="s">
        <v>240</v>
      </c>
      <c r="U956" s="264" t="s">
        <v>240</v>
      </c>
      <c r="V956" s="264" t="s">
        <v>240</v>
      </c>
      <c r="W956" s="264" t="s">
        <v>240</v>
      </c>
      <c r="X956" s="264" t="s">
        <v>240</v>
      </c>
      <c r="Y956" s="264" t="s">
        <v>240</v>
      </c>
      <c r="Z956" s="264" t="s">
        <v>240</v>
      </c>
      <c r="AA956" s="264" t="s">
        <v>240</v>
      </c>
      <c r="AB956" s="264" t="s">
        <v>240</v>
      </c>
      <c r="AC956" s="264" t="s">
        <v>240</v>
      </c>
      <c r="AD956" s="264" t="s">
        <v>240</v>
      </c>
      <c r="AE956" s="264" t="s">
        <v>240</v>
      </c>
      <c r="AF956" s="264" t="s">
        <v>240</v>
      </c>
      <c r="AG956" s="264" t="s">
        <v>240</v>
      </c>
      <c r="AH956" s="264" t="s">
        <v>240</v>
      </c>
      <c r="AI956" s="264" t="s">
        <v>240</v>
      </c>
      <c r="AJ956" s="264" t="s">
        <v>240</v>
      </c>
      <c r="AK956" s="264" t="s">
        <v>240</v>
      </c>
      <c r="AL956" s="264" t="s">
        <v>240</v>
      </c>
      <c r="AM956" s="264" t="s">
        <v>240</v>
      </c>
      <c r="AN956" s="264" t="s">
        <v>240</v>
      </c>
      <c r="AO956" s="264" t="s">
        <v>240</v>
      </c>
      <c r="AP956" s="264" t="s">
        <v>240</v>
      </c>
      <c r="AQ956" s="264" t="s">
        <v>240</v>
      </c>
      <c r="AR956" s="264" t="s">
        <v>240</v>
      </c>
      <c r="AS956" s="264" t="s">
        <v>240</v>
      </c>
      <c r="AT956" s="264" t="s">
        <v>240</v>
      </c>
      <c r="AU956" s="264" t="s">
        <v>240</v>
      </c>
      <c r="AV956" s="264" t="s">
        <v>240</v>
      </c>
      <c r="AW956" s="264" t="s">
        <v>240</v>
      </c>
      <c r="AX956" s="264" t="s">
        <v>240</v>
      </c>
      <c r="AY956" s="264" t="s">
        <v>2044</v>
      </c>
      <c r="AZ956" t="s">
        <v>240</v>
      </c>
    </row>
    <row r="957" spans="1:52" ht="15" x14ac:dyDescent="0.25">
      <c r="A957" s="273">
        <v>707300</v>
      </c>
      <c r="B957" s="274" t="s">
        <v>468</v>
      </c>
      <c r="C957" t="s">
        <v>188</v>
      </c>
      <c r="D957" t="s">
        <v>188</v>
      </c>
      <c r="E957" t="s">
        <v>188</v>
      </c>
      <c r="F957" t="s">
        <v>186</v>
      </c>
      <c r="G957" t="s">
        <v>188</v>
      </c>
      <c r="H957" t="s">
        <v>188</v>
      </c>
      <c r="I957" t="s">
        <v>188</v>
      </c>
      <c r="J957" t="s">
        <v>188</v>
      </c>
      <c r="K957" t="s">
        <v>188</v>
      </c>
      <c r="L957" t="s">
        <v>188</v>
      </c>
      <c r="M957" t="s">
        <v>188</v>
      </c>
      <c r="N957" t="s">
        <v>188</v>
      </c>
      <c r="O957" t="s">
        <v>188</v>
      </c>
      <c r="P957" t="s">
        <v>188</v>
      </c>
      <c r="Q957" t="s">
        <v>188</v>
      </c>
      <c r="R957" t="s">
        <v>188</v>
      </c>
      <c r="S957" t="s">
        <v>188</v>
      </c>
      <c r="T957" t="s">
        <v>188</v>
      </c>
      <c r="U957" t="s">
        <v>187</v>
      </c>
      <c r="V957" t="s">
        <v>187</v>
      </c>
      <c r="W957" t="s">
        <v>187</v>
      </c>
      <c r="X957" t="s">
        <v>187</v>
      </c>
      <c r="Y957" t="s">
        <v>188</v>
      </c>
      <c r="Z957" t="s">
        <v>188</v>
      </c>
      <c r="AA957" t="s">
        <v>240</v>
      </c>
      <c r="AB957" t="s">
        <v>240</v>
      </c>
      <c r="AC957" t="s">
        <v>240</v>
      </c>
      <c r="AD957" t="s">
        <v>240</v>
      </c>
      <c r="AE957" t="s">
        <v>240</v>
      </c>
      <c r="AF957" t="s">
        <v>240</v>
      </c>
      <c r="AG957" t="s">
        <v>240</v>
      </c>
      <c r="AH957" t="s">
        <v>240</v>
      </c>
      <c r="AI957" t="s">
        <v>240</v>
      </c>
      <c r="AJ957" t="s">
        <v>240</v>
      </c>
      <c r="AK957" t="s">
        <v>240</v>
      </c>
      <c r="AL957" t="s">
        <v>240</v>
      </c>
      <c r="AM957" t="s">
        <v>240</v>
      </c>
      <c r="AN957" t="s">
        <v>240</v>
      </c>
      <c r="AO957" t="s">
        <v>240</v>
      </c>
      <c r="AP957" t="s">
        <v>240</v>
      </c>
      <c r="AQ957" t="s">
        <v>240</v>
      </c>
      <c r="AR957" t="s">
        <v>240</v>
      </c>
      <c r="AS957" t="s">
        <v>240</v>
      </c>
      <c r="AT957" t="s">
        <v>240</v>
      </c>
      <c r="AU957" t="s">
        <v>240</v>
      </c>
      <c r="AV957" t="s">
        <v>240</v>
      </c>
      <c r="AW957" t="s">
        <v>240</v>
      </c>
      <c r="AX957" s="259" t="s">
        <v>240</v>
      </c>
      <c r="AY957"/>
      <c r="AZ957" t="s">
        <v>240</v>
      </c>
    </row>
    <row r="958" spans="1:52" ht="15" x14ac:dyDescent="0.25">
      <c r="A958" s="272">
        <v>707301</v>
      </c>
      <c r="B958" s="268" t="s">
        <v>261</v>
      </c>
      <c r="C958" s="264" t="s">
        <v>188</v>
      </c>
      <c r="D958" s="264" t="s">
        <v>188</v>
      </c>
      <c r="E958" s="264" t="s">
        <v>188</v>
      </c>
      <c r="F958" s="264" t="s">
        <v>188</v>
      </c>
      <c r="G958" s="264" t="s">
        <v>188</v>
      </c>
      <c r="H958" s="264" t="s">
        <v>188</v>
      </c>
      <c r="I958" s="264" t="s">
        <v>187</v>
      </c>
      <c r="J958" s="264" t="s">
        <v>187</v>
      </c>
      <c r="K958" s="264" t="s">
        <v>187</v>
      </c>
      <c r="L958" s="264" t="s">
        <v>187</v>
      </c>
      <c r="M958" t="s">
        <v>2124</v>
      </c>
      <c r="N958" t="s">
        <v>186</v>
      </c>
      <c r="O958" s="264" t="s">
        <v>240</v>
      </c>
      <c r="P958" s="264" t="s">
        <v>240</v>
      </c>
      <c r="Q958" s="264" t="s">
        <v>240</v>
      </c>
      <c r="R958" s="264" t="s">
        <v>240</v>
      </c>
      <c r="S958" s="264" t="s">
        <v>240</v>
      </c>
      <c r="T958" s="264" t="s">
        <v>240</v>
      </c>
      <c r="U958" s="264" t="s">
        <v>240</v>
      </c>
      <c r="V958" s="264" t="s">
        <v>240</v>
      </c>
      <c r="W958" s="264" t="s">
        <v>240</v>
      </c>
      <c r="X958" s="264" t="s">
        <v>240</v>
      </c>
      <c r="Y958" s="264" t="s">
        <v>240</v>
      </c>
      <c r="Z958" s="264" t="s">
        <v>240</v>
      </c>
      <c r="AA958" s="264" t="s">
        <v>240</v>
      </c>
      <c r="AB958" s="264" t="s">
        <v>240</v>
      </c>
      <c r="AC958" s="264" t="s">
        <v>240</v>
      </c>
      <c r="AD958" s="264" t="s">
        <v>240</v>
      </c>
      <c r="AE958" s="264" t="s">
        <v>240</v>
      </c>
      <c r="AF958" s="264" t="s">
        <v>240</v>
      </c>
      <c r="AG958" s="264" t="s">
        <v>240</v>
      </c>
      <c r="AH958" s="264" t="s">
        <v>240</v>
      </c>
      <c r="AI958" s="264" t="s">
        <v>240</v>
      </c>
      <c r="AJ958" s="264" t="s">
        <v>240</v>
      </c>
      <c r="AK958" s="264" t="s">
        <v>240</v>
      </c>
      <c r="AL958" s="264" t="s">
        <v>240</v>
      </c>
      <c r="AM958" s="264" t="s">
        <v>240</v>
      </c>
      <c r="AN958" s="264" t="s">
        <v>240</v>
      </c>
      <c r="AO958" s="264" t="s">
        <v>240</v>
      </c>
      <c r="AP958" s="264" t="s">
        <v>240</v>
      </c>
      <c r="AQ958" s="264" t="s">
        <v>240</v>
      </c>
      <c r="AR958" s="264" t="s">
        <v>240</v>
      </c>
      <c r="AS958" s="264" t="s">
        <v>240</v>
      </c>
      <c r="AT958" s="264" t="s">
        <v>240</v>
      </c>
      <c r="AU958" s="264" t="s">
        <v>240</v>
      </c>
      <c r="AV958" s="264" t="s">
        <v>240</v>
      </c>
      <c r="AW958" s="264" t="s">
        <v>240</v>
      </c>
      <c r="AX958" s="264" t="s">
        <v>240</v>
      </c>
      <c r="AY958" s="264" t="s">
        <v>2044</v>
      </c>
      <c r="AZ958" t="s">
        <v>240</v>
      </c>
    </row>
    <row r="959" spans="1:52" ht="15" x14ac:dyDescent="0.25">
      <c r="A959" s="272">
        <v>707302</v>
      </c>
      <c r="B959" s="268" t="s">
        <v>261</v>
      </c>
      <c r="C959" s="264" t="s">
        <v>187</v>
      </c>
      <c r="D959" s="264" t="s">
        <v>188</v>
      </c>
      <c r="E959" s="264" t="s">
        <v>188</v>
      </c>
      <c r="F959" s="264" t="s">
        <v>187</v>
      </c>
      <c r="G959" s="264" t="s">
        <v>188</v>
      </c>
      <c r="H959" s="264" t="s">
        <v>188</v>
      </c>
      <c r="I959" s="264" t="s">
        <v>187</v>
      </c>
      <c r="J959" s="264" t="s">
        <v>187</v>
      </c>
      <c r="K959" s="264" t="s">
        <v>187</v>
      </c>
      <c r="L959" s="264" t="s">
        <v>187</v>
      </c>
      <c r="M959" t="s">
        <v>186</v>
      </c>
      <c r="N959" t="s">
        <v>186</v>
      </c>
      <c r="O959" s="264" t="s">
        <v>240</v>
      </c>
      <c r="P959" s="264" t="s">
        <v>240</v>
      </c>
      <c r="Q959" s="264" t="s">
        <v>240</v>
      </c>
      <c r="R959" s="264" t="s">
        <v>240</v>
      </c>
      <c r="S959" s="264" t="s">
        <v>240</v>
      </c>
      <c r="T959" s="264" t="s">
        <v>240</v>
      </c>
      <c r="U959" s="264" t="s">
        <v>240</v>
      </c>
      <c r="V959" s="264" t="s">
        <v>240</v>
      </c>
      <c r="W959" s="264" t="s">
        <v>240</v>
      </c>
      <c r="X959" s="264" t="s">
        <v>240</v>
      </c>
      <c r="Y959" s="264" t="s">
        <v>240</v>
      </c>
      <c r="Z959" s="264" t="s">
        <v>240</v>
      </c>
      <c r="AA959" s="264" t="s">
        <v>240</v>
      </c>
      <c r="AB959" s="264" t="s">
        <v>240</v>
      </c>
      <c r="AC959" s="264" t="s">
        <v>240</v>
      </c>
      <c r="AD959" s="264" t="s">
        <v>240</v>
      </c>
      <c r="AE959" s="264" t="s">
        <v>240</v>
      </c>
      <c r="AF959" s="264" t="s">
        <v>240</v>
      </c>
      <c r="AG959" s="264" t="s">
        <v>240</v>
      </c>
      <c r="AH959" s="264" t="s">
        <v>240</v>
      </c>
      <c r="AI959" s="264" t="s">
        <v>240</v>
      </c>
      <c r="AJ959" s="264" t="s">
        <v>240</v>
      </c>
      <c r="AK959" s="264" t="s">
        <v>240</v>
      </c>
      <c r="AL959" s="264" t="s">
        <v>240</v>
      </c>
      <c r="AM959" s="264" t="s">
        <v>240</v>
      </c>
      <c r="AN959" s="264" t="s">
        <v>240</v>
      </c>
      <c r="AO959" s="264" t="s">
        <v>240</v>
      </c>
      <c r="AP959" s="264" t="s">
        <v>240</v>
      </c>
      <c r="AQ959" s="264" t="s">
        <v>240</v>
      </c>
      <c r="AR959" s="264" t="s">
        <v>240</v>
      </c>
      <c r="AS959" s="264" t="s">
        <v>240</v>
      </c>
      <c r="AT959" s="264" t="s">
        <v>240</v>
      </c>
      <c r="AU959" s="264" t="s">
        <v>240</v>
      </c>
      <c r="AV959" s="264" t="s">
        <v>240</v>
      </c>
      <c r="AW959" s="264" t="s">
        <v>240</v>
      </c>
      <c r="AX959" s="264" t="s">
        <v>240</v>
      </c>
      <c r="AY959" s="264" t="s">
        <v>2044</v>
      </c>
      <c r="AZ959" t="s">
        <v>240</v>
      </c>
    </row>
    <row r="960" spans="1:52" ht="15" x14ac:dyDescent="0.25">
      <c r="A960" s="273">
        <v>707303</v>
      </c>
      <c r="B960" s="274" t="s">
        <v>262</v>
      </c>
      <c r="C960" t="s">
        <v>188</v>
      </c>
      <c r="D960" t="s">
        <v>186</v>
      </c>
      <c r="E960" t="s">
        <v>188</v>
      </c>
      <c r="F960" t="s">
        <v>188</v>
      </c>
      <c r="G960" t="s">
        <v>186</v>
      </c>
      <c r="H960" t="s">
        <v>188</v>
      </c>
      <c r="I960" t="s">
        <v>188</v>
      </c>
      <c r="J960" t="s">
        <v>188</v>
      </c>
      <c r="K960" t="s">
        <v>188</v>
      </c>
      <c r="L960" t="s">
        <v>188</v>
      </c>
      <c r="M960" t="s">
        <v>188</v>
      </c>
      <c r="N960" t="s">
        <v>188</v>
      </c>
      <c r="O960" t="s">
        <v>188</v>
      </c>
      <c r="P960" t="s">
        <v>188</v>
      </c>
      <c r="Q960" t="s">
        <v>186</v>
      </c>
      <c r="R960" t="s">
        <v>187</v>
      </c>
      <c r="S960" t="s">
        <v>188</v>
      </c>
      <c r="T960" t="s">
        <v>187</v>
      </c>
      <c r="U960" t="s">
        <v>188</v>
      </c>
      <c r="V960" t="s">
        <v>188</v>
      </c>
      <c r="W960" t="s">
        <v>188</v>
      </c>
      <c r="X960" t="s">
        <v>188</v>
      </c>
      <c r="Y960" t="s">
        <v>188</v>
      </c>
      <c r="Z960" t="s">
        <v>188</v>
      </c>
      <c r="AA960" t="s">
        <v>240</v>
      </c>
      <c r="AB960" t="s">
        <v>240</v>
      </c>
      <c r="AC960" t="s">
        <v>240</v>
      </c>
      <c r="AD960" t="s">
        <v>240</v>
      </c>
      <c r="AE960" t="s">
        <v>240</v>
      </c>
      <c r="AF960" t="s">
        <v>240</v>
      </c>
      <c r="AG960" t="s">
        <v>240</v>
      </c>
      <c r="AH960" t="s">
        <v>240</v>
      </c>
      <c r="AI960" t="s">
        <v>240</v>
      </c>
      <c r="AJ960" t="s">
        <v>240</v>
      </c>
      <c r="AK960" t="s">
        <v>240</v>
      </c>
      <c r="AL960" t="s">
        <v>240</v>
      </c>
      <c r="AM960" t="s">
        <v>240</v>
      </c>
      <c r="AN960" t="s">
        <v>240</v>
      </c>
      <c r="AO960" t="s">
        <v>240</v>
      </c>
      <c r="AP960" t="s">
        <v>240</v>
      </c>
      <c r="AQ960" t="s">
        <v>240</v>
      </c>
      <c r="AR960" t="s">
        <v>240</v>
      </c>
      <c r="AS960"/>
      <c r="AT960" t="s">
        <v>240</v>
      </c>
      <c r="AU960" t="s">
        <v>240</v>
      </c>
      <c r="AV960" t="s">
        <v>240</v>
      </c>
      <c r="AW960" t="s">
        <v>240</v>
      </c>
      <c r="AX960" s="259" t="s">
        <v>240</v>
      </c>
      <c r="AY960"/>
      <c r="AZ960" t="s">
        <v>240</v>
      </c>
    </row>
    <row r="961" spans="1:52" ht="15" x14ac:dyDescent="0.25">
      <c r="A961" s="272">
        <v>707304</v>
      </c>
      <c r="B961" s="268" t="s">
        <v>261</v>
      </c>
      <c r="C961" s="264" t="s">
        <v>186</v>
      </c>
      <c r="D961" s="264" t="s">
        <v>187</v>
      </c>
      <c r="E961" s="264" t="s">
        <v>186</v>
      </c>
      <c r="F961" s="264" t="s">
        <v>187</v>
      </c>
      <c r="G961" s="264" t="s">
        <v>188</v>
      </c>
      <c r="H961" s="264" t="s">
        <v>188</v>
      </c>
      <c r="I961" s="264" t="s">
        <v>187</v>
      </c>
      <c r="J961" s="264" t="s">
        <v>188</v>
      </c>
      <c r="K961" s="264" t="s">
        <v>187</v>
      </c>
      <c r="L961" s="264" t="s">
        <v>187</v>
      </c>
      <c r="M961" t="s">
        <v>188</v>
      </c>
      <c r="N961" t="s">
        <v>186</v>
      </c>
      <c r="O961" s="264" t="s">
        <v>240</v>
      </c>
      <c r="P961" s="264" t="s">
        <v>240</v>
      </c>
      <c r="Q961" s="264" t="s">
        <v>240</v>
      </c>
      <c r="R961" s="264" t="s">
        <v>240</v>
      </c>
      <c r="S961" s="264" t="s">
        <v>240</v>
      </c>
      <c r="T961" s="264" t="s">
        <v>240</v>
      </c>
      <c r="U961" s="264" t="s">
        <v>240</v>
      </c>
      <c r="V961" s="264" t="s">
        <v>240</v>
      </c>
      <c r="W961" s="264" t="s">
        <v>240</v>
      </c>
      <c r="X961" s="264" t="s">
        <v>240</v>
      </c>
      <c r="Y961" s="264" t="s">
        <v>240</v>
      </c>
      <c r="Z961" s="264" t="s">
        <v>240</v>
      </c>
      <c r="AA961" s="264" t="s">
        <v>240</v>
      </c>
      <c r="AB961" s="264" t="s">
        <v>240</v>
      </c>
      <c r="AC961" s="264" t="s">
        <v>240</v>
      </c>
      <c r="AD961" s="264" t="s">
        <v>240</v>
      </c>
      <c r="AE961" s="264" t="s">
        <v>240</v>
      </c>
      <c r="AF961" s="264" t="s">
        <v>240</v>
      </c>
      <c r="AG961" s="264" t="s">
        <v>240</v>
      </c>
      <c r="AH961" s="264" t="s">
        <v>240</v>
      </c>
      <c r="AI961" s="264" t="s">
        <v>240</v>
      </c>
      <c r="AJ961" s="264" t="s">
        <v>240</v>
      </c>
      <c r="AK961" s="264" t="s">
        <v>240</v>
      </c>
      <c r="AL961" s="264" t="s">
        <v>240</v>
      </c>
      <c r="AM961" s="264" t="s">
        <v>240</v>
      </c>
      <c r="AN961" s="264" t="s">
        <v>240</v>
      </c>
      <c r="AO961" s="264" t="s">
        <v>240</v>
      </c>
      <c r="AP961" s="264" t="s">
        <v>240</v>
      </c>
      <c r="AQ961" s="264" t="s">
        <v>240</v>
      </c>
      <c r="AR961" s="264" t="s">
        <v>240</v>
      </c>
      <c r="AS961" s="264" t="s">
        <v>240</v>
      </c>
      <c r="AT961" s="264" t="s">
        <v>240</v>
      </c>
      <c r="AU961" s="264" t="s">
        <v>240</v>
      </c>
      <c r="AV961" s="264" t="s">
        <v>240</v>
      </c>
      <c r="AW961" s="264" t="s">
        <v>240</v>
      </c>
      <c r="AX961" s="264" t="s">
        <v>240</v>
      </c>
      <c r="AY961" s="264" t="s">
        <v>2044</v>
      </c>
      <c r="AZ961" t="s">
        <v>240</v>
      </c>
    </row>
    <row r="962" spans="1:52" ht="15" x14ac:dyDescent="0.25">
      <c r="A962" s="273">
        <v>707305</v>
      </c>
      <c r="B962" s="274" t="s">
        <v>261</v>
      </c>
      <c r="C962" t="s">
        <v>188</v>
      </c>
      <c r="D962" t="s">
        <v>186</v>
      </c>
      <c r="E962" t="s">
        <v>187</v>
      </c>
      <c r="F962" t="s">
        <v>188</v>
      </c>
      <c r="G962" t="s">
        <v>188</v>
      </c>
      <c r="H962" t="s">
        <v>186</v>
      </c>
      <c r="I962" t="s">
        <v>187</v>
      </c>
      <c r="J962" t="s">
        <v>187</v>
      </c>
      <c r="K962" t="s">
        <v>187</v>
      </c>
      <c r="L962" t="s">
        <v>187</v>
      </c>
      <c r="M962" t="s">
        <v>187</v>
      </c>
      <c r="N962" t="s">
        <v>187</v>
      </c>
      <c r="O962" t="s">
        <v>240</v>
      </c>
      <c r="P962" t="s">
        <v>240</v>
      </c>
      <c r="Q962" t="s">
        <v>240</v>
      </c>
      <c r="R962" t="s">
        <v>240</v>
      </c>
      <c r="S962" t="s">
        <v>240</v>
      </c>
      <c r="T962" t="s">
        <v>240</v>
      </c>
      <c r="U962" t="s">
        <v>240</v>
      </c>
      <c r="V962" t="s">
        <v>240</v>
      </c>
      <c r="W962" t="s">
        <v>240</v>
      </c>
      <c r="X962" t="s">
        <v>240</v>
      </c>
      <c r="Y962" t="s">
        <v>240</v>
      </c>
      <c r="Z962" t="s">
        <v>240</v>
      </c>
      <c r="AA962" t="s">
        <v>240</v>
      </c>
      <c r="AB962" t="s">
        <v>240</v>
      </c>
      <c r="AC962" t="s">
        <v>240</v>
      </c>
      <c r="AD962" t="s">
        <v>240</v>
      </c>
      <c r="AE962" t="s">
        <v>240</v>
      </c>
      <c r="AF962" t="s">
        <v>240</v>
      </c>
      <c r="AG962" t="s">
        <v>240</v>
      </c>
      <c r="AH962" t="s">
        <v>240</v>
      </c>
      <c r="AI962" t="s">
        <v>240</v>
      </c>
      <c r="AJ962" t="s">
        <v>240</v>
      </c>
      <c r="AK962" t="s">
        <v>240</v>
      </c>
      <c r="AL962" t="s">
        <v>240</v>
      </c>
      <c r="AM962" t="s">
        <v>240</v>
      </c>
      <c r="AN962" t="s">
        <v>240</v>
      </c>
      <c r="AO962" t="s">
        <v>240</v>
      </c>
      <c r="AP962" t="s">
        <v>240</v>
      </c>
      <c r="AQ962" t="s">
        <v>240</v>
      </c>
      <c r="AR962" t="s">
        <v>240</v>
      </c>
      <c r="AS962" t="s">
        <v>240</v>
      </c>
      <c r="AT962" t="s">
        <v>240</v>
      </c>
      <c r="AU962" t="s">
        <v>240</v>
      </c>
      <c r="AV962" t="s">
        <v>240</v>
      </c>
      <c r="AW962" t="s">
        <v>240</v>
      </c>
      <c r="AX962" s="259" t="s">
        <v>240</v>
      </c>
      <c r="AY962"/>
      <c r="AZ962" t="s">
        <v>240</v>
      </c>
    </row>
    <row r="963" spans="1:52" ht="15" x14ac:dyDescent="0.25">
      <c r="A963" s="272">
        <v>707306</v>
      </c>
      <c r="B963" s="268" t="s">
        <v>261</v>
      </c>
      <c r="C963" s="264" t="s">
        <v>187</v>
      </c>
      <c r="D963" s="264" t="s">
        <v>187</v>
      </c>
      <c r="E963" s="264" t="s">
        <v>188</v>
      </c>
      <c r="F963" s="264" t="s">
        <v>187</v>
      </c>
      <c r="G963" s="264" t="s">
        <v>188</v>
      </c>
      <c r="H963" s="264" t="s">
        <v>188</v>
      </c>
      <c r="I963" s="264" t="s">
        <v>187</v>
      </c>
      <c r="J963" s="264" t="s">
        <v>187</v>
      </c>
      <c r="K963" s="264" t="s">
        <v>187</v>
      </c>
      <c r="L963" s="264" t="s">
        <v>187</v>
      </c>
      <c r="M963" t="s">
        <v>186</v>
      </c>
      <c r="N963" t="s">
        <v>186</v>
      </c>
      <c r="O963" s="264" t="s">
        <v>240</v>
      </c>
      <c r="P963" s="264" t="s">
        <v>240</v>
      </c>
      <c r="Q963" s="264" t="s">
        <v>240</v>
      </c>
      <c r="R963" s="264" t="s">
        <v>240</v>
      </c>
      <c r="S963" s="264" t="s">
        <v>240</v>
      </c>
      <c r="T963" s="264" t="s">
        <v>240</v>
      </c>
      <c r="U963" s="264" t="s">
        <v>240</v>
      </c>
      <c r="V963" s="264" t="s">
        <v>240</v>
      </c>
      <c r="W963" s="264" t="s">
        <v>240</v>
      </c>
      <c r="X963" s="264" t="s">
        <v>240</v>
      </c>
      <c r="Y963" s="264" t="s">
        <v>240</v>
      </c>
      <c r="Z963" s="264" t="s">
        <v>240</v>
      </c>
      <c r="AA963" s="264" t="s">
        <v>240</v>
      </c>
      <c r="AB963" s="264" t="s">
        <v>240</v>
      </c>
      <c r="AC963" s="264" t="s">
        <v>240</v>
      </c>
      <c r="AD963" s="264" t="s">
        <v>240</v>
      </c>
      <c r="AE963" s="264" t="s">
        <v>240</v>
      </c>
      <c r="AF963" s="264" t="s">
        <v>240</v>
      </c>
      <c r="AG963" s="264" t="s">
        <v>240</v>
      </c>
      <c r="AH963" s="264" t="s">
        <v>240</v>
      </c>
      <c r="AI963" s="264" t="s">
        <v>240</v>
      </c>
      <c r="AJ963" s="264" t="s">
        <v>240</v>
      </c>
      <c r="AK963" s="264" t="s">
        <v>240</v>
      </c>
      <c r="AL963" s="264" t="s">
        <v>240</v>
      </c>
      <c r="AM963" s="264" t="s">
        <v>240</v>
      </c>
      <c r="AN963" s="264" t="s">
        <v>240</v>
      </c>
      <c r="AO963" s="264" t="s">
        <v>240</v>
      </c>
      <c r="AP963" s="264" t="s">
        <v>240</v>
      </c>
      <c r="AQ963" s="264" t="s">
        <v>240</v>
      </c>
      <c r="AR963" s="264" t="s">
        <v>240</v>
      </c>
      <c r="AS963" s="264" t="s">
        <v>240</v>
      </c>
      <c r="AT963" s="264" t="s">
        <v>240</v>
      </c>
      <c r="AU963" s="264" t="s">
        <v>240</v>
      </c>
      <c r="AV963" s="264" t="s">
        <v>240</v>
      </c>
      <c r="AW963" s="264" t="s">
        <v>240</v>
      </c>
      <c r="AX963" s="264" t="s">
        <v>240</v>
      </c>
      <c r="AY963" s="264" t="s">
        <v>2044</v>
      </c>
      <c r="AZ963" t="s">
        <v>240</v>
      </c>
    </row>
    <row r="964" spans="1:52" ht="15" x14ac:dyDescent="0.25">
      <c r="A964" s="273">
        <v>707307</v>
      </c>
      <c r="B964" s="274" t="s">
        <v>261</v>
      </c>
      <c r="C964" t="s">
        <v>186</v>
      </c>
      <c r="D964" t="s">
        <v>186</v>
      </c>
      <c r="E964" t="s">
        <v>186</v>
      </c>
      <c r="F964" t="s">
        <v>186</v>
      </c>
      <c r="G964" t="s">
        <v>186</v>
      </c>
      <c r="H964" t="s">
        <v>186</v>
      </c>
      <c r="I964" t="s">
        <v>188</v>
      </c>
      <c r="J964" t="s">
        <v>188</v>
      </c>
      <c r="K964" t="s">
        <v>188</v>
      </c>
      <c r="L964" t="s">
        <v>188</v>
      </c>
      <c r="M964" t="s">
        <v>188</v>
      </c>
      <c r="N964" t="s">
        <v>188</v>
      </c>
      <c r="O964" t="s">
        <v>240</v>
      </c>
      <c r="P964" t="s">
        <v>240</v>
      </c>
      <c r="Q964" t="s">
        <v>240</v>
      </c>
      <c r="R964" t="s">
        <v>240</v>
      </c>
      <c r="S964" t="s">
        <v>240</v>
      </c>
      <c r="T964" t="s">
        <v>240</v>
      </c>
      <c r="U964" t="s">
        <v>240</v>
      </c>
      <c r="V964" t="s">
        <v>240</v>
      </c>
      <c r="W964" t="s">
        <v>240</v>
      </c>
      <c r="X964" t="s">
        <v>240</v>
      </c>
      <c r="Y964" t="s">
        <v>240</v>
      </c>
      <c r="Z964" t="s">
        <v>240</v>
      </c>
      <c r="AA964" t="s">
        <v>240</v>
      </c>
      <c r="AB964" t="s">
        <v>240</v>
      </c>
      <c r="AC964" t="s">
        <v>240</v>
      </c>
      <c r="AD964" t="s">
        <v>240</v>
      </c>
      <c r="AE964" t="s">
        <v>240</v>
      </c>
      <c r="AF964" t="s">
        <v>240</v>
      </c>
      <c r="AG964" t="s">
        <v>240</v>
      </c>
      <c r="AH964" t="s">
        <v>240</v>
      </c>
      <c r="AI964" t="s">
        <v>240</v>
      </c>
      <c r="AJ964" t="s">
        <v>240</v>
      </c>
      <c r="AK964" t="s">
        <v>240</v>
      </c>
      <c r="AL964" t="s">
        <v>240</v>
      </c>
      <c r="AM964" t="s">
        <v>240</v>
      </c>
      <c r="AN964" t="s">
        <v>240</v>
      </c>
      <c r="AO964" t="s">
        <v>240</v>
      </c>
      <c r="AP964" t="s">
        <v>240</v>
      </c>
      <c r="AQ964" t="s">
        <v>240</v>
      </c>
      <c r="AR964" t="s">
        <v>240</v>
      </c>
      <c r="AS964"/>
      <c r="AT964" t="s">
        <v>240</v>
      </c>
      <c r="AU964" t="s">
        <v>240</v>
      </c>
      <c r="AV964" t="s">
        <v>240</v>
      </c>
      <c r="AW964" t="s">
        <v>240</v>
      </c>
      <c r="AX964" s="259" t="s">
        <v>240</v>
      </c>
      <c r="AY964"/>
      <c r="AZ964" t="s">
        <v>240</v>
      </c>
    </row>
    <row r="965" spans="1:52" ht="15" x14ac:dyDescent="0.25">
      <c r="A965" s="272">
        <v>707308</v>
      </c>
      <c r="B965" s="268" t="s">
        <v>261</v>
      </c>
      <c r="C965" s="264" t="s">
        <v>188</v>
      </c>
      <c r="D965" s="264" t="s">
        <v>188</v>
      </c>
      <c r="E965" s="264" t="s">
        <v>188</v>
      </c>
      <c r="F965" s="264" t="s">
        <v>188</v>
      </c>
      <c r="G965" s="264" t="s">
        <v>188</v>
      </c>
      <c r="H965" s="264" t="s">
        <v>188</v>
      </c>
      <c r="I965" s="264" t="s">
        <v>187</v>
      </c>
      <c r="J965" s="264" t="s">
        <v>187</v>
      </c>
      <c r="K965" s="264" t="s">
        <v>187</v>
      </c>
      <c r="L965" s="264" t="s">
        <v>187</v>
      </c>
      <c r="M965" t="s">
        <v>188</v>
      </c>
      <c r="N965" t="s">
        <v>186</v>
      </c>
      <c r="O965" s="264" t="s">
        <v>240</v>
      </c>
      <c r="P965" s="264" t="s">
        <v>240</v>
      </c>
      <c r="Q965" s="264" t="s">
        <v>240</v>
      </c>
      <c r="R965" s="264" t="s">
        <v>240</v>
      </c>
      <c r="S965" s="264" t="s">
        <v>240</v>
      </c>
      <c r="T965" s="264" t="s">
        <v>240</v>
      </c>
      <c r="U965" s="264" t="s">
        <v>240</v>
      </c>
      <c r="V965" s="264" t="s">
        <v>240</v>
      </c>
      <c r="W965" s="264" t="s">
        <v>240</v>
      </c>
      <c r="X965" s="264" t="s">
        <v>240</v>
      </c>
      <c r="Y965" s="264" t="s">
        <v>240</v>
      </c>
      <c r="Z965" s="264" t="s">
        <v>240</v>
      </c>
      <c r="AA965" s="264" t="s">
        <v>240</v>
      </c>
      <c r="AB965" s="264" t="s">
        <v>240</v>
      </c>
      <c r="AC965" s="264" t="s">
        <v>240</v>
      </c>
      <c r="AD965" s="264" t="s">
        <v>240</v>
      </c>
      <c r="AE965" s="264" t="s">
        <v>240</v>
      </c>
      <c r="AF965" s="264" t="s">
        <v>240</v>
      </c>
      <c r="AG965" s="264" t="s">
        <v>240</v>
      </c>
      <c r="AH965" s="264" t="s">
        <v>240</v>
      </c>
      <c r="AI965" s="264" t="s">
        <v>240</v>
      </c>
      <c r="AJ965" s="264" t="s">
        <v>240</v>
      </c>
      <c r="AK965" s="264" t="s">
        <v>240</v>
      </c>
      <c r="AL965" s="264" t="s">
        <v>240</v>
      </c>
      <c r="AM965" s="264" t="s">
        <v>240</v>
      </c>
      <c r="AN965" s="264" t="s">
        <v>240</v>
      </c>
      <c r="AO965" s="264" t="s">
        <v>240</v>
      </c>
      <c r="AP965" s="264" t="s">
        <v>240</v>
      </c>
      <c r="AQ965" s="264" t="s">
        <v>240</v>
      </c>
      <c r="AR965" s="264" t="s">
        <v>240</v>
      </c>
      <c r="AS965" s="264" t="s">
        <v>240</v>
      </c>
      <c r="AT965" s="264" t="s">
        <v>240</v>
      </c>
      <c r="AU965" s="264" t="s">
        <v>240</v>
      </c>
      <c r="AV965" s="264" t="s">
        <v>240</v>
      </c>
      <c r="AW965" s="264" t="s">
        <v>240</v>
      </c>
      <c r="AX965" s="264" t="s">
        <v>240</v>
      </c>
      <c r="AY965" s="264" t="s">
        <v>2044</v>
      </c>
      <c r="AZ965" t="s">
        <v>240</v>
      </c>
    </row>
    <row r="966" spans="1:52" ht="15" x14ac:dyDescent="0.25">
      <c r="A966" s="273">
        <v>707309</v>
      </c>
      <c r="B966" s="274" t="s">
        <v>467</v>
      </c>
      <c r="C966" t="s">
        <v>186</v>
      </c>
      <c r="D966" t="s">
        <v>188</v>
      </c>
      <c r="E966" t="s">
        <v>186</v>
      </c>
      <c r="F966" t="s">
        <v>188</v>
      </c>
      <c r="G966" t="s">
        <v>186</v>
      </c>
      <c r="H966" t="s">
        <v>188</v>
      </c>
      <c r="I966" t="s">
        <v>188</v>
      </c>
      <c r="J966" t="s">
        <v>188</v>
      </c>
      <c r="K966" t="s">
        <v>188</v>
      </c>
      <c r="L966" t="s">
        <v>188</v>
      </c>
      <c r="M966" t="s">
        <v>188</v>
      </c>
      <c r="N966" t="s">
        <v>188</v>
      </c>
      <c r="O966" t="s">
        <v>240</v>
      </c>
      <c r="P966" t="s">
        <v>240</v>
      </c>
      <c r="Q966" t="s">
        <v>240</v>
      </c>
      <c r="R966" t="s">
        <v>240</v>
      </c>
      <c r="S966" t="s">
        <v>240</v>
      </c>
      <c r="T966" t="s">
        <v>240</v>
      </c>
      <c r="U966" t="s">
        <v>240</v>
      </c>
      <c r="V966" t="s">
        <v>240</v>
      </c>
      <c r="W966" t="s">
        <v>240</v>
      </c>
      <c r="X966" t="s">
        <v>240</v>
      </c>
      <c r="Y966" t="s">
        <v>240</v>
      </c>
      <c r="Z966" t="s">
        <v>240</v>
      </c>
      <c r="AA966" t="s">
        <v>240</v>
      </c>
      <c r="AB966" t="s">
        <v>240</v>
      </c>
      <c r="AC966" t="s">
        <v>240</v>
      </c>
      <c r="AD966" t="s">
        <v>240</v>
      </c>
      <c r="AE966" t="s">
        <v>240</v>
      </c>
      <c r="AF966" t="s">
        <v>240</v>
      </c>
      <c r="AG966" t="s">
        <v>240</v>
      </c>
      <c r="AH966" t="s">
        <v>240</v>
      </c>
      <c r="AI966" t="s">
        <v>240</v>
      </c>
      <c r="AJ966" t="s">
        <v>240</v>
      </c>
      <c r="AK966" t="s">
        <v>240</v>
      </c>
      <c r="AL966" t="s">
        <v>240</v>
      </c>
      <c r="AM966" t="s">
        <v>240</v>
      </c>
      <c r="AN966" t="s">
        <v>240</v>
      </c>
      <c r="AO966" t="s">
        <v>240</v>
      </c>
      <c r="AP966" t="s">
        <v>240</v>
      </c>
      <c r="AQ966" t="s">
        <v>240</v>
      </c>
      <c r="AR966" t="s">
        <v>240</v>
      </c>
      <c r="AS966" t="s">
        <v>240</v>
      </c>
      <c r="AT966" t="s">
        <v>240</v>
      </c>
      <c r="AU966" t="s">
        <v>240</v>
      </c>
      <c r="AV966" t="s">
        <v>240</v>
      </c>
      <c r="AW966" t="s">
        <v>240</v>
      </c>
      <c r="AX966" s="259" t="s">
        <v>240</v>
      </c>
      <c r="AY966"/>
      <c r="AZ966" t="s">
        <v>240</v>
      </c>
    </row>
    <row r="967" spans="1:52" ht="15" x14ac:dyDescent="0.25">
      <c r="A967" s="272">
        <v>707310</v>
      </c>
      <c r="B967" s="268" t="s">
        <v>261</v>
      </c>
      <c r="C967" s="264" t="s">
        <v>186</v>
      </c>
      <c r="D967" s="264" t="s">
        <v>186</v>
      </c>
      <c r="E967" s="264" t="s">
        <v>186</v>
      </c>
      <c r="F967" s="264" t="s">
        <v>186</v>
      </c>
      <c r="G967" s="264" t="s">
        <v>186</v>
      </c>
      <c r="H967" s="264" t="s">
        <v>186</v>
      </c>
      <c r="I967" s="264" t="s">
        <v>187</v>
      </c>
      <c r="J967" s="264" t="s">
        <v>187</v>
      </c>
      <c r="K967" s="264" t="s">
        <v>187</v>
      </c>
      <c r="L967" s="264" t="s">
        <v>187</v>
      </c>
      <c r="M967" t="s">
        <v>186</v>
      </c>
      <c r="N967" t="s">
        <v>186</v>
      </c>
      <c r="O967" s="264" t="s">
        <v>240</v>
      </c>
      <c r="P967" s="264" t="s">
        <v>240</v>
      </c>
      <c r="Q967" s="264" t="s">
        <v>240</v>
      </c>
      <c r="R967" s="264" t="s">
        <v>240</v>
      </c>
      <c r="S967" s="264" t="s">
        <v>240</v>
      </c>
      <c r="T967" s="264" t="s">
        <v>240</v>
      </c>
      <c r="U967" s="264" t="s">
        <v>240</v>
      </c>
      <c r="V967" s="264" t="s">
        <v>240</v>
      </c>
      <c r="W967" s="264" t="s">
        <v>240</v>
      </c>
      <c r="X967" s="264" t="s">
        <v>240</v>
      </c>
      <c r="Y967" s="264" t="s">
        <v>240</v>
      </c>
      <c r="Z967" s="264" t="s">
        <v>240</v>
      </c>
      <c r="AA967" s="264" t="s">
        <v>240</v>
      </c>
      <c r="AB967" s="264" t="s">
        <v>240</v>
      </c>
      <c r="AC967" s="264" t="s">
        <v>240</v>
      </c>
      <c r="AD967" s="264" t="s">
        <v>240</v>
      </c>
      <c r="AE967" s="264" t="s">
        <v>240</v>
      </c>
      <c r="AF967" s="264" t="s">
        <v>240</v>
      </c>
      <c r="AG967" s="264" t="s">
        <v>240</v>
      </c>
      <c r="AH967" s="264" t="s">
        <v>240</v>
      </c>
      <c r="AI967" s="264" t="s">
        <v>240</v>
      </c>
      <c r="AJ967" s="264" t="s">
        <v>240</v>
      </c>
      <c r="AK967" s="264" t="s">
        <v>240</v>
      </c>
      <c r="AL967" s="264" t="s">
        <v>240</v>
      </c>
      <c r="AM967" s="264" t="s">
        <v>240</v>
      </c>
      <c r="AN967" s="264" t="s">
        <v>240</v>
      </c>
      <c r="AO967" s="264" t="s">
        <v>240</v>
      </c>
      <c r="AP967" s="264" t="s">
        <v>240</v>
      </c>
      <c r="AQ967" s="264" t="s">
        <v>240</v>
      </c>
      <c r="AR967" s="264" t="s">
        <v>240</v>
      </c>
      <c r="AS967" s="264" t="s">
        <v>240</v>
      </c>
      <c r="AT967" s="264" t="s">
        <v>240</v>
      </c>
      <c r="AU967" s="264" t="s">
        <v>240</v>
      </c>
      <c r="AV967" s="264" t="s">
        <v>240</v>
      </c>
      <c r="AW967" s="264" t="s">
        <v>240</v>
      </c>
      <c r="AX967" s="264" t="s">
        <v>240</v>
      </c>
      <c r="AY967" s="264" t="s">
        <v>2044</v>
      </c>
      <c r="AZ967" t="s">
        <v>240</v>
      </c>
    </row>
    <row r="968" spans="1:52" ht="15" x14ac:dyDescent="0.25">
      <c r="A968" s="272">
        <v>707311</v>
      </c>
      <c r="B968" s="268" t="s">
        <v>261</v>
      </c>
      <c r="C968" s="264" t="s">
        <v>187</v>
      </c>
      <c r="D968" s="264" t="s">
        <v>188</v>
      </c>
      <c r="E968" s="264" t="s">
        <v>187</v>
      </c>
      <c r="F968" s="264" t="s">
        <v>188</v>
      </c>
      <c r="G968" s="264" t="s">
        <v>187</v>
      </c>
      <c r="H968" s="264" t="s">
        <v>188</v>
      </c>
      <c r="I968" s="264" t="s">
        <v>187</v>
      </c>
      <c r="J968" s="264" t="s">
        <v>187</v>
      </c>
      <c r="K968" s="264" t="s">
        <v>187</v>
      </c>
      <c r="L968" s="264" t="s">
        <v>187</v>
      </c>
      <c r="M968" t="s">
        <v>186</v>
      </c>
      <c r="N968" t="s">
        <v>186</v>
      </c>
      <c r="O968" s="264" t="s">
        <v>240</v>
      </c>
      <c r="P968" s="264" t="s">
        <v>240</v>
      </c>
      <c r="Q968" s="264" t="s">
        <v>240</v>
      </c>
      <c r="R968" s="264" t="s">
        <v>240</v>
      </c>
      <c r="S968" s="264" t="s">
        <v>240</v>
      </c>
      <c r="T968" s="264" t="s">
        <v>240</v>
      </c>
      <c r="U968" s="264" t="s">
        <v>240</v>
      </c>
      <c r="V968" s="264" t="s">
        <v>240</v>
      </c>
      <c r="W968" s="264" t="s">
        <v>240</v>
      </c>
      <c r="X968" s="264" t="s">
        <v>240</v>
      </c>
      <c r="Y968" s="264" t="s">
        <v>240</v>
      </c>
      <c r="Z968" s="264" t="s">
        <v>240</v>
      </c>
      <c r="AA968" s="264" t="s">
        <v>240</v>
      </c>
      <c r="AB968" s="264" t="s">
        <v>240</v>
      </c>
      <c r="AC968" s="264" t="s">
        <v>240</v>
      </c>
      <c r="AD968" s="264" t="s">
        <v>240</v>
      </c>
      <c r="AE968" s="264" t="s">
        <v>240</v>
      </c>
      <c r="AF968" s="264" t="s">
        <v>240</v>
      </c>
      <c r="AG968" s="264" t="s">
        <v>240</v>
      </c>
      <c r="AH968" s="264" t="s">
        <v>240</v>
      </c>
      <c r="AI968" s="264" t="s">
        <v>240</v>
      </c>
      <c r="AJ968" s="264" t="s">
        <v>240</v>
      </c>
      <c r="AK968" s="264" t="s">
        <v>240</v>
      </c>
      <c r="AL968" s="264" t="s">
        <v>240</v>
      </c>
      <c r="AM968" s="264" t="s">
        <v>240</v>
      </c>
      <c r="AN968" s="264" t="s">
        <v>240</v>
      </c>
      <c r="AO968" s="264" t="s">
        <v>240</v>
      </c>
      <c r="AP968" s="264" t="s">
        <v>240</v>
      </c>
      <c r="AQ968" s="264" t="s">
        <v>240</v>
      </c>
      <c r="AR968" s="264" t="s">
        <v>240</v>
      </c>
      <c r="AS968" s="264" t="s">
        <v>240</v>
      </c>
      <c r="AT968" s="264" t="s">
        <v>240</v>
      </c>
      <c r="AU968" s="264" t="s">
        <v>240</v>
      </c>
      <c r="AV968" s="264" t="s">
        <v>240</v>
      </c>
      <c r="AW968" s="264" t="s">
        <v>240</v>
      </c>
      <c r="AX968" s="264" t="s">
        <v>240</v>
      </c>
      <c r="AY968" s="264" t="s">
        <v>2044</v>
      </c>
      <c r="AZ968" t="s">
        <v>240</v>
      </c>
    </row>
    <row r="969" spans="1:52" ht="15" x14ac:dyDescent="0.25">
      <c r="A969" s="272">
        <v>707312</v>
      </c>
      <c r="B969" s="268" t="s">
        <v>261</v>
      </c>
      <c r="C969" s="264" t="s">
        <v>186</v>
      </c>
      <c r="D969" s="264" t="s">
        <v>188</v>
      </c>
      <c r="E969" s="264" t="s">
        <v>186</v>
      </c>
      <c r="F969" s="264" t="s">
        <v>186</v>
      </c>
      <c r="G969" s="264" t="s">
        <v>186</v>
      </c>
      <c r="H969" s="264" t="s">
        <v>187</v>
      </c>
      <c r="I969" s="264" t="s">
        <v>187</v>
      </c>
      <c r="J969" s="264" t="s">
        <v>187</v>
      </c>
      <c r="K969" s="264" t="s">
        <v>187</v>
      </c>
      <c r="L969" s="264" t="s">
        <v>187</v>
      </c>
      <c r="M969" t="s">
        <v>188</v>
      </c>
      <c r="N969" t="s">
        <v>186</v>
      </c>
      <c r="O969" s="264" t="s">
        <v>240</v>
      </c>
      <c r="P969" s="264" t="s">
        <v>240</v>
      </c>
      <c r="Q969" s="264" t="s">
        <v>240</v>
      </c>
      <c r="R969" s="264" t="s">
        <v>240</v>
      </c>
      <c r="S969" s="264" t="s">
        <v>240</v>
      </c>
      <c r="T969" s="264" t="s">
        <v>240</v>
      </c>
      <c r="U969" s="264" t="s">
        <v>240</v>
      </c>
      <c r="V969" s="264" t="s">
        <v>240</v>
      </c>
      <c r="W969" s="264" t="s">
        <v>240</v>
      </c>
      <c r="X969" s="264" t="s">
        <v>240</v>
      </c>
      <c r="Y969" s="264" t="s">
        <v>240</v>
      </c>
      <c r="Z969" s="264" t="s">
        <v>240</v>
      </c>
      <c r="AA969" s="264" t="s">
        <v>240</v>
      </c>
      <c r="AB969" s="264" t="s">
        <v>240</v>
      </c>
      <c r="AC969" s="264" t="s">
        <v>240</v>
      </c>
      <c r="AD969" s="264" t="s">
        <v>240</v>
      </c>
      <c r="AE969" s="264" t="s">
        <v>240</v>
      </c>
      <c r="AF969" s="264" t="s">
        <v>240</v>
      </c>
      <c r="AG969" s="264" t="s">
        <v>240</v>
      </c>
      <c r="AH969" s="264" t="s">
        <v>240</v>
      </c>
      <c r="AI969" s="264" t="s">
        <v>240</v>
      </c>
      <c r="AJ969" s="264" t="s">
        <v>240</v>
      </c>
      <c r="AK969" s="264" t="s">
        <v>240</v>
      </c>
      <c r="AL969" s="264" t="s">
        <v>240</v>
      </c>
      <c r="AM969" s="264" t="s">
        <v>240</v>
      </c>
      <c r="AN969" s="264" t="s">
        <v>240</v>
      </c>
      <c r="AO969" s="264" t="s">
        <v>240</v>
      </c>
      <c r="AP969" s="264" t="s">
        <v>240</v>
      </c>
      <c r="AQ969" s="264" t="s">
        <v>240</v>
      </c>
      <c r="AR969" s="264" t="s">
        <v>240</v>
      </c>
      <c r="AS969" s="264" t="s">
        <v>240</v>
      </c>
      <c r="AT969" s="264" t="s">
        <v>240</v>
      </c>
      <c r="AU969" s="264" t="s">
        <v>240</v>
      </c>
      <c r="AV969" s="264" t="s">
        <v>240</v>
      </c>
      <c r="AW969" s="264" t="s">
        <v>240</v>
      </c>
      <c r="AX969" s="264" t="s">
        <v>240</v>
      </c>
      <c r="AY969" s="264" t="s">
        <v>2044</v>
      </c>
      <c r="AZ969" t="s">
        <v>240</v>
      </c>
    </row>
    <row r="970" spans="1:52" ht="15" x14ac:dyDescent="0.25">
      <c r="A970" s="273">
        <v>707313</v>
      </c>
      <c r="B970" s="274" t="s">
        <v>261</v>
      </c>
      <c r="C970" t="s">
        <v>240</v>
      </c>
      <c r="D970" t="s">
        <v>240</v>
      </c>
      <c r="E970" t="s">
        <v>240</v>
      </c>
      <c r="F970" t="s">
        <v>240</v>
      </c>
      <c r="G970" t="s">
        <v>240</v>
      </c>
      <c r="H970" t="s">
        <v>240</v>
      </c>
      <c r="I970" t="s">
        <v>240</v>
      </c>
      <c r="J970" t="s">
        <v>240</v>
      </c>
      <c r="K970" t="s">
        <v>240</v>
      </c>
      <c r="L970" t="s">
        <v>240</v>
      </c>
      <c r="M970" t="s">
        <v>240</v>
      </c>
      <c r="N970" t="s">
        <v>240</v>
      </c>
      <c r="O970" t="s">
        <v>240</v>
      </c>
      <c r="P970" t="s">
        <v>240</v>
      </c>
      <c r="Q970" t="s">
        <v>240</v>
      </c>
      <c r="R970" t="s">
        <v>240</v>
      </c>
      <c r="S970" t="s">
        <v>240</v>
      </c>
      <c r="T970" t="s">
        <v>240</v>
      </c>
      <c r="U970" t="s">
        <v>240</v>
      </c>
      <c r="V970" t="s">
        <v>240</v>
      </c>
      <c r="W970" t="s">
        <v>240</v>
      </c>
      <c r="X970" t="s">
        <v>240</v>
      </c>
      <c r="Y970" t="s">
        <v>240</v>
      </c>
      <c r="Z970" t="s">
        <v>240</v>
      </c>
      <c r="AA970" t="s">
        <v>240</v>
      </c>
      <c r="AB970" t="s">
        <v>240</v>
      </c>
      <c r="AC970" t="s">
        <v>240</v>
      </c>
      <c r="AD970" t="s">
        <v>240</v>
      </c>
      <c r="AE970" t="s">
        <v>240</v>
      </c>
      <c r="AF970" t="s">
        <v>240</v>
      </c>
      <c r="AG970" t="s">
        <v>240</v>
      </c>
      <c r="AH970" t="s">
        <v>240</v>
      </c>
      <c r="AI970" t="s">
        <v>240</v>
      </c>
      <c r="AJ970" t="s">
        <v>240</v>
      </c>
      <c r="AK970" t="s">
        <v>240</v>
      </c>
      <c r="AL970" t="s">
        <v>240</v>
      </c>
      <c r="AM970" t="s">
        <v>240</v>
      </c>
      <c r="AN970" t="s">
        <v>240</v>
      </c>
      <c r="AO970" t="s">
        <v>240</v>
      </c>
      <c r="AP970" t="s">
        <v>240</v>
      </c>
      <c r="AQ970" t="s">
        <v>240</v>
      </c>
      <c r="AR970" t="s">
        <v>240</v>
      </c>
      <c r="AS970" t="s">
        <v>240</v>
      </c>
      <c r="AT970" t="s">
        <v>240</v>
      </c>
      <c r="AU970" t="s">
        <v>240</v>
      </c>
      <c r="AV970" t="s">
        <v>240</v>
      </c>
      <c r="AW970" t="s">
        <v>240</v>
      </c>
      <c r="AX970" s="259" t="s">
        <v>240</v>
      </c>
      <c r="AY970"/>
      <c r="AZ970" t="s">
        <v>240</v>
      </c>
    </row>
    <row r="971" spans="1:52" ht="15" x14ac:dyDescent="0.25">
      <c r="A971" s="273">
        <v>707314</v>
      </c>
      <c r="B971" s="274" t="s">
        <v>468</v>
      </c>
      <c r="C971" t="s">
        <v>188</v>
      </c>
      <c r="D971" t="s">
        <v>188</v>
      </c>
      <c r="E971" t="s">
        <v>188</v>
      </c>
      <c r="F971" t="s">
        <v>188</v>
      </c>
      <c r="G971" t="s">
        <v>188</v>
      </c>
      <c r="H971" t="s">
        <v>188</v>
      </c>
      <c r="I971" t="s">
        <v>188</v>
      </c>
      <c r="J971" t="s">
        <v>188</v>
      </c>
      <c r="K971" t="s">
        <v>186</v>
      </c>
      <c r="L971" t="s">
        <v>188</v>
      </c>
      <c r="M971" t="s">
        <v>188</v>
      </c>
      <c r="N971" t="s">
        <v>188</v>
      </c>
      <c r="O971" t="s">
        <v>188</v>
      </c>
      <c r="P971" t="s">
        <v>188</v>
      </c>
      <c r="Q971" t="s">
        <v>188</v>
      </c>
      <c r="R971" t="s">
        <v>188</v>
      </c>
      <c r="S971" t="s">
        <v>188</v>
      </c>
      <c r="T971" t="s">
        <v>188</v>
      </c>
      <c r="U971" t="s">
        <v>188</v>
      </c>
      <c r="V971" t="s">
        <v>188</v>
      </c>
      <c r="W971" t="s">
        <v>188</v>
      </c>
      <c r="X971" t="s">
        <v>188</v>
      </c>
      <c r="Y971" t="s">
        <v>188</v>
      </c>
      <c r="Z971" t="s">
        <v>188</v>
      </c>
      <c r="AA971" t="s">
        <v>240</v>
      </c>
      <c r="AB971" t="s">
        <v>240</v>
      </c>
      <c r="AC971" t="s">
        <v>240</v>
      </c>
      <c r="AD971" t="s">
        <v>240</v>
      </c>
      <c r="AE971" t="s">
        <v>240</v>
      </c>
      <c r="AF971" t="s">
        <v>240</v>
      </c>
      <c r="AG971" t="s">
        <v>240</v>
      </c>
      <c r="AH971" t="s">
        <v>240</v>
      </c>
      <c r="AI971" t="s">
        <v>240</v>
      </c>
      <c r="AJ971" t="s">
        <v>240</v>
      </c>
      <c r="AK971" t="s">
        <v>240</v>
      </c>
      <c r="AL971" t="s">
        <v>240</v>
      </c>
      <c r="AM971" t="s">
        <v>240</v>
      </c>
      <c r="AN971" t="s">
        <v>240</v>
      </c>
      <c r="AO971" t="s">
        <v>240</v>
      </c>
      <c r="AP971" t="s">
        <v>240</v>
      </c>
      <c r="AQ971" t="s">
        <v>240</v>
      </c>
      <c r="AR971" t="s">
        <v>240</v>
      </c>
      <c r="AS971" t="s">
        <v>240</v>
      </c>
      <c r="AT971" t="s">
        <v>240</v>
      </c>
      <c r="AU971" t="s">
        <v>240</v>
      </c>
      <c r="AV971" t="s">
        <v>240</v>
      </c>
      <c r="AW971" t="s">
        <v>240</v>
      </c>
      <c r="AX971" s="259" t="s">
        <v>240</v>
      </c>
      <c r="AY971"/>
      <c r="AZ971" t="s">
        <v>240</v>
      </c>
    </row>
    <row r="972" spans="1:52" ht="15" x14ac:dyDescent="0.25">
      <c r="A972" s="272">
        <v>707315</v>
      </c>
      <c r="B972" s="268" t="s">
        <v>261</v>
      </c>
      <c r="C972" s="264" t="s">
        <v>188</v>
      </c>
      <c r="D972" s="264" t="s">
        <v>187</v>
      </c>
      <c r="E972" s="264" t="s">
        <v>187</v>
      </c>
      <c r="F972" s="264" t="s">
        <v>188</v>
      </c>
      <c r="G972" s="264" t="s">
        <v>188</v>
      </c>
      <c r="H972" s="264" t="s">
        <v>188</v>
      </c>
      <c r="I972" s="264" t="s">
        <v>187</v>
      </c>
      <c r="J972" s="264" t="s">
        <v>187</v>
      </c>
      <c r="K972" s="264" t="s">
        <v>187</v>
      </c>
      <c r="L972" s="264" t="s">
        <v>187</v>
      </c>
      <c r="M972" t="s">
        <v>186</v>
      </c>
      <c r="N972" t="s">
        <v>186</v>
      </c>
      <c r="O972" s="264" t="s">
        <v>240</v>
      </c>
      <c r="P972" s="264" t="s">
        <v>240</v>
      </c>
      <c r="Q972" s="264" t="s">
        <v>240</v>
      </c>
      <c r="R972" s="264" t="s">
        <v>240</v>
      </c>
      <c r="S972" s="264" t="s">
        <v>240</v>
      </c>
      <c r="T972" s="264" t="s">
        <v>240</v>
      </c>
      <c r="U972" s="264" t="s">
        <v>240</v>
      </c>
      <c r="V972" s="264" t="s">
        <v>240</v>
      </c>
      <c r="W972" s="264" t="s">
        <v>240</v>
      </c>
      <c r="X972" s="264" t="s">
        <v>240</v>
      </c>
      <c r="Y972" s="264" t="s">
        <v>240</v>
      </c>
      <c r="Z972" s="264" t="s">
        <v>240</v>
      </c>
      <c r="AA972" s="264" t="s">
        <v>240</v>
      </c>
      <c r="AB972" s="264" t="s">
        <v>240</v>
      </c>
      <c r="AC972" s="264" t="s">
        <v>240</v>
      </c>
      <c r="AD972" s="264" t="s">
        <v>240</v>
      </c>
      <c r="AE972" s="264" t="s">
        <v>240</v>
      </c>
      <c r="AF972" s="264" t="s">
        <v>240</v>
      </c>
      <c r="AG972" s="264" t="s">
        <v>240</v>
      </c>
      <c r="AH972" s="264" t="s">
        <v>240</v>
      </c>
      <c r="AI972" s="264" t="s">
        <v>240</v>
      </c>
      <c r="AJ972" s="264" t="s">
        <v>240</v>
      </c>
      <c r="AK972" s="264" t="s">
        <v>240</v>
      </c>
      <c r="AL972" s="264" t="s">
        <v>240</v>
      </c>
      <c r="AM972" s="264" t="s">
        <v>240</v>
      </c>
      <c r="AN972" s="264" t="s">
        <v>240</v>
      </c>
      <c r="AO972" s="264" t="s">
        <v>240</v>
      </c>
      <c r="AP972" s="264" t="s">
        <v>240</v>
      </c>
      <c r="AQ972" s="264" t="s">
        <v>240</v>
      </c>
      <c r="AR972" s="264" t="s">
        <v>240</v>
      </c>
      <c r="AS972" s="264" t="s">
        <v>240</v>
      </c>
      <c r="AT972" s="264" t="s">
        <v>240</v>
      </c>
      <c r="AU972" s="264" t="s">
        <v>240</v>
      </c>
      <c r="AV972" s="264" t="s">
        <v>240</v>
      </c>
      <c r="AW972" s="264" t="s">
        <v>240</v>
      </c>
      <c r="AX972" s="264" t="s">
        <v>240</v>
      </c>
      <c r="AY972" s="264" t="s">
        <v>2044</v>
      </c>
      <c r="AZ972" t="s">
        <v>240</v>
      </c>
    </row>
    <row r="973" spans="1:52" ht="15" x14ac:dyDescent="0.25">
      <c r="A973" s="273">
        <v>707316</v>
      </c>
      <c r="B973" s="274" t="s">
        <v>467</v>
      </c>
      <c r="C973" t="s">
        <v>188</v>
      </c>
      <c r="D973" t="s">
        <v>188</v>
      </c>
      <c r="E973" t="s">
        <v>188</v>
      </c>
      <c r="F973" t="s">
        <v>188</v>
      </c>
      <c r="G973" t="s">
        <v>188</v>
      </c>
      <c r="H973" t="s">
        <v>186</v>
      </c>
      <c r="I973" t="s">
        <v>186</v>
      </c>
      <c r="J973" t="s">
        <v>186</v>
      </c>
      <c r="K973" t="s">
        <v>186</v>
      </c>
      <c r="L973" t="s">
        <v>188</v>
      </c>
      <c r="M973" t="s">
        <v>188</v>
      </c>
      <c r="N973" t="s">
        <v>188</v>
      </c>
      <c r="O973" t="s">
        <v>240</v>
      </c>
      <c r="P973" t="s">
        <v>240</v>
      </c>
      <c r="Q973" t="s">
        <v>240</v>
      </c>
      <c r="R973" t="s">
        <v>240</v>
      </c>
      <c r="S973" t="s">
        <v>240</v>
      </c>
      <c r="T973" t="s">
        <v>240</v>
      </c>
      <c r="U973" t="s">
        <v>240</v>
      </c>
      <c r="V973" t="s">
        <v>240</v>
      </c>
      <c r="W973" t="s">
        <v>240</v>
      </c>
      <c r="X973" t="s">
        <v>240</v>
      </c>
      <c r="Y973" t="s">
        <v>240</v>
      </c>
      <c r="Z973" t="s">
        <v>240</v>
      </c>
      <c r="AA973" t="s">
        <v>240</v>
      </c>
      <c r="AB973" t="s">
        <v>240</v>
      </c>
      <c r="AC973" t="s">
        <v>240</v>
      </c>
      <c r="AD973" t="s">
        <v>240</v>
      </c>
      <c r="AE973" t="s">
        <v>240</v>
      </c>
      <c r="AF973" t="s">
        <v>240</v>
      </c>
      <c r="AG973" t="s">
        <v>240</v>
      </c>
      <c r="AH973" t="s">
        <v>240</v>
      </c>
      <c r="AI973" t="s">
        <v>240</v>
      </c>
      <c r="AJ973" t="s">
        <v>240</v>
      </c>
      <c r="AK973" t="s">
        <v>240</v>
      </c>
      <c r="AL973" t="s">
        <v>240</v>
      </c>
      <c r="AM973" t="s">
        <v>240</v>
      </c>
      <c r="AN973" t="s">
        <v>240</v>
      </c>
      <c r="AO973" t="s">
        <v>240</v>
      </c>
      <c r="AP973" t="s">
        <v>240</v>
      </c>
      <c r="AQ973" t="s">
        <v>240</v>
      </c>
      <c r="AR973" t="s">
        <v>240</v>
      </c>
      <c r="AS973" t="s">
        <v>240</v>
      </c>
      <c r="AT973" t="s">
        <v>240</v>
      </c>
      <c r="AU973" t="s">
        <v>240</v>
      </c>
      <c r="AV973" t="s">
        <v>240</v>
      </c>
      <c r="AW973" t="s">
        <v>240</v>
      </c>
      <c r="AX973" s="259" t="s">
        <v>240</v>
      </c>
      <c r="AY973"/>
      <c r="AZ973" t="s">
        <v>240</v>
      </c>
    </row>
    <row r="974" spans="1:52" ht="15" x14ac:dyDescent="0.25">
      <c r="A974" s="272">
        <v>707317</v>
      </c>
      <c r="B974" s="268" t="s">
        <v>261</v>
      </c>
      <c r="C974" s="264" t="s">
        <v>188</v>
      </c>
      <c r="D974" s="264" t="s">
        <v>188</v>
      </c>
      <c r="E974" s="264" t="s">
        <v>188</v>
      </c>
      <c r="F974" s="264" t="s">
        <v>187</v>
      </c>
      <c r="G974" s="264" t="s">
        <v>187</v>
      </c>
      <c r="H974" s="264" t="s">
        <v>188</v>
      </c>
      <c r="I974" s="264" t="s">
        <v>187</v>
      </c>
      <c r="J974" s="264" t="s">
        <v>187</v>
      </c>
      <c r="K974" s="264" t="s">
        <v>187</v>
      </c>
      <c r="L974" s="264" t="s">
        <v>187</v>
      </c>
      <c r="M974" t="s">
        <v>2124</v>
      </c>
      <c r="N974" t="s">
        <v>186</v>
      </c>
      <c r="O974" s="264" t="s">
        <v>240</v>
      </c>
      <c r="P974" s="264" t="s">
        <v>240</v>
      </c>
      <c r="Q974" s="264" t="s">
        <v>240</v>
      </c>
      <c r="R974" s="264" t="s">
        <v>240</v>
      </c>
      <c r="S974" s="264" t="s">
        <v>240</v>
      </c>
      <c r="T974" s="264" t="s">
        <v>240</v>
      </c>
      <c r="U974" s="264" t="s">
        <v>240</v>
      </c>
      <c r="V974" s="264" t="s">
        <v>240</v>
      </c>
      <c r="W974" s="264" t="s">
        <v>240</v>
      </c>
      <c r="X974" s="264" t="s">
        <v>240</v>
      </c>
      <c r="Y974" s="264" t="s">
        <v>240</v>
      </c>
      <c r="Z974" s="264" t="s">
        <v>240</v>
      </c>
      <c r="AA974" s="264" t="s">
        <v>240</v>
      </c>
      <c r="AB974" s="264" t="s">
        <v>240</v>
      </c>
      <c r="AC974" s="264" t="s">
        <v>240</v>
      </c>
      <c r="AD974" s="264" t="s">
        <v>240</v>
      </c>
      <c r="AE974" s="264" t="s">
        <v>240</v>
      </c>
      <c r="AF974" s="264" t="s">
        <v>240</v>
      </c>
      <c r="AG974" s="264" t="s">
        <v>240</v>
      </c>
      <c r="AH974" s="264" t="s">
        <v>240</v>
      </c>
      <c r="AI974" s="264" t="s">
        <v>240</v>
      </c>
      <c r="AJ974" s="264" t="s">
        <v>240</v>
      </c>
      <c r="AK974" s="264" t="s">
        <v>240</v>
      </c>
      <c r="AL974" s="264" t="s">
        <v>240</v>
      </c>
      <c r="AM974" s="264" t="s">
        <v>240</v>
      </c>
      <c r="AN974" s="264" t="s">
        <v>240</v>
      </c>
      <c r="AO974" s="264" t="s">
        <v>240</v>
      </c>
      <c r="AP974" s="264" t="s">
        <v>240</v>
      </c>
      <c r="AQ974" s="264" t="s">
        <v>240</v>
      </c>
      <c r="AR974" s="264" t="s">
        <v>240</v>
      </c>
      <c r="AS974" s="264" t="s">
        <v>240</v>
      </c>
      <c r="AT974" s="264" t="s">
        <v>240</v>
      </c>
      <c r="AU974" s="264" t="s">
        <v>240</v>
      </c>
      <c r="AV974" s="264" t="s">
        <v>240</v>
      </c>
      <c r="AW974" s="264" t="s">
        <v>240</v>
      </c>
      <c r="AX974" s="264" t="s">
        <v>240</v>
      </c>
      <c r="AY974" s="264" t="s">
        <v>2044</v>
      </c>
      <c r="AZ974" t="s">
        <v>240</v>
      </c>
    </row>
    <row r="975" spans="1:52" ht="15" x14ac:dyDescent="0.25">
      <c r="A975" s="272">
        <v>707318</v>
      </c>
      <c r="B975" s="268" t="s">
        <v>261</v>
      </c>
      <c r="C975" s="264" t="s">
        <v>188</v>
      </c>
      <c r="D975" s="264" t="s">
        <v>188</v>
      </c>
      <c r="E975" s="264" t="s">
        <v>187</v>
      </c>
      <c r="F975" s="264" t="s">
        <v>187</v>
      </c>
      <c r="G975" s="264" t="s">
        <v>187</v>
      </c>
      <c r="H975" s="264" t="s">
        <v>188</v>
      </c>
      <c r="I975" s="264" t="s">
        <v>187</v>
      </c>
      <c r="J975" s="264" t="s">
        <v>187</v>
      </c>
      <c r="K975" s="264" t="s">
        <v>187</v>
      </c>
      <c r="L975" s="264" t="s">
        <v>187</v>
      </c>
      <c r="M975" t="s">
        <v>186</v>
      </c>
      <c r="N975" t="s">
        <v>186</v>
      </c>
      <c r="O975" s="264" t="s">
        <v>240</v>
      </c>
      <c r="P975" s="264" t="s">
        <v>240</v>
      </c>
      <c r="Q975" s="264" t="s">
        <v>240</v>
      </c>
      <c r="R975" s="264" t="s">
        <v>240</v>
      </c>
      <c r="S975" s="264" t="s">
        <v>240</v>
      </c>
      <c r="T975" s="264" t="s">
        <v>240</v>
      </c>
      <c r="U975" s="264" t="s">
        <v>240</v>
      </c>
      <c r="V975" s="264" t="s">
        <v>240</v>
      </c>
      <c r="W975" s="264" t="s">
        <v>240</v>
      </c>
      <c r="X975" s="264" t="s">
        <v>240</v>
      </c>
      <c r="Y975" s="264" t="s">
        <v>240</v>
      </c>
      <c r="Z975" s="264" t="s">
        <v>240</v>
      </c>
      <c r="AA975" s="264" t="s">
        <v>240</v>
      </c>
      <c r="AB975" s="264" t="s">
        <v>240</v>
      </c>
      <c r="AC975" s="264" t="s">
        <v>240</v>
      </c>
      <c r="AD975" s="264" t="s">
        <v>240</v>
      </c>
      <c r="AE975" s="264" t="s">
        <v>240</v>
      </c>
      <c r="AF975" s="264" t="s">
        <v>240</v>
      </c>
      <c r="AG975" s="264" t="s">
        <v>240</v>
      </c>
      <c r="AH975" s="264" t="s">
        <v>240</v>
      </c>
      <c r="AI975" s="264" t="s">
        <v>240</v>
      </c>
      <c r="AJ975" s="264" t="s">
        <v>240</v>
      </c>
      <c r="AK975" s="264" t="s">
        <v>240</v>
      </c>
      <c r="AL975" s="264" t="s">
        <v>240</v>
      </c>
      <c r="AM975" s="264" t="s">
        <v>240</v>
      </c>
      <c r="AN975" s="264" t="s">
        <v>240</v>
      </c>
      <c r="AO975" s="264" t="s">
        <v>240</v>
      </c>
      <c r="AP975" s="264" t="s">
        <v>240</v>
      </c>
      <c r="AQ975" s="264" t="s">
        <v>240</v>
      </c>
      <c r="AR975" s="264" t="s">
        <v>240</v>
      </c>
      <c r="AS975" s="264" t="s">
        <v>240</v>
      </c>
      <c r="AT975" s="264" t="s">
        <v>240</v>
      </c>
      <c r="AU975" s="264" t="s">
        <v>240</v>
      </c>
      <c r="AV975" s="264" t="s">
        <v>240</v>
      </c>
      <c r="AW975" s="264" t="s">
        <v>240</v>
      </c>
      <c r="AX975" s="264" t="s">
        <v>240</v>
      </c>
      <c r="AY975" s="264" t="s">
        <v>2044</v>
      </c>
      <c r="AZ975" t="s">
        <v>240</v>
      </c>
    </row>
    <row r="976" spans="1:52" ht="15" x14ac:dyDescent="0.25">
      <c r="A976" s="273">
        <v>707319</v>
      </c>
      <c r="B976" s="274" t="s">
        <v>467</v>
      </c>
      <c r="C976" t="s">
        <v>187</v>
      </c>
      <c r="D976" t="s">
        <v>186</v>
      </c>
      <c r="E976" t="s">
        <v>188</v>
      </c>
      <c r="F976" t="s">
        <v>186</v>
      </c>
      <c r="G976" t="s">
        <v>188</v>
      </c>
      <c r="H976" t="s">
        <v>188</v>
      </c>
      <c r="I976" t="s">
        <v>188</v>
      </c>
      <c r="J976" t="s">
        <v>188</v>
      </c>
      <c r="K976" t="s">
        <v>188</v>
      </c>
      <c r="L976" t="s">
        <v>188</v>
      </c>
      <c r="M976" t="s">
        <v>186</v>
      </c>
      <c r="N976" t="s">
        <v>186</v>
      </c>
      <c r="O976" t="s">
        <v>240</v>
      </c>
      <c r="P976" t="s">
        <v>240</v>
      </c>
      <c r="Q976" t="s">
        <v>240</v>
      </c>
      <c r="R976" t="s">
        <v>240</v>
      </c>
      <c r="S976" t="s">
        <v>240</v>
      </c>
      <c r="T976" t="s">
        <v>240</v>
      </c>
      <c r="U976" t="s">
        <v>240</v>
      </c>
      <c r="V976" t="s">
        <v>240</v>
      </c>
      <c r="W976" t="s">
        <v>240</v>
      </c>
      <c r="X976" t="s">
        <v>240</v>
      </c>
      <c r="Y976" t="s">
        <v>240</v>
      </c>
      <c r="Z976" t="s">
        <v>240</v>
      </c>
      <c r="AA976" t="s">
        <v>240</v>
      </c>
      <c r="AB976" t="s">
        <v>240</v>
      </c>
      <c r="AC976" t="s">
        <v>240</v>
      </c>
      <c r="AD976" t="s">
        <v>240</v>
      </c>
      <c r="AE976" t="s">
        <v>240</v>
      </c>
      <c r="AF976" t="s">
        <v>240</v>
      </c>
      <c r="AG976" t="s">
        <v>240</v>
      </c>
      <c r="AH976" t="s">
        <v>240</v>
      </c>
      <c r="AI976" t="s">
        <v>240</v>
      </c>
      <c r="AJ976" t="s">
        <v>240</v>
      </c>
      <c r="AK976" t="s">
        <v>240</v>
      </c>
      <c r="AL976" t="s">
        <v>240</v>
      </c>
      <c r="AM976" t="s">
        <v>240</v>
      </c>
      <c r="AN976" t="s">
        <v>240</v>
      </c>
      <c r="AO976" t="s">
        <v>240</v>
      </c>
      <c r="AP976" t="s">
        <v>240</v>
      </c>
      <c r="AQ976" t="s">
        <v>240</v>
      </c>
      <c r="AR976" t="s">
        <v>240</v>
      </c>
      <c r="AS976" t="s">
        <v>240</v>
      </c>
      <c r="AT976" t="s">
        <v>240</v>
      </c>
      <c r="AU976" t="s">
        <v>240</v>
      </c>
      <c r="AV976" t="s">
        <v>240</v>
      </c>
      <c r="AW976" t="s">
        <v>240</v>
      </c>
      <c r="AX976" s="259" t="s">
        <v>240</v>
      </c>
      <c r="AY976"/>
      <c r="AZ976" t="s">
        <v>240</v>
      </c>
    </row>
    <row r="977" spans="1:52" ht="15" x14ac:dyDescent="0.25">
      <c r="A977" s="272">
        <v>707320</v>
      </c>
      <c r="B977" s="268" t="s">
        <v>261</v>
      </c>
      <c r="C977" s="264" t="s">
        <v>188</v>
      </c>
      <c r="D977" s="264" t="s">
        <v>187</v>
      </c>
      <c r="E977" s="264" t="s">
        <v>188</v>
      </c>
      <c r="F977" s="264" t="s">
        <v>187</v>
      </c>
      <c r="G977" s="264" t="s">
        <v>187</v>
      </c>
      <c r="H977" s="264" t="s">
        <v>188</v>
      </c>
      <c r="I977" s="264" t="s">
        <v>187</v>
      </c>
      <c r="J977" s="264" t="s">
        <v>187</v>
      </c>
      <c r="K977" s="264" t="s">
        <v>187</v>
      </c>
      <c r="L977" s="264" t="s">
        <v>187</v>
      </c>
      <c r="M977" t="s">
        <v>188</v>
      </c>
      <c r="N977" t="s">
        <v>186</v>
      </c>
      <c r="O977" s="264" t="s">
        <v>240</v>
      </c>
      <c r="P977" s="264" t="s">
        <v>240</v>
      </c>
      <c r="Q977" s="264" t="s">
        <v>240</v>
      </c>
      <c r="R977" s="264" t="s">
        <v>240</v>
      </c>
      <c r="S977" s="264" t="s">
        <v>240</v>
      </c>
      <c r="T977" s="264" t="s">
        <v>240</v>
      </c>
      <c r="U977" s="264" t="s">
        <v>240</v>
      </c>
      <c r="V977" s="264" t="s">
        <v>240</v>
      </c>
      <c r="W977" s="264" t="s">
        <v>240</v>
      </c>
      <c r="X977" s="264" t="s">
        <v>240</v>
      </c>
      <c r="Y977" s="264" t="s">
        <v>240</v>
      </c>
      <c r="Z977" s="264" t="s">
        <v>240</v>
      </c>
      <c r="AA977" s="264" t="s">
        <v>240</v>
      </c>
      <c r="AB977" s="264" t="s">
        <v>240</v>
      </c>
      <c r="AC977" s="264" t="s">
        <v>240</v>
      </c>
      <c r="AD977" s="264" t="s">
        <v>240</v>
      </c>
      <c r="AE977" s="264" t="s">
        <v>240</v>
      </c>
      <c r="AF977" s="264" t="s">
        <v>240</v>
      </c>
      <c r="AG977" s="264" t="s">
        <v>240</v>
      </c>
      <c r="AH977" s="264" t="s">
        <v>240</v>
      </c>
      <c r="AI977" s="264" t="s">
        <v>240</v>
      </c>
      <c r="AJ977" s="264" t="s">
        <v>240</v>
      </c>
      <c r="AK977" s="264" t="s">
        <v>240</v>
      </c>
      <c r="AL977" s="264" t="s">
        <v>240</v>
      </c>
      <c r="AM977" s="264" t="s">
        <v>240</v>
      </c>
      <c r="AN977" s="264" t="s">
        <v>240</v>
      </c>
      <c r="AO977" s="264" t="s">
        <v>240</v>
      </c>
      <c r="AP977" s="264" t="s">
        <v>240</v>
      </c>
      <c r="AQ977" s="264" t="s">
        <v>240</v>
      </c>
      <c r="AR977" s="264" t="s">
        <v>240</v>
      </c>
      <c r="AS977" s="264" t="s">
        <v>240</v>
      </c>
      <c r="AT977" s="264" t="s">
        <v>240</v>
      </c>
      <c r="AU977" s="264" t="s">
        <v>240</v>
      </c>
      <c r="AV977" s="264" t="s">
        <v>240</v>
      </c>
      <c r="AW977" s="264" t="s">
        <v>240</v>
      </c>
      <c r="AX977" s="264" t="s">
        <v>240</v>
      </c>
      <c r="AY977" s="264" t="s">
        <v>2044</v>
      </c>
      <c r="AZ977" t="s">
        <v>240</v>
      </c>
    </row>
    <row r="978" spans="1:52" ht="15" x14ac:dyDescent="0.25">
      <c r="A978" s="272">
        <v>707321</v>
      </c>
      <c r="B978" s="268" t="s">
        <v>261</v>
      </c>
      <c r="C978" s="264" t="s">
        <v>188</v>
      </c>
      <c r="D978" s="264" t="s">
        <v>188</v>
      </c>
      <c r="E978" s="264" t="s">
        <v>188</v>
      </c>
      <c r="F978" s="264" t="s">
        <v>188</v>
      </c>
      <c r="G978" s="264" t="s">
        <v>188</v>
      </c>
      <c r="H978" s="264" t="s">
        <v>188</v>
      </c>
      <c r="I978" s="264" t="s">
        <v>187</v>
      </c>
      <c r="J978" s="264" t="s">
        <v>187</v>
      </c>
      <c r="K978" s="264" t="s">
        <v>187</v>
      </c>
      <c r="L978" s="264" t="s">
        <v>187</v>
      </c>
      <c r="M978" t="s">
        <v>2124</v>
      </c>
      <c r="N978" t="s">
        <v>186</v>
      </c>
      <c r="O978" s="264" t="s">
        <v>240</v>
      </c>
      <c r="P978" s="264" t="s">
        <v>240</v>
      </c>
      <c r="Q978" s="264" t="s">
        <v>240</v>
      </c>
      <c r="R978" s="264" t="s">
        <v>240</v>
      </c>
      <c r="S978" s="264" t="s">
        <v>240</v>
      </c>
      <c r="T978" s="264" t="s">
        <v>240</v>
      </c>
      <c r="U978" s="264" t="s">
        <v>240</v>
      </c>
      <c r="V978" s="264" t="s">
        <v>240</v>
      </c>
      <c r="W978" s="264" t="s">
        <v>240</v>
      </c>
      <c r="X978" s="264" t="s">
        <v>240</v>
      </c>
      <c r="Y978" s="264" t="s">
        <v>240</v>
      </c>
      <c r="Z978" s="264" t="s">
        <v>240</v>
      </c>
      <c r="AA978" s="264" t="s">
        <v>240</v>
      </c>
      <c r="AB978" s="264" t="s">
        <v>240</v>
      </c>
      <c r="AC978" s="264" t="s">
        <v>240</v>
      </c>
      <c r="AD978" s="264" t="s">
        <v>240</v>
      </c>
      <c r="AE978" s="264" t="s">
        <v>240</v>
      </c>
      <c r="AF978" s="264" t="s">
        <v>240</v>
      </c>
      <c r="AG978" s="264" t="s">
        <v>240</v>
      </c>
      <c r="AH978" s="264" t="s">
        <v>240</v>
      </c>
      <c r="AI978" s="264" t="s">
        <v>240</v>
      </c>
      <c r="AJ978" s="264" t="s">
        <v>240</v>
      </c>
      <c r="AK978" s="264" t="s">
        <v>240</v>
      </c>
      <c r="AL978" s="264" t="s">
        <v>240</v>
      </c>
      <c r="AM978" s="264" t="s">
        <v>240</v>
      </c>
      <c r="AN978" s="264" t="s">
        <v>240</v>
      </c>
      <c r="AO978" s="264" t="s">
        <v>240</v>
      </c>
      <c r="AP978" s="264" t="s">
        <v>240</v>
      </c>
      <c r="AQ978" s="264" t="s">
        <v>240</v>
      </c>
      <c r="AR978" s="264" t="s">
        <v>240</v>
      </c>
      <c r="AS978" s="264" t="s">
        <v>240</v>
      </c>
      <c r="AT978" s="264" t="s">
        <v>240</v>
      </c>
      <c r="AU978" s="264" t="s">
        <v>240</v>
      </c>
      <c r="AV978" s="264" t="s">
        <v>240</v>
      </c>
      <c r="AW978" s="264" t="s">
        <v>240</v>
      </c>
      <c r="AX978" s="264" t="s">
        <v>240</v>
      </c>
      <c r="AY978" s="264" t="s">
        <v>2044</v>
      </c>
      <c r="AZ978" t="s">
        <v>240</v>
      </c>
    </row>
    <row r="979" spans="1:52" ht="15" x14ac:dyDescent="0.25">
      <c r="A979" s="273">
        <v>707322</v>
      </c>
      <c r="B979" s="274" t="s">
        <v>262</v>
      </c>
      <c r="C979" t="s">
        <v>188</v>
      </c>
      <c r="D979" t="s">
        <v>188</v>
      </c>
      <c r="E979" t="s">
        <v>186</v>
      </c>
      <c r="F979" t="s">
        <v>188</v>
      </c>
      <c r="G979" t="s">
        <v>188</v>
      </c>
      <c r="H979" t="s">
        <v>186</v>
      </c>
      <c r="I979" t="s">
        <v>188</v>
      </c>
      <c r="J979" t="s">
        <v>188</v>
      </c>
      <c r="K979" t="s">
        <v>188</v>
      </c>
      <c r="L979" t="s">
        <v>188</v>
      </c>
      <c r="M979" t="s">
        <v>186</v>
      </c>
      <c r="N979" t="s">
        <v>186</v>
      </c>
      <c r="O979" t="s">
        <v>188</v>
      </c>
      <c r="P979" t="s">
        <v>186</v>
      </c>
      <c r="Q979" t="s">
        <v>188</v>
      </c>
      <c r="R979" t="s">
        <v>187</v>
      </c>
      <c r="S979" t="s">
        <v>188</v>
      </c>
      <c r="T979" t="s">
        <v>187</v>
      </c>
      <c r="U979" t="s">
        <v>188</v>
      </c>
      <c r="V979" t="s">
        <v>188</v>
      </c>
      <c r="W979" t="s">
        <v>187</v>
      </c>
      <c r="X979" t="s">
        <v>188</v>
      </c>
      <c r="Y979" t="s">
        <v>188</v>
      </c>
      <c r="Z979" t="s">
        <v>187</v>
      </c>
      <c r="AA979" t="s">
        <v>240</v>
      </c>
      <c r="AB979" t="s">
        <v>240</v>
      </c>
      <c r="AC979" t="s">
        <v>240</v>
      </c>
      <c r="AD979" t="s">
        <v>240</v>
      </c>
      <c r="AE979" t="s">
        <v>240</v>
      </c>
      <c r="AF979" t="s">
        <v>240</v>
      </c>
      <c r="AG979" t="s">
        <v>240</v>
      </c>
      <c r="AH979" t="s">
        <v>240</v>
      </c>
      <c r="AI979" t="s">
        <v>240</v>
      </c>
      <c r="AJ979" t="s">
        <v>240</v>
      </c>
      <c r="AK979" t="s">
        <v>240</v>
      </c>
      <c r="AL979" t="s">
        <v>240</v>
      </c>
      <c r="AM979" t="s">
        <v>240</v>
      </c>
      <c r="AN979" t="s">
        <v>240</v>
      </c>
      <c r="AO979" t="s">
        <v>240</v>
      </c>
      <c r="AP979" t="s">
        <v>240</v>
      </c>
      <c r="AQ979" t="s">
        <v>240</v>
      </c>
      <c r="AR979" t="s">
        <v>240</v>
      </c>
      <c r="AS979"/>
      <c r="AT979" t="s">
        <v>240</v>
      </c>
      <c r="AU979" t="s">
        <v>240</v>
      </c>
      <c r="AV979" t="s">
        <v>240</v>
      </c>
      <c r="AW979" t="s">
        <v>240</v>
      </c>
      <c r="AX979" s="259" t="s">
        <v>240</v>
      </c>
      <c r="AY979"/>
      <c r="AZ979" t="s">
        <v>240</v>
      </c>
    </row>
    <row r="980" spans="1:52" ht="15" x14ac:dyDescent="0.25">
      <c r="A980" s="272">
        <v>707323</v>
      </c>
      <c r="B980" s="268" t="s">
        <v>261</v>
      </c>
      <c r="C980" s="264" t="s">
        <v>188</v>
      </c>
      <c r="D980" s="264" t="s">
        <v>188</v>
      </c>
      <c r="E980" s="264" t="s">
        <v>188</v>
      </c>
      <c r="F980" s="264" t="s">
        <v>188</v>
      </c>
      <c r="G980" s="264" t="s">
        <v>188</v>
      </c>
      <c r="H980" s="264" t="s">
        <v>188</v>
      </c>
      <c r="I980" s="264" t="s">
        <v>187</v>
      </c>
      <c r="J980" s="264" t="s">
        <v>187</v>
      </c>
      <c r="K980" s="264" t="s">
        <v>187</v>
      </c>
      <c r="L980" s="264" t="s">
        <v>187</v>
      </c>
      <c r="M980" t="s">
        <v>186</v>
      </c>
      <c r="N980" t="s">
        <v>186</v>
      </c>
      <c r="O980" s="264" t="s">
        <v>240</v>
      </c>
      <c r="P980" s="264" t="s">
        <v>240</v>
      </c>
      <c r="Q980" s="264" t="s">
        <v>240</v>
      </c>
      <c r="R980" s="264" t="s">
        <v>240</v>
      </c>
      <c r="S980" s="264" t="s">
        <v>240</v>
      </c>
      <c r="T980" s="264" t="s">
        <v>240</v>
      </c>
      <c r="U980" s="264" t="s">
        <v>240</v>
      </c>
      <c r="V980" s="264" t="s">
        <v>240</v>
      </c>
      <c r="W980" s="264" t="s">
        <v>240</v>
      </c>
      <c r="X980" s="264" t="s">
        <v>240</v>
      </c>
      <c r="Y980" s="264" t="s">
        <v>240</v>
      </c>
      <c r="Z980" s="264" t="s">
        <v>240</v>
      </c>
      <c r="AA980" s="264" t="s">
        <v>240</v>
      </c>
      <c r="AB980" s="264" t="s">
        <v>240</v>
      </c>
      <c r="AC980" s="264" t="s">
        <v>240</v>
      </c>
      <c r="AD980" s="264" t="s">
        <v>240</v>
      </c>
      <c r="AE980" s="264" t="s">
        <v>240</v>
      </c>
      <c r="AF980" s="264" t="s">
        <v>240</v>
      </c>
      <c r="AG980" s="264" t="s">
        <v>240</v>
      </c>
      <c r="AH980" s="264" t="s">
        <v>240</v>
      </c>
      <c r="AI980" s="264" t="s">
        <v>240</v>
      </c>
      <c r="AJ980" s="264" t="s">
        <v>240</v>
      </c>
      <c r="AK980" s="264" t="s">
        <v>240</v>
      </c>
      <c r="AL980" s="264" t="s">
        <v>240</v>
      </c>
      <c r="AM980" s="264" t="s">
        <v>240</v>
      </c>
      <c r="AN980" s="264" t="s">
        <v>240</v>
      </c>
      <c r="AO980" s="264" t="s">
        <v>240</v>
      </c>
      <c r="AP980" s="264" t="s">
        <v>240</v>
      </c>
      <c r="AQ980" s="264" t="s">
        <v>240</v>
      </c>
      <c r="AR980" s="264" t="s">
        <v>240</v>
      </c>
      <c r="AS980" s="264" t="s">
        <v>240</v>
      </c>
      <c r="AT980" s="264" t="s">
        <v>240</v>
      </c>
      <c r="AU980" s="264" t="s">
        <v>240</v>
      </c>
      <c r="AV980" s="264" t="s">
        <v>240</v>
      </c>
      <c r="AW980" s="264" t="s">
        <v>240</v>
      </c>
      <c r="AX980" s="264" t="s">
        <v>240</v>
      </c>
      <c r="AY980" s="264" t="s">
        <v>2044</v>
      </c>
      <c r="AZ980" t="s">
        <v>240</v>
      </c>
    </row>
    <row r="981" spans="1:52" ht="15" x14ac:dyDescent="0.25">
      <c r="A981" s="272">
        <v>707324</v>
      </c>
      <c r="B981" s="268" t="s">
        <v>261</v>
      </c>
      <c r="C981" s="264" t="s">
        <v>188</v>
      </c>
      <c r="D981" s="264" t="s">
        <v>188</v>
      </c>
      <c r="E981" s="264" t="s">
        <v>188</v>
      </c>
      <c r="F981" s="264" t="s">
        <v>188</v>
      </c>
      <c r="G981" s="264" t="s">
        <v>188</v>
      </c>
      <c r="H981" s="264" t="s">
        <v>188</v>
      </c>
      <c r="I981" s="264" t="s">
        <v>187</v>
      </c>
      <c r="J981" s="264" t="s">
        <v>187</v>
      </c>
      <c r="K981" s="264" t="s">
        <v>187</v>
      </c>
      <c r="L981" s="264" t="s">
        <v>187</v>
      </c>
      <c r="M981" t="s">
        <v>188</v>
      </c>
      <c r="N981" t="s">
        <v>186</v>
      </c>
      <c r="O981" s="264" t="s">
        <v>240</v>
      </c>
      <c r="P981" s="264" t="s">
        <v>240</v>
      </c>
      <c r="Q981" s="264" t="s">
        <v>240</v>
      </c>
      <c r="R981" s="264" t="s">
        <v>240</v>
      </c>
      <c r="S981" s="264" t="s">
        <v>240</v>
      </c>
      <c r="T981" s="264" t="s">
        <v>240</v>
      </c>
      <c r="U981" s="264" t="s">
        <v>240</v>
      </c>
      <c r="V981" s="264" t="s">
        <v>240</v>
      </c>
      <c r="W981" s="264" t="s">
        <v>240</v>
      </c>
      <c r="X981" s="264" t="s">
        <v>240</v>
      </c>
      <c r="Y981" s="264" t="s">
        <v>240</v>
      </c>
      <c r="Z981" s="264" t="s">
        <v>240</v>
      </c>
      <c r="AA981" s="264" t="s">
        <v>240</v>
      </c>
      <c r="AB981" s="264" t="s">
        <v>240</v>
      </c>
      <c r="AC981" s="264" t="s">
        <v>240</v>
      </c>
      <c r="AD981" s="264" t="s">
        <v>240</v>
      </c>
      <c r="AE981" s="264" t="s">
        <v>240</v>
      </c>
      <c r="AF981" s="264" t="s">
        <v>240</v>
      </c>
      <c r="AG981" s="264" t="s">
        <v>240</v>
      </c>
      <c r="AH981" s="264" t="s">
        <v>240</v>
      </c>
      <c r="AI981" s="264" t="s">
        <v>240</v>
      </c>
      <c r="AJ981" s="264" t="s">
        <v>240</v>
      </c>
      <c r="AK981" s="264" t="s">
        <v>240</v>
      </c>
      <c r="AL981" s="264" t="s">
        <v>240</v>
      </c>
      <c r="AM981" s="264" t="s">
        <v>240</v>
      </c>
      <c r="AN981" s="264" t="s">
        <v>240</v>
      </c>
      <c r="AO981" s="264" t="s">
        <v>240</v>
      </c>
      <c r="AP981" s="264" t="s">
        <v>240</v>
      </c>
      <c r="AQ981" s="264" t="s">
        <v>240</v>
      </c>
      <c r="AR981" s="264" t="s">
        <v>240</v>
      </c>
      <c r="AS981" s="264" t="s">
        <v>240</v>
      </c>
      <c r="AT981" s="264" t="s">
        <v>240</v>
      </c>
      <c r="AU981" s="264" t="s">
        <v>240</v>
      </c>
      <c r="AV981" s="264" t="s">
        <v>240</v>
      </c>
      <c r="AW981" s="264" t="s">
        <v>240</v>
      </c>
      <c r="AX981" s="264" t="s">
        <v>240</v>
      </c>
      <c r="AY981" s="264" t="s">
        <v>2044</v>
      </c>
      <c r="AZ981" t="s">
        <v>240</v>
      </c>
    </row>
    <row r="982" spans="1:52" ht="15" x14ac:dyDescent="0.25">
      <c r="A982" s="272">
        <v>707325</v>
      </c>
      <c r="B982" s="268" t="s">
        <v>261</v>
      </c>
      <c r="C982" s="264" t="s">
        <v>188</v>
      </c>
      <c r="D982" s="264" t="s">
        <v>188</v>
      </c>
      <c r="E982" s="264" t="s">
        <v>188</v>
      </c>
      <c r="F982" s="264" t="s">
        <v>187</v>
      </c>
      <c r="G982" s="264" t="s">
        <v>188</v>
      </c>
      <c r="H982" s="264" t="s">
        <v>187</v>
      </c>
      <c r="I982" s="264" t="s">
        <v>187</v>
      </c>
      <c r="J982" s="264" t="s">
        <v>187</v>
      </c>
      <c r="K982" s="264" t="s">
        <v>187</v>
      </c>
      <c r="L982" s="264" t="s">
        <v>187</v>
      </c>
      <c r="M982" t="s">
        <v>2124</v>
      </c>
      <c r="N982" t="s">
        <v>186</v>
      </c>
      <c r="O982" s="264" t="s">
        <v>240</v>
      </c>
      <c r="P982" s="264" t="s">
        <v>240</v>
      </c>
      <c r="Q982" s="264" t="s">
        <v>240</v>
      </c>
      <c r="R982" s="264" t="s">
        <v>240</v>
      </c>
      <c r="S982" s="264" t="s">
        <v>240</v>
      </c>
      <c r="T982" s="264" t="s">
        <v>240</v>
      </c>
      <c r="U982" s="264" t="s">
        <v>240</v>
      </c>
      <c r="V982" s="264" t="s">
        <v>240</v>
      </c>
      <c r="W982" s="264" t="s">
        <v>240</v>
      </c>
      <c r="X982" s="264" t="s">
        <v>240</v>
      </c>
      <c r="Y982" s="264" t="s">
        <v>240</v>
      </c>
      <c r="Z982" s="264" t="s">
        <v>240</v>
      </c>
      <c r="AA982" s="264" t="s">
        <v>240</v>
      </c>
      <c r="AB982" s="264" t="s">
        <v>240</v>
      </c>
      <c r="AC982" s="264" t="s">
        <v>240</v>
      </c>
      <c r="AD982" s="264" t="s">
        <v>240</v>
      </c>
      <c r="AE982" s="264" t="s">
        <v>240</v>
      </c>
      <c r="AF982" s="264" t="s">
        <v>240</v>
      </c>
      <c r="AG982" s="264" t="s">
        <v>240</v>
      </c>
      <c r="AH982" s="264" t="s">
        <v>240</v>
      </c>
      <c r="AI982" s="264" t="s">
        <v>240</v>
      </c>
      <c r="AJ982" s="264" t="s">
        <v>240</v>
      </c>
      <c r="AK982" s="264" t="s">
        <v>240</v>
      </c>
      <c r="AL982" s="264" t="s">
        <v>240</v>
      </c>
      <c r="AM982" s="264" t="s">
        <v>240</v>
      </c>
      <c r="AN982" s="264" t="s">
        <v>240</v>
      </c>
      <c r="AO982" s="264" t="s">
        <v>240</v>
      </c>
      <c r="AP982" s="264" t="s">
        <v>240</v>
      </c>
      <c r="AQ982" s="264" t="s">
        <v>240</v>
      </c>
      <c r="AR982" s="264" t="s">
        <v>240</v>
      </c>
      <c r="AS982" s="264" t="s">
        <v>240</v>
      </c>
      <c r="AT982" s="264" t="s">
        <v>240</v>
      </c>
      <c r="AU982" s="264" t="s">
        <v>240</v>
      </c>
      <c r="AV982" s="264" t="s">
        <v>240</v>
      </c>
      <c r="AW982" s="264" t="s">
        <v>240</v>
      </c>
      <c r="AX982" s="264" t="s">
        <v>240</v>
      </c>
      <c r="AY982" s="264" t="s">
        <v>2044</v>
      </c>
      <c r="AZ982" t="s">
        <v>240</v>
      </c>
    </row>
    <row r="983" spans="1:52" ht="21.75" x14ac:dyDescent="0.25">
      <c r="A983" s="275">
        <v>707326</v>
      </c>
      <c r="B983" s="268" t="s">
        <v>261</v>
      </c>
      <c r="C983" s="286" t="s">
        <v>188</v>
      </c>
      <c r="D983" s="286" t="s">
        <v>188</v>
      </c>
      <c r="E983" s="286" t="s">
        <v>188</v>
      </c>
      <c r="F983" s="286" t="s">
        <v>187</v>
      </c>
      <c r="G983" s="286" t="s">
        <v>187</v>
      </c>
      <c r="H983" s="286" t="s">
        <v>188</v>
      </c>
      <c r="I983" s="286" t="s">
        <v>187</v>
      </c>
      <c r="J983" s="286" t="s">
        <v>187</v>
      </c>
      <c r="K983" s="286" t="s">
        <v>187</v>
      </c>
      <c r="L983" s="286" t="s">
        <v>187</v>
      </c>
      <c r="M983" s="286" t="s">
        <v>187</v>
      </c>
      <c r="N983" s="286" t="s">
        <v>188</v>
      </c>
      <c r="O983" s="264"/>
      <c r="P983" s="264"/>
      <c r="Q983" s="264"/>
      <c r="R983" s="264"/>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c r="AS983" s="264"/>
      <c r="AT983" s="264"/>
      <c r="AU983" s="264"/>
      <c r="AV983" s="264"/>
      <c r="AW983" s="264"/>
      <c r="AX983" s="264"/>
      <c r="AY983" s="264" t="s">
        <v>2044</v>
      </c>
      <c r="AZ983" t="s">
        <v>240</v>
      </c>
    </row>
    <row r="984" spans="1:52" ht="15" x14ac:dyDescent="0.25">
      <c r="A984" s="273">
        <v>707327</v>
      </c>
      <c r="B984" s="274" t="s">
        <v>261</v>
      </c>
      <c r="C984" t="s">
        <v>186</v>
      </c>
      <c r="D984" t="s">
        <v>188</v>
      </c>
      <c r="E984" t="s">
        <v>186</v>
      </c>
      <c r="F984" t="s">
        <v>186</v>
      </c>
      <c r="G984" t="s">
        <v>186</v>
      </c>
      <c r="H984" t="s">
        <v>188</v>
      </c>
      <c r="I984" t="s">
        <v>187</v>
      </c>
      <c r="J984" t="s">
        <v>187</v>
      </c>
      <c r="K984" t="s">
        <v>187</v>
      </c>
      <c r="L984" t="s">
        <v>187</v>
      </c>
      <c r="M984" t="s">
        <v>187</v>
      </c>
      <c r="N984" t="s">
        <v>187</v>
      </c>
      <c r="O984" t="s">
        <v>240</v>
      </c>
      <c r="P984" t="s">
        <v>240</v>
      </c>
      <c r="Q984" t="s">
        <v>240</v>
      </c>
      <c r="R984" t="s">
        <v>240</v>
      </c>
      <c r="S984" t="s">
        <v>240</v>
      </c>
      <c r="T984" t="s">
        <v>240</v>
      </c>
      <c r="U984" t="s">
        <v>240</v>
      </c>
      <c r="V984" t="s">
        <v>240</v>
      </c>
      <c r="W984" t="s">
        <v>240</v>
      </c>
      <c r="X984" t="s">
        <v>240</v>
      </c>
      <c r="Y984" t="s">
        <v>240</v>
      </c>
      <c r="Z984" t="s">
        <v>240</v>
      </c>
      <c r="AA984" t="s">
        <v>240</v>
      </c>
      <c r="AB984" t="s">
        <v>240</v>
      </c>
      <c r="AC984" t="s">
        <v>240</v>
      </c>
      <c r="AD984" t="s">
        <v>240</v>
      </c>
      <c r="AE984" t="s">
        <v>240</v>
      </c>
      <c r="AF984" t="s">
        <v>240</v>
      </c>
      <c r="AG984" t="s">
        <v>240</v>
      </c>
      <c r="AH984" t="s">
        <v>240</v>
      </c>
      <c r="AI984" t="s">
        <v>240</v>
      </c>
      <c r="AJ984" t="s">
        <v>240</v>
      </c>
      <c r="AK984" t="s">
        <v>240</v>
      </c>
      <c r="AL984" t="s">
        <v>240</v>
      </c>
      <c r="AM984" t="s">
        <v>240</v>
      </c>
      <c r="AN984" t="s">
        <v>240</v>
      </c>
      <c r="AO984" t="s">
        <v>240</v>
      </c>
      <c r="AP984" t="s">
        <v>240</v>
      </c>
      <c r="AQ984" t="s">
        <v>240</v>
      </c>
      <c r="AR984" t="s">
        <v>240</v>
      </c>
      <c r="AS984" t="s">
        <v>240</v>
      </c>
      <c r="AT984" t="s">
        <v>240</v>
      </c>
      <c r="AU984" t="s">
        <v>240</v>
      </c>
      <c r="AV984" t="s">
        <v>240</v>
      </c>
      <c r="AW984" t="s">
        <v>240</v>
      </c>
      <c r="AX984" s="259" t="s">
        <v>240</v>
      </c>
      <c r="AY984"/>
      <c r="AZ984" t="s">
        <v>240</v>
      </c>
    </row>
    <row r="985" spans="1:52" ht="15" x14ac:dyDescent="0.25">
      <c r="A985" s="272">
        <v>707328</v>
      </c>
      <c r="B985" s="268" t="s">
        <v>261</v>
      </c>
      <c r="C985" s="264" t="s">
        <v>187</v>
      </c>
      <c r="D985" s="264" t="s">
        <v>188</v>
      </c>
      <c r="E985" s="264" t="s">
        <v>188</v>
      </c>
      <c r="F985" s="264" t="s">
        <v>188</v>
      </c>
      <c r="G985" s="264" t="s">
        <v>188</v>
      </c>
      <c r="H985" s="264" t="s">
        <v>188</v>
      </c>
      <c r="I985" s="264" t="s">
        <v>187</v>
      </c>
      <c r="J985" s="264" t="s">
        <v>187</v>
      </c>
      <c r="K985" s="264" t="s">
        <v>187</v>
      </c>
      <c r="L985" s="264" t="s">
        <v>187</v>
      </c>
      <c r="M985" t="s">
        <v>188</v>
      </c>
      <c r="N985" t="s">
        <v>186</v>
      </c>
      <c r="O985" s="264" t="s">
        <v>240</v>
      </c>
      <c r="P985" s="264" t="s">
        <v>240</v>
      </c>
      <c r="Q985" s="264" t="s">
        <v>240</v>
      </c>
      <c r="R985" s="264" t="s">
        <v>240</v>
      </c>
      <c r="S985" s="264" t="s">
        <v>240</v>
      </c>
      <c r="T985" s="264" t="s">
        <v>240</v>
      </c>
      <c r="U985" s="264" t="s">
        <v>240</v>
      </c>
      <c r="V985" s="264" t="s">
        <v>240</v>
      </c>
      <c r="W985" s="264" t="s">
        <v>240</v>
      </c>
      <c r="X985" s="264" t="s">
        <v>240</v>
      </c>
      <c r="Y985" s="264" t="s">
        <v>240</v>
      </c>
      <c r="Z985" s="264" t="s">
        <v>240</v>
      </c>
      <c r="AA985" s="264" t="s">
        <v>240</v>
      </c>
      <c r="AB985" s="264" t="s">
        <v>240</v>
      </c>
      <c r="AC985" s="264" t="s">
        <v>240</v>
      </c>
      <c r="AD985" s="264" t="s">
        <v>240</v>
      </c>
      <c r="AE985" s="264" t="s">
        <v>240</v>
      </c>
      <c r="AF985" s="264" t="s">
        <v>240</v>
      </c>
      <c r="AG985" s="264" t="s">
        <v>240</v>
      </c>
      <c r="AH985" s="264" t="s">
        <v>240</v>
      </c>
      <c r="AI985" s="264" t="s">
        <v>240</v>
      </c>
      <c r="AJ985" s="264" t="s">
        <v>240</v>
      </c>
      <c r="AK985" s="264" t="s">
        <v>240</v>
      </c>
      <c r="AL985" s="264" t="s">
        <v>240</v>
      </c>
      <c r="AM985" s="264" t="s">
        <v>240</v>
      </c>
      <c r="AN985" s="264" t="s">
        <v>240</v>
      </c>
      <c r="AO985" s="264" t="s">
        <v>240</v>
      </c>
      <c r="AP985" s="264" t="s">
        <v>240</v>
      </c>
      <c r="AQ985" s="264" t="s">
        <v>240</v>
      </c>
      <c r="AR985" s="264" t="s">
        <v>240</v>
      </c>
      <c r="AS985" s="264" t="s">
        <v>240</v>
      </c>
      <c r="AT985" s="264" t="s">
        <v>240</v>
      </c>
      <c r="AU985" s="264" t="s">
        <v>240</v>
      </c>
      <c r="AV985" s="264" t="s">
        <v>240</v>
      </c>
      <c r="AW985" s="264" t="s">
        <v>240</v>
      </c>
      <c r="AX985" s="264" t="s">
        <v>240</v>
      </c>
      <c r="AY985" s="264" t="s">
        <v>2044</v>
      </c>
      <c r="AZ985" t="s">
        <v>240</v>
      </c>
    </row>
    <row r="986" spans="1:52" ht="15" x14ac:dyDescent="0.25">
      <c r="A986" s="272">
        <v>707329</v>
      </c>
      <c r="B986" s="268" t="s">
        <v>261</v>
      </c>
      <c r="C986" s="264" t="s">
        <v>187</v>
      </c>
      <c r="D986" s="264" t="s">
        <v>188</v>
      </c>
      <c r="E986" s="264" t="s">
        <v>187</v>
      </c>
      <c r="F986" s="264" t="s">
        <v>187</v>
      </c>
      <c r="G986" s="264" t="s">
        <v>188</v>
      </c>
      <c r="H986" s="264" t="s">
        <v>187</v>
      </c>
      <c r="I986" s="264" t="s">
        <v>187</v>
      </c>
      <c r="J986" s="264" t="s">
        <v>187</v>
      </c>
      <c r="K986" s="264" t="s">
        <v>187</v>
      </c>
      <c r="L986" s="264" t="s">
        <v>187</v>
      </c>
      <c r="M986" t="s">
        <v>2124</v>
      </c>
      <c r="N986" t="s">
        <v>186</v>
      </c>
      <c r="O986" s="264" t="s">
        <v>240</v>
      </c>
      <c r="P986" s="264" t="s">
        <v>240</v>
      </c>
      <c r="Q986" s="264" t="s">
        <v>240</v>
      </c>
      <c r="R986" s="264" t="s">
        <v>240</v>
      </c>
      <c r="S986" s="264" t="s">
        <v>240</v>
      </c>
      <c r="T986" s="264" t="s">
        <v>240</v>
      </c>
      <c r="U986" s="264" t="s">
        <v>240</v>
      </c>
      <c r="V986" s="264" t="s">
        <v>240</v>
      </c>
      <c r="W986" s="264" t="s">
        <v>240</v>
      </c>
      <c r="X986" s="264" t="s">
        <v>240</v>
      </c>
      <c r="Y986" s="264" t="s">
        <v>240</v>
      </c>
      <c r="Z986" s="264" t="s">
        <v>240</v>
      </c>
      <c r="AA986" s="264" t="s">
        <v>240</v>
      </c>
      <c r="AB986" s="264" t="s">
        <v>240</v>
      </c>
      <c r="AC986" s="264" t="s">
        <v>240</v>
      </c>
      <c r="AD986" s="264" t="s">
        <v>240</v>
      </c>
      <c r="AE986" s="264" t="s">
        <v>240</v>
      </c>
      <c r="AF986" s="264" t="s">
        <v>240</v>
      </c>
      <c r="AG986" s="264" t="s">
        <v>240</v>
      </c>
      <c r="AH986" s="264" t="s">
        <v>240</v>
      </c>
      <c r="AI986" s="264" t="s">
        <v>240</v>
      </c>
      <c r="AJ986" s="264" t="s">
        <v>240</v>
      </c>
      <c r="AK986" s="264" t="s">
        <v>240</v>
      </c>
      <c r="AL986" s="264" t="s">
        <v>240</v>
      </c>
      <c r="AM986" s="264" t="s">
        <v>240</v>
      </c>
      <c r="AN986" s="264" t="s">
        <v>240</v>
      </c>
      <c r="AO986" s="264" t="s">
        <v>240</v>
      </c>
      <c r="AP986" s="264" t="s">
        <v>240</v>
      </c>
      <c r="AQ986" s="264" t="s">
        <v>240</v>
      </c>
      <c r="AR986" s="264" t="s">
        <v>240</v>
      </c>
      <c r="AS986" s="264" t="s">
        <v>240</v>
      </c>
      <c r="AT986" s="264" t="s">
        <v>240</v>
      </c>
      <c r="AU986" s="264" t="s">
        <v>240</v>
      </c>
      <c r="AV986" s="264" t="s">
        <v>240</v>
      </c>
      <c r="AW986" s="264" t="s">
        <v>240</v>
      </c>
      <c r="AX986" s="264" t="s">
        <v>240</v>
      </c>
      <c r="AY986" s="264" t="s">
        <v>2044</v>
      </c>
      <c r="AZ986" t="s">
        <v>240</v>
      </c>
    </row>
    <row r="987" spans="1:52" ht="15" x14ac:dyDescent="0.25">
      <c r="A987" s="272">
        <v>707330</v>
      </c>
      <c r="B987" s="268" t="s">
        <v>261</v>
      </c>
      <c r="C987" s="264" t="s">
        <v>188</v>
      </c>
      <c r="D987" s="264" t="s">
        <v>186</v>
      </c>
      <c r="E987" s="264" t="s">
        <v>188</v>
      </c>
      <c r="F987" s="264" t="s">
        <v>186</v>
      </c>
      <c r="G987" s="264" t="s">
        <v>188</v>
      </c>
      <c r="H987" s="264" t="s">
        <v>188</v>
      </c>
      <c r="I987" s="264" t="s">
        <v>187</v>
      </c>
      <c r="J987" s="264" t="s">
        <v>187</v>
      </c>
      <c r="K987" s="264" t="s">
        <v>187</v>
      </c>
      <c r="L987" s="264" t="s">
        <v>187</v>
      </c>
      <c r="M987" t="s">
        <v>186</v>
      </c>
      <c r="N987" t="s">
        <v>186</v>
      </c>
      <c r="O987" s="264" t="s">
        <v>240</v>
      </c>
      <c r="P987" s="264" t="s">
        <v>240</v>
      </c>
      <c r="Q987" s="264" t="s">
        <v>240</v>
      </c>
      <c r="R987" s="264" t="s">
        <v>240</v>
      </c>
      <c r="S987" s="264" t="s">
        <v>240</v>
      </c>
      <c r="T987" s="264" t="s">
        <v>240</v>
      </c>
      <c r="U987" s="264" t="s">
        <v>240</v>
      </c>
      <c r="V987" s="264" t="s">
        <v>240</v>
      </c>
      <c r="W987" s="264" t="s">
        <v>240</v>
      </c>
      <c r="X987" s="264" t="s">
        <v>240</v>
      </c>
      <c r="Y987" s="264" t="s">
        <v>240</v>
      </c>
      <c r="Z987" s="264" t="s">
        <v>240</v>
      </c>
      <c r="AA987" s="264" t="s">
        <v>240</v>
      </c>
      <c r="AB987" s="264" t="s">
        <v>240</v>
      </c>
      <c r="AC987" s="264" t="s">
        <v>240</v>
      </c>
      <c r="AD987" s="264" t="s">
        <v>240</v>
      </c>
      <c r="AE987" s="264" t="s">
        <v>240</v>
      </c>
      <c r="AF987" s="264" t="s">
        <v>240</v>
      </c>
      <c r="AG987" s="264" t="s">
        <v>240</v>
      </c>
      <c r="AH987" s="264" t="s">
        <v>240</v>
      </c>
      <c r="AI987" s="264" t="s">
        <v>240</v>
      </c>
      <c r="AJ987" s="264" t="s">
        <v>240</v>
      </c>
      <c r="AK987" s="264" t="s">
        <v>240</v>
      </c>
      <c r="AL987" s="264" t="s">
        <v>240</v>
      </c>
      <c r="AM987" s="264" t="s">
        <v>240</v>
      </c>
      <c r="AN987" s="264" t="s">
        <v>240</v>
      </c>
      <c r="AO987" s="264" t="s">
        <v>240</v>
      </c>
      <c r="AP987" s="264" t="s">
        <v>240</v>
      </c>
      <c r="AQ987" s="264" t="s">
        <v>240</v>
      </c>
      <c r="AR987" s="264" t="s">
        <v>240</v>
      </c>
      <c r="AS987" s="264" t="s">
        <v>240</v>
      </c>
      <c r="AT987" s="264" t="s">
        <v>240</v>
      </c>
      <c r="AU987" s="264" t="s">
        <v>240</v>
      </c>
      <c r="AV987" s="264" t="s">
        <v>240</v>
      </c>
      <c r="AW987" s="264" t="s">
        <v>240</v>
      </c>
      <c r="AX987" s="264" t="s">
        <v>240</v>
      </c>
      <c r="AY987" s="264" t="s">
        <v>2044</v>
      </c>
      <c r="AZ987" t="s">
        <v>240</v>
      </c>
    </row>
    <row r="988" spans="1:52" ht="15" x14ac:dyDescent="0.25">
      <c r="A988" s="272">
        <v>707331</v>
      </c>
      <c r="B988" s="268" t="s">
        <v>261</v>
      </c>
      <c r="C988" s="264" t="s">
        <v>188</v>
      </c>
      <c r="D988" s="264" t="s">
        <v>188</v>
      </c>
      <c r="E988" s="264" t="s">
        <v>188</v>
      </c>
      <c r="F988" s="264" t="s">
        <v>187</v>
      </c>
      <c r="G988" s="264" t="s">
        <v>187</v>
      </c>
      <c r="H988" s="264" t="s">
        <v>187</v>
      </c>
      <c r="I988" s="264" t="s">
        <v>187</v>
      </c>
      <c r="J988" s="264" t="s">
        <v>187</v>
      </c>
      <c r="K988" s="264" t="s">
        <v>187</v>
      </c>
      <c r="L988" s="264" t="s">
        <v>187</v>
      </c>
      <c r="M988" t="s">
        <v>186</v>
      </c>
      <c r="N988" t="s">
        <v>186</v>
      </c>
      <c r="O988" s="264" t="s">
        <v>240</v>
      </c>
      <c r="P988" s="264" t="s">
        <v>240</v>
      </c>
      <c r="Q988" s="264" t="s">
        <v>240</v>
      </c>
      <c r="R988" s="264" t="s">
        <v>240</v>
      </c>
      <c r="S988" s="264" t="s">
        <v>240</v>
      </c>
      <c r="T988" s="264" t="s">
        <v>240</v>
      </c>
      <c r="U988" s="264" t="s">
        <v>240</v>
      </c>
      <c r="V988" s="264" t="s">
        <v>240</v>
      </c>
      <c r="W988" s="264" t="s">
        <v>240</v>
      </c>
      <c r="X988" s="264" t="s">
        <v>240</v>
      </c>
      <c r="Y988" s="264" t="s">
        <v>240</v>
      </c>
      <c r="Z988" s="264" t="s">
        <v>240</v>
      </c>
      <c r="AA988" s="264" t="s">
        <v>240</v>
      </c>
      <c r="AB988" s="264" t="s">
        <v>240</v>
      </c>
      <c r="AC988" s="264" t="s">
        <v>240</v>
      </c>
      <c r="AD988" s="264" t="s">
        <v>240</v>
      </c>
      <c r="AE988" s="264" t="s">
        <v>240</v>
      </c>
      <c r="AF988" s="264" t="s">
        <v>240</v>
      </c>
      <c r="AG988" s="264" t="s">
        <v>240</v>
      </c>
      <c r="AH988" s="264" t="s">
        <v>240</v>
      </c>
      <c r="AI988" s="264" t="s">
        <v>240</v>
      </c>
      <c r="AJ988" s="264" t="s">
        <v>240</v>
      </c>
      <c r="AK988" s="264" t="s">
        <v>240</v>
      </c>
      <c r="AL988" s="264" t="s">
        <v>240</v>
      </c>
      <c r="AM988" s="264" t="s">
        <v>240</v>
      </c>
      <c r="AN988" s="264" t="s">
        <v>240</v>
      </c>
      <c r="AO988" s="264" t="s">
        <v>240</v>
      </c>
      <c r="AP988" s="264" t="s">
        <v>240</v>
      </c>
      <c r="AQ988" s="264" t="s">
        <v>240</v>
      </c>
      <c r="AR988" s="264" t="s">
        <v>240</v>
      </c>
      <c r="AS988" s="264" t="s">
        <v>240</v>
      </c>
      <c r="AT988" s="264" t="s">
        <v>240</v>
      </c>
      <c r="AU988" s="264" t="s">
        <v>240</v>
      </c>
      <c r="AV988" s="264" t="s">
        <v>240</v>
      </c>
      <c r="AW988" s="264" t="s">
        <v>240</v>
      </c>
      <c r="AX988" s="264" t="s">
        <v>240</v>
      </c>
      <c r="AY988" s="264" t="s">
        <v>2044</v>
      </c>
      <c r="AZ988" t="s">
        <v>240</v>
      </c>
    </row>
    <row r="989" spans="1:52" ht="15" x14ac:dyDescent="0.25">
      <c r="A989" s="273">
        <v>707332</v>
      </c>
      <c r="B989" s="274" t="s">
        <v>467</v>
      </c>
      <c r="C989" t="s">
        <v>188</v>
      </c>
      <c r="D989" t="s">
        <v>186</v>
      </c>
      <c r="E989" t="s">
        <v>188</v>
      </c>
      <c r="F989" t="s">
        <v>186</v>
      </c>
      <c r="G989" t="s">
        <v>188</v>
      </c>
      <c r="H989" t="s">
        <v>188</v>
      </c>
      <c r="I989" t="s">
        <v>188</v>
      </c>
      <c r="J989" t="s">
        <v>188</v>
      </c>
      <c r="K989" t="s">
        <v>187</v>
      </c>
      <c r="L989" t="s">
        <v>188</v>
      </c>
      <c r="M989" t="s">
        <v>187</v>
      </c>
      <c r="N989" t="s">
        <v>187</v>
      </c>
      <c r="O989" t="s">
        <v>240</v>
      </c>
      <c r="P989" t="s">
        <v>240</v>
      </c>
      <c r="Q989" t="s">
        <v>240</v>
      </c>
      <c r="R989" t="s">
        <v>240</v>
      </c>
      <c r="S989" t="s">
        <v>240</v>
      </c>
      <c r="T989" t="s">
        <v>240</v>
      </c>
      <c r="U989" t="s">
        <v>240</v>
      </c>
      <c r="V989" t="s">
        <v>240</v>
      </c>
      <c r="W989" t="s">
        <v>240</v>
      </c>
      <c r="X989" t="s">
        <v>240</v>
      </c>
      <c r="Y989" t="s">
        <v>240</v>
      </c>
      <c r="Z989" t="s">
        <v>240</v>
      </c>
      <c r="AA989" t="s">
        <v>240</v>
      </c>
      <c r="AB989" t="s">
        <v>240</v>
      </c>
      <c r="AC989" t="s">
        <v>240</v>
      </c>
      <c r="AD989" t="s">
        <v>240</v>
      </c>
      <c r="AE989" t="s">
        <v>240</v>
      </c>
      <c r="AF989" t="s">
        <v>240</v>
      </c>
      <c r="AG989" t="s">
        <v>240</v>
      </c>
      <c r="AH989" t="s">
        <v>240</v>
      </c>
      <c r="AI989" t="s">
        <v>240</v>
      </c>
      <c r="AJ989" t="s">
        <v>240</v>
      </c>
      <c r="AK989" t="s">
        <v>240</v>
      </c>
      <c r="AL989" t="s">
        <v>240</v>
      </c>
      <c r="AM989" t="s">
        <v>240</v>
      </c>
      <c r="AN989" t="s">
        <v>240</v>
      </c>
      <c r="AO989" t="s">
        <v>240</v>
      </c>
      <c r="AP989" t="s">
        <v>240</v>
      </c>
      <c r="AQ989" t="s">
        <v>240</v>
      </c>
      <c r="AR989" t="s">
        <v>240</v>
      </c>
      <c r="AS989"/>
      <c r="AT989" t="s">
        <v>240</v>
      </c>
      <c r="AU989" t="s">
        <v>240</v>
      </c>
      <c r="AV989" t="s">
        <v>240</v>
      </c>
      <c r="AW989" t="s">
        <v>240</v>
      </c>
      <c r="AX989" s="259" t="s">
        <v>240</v>
      </c>
      <c r="AY989"/>
      <c r="AZ989" t="s">
        <v>240</v>
      </c>
    </row>
    <row r="990" spans="1:52" ht="15" x14ac:dyDescent="0.25">
      <c r="A990" s="273">
        <v>707333</v>
      </c>
      <c r="B990" s="274" t="s">
        <v>261</v>
      </c>
      <c r="C990" t="s">
        <v>188</v>
      </c>
      <c r="D990" t="s">
        <v>186</v>
      </c>
      <c r="E990" t="s">
        <v>186</v>
      </c>
      <c r="F990" t="s">
        <v>187</v>
      </c>
      <c r="G990" t="s">
        <v>187</v>
      </c>
      <c r="H990" t="s">
        <v>188</v>
      </c>
      <c r="I990" t="s">
        <v>187</v>
      </c>
      <c r="J990" t="s">
        <v>188</v>
      </c>
      <c r="K990" t="s">
        <v>186</v>
      </c>
      <c r="L990" t="s">
        <v>187</v>
      </c>
      <c r="M990" t="s">
        <v>186</v>
      </c>
      <c r="N990" t="s">
        <v>186</v>
      </c>
      <c r="O990" t="s">
        <v>240</v>
      </c>
      <c r="P990" t="s">
        <v>240</v>
      </c>
      <c r="Q990" t="s">
        <v>240</v>
      </c>
      <c r="R990" t="s">
        <v>240</v>
      </c>
      <c r="S990" t="s">
        <v>240</v>
      </c>
      <c r="T990" t="s">
        <v>240</v>
      </c>
      <c r="U990" t="s">
        <v>240</v>
      </c>
      <c r="V990" t="s">
        <v>240</v>
      </c>
      <c r="W990" t="s">
        <v>240</v>
      </c>
      <c r="X990" t="s">
        <v>240</v>
      </c>
      <c r="Y990" t="s">
        <v>240</v>
      </c>
      <c r="Z990" t="s">
        <v>240</v>
      </c>
      <c r="AA990" t="s">
        <v>240</v>
      </c>
      <c r="AB990" t="s">
        <v>240</v>
      </c>
      <c r="AC990" t="s">
        <v>240</v>
      </c>
      <c r="AD990" t="s">
        <v>240</v>
      </c>
      <c r="AE990" t="s">
        <v>240</v>
      </c>
      <c r="AF990" t="s">
        <v>240</v>
      </c>
      <c r="AG990" t="s">
        <v>240</v>
      </c>
      <c r="AH990" t="s">
        <v>240</v>
      </c>
      <c r="AI990" t="s">
        <v>240</v>
      </c>
      <c r="AJ990" t="s">
        <v>240</v>
      </c>
      <c r="AK990" t="s">
        <v>240</v>
      </c>
      <c r="AL990" t="s">
        <v>240</v>
      </c>
      <c r="AM990" t="s">
        <v>240</v>
      </c>
      <c r="AN990" t="s">
        <v>240</v>
      </c>
      <c r="AO990" t="s">
        <v>240</v>
      </c>
      <c r="AP990" t="s">
        <v>240</v>
      </c>
      <c r="AQ990" t="s">
        <v>240</v>
      </c>
      <c r="AR990" t="s">
        <v>240</v>
      </c>
      <c r="AS990" t="s">
        <v>240</v>
      </c>
      <c r="AT990" t="s">
        <v>240</v>
      </c>
      <c r="AU990" t="s">
        <v>240</v>
      </c>
      <c r="AV990" t="s">
        <v>240</v>
      </c>
      <c r="AW990" t="s">
        <v>240</v>
      </c>
      <c r="AX990" s="259" t="s">
        <v>240</v>
      </c>
      <c r="AY990"/>
      <c r="AZ990" t="s">
        <v>240</v>
      </c>
    </row>
    <row r="991" spans="1:52" ht="15" x14ac:dyDescent="0.25">
      <c r="A991" s="273">
        <v>707334</v>
      </c>
      <c r="B991" s="274" t="s">
        <v>262</v>
      </c>
      <c r="C991" t="s">
        <v>186</v>
      </c>
      <c r="D991" t="s">
        <v>188</v>
      </c>
      <c r="E991" t="s">
        <v>188</v>
      </c>
      <c r="F991" t="s">
        <v>186</v>
      </c>
      <c r="G991" t="s">
        <v>186</v>
      </c>
      <c r="H991" t="s">
        <v>188</v>
      </c>
      <c r="I991" t="s">
        <v>186</v>
      </c>
      <c r="J991" t="s">
        <v>188</v>
      </c>
      <c r="K991" t="s">
        <v>186</v>
      </c>
      <c r="L991" t="s">
        <v>188</v>
      </c>
      <c r="M991" t="s">
        <v>186</v>
      </c>
      <c r="N991" t="s">
        <v>186</v>
      </c>
      <c r="O991" t="s">
        <v>186</v>
      </c>
      <c r="P991" t="s">
        <v>188</v>
      </c>
      <c r="Q991" t="s">
        <v>188</v>
      </c>
      <c r="R991" t="s">
        <v>186</v>
      </c>
      <c r="S991" t="s">
        <v>186</v>
      </c>
      <c r="T991" t="s">
        <v>188</v>
      </c>
      <c r="U991" t="s">
        <v>188</v>
      </c>
      <c r="V991" t="s">
        <v>188</v>
      </c>
      <c r="W991" t="s">
        <v>187</v>
      </c>
      <c r="X991" t="s">
        <v>188</v>
      </c>
      <c r="Y991" t="s">
        <v>188</v>
      </c>
      <c r="Z991" t="s">
        <v>188</v>
      </c>
      <c r="AA991" t="s">
        <v>240</v>
      </c>
      <c r="AB991" t="s">
        <v>240</v>
      </c>
      <c r="AC991" t="s">
        <v>240</v>
      </c>
      <c r="AD991" t="s">
        <v>240</v>
      </c>
      <c r="AE991" t="s">
        <v>240</v>
      </c>
      <c r="AF991" t="s">
        <v>240</v>
      </c>
      <c r="AG991" t="s">
        <v>240</v>
      </c>
      <c r="AH991" t="s">
        <v>240</v>
      </c>
      <c r="AI991" t="s">
        <v>240</v>
      </c>
      <c r="AJ991" t="s">
        <v>240</v>
      </c>
      <c r="AK991" t="s">
        <v>240</v>
      </c>
      <c r="AL991" t="s">
        <v>240</v>
      </c>
      <c r="AM991" t="s">
        <v>240</v>
      </c>
      <c r="AN991" t="s">
        <v>240</v>
      </c>
      <c r="AO991" t="s">
        <v>240</v>
      </c>
      <c r="AP991" t="s">
        <v>240</v>
      </c>
      <c r="AQ991" t="s">
        <v>240</v>
      </c>
      <c r="AR991" t="s">
        <v>240</v>
      </c>
      <c r="AS991" t="s">
        <v>240</v>
      </c>
      <c r="AT991" t="s">
        <v>240</v>
      </c>
      <c r="AU991" t="s">
        <v>240</v>
      </c>
      <c r="AV991" t="s">
        <v>240</v>
      </c>
      <c r="AW991" t="s">
        <v>240</v>
      </c>
      <c r="AX991" s="259" t="s">
        <v>240</v>
      </c>
      <c r="AY991"/>
      <c r="AZ991" t="s">
        <v>240</v>
      </c>
    </row>
    <row r="992" spans="1:52" ht="15" x14ac:dyDescent="0.25">
      <c r="A992" s="272">
        <v>707335</v>
      </c>
      <c r="B992" s="268" t="s">
        <v>261</v>
      </c>
      <c r="C992" s="264" t="s">
        <v>188</v>
      </c>
      <c r="D992" s="264" t="s">
        <v>188</v>
      </c>
      <c r="E992" s="264" t="s">
        <v>188</v>
      </c>
      <c r="F992" s="264" t="s">
        <v>188</v>
      </c>
      <c r="G992" s="264" t="s">
        <v>187</v>
      </c>
      <c r="H992" s="264" t="s">
        <v>188</v>
      </c>
      <c r="I992" s="264" t="s">
        <v>187</v>
      </c>
      <c r="J992" s="264" t="s">
        <v>187</v>
      </c>
      <c r="K992" s="264" t="s">
        <v>187</v>
      </c>
      <c r="L992" s="264" t="s">
        <v>187</v>
      </c>
      <c r="M992" t="s">
        <v>186</v>
      </c>
      <c r="N992" t="s">
        <v>186</v>
      </c>
      <c r="O992" s="264" t="s">
        <v>240</v>
      </c>
      <c r="P992" s="264" t="s">
        <v>240</v>
      </c>
      <c r="Q992" s="264" t="s">
        <v>240</v>
      </c>
      <c r="R992" s="264" t="s">
        <v>240</v>
      </c>
      <c r="S992" s="264" t="s">
        <v>240</v>
      </c>
      <c r="T992" s="264" t="s">
        <v>240</v>
      </c>
      <c r="U992" s="264" t="s">
        <v>240</v>
      </c>
      <c r="V992" s="264" t="s">
        <v>240</v>
      </c>
      <c r="W992" s="264" t="s">
        <v>240</v>
      </c>
      <c r="X992" s="264" t="s">
        <v>240</v>
      </c>
      <c r="Y992" s="264" t="s">
        <v>240</v>
      </c>
      <c r="Z992" s="264" t="s">
        <v>240</v>
      </c>
      <c r="AA992" s="264" t="s">
        <v>240</v>
      </c>
      <c r="AB992" s="264" t="s">
        <v>240</v>
      </c>
      <c r="AC992" s="264" t="s">
        <v>240</v>
      </c>
      <c r="AD992" s="264" t="s">
        <v>240</v>
      </c>
      <c r="AE992" s="264" t="s">
        <v>240</v>
      </c>
      <c r="AF992" s="264" t="s">
        <v>240</v>
      </c>
      <c r="AG992" s="264" t="s">
        <v>240</v>
      </c>
      <c r="AH992" s="264" t="s">
        <v>240</v>
      </c>
      <c r="AI992" s="264" t="s">
        <v>240</v>
      </c>
      <c r="AJ992" s="264" t="s">
        <v>240</v>
      </c>
      <c r="AK992" s="264" t="s">
        <v>240</v>
      </c>
      <c r="AL992" s="264" t="s">
        <v>240</v>
      </c>
      <c r="AM992" s="264" t="s">
        <v>240</v>
      </c>
      <c r="AN992" s="264" t="s">
        <v>240</v>
      </c>
      <c r="AO992" s="264" t="s">
        <v>240</v>
      </c>
      <c r="AP992" s="264" t="s">
        <v>240</v>
      </c>
      <c r="AQ992" s="264" t="s">
        <v>240</v>
      </c>
      <c r="AR992" s="264" t="s">
        <v>240</v>
      </c>
      <c r="AS992" s="264" t="s">
        <v>240</v>
      </c>
      <c r="AT992" s="264" t="s">
        <v>240</v>
      </c>
      <c r="AU992" s="264" t="s">
        <v>240</v>
      </c>
      <c r="AV992" s="264" t="s">
        <v>240</v>
      </c>
      <c r="AW992" s="264" t="s">
        <v>240</v>
      </c>
      <c r="AX992" s="264" t="s">
        <v>240</v>
      </c>
      <c r="AY992" s="264" t="s">
        <v>2044</v>
      </c>
      <c r="AZ992" t="s">
        <v>240</v>
      </c>
    </row>
    <row r="993" spans="1:52" ht="15" x14ac:dyDescent="0.25">
      <c r="A993" s="272">
        <v>707336</v>
      </c>
      <c r="B993" s="268" t="s">
        <v>261</v>
      </c>
      <c r="C993" s="264" t="s">
        <v>188</v>
      </c>
      <c r="D993" s="264" t="s">
        <v>187</v>
      </c>
      <c r="E993" s="264" t="s">
        <v>188</v>
      </c>
      <c r="F993" s="264" t="s">
        <v>188</v>
      </c>
      <c r="G993" s="264" t="s">
        <v>187</v>
      </c>
      <c r="H993" s="264" t="s">
        <v>187</v>
      </c>
      <c r="I993" s="264" t="s">
        <v>187</v>
      </c>
      <c r="J993" s="264" t="s">
        <v>187</v>
      </c>
      <c r="K993" s="264" t="s">
        <v>187</v>
      </c>
      <c r="L993" s="264" t="s">
        <v>187</v>
      </c>
      <c r="M993" t="s">
        <v>188</v>
      </c>
      <c r="N993" t="s">
        <v>186</v>
      </c>
      <c r="O993" s="264" t="s">
        <v>240</v>
      </c>
      <c r="P993" s="264" t="s">
        <v>240</v>
      </c>
      <c r="Q993" s="264" t="s">
        <v>240</v>
      </c>
      <c r="R993" s="264" t="s">
        <v>240</v>
      </c>
      <c r="S993" s="264" t="s">
        <v>240</v>
      </c>
      <c r="T993" s="264" t="s">
        <v>240</v>
      </c>
      <c r="U993" s="264" t="s">
        <v>240</v>
      </c>
      <c r="V993" s="264" t="s">
        <v>240</v>
      </c>
      <c r="W993" s="264" t="s">
        <v>240</v>
      </c>
      <c r="X993" s="264" t="s">
        <v>240</v>
      </c>
      <c r="Y993" s="264" t="s">
        <v>240</v>
      </c>
      <c r="Z993" s="264" t="s">
        <v>240</v>
      </c>
      <c r="AA993" s="264" t="s">
        <v>240</v>
      </c>
      <c r="AB993" s="264" t="s">
        <v>240</v>
      </c>
      <c r="AC993" s="264" t="s">
        <v>240</v>
      </c>
      <c r="AD993" s="264" t="s">
        <v>240</v>
      </c>
      <c r="AE993" s="264" t="s">
        <v>240</v>
      </c>
      <c r="AF993" s="264" t="s">
        <v>240</v>
      </c>
      <c r="AG993" s="264" t="s">
        <v>240</v>
      </c>
      <c r="AH993" s="264" t="s">
        <v>240</v>
      </c>
      <c r="AI993" s="264" t="s">
        <v>240</v>
      </c>
      <c r="AJ993" s="264" t="s">
        <v>240</v>
      </c>
      <c r="AK993" s="264" t="s">
        <v>240</v>
      </c>
      <c r="AL993" s="264" t="s">
        <v>240</v>
      </c>
      <c r="AM993" s="264" t="s">
        <v>240</v>
      </c>
      <c r="AN993" s="264" t="s">
        <v>240</v>
      </c>
      <c r="AO993" s="264" t="s">
        <v>240</v>
      </c>
      <c r="AP993" s="264" t="s">
        <v>240</v>
      </c>
      <c r="AQ993" s="264" t="s">
        <v>240</v>
      </c>
      <c r="AR993" s="264" t="s">
        <v>240</v>
      </c>
      <c r="AS993" s="264" t="s">
        <v>240</v>
      </c>
      <c r="AT993" s="264" t="s">
        <v>240</v>
      </c>
      <c r="AU993" s="264" t="s">
        <v>240</v>
      </c>
      <c r="AV993" s="264" t="s">
        <v>240</v>
      </c>
      <c r="AW993" s="264" t="s">
        <v>240</v>
      </c>
      <c r="AX993" s="264" t="s">
        <v>240</v>
      </c>
      <c r="AY993" s="264" t="s">
        <v>2044</v>
      </c>
      <c r="AZ993" t="s">
        <v>240</v>
      </c>
    </row>
    <row r="994" spans="1:52" ht="15" x14ac:dyDescent="0.25">
      <c r="A994" s="272">
        <v>707337</v>
      </c>
      <c r="B994" s="268" t="s">
        <v>261</v>
      </c>
      <c r="C994" s="264" t="s">
        <v>188</v>
      </c>
      <c r="D994" s="264" t="s">
        <v>186</v>
      </c>
      <c r="E994" s="264" t="s">
        <v>188</v>
      </c>
      <c r="F994" s="264" t="s">
        <v>188</v>
      </c>
      <c r="G994" s="264" t="s">
        <v>188</v>
      </c>
      <c r="H994" s="264" t="s">
        <v>186</v>
      </c>
      <c r="I994" s="264" t="s">
        <v>188</v>
      </c>
      <c r="J994" s="264" t="s">
        <v>188</v>
      </c>
      <c r="K994" s="264" t="s">
        <v>188</v>
      </c>
      <c r="L994" s="264" t="s">
        <v>188</v>
      </c>
      <c r="M994" t="s">
        <v>2124</v>
      </c>
      <c r="N994" t="s">
        <v>186</v>
      </c>
      <c r="O994" s="264" t="s">
        <v>240</v>
      </c>
      <c r="P994" s="264" t="s">
        <v>240</v>
      </c>
      <c r="Q994" s="264" t="s">
        <v>240</v>
      </c>
      <c r="R994" s="264" t="s">
        <v>240</v>
      </c>
      <c r="S994" s="264" t="s">
        <v>240</v>
      </c>
      <c r="T994" s="264" t="s">
        <v>240</v>
      </c>
      <c r="U994" s="264" t="s">
        <v>240</v>
      </c>
      <c r="V994" s="264" t="s">
        <v>240</v>
      </c>
      <c r="W994" s="264" t="s">
        <v>240</v>
      </c>
      <c r="X994" s="264" t="s">
        <v>240</v>
      </c>
      <c r="Y994" s="264" t="s">
        <v>240</v>
      </c>
      <c r="Z994" s="264" t="s">
        <v>240</v>
      </c>
      <c r="AA994" s="264" t="s">
        <v>240</v>
      </c>
      <c r="AB994" s="264" t="s">
        <v>240</v>
      </c>
      <c r="AC994" s="264" t="s">
        <v>240</v>
      </c>
      <c r="AD994" s="264" t="s">
        <v>240</v>
      </c>
      <c r="AE994" s="264" t="s">
        <v>240</v>
      </c>
      <c r="AF994" s="264" t="s">
        <v>240</v>
      </c>
      <c r="AG994" s="264" t="s">
        <v>240</v>
      </c>
      <c r="AH994" s="264" t="s">
        <v>240</v>
      </c>
      <c r="AI994" s="264" t="s">
        <v>240</v>
      </c>
      <c r="AJ994" s="264" t="s">
        <v>240</v>
      </c>
      <c r="AK994" s="264" t="s">
        <v>240</v>
      </c>
      <c r="AL994" s="264" t="s">
        <v>240</v>
      </c>
      <c r="AM994" s="264" t="s">
        <v>240</v>
      </c>
      <c r="AN994" s="264" t="s">
        <v>240</v>
      </c>
      <c r="AO994" s="264" t="s">
        <v>240</v>
      </c>
      <c r="AP994" s="264" t="s">
        <v>240</v>
      </c>
      <c r="AQ994" s="264" t="s">
        <v>240</v>
      </c>
      <c r="AR994" s="264" t="s">
        <v>240</v>
      </c>
      <c r="AS994" s="264" t="s">
        <v>240</v>
      </c>
      <c r="AT994" s="264" t="s">
        <v>240</v>
      </c>
      <c r="AU994" s="264" t="s">
        <v>240</v>
      </c>
      <c r="AV994" s="264" t="s">
        <v>240</v>
      </c>
      <c r="AW994" s="264" t="s">
        <v>240</v>
      </c>
      <c r="AX994" s="264" t="s">
        <v>240</v>
      </c>
      <c r="AY994" s="264" t="s">
        <v>2044</v>
      </c>
      <c r="AZ994" t="s">
        <v>240</v>
      </c>
    </row>
    <row r="995" spans="1:52" ht="15" x14ac:dyDescent="0.25">
      <c r="A995" s="272">
        <v>707338</v>
      </c>
      <c r="B995" s="268" t="s">
        <v>261</v>
      </c>
      <c r="C995" s="264" t="s">
        <v>186</v>
      </c>
      <c r="D995" s="264" t="s">
        <v>186</v>
      </c>
      <c r="E995" s="264" t="s">
        <v>186</v>
      </c>
      <c r="F995" s="264" t="s">
        <v>188</v>
      </c>
      <c r="G995" s="264" t="s">
        <v>186</v>
      </c>
      <c r="H995" s="264" t="s">
        <v>188</v>
      </c>
      <c r="I995" s="264" t="s">
        <v>187</v>
      </c>
      <c r="J995" s="264" t="s">
        <v>187</v>
      </c>
      <c r="K995" s="264" t="s">
        <v>187</v>
      </c>
      <c r="L995" s="264" t="s">
        <v>187</v>
      </c>
      <c r="M995" t="s">
        <v>186</v>
      </c>
      <c r="N995" t="s">
        <v>186</v>
      </c>
      <c r="O995" s="264" t="s">
        <v>240</v>
      </c>
      <c r="P995" s="264" t="s">
        <v>240</v>
      </c>
      <c r="Q995" s="264" t="s">
        <v>240</v>
      </c>
      <c r="R995" s="264" t="s">
        <v>240</v>
      </c>
      <c r="S995" s="264" t="s">
        <v>240</v>
      </c>
      <c r="T995" s="264" t="s">
        <v>240</v>
      </c>
      <c r="U995" s="264" t="s">
        <v>240</v>
      </c>
      <c r="V995" s="264" t="s">
        <v>240</v>
      </c>
      <c r="W995" s="264" t="s">
        <v>240</v>
      </c>
      <c r="X995" s="264" t="s">
        <v>240</v>
      </c>
      <c r="Y995" s="264" t="s">
        <v>240</v>
      </c>
      <c r="Z995" s="264" t="s">
        <v>240</v>
      </c>
      <c r="AA995" s="264" t="s">
        <v>240</v>
      </c>
      <c r="AB995" s="264" t="s">
        <v>240</v>
      </c>
      <c r="AC995" s="264" t="s">
        <v>240</v>
      </c>
      <c r="AD995" s="264" t="s">
        <v>240</v>
      </c>
      <c r="AE995" s="264" t="s">
        <v>240</v>
      </c>
      <c r="AF995" s="264" t="s">
        <v>240</v>
      </c>
      <c r="AG995" s="264" t="s">
        <v>240</v>
      </c>
      <c r="AH995" s="264" t="s">
        <v>240</v>
      </c>
      <c r="AI995" s="264" t="s">
        <v>240</v>
      </c>
      <c r="AJ995" s="264" t="s">
        <v>240</v>
      </c>
      <c r="AK995" s="264" t="s">
        <v>240</v>
      </c>
      <c r="AL995" s="264" t="s">
        <v>240</v>
      </c>
      <c r="AM995" s="264" t="s">
        <v>240</v>
      </c>
      <c r="AN995" s="264" t="s">
        <v>240</v>
      </c>
      <c r="AO995" s="264" t="s">
        <v>240</v>
      </c>
      <c r="AP995" s="264" t="s">
        <v>240</v>
      </c>
      <c r="AQ995" s="264" t="s">
        <v>240</v>
      </c>
      <c r="AR995" s="264" t="s">
        <v>240</v>
      </c>
      <c r="AS995" s="264" t="s">
        <v>240</v>
      </c>
      <c r="AT995" s="264" t="s">
        <v>240</v>
      </c>
      <c r="AU995" s="264" t="s">
        <v>240</v>
      </c>
      <c r="AV995" s="264" t="s">
        <v>240</v>
      </c>
      <c r="AW995" s="264" t="s">
        <v>240</v>
      </c>
      <c r="AX995" s="264" t="s">
        <v>240</v>
      </c>
      <c r="AY995" s="264" t="s">
        <v>2044</v>
      </c>
      <c r="AZ995" t="s">
        <v>240</v>
      </c>
    </row>
    <row r="996" spans="1:52" ht="15" x14ac:dyDescent="0.25">
      <c r="A996" s="273">
        <v>707339</v>
      </c>
      <c r="B996" s="274" t="s">
        <v>261</v>
      </c>
      <c r="C996" t="s">
        <v>186</v>
      </c>
      <c r="D996" t="s">
        <v>186</v>
      </c>
      <c r="E996" t="s">
        <v>186</v>
      </c>
      <c r="F996" t="s">
        <v>186</v>
      </c>
      <c r="G996" t="s">
        <v>186</v>
      </c>
      <c r="H996" t="s">
        <v>186</v>
      </c>
      <c r="I996" t="s">
        <v>188</v>
      </c>
      <c r="J996" t="s">
        <v>188</v>
      </c>
      <c r="K996" t="s">
        <v>188</v>
      </c>
      <c r="L996" t="s">
        <v>187</v>
      </c>
      <c r="M996" t="s">
        <v>188</v>
      </c>
      <c r="N996" t="s">
        <v>188</v>
      </c>
      <c r="O996" t="s">
        <v>240</v>
      </c>
      <c r="P996" t="s">
        <v>240</v>
      </c>
      <c r="Q996" t="s">
        <v>240</v>
      </c>
      <c r="R996" t="s">
        <v>240</v>
      </c>
      <c r="S996" t="s">
        <v>240</v>
      </c>
      <c r="T996" t="s">
        <v>240</v>
      </c>
      <c r="U996" t="s">
        <v>240</v>
      </c>
      <c r="V996" t="s">
        <v>240</v>
      </c>
      <c r="W996" t="s">
        <v>240</v>
      </c>
      <c r="X996" t="s">
        <v>240</v>
      </c>
      <c r="Y996" t="s">
        <v>240</v>
      </c>
      <c r="Z996" t="s">
        <v>240</v>
      </c>
      <c r="AA996" t="s">
        <v>240</v>
      </c>
      <c r="AB996" t="s">
        <v>240</v>
      </c>
      <c r="AC996" t="s">
        <v>240</v>
      </c>
      <c r="AD996" t="s">
        <v>240</v>
      </c>
      <c r="AE996" t="s">
        <v>240</v>
      </c>
      <c r="AF996" t="s">
        <v>240</v>
      </c>
      <c r="AG996" t="s">
        <v>240</v>
      </c>
      <c r="AH996" t="s">
        <v>240</v>
      </c>
      <c r="AI996" t="s">
        <v>240</v>
      </c>
      <c r="AJ996" t="s">
        <v>240</v>
      </c>
      <c r="AK996" t="s">
        <v>240</v>
      </c>
      <c r="AL996" t="s">
        <v>240</v>
      </c>
      <c r="AM996" t="s">
        <v>240</v>
      </c>
      <c r="AN996" t="s">
        <v>240</v>
      </c>
      <c r="AO996" t="s">
        <v>240</v>
      </c>
      <c r="AP996" t="s">
        <v>240</v>
      </c>
      <c r="AQ996" t="s">
        <v>240</v>
      </c>
      <c r="AR996" t="s">
        <v>240</v>
      </c>
      <c r="AS996" t="s">
        <v>240</v>
      </c>
      <c r="AT996" t="s">
        <v>240</v>
      </c>
      <c r="AU996" t="s">
        <v>240</v>
      </c>
      <c r="AV996" t="s">
        <v>240</v>
      </c>
      <c r="AW996" t="s">
        <v>240</v>
      </c>
      <c r="AX996" s="259" t="s">
        <v>240</v>
      </c>
      <c r="AY996"/>
      <c r="AZ996" t="s">
        <v>240</v>
      </c>
    </row>
    <row r="997" spans="1:52" ht="15" x14ac:dyDescent="0.25">
      <c r="A997" s="272">
        <v>707340</v>
      </c>
      <c r="B997" s="268" t="s">
        <v>261</v>
      </c>
      <c r="C997" s="264" t="s">
        <v>188</v>
      </c>
      <c r="D997" s="264" t="s">
        <v>188</v>
      </c>
      <c r="E997" s="264" t="s">
        <v>188</v>
      </c>
      <c r="F997" s="264" t="s">
        <v>188</v>
      </c>
      <c r="G997" s="264" t="s">
        <v>188</v>
      </c>
      <c r="H997" s="264" t="s">
        <v>188</v>
      </c>
      <c r="I997" s="264" t="s">
        <v>187</v>
      </c>
      <c r="J997" s="264" t="s">
        <v>187</v>
      </c>
      <c r="K997" s="264" t="s">
        <v>187</v>
      </c>
      <c r="L997" s="264" t="s">
        <v>187</v>
      </c>
      <c r="M997" t="s">
        <v>188</v>
      </c>
      <c r="N997" t="s">
        <v>186</v>
      </c>
      <c r="O997" s="264" t="s">
        <v>240</v>
      </c>
      <c r="P997" s="264" t="s">
        <v>240</v>
      </c>
      <c r="Q997" s="264" t="s">
        <v>240</v>
      </c>
      <c r="R997" s="264" t="s">
        <v>240</v>
      </c>
      <c r="S997" s="264" t="s">
        <v>240</v>
      </c>
      <c r="T997" s="264" t="s">
        <v>240</v>
      </c>
      <c r="U997" s="264" t="s">
        <v>240</v>
      </c>
      <c r="V997" s="264" t="s">
        <v>240</v>
      </c>
      <c r="W997" s="264" t="s">
        <v>240</v>
      </c>
      <c r="X997" s="264" t="s">
        <v>240</v>
      </c>
      <c r="Y997" s="264" t="s">
        <v>240</v>
      </c>
      <c r="Z997" s="264" t="s">
        <v>240</v>
      </c>
      <c r="AA997" s="264" t="s">
        <v>240</v>
      </c>
      <c r="AB997" s="264" t="s">
        <v>240</v>
      </c>
      <c r="AC997" s="264" t="s">
        <v>240</v>
      </c>
      <c r="AD997" s="264" t="s">
        <v>240</v>
      </c>
      <c r="AE997" s="264" t="s">
        <v>240</v>
      </c>
      <c r="AF997" s="264" t="s">
        <v>240</v>
      </c>
      <c r="AG997" s="264" t="s">
        <v>240</v>
      </c>
      <c r="AH997" s="264" t="s">
        <v>240</v>
      </c>
      <c r="AI997" s="264" t="s">
        <v>240</v>
      </c>
      <c r="AJ997" s="264" t="s">
        <v>240</v>
      </c>
      <c r="AK997" s="264" t="s">
        <v>240</v>
      </c>
      <c r="AL997" s="264" t="s">
        <v>240</v>
      </c>
      <c r="AM997" s="264" t="s">
        <v>240</v>
      </c>
      <c r="AN997" s="264" t="s">
        <v>240</v>
      </c>
      <c r="AO997" s="264" t="s">
        <v>240</v>
      </c>
      <c r="AP997" s="264" t="s">
        <v>240</v>
      </c>
      <c r="AQ997" s="264" t="s">
        <v>240</v>
      </c>
      <c r="AR997" s="264" t="s">
        <v>240</v>
      </c>
      <c r="AS997" s="264" t="s">
        <v>240</v>
      </c>
      <c r="AT997" s="264" t="s">
        <v>240</v>
      </c>
      <c r="AU997" s="264" t="s">
        <v>240</v>
      </c>
      <c r="AV997" s="264" t="s">
        <v>240</v>
      </c>
      <c r="AW997" s="264" t="s">
        <v>240</v>
      </c>
      <c r="AX997" s="264" t="s">
        <v>240</v>
      </c>
      <c r="AY997" s="264" t="s">
        <v>2044</v>
      </c>
      <c r="AZ997" t="s">
        <v>240</v>
      </c>
    </row>
    <row r="998" spans="1:52" ht="15" x14ac:dyDescent="0.25">
      <c r="A998" s="273">
        <v>707341</v>
      </c>
      <c r="B998" s="274" t="s">
        <v>261</v>
      </c>
      <c r="C998" t="s">
        <v>186</v>
      </c>
      <c r="D998" t="s">
        <v>188</v>
      </c>
      <c r="E998" t="s">
        <v>186</v>
      </c>
      <c r="F998" t="s">
        <v>188</v>
      </c>
      <c r="G998" t="s">
        <v>186</v>
      </c>
      <c r="H998" t="s">
        <v>188</v>
      </c>
      <c r="I998" t="s">
        <v>188</v>
      </c>
      <c r="J998" t="s">
        <v>188</v>
      </c>
      <c r="K998" t="s">
        <v>188</v>
      </c>
      <c r="L998" t="s">
        <v>186</v>
      </c>
      <c r="M998" t="s">
        <v>186</v>
      </c>
      <c r="N998" t="s">
        <v>186</v>
      </c>
      <c r="O998" t="s">
        <v>240</v>
      </c>
      <c r="P998" t="s">
        <v>240</v>
      </c>
      <c r="Q998" t="s">
        <v>240</v>
      </c>
      <c r="R998" t="s">
        <v>240</v>
      </c>
      <c r="S998" t="s">
        <v>240</v>
      </c>
      <c r="T998" t="s">
        <v>240</v>
      </c>
      <c r="U998" t="s">
        <v>240</v>
      </c>
      <c r="V998" t="s">
        <v>240</v>
      </c>
      <c r="W998" t="s">
        <v>240</v>
      </c>
      <c r="X998" t="s">
        <v>240</v>
      </c>
      <c r="Y998" t="s">
        <v>240</v>
      </c>
      <c r="Z998" t="s">
        <v>240</v>
      </c>
      <c r="AA998" t="s">
        <v>240</v>
      </c>
      <c r="AB998" t="s">
        <v>240</v>
      </c>
      <c r="AC998" t="s">
        <v>240</v>
      </c>
      <c r="AD998" t="s">
        <v>240</v>
      </c>
      <c r="AE998" t="s">
        <v>240</v>
      </c>
      <c r="AF998" t="s">
        <v>240</v>
      </c>
      <c r="AG998" t="s">
        <v>240</v>
      </c>
      <c r="AH998" t="s">
        <v>240</v>
      </c>
      <c r="AI998" t="s">
        <v>240</v>
      </c>
      <c r="AJ998" t="s">
        <v>240</v>
      </c>
      <c r="AK998" t="s">
        <v>240</v>
      </c>
      <c r="AL998" t="s">
        <v>240</v>
      </c>
      <c r="AM998" t="s">
        <v>240</v>
      </c>
      <c r="AN998" t="s">
        <v>240</v>
      </c>
      <c r="AO998" t="s">
        <v>240</v>
      </c>
      <c r="AP998" t="s">
        <v>240</v>
      </c>
      <c r="AQ998" t="s">
        <v>240</v>
      </c>
      <c r="AR998" t="s">
        <v>240</v>
      </c>
      <c r="AS998" t="s">
        <v>240</v>
      </c>
      <c r="AT998" t="s">
        <v>240</v>
      </c>
      <c r="AU998" t="s">
        <v>240</v>
      </c>
      <c r="AV998" t="s">
        <v>240</v>
      </c>
      <c r="AW998" t="s">
        <v>240</v>
      </c>
      <c r="AX998" s="259" t="s">
        <v>240</v>
      </c>
      <c r="AY998"/>
      <c r="AZ998" t="s">
        <v>240</v>
      </c>
    </row>
    <row r="999" spans="1:52" ht="15" x14ac:dyDescent="0.25">
      <c r="A999" s="272">
        <v>707342</v>
      </c>
      <c r="B999" s="268" t="s">
        <v>261</v>
      </c>
      <c r="C999" s="264" t="s">
        <v>188</v>
      </c>
      <c r="D999" s="264" t="s">
        <v>187</v>
      </c>
      <c r="E999" s="264" t="s">
        <v>188</v>
      </c>
      <c r="F999" s="264" t="s">
        <v>188</v>
      </c>
      <c r="G999" s="264" t="s">
        <v>188</v>
      </c>
      <c r="H999" s="264" t="s">
        <v>188</v>
      </c>
      <c r="I999" s="264" t="s">
        <v>187</v>
      </c>
      <c r="J999" s="264" t="s">
        <v>187</v>
      </c>
      <c r="K999" s="264" t="s">
        <v>187</v>
      </c>
      <c r="L999" s="264" t="s">
        <v>187</v>
      </c>
      <c r="M999" t="s">
        <v>186</v>
      </c>
      <c r="N999" t="s">
        <v>186</v>
      </c>
      <c r="O999" s="264" t="s">
        <v>240</v>
      </c>
      <c r="P999" s="264" t="s">
        <v>240</v>
      </c>
      <c r="Q999" s="264" t="s">
        <v>240</v>
      </c>
      <c r="R999" s="264" t="s">
        <v>240</v>
      </c>
      <c r="S999" s="264" t="s">
        <v>240</v>
      </c>
      <c r="T999" s="264" t="s">
        <v>240</v>
      </c>
      <c r="U999" s="264" t="s">
        <v>240</v>
      </c>
      <c r="V999" s="264" t="s">
        <v>240</v>
      </c>
      <c r="W999" s="264" t="s">
        <v>240</v>
      </c>
      <c r="X999" s="264" t="s">
        <v>240</v>
      </c>
      <c r="Y999" s="264" t="s">
        <v>240</v>
      </c>
      <c r="Z999" s="264" t="s">
        <v>240</v>
      </c>
      <c r="AA999" s="264" t="s">
        <v>240</v>
      </c>
      <c r="AB999" s="264" t="s">
        <v>240</v>
      </c>
      <c r="AC999" s="264" t="s">
        <v>240</v>
      </c>
      <c r="AD999" s="264" t="s">
        <v>240</v>
      </c>
      <c r="AE999" s="264" t="s">
        <v>240</v>
      </c>
      <c r="AF999" s="264" t="s">
        <v>240</v>
      </c>
      <c r="AG999" s="264" t="s">
        <v>240</v>
      </c>
      <c r="AH999" s="264" t="s">
        <v>240</v>
      </c>
      <c r="AI999" s="264" t="s">
        <v>240</v>
      </c>
      <c r="AJ999" s="264" t="s">
        <v>240</v>
      </c>
      <c r="AK999" s="264" t="s">
        <v>240</v>
      </c>
      <c r="AL999" s="264" t="s">
        <v>240</v>
      </c>
      <c r="AM999" s="264" t="s">
        <v>240</v>
      </c>
      <c r="AN999" s="264" t="s">
        <v>240</v>
      </c>
      <c r="AO999" s="264" t="s">
        <v>240</v>
      </c>
      <c r="AP999" s="264" t="s">
        <v>240</v>
      </c>
      <c r="AQ999" s="264" t="s">
        <v>240</v>
      </c>
      <c r="AR999" s="264" t="s">
        <v>240</v>
      </c>
      <c r="AS999" s="264" t="s">
        <v>240</v>
      </c>
      <c r="AT999" s="264" t="s">
        <v>240</v>
      </c>
      <c r="AU999" s="264" t="s">
        <v>240</v>
      </c>
      <c r="AV999" s="264" t="s">
        <v>240</v>
      </c>
      <c r="AW999" s="264" t="s">
        <v>240</v>
      </c>
      <c r="AX999" s="264" t="s">
        <v>240</v>
      </c>
      <c r="AY999" s="264" t="s">
        <v>2044</v>
      </c>
      <c r="AZ999" t="s">
        <v>240</v>
      </c>
    </row>
    <row r="1000" spans="1:52" ht="15" x14ac:dyDescent="0.25">
      <c r="A1000" s="272">
        <v>707343</v>
      </c>
      <c r="B1000" s="268" t="s">
        <v>261</v>
      </c>
      <c r="C1000" s="264" t="s">
        <v>188</v>
      </c>
      <c r="D1000" s="264" t="s">
        <v>188</v>
      </c>
      <c r="E1000" s="264" t="s">
        <v>188</v>
      </c>
      <c r="F1000" s="264" t="s">
        <v>188</v>
      </c>
      <c r="G1000" s="264" t="s">
        <v>188</v>
      </c>
      <c r="H1000" s="264" t="s">
        <v>188</v>
      </c>
      <c r="I1000" s="264" t="s">
        <v>187</v>
      </c>
      <c r="J1000" s="264" t="s">
        <v>187</v>
      </c>
      <c r="K1000" s="264" t="s">
        <v>187</v>
      </c>
      <c r="L1000" s="264" t="s">
        <v>187</v>
      </c>
      <c r="M1000" t="s">
        <v>186</v>
      </c>
      <c r="N1000" t="s">
        <v>186</v>
      </c>
      <c r="O1000" s="264" t="s">
        <v>240</v>
      </c>
      <c r="P1000" s="264" t="s">
        <v>240</v>
      </c>
      <c r="Q1000" s="264" t="s">
        <v>240</v>
      </c>
      <c r="R1000" s="264" t="s">
        <v>240</v>
      </c>
      <c r="S1000" s="264" t="s">
        <v>240</v>
      </c>
      <c r="T1000" s="264" t="s">
        <v>240</v>
      </c>
      <c r="U1000" s="264" t="s">
        <v>240</v>
      </c>
      <c r="V1000" s="264" t="s">
        <v>240</v>
      </c>
      <c r="W1000" s="264" t="s">
        <v>240</v>
      </c>
      <c r="X1000" s="264" t="s">
        <v>240</v>
      </c>
      <c r="Y1000" s="264" t="s">
        <v>240</v>
      </c>
      <c r="Z1000" s="264" t="s">
        <v>240</v>
      </c>
      <c r="AA1000" s="264" t="s">
        <v>240</v>
      </c>
      <c r="AB1000" s="264" t="s">
        <v>240</v>
      </c>
      <c r="AC1000" s="264" t="s">
        <v>240</v>
      </c>
      <c r="AD1000" s="264" t="s">
        <v>240</v>
      </c>
      <c r="AE1000" s="264" t="s">
        <v>240</v>
      </c>
      <c r="AF1000" s="264" t="s">
        <v>240</v>
      </c>
      <c r="AG1000" s="264" t="s">
        <v>240</v>
      </c>
      <c r="AH1000" s="264" t="s">
        <v>240</v>
      </c>
      <c r="AI1000" s="264" t="s">
        <v>240</v>
      </c>
      <c r="AJ1000" s="264" t="s">
        <v>240</v>
      </c>
      <c r="AK1000" s="264" t="s">
        <v>240</v>
      </c>
      <c r="AL1000" s="264" t="s">
        <v>240</v>
      </c>
      <c r="AM1000" s="264" t="s">
        <v>240</v>
      </c>
      <c r="AN1000" s="264" t="s">
        <v>240</v>
      </c>
      <c r="AO1000" s="264" t="s">
        <v>240</v>
      </c>
      <c r="AP1000" s="264" t="s">
        <v>240</v>
      </c>
      <c r="AQ1000" s="264" t="s">
        <v>240</v>
      </c>
      <c r="AR1000" s="264" t="s">
        <v>240</v>
      </c>
      <c r="AS1000" s="264" t="s">
        <v>240</v>
      </c>
      <c r="AT1000" s="264" t="s">
        <v>240</v>
      </c>
      <c r="AU1000" s="264" t="s">
        <v>240</v>
      </c>
      <c r="AV1000" s="264" t="s">
        <v>240</v>
      </c>
      <c r="AW1000" s="264" t="s">
        <v>240</v>
      </c>
      <c r="AX1000" s="264" t="s">
        <v>240</v>
      </c>
      <c r="AY1000" s="264" t="s">
        <v>2044</v>
      </c>
      <c r="AZ1000" t="s">
        <v>240</v>
      </c>
    </row>
    <row r="1001" spans="1:52" ht="15" x14ac:dyDescent="0.25">
      <c r="A1001" s="273">
        <v>707344</v>
      </c>
      <c r="B1001" s="274" t="s">
        <v>262</v>
      </c>
      <c r="C1001" t="s">
        <v>188</v>
      </c>
      <c r="D1001" t="s">
        <v>188</v>
      </c>
      <c r="E1001" t="s">
        <v>188</v>
      </c>
      <c r="F1001" t="s">
        <v>188</v>
      </c>
      <c r="G1001" t="s">
        <v>188</v>
      </c>
      <c r="H1001" t="s">
        <v>188</v>
      </c>
      <c r="I1001" t="s">
        <v>188</v>
      </c>
      <c r="J1001" t="s">
        <v>188</v>
      </c>
      <c r="K1001" t="s">
        <v>188</v>
      </c>
      <c r="L1001" t="s">
        <v>188</v>
      </c>
      <c r="M1001" t="s">
        <v>187</v>
      </c>
      <c r="N1001" t="s">
        <v>187</v>
      </c>
      <c r="O1001" t="s">
        <v>187</v>
      </c>
      <c r="P1001" t="s">
        <v>187</v>
      </c>
      <c r="Q1001" t="s">
        <v>188</v>
      </c>
      <c r="R1001" t="s">
        <v>187</v>
      </c>
      <c r="S1001" t="s">
        <v>187</v>
      </c>
      <c r="T1001" t="s">
        <v>188</v>
      </c>
      <c r="U1001" t="s">
        <v>187</v>
      </c>
      <c r="V1001" t="s">
        <v>187</v>
      </c>
      <c r="W1001" t="s">
        <v>187</v>
      </c>
      <c r="X1001" t="s">
        <v>187</v>
      </c>
      <c r="Y1001" t="s">
        <v>187</v>
      </c>
      <c r="Z1001" t="s">
        <v>187</v>
      </c>
      <c r="AA1001" t="s">
        <v>240</v>
      </c>
      <c r="AB1001" t="s">
        <v>240</v>
      </c>
      <c r="AC1001" t="s">
        <v>240</v>
      </c>
      <c r="AD1001" t="s">
        <v>240</v>
      </c>
      <c r="AE1001" t="s">
        <v>240</v>
      </c>
      <c r="AF1001" t="s">
        <v>240</v>
      </c>
      <c r="AG1001" t="s">
        <v>240</v>
      </c>
      <c r="AH1001" t="s">
        <v>240</v>
      </c>
      <c r="AI1001" t="s">
        <v>240</v>
      </c>
      <c r="AJ1001" t="s">
        <v>240</v>
      </c>
      <c r="AK1001" t="s">
        <v>240</v>
      </c>
      <c r="AL1001" t="s">
        <v>240</v>
      </c>
      <c r="AM1001" t="s">
        <v>240</v>
      </c>
      <c r="AN1001" t="s">
        <v>240</v>
      </c>
      <c r="AO1001" t="s">
        <v>240</v>
      </c>
      <c r="AP1001" t="s">
        <v>240</v>
      </c>
      <c r="AQ1001" t="s">
        <v>240</v>
      </c>
      <c r="AR1001" t="s">
        <v>240</v>
      </c>
      <c r="AS1001" t="s">
        <v>240</v>
      </c>
      <c r="AT1001" t="s">
        <v>240</v>
      </c>
      <c r="AU1001" t="s">
        <v>240</v>
      </c>
      <c r="AV1001" t="s">
        <v>240</v>
      </c>
      <c r="AW1001" t="s">
        <v>240</v>
      </c>
      <c r="AX1001" s="259" t="s">
        <v>240</v>
      </c>
      <c r="AY1001"/>
      <c r="AZ1001" t="s">
        <v>240</v>
      </c>
    </row>
    <row r="1002" spans="1:52" ht="15" x14ac:dyDescent="0.25">
      <c r="A1002" s="272">
        <v>707345</v>
      </c>
      <c r="B1002" s="268" t="s">
        <v>261</v>
      </c>
      <c r="C1002" s="264" t="s">
        <v>187</v>
      </c>
      <c r="D1002" s="264" t="s">
        <v>187</v>
      </c>
      <c r="E1002" s="264" t="s">
        <v>188</v>
      </c>
      <c r="F1002" s="264" t="s">
        <v>188</v>
      </c>
      <c r="G1002" s="264" t="s">
        <v>188</v>
      </c>
      <c r="H1002" s="264" t="s">
        <v>188</v>
      </c>
      <c r="I1002" s="264" t="s">
        <v>187</v>
      </c>
      <c r="J1002" s="264" t="s">
        <v>187</v>
      </c>
      <c r="K1002" s="264" t="s">
        <v>187</v>
      </c>
      <c r="L1002" s="264" t="s">
        <v>187</v>
      </c>
      <c r="M1002" t="s">
        <v>2124</v>
      </c>
      <c r="N1002" t="s">
        <v>186</v>
      </c>
      <c r="O1002" s="264" t="s">
        <v>240</v>
      </c>
      <c r="P1002" s="264" t="s">
        <v>240</v>
      </c>
      <c r="Q1002" s="264" t="s">
        <v>240</v>
      </c>
      <c r="R1002" s="264" t="s">
        <v>240</v>
      </c>
      <c r="S1002" s="264" t="s">
        <v>240</v>
      </c>
      <c r="T1002" s="264" t="s">
        <v>240</v>
      </c>
      <c r="U1002" s="264" t="s">
        <v>240</v>
      </c>
      <c r="V1002" s="264" t="s">
        <v>240</v>
      </c>
      <c r="W1002" s="264" t="s">
        <v>240</v>
      </c>
      <c r="X1002" s="264" t="s">
        <v>240</v>
      </c>
      <c r="Y1002" s="264" t="s">
        <v>240</v>
      </c>
      <c r="Z1002" s="264" t="s">
        <v>240</v>
      </c>
      <c r="AA1002" s="264" t="s">
        <v>240</v>
      </c>
      <c r="AB1002" s="264" t="s">
        <v>240</v>
      </c>
      <c r="AC1002" s="264" t="s">
        <v>240</v>
      </c>
      <c r="AD1002" s="264" t="s">
        <v>240</v>
      </c>
      <c r="AE1002" s="264" t="s">
        <v>240</v>
      </c>
      <c r="AF1002" s="264" t="s">
        <v>240</v>
      </c>
      <c r="AG1002" s="264" t="s">
        <v>240</v>
      </c>
      <c r="AH1002" s="264" t="s">
        <v>240</v>
      </c>
      <c r="AI1002" s="264" t="s">
        <v>240</v>
      </c>
      <c r="AJ1002" s="264" t="s">
        <v>240</v>
      </c>
      <c r="AK1002" s="264" t="s">
        <v>240</v>
      </c>
      <c r="AL1002" s="264" t="s">
        <v>240</v>
      </c>
      <c r="AM1002" s="264" t="s">
        <v>240</v>
      </c>
      <c r="AN1002" s="264" t="s">
        <v>240</v>
      </c>
      <c r="AO1002" s="264" t="s">
        <v>240</v>
      </c>
      <c r="AP1002" s="264" t="s">
        <v>240</v>
      </c>
      <c r="AQ1002" s="264" t="s">
        <v>240</v>
      </c>
      <c r="AR1002" s="264" t="s">
        <v>240</v>
      </c>
      <c r="AS1002" s="264" t="s">
        <v>240</v>
      </c>
      <c r="AT1002" s="264" t="s">
        <v>240</v>
      </c>
      <c r="AU1002" s="264" t="s">
        <v>240</v>
      </c>
      <c r="AV1002" s="264" t="s">
        <v>240</v>
      </c>
      <c r="AW1002" s="264" t="s">
        <v>240</v>
      </c>
      <c r="AX1002" s="264" t="s">
        <v>240</v>
      </c>
      <c r="AY1002" s="264" t="s">
        <v>2044</v>
      </c>
      <c r="AZ1002" t="s">
        <v>240</v>
      </c>
    </row>
    <row r="1003" spans="1:52" ht="15" x14ac:dyDescent="0.25">
      <c r="A1003" s="272">
        <v>707347</v>
      </c>
      <c r="B1003" s="268" t="s">
        <v>261</v>
      </c>
      <c r="C1003" s="264" t="s">
        <v>187</v>
      </c>
      <c r="D1003" s="264" t="s">
        <v>188</v>
      </c>
      <c r="E1003" s="264" t="s">
        <v>188</v>
      </c>
      <c r="F1003" s="264" t="s">
        <v>187</v>
      </c>
      <c r="G1003" s="264" t="s">
        <v>187</v>
      </c>
      <c r="H1003" s="264" t="s">
        <v>187</v>
      </c>
      <c r="I1003" s="264" t="s">
        <v>187</v>
      </c>
      <c r="J1003" s="264" t="s">
        <v>187</v>
      </c>
      <c r="K1003" s="264" t="s">
        <v>187</v>
      </c>
      <c r="L1003" s="264" t="s">
        <v>187</v>
      </c>
      <c r="M1003" t="s">
        <v>186</v>
      </c>
      <c r="N1003" t="s">
        <v>186</v>
      </c>
      <c r="O1003" s="264" t="s">
        <v>240</v>
      </c>
      <c r="P1003" s="264" t="s">
        <v>240</v>
      </c>
      <c r="Q1003" s="264" t="s">
        <v>240</v>
      </c>
      <c r="R1003" s="264" t="s">
        <v>240</v>
      </c>
      <c r="S1003" s="264" t="s">
        <v>240</v>
      </c>
      <c r="T1003" s="264" t="s">
        <v>240</v>
      </c>
      <c r="U1003" s="264" t="s">
        <v>240</v>
      </c>
      <c r="V1003" s="264" t="s">
        <v>240</v>
      </c>
      <c r="W1003" s="264" t="s">
        <v>240</v>
      </c>
      <c r="X1003" s="264" t="s">
        <v>240</v>
      </c>
      <c r="Y1003" s="264" t="s">
        <v>240</v>
      </c>
      <c r="Z1003" s="264" t="s">
        <v>240</v>
      </c>
      <c r="AA1003" s="264" t="s">
        <v>240</v>
      </c>
      <c r="AB1003" s="264" t="s">
        <v>240</v>
      </c>
      <c r="AC1003" s="264" t="s">
        <v>240</v>
      </c>
      <c r="AD1003" s="264" t="s">
        <v>240</v>
      </c>
      <c r="AE1003" s="264" t="s">
        <v>240</v>
      </c>
      <c r="AF1003" s="264" t="s">
        <v>240</v>
      </c>
      <c r="AG1003" s="264" t="s">
        <v>240</v>
      </c>
      <c r="AH1003" s="264" t="s">
        <v>240</v>
      </c>
      <c r="AI1003" s="264" t="s">
        <v>240</v>
      </c>
      <c r="AJ1003" s="264" t="s">
        <v>240</v>
      </c>
      <c r="AK1003" s="264" t="s">
        <v>240</v>
      </c>
      <c r="AL1003" s="264" t="s">
        <v>240</v>
      </c>
      <c r="AM1003" s="264" t="s">
        <v>240</v>
      </c>
      <c r="AN1003" s="264" t="s">
        <v>240</v>
      </c>
      <c r="AO1003" s="264" t="s">
        <v>240</v>
      </c>
      <c r="AP1003" s="264" t="s">
        <v>240</v>
      </c>
      <c r="AQ1003" s="264" t="s">
        <v>240</v>
      </c>
      <c r="AR1003" s="264" t="s">
        <v>240</v>
      </c>
      <c r="AS1003" s="264" t="s">
        <v>240</v>
      </c>
      <c r="AT1003" s="264" t="s">
        <v>240</v>
      </c>
      <c r="AU1003" s="264" t="s">
        <v>240</v>
      </c>
      <c r="AV1003" s="264" t="s">
        <v>240</v>
      </c>
      <c r="AW1003" s="264" t="s">
        <v>240</v>
      </c>
      <c r="AX1003" s="264" t="s">
        <v>240</v>
      </c>
      <c r="AY1003" s="264" t="s">
        <v>2044</v>
      </c>
      <c r="AZ1003" t="s">
        <v>240</v>
      </c>
    </row>
    <row r="1004" spans="1:52" ht="15" x14ac:dyDescent="0.25">
      <c r="A1004" s="272">
        <v>707348</v>
      </c>
      <c r="B1004" s="268" t="s">
        <v>261</v>
      </c>
      <c r="C1004" s="264" t="s">
        <v>188</v>
      </c>
      <c r="D1004" s="264" t="s">
        <v>188</v>
      </c>
      <c r="E1004" s="264" t="s">
        <v>187</v>
      </c>
      <c r="F1004" s="264" t="s">
        <v>187</v>
      </c>
      <c r="G1004" s="264" t="s">
        <v>187</v>
      </c>
      <c r="H1004" s="264" t="s">
        <v>187</v>
      </c>
      <c r="I1004" s="264" t="s">
        <v>187</v>
      </c>
      <c r="J1004" s="264" t="s">
        <v>187</v>
      </c>
      <c r="K1004" s="264" t="s">
        <v>187</v>
      </c>
      <c r="L1004" s="264" t="s">
        <v>187</v>
      </c>
      <c r="M1004" t="s">
        <v>186</v>
      </c>
      <c r="N1004" t="s">
        <v>186</v>
      </c>
      <c r="O1004" s="264" t="s">
        <v>240</v>
      </c>
      <c r="P1004" s="264" t="s">
        <v>240</v>
      </c>
      <c r="Q1004" s="264" t="s">
        <v>240</v>
      </c>
      <c r="R1004" s="264" t="s">
        <v>240</v>
      </c>
      <c r="S1004" s="264" t="s">
        <v>240</v>
      </c>
      <c r="T1004" s="264" t="s">
        <v>240</v>
      </c>
      <c r="U1004" s="264" t="s">
        <v>240</v>
      </c>
      <c r="V1004" s="264" t="s">
        <v>240</v>
      </c>
      <c r="W1004" s="264" t="s">
        <v>240</v>
      </c>
      <c r="X1004" s="264" t="s">
        <v>240</v>
      </c>
      <c r="Y1004" s="264" t="s">
        <v>240</v>
      </c>
      <c r="Z1004" s="264" t="s">
        <v>240</v>
      </c>
      <c r="AA1004" s="264" t="s">
        <v>240</v>
      </c>
      <c r="AB1004" s="264" t="s">
        <v>240</v>
      </c>
      <c r="AC1004" s="264" t="s">
        <v>240</v>
      </c>
      <c r="AD1004" s="264" t="s">
        <v>240</v>
      </c>
      <c r="AE1004" s="264" t="s">
        <v>240</v>
      </c>
      <c r="AF1004" s="264" t="s">
        <v>240</v>
      </c>
      <c r="AG1004" s="264" t="s">
        <v>240</v>
      </c>
      <c r="AH1004" s="264" t="s">
        <v>240</v>
      </c>
      <c r="AI1004" s="264" t="s">
        <v>240</v>
      </c>
      <c r="AJ1004" s="264" t="s">
        <v>240</v>
      </c>
      <c r="AK1004" s="264" t="s">
        <v>240</v>
      </c>
      <c r="AL1004" s="264" t="s">
        <v>240</v>
      </c>
      <c r="AM1004" s="264" t="s">
        <v>240</v>
      </c>
      <c r="AN1004" s="264" t="s">
        <v>240</v>
      </c>
      <c r="AO1004" s="264" t="s">
        <v>240</v>
      </c>
      <c r="AP1004" s="264" t="s">
        <v>240</v>
      </c>
      <c r="AQ1004" s="264" t="s">
        <v>240</v>
      </c>
      <c r="AR1004" s="264" t="s">
        <v>240</v>
      </c>
      <c r="AS1004" s="264" t="s">
        <v>240</v>
      </c>
      <c r="AT1004" s="264" t="s">
        <v>240</v>
      </c>
      <c r="AU1004" s="264" t="s">
        <v>240</v>
      </c>
      <c r="AV1004" s="264" t="s">
        <v>240</v>
      </c>
      <c r="AW1004" s="264" t="s">
        <v>240</v>
      </c>
      <c r="AX1004" s="264" t="s">
        <v>240</v>
      </c>
      <c r="AY1004" s="264" t="s">
        <v>2044</v>
      </c>
      <c r="AZ1004" t="s">
        <v>240</v>
      </c>
    </row>
    <row r="1005" spans="1:52" ht="15" x14ac:dyDescent="0.25">
      <c r="A1005" s="273">
        <v>707349</v>
      </c>
      <c r="B1005" s="274" t="s">
        <v>467</v>
      </c>
      <c r="C1005" t="s">
        <v>186</v>
      </c>
      <c r="D1005" t="s">
        <v>188</v>
      </c>
      <c r="E1005" t="s">
        <v>186</v>
      </c>
      <c r="F1005" t="s">
        <v>186</v>
      </c>
      <c r="G1005" t="s">
        <v>186</v>
      </c>
      <c r="H1005" t="s">
        <v>188</v>
      </c>
      <c r="I1005" t="s">
        <v>188</v>
      </c>
      <c r="J1005" t="s">
        <v>187</v>
      </c>
      <c r="K1005" t="s">
        <v>187</v>
      </c>
      <c r="L1005" t="s">
        <v>188</v>
      </c>
      <c r="M1005" t="s">
        <v>187</v>
      </c>
      <c r="N1005" t="s">
        <v>187</v>
      </c>
      <c r="O1005" t="s">
        <v>240</v>
      </c>
      <c r="P1005" t="s">
        <v>240</v>
      </c>
      <c r="Q1005" t="s">
        <v>240</v>
      </c>
      <c r="R1005" t="s">
        <v>240</v>
      </c>
      <c r="S1005" t="s">
        <v>240</v>
      </c>
      <c r="T1005" t="s">
        <v>240</v>
      </c>
      <c r="U1005" t="s">
        <v>240</v>
      </c>
      <c r="V1005" t="s">
        <v>240</v>
      </c>
      <c r="W1005" t="s">
        <v>240</v>
      </c>
      <c r="X1005" t="s">
        <v>240</v>
      </c>
      <c r="Y1005" t="s">
        <v>240</v>
      </c>
      <c r="Z1005" t="s">
        <v>240</v>
      </c>
      <c r="AA1005" t="s">
        <v>240</v>
      </c>
      <c r="AB1005" t="s">
        <v>240</v>
      </c>
      <c r="AC1005" t="s">
        <v>240</v>
      </c>
      <c r="AD1005" t="s">
        <v>240</v>
      </c>
      <c r="AE1005" t="s">
        <v>240</v>
      </c>
      <c r="AF1005" t="s">
        <v>240</v>
      </c>
      <c r="AG1005" t="s">
        <v>240</v>
      </c>
      <c r="AH1005" t="s">
        <v>240</v>
      </c>
      <c r="AI1005" t="s">
        <v>240</v>
      </c>
      <c r="AJ1005" t="s">
        <v>240</v>
      </c>
      <c r="AK1005" t="s">
        <v>240</v>
      </c>
      <c r="AL1005" t="s">
        <v>240</v>
      </c>
      <c r="AM1005" t="s">
        <v>240</v>
      </c>
      <c r="AN1005" t="s">
        <v>240</v>
      </c>
      <c r="AO1005" t="s">
        <v>240</v>
      </c>
      <c r="AP1005" t="s">
        <v>240</v>
      </c>
      <c r="AQ1005" t="s">
        <v>240</v>
      </c>
      <c r="AR1005" t="s">
        <v>240</v>
      </c>
      <c r="AS1005"/>
      <c r="AT1005" t="s">
        <v>240</v>
      </c>
      <c r="AU1005" t="s">
        <v>240</v>
      </c>
      <c r="AV1005" t="s">
        <v>240</v>
      </c>
      <c r="AW1005" t="s">
        <v>240</v>
      </c>
      <c r="AX1005" s="259" t="s">
        <v>240</v>
      </c>
      <c r="AY1005"/>
      <c r="AZ1005" t="s">
        <v>240</v>
      </c>
    </row>
    <row r="1006" spans="1:52" ht="15" x14ac:dyDescent="0.25">
      <c r="A1006" s="272">
        <v>707350</v>
      </c>
      <c r="B1006" s="268" t="s">
        <v>261</v>
      </c>
      <c r="C1006" s="264" t="s">
        <v>188</v>
      </c>
      <c r="D1006" s="264" t="s">
        <v>188</v>
      </c>
      <c r="E1006" s="264" t="s">
        <v>188</v>
      </c>
      <c r="F1006" s="264" t="s">
        <v>188</v>
      </c>
      <c r="G1006" s="264" t="s">
        <v>188</v>
      </c>
      <c r="H1006" s="264" t="s">
        <v>188</v>
      </c>
      <c r="I1006" s="264" t="s">
        <v>187</v>
      </c>
      <c r="J1006" s="264" t="s">
        <v>187</v>
      </c>
      <c r="K1006" s="264" t="s">
        <v>187</v>
      </c>
      <c r="L1006" s="264" t="s">
        <v>187</v>
      </c>
      <c r="M1006" t="s">
        <v>2124</v>
      </c>
      <c r="N1006" t="s">
        <v>186</v>
      </c>
      <c r="O1006" s="264" t="s">
        <v>240</v>
      </c>
      <c r="P1006" s="264" t="s">
        <v>240</v>
      </c>
      <c r="Q1006" s="264" t="s">
        <v>240</v>
      </c>
      <c r="R1006" s="264" t="s">
        <v>240</v>
      </c>
      <c r="S1006" s="264" t="s">
        <v>240</v>
      </c>
      <c r="T1006" s="264" t="s">
        <v>240</v>
      </c>
      <c r="U1006" s="264" t="s">
        <v>240</v>
      </c>
      <c r="V1006" s="264" t="s">
        <v>240</v>
      </c>
      <c r="W1006" s="264" t="s">
        <v>240</v>
      </c>
      <c r="X1006" s="264" t="s">
        <v>240</v>
      </c>
      <c r="Y1006" s="264" t="s">
        <v>240</v>
      </c>
      <c r="Z1006" s="264" t="s">
        <v>240</v>
      </c>
      <c r="AA1006" s="264" t="s">
        <v>240</v>
      </c>
      <c r="AB1006" s="264" t="s">
        <v>240</v>
      </c>
      <c r="AC1006" s="264" t="s">
        <v>240</v>
      </c>
      <c r="AD1006" s="264" t="s">
        <v>240</v>
      </c>
      <c r="AE1006" s="264" t="s">
        <v>240</v>
      </c>
      <c r="AF1006" s="264" t="s">
        <v>240</v>
      </c>
      <c r="AG1006" s="264" t="s">
        <v>240</v>
      </c>
      <c r="AH1006" s="264" t="s">
        <v>240</v>
      </c>
      <c r="AI1006" s="264" t="s">
        <v>240</v>
      </c>
      <c r="AJ1006" s="264" t="s">
        <v>240</v>
      </c>
      <c r="AK1006" s="264" t="s">
        <v>240</v>
      </c>
      <c r="AL1006" s="264" t="s">
        <v>240</v>
      </c>
      <c r="AM1006" s="264" t="s">
        <v>240</v>
      </c>
      <c r="AN1006" s="264" t="s">
        <v>240</v>
      </c>
      <c r="AO1006" s="264" t="s">
        <v>240</v>
      </c>
      <c r="AP1006" s="264" t="s">
        <v>240</v>
      </c>
      <c r="AQ1006" s="264" t="s">
        <v>240</v>
      </c>
      <c r="AR1006" s="264" t="s">
        <v>240</v>
      </c>
      <c r="AS1006" s="264" t="s">
        <v>240</v>
      </c>
      <c r="AT1006" s="264" t="s">
        <v>240</v>
      </c>
      <c r="AU1006" s="264" t="s">
        <v>240</v>
      </c>
      <c r="AV1006" s="264" t="s">
        <v>240</v>
      </c>
      <c r="AW1006" s="264" t="s">
        <v>240</v>
      </c>
      <c r="AX1006" s="264" t="s">
        <v>240</v>
      </c>
      <c r="AY1006" s="264" t="s">
        <v>2044</v>
      </c>
      <c r="AZ1006" t="s">
        <v>240</v>
      </c>
    </row>
    <row r="1007" spans="1:52" ht="15" x14ac:dyDescent="0.25">
      <c r="A1007" s="273">
        <v>707351</v>
      </c>
      <c r="B1007" s="274" t="s">
        <v>467</v>
      </c>
      <c r="C1007" t="s">
        <v>188</v>
      </c>
      <c r="D1007" t="s">
        <v>186</v>
      </c>
      <c r="E1007" t="s">
        <v>186</v>
      </c>
      <c r="F1007" t="s">
        <v>188</v>
      </c>
      <c r="G1007" t="s">
        <v>186</v>
      </c>
      <c r="H1007" t="s">
        <v>188</v>
      </c>
      <c r="I1007" t="s">
        <v>187</v>
      </c>
      <c r="J1007" t="s">
        <v>188</v>
      </c>
      <c r="K1007" t="s">
        <v>186</v>
      </c>
      <c r="L1007" t="s">
        <v>188</v>
      </c>
      <c r="M1007" t="s">
        <v>188</v>
      </c>
      <c r="N1007" t="s">
        <v>188</v>
      </c>
      <c r="O1007" t="s">
        <v>240</v>
      </c>
      <c r="P1007" t="s">
        <v>240</v>
      </c>
      <c r="Q1007" t="s">
        <v>240</v>
      </c>
      <c r="R1007" t="s">
        <v>240</v>
      </c>
      <c r="S1007" t="s">
        <v>240</v>
      </c>
      <c r="T1007" t="s">
        <v>240</v>
      </c>
      <c r="U1007" t="s">
        <v>240</v>
      </c>
      <c r="V1007" t="s">
        <v>240</v>
      </c>
      <c r="W1007" t="s">
        <v>240</v>
      </c>
      <c r="X1007" t="s">
        <v>240</v>
      </c>
      <c r="Y1007" t="s">
        <v>240</v>
      </c>
      <c r="Z1007" t="s">
        <v>240</v>
      </c>
      <c r="AA1007" t="s">
        <v>240</v>
      </c>
      <c r="AB1007" t="s">
        <v>240</v>
      </c>
      <c r="AC1007" t="s">
        <v>240</v>
      </c>
      <c r="AD1007" t="s">
        <v>240</v>
      </c>
      <c r="AE1007" t="s">
        <v>240</v>
      </c>
      <c r="AF1007" t="s">
        <v>240</v>
      </c>
      <c r="AG1007" t="s">
        <v>240</v>
      </c>
      <c r="AH1007" t="s">
        <v>240</v>
      </c>
      <c r="AI1007" t="s">
        <v>240</v>
      </c>
      <c r="AJ1007" t="s">
        <v>240</v>
      </c>
      <c r="AK1007" t="s">
        <v>240</v>
      </c>
      <c r="AL1007" t="s">
        <v>240</v>
      </c>
      <c r="AM1007" t="s">
        <v>240</v>
      </c>
      <c r="AN1007" t="s">
        <v>240</v>
      </c>
      <c r="AO1007" t="s">
        <v>240</v>
      </c>
      <c r="AP1007" t="s">
        <v>240</v>
      </c>
      <c r="AQ1007" t="s">
        <v>240</v>
      </c>
      <c r="AR1007" t="s">
        <v>240</v>
      </c>
      <c r="AS1007" t="s">
        <v>240</v>
      </c>
      <c r="AT1007" t="s">
        <v>240</v>
      </c>
      <c r="AU1007" t="s">
        <v>240</v>
      </c>
      <c r="AV1007" t="s">
        <v>240</v>
      </c>
      <c r="AW1007" t="s">
        <v>240</v>
      </c>
      <c r="AX1007" s="259" t="s">
        <v>240</v>
      </c>
      <c r="AY1007"/>
      <c r="AZ1007" t="s">
        <v>240</v>
      </c>
    </row>
    <row r="1008" spans="1:52" ht="15" x14ac:dyDescent="0.25">
      <c r="A1008" s="272">
        <v>707352</v>
      </c>
      <c r="B1008" s="268" t="s">
        <v>261</v>
      </c>
      <c r="C1008" s="264" t="s">
        <v>188</v>
      </c>
      <c r="D1008" s="264" t="s">
        <v>188</v>
      </c>
      <c r="E1008" s="264" t="s">
        <v>188</v>
      </c>
      <c r="F1008" s="264" t="s">
        <v>188</v>
      </c>
      <c r="G1008" s="264" t="s">
        <v>188</v>
      </c>
      <c r="H1008" s="264" t="s">
        <v>188</v>
      </c>
      <c r="I1008" s="264" t="s">
        <v>187</v>
      </c>
      <c r="J1008" s="264" t="s">
        <v>187</v>
      </c>
      <c r="K1008" s="264" t="s">
        <v>187</v>
      </c>
      <c r="L1008" s="264" t="s">
        <v>187</v>
      </c>
      <c r="M1008" t="s">
        <v>186</v>
      </c>
      <c r="N1008" t="s">
        <v>186</v>
      </c>
      <c r="O1008" s="264" t="s">
        <v>240</v>
      </c>
      <c r="P1008" s="264" t="s">
        <v>240</v>
      </c>
      <c r="Q1008" s="264" t="s">
        <v>240</v>
      </c>
      <c r="R1008" s="264" t="s">
        <v>240</v>
      </c>
      <c r="S1008" s="264" t="s">
        <v>240</v>
      </c>
      <c r="T1008" s="264" t="s">
        <v>240</v>
      </c>
      <c r="U1008" s="264" t="s">
        <v>240</v>
      </c>
      <c r="V1008" s="264" t="s">
        <v>240</v>
      </c>
      <c r="W1008" s="264" t="s">
        <v>240</v>
      </c>
      <c r="X1008" s="264" t="s">
        <v>240</v>
      </c>
      <c r="Y1008" s="264" t="s">
        <v>240</v>
      </c>
      <c r="Z1008" s="264" t="s">
        <v>240</v>
      </c>
      <c r="AA1008" s="264" t="s">
        <v>240</v>
      </c>
      <c r="AB1008" s="264" t="s">
        <v>240</v>
      </c>
      <c r="AC1008" s="264" t="s">
        <v>240</v>
      </c>
      <c r="AD1008" s="264" t="s">
        <v>240</v>
      </c>
      <c r="AE1008" s="264" t="s">
        <v>240</v>
      </c>
      <c r="AF1008" s="264" t="s">
        <v>240</v>
      </c>
      <c r="AG1008" s="264" t="s">
        <v>240</v>
      </c>
      <c r="AH1008" s="264" t="s">
        <v>240</v>
      </c>
      <c r="AI1008" s="264" t="s">
        <v>240</v>
      </c>
      <c r="AJ1008" s="264" t="s">
        <v>240</v>
      </c>
      <c r="AK1008" s="264" t="s">
        <v>240</v>
      </c>
      <c r="AL1008" s="264" t="s">
        <v>240</v>
      </c>
      <c r="AM1008" s="264" t="s">
        <v>240</v>
      </c>
      <c r="AN1008" s="264" t="s">
        <v>240</v>
      </c>
      <c r="AO1008" s="264" t="s">
        <v>240</v>
      </c>
      <c r="AP1008" s="264" t="s">
        <v>240</v>
      </c>
      <c r="AQ1008" s="264" t="s">
        <v>240</v>
      </c>
      <c r="AR1008" s="264" t="s">
        <v>240</v>
      </c>
      <c r="AS1008" s="264" t="s">
        <v>240</v>
      </c>
      <c r="AT1008" s="264" t="s">
        <v>240</v>
      </c>
      <c r="AU1008" s="264" t="s">
        <v>240</v>
      </c>
      <c r="AV1008" s="264" t="s">
        <v>240</v>
      </c>
      <c r="AW1008" s="264" t="s">
        <v>240</v>
      </c>
      <c r="AX1008" s="264" t="s">
        <v>240</v>
      </c>
      <c r="AY1008" s="264" t="s">
        <v>2044</v>
      </c>
      <c r="AZ1008" t="s">
        <v>240</v>
      </c>
    </row>
    <row r="1009" spans="1:52" ht="15" x14ac:dyDescent="0.25">
      <c r="A1009" s="272">
        <v>707354</v>
      </c>
      <c r="B1009" s="268" t="s">
        <v>261</v>
      </c>
      <c r="C1009" s="264" t="s">
        <v>187</v>
      </c>
      <c r="D1009" s="264" t="s">
        <v>187</v>
      </c>
      <c r="E1009" s="264" t="s">
        <v>187</v>
      </c>
      <c r="F1009" s="264" t="s">
        <v>188</v>
      </c>
      <c r="G1009" s="264" t="s">
        <v>188</v>
      </c>
      <c r="H1009" s="264" t="s">
        <v>188</v>
      </c>
      <c r="I1009" s="264" t="s">
        <v>187</v>
      </c>
      <c r="J1009" s="264" t="s">
        <v>187</v>
      </c>
      <c r="K1009" s="264" t="s">
        <v>187</v>
      </c>
      <c r="L1009" s="264" t="s">
        <v>187</v>
      </c>
      <c r="M1009" t="s">
        <v>188</v>
      </c>
      <c r="N1009" t="s">
        <v>186</v>
      </c>
      <c r="O1009" s="264" t="s">
        <v>240</v>
      </c>
      <c r="P1009" s="264" t="s">
        <v>240</v>
      </c>
      <c r="Q1009" s="264" t="s">
        <v>240</v>
      </c>
      <c r="R1009" s="264" t="s">
        <v>240</v>
      </c>
      <c r="S1009" s="264" t="s">
        <v>240</v>
      </c>
      <c r="T1009" s="264" t="s">
        <v>240</v>
      </c>
      <c r="U1009" s="264" t="s">
        <v>240</v>
      </c>
      <c r="V1009" s="264" t="s">
        <v>240</v>
      </c>
      <c r="W1009" s="264" t="s">
        <v>240</v>
      </c>
      <c r="X1009" s="264" t="s">
        <v>240</v>
      </c>
      <c r="Y1009" s="264" t="s">
        <v>240</v>
      </c>
      <c r="Z1009" s="264" t="s">
        <v>240</v>
      </c>
      <c r="AA1009" s="264" t="s">
        <v>240</v>
      </c>
      <c r="AB1009" s="264" t="s">
        <v>240</v>
      </c>
      <c r="AC1009" s="264" t="s">
        <v>240</v>
      </c>
      <c r="AD1009" s="264" t="s">
        <v>240</v>
      </c>
      <c r="AE1009" s="264" t="s">
        <v>240</v>
      </c>
      <c r="AF1009" s="264" t="s">
        <v>240</v>
      </c>
      <c r="AG1009" s="264" t="s">
        <v>240</v>
      </c>
      <c r="AH1009" s="264" t="s">
        <v>240</v>
      </c>
      <c r="AI1009" s="264" t="s">
        <v>240</v>
      </c>
      <c r="AJ1009" s="264" t="s">
        <v>240</v>
      </c>
      <c r="AK1009" s="264" t="s">
        <v>240</v>
      </c>
      <c r="AL1009" s="264" t="s">
        <v>240</v>
      </c>
      <c r="AM1009" s="264" t="s">
        <v>240</v>
      </c>
      <c r="AN1009" s="264" t="s">
        <v>240</v>
      </c>
      <c r="AO1009" s="264" t="s">
        <v>240</v>
      </c>
      <c r="AP1009" s="264" t="s">
        <v>240</v>
      </c>
      <c r="AQ1009" s="264" t="s">
        <v>240</v>
      </c>
      <c r="AR1009" s="264" t="s">
        <v>240</v>
      </c>
      <c r="AS1009" s="264" t="s">
        <v>240</v>
      </c>
      <c r="AT1009" s="264" t="s">
        <v>240</v>
      </c>
      <c r="AU1009" s="264" t="s">
        <v>240</v>
      </c>
      <c r="AV1009" s="264" t="s">
        <v>240</v>
      </c>
      <c r="AW1009" s="264" t="s">
        <v>240</v>
      </c>
      <c r="AX1009" s="264" t="s">
        <v>240</v>
      </c>
      <c r="AY1009" s="264" t="s">
        <v>2044</v>
      </c>
      <c r="AZ1009" t="s">
        <v>240</v>
      </c>
    </row>
    <row r="1010" spans="1:52" ht="15" x14ac:dyDescent="0.25">
      <c r="A1010" s="272">
        <v>707355</v>
      </c>
      <c r="B1010" s="268" t="s">
        <v>261</v>
      </c>
      <c r="C1010" s="264" t="s">
        <v>188</v>
      </c>
      <c r="D1010" s="264" t="s">
        <v>188</v>
      </c>
      <c r="E1010" s="264" t="s">
        <v>187</v>
      </c>
      <c r="F1010" s="264" t="s">
        <v>187</v>
      </c>
      <c r="G1010" s="264" t="s">
        <v>188</v>
      </c>
      <c r="H1010" s="264" t="s">
        <v>188</v>
      </c>
      <c r="I1010" s="264" t="s">
        <v>187</v>
      </c>
      <c r="J1010" s="264" t="s">
        <v>187</v>
      </c>
      <c r="K1010" s="264" t="s">
        <v>187</v>
      </c>
      <c r="L1010" s="264" t="s">
        <v>187</v>
      </c>
      <c r="M1010" t="s">
        <v>2124</v>
      </c>
      <c r="N1010" t="s">
        <v>186</v>
      </c>
      <c r="O1010" s="264" t="s">
        <v>3382</v>
      </c>
      <c r="P1010" s="264" t="s">
        <v>3382</v>
      </c>
      <c r="Q1010" s="264" t="s">
        <v>3382</v>
      </c>
      <c r="R1010" s="264" t="s">
        <v>3382</v>
      </c>
      <c r="S1010" s="264" t="s">
        <v>3382</v>
      </c>
      <c r="T1010" s="264" t="s">
        <v>3382</v>
      </c>
      <c r="U1010" s="264" t="s">
        <v>3382</v>
      </c>
      <c r="V1010" s="264" t="s">
        <v>3382</v>
      </c>
      <c r="W1010" s="264" t="s">
        <v>3382</v>
      </c>
      <c r="X1010" s="264" t="s">
        <v>3382</v>
      </c>
      <c r="Y1010" s="264" t="s">
        <v>3382</v>
      </c>
      <c r="Z1010" s="264" t="s">
        <v>3382</v>
      </c>
      <c r="AA1010" s="264" t="s">
        <v>3382</v>
      </c>
      <c r="AB1010" s="264" t="s">
        <v>3382</v>
      </c>
      <c r="AC1010" s="264" t="s">
        <v>3382</v>
      </c>
      <c r="AD1010" s="264" t="s">
        <v>3382</v>
      </c>
      <c r="AE1010" s="264" t="s">
        <v>3382</v>
      </c>
      <c r="AF1010" s="264" t="s">
        <v>3382</v>
      </c>
      <c r="AG1010" s="264" t="s">
        <v>3382</v>
      </c>
      <c r="AH1010" s="264" t="s">
        <v>3382</v>
      </c>
      <c r="AI1010" s="264" t="s">
        <v>3382</v>
      </c>
      <c r="AJ1010" s="264" t="s">
        <v>3382</v>
      </c>
      <c r="AK1010" s="264" t="s">
        <v>3382</v>
      </c>
      <c r="AL1010" s="264" t="s">
        <v>3382</v>
      </c>
      <c r="AM1010" s="264" t="s">
        <v>3382</v>
      </c>
      <c r="AN1010" s="264" t="s">
        <v>3382</v>
      </c>
      <c r="AO1010" s="264" t="s">
        <v>3382</v>
      </c>
      <c r="AP1010" s="264" t="s">
        <v>3382</v>
      </c>
      <c r="AQ1010" s="264" t="s">
        <v>3382</v>
      </c>
      <c r="AR1010" s="264" t="s">
        <v>3382</v>
      </c>
      <c r="AS1010" s="264" t="s">
        <v>3382</v>
      </c>
      <c r="AT1010" s="264" t="s">
        <v>3382</v>
      </c>
      <c r="AU1010" s="264" t="s">
        <v>3382</v>
      </c>
      <c r="AV1010" s="264" t="s">
        <v>3382</v>
      </c>
      <c r="AW1010" s="264" t="s">
        <v>3382</v>
      </c>
      <c r="AX1010" s="264" t="s">
        <v>3382</v>
      </c>
      <c r="AY1010" s="264" t="s">
        <v>2044</v>
      </c>
      <c r="AZ1010" t="s">
        <v>240</v>
      </c>
    </row>
    <row r="1011" spans="1:52" ht="15" x14ac:dyDescent="0.25">
      <c r="A1011" s="272">
        <v>707356</v>
      </c>
      <c r="B1011" s="268" t="s">
        <v>261</v>
      </c>
      <c r="C1011" s="264" t="s">
        <v>240</v>
      </c>
      <c r="D1011" s="264" t="s">
        <v>240</v>
      </c>
      <c r="E1011" s="264" t="s">
        <v>240</v>
      </c>
      <c r="F1011" s="264" t="s">
        <v>240</v>
      </c>
      <c r="G1011" s="264" t="s">
        <v>240</v>
      </c>
      <c r="H1011" s="264" t="s">
        <v>240</v>
      </c>
      <c r="I1011" s="264" t="s">
        <v>240</v>
      </c>
      <c r="J1011" s="264" t="s">
        <v>240</v>
      </c>
      <c r="K1011" s="264" t="s">
        <v>240</v>
      </c>
      <c r="L1011" s="264" t="s">
        <v>240</v>
      </c>
      <c r="M1011" t="s">
        <v>186</v>
      </c>
      <c r="N1011" t="s">
        <v>186</v>
      </c>
      <c r="O1011" s="264" t="s">
        <v>240</v>
      </c>
      <c r="P1011" s="264" t="s">
        <v>240</v>
      </c>
      <c r="Q1011" s="264" t="s">
        <v>240</v>
      </c>
      <c r="R1011" s="264" t="s">
        <v>240</v>
      </c>
      <c r="S1011" s="264" t="s">
        <v>240</v>
      </c>
      <c r="T1011" s="264" t="s">
        <v>240</v>
      </c>
      <c r="U1011" s="264" t="s">
        <v>240</v>
      </c>
      <c r="V1011" s="264" t="s">
        <v>240</v>
      </c>
      <c r="W1011" s="264" t="s">
        <v>240</v>
      </c>
      <c r="X1011" s="264" t="s">
        <v>240</v>
      </c>
      <c r="Y1011" s="264" t="s">
        <v>240</v>
      </c>
      <c r="Z1011" s="264" t="s">
        <v>240</v>
      </c>
      <c r="AA1011" s="264" t="s">
        <v>240</v>
      </c>
      <c r="AB1011" s="264" t="s">
        <v>240</v>
      </c>
      <c r="AC1011" s="264" t="s">
        <v>240</v>
      </c>
      <c r="AD1011" s="264" t="s">
        <v>240</v>
      </c>
      <c r="AE1011" s="264" t="s">
        <v>240</v>
      </c>
      <c r="AF1011" s="264" t="s">
        <v>240</v>
      </c>
      <c r="AG1011" s="264" t="s">
        <v>240</v>
      </c>
      <c r="AH1011" s="264" t="s">
        <v>240</v>
      </c>
      <c r="AI1011" s="264" t="s">
        <v>240</v>
      </c>
      <c r="AJ1011" s="264" t="s">
        <v>240</v>
      </c>
      <c r="AK1011" s="264" t="s">
        <v>240</v>
      </c>
      <c r="AL1011" s="264" t="s">
        <v>240</v>
      </c>
      <c r="AM1011" s="264" t="s">
        <v>240</v>
      </c>
      <c r="AN1011" s="264" t="s">
        <v>240</v>
      </c>
      <c r="AO1011" s="264" t="s">
        <v>240</v>
      </c>
      <c r="AP1011" s="264" t="s">
        <v>240</v>
      </c>
      <c r="AQ1011" s="264" t="s">
        <v>240</v>
      </c>
      <c r="AR1011" s="264" t="s">
        <v>240</v>
      </c>
      <c r="AS1011" s="264" t="s">
        <v>240</v>
      </c>
      <c r="AT1011" s="264" t="s">
        <v>240</v>
      </c>
      <c r="AU1011" s="264" t="s">
        <v>240</v>
      </c>
      <c r="AV1011" s="264" t="s">
        <v>240</v>
      </c>
      <c r="AW1011" s="264" t="s">
        <v>240</v>
      </c>
      <c r="AX1011" s="264" t="s">
        <v>240</v>
      </c>
      <c r="AY1011" s="264" t="s">
        <v>2044</v>
      </c>
      <c r="AZ1011" t="s">
        <v>240</v>
      </c>
    </row>
    <row r="1012" spans="1:52" ht="15" x14ac:dyDescent="0.25">
      <c r="A1012" s="272">
        <v>707357</v>
      </c>
      <c r="B1012" s="268" t="s">
        <v>261</v>
      </c>
      <c r="C1012" s="264" t="s">
        <v>188</v>
      </c>
      <c r="D1012" s="264" t="s">
        <v>188</v>
      </c>
      <c r="E1012" s="264" t="s">
        <v>186</v>
      </c>
      <c r="F1012" s="264" t="s">
        <v>187</v>
      </c>
      <c r="G1012" s="264" t="s">
        <v>186</v>
      </c>
      <c r="H1012" s="264" t="s">
        <v>188</v>
      </c>
      <c r="I1012" s="264" t="s">
        <v>187</v>
      </c>
      <c r="J1012" s="264" t="s">
        <v>187</v>
      </c>
      <c r="K1012" s="264" t="s">
        <v>187</v>
      </c>
      <c r="L1012" s="264" t="s">
        <v>187</v>
      </c>
      <c r="M1012" t="s">
        <v>186</v>
      </c>
      <c r="N1012" t="s">
        <v>186</v>
      </c>
      <c r="O1012" s="264" t="s">
        <v>240</v>
      </c>
      <c r="P1012" s="264" t="s">
        <v>240</v>
      </c>
      <c r="Q1012" s="264" t="s">
        <v>240</v>
      </c>
      <c r="R1012" s="264" t="s">
        <v>240</v>
      </c>
      <c r="S1012" s="264" t="s">
        <v>240</v>
      </c>
      <c r="T1012" s="264" t="s">
        <v>240</v>
      </c>
      <c r="U1012" s="264" t="s">
        <v>240</v>
      </c>
      <c r="V1012" s="264" t="s">
        <v>240</v>
      </c>
      <c r="W1012" s="264" t="s">
        <v>240</v>
      </c>
      <c r="X1012" s="264" t="s">
        <v>240</v>
      </c>
      <c r="Y1012" s="264" t="s">
        <v>240</v>
      </c>
      <c r="Z1012" s="264" t="s">
        <v>240</v>
      </c>
      <c r="AA1012" s="264" t="s">
        <v>240</v>
      </c>
      <c r="AB1012" s="264" t="s">
        <v>240</v>
      </c>
      <c r="AC1012" s="264" t="s">
        <v>240</v>
      </c>
      <c r="AD1012" s="264" t="s">
        <v>240</v>
      </c>
      <c r="AE1012" s="264" t="s">
        <v>240</v>
      </c>
      <c r="AF1012" s="264" t="s">
        <v>240</v>
      </c>
      <c r="AG1012" s="264" t="s">
        <v>240</v>
      </c>
      <c r="AH1012" s="264" t="s">
        <v>240</v>
      </c>
      <c r="AI1012" s="264" t="s">
        <v>240</v>
      </c>
      <c r="AJ1012" s="264" t="s">
        <v>240</v>
      </c>
      <c r="AK1012" s="264" t="s">
        <v>240</v>
      </c>
      <c r="AL1012" s="264" t="s">
        <v>240</v>
      </c>
      <c r="AM1012" s="264" t="s">
        <v>240</v>
      </c>
      <c r="AN1012" s="264" t="s">
        <v>240</v>
      </c>
      <c r="AO1012" s="264" t="s">
        <v>240</v>
      </c>
      <c r="AP1012" s="264" t="s">
        <v>240</v>
      </c>
      <c r="AQ1012" s="264" t="s">
        <v>240</v>
      </c>
      <c r="AR1012" s="264" t="s">
        <v>240</v>
      </c>
      <c r="AS1012" s="264" t="s">
        <v>240</v>
      </c>
      <c r="AT1012" s="264" t="s">
        <v>240</v>
      </c>
      <c r="AU1012" s="264" t="s">
        <v>240</v>
      </c>
      <c r="AV1012" s="264" t="s">
        <v>240</v>
      </c>
      <c r="AW1012" s="264" t="s">
        <v>240</v>
      </c>
      <c r="AX1012" s="264" t="s">
        <v>240</v>
      </c>
      <c r="AY1012" s="264" t="s">
        <v>2044</v>
      </c>
      <c r="AZ1012" t="s">
        <v>240</v>
      </c>
    </row>
    <row r="1013" spans="1:52" ht="15" x14ac:dyDescent="0.25">
      <c r="A1013" s="273">
        <v>707358</v>
      </c>
      <c r="B1013" s="274" t="s">
        <v>261</v>
      </c>
      <c r="C1013" t="s">
        <v>188</v>
      </c>
      <c r="D1013" t="s">
        <v>186</v>
      </c>
      <c r="E1013" t="s">
        <v>186</v>
      </c>
      <c r="F1013" t="s">
        <v>188</v>
      </c>
      <c r="G1013" t="s">
        <v>188</v>
      </c>
      <c r="H1013" t="s">
        <v>186</v>
      </c>
      <c r="I1013" t="s">
        <v>187</v>
      </c>
      <c r="J1013" t="s">
        <v>187</v>
      </c>
      <c r="K1013" t="s">
        <v>188</v>
      </c>
      <c r="L1013" t="s">
        <v>188</v>
      </c>
      <c r="M1013" t="s">
        <v>187</v>
      </c>
      <c r="N1013" t="s">
        <v>187</v>
      </c>
      <c r="O1013" t="s">
        <v>240</v>
      </c>
      <c r="P1013" t="s">
        <v>240</v>
      </c>
      <c r="Q1013" t="s">
        <v>240</v>
      </c>
      <c r="R1013" t="s">
        <v>240</v>
      </c>
      <c r="S1013" t="s">
        <v>240</v>
      </c>
      <c r="T1013" t="s">
        <v>240</v>
      </c>
      <c r="U1013" t="s">
        <v>240</v>
      </c>
      <c r="V1013" t="s">
        <v>240</v>
      </c>
      <c r="W1013" t="s">
        <v>240</v>
      </c>
      <c r="X1013" t="s">
        <v>240</v>
      </c>
      <c r="Y1013" t="s">
        <v>240</v>
      </c>
      <c r="Z1013" t="s">
        <v>240</v>
      </c>
      <c r="AA1013" t="s">
        <v>240</v>
      </c>
      <c r="AB1013" t="s">
        <v>240</v>
      </c>
      <c r="AC1013" t="s">
        <v>240</v>
      </c>
      <c r="AD1013" t="s">
        <v>240</v>
      </c>
      <c r="AE1013" t="s">
        <v>240</v>
      </c>
      <c r="AF1013" t="s">
        <v>240</v>
      </c>
      <c r="AG1013" t="s">
        <v>240</v>
      </c>
      <c r="AH1013" t="s">
        <v>240</v>
      </c>
      <c r="AI1013" t="s">
        <v>240</v>
      </c>
      <c r="AJ1013" t="s">
        <v>240</v>
      </c>
      <c r="AK1013" t="s">
        <v>240</v>
      </c>
      <c r="AL1013" t="s">
        <v>240</v>
      </c>
      <c r="AM1013" t="s">
        <v>240</v>
      </c>
      <c r="AN1013" t="s">
        <v>240</v>
      </c>
      <c r="AO1013" t="s">
        <v>240</v>
      </c>
      <c r="AP1013" t="s">
        <v>240</v>
      </c>
      <c r="AQ1013" t="s">
        <v>240</v>
      </c>
      <c r="AR1013" t="s">
        <v>240</v>
      </c>
      <c r="AS1013"/>
      <c r="AT1013" t="s">
        <v>240</v>
      </c>
      <c r="AU1013" t="s">
        <v>240</v>
      </c>
      <c r="AV1013" t="s">
        <v>240</v>
      </c>
      <c r="AW1013" t="s">
        <v>240</v>
      </c>
      <c r="AX1013" s="259" t="s">
        <v>240</v>
      </c>
      <c r="AY1013"/>
      <c r="AZ1013" t="s">
        <v>240</v>
      </c>
    </row>
    <row r="1014" spans="1:52" ht="15" x14ac:dyDescent="0.25">
      <c r="A1014" s="273">
        <v>707359</v>
      </c>
      <c r="B1014" s="274" t="s">
        <v>261</v>
      </c>
      <c r="C1014" t="s">
        <v>188</v>
      </c>
      <c r="D1014" t="s">
        <v>188</v>
      </c>
      <c r="E1014" t="s">
        <v>188</v>
      </c>
      <c r="F1014" t="s">
        <v>188</v>
      </c>
      <c r="G1014" t="s">
        <v>188</v>
      </c>
      <c r="H1014" t="s">
        <v>188</v>
      </c>
      <c r="I1014" t="s">
        <v>188</v>
      </c>
      <c r="J1014" t="s">
        <v>188</v>
      </c>
      <c r="K1014" t="s">
        <v>188</v>
      </c>
      <c r="L1014" t="s">
        <v>188</v>
      </c>
      <c r="M1014" t="s">
        <v>187</v>
      </c>
      <c r="N1014" t="s">
        <v>187</v>
      </c>
      <c r="O1014" t="s">
        <v>240</v>
      </c>
      <c r="P1014" t="s">
        <v>240</v>
      </c>
      <c r="Q1014" t="s">
        <v>240</v>
      </c>
      <c r="R1014" t="s">
        <v>240</v>
      </c>
      <c r="S1014" t="s">
        <v>240</v>
      </c>
      <c r="T1014" t="s">
        <v>240</v>
      </c>
      <c r="U1014" t="s">
        <v>240</v>
      </c>
      <c r="V1014" t="s">
        <v>240</v>
      </c>
      <c r="W1014" t="s">
        <v>240</v>
      </c>
      <c r="X1014" t="s">
        <v>240</v>
      </c>
      <c r="Y1014" t="s">
        <v>240</v>
      </c>
      <c r="Z1014" t="s">
        <v>240</v>
      </c>
      <c r="AA1014" t="s">
        <v>240</v>
      </c>
      <c r="AB1014" t="s">
        <v>240</v>
      </c>
      <c r="AC1014" t="s">
        <v>240</v>
      </c>
      <c r="AD1014" t="s">
        <v>240</v>
      </c>
      <c r="AE1014" t="s">
        <v>240</v>
      </c>
      <c r="AF1014" t="s">
        <v>240</v>
      </c>
      <c r="AG1014" t="s">
        <v>240</v>
      </c>
      <c r="AH1014" t="s">
        <v>240</v>
      </c>
      <c r="AI1014" t="s">
        <v>240</v>
      </c>
      <c r="AJ1014" t="s">
        <v>240</v>
      </c>
      <c r="AK1014" t="s">
        <v>240</v>
      </c>
      <c r="AL1014" t="s">
        <v>240</v>
      </c>
      <c r="AM1014" t="s">
        <v>240</v>
      </c>
      <c r="AN1014" t="s">
        <v>240</v>
      </c>
      <c r="AO1014" t="s">
        <v>240</v>
      </c>
      <c r="AP1014" t="s">
        <v>240</v>
      </c>
      <c r="AQ1014" t="s">
        <v>240</v>
      </c>
      <c r="AR1014" t="s">
        <v>240</v>
      </c>
      <c r="AS1014"/>
      <c r="AT1014" t="s">
        <v>240</v>
      </c>
      <c r="AU1014" t="s">
        <v>240</v>
      </c>
      <c r="AV1014" t="s">
        <v>240</v>
      </c>
      <c r="AW1014" t="s">
        <v>240</v>
      </c>
      <c r="AX1014" s="259" t="s">
        <v>240</v>
      </c>
      <c r="AY1014"/>
      <c r="AZ1014" t="s">
        <v>240</v>
      </c>
    </row>
    <row r="1015" spans="1:52" ht="15" x14ac:dyDescent="0.25">
      <c r="A1015" s="273">
        <v>707360</v>
      </c>
      <c r="B1015" s="274" t="s">
        <v>261</v>
      </c>
      <c r="C1015" t="s">
        <v>186</v>
      </c>
      <c r="D1015" t="s">
        <v>186</v>
      </c>
      <c r="E1015" t="s">
        <v>188</v>
      </c>
      <c r="F1015" t="s">
        <v>188</v>
      </c>
      <c r="G1015" t="s">
        <v>188</v>
      </c>
      <c r="H1015" t="s">
        <v>188</v>
      </c>
      <c r="I1015" t="s">
        <v>187</v>
      </c>
      <c r="J1015" t="s">
        <v>187</v>
      </c>
      <c r="K1015" t="s">
        <v>187</v>
      </c>
      <c r="L1015" t="s">
        <v>187</v>
      </c>
      <c r="M1015" t="s">
        <v>187</v>
      </c>
      <c r="N1015" t="s">
        <v>187</v>
      </c>
      <c r="O1015" t="s">
        <v>240</v>
      </c>
      <c r="P1015" t="s">
        <v>240</v>
      </c>
      <c r="Q1015" t="s">
        <v>240</v>
      </c>
      <c r="R1015" t="s">
        <v>240</v>
      </c>
      <c r="S1015" t="s">
        <v>240</v>
      </c>
      <c r="T1015" t="s">
        <v>240</v>
      </c>
      <c r="U1015" t="s">
        <v>240</v>
      </c>
      <c r="V1015" t="s">
        <v>240</v>
      </c>
      <c r="W1015" t="s">
        <v>240</v>
      </c>
      <c r="X1015" t="s">
        <v>240</v>
      </c>
      <c r="Y1015" t="s">
        <v>240</v>
      </c>
      <c r="Z1015" t="s">
        <v>240</v>
      </c>
      <c r="AA1015" t="s">
        <v>240</v>
      </c>
      <c r="AB1015" t="s">
        <v>240</v>
      </c>
      <c r="AC1015" t="s">
        <v>240</v>
      </c>
      <c r="AD1015" t="s">
        <v>240</v>
      </c>
      <c r="AE1015" t="s">
        <v>240</v>
      </c>
      <c r="AF1015" t="s">
        <v>240</v>
      </c>
      <c r="AG1015" t="s">
        <v>240</v>
      </c>
      <c r="AH1015" t="s">
        <v>240</v>
      </c>
      <c r="AI1015" t="s">
        <v>240</v>
      </c>
      <c r="AJ1015" t="s">
        <v>240</v>
      </c>
      <c r="AK1015" t="s">
        <v>240</v>
      </c>
      <c r="AL1015" t="s">
        <v>240</v>
      </c>
      <c r="AM1015" t="s">
        <v>240</v>
      </c>
      <c r="AN1015" t="s">
        <v>240</v>
      </c>
      <c r="AO1015" t="s">
        <v>240</v>
      </c>
      <c r="AP1015" t="s">
        <v>240</v>
      </c>
      <c r="AQ1015" t="s">
        <v>240</v>
      </c>
      <c r="AR1015" t="s">
        <v>240</v>
      </c>
      <c r="AS1015" t="s">
        <v>240</v>
      </c>
      <c r="AT1015" t="s">
        <v>240</v>
      </c>
      <c r="AU1015" t="s">
        <v>240</v>
      </c>
      <c r="AV1015" t="s">
        <v>240</v>
      </c>
      <c r="AW1015" t="s">
        <v>240</v>
      </c>
      <c r="AX1015" s="259" t="s">
        <v>240</v>
      </c>
      <c r="AY1015"/>
      <c r="AZ1015" t="s">
        <v>240</v>
      </c>
    </row>
    <row r="1016" spans="1:52" ht="15" x14ac:dyDescent="0.25">
      <c r="A1016" s="273">
        <v>707361</v>
      </c>
      <c r="B1016" s="274" t="s">
        <v>261</v>
      </c>
      <c r="C1016" t="s">
        <v>186</v>
      </c>
      <c r="D1016" t="s">
        <v>186</v>
      </c>
      <c r="E1016" t="s">
        <v>186</v>
      </c>
      <c r="F1016" t="s">
        <v>188</v>
      </c>
      <c r="G1016" t="s">
        <v>186</v>
      </c>
      <c r="H1016" t="s">
        <v>187</v>
      </c>
      <c r="I1016" t="s">
        <v>188</v>
      </c>
      <c r="J1016" t="s">
        <v>188</v>
      </c>
      <c r="K1016" t="s">
        <v>188</v>
      </c>
      <c r="L1016" t="s">
        <v>188</v>
      </c>
      <c r="M1016" t="s">
        <v>188</v>
      </c>
      <c r="N1016" t="s">
        <v>188</v>
      </c>
      <c r="O1016" t="s">
        <v>240</v>
      </c>
      <c r="P1016" t="s">
        <v>240</v>
      </c>
      <c r="Q1016" t="s">
        <v>240</v>
      </c>
      <c r="R1016" t="s">
        <v>240</v>
      </c>
      <c r="S1016" t="s">
        <v>240</v>
      </c>
      <c r="T1016" t="s">
        <v>240</v>
      </c>
      <c r="U1016" t="s">
        <v>240</v>
      </c>
      <c r="V1016" t="s">
        <v>240</v>
      </c>
      <c r="W1016" t="s">
        <v>240</v>
      </c>
      <c r="X1016" t="s">
        <v>240</v>
      </c>
      <c r="Y1016" t="s">
        <v>240</v>
      </c>
      <c r="Z1016" t="s">
        <v>240</v>
      </c>
      <c r="AA1016" t="s">
        <v>240</v>
      </c>
      <c r="AB1016" t="s">
        <v>240</v>
      </c>
      <c r="AC1016" t="s">
        <v>240</v>
      </c>
      <c r="AD1016" t="s">
        <v>240</v>
      </c>
      <c r="AE1016" t="s">
        <v>240</v>
      </c>
      <c r="AF1016" t="s">
        <v>240</v>
      </c>
      <c r="AG1016" t="s">
        <v>240</v>
      </c>
      <c r="AH1016" t="s">
        <v>240</v>
      </c>
      <c r="AI1016" t="s">
        <v>240</v>
      </c>
      <c r="AJ1016" t="s">
        <v>240</v>
      </c>
      <c r="AK1016" t="s">
        <v>240</v>
      </c>
      <c r="AL1016" t="s">
        <v>240</v>
      </c>
      <c r="AM1016" t="s">
        <v>240</v>
      </c>
      <c r="AN1016" t="s">
        <v>240</v>
      </c>
      <c r="AO1016" t="s">
        <v>240</v>
      </c>
      <c r="AP1016" t="s">
        <v>240</v>
      </c>
      <c r="AQ1016" t="s">
        <v>240</v>
      </c>
      <c r="AR1016" t="s">
        <v>240</v>
      </c>
      <c r="AS1016" t="s">
        <v>240</v>
      </c>
      <c r="AT1016" t="s">
        <v>240</v>
      </c>
      <c r="AU1016" t="s">
        <v>240</v>
      </c>
      <c r="AV1016" t="s">
        <v>240</v>
      </c>
      <c r="AW1016" t="s">
        <v>240</v>
      </c>
      <c r="AX1016" s="259" t="s">
        <v>240</v>
      </c>
      <c r="AY1016"/>
      <c r="AZ1016" t="s">
        <v>240</v>
      </c>
    </row>
    <row r="1017" spans="1:52" ht="15" x14ac:dyDescent="0.25">
      <c r="A1017" s="272">
        <v>707362</v>
      </c>
      <c r="B1017" s="268" t="s">
        <v>261</v>
      </c>
      <c r="C1017" s="264" t="s">
        <v>187</v>
      </c>
      <c r="D1017" s="264" t="s">
        <v>188</v>
      </c>
      <c r="E1017" s="264" t="s">
        <v>187</v>
      </c>
      <c r="F1017" s="264" t="s">
        <v>188</v>
      </c>
      <c r="G1017" s="264" t="s">
        <v>187</v>
      </c>
      <c r="H1017" s="264" t="s">
        <v>188</v>
      </c>
      <c r="I1017" s="264" t="s">
        <v>187</v>
      </c>
      <c r="J1017" s="264" t="s">
        <v>187</v>
      </c>
      <c r="K1017" s="264" t="s">
        <v>187</v>
      </c>
      <c r="L1017" s="264" t="s">
        <v>187</v>
      </c>
      <c r="M1017" t="s">
        <v>188</v>
      </c>
      <c r="N1017" t="s">
        <v>186</v>
      </c>
      <c r="O1017" s="264" t="s">
        <v>240</v>
      </c>
      <c r="P1017" s="264" t="s">
        <v>240</v>
      </c>
      <c r="Q1017" s="264" t="s">
        <v>240</v>
      </c>
      <c r="R1017" s="264" t="s">
        <v>240</v>
      </c>
      <c r="S1017" s="264" t="s">
        <v>240</v>
      </c>
      <c r="T1017" s="264" t="s">
        <v>240</v>
      </c>
      <c r="U1017" s="264" t="s">
        <v>240</v>
      </c>
      <c r="V1017" s="264" t="s">
        <v>240</v>
      </c>
      <c r="W1017" s="264" t="s">
        <v>240</v>
      </c>
      <c r="X1017" s="264" t="s">
        <v>240</v>
      </c>
      <c r="Y1017" s="264" t="s">
        <v>240</v>
      </c>
      <c r="Z1017" s="264" t="s">
        <v>240</v>
      </c>
      <c r="AA1017" s="264" t="s">
        <v>240</v>
      </c>
      <c r="AB1017" s="264" t="s">
        <v>240</v>
      </c>
      <c r="AC1017" s="264" t="s">
        <v>240</v>
      </c>
      <c r="AD1017" s="264" t="s">
        <v>240</v>
      </c>
      <c r="AE1017" s="264" t="s">
        <v>240</v>
      </c>
      <c r="AF1017" s="264" t="s">
        <v>240</v>
      </c>
      <c r="AG1017" s="264" t="s">
        <v>240</v>
      </c>
      <c r="AH1017" s="264" t="s">
        <v>240</v>
      </c>
      <c r="AI1017" s="264" t="s">
        <v>240</v>
      </c>
      <c r="AJ1017" s="264" t="s">
        <v>240</v>
      </c>
      <c r="AK1017" s="264" t="s">
        <v>240</v>
      </c>
      <c r="AL1017" s="264" t="s">
        <v>240</v>
      </c>
      <c r="AM1017" s="264" t="s">
        <v>240</v>
      </c>
      <c r="AN1017" s="264" t="s">
        <v>240</v>
      </c>
      <c r="AO1017" s="264" t="s">
        <v>240</v>
      </c>
      <c r="AP1017" s="264" t="s">
        <v>240</v>
      </c>
      <c r="AQ1017" s="264" t="s">
        <v>240</v>
      </c>
      <c r="AR1017" s="264" t="s">
        <v>240</v>
      </c>
      <c r="AS1017" s="264" t="s">
        <v>240</v>
      </c>
      <c r="AT1017" s="264" t="s">
        <v>240</v>
      </c>
      <c r="AU1017" s="264" t="s">
        <v>240</v>
      </c>
      <c r="AV1017" s="264" t="s">
        <v>240</v>
      </c>
      <c r="AW1017" s="264" t="s">
        <v>240</v>
      </c>
      <c r="AX1017" s="264" t="s">
        <v>240</v>
      </c>
      <c r="AY1017" s="264" t="s">
        <v>2044</v>
      </c>
      <c r="AZ1017" t="s">
        <v>240</v>
      </c>
    </row>
    <row r="1018" spans="1:52" ht="15" x14ac:dyDescent="0.25">
      <c r="A1018" s="272">
        <v>707363</v>
      </c>
      <c r="B1018" s="268" t="s">
        <v>261</v>
      </c>
      <c r="C1018" s="264" t="s">
        <v>187</v>
      </c>
      <c r="D1018" s="264" t="s">
        <v>187</v>
      </c>
      <c r="E1018" s="264" t="s">
        <v>187</v>
      </c>
      <c r="F1018" s="264" t="s">
        <v>188</v>
      </c>
      <c r="G1018" s="264" t="s">
        <v>187</v>
      </c>
      <c r="H1018" s="264" t="s">
        <v>188</v>
      </c>
      <c r="I1018" s="264" t="s">
        <v>187</v>
      </c>
      <c r="J1018" s="264" t="s">
        <v>187</v>
      </c>
      <c r="K1018" s="264" t="s">
        <v>187</v>
      </c>
      <c r="L1018" s="264" t="s">
        <v>187</v>
      </c>
      <c r="M1018" t="s">
        <v>2124</v>
      </c>
      <c r="N1018" t="s">
        <v>186</v>
      </c>
      <c r="O1018" s="264" t="s">
        <v>240</v>
      </c>
      <c r="P1018" s="264" t="s">
        <v>240</v>
      </c>
      <c r="Q1018" s="264" t="s">
        <v>240</v>
      </c>
      <c r="R1018" s="264" t="s">
        <v>240</v>
      </c>
      <c r="S1018" s="264" t="s">
        <v>240</v>
      </c>
      <c r="T1018" s="264" t="s">
        <v>240</v>
      </c>
      <c r="U1018" s="264" t="s">
        <v>240</v>
      </c>
      <c r="V1018" s="264" t="s">
        <v>240</v>
      </c>
      <c r="W1018" s="264" t="s">
        <v>240</v>
      </c>
      <c r="X1018" s="264" t="s">
        <v>240</v>
      </c>
      <c r="Y1018" s="264" t="s">
        <v>240</v>
      </c>
      <c r="Z1018" s="264" t="s">
        <v>240</v>
      </c>
      <c r="AA1018" s="264" t="s">
        <v>240</v>
      </c>
      <c r="AB1018" s="264" t="s">
        <v>240</v>
      </c>
      <c r="AC1018" s="264" t="s">
        <v>240</v>
      </c>
      <c r="AD1018" s="264" t="s">
        <v>240</v>
      </c>
      <c r="AE1018" s="264" t="s">
        <v>240</v>
      </c>
      <c r="AF1018" s="264" t="s">
        <v>240</v>
      </c>
      <c r="AG1018" s="264" t="s">
        <v>240</v>
      </c>
      <c r="AH1018" s="264" t="s">
        <v>240</v>
      </c>
      <c r="AI1018" s="264" t="s">
        <v>240</v>
      </c>
      <c r="AJ1018" s="264" t="s">
        <v>240</v>
      </c>
      <c r="AK1018" s="264" t="s">
        <v>240</v>
      </c>
      <c r="AL1018" s="264" t="s">
        <v>240</v>
      </c>
      <c r="AM1018" s="264" t="s">
        <v>240</v>
      </c>
      <c r="AN1018" s="264" t="s">
        <v>240</v>
      </c>
      <c r="AO1018" s="264" t="s">
        <v>240</v>
      </c>
      <c r="AP1018" s="264" t="s">
        <v>240</v>
      </c>
      <c r="AQ1018" s="264" t="s">
        <v>240</v>
      </c>
      <c r="AR1018" s="264" t="s">
        <v>240</v>
      </c>
      <c r="AS1018" s="264" t="s">
        <v>240</v>
      </c>
      <c r="AT1018" s="264" t="s">
        <v>240</v>
      </c>
      <c r="AU1018" s="264" t="s">
        <v>240</v>
      </c>
      <c r="AV1018" s="264" t="s">
        <v>240</v>
      </c>
      <c r="AW1018" s="264" t="s">
        <v>240</v>
      </c>
      <c r="AX1018" s="264" t="s">
        <v>240</v>
      </c>
      <c r="AY1018" s="264" t="s">
        <v>2044</v>
      </c>
      <c r="AZ1018" t="s">
        <v>240</v>
      </c>
    </row>
    <row r="1019" spans="1:52" ht="15" x14ac:dyDescent="0.25">
      <c r="A1019" s="272">
        <v>707364</v>
      </c>
      <c r="B1019" s="268" t="s">
        <v>261</v>
      </c>
      <c r="C1019" s="264" t="s">
        <v>187</v>
      </c>
      <c r="D1019" s="264" t="s">
        <v>187</v>
      </c>
      <c r="E1019" s="264" t="s">
        <v>187</v>
      </c>
      <c r="F1019" s="264" t="s">
        <v>188</v>
      </c>
      <c r="G1019" s="264" t="s">
        <v>187</v>
      </c>
      <c r="H1019" s="264" t="s">
        <v>188</v>
      </c>
      <c r="I1019" s="264" t="s">
        <v>187</v>
      </c>
      <c r="J1019" s="264" t="s">
        <v>187</v>
      </c>
      <c r="K1019" s="264" t="s">
        <v>187</v>
      </c>
      <c r="L1019" s="264" t="s">
        <v>187</v>
      </c>
      <c r="M1019" t="s">
        <v>186</v>
      </c>
      <c r="N1019" t="s">
        <v>186</v>
      </c>
      <c r="O1019" s="264" t="s">
        <v>240</v>
      </c>
      <c r="P1019" s="264" t="s">
        <v>240</v>
      </c>
      <c r="Q1019" s="264" t="s">
        <v>240</v>
      </c>
      <c r="R1019" s="264" t="s">
        <v>240</v>
      </c>
      <c r="S1019" s="264" t="s">
        <v>240</v>
      </c>
      <c r="T1019" s="264" t="s">
        <v>240</v>
      </c>
      <c r="U1019" s="264" t="s">
        <v>240</v>
      </c>
      <c r="V1019" s="264" t="s">
        <v>240</v>
      </c>
      <c r="W1019" s="264" t="s">
        <v>240</v>
      </c>
      <c r="X1019" s="264" t="s">
        <v>240</v>
      </c>
      <c r="Y1019" s="264" t="s">
        <v>240</v>
      </c>
      <c r="Z1019" s="264" t="s">
        <v>240</v>
      </c>
      <c r="AA1019" s="264" t="s">
        <v>240</v>
      </c>
      <c r="AB1019" s="264" t="s">
        <v>240</v>
      </c>
      <c r="AC1019" s="264" t="s">
        <v>240</v>
      </c>
      <c r="AD1019" s="264" t="s">
        <v>240</v>
      </c>
      <c r="AE1019" s="264" t="s">
        <v>240</v>
      </c>
      <c r="AF1019" s="264" t="s">
        <v>240</v>
      </c>
      <c r="AG1019" s="264" t="s">
        <v>240</v>
      </c>
      <c r="AH1019" s="264" t="s">
        <v>240</v>
      </c>
      <c r="AI1019" s="264" t="s">
        <v>240</v>
      </c>
      <c r="AJ1019" s="264" t="s">
        <v>240</v>
      </c>
      <c r="AK1019" s="264" t="s">
        <v>240</v>
      </c>
      <c r="AL1019" s="264" t="s">
        <v>240</v>
      </c>
      <c r="AM1019" s="264" t="s">
        <v>240</v>
      </c>
      <c r="AN1019" s="264" t="s">
        <v>240</v>
      </c>
      <c r="AO1019" s="264" t="s">
        <v>240</v>
      </c>
      <c r="AP1019" s="264" t="s">
        <v>240</v>
      </c>
      <c r="AQ1019" s="264" t="s">
        <v>240</v>
      </c>
      <c r="AR1019" s="264" t="s">
        <v>240</v>
      </c>
      <c r="AS1019" s="264" t="s">
        <v>240</v>
      </c>
      <c r="AT1019" s="264" t="s">
        <v>240</v>
      </c>
      <c r="AU1019" s="264" t="s">
        <v>240</v>
      </c>
      <c r="AV1019" s="264" t="s">
        <v>240</v>
      </c>
      <c r="AW1019" s="264" t="s">
        <v>240</v>
      </c>
      <c r="AX1019" s="264" t="s">
        <v>240</v>
      </c>
      <c r="AY1019" s="264" t="s">
        <v>2044</v>
      </c>
      <c r="AZ1019" t="s">
        <v>240</v>
      </c>
    </row>
    <row r="1020" spans="1:52" ht="15" x14ac:dyDescent="0.25">
      <c r="A1020" s="273">
        <v>707365</v>
      </c>
      <c r="B1020" s="274" t="s">
        <v>261</v>
      </c>
      <c r="C1020" t="s">
        <v>188</v>
      </c>
      <c r="D1020" t="s">
        <v>186</v>
      </c>
      <c r="E1020" t="s">
        <v>187</v>
      </c>
      <c r="F1020" t="s">
        <v>187</v>
      </c>
      <c r="G1020" t="s">
        <v>187</v>
      </c>
      <c r="H1020" t="s">
        <v>186</v>
      </c>
      <c r="I1020" t="s">
        <v>188</v>
      </c>
      <c r="J1020" t="s">
        <v>187</v>
      </c>
      <c r="K1020" t="s">
        <v>187</v>
      </c>
      <c r="L1020" t="s">
        <v>187</v>
      </c>
      <c r="M1020" t="s">
        <v>187</v>
      </c>
      <c r="N1020" t="s">
        <v>187</v>
      </c>
      <c r="O1020" t="s">
        <v>240</v>
      </c>
      <c r="P1020" t="s">
        <v>240</v>
      </c>
      <c r="Q1020" t="s">
        <v>240</v>
      </c>
      <c r="R1020" t="s">
        <v>240</v>
      </c>
      <c r="S1020" t="s">
        <v>240</v>
      </c>
      <c r="T1020" t="s">
        <v>240</v>
      </c>
      <c r="U1020" t="s">
        <v>240</v>
      </c>
      <c r="V1020" t="s">
        <v>240</v>
      </c>
      <c r="W1020" t="s">
        <v>240</v>
      </c>
      <c r="X1020" t="s">
        <v>240</v>
      </c>
      <c r="Y1020" t="s">
        <v>240</v>
      </c>
      <c r="Z1020" t="s">
        <v>240</v>
      </c>
      <c r="AA1020" t="s">
        <v>240</v>
      </c>
      <c r="AB1020" t="s">
        <v>240</v>
      </c>
      <c r="AC1020" t="s">
        <v>240</v>
      </c>
      <c r="AD1020" t="s">
        <v>240</v>
      </c>
      <c r="AE1020" t="s">
        <v>240</v>
      </c>
      <c r="AF1020" t="s">
        <v>240</v>
      </c>
      <c r="AG1020" t="s">
        <v>240</v>
      </c>
      <c r="AH1020" t="s">
        <v>240</v>
      </c>
      <c r="AI1020" t="s">
        <v>240</v>
      </c>
      <c r="AJ1020" t="s">
        <v>240</v>
      </c>
      <c r="AK1020" t="s">
        <v>240</v>
      </c>
      <c r="AL1020" t="s">
        <v>240</v>
      </c>
      <c r="AM1020" t="s">
        <v>240</v>
      </c>
      <c r="AN1020" t="s">
        <v>240</v>
      </c>
      <c r="AO1020" t="s">
        <v>240</v>
      </c>
      <c r="AP1020" t="s">
        <v>240</v>
      </c>
      <c r="AQ1020" t="s">
        <v>240</v>
      </c>
      <c r="AR1020" t="s">
        <v>240</v>
      </c>
      <c r="AS1020" t="s">
        <v>240</v>
      </c>
      <c r="AT1020" t="s">
        <v>240</v>
      </c>
      <c r="AU1020" t="s">
        <v>240</v>
      </c>
      <c r="AV1020" t="s">
        <v>240</v>
      </c>
      <c r="AW1020" t="s">
        <v>240</v>
      </c>
      <c r="AX1020" s="259" t="s">
        <v>240</v>
      </c>
      <c r="AY1020"/>
      <c r="AZ1020" t="s">
        <v>240</v>
      </c>
    </row>
    <row r="1021" spans="1:52" ht="15" x14ac:dyDescent="0.25">
      <c r="A1021" s="273">
        <v>707366</v>
      </c>
      <c r="B1021" s="274" t="s">
        <v>467</v>
      </c>
      <c r="C1021" t="s">
        <v>188</v>
      </c>
      <c r="D1021" t="s">
        <v>188</v>
      </c>
      <c r="E1021" t="s">
        <v>186</v>
      </c>
      <c r="F1021" t="s">
        <v>187</v>
      </c>
      <c r="G1021" t="s">
        <v>188</v>
      </c>
      <c r="H1021" t="s">
        <v>188</v>
      </c>
      <c r="I1021" t="s">
        <v>188</v>
      </c>
      <c r="J1021" t="s">
        <v>187</v>
      </c>
      <c r="K1021" t="s">
        <v>187</v>
      </c>
      <c r="L1021" t="s">
        <v>188</v>
      </c>
      <c r="M1021" t="s">
        <v>188</v>
      </c>
      <c r="N1021" t="s">
        <v>188</v>
      </c>
      <c r="O1021" t="s">
        <v>240</v>
      </c>
      <c r="P1021" t="s">
        <v>240</v>
      </c>
      <c r="Q1021" t="s">
        <v>240</v>
      </c>
      <c r="R1021" t="s">
        <v>240</v>
      </c>
      <c r="S1021" t="s">
        <v>240</v>
      </c>
      <c r="T1021" t="s">
        <v>240</v>
      </c>
      <c r="U1021" t="s">
        <v>240</v>
      </c>
      <c r="V1021" t="s">
        <v>240</v>
      </c>
      <c r="W1021" t="s">
        <v>240</v>
      </c>
      <c r="X1021" t="s">
        <v>240</v>
      </c>
      <c r="Y1021" t="s">
        <v>240</v>
      </c>
      <c r="Z1021" t="s">
        <v>240</v>
      </c>
      <c r="AA1021" t="s">
        <v>240</v>
      </c>
      <c r="AB1021" t="s">
        <v>240</v>
      </c>
      <c r="AC1021" t="s">
        <v>240</v>
      </c>
      <c r="AD1021" t="s">
        <v>240</v>
      </c>
      <c r="AE1021" t="s">
        <v>240</v>
      </c>
      <c r="AF1021" t="s">
        <v>240</v>
      </c>
      <c r="AG1021" t="s">
        <v>240</v>
      </c>
      <c r="AH1021" t="s">
        <v>240</v>
      </c>
      <c r="AI1021" t="s">
        <v>240</v>
      </c>
      <c r="AJ1021" t="s">
        <v>240</v>
      </c>
      <c r="AK1021" t="s">
        <v>240</v>
      </c>
      <c r="AL1021" t="s">
        <v>240</v>
      </c>
      <c r="AM1021" t="s">
        <v>240</v>
      </c>
      <c r="AN1021" t="s">
        <v>240</v>
      </c>
      <c r="AO1021" t="s">
        <v>240</v>
      </c>
      <c r="AP1021" t="s">
        <v>240</v>
      </c>
      <c r="AQ1021" t="s">
        <v>240</v>
      </c>
      <c r="AR1021" t="s">
        <v>240</v>
      </c>
      <c r="AS1021" t="s">
        <v>240</v>
      </c>
      <c r="AT1021" t="s">
        <v>240</v>
      </c>
      <c r="AU1021" t="s">
        <v>240</v>
      </c>
      <c r="AV1021" t="s">
        <v>240</v>
      </c>
      <c r="AW1021" t="s">
        <v>240</v>
      </c>
      <c r="AX1021" s="259" t="s">
        <v>240</v>
      </c>
      <c r="AY1021"/>
      <c r="AZ1021" t="s">
        <v>240</v>
      </c>
    </row>
    <row r="1022" spans="1:52" ht="15" x14ac:dyDescent="0.25">
      <c r="A1022" s="272">
        <v>707367</v>
      </c>
      <c r="B1022" s="268" t="s">
        <v>261</v>
      </c>
      <c r="C1022" s="264" t="s">
        <v>188</v>
      </c>
      <c r="D1022" s="264" t="s">
        <v>188</v>
      </c>
      <c r="E1022" s="264" t="s">
        <v>188</v>
      </c>
      <c r="F1022" s="264" t="s">
        <v>188</v>
      </c>
      <c r="G1022" s="264" t="s">
        <v>188</v>
      </c>
      <c r="H1022" s="264" t="s">
        <v>188</v>
      </c>
      <c r="I1022" s="264" t="s">
        <v>187</v>
      </c>
      <c r="J1022" s="264" t="s">
        <v>187</v>
      </c>
      <c r="K1022" s="264" t="s">
        <v>187</v>
      </c>
      <c r="L1022" s="264" t="s">
        <v>187</v>
      </c>
      <c r="M1022" t="s">
        <v>2124</v>
      </c>
      <c r="N1022" t="s">
        <v>186</v>
      </c>
      <c r="O1022" s="264" t="s">
        <v>240</v>
      </c>
      <c r="P1022" s="264" t="s">
        <v>240</v>
      </c>
      <c r="Q1022" s="264" t="s">
        <v>240</v>
      </c>
      <c r="R1022" s="264" t="s">
        <v>240</v>
      </c>
      <c r="S1022" s="264" t="s">
        <v>240</v>
      </c>
      <c r="T1022" s="264" t="s">
        <v>240</v>
      </c>
      <c r="U1022" s="264" t="s">
        <v>240</v>
      </c>
      <c r="V1022" s="264" t="s">
        <v>240</v>
      </c>
      <c r="W1022" s="264" t="s">
        <v>240</v>
      </c>
      <c r="X1022" s="264" t="s">
        <v>240</v>
      </c>
      <c r="Y1022" s="264" t="s">
        <v>240</v>
      </c>
      <c r="Z1022" s="264" t="s">
        <v>240</v>
      </c>
      <c r="AA1022" s="264" t="s">
        <v>240</v>
      </c>
      <c r="AB1022" s="264" t="s">
        <v>240</v>
      </c>
      <c r="AC1022" s="264" t="s">
        <v>240</v>
      </c>
      <c r="AD1022" s="264" t="s">
        <v>240</v>
      </c>
      <c r="AE1022" s="264" t="s">
        <v>240</v>
      </c>
      <c r="AF1022" s="264" t="s">
        <v>240</v>
      </c>
      <c r="AG1022" s="264" t="s">
        <v>240</v>
      </c>
      <c r="AH1022" s="264" t="s">
        <v>240</v>
      </c>
      <c r="AI1022" s="264" t="s">
        <v>240</v>
      </c>
      <c r="AJ1022" s="264" t="s">
        <v>240</v>
      </c>
      <c r="AK1022" s="264" t="s">
        <v>240</v>
      </c>
      <c r="AL1022" s="264" t="s">
        <v>240</v>
      </c>
      <c r="AM1022" s="264" t="s">
        <v>240</v>
      </c>
      <c r="AN1022" s="264" t="s">
        <v>240</v>
      </c>
      <c r="AO1022" s="264" t="s">
        <v>240</v>
      </c>
      <c r="AP1022" s="264" t="s">
        <v>240</v>
      </c>
      <c r="AQ1022" s="264" t="s">
        <v>240</v>
      </c>
      <c r="AR1022" s="264" t="s">
        <v>240</v>
      </c>
      <c r="AS1022" s="264" t="s">
        <v>240</v>
      </c>
      <c r="AT1022" s="264" t="s">
        <v>240</v>
      </c>
      <c r="AU1022" s="264" t="s">
        <v>240</v>
      </c>
      <c r="AV1022" s="264" t="s">
        <v>240</v>
      </c>
      <c r="AW1022" s="264" t="s">
        <v>240</v>
      </c>
      <c r="AX1022" s="264" t="s">
        <v>240</v>
      </c>
      <c r="AY1022" s="264" t="s">
        <v>2044</v>
      </c>
      <c r="AZ1022" t="s">
        <v>240</v>
      </c>
    </row>
    <row r="1023" spans="1:52" ht="15" x14ac:dyDescent="0.25">
      <c r="A1023" s="273">
        <v>707368</v>
      </c>
      <c r="B1023" s="274" t="s">
        <v>467</v>
      </c>
      <c r="C1023" t="s">
        <v>188</v>
      </c>
      <c r="D1023" t="s">
        <v>188</v>
      </c>
      <c r="E1023" t="s">
        <v>188</v>
      </c>
      <c r="F1023" t="s">
        <v>188</v>
      </c>
      <c r="G1023" t="s">
        <v>188</v>
      </c>
      <c r="H1023" t="s">
        <v>188</v>
      </c>
      <c r="I1023" t="s">
        <v>188</v>
      </c>
      <c r="J1023" t="s">
        <v>188</v>
      </c>
      <c r="K1023" t="s">
        <v>188</v>
      </c>
      <c r="L1023" t="s">
        <v>188</v>
      </c>
      <c r="M1023" t="s">
        <v>188</v>
      </c>
      <c r="N1023" t="s">
        <v>188</v>
      </c>
      <c r="O1023" t="s">
        <v>240</v>
      </c>
      <c r="P1023" t="s">
        <v>240</v>
      </c>
      <c r="Q1023" t="s">
        <v>240</v>
      </c>
      <c r="R1023" t="s">
        <v>240</v>
      </c>
      <c r="S1023" t="s">
        <v>240</v>
      </c>
      <c r="T1023" t="s">
        <v>240</v>
      </c>
      <c r="U1023" t="s">
        <v>240</v>
      </c>
      <c r="V1023" t="s">
        <v>240</v>
      </c>
      <c r="W1023" t="s">
        <v>240</v>
      </c>
      <c r="X1023" t="s">
        <v>240</v>
      </c>
      <c r="Y1023" t="s">
        <v>240</v>
      </c>
      <c r="Z1023" t="s">
        <v>240</v>
      </c>
      <c r="AA1023" t="s">
        <v>240</v>
      </c>
      <c r="AB1023" t="s">
        <v>240</v>
      </c>
      <c r="AC1023" t="s">
        <v>240</v>
      </c>
      <c r="AD1023" t="s">
        <v>240</v>
      </c>
      <c r="AE1023" t="s">
        <v>240</v>
      </c>
      <c r="AF1023" t="s">
        <v>240</v>
      </c>
      <c r="AG1023" t="s">
        <v>240</v>
      </c>
      <c r="AH1023" t="s">
        <v>240</v>
      </c>
      <c r="AI1023" t="s">
        <v>240</v>
      </c>
      <c r="AJ1023" t="s">
        <v>240</v>
      </c>
      <c r="AK1023" t="s">
        <v>240</v>
      </c>
      <c r="AL1023" t="s">
        <v>240</v>
      </c>
      <c r="AM1023" t="s">
        <v>240</v>
      </c>
      <c r="AN1023" t="s">
        <v>240</v>
      </c>
      <c r="AO1023" t="s">
        <v>240</v>
      </c>
      <c r="AP1023" t="s">
        <v>240</v>
      </c>
      <c r="AQ1023" t="s">
        <v>240</v>
      </c>
      <c r="AR1023" t="s">
        <v>240</v>
      </c>
      <c r="AS1023" t="s">
        <v>240</v>
      </c>
      <c r="AT1023" t="s">
        <v>240</v>
      </c>
      <c r="AU1023" t="s">
        <v>240</v>
      </c>
      <c r="AV1023" t="s">
        <v>240</v>
      </c>
      <c r="AW1023" t="s">
        <v>240</v>
      </c>
      <c r="AX1023" s="259" t="s">
        <v>240</v>
      </c>
      <c r="AY1023"/>
      <c r="AZ1023" t="s">
        <v>240</v>
      </c>
    </row>
    <row r="1024" spans="1:52" ht="15" x14ac:dyDescent="0.25">
      <c r="A1024" s="272">
        <v>707369</v>
      </c>
      <c r="B1024" s="268" t="s">
        <v>261</v>
      </c>
      <c r="C1024" s="264" t="s">
        <v>188</v>
      </c>
      <c r="D1024" s="264" t="s">
        <v>188</v>
      </c>
      <c r="E1024" s="264" t="s">
        <v>187</v>
      </c>
      <c r="F1024" s="264" t="s">
        <v>187</v>
      </c>
      <c r="G1024" s="264" t="s">
        <v>188</v>
      </c>
      <c r="H1024" s="264" t="s">
        <v>188</v>
      </c>
      <c r="I1024" s="264" t="s">
        <v>187</v>
      </c>
      <c r="J1024" s="264" t="s">
        <v>187</v>
      </c>
      <c r="K1024" s="264" t="s">
        <v>187</v>
      </c>
      <c r="L1024" s="264" t="s">
        <v>187</v>
      </c>
      <c r="M1024" t="s">
        <v>186</v>
      </c>
      <c r="N1024" t="s">
        <v>186</v>
      </c>
      <c r="O1024" s="264" t="s">
        <v>240</v>
      </c>
      <c r="P1024" s="264" t="s">
        <v>240</v>
      </c>
      <c r="Q1024" s="264" t="s">
        <v>240</v>
      </c>
      <c r="R1024" s="264" t="s">
        <v>240</v>
      </c>
      <c r="S1024" s="264" t="s">
        <v>240</v>
      </c>
      <c r="T1024" s="264" t="s">
        <v>240</v>
      </c>
      <c r="U1024" s="264" t="s">
        <v>240</v>
      </c>
      <c r="V1024" s="264" t="s">
        <v>240</v>
      </c>
      <c r="W1024" s="264" t="s">
        <v>240</v>
      </c>
      <c r="X1024" s="264" t="s">
        <v>240</v>
      </c>
      <c r="Y1024" s="264" t="s">
        <v>240</v>
      </c>
      <c r="Z1024" s="264" t="s">
        <v>240</v>
      </c>
      <c r="AA1024" s="264" t="s">
        <v>240</v>
      </c>
      <c r="AB1024" s="264" t="s">
        <v>240</v>
      </c>
      <c r="AC1024" s="264" t="s">
        <v>240</v>
      </c>
      <c r="AD1024" s="264" t="s">
        <v>240</v>
      </c>
      <c r="AE1024" s="264" t="s">
        <v>240</v>
      </c>
      <c r="AF1024" s="264" t="s">
        <v>240</v>
      </c>
      <c r="AG1024" s="264" t="s">
        <v>240</v>
      </c>
      <c r="AH1024" s="264" t="s">
        <v>240</v>
      </c>
      <c r="AI1024" s="264" t="s">
        <v>240</v>
      </c>
      <c r="AJ1024" s="264" t="s">
        <v>240</v>
      </c>
      <c r="AK1024" s="264" t="s">
        <v>240</v>
      </c>
      <c r="AL1024" s="264" t="s">
        <v>240</v>
      </c>
      <c r="AM1024" s="264" t="s">
        <v>240</v>
      </c>
      <c r="AN1024" s="264" t="s">
        <v>240</v>
      </c>
      <c r="AO1024" s="264" t="s">
        <v>240</v>
      </c>
      <c r="AP1024" s="264" t="s">
        <v>240</v>
      </c>
      <c r="AQ1024" s="264" t="s">
        <v>240</v>
      </c>
      <c r="AR1024" s="264" t="s">
        <v>240</v>
      </c>
      <c r="AS1024" s="264" t="s">
        <v>240</v>
      </c>
      <c r="AT1024" s="264" t="s">
        <v>240</v>
      </c>
      <c r="AU1024" s="264" t="s">
        <v>240</v>
      </c>
      <c r="AV1024" s="264" t="s">
        <v>240</v>
      </c>
      <c r="AW1024" s="264" t="s">
        <v>240</v>
      </c>
      <c r="AX1024" s="264" t="s">
        <v>240</v>
      </c>
      <c r="AY1024" s="264" t="s">
        <v>2044</v>
      </c>
      <c r="AZ1024" t="s">
        <v>240</v>
      </c>
    </row>
    <row r="1025" spans="1:52" ht="15" x14ac:dyDescent="0.25">
      <c r="A1025" s="273">
        <v>707370</v>
      </c>
      <c r="B1025" s="274" t="s">
        <v>261</v>
      </c>
      <c r="C1025" t="s">
        <v>186</v>
      </c>
      <c r="D1025" t="s">
        <v>188</v>
      </c>
      <c r="E1025" t="s">
        <v>186</v>
      </c>
      <c r="F1025" t="s">
        <v>186</v>
      </c>
      <c r="G1025" t="s">
        <v>187</v>
      </c>
      <c r="H1025" t="s">
        <v>188</v>
      </c>
      <c r="I1025" t="s">
        <v>187</v>
      </c>
      <c r="J1025" t="s">
        <v>187</v>
      </c>
      <c r="K1025" t="s">
        <v>187</v>
      </c>
      <c r="L1025" t="s">
        <v>187</v>
      </c>
      <c r="M1025" t="s">
        <v>187</v>
      </c>
      <c r="N1025" t="s">
        <v>187</v>
      </c>
      <c r="O1025" t="s">
        <v>240</v>
      </c>
      <c r="P1025" t="s">
        <v>240</v>
      </c>
      <c r="Q1025" t="s">
        <v>240</v>
      </c>
      <c r="R1025" t="s">
        <v>240</v>
      </c>
      <c r="S1025" t="s">
        <v>240</v>
      </c>
      <c r="T1025" t="s">
        <v>240</v>
      </c>
      <c r="U1025" t="s">
        <v>240</v>
      </c>
      <c r="V1025" t="s">
        <v>240</v>
      </c>
      <c r="W1025" t="s">
        <v>240</v>
      </c>
      <c r="X1025" t="s">
        <v>240</v>
      </c>
      <c r="Y1025" t="s">
        <v>240</v>
      </c>
      <c r="Z1025" t="s">
        <v>240</v>
      </c>
      <c r="AA1025" t="s">
        <v>240</v>
      </c>
      <c r="AB1025" t="s">
        <v>240</v>
      </c>
      <c r="AC1025" t="s">
        <v>240</v>
      </c>
      <c r="AD1025" t="s">
        <v>240</v>
      </c>
      <c r="AE1025" t="s">
        <v>240</v>
      </c>
      <c r="AF1025" t="s">
        <v>240</v>
      </c>
      <c r="AG1025" t="s">
        <v>240</v>
      </c>
      <c r="AH1025" t="s">
        <v>240</v>
      </c>
      <c r="AI1025" t="s">
        <v>240</v>
      </c>
      <c r="AJ1025" t="s">
        <v>240</v>
      </c>
      <c r="AK1025" t="s">
        <v>240</v>
      </c>
      <c r="AL1025" t="s">
        <v>240</v>
      </c>
      <c r="AM1025" t="s">
        <v>240</v>
      </c>
      <c r="AN1025" t="s">
        <v>240</v>
      </c>
      <c r="AO1025" t="s">
        <v>240</v>
      </c>
      <c r="AP1025" t="s">
        <v>240</v>
      </c>
      <c r="AQ1025" t="s">
        <v>240</v>
      </c>
      <c r="AR1025" t="s">
        <v>240</v>
      </c>
      <c r="AS1025"/>
      <c r="AT1025" t="s">
        <v>240</v>
      </c>
      <c r="AU1025" t="s">
        <v>240</v>
      </c>
      <c r="AV1025" t="s">
        <v>240</v>
      </c>
      <c r="AW1025" t="s">
        <v>240</v>
      </c>
      <c r="AX1025" s="259" t="s">
        <v>240</v>
      </c>
      <c r="AY1025"/>
      <c r="AZ1025" t="s">
        <v>240</v>
      </c>
    </row>
    <row r="1026" spans="1:52" ht="15" x14ac:dyDescent="0.25">
      <c r="A1026" s="273">
        <v>707371</v>
      </c>
      <c r="B1026" s="274" t="s">
        <v>467</v>
      </c>
      <c r="C1026" t="s">
        <v>186</v>
      </c>
      <c r="D1026" t="s">
        <v>186</v>
      </c>
      <c r="E1026" t="s">
        <v>186</v>
      </c>
      <c r="F1026" t="s">
        <v>188</v>
      </c>
      <c r="G1026" t="s">
        <v>186</v>
      </c>
      <c r="H1026" t="s">
        <v>188</v>
      </c>
      <c r="I1026" t="s">
        <v>188</v>
      </c>
      <c r="J1026" t="s">
        <v>187</v>
      </c>
      <c r="K1026" t="s">
        <v>187</v>
      </c>
      <c r="L1026" t="s">
        <v>187</v>
      </c>
      <c r="M1026" t="s">
        <v>188</v>
      </c>
      <c r="N1026" t="s">
        <v>188</v>
      </c>
      <c r="O1026" t="s">
        <v>240</v>
      </c>
      <c r="P1026" t="s">
        <v>240</v>
      </c>
      <c r="Q1026" t="s">
        <v>240</v>
      </c>
      <c r="R1026" t="s">
        <v>240</v>
      </c>
      <c r="S1026" t="s">
        <v>240</v>
      </c>
      <c r="T1026" t="s">
        <v>240</v>
      </c>
      <c r="U1026" t="s">
        <v>240</v>
      </c>
      <c r="V1026" t="s">
        <v>240</v>
      </c>
      <c r="W1026" t="s">
        <v>240</v>
      </c>
      <c r="X1026" t="s">
        <v>240</v>
      </c>
      <c r="Y1026" t="s">
        <v>240</v>
      </c>
      <c r="Z1026" t="s">
        <v>240</v>
      </c>
      <c r="AA1026" t="s">
        <v>240</v>
      </c>
      <c r="AB1026" t="s">
        <v>240</v>
      </c>
      <c r="AC1026" t="s">
        <v>240</v>
      </c>
      <c r="AD1026" t="s">
        <v>240</v>
      </c>
      <c r="AE1026" t="s">
        <v>240</v>
      </c>
      <c r="AF1026" t="s">
        <v>240</v>
      </c>
      <c r="AG1026" t="s">
        <v>240</v>
      </c>
      <c r="AH1026" t="s">
        <v>240</v>
      </c>
      <c r="AI1026" t="s">
        <v>240</v>
      </c>
      <c r="AJ1026" t="s">
        <v>240</v>
      </c>
      <c r="AK1026" t="s">
        <v>240</v>
      </c>
      <c r="AL1026" t="s">
        <v>240</v>
      </c>
      <c r="AM1026" t="s">
        <v>240</v>
      </c>
      <c r="AN1026" t="s">
        <v>240</v>
      </c>
      <c r="AO1026" t="s">
        <v>240</v>
      </c>
      <c r="AP1026" t="s">
        <v>240</v>
      </c>
      <c r="AQ1026" t="s">
        <v>240</v>
      </c>
      <c r="AR1026" t="s">
        <v>240</v>
      </c>
      <c r="AS1026" t="s">
        <v>240</v>
      </c>
      <c r="AT1026" t="s">
        <v>240</v>
      </c>
      <c r="AU1026" t="s">
        <v>240</v>
      </c>
      <c r="AV1026" t="s">
        <v>240</v>
      </c>
      <c r="AW1026" t="s">
        <v>240</v>
      </c>
      <c r="AX1026" s="259" t="s">
        <v>240</v>
      </c>
      <c r="AY1026"/>
      <c r="AZ1026" t="s">
        <v>240</v>
      </c>
    </row>
    <row r="1027" spans="1:52" ht="15" x14ac:dyDescent="0.25">
      <c r="A1027" s="272">
        <v>707372</v>
      </c>
      <c r="B1027" s="268" t="s">
        <v>261</v>
      </c>
      <c r="C1027" s="264" t="s">
        <v>188</v>
      </c>
      <c r="D1027" s="264" t="s">
        <v>188</v>
      </c>
      <c r="E1027" s="264" t="s">
        <v>187</v>
      </c>
      <c r="F1027" s="264" t="s">
        <v>187</v>
      </c>
      <c r="G1027" s="264" t="s">
        <v>188</v>
      </c>
      <c r="H1027" s="264" t="s">
        <v>188</v>
      </c>
      <c r="I1027" s="264" t="s">
        <v>187</v>
      </c>
      <c r="J1027" s="264" t="s">
        <v>187</v>
      </c>
      <c r="K1027" s="264" t="s">
        <v>187</v>
      </c>
      <c r="L1027" s="264" t="s">
        <v>187</v>
      </c>
      <c r="M1027" t="s">
        <v>186</v>
      </c>
      <c r="N1027" t="s">
        <v>186</v>
      </c>
      <c r="O1027" s="264" t="s">
        <v>240</v>
      </c>
      <c r="P1027" s="264" t="s">
        <v>240</v>
      </c>
      <c r="Q1027" s="264" t="s">
        <v>240</v>
      </c>
      <c r="R1027" s="264" t="s">
        <v>240</v>
      </c>
      <c r="S1027" s="264" t="s">
        <v>240</v>
      </c>
      <c r="T1027" s="264" t="s">
        <v>240</v>
      </c>
      <c r="U1027" s="264" t="s">
        <v>240</v>
      </c>
      <c r="V1027" s="264" t="s">
        <v>240</v>
      </c>
      <c r="W1027" s="264" t="s">
        <v>240</v>
      </c>
      <c r="X1027" s="264" t="s">
        <v>240</v>
      </c>
      <c r="Y1027" s="264" t="s">
        <v>240</v>
      </c>
      <c r="Z1027" s="264" t="s">
        <v>240</v>
      </c>
      <c r="AA1027" s="264" t="s">
        <v>240</v>
      </c>
      <c r="AB1027" s="264" t="s">
        <v>240</v>
      </c>
      <c r="AC1027" s="264" t="s">
        <v>240</v>
      </c>
      <c r="AD1027" s="264" t="s">
        <v>240</v>
      </c>
      <c r="AE1027" s="264" t="s">
        <v>240</v>
      </c>
      <c r="AF1027" s="264" t="s">
        <v>240</v>
      </c>
      <c r="AG1027" s="264" t="s">
        <v>240</v>
      </c>
      <c r="AH1027" s="264" t="s">
        <v>240</v>
      </c>
      <c r="AI1027" s="264" t="s">
        <v>240</v>
      </c>
      <c r="AJ1027" s="264" t="s">
        <v>240</v>
      </c>
      <c r="AK1027" s="264" t="s">
        <v>240</v>
      </c>
      <c r="AL1027" s="264" t="s">
        <v>240</v>
      </c>
      <c r="AM1027" s="264" t="s">
        <v>240</v>
      </c>
      <c r="AN1027" s="264" t="s">
        <v>240</v>
      </c>
      <c r="AO1027" s="264" t="s">
        <v>240</v>
      </c>
      <c r="AP1027" s="264" t="s">
        <v>240</v>
      </c>
      <c r="AQ1027" s="264" t="s">
        <v>240</v>
      </c>
      <c r="AR1027" s="264" t="s">
        <v>240</v>
      </c>
      <c r="AS1027" s="264" t="s">
        <v>240</v>
      </c>
      <c r="AT1027" s="264" t="s">
        <v>240</v>
      </c>
      <c r="AU1027" s="264" t="s">
        <v>240</v>
      </c>
      <c r="AV1027" s="264" t="s">
        <v>240</v>
      </c>
      <c r="AW1027" s="264" t="s">
        <v>240</v>
      </c>
      <c r="AX1027" s="264" t="s">
        <v>240</v>
      </c>
      <c r="AY1027" s="264" t="s">
        <v>2044</v>
      </c>
      <c r="AZ1027" t="s">
        <v>240</v>
      </c>
    </row>
    <row r="1028" spans="1:52" ht="15" x14ac:dyDescent="0.25">
      <c r="A1028" s="273">
        <v>707373</v>
      </c>
      <c r="B1028" s="274" t="s">
        <v>261</v>
      </c>
      <c r="C1028" t="s">
        <v>186</v>
      </c>
      <c r="D1028" t="s">
        <v>186</v>
      </c>
      <c r="E1028" t="s">
        <v>186</v>
      </c>
      <c r="F1028" t="s">
        <v>186</v>
      </c>
      <c r="G1028" t="s">
        <v>186</v>
      </c>
      <c r="H1028" t="s">
        <v>186</v>
      </c>
      <c r="I1028" t="s">
        <v>188</v>
      </c>
      <c r="J1028" t="s">
        <v>188</v>
      </c>
      <c r="K1028" t="s">
        <v>188</v>
      </c>
      <c r="L1028" t="s">
        <v>188</v>
      </c>
      <c r="M1028" t="s">
        <v>188</v>
      </c>
      <c r="N1028" t="s">
        <v>188</v>
      </c>
      <c r="O1028" t="s">
        <v>240</v>
      </c>
      <c r="P1028" t="s">
        <v>240</v>
      </c>
      <c r="Q1028" t="s">
        <v>240</v>
      </c>
      <c r="R1028" t="s">
        <v>240</v>
      </c>
      <c r="S1028" t="s">
        <v>240</v>
      </c>
      <c r="T1028" t="s">
        <v>240</v>
      </c>
      <c r="U1028" t="s">
        <v>240</v>
      </c>
      <c r="V1028" t="s">
        <v>240</v>
      </c>
      <c r="W1028" t="s">
        <v>240</v>
      </c>
      <c r="X1028" t="s">
        <v>240</v>
      </c>
      <c r="Y1028" t="s">
        <v>240</v>
      </c>
      <c r="Z1028" t="s">
        <v>240</v>
      </c>
      <c r="AA1028" t="s">
        <v>240</v>
      </c>
      <c r="AB1028" t="s">
        <v>240</v>
      </c>
      <c r="AC1028" t="s">
        <v>240</v>
      </c>
      <c r="AD1028" t="s">
        <v>240</v>
      </c>
      <c r="AE1028" t="s">
        <v>240</v>
      </c>
      <c r="AF1028" t="s">
        <v>240</v>
      </c>
      <c r="AG1028" t="s">
        <v>240</v>
      </c>
      <c r="AH1028" t="s">
        <v>240</v>
      </c>
      <c r="AI1028" t="s">
        <v>240</v>
      </c>
      <c r="AJ1028" t="s">
        <v>240</v>
      </c>
      <c r="AK1028" t="s">
        <v>240</v>
      </c>
      <c r="AL1028" t="s">
        <v>240</v>
      </c>
      <c r="AM1028" t="s">
        <v>240</v>
      </c>
      <c r="AN1028" t="s">
        <v>240</v>
      </c>
      <c r="AO1028" t="s">
        <v>240</v>
      </c>
      <c r="AP1028" t="s">
        <v>240</v>
      </c>
      <c r="AQ1028" t="s">
        <v>240</v>
      </c>
      <c r="AR1028" t="s">
        <v>240</v>
      </c>
      <c r="AS1028"/>
      <c r="AT1028" t="s">
        <v>240</v>
      </c>
      <c r="AU1028" t="s">
        <v>240</v>
      </c>
      <c r="AV1028" t="s">
        <v>240</v>
      </c>
      <c r="AW1028" t="s">
        <v>240</v>
      </c>
      <c r="AX1028" s="259" t="s">
        <v>240</v>
      </c>
      <c r="AY1028"/>
      <c r="AZ1028" t="s">
        <v>240</v>
      </c>
    </row>
    <row r="1029" spans="1:52" ht="15" x14ac:dyDescent="0.25">
      <c r="A1029" s="272">
        <v>707374</v>
      </c>
      <c r="B1029" s="268" t="s">
        <v>261</v>
      </c>
      <c r="C1029" s="264" t="s">
        <v>188</v>
      </c>
      <c r="D1029" s="264" t="s">
        <v>188</v>
      </c>
      <c r="E1029" s="264" t="s">
        <v>187</v>
      </c>
      <c r="F1029" s="264" t="s">
        <v>187</v>
      </c>
      <c r="G1029" s="264" t="s">
        <v>187</v>
      </c>
      <c r="H1029" s="264" t="s">
        <v>187</v>
      </c>
      <c r="I1029" s="264" t="s">
        <v>187</v>
      </c>
      <c r="J1029" s="264" t="s">
        <v>187</v>
      </c>
      <c r="K1029" s="264" t="s">
        <v>187</v>
      </c>
      <c r="L1029" s="264" t="s">
        <v>187</v>
      </c>
      <c r="M1029" t="s">
        <v>188</v>
      </c>
      <c r="N1029" t="s">
        <v>186</v>
      </c>
      <c r="O1029" s="264" t="s">
        <v>240</v>
      </c>
      <c r="P1029" s="264" t="s">
        <v>240</v>
      </c>
      <c r="Q1029" s="264" t="s">
        <v>240</v>
      </c>
      <c r="R1029" s="264" t="s">
        <v>240</v>
      </c>
      <c r="S1029" s="264" t="s">
        <v>240</v>
      </c>
      <c r="T1029" s="264" t="s">
        <v>240</v>
      </c>
      <c r="U1029" s="264" t="s">
        <v>240</v>
      </c>
      <c r="V1029" s="264" t="s">
        <v>240</v>
      </c>
      <c r="W1029" s="264" t="s">
        <v>240</v>
      </c>
      <c r="X1029" s="264" t="s">
        <v>240</v>
      </c>
      <c r="Y1029" s="264" t="s">
        <v>240</v>
      </c>
      <c r="Z1029" s="264" t="s">
        <v>240</v>
      </c>
      <c r="AA1029" s="264" t="s">
        <v>240</v>
      </c>
      <c r="AB1029" s="264" t="s">
        <v>240</v>
      </c>
      <c r="AC1029" s="264" t="s">
        <v>240</v>
      </c>
      <c r="AD1029" s="264" t="s">
        <v>240</v>
      </c>
      <c r="AE1029" s="264" t="s">
        <v>240</v>
      </c>
      <c r="AF1029" s="264" t="s">
        <v>240</v>
      </c>
      <c r="AG1029" s="264" t="s">
        <v>240</v>
      </c>
      <c r="AH1029" s="264" t="s">
        <v>240</v>
      </c>
      <c r="AI1029" s="264" t="s">
        <v>240</v>
      </c>
      <c r="AJ1029" s="264" t="s">
        <v>240</v>
      </c>
      <c r="AK1029" s="264" t="s">
        <v>240</v>
      </c>
      <c r="AL1029" s="264" t="s">
        <v>240</v>
      </c>
      <c r="AM1029" s="264" t="s">
        <v>240</v>
      </c>
      <c r="AN1029" s="264" t="s">
        <v>240</v>
      </c>
      <c r="AO1029" s="264" t="s">
        <v>240</v>
      </c>
      <c r="AP1029" s="264" t="s">
        <v>240</v>
      </c>
      <c r="AQ1029" s="264" t="s">
        <v>240</v>
      </c>
      <c r="AR1029" s="264" t="s">
        <v>240</v>
      </c>
      <c r="AS1029" s="264" t="s">
        <v>240</v>
      </c>
      <c r="AT1029" s="264" t="s">
        <v>240</v>
      </c>
      <c r="AU1029" s="264" t="s">
        <v>240</v>
      </c>
      <c r="AV1029" s="264" t="s">
        <v>240</v>
      </c>
      <c r="AW1029" s="264" t="s">
        <v>240</v>
      </c>
      <c r="AX1029" s="264" t="s">
        <v>240</v>
      </c>
      <c r="AY1029" s="264" t="s">
        <v>2044</v>
      </c>
      <c r="AZ1029" t="s">
        <v>240</v>
      </c>
    </row>
    <row r="1030" spans="1:52" ht="15" x14ac:dyDescent="0.25">
      <c r="A1030" s="273">
        <v>707375</v>
      </c>
      <c r="B1030" s="274" t="s">
        <v>261</v>
      </c>
      <c r="C1030" t="s">
        <v>187</v>
      </c>
      <c r="D1030" t="s">
        <v>187</v>
      </c>
      <c r="E1030" t="s">
        <v>187</v>
      </c>
      <c r="F1030" t="s">
        <v>187</v>
      </c>
      <c r="G1030" t="s">
        <v>187</v>
      </c>
      <c r="H1030" t="s">
        <v>187</v>
      </c>
      <c r="I1030" t="s">
        <v>187</v>
      </c>
      <c r="J1030" t="s">
        <v>187</v>
      </c>
      <c r="K1030" t="s">
        <v>187</v>
      </c>
      <c r="L1030" t="s">
        <v>188</v>
      </c>
      <c r="M1030" t="s">
        <v>187</v>
      </c>
      <c r="N1030" t="s">
        <v>187</v>
      </c>
      <c r="O1030" t="s">
        <v>240</v>
      </c>
      <c r="P1030" t="s">
        <v>240</v>
      </c>
      <c r="Q1030" t="s">
        <v>240</v>
      </c>
      <c r="R1030" t="s">
        <v>240</v>
      </c>
      <c r="S1030" t="s">
        <v>240</v>
      </c>
      <c r="T1030" t="s">
        <v>240</v>
      </c>
      <c r="U1030" t="s">
        <v>240</v>
      </c>
      <c r="V1030" t="s">
        <v>240</v>
      </c>
      <c r="W1030" t="s">
        <v>240</v>
      </c>
      <c r="X1030" t="s">
        <v>240</v>
      </c>
      <c r="Y1030" t="s">
        <v>240</v>
      </c>
      <c r="Z1030" t="s">
        <v>240</v>
      </c>
      <c r="AA1030" t="s">
        <v>240</v>
      </c>
      <c r="AB1030" t="s">
        <v>240</v>
      </c>
      <c r="AC1030" t="s">
        <v>240</v>
      </c>
      <c r="AD1030" t="s">
        <v>240</v>
      </c>
      <c r="AE1030" t="s">
        <v>240</v>
      </c>
      <c r="AF1030" t="s">
        <v>240</v>
      </c>
      <c r="AG1030" t="s">
        <v>240</v>
      </c>
      <c r="AH1030" t="s">
        <v>240</v>
      </c>
      <c r="AI1030" t="s">
        <v>240</v>
      </c>
      <c r="AJ1030" t="s">
        <v>240</v>
      </c>
      <c r="AK1030" t="s">
        <v>240</v>
      </c>
      <c r="AL1030" t="s">
        <v>240</v>
      </c>
      <c r="AM1030" t="s">
        <v>240</v>
      </c>
      <c r="AN1030" t="s">
        <v>240</v>
      </c>
      <c r="AO1030" t="s">
        <v>240</v>
      </c>
      <c r="AP1030" t="s">
        <v>240</v>
      </c>
      <c r="AQ1030" t="s">
        <v>240</v>
      </c>
      <c r="AR1030" t="s">
        <v>240</v>
      </c>
      <c r="AS1030" t="s">
        <v>240</v>
      </c>
      <c r="AT1030" t="s">
        <v>240</v>
      </c>
      <c r="AU1030" t="s">
        <v>240</v>
      </c>
      <c r="AV1030" t="s">
        <v>240</v>
      </c>
      <c r="AW1030" t="s">
        <v>240</v>
      </c>
      <c r="AX1030" s="259" t="s">
        <v>240</v>
      </c>
      <c r="AY1030"/>
      <c r="AZ1030" t="s">
        <v>240</v>
      </c>
    </row>
    <row r="1031" spans="1:52" ht="15" x14ac:dyDescent="0.25">
      <c r="A1031" s="272">
        <v>707377</v>
      </c>
      <c r="B1031" s="268" t="s">
        <v>261</v>
      </c>
      <c r="C1031" s="264" t="s">
        <v>188</v>
      </c>
      <c r="D1031" s="264" t="s">
        <v>187</v>
      </c>
      <c r="E1031" s="264" t="s">
        <v>188</v>
      </c>
      <c r="F1031" s="264" t="s">
        <v>187</v>
      </c>
      <c r="G1031" s="264" t="s">
        <v>187</v>
      </c>
      <c r="H1031" s="264" t="s">
        <v>187</v>
      </c>
      <c r="I1031" s="264" t="s">
        <v>187</v>
      </c>
      <c r="J1031" s="264" t="s">
        <v>187</v>
      </c>
      <c r="K1031" s="264" t="s">
        <v>187</v>
      </c>
      <c r="L1031" s="264" t="s">
        <v>187</v>
      </c>
      <c r="M1031" t="s">
        <v>186</v>
      </c>
      <c r="N1031" t="s">
        <v>186</v>
      </c>
      <c r="O1031" s="264" t="s">
        <v>240</v>
      </c>
      <c r="P1031" s="264" t="s">
        <v>240</v>
      </c>
      <c r="Q1031" s="264" t="s">
        <v>240</v>
      </c>
      <c r="R1031" s="264" t="s">
        <v>240</v>
      </c>
      <c r="S1031" s="264" t="s">
        <v>240</v>
      </c>
      <c r="T1031" s="264" t="s">
        <v>240</v>
      </c>
      <c r="U1031" s="264" t="s">
        <v>240</v>
      </c>
      <c r="V1031" s="264" t="s">
        <v>240</v>
      </c>
      <c r="W1031" s="264" t="s">
        <v>240</v>
      </c>
      <c r="X1031" s="264" t="s">
        <v>240</v>
      </c>
      <c r="Y1031" s="264" t="s">
        <v>240</v>
      </c>
      <c r="Z1031" s="264" t="s">
        <v>240</v>
      </c>
      <c r="AA1031" s="264" t="s">
        <v>240</v>
      </c>
      <c r="AB1031" s="264" t="s">
        <v>240</v>
      </c>
      <c r="AC1031" s="264" t="s">
        <v>240</v>
      </c>
      <c r="AD1031" s="264" t="s">
        <v>240</v>
      </c>
      <c r="AE1031" s="264" t="s">
        <v>240</v>
      </c>
      <c r="AF1031" s="264" t="s">
        <v>240</v>
      </c>
      <c r="AG1031" s="264" t="s">
        <v>240</v>
      </c>
      <c r="AH1031" s="264" t="s">
        <v>240</v>
      </c>
      <c r="AI1031" s="264" t="s">
        <v>240</v>
      </c>
      <c r="AJ1031" s="264" t="s">
        <v>240</v>
      </c>
      <c r="AK1031" s="264" t="s">
        <v>240</v>
      </c>
      <c r="AL1031" s="264" t="s">
        <v>240</v>
      </c>
      <c r="AM1031" s="264" t="s">
        <v>240</v>
      </c>
      <c r="AN1031" s="264" t="s">
        <v>240</v>
      </c>
      <c r="AO1031" s="264" t="s">
        <v>240</v>
      </c>
      <c r="AP1031" s="264" t="s">
        <v>240</v>
      </c>
      <c r="AQ1031" s="264" t="s">
        <v>240</v>
      </c>
      <c r="AR1031" s="264" t="s">
        <v>240</v>
      </c>
      <c r="AS1031" s="264" t="s">
        <v>240</v>
      </c>
      <c r="AT1031" s="264" t="s">
        <v>240</v>
      </c>
      <c r="AU1031" s="264" t="s">
        <v>240</v>
      </c>
      <c r="AV1031" s="264" t="s">
        <v>240</v>
      </c>
      <c r="AW1031" s="264" t="s">
        <v>240</v>
      </c>
      <c r="AX1031" s="264" t="s">
        <v>240</v>
      </c>
      <c r="AY1031" s="264" t="s">
        <v>2044</v>
      </c>
      <c r="AZ1031" t="s">
        <v>240</v>
      </c>
    </row>
    <row r="1032" spans="1:52" ht="15" x14ac:dyDescent="0.25">
      <c r="A1032" s="273">
        <v>707378</v>
      </c>
      <c r="B1032" s="274" t="s">
        <v>261</v>
      </c>
      <c r="C1032" t="s">
        <v>188</v>
      </c>
      <c r="D1032" t="s">
        <v>188</v>
      </c>
      <c r="E1032" t="s">
        <v>188</v>
      </c>
      <c r="F1032" t="s">
        <v>187</v>
      </c>
      <c r="G1032" t="s">
        <v>188</v>
      </c>
      <c r="H1032" t="s">
        <v>188</v>
      </c>
      <c r="I1032" t="s">
        <v>187</v>
      </c>
      <c r="J1032" t="s">
        <v>187</v>
      </c>
      <c r="K1032" t="s">
        <v>187</v>
      </c>
      <c r="L1032" t="s">
        <v>187</v>
      </c>
      <c r="M1032" t="s">
        <v>187</v>
      </c>
      <c r="N1032" t="s">
        <v>187</v>
      </c>
      <c r="O1032" t="s">
        <v>240</v>
      </c>
      <c r="P1032" t="s">
        <v>240</v>
      </c>
      <c r="Q1032" t="s">
        <v>240</v>
      </c>
      <c r="R1032" t="s">
        <v>240</v>
      </c>
      <c r="S1032" t="s">
        <v>240</v>
      </c>
      <c r="T1032" t="s">
        <v>240</v>
      </c>
      <c r="U1032" t="s">
        <v>240</v>
      </c>
      <c r="V1032" t="s">
        <v>240</v>
      </c>
      <c r="W1032" t="s">
        <v>240</v>
      </c>
      <c r="X1032" t="s">
        <v>240</v>
      </c>
      <c r="Y1032" t="s">
        <v>240</v>
      </c>
      <c r="Z1032" t="s">
        <v>240</v>
      </c>
      <c r="AA1032" t="s">
        <v>240</v>
      </c>
      <c r="AB1032" t="s">
        <v>240</v>
      </c>
      <c r="AC1032" t="s">
        <v>240</v>
      </c>
      <c r="AD1032" t="s">
        <v>240</v>
      </c>
      <c r="AE1032" t="s">
        <v>240</v>
      </c>
      <c r="AF1032" t="s">
        <v>240</v>
      </c>
      <c r="AG1032" t="s">
        <v>240</v>
      </c>
      <c r="AH1032" t="s">
        <v>240</v>
      </c>
      <c r="AI1032" t="s">
        <v>240</v>
      </c>
      <c r="AJ1032" t="s">
        <v>240</v>
      </c>
      <c r="AK1032" t="s">
        <v>240</v>
      </c>
      <c r="AL1032" t="s">
        <v>240</v>
      </c>
      <c r="AM1032" t="s">
        <v>240</v>
      </c>
      <c r="AN1032" t="s">
        <v>240</v>
      </c>
      <c r="AO1032" t="s">
        <v>240</v>
      </c>
      <c r="AP1032" t="s">
        <v>240</v>
      </c>
      <c r="AQ1032" t="s">
        <v>240</v>
      </c>
      <c r="AR1032" t="s">
        <v>240</v>
      </c>
      <c r="AS1032" t="s">
        <v>240</v>
      </c>
      <c r="AT1032" t="s">
        <v>240</v>
      </c>
      <c r="AU1032" t="s">
        <v>240</v>
      </c>
      <c r="AV1032" t="s">
        <v>240</v>
      </c>
      <c r="AW1032" t="s">
        <v>240</v>
      </c>
      <c r="AX1032" s="259" t="s">
        <v>240</v>
      </c>
      <c r="AY1032"/>
      <c r="AZ1032" t="s">
        <v>240</v>
      </c>
    </row>
    <row r="1033" spans="1:52" ht="15" x14ac:dyDescent="0.25">
      <c r="A1033" s="273">
        <v>707379</v>
      </c>
      <c r="B1033" s="274" t="s">
        <v>261</v>
      </c>
      <c r="C1033" t="s">
        <v>187</v>
      </c>
      <c r="D1033" t="s">
        <v>187</v>
      </c>
      <c r="E1033" t="s">
        <v>188</v>
      </c>
      <c r="F1033" t="s">
        <v>188</v>
      </c>
      <c r="G1033" t="s">
        <v>187</v>
      </c>
      <c r="H1033" t="s">
        <v>188</v>
      </c>
      <c r="I1033" t="s">
        <v>187</v>
      </c>
      <c r="J1033" t="s">
        <v>187</v>
      </c>
      <c r="K1033" t="s">
        <v>187</v>
      </c>
      <c r="L1033" t="s">
        <v>187</v>
      </c>
      <c r="M1033" t="s">
        <v>188</v>
      </c>
      <c r="N1033" t="s">
        <v>188</v>
      </c>
      <c r="O1033" t="s">
        <v>240</v>
      </c>
      <c r="P1033" t="s">
        <v>240</v>
      </c>
      <c r="Q1033" t="s">
        <v>240</v>
      </c>
      <c r="R1033" t="s">
        <v>240</v>
      </c>
      <c r="S1033" t="s">
        <v>240</v>
      </c>
      <c r="T1033" t="s">
        <v>240</v>
      </c>
      <c r="U1033" t="s">
        <v>240</v>
      </c>
      <c r="V1033" t="s">
        <v>240</v>
      </c>
      <c r="W1033" t="s">
        <v>240</v>
      </c>
      <c r="X1033" t="s">
        <v>240</v>
      </c>
      <c r="Y1033" t="s">
        <v>240</v>
      </c>
      <c r="Z1033" t="s">
        <v>240</v>
      </c>
      <c r="AA1033" t="s">
        <v>240</v>
      </c>
      <c r="AB1033" t="s">
        <v>240</v>
      </c>
      <c r="AC1033" t="s">
        <v>240</v>
      </c>
      <c r="AD1033" t="s">
        <v>240</v>
      </c>
      <c r="AE1033" t="s">
        <v>240</v>
      </c>
      <c r="AF1033" t="s">
        <v>240</v>
      </c>
      <c r="AG1033" t="s">
        <v>240</v>
      </c>
      <c r="AH1033" t="s">
        <v>240</v>
      </c>
      <c r="AI1033" t="s">
        <v>240</v>
      </c>
      <c r="AJ1033" t="s">
        <v>240</v>
      </c>
      <c r="AK1033" t="s">
        <v>240</v>
      </c>
      <c r="AL1033" t="s">
        <v>240</v>
      </c>
      <c r="AM1033" t="s">
        <v>240</v>
      </c>
      <c r="AN1033" t="s">
        <v>240</v>
      </c>
      <c r="AO1033" t="s">
        <v>240</v>
      </c>
      <c r="AP1033" t="s">
        <v>240</v>
      </c>
      <c r="AQ1033" t="s">
        <v>240</v>
      </c>
      <c r="AR1033" t="s">
        <v>240</v>
      </c>
      <c r="AS1033" t="s">
        <v>240</v>
      </c>
      <c r="AT1033" t="s">
        <v>240</v>
      </c>
      <c r="AU1033" t="s">
        <v>240</v>
      </c>
      <c r="AV1033" t="s">
        <v>240</v>
      </c>
      <c r="AW1033" t="s">
        <v>240</v>
      </c>
      <c r="AX1033" s="259" t="s">
        <v>240</v>
      </c>
      <c r="AY1033"/>
      <c r="AZ1033" t="s">
        <v>240</v>
      </c>
    </row>
    <row r="1034" spans="1:52" ht="15" x14ac:dyDescent="0.25">
      <c r="A1034" s="273">
        <v>707380</v>
      </c>
      <c r="B1034" s="274" t="s">
        <v>261</v>
      </c>
      <c r="C1034" t="s">
        <v>186</v>
      </c>
      <c r="D1034" t="s">
        <v>186</v>
      </c>
      <c r="E1034" t="s">
        <v>188</v>
      </c>
      <c r="F1034" t="s">
        <v>186</v>
      </c>
      <c r="G1034" t="s">
        <v>186</v>
      </c>
      <c r="H1034" t="s">
        <v>186</v>
      </c>
      <c r="I1034" t="s">
        <v>188</v>
      </c>
      <c r="J1034" t="s">
        <v>188</v>
      </c>
      <c r="K1034" t="s">
        <v>188</v>
      </c>
      <c r="L1034" t="s">
        <v>188</v>
      </c>
      <c r="M1034" t="s">
        <v>188</v>
      </c>
      <c r="N1034" t="s">
        <v>188</v>
      </c>
      <c r="O1034" t="s">
        <v>240</v>
      </c>
      <c r="P1034" t="s">
        <v>240</v>
      </c>
      <c r="Q1034" t="s">
        <v>240</v>
      </c>
      <c r="R1034" t="s">
        <v>240</v>
      </c>
      <c r="S1034" t="s">
        <v>240</v>
      </c>
      <c r="T1034" t="s">
        <v>240</v>
      </c>
      <c r="U1034" t="s">
        <v>240</v>
      </c>
      <c r="V1034" t="s">
        <v>240</v>
      </c>
      <c r="W1034" t="s">
        <v>240</v>
      </c>
      <c r="X1034" t="s">
        <v>240</v>
      </c>
      <c r="Y1034" t="s">
        <v>240</v>
      </c>
      <c r="Z1034" t="s">
        <v>240</v>
      </c>
      <c r="AA1034" t="s">
        <v>240</v>
      </c>
      <c r="AB1034" t="s">
        <v>240</v>
      </c>
      <c r="AC1034" t="s">
        <v>240</v>
      </c>
      <c r="AD1034" t="s">
        <v>240</v>
      </c>
      <c r="AE1034" t="s">
        <v>240</v>
      </c>
      <c r="AF1034" t="s">
        <v>240</v>
      </c>
      <c r="AG1034" t="s">
        <v>240</v>
      </c>
      <c r="AH1034" t="s">
        <v>240</v>
      </c>
      <c r="AI1034" t="s">
        <v>240</v>
      </c>
      <c r="AJ1034" t="s">
        <v>240</v>
      </c>
      <c r="AK1034" t="s">
        <v>240</v>
      </c>
      <c r="AL1034" t="s">
        <v>240</v>
      </c>
      <c r="AM1034" t="s">
        <v>240</v>
      </c>
      <c r="AN1034" t="s">
        <v>240</v>
      </c>
      <c r="AO1034" t="s">
        <v>240</v>
      </c>
      <c r="AP1034" t="s">
        <v>240</v>
      </c>
      <c r="AQ1034" t="s">
        <v>240</v>
      </c>
      <c r="AR1034" t="s">
        <v>240</v>
      </c>
      <c r="AS1034" t="s">
        <v>240</v>
      </c>
      <c r="AT1034" t="s">
        <v>240</v>
      </c>
      <c r="AU1034" t="s">
        <v>240</v>
      </c>
      <c r="AV1034" t="s">
        <v>240</v>
      </c>
      <c r="AW1034" t="s">
        <v>240</v>
      </c>
      <c r="AX1034" s="259" t="s">
        <v>240</v>
      </c>
      <c r="AY1034"/>
      <c r="AZ1034" t="s">
        <v>240</v>
      </c>
    </row>
    <row r="1035" spans="1:52" ht="15" x14ac:dyDescent="0.25">
      <c r="A1035" s="273">
        <v>707381</v>
      </c>
      <c r="B1035" s="274" t="s">
        <v>261</v>
      </c>
      <c r="C1035" t="s">
        <v>188</v>
      </c>
      <c r="D1035" t="s">
        <v>187</v>
      </c>
      <c r="E1035" t="s">
        <v>188</v>
      </c>
      <c r="F1035" t="s">
        <v>188</v>
      </c>
      <c r="G1035" t="s">
        <v>187</v>
      </c>
      <c r="H1035" t="s">
        <v>188</v>
      </c>
      <c r="I1035" t="s">
        <v>187</v>
      </c>
      <c r="J1035" t="s">
        <v>187</v>
      </c>
      <c r="K1035" t="s">
        <v>187</v>
      </c>
      <c r="L1035" t="s">
        <v>188</v>
      </c>
      <c r="M1035" t="s">
        <v>187</v>
      </c>
      <c r="N1035" t="s">
        <v>187</v>
      </c>
      <c r="O1035" t="s">
        <v>240</v>
      </c>
      <c r="P1035" t="s">
        <v>240</v>
      </c>
      <c r="Q1035" t="s">
        <v>240</v>
      </c>
      <c r="R1035" t="s">
        <v>240</v>
      </c>
      <c r="S1035" t="s">
        <v>240</v>
      </c>
      <c r="T1035" t="s">
        <v>240</v>
      </c>
      <c r="U1035" t="s">
        <v>240</v>
      </c>
      <c r="V1035" t="s">
        <v>240</v>
      </c>
      <c r="W1035" t="s">
        <v>240</v>
      </c>
      <c r="X1035" t="s">
        <v>240</v>
      </c>
      <c r="Y1035" t="s">
        <v>240</v>
      </c>
      <c r="Z1035" t="s">
        <v>240</v>
      </c>
      <c r="AA1035" t="s">
        <v>240</v>
      </c>
      <c r="AB1035" t="s">
        <v>240</v>
      </c>
      <c r="AC1035" t="s">
        <v>240</v>
      </c>
      <c r="AD1035" t="s">
        <v>240</v>
      </c>
      <c r="AE1035" t="s">
        <v>240</v>
      </c>
      <c r="AF1035" t="s">
        <v>240</v>
      </c>
      <c r="AG1035" t="s">
        <v>240</v>
      </c>
      <c r="AH1035" t="s">
        <v>240</v>
      </c>
      <c r="AI1035" t="s">
        <v>240</v>
      </c>
      <c r="AJ1035" t="s">
        <v>240</v>
      </c>
      <c r="AK1035" t="s">
        <v>240</v>
      </c>
      <c r="AL1035" t="s">
        <v>240</v>
      </c>
      <c r="AM1035" t="s">
        <v>240</v>
      </c>
      <c r="AN1035" t="s">
        <v>240</v>
      </c>
      <c r="AO1035" t="s">
        <v>240</v>
      </c>
      <c r="AP1035" t="s">
        <v>240</v>
      </c>
      <c r="AQ1035" t="s">
        <v>240</v>
      </c>
      <c r="AR1035" t="s">
        <v>240</v>
      </c>
      <c r="AS1035" t="s">
        <v>240</v>
      </c>
      <c r="AT1035" t="s">
        <v>240</v>
      </c>
      <c r="AU1035" t="s">
        <v>240</v>
      </c>
      <c r="AV1035" t="s">
        <v>240</v>
      </c>
      <c r="AW1035" t="s">
        <v>240</v>
      </c>
      <c r="AX1035" s="259" t="s">
        <v>240</v>
      </c>
      <c r="AY1035"/>
      <c r="AZ1035" t="s">
        <v>240</v>
      </c>
    </row>
    <row r="1036" spans="1:52" ht="15" x14ac:dyDescent="0.25">
      <c r="A1036" s="273">
        <v>707382</v>
      </c>
      <c r="B1036" s="274" t="s">
        <v>261</v>
      </c>
      <c r="C1036" t="s">
        <v>188</v>
      </c>
      <c r="D1036" t="s">
        <v>188</v>
      </c>
      <c r="E1036" t="s">
        <v>187</v>
      </c>
      <c r="F1036" t="s">
        <v>188</v>
      </c>
      <c r="G1036" t="s">
        <v>187</v>
      </c>
      <c r="H1036" t="s">
        <v>188</v>
      </c>
      <c r="I1036" t="s">
        <v>187</v>
      </c>
      <c r="J1036" t="s">
        <v>187</v>
      </c>
      <c r="K1036" t="s">
        <v>187</v>
      </c>
      <c r="L1036" t="s">
        <v>187</v>
      </c>
      <c r="M1036" t="s">
        <v>187</v>
      </c>
      <c r="N1036" t="s">
        <v>187</v>
      </c>
      <c r="O1036" t="s">
        <v>240</v>
      </c>
      <c r="P1036" t="s">
        <v>240</v>
      </c>
      <c r="Q1036" t="s">
        <v>240</v>
      </c>
      <c r="R1036" t="s">
        <v>240</v>
      </c>
      <c r="S1036" t="s">
        <v>240</v>
      </c>
      <c r="T1036" t="s">
        <v>240</v>
      </c>
      <c r="U1036" t="s">
        <v>240</v>
      </c>
      <c r="V1036" t="s">
        <v>240</v>
      </c>
      <c r="W1036" t="s">
        <v>240</v>
      </c>
      <c r="X1036" t="s">
        <v>240</v>
      </c>
      <c r="Y1036" t="s">
        <v>240</v>
      </c>
      <c r="Z1036" t="s">
        <v>240</v>
      </c>
      <c r="AA1036" t="s">
        <v>240</v>
      </c>
      <c r="AB1036" t="s">
        <v>240</v>
      </c>
      <c r="AC1036" t="s">
        <v>240</v>
      </c>
      <c r="AD1036" t="s">
        <v>240</v>
      </c>
      <c r="AE1036" t="s">
        <v>240</v>
      </c>
      <c r="AF1036" t="s">
        <v>240</v>
      </c>
      <c r="AG1036" t="s">
        <v>240</v>
      </c>
      <c r="AH1036" t="s">
        <v>240</v>
      </c>
      <c r="AI1036" t="s">
        <v>240</v>
      </c>
      <c r="AJ1036" t="s">
        <v>240</v>
      </c>
      <c r="AK1036" t="s">
        <v>240</v>
      </c>
      <c r="AL1036" t="s">
        <v>240</v>
      </c>
      <c r="AM1036" t="s">
        <v>240</v>
      </c>
      <c r="AN1036" t="s">
        <v>240</v>
      </c>
      <c r="AO1036" t="s">
        <v>240</v>
      </c>
      <c r="AP1036" t="s">
        <v>240</v>
      </c>
      <c r="AQ1036" t="s">
        <v>240</v>
      </c>
      <c r="AR1036" t="s">
        <v>240</v>
      </c>
      <c r="AS1036"/>
      <c r="AT1036" t="s">
        <v>240</v>
      </c>
      <c r="AU1036" t="s">
        <v>240</v>
      </c>
      <c r="AV1036" t="s">
        <v>240</v>
      </c>
      <c r="AW1036" t="s">
        <v>240</v>
      </c>
      <c r="AX1036" s="259" t="s">
        <v>240</v>
      </c>
      <c r="AY1036"/>
      <c r="AZ1036" t="s">
        <v>240</v>
      </c>
    </row>
    <row r="1037" spans="1:52" ht="15" x14ac:dyDescent="0.25">
      <c r="A1037" s="272">
        <v>707383</v>
      </c>
      <c r="B1037" s="268" t="s">
        <v>261</v>
      </c>
      <c r="C1037" s="264" t="s">
        <v>187</v>
      </c>
      <c r="D1037" s="264" t="s">
        <v>188</v>
      </c>
      <c r="E1037" s="264" t="s">
        <v>188</v>
      </c>
      <c r="F1037" s="264" t="s">
        <v>187</v>
      </c>
      <c r="G1037" s="264" t="s">
        <v>188</v>
      </c>
      <c r="H1037" s="264" t="s">
        <v>188</v>
      </c>
      <c r="I1037" s="264" t="s">
        <v>187</v>
      </c>
      <c r="J1037" s="264" t="s">
        <v>187</v>
      </c>
      <c r="K1037" s="264" t="s">
        <v>187</v>
      </c>
      <c r="L1037" s="264" t="s">
        <v>187</v>
      </c>
      <c r="M1037" t="s">
        <v>188</v>
      </c>
      <c r="N1037" t="s">
        <v>186</v>
      </c>
      <c r="O1037" s="264" t="s">
        <v>240</v>
      </c>
      <c r="P1037" s="264" t="s">
        <v>240</v>
      </c>
      <c r="Q1037" s="264" t="s">
        <v>240</v>
      </c>
      <c r="R1037" s="264" t="s">
        <v>240</v>
      </c>
      <c r="S1037" s="264" t="s">
        <v>240</v>
      </c>
      <c r="T1037" s="264" t="s">
        <v>240</v>
      </c>
      <c r="U1037" s="264" t="s">
        <v>240</v>
      </c>
      <c r="V1037" s="264" t="s">
        <v>240</v>
      </c>
      <c r="W1037" s="264" t="s">
        <v>240</v>
      </c>
      <c r="X1037" s="264" t="s">
        <v>240</v>
      </c>
      <c r="Y1037" s="264" t="s">
        <v>240</v>
      </c>
      <c r="Z1037" s="264" t="s">
        <v>240</v>
      </c>
      <c r="AA1037" s="264" t="s">
        <v>240</v>
      </c>
      <c r="AB1037" s="264" t="s">
        <v>240</v>
      </c>
      <c r="AC1037" s="264" t="s">
        <v>240</v>
      </c>
      <c r="AD1037" s="264" t="s">
        <v>240</v>
      </c>
      <c r="AE1037" s="264" t="s">
        <v>240</v>
      </c>
      <c r="AF1037" s="264" t="s">
        <v>240</v>
      </c>
      <c r="AG1037" s="264" t="s">
        <v>240</v>
      </c>
      <c r="AH1037" s="264" t="s">
        <v>240</v>
      </c>
      <c r="AI1037" s="264" t="s">
        <v>240</v>
      </c>
      <c r="AJ1037" s="264" t="s">
        <v>240</v>
      </c>
      <c r="AK1037" s="264" t="s">
        <v>240</v>
      </c>
      <c r="AL1037" s="264" t="s">
        <v>240</v>
      </c>
      <c r="AM1037" s="264" t="s">
        <v>240</v>
      </c>
      <c r="AN1037" s="264" t="s">
        <v>240</v>
      </c>
      <c r="AO1037" s="264" t="s">
        <v>240</v>
      </c>
      <c r="AP1037" s="264" t="s">
        <v>240</v>
      </c>
      <c r="AQ1037" s="264" t="s">
        <v>240</v>
      </c>
      <c r="AR1037" s="264" t="s">
        <v>240</v>
      </c>
      <c r="AS1037" s="264" t="s">
        <v>240</v>
      </c>
      <c r="AT1037" s="264" t="s">
        <v>240</v>
      </c>
      <c r="AU1037" s="264" t="s">
        <v>240</v>
      </c>
      <c r="AV1037" s="264" t="s">
        <v>240</v>
      </c>
      <c r="AW1037" s="264" t="s">
        <v>240</v>
      </c>
      <c r="AX1037" s="264" t="s">
        <v>240</v>
      </c>
      <c r="AY1037" s="264" t="s">
        <v>2044</v>
      </c>
      <c r="AZ1037" t="s">
        <v>240</v>
      </c>
    </row>
    <row r="1038" spans="1:52" ht="15" x14ac:dyDescent="0.25">
      <c r="A1038" s="272">
        <v>707384</v>
      </c>
      <c r="B1038" s="268" t="s">
        <v>261</v>
      </c>
      <c r="C1038" s="264" t="s">
        <v>188</v>
      </c>
      <c r="D1038" s="264" t="s">
        <v>188</v>
      </c>
      <c r="E1038" s="264" t="s">
        <v>188</v>
      </c>
      <c r="F1038" s="264" t="s">
        <v>187</v>
      </c>
      <c r="G1038" s="264" t="s">
        <v>188</v>
      </c>
      <c r="H1038" s="264" t="s">
        <v>187</v>
      </c>
      <c r="I1038" s="264" t="s">
        <v>187</v>
      </c>
      <c r="J1038" s="264" t="s">
        <v>187</v>
      </c>
      <c r="K1038" s="264" t="s">
        <v>187</v>
      </c>
      <c r="L1038" s="264" t="s">
        <v>187</v>
      </c>
      <c r="M1038" t="s">
        <v>2124</v>
      </c>
      <c r="N1038" t="s">
        <v>186</v>
      </c>
      <c r="O1038" s="264" t="s">
        <v>240</v>
      </c>
      <c r="P1038" s="264" t="s">
        <v>240</v>
      </c>
      <c r="Q1038" s="264" t="s">
        <v>240</v>
      </c>
      <c r="R1038" s="264" t="s">
        <v>240</v>
      </c>
      <c r="S1038" s="264" t="s">
        <v>240</v>
      </c>
      <c r="T1038" s="264" t="s">
        <v>240</v>
      </c>
      <c r="U1038" s="264" t="s">
        <v>240</v>
      </c>
      <c r="V1038" s="264" t="s">
        <v>240</v>
      </c>
      <c r="W1038" s="264" t="s">
        <v>240</v>
      </c>
      <c r="X1038" s="264" t="s">
        <v>240</v>
      </c>
      <c r="Y1038" s="264" t="s">
        <v>240</v>
      </c>
      <c r="Z1038" s="264" t="s">
        <v>240</v>
      </c>
      <c r="AA1038" s="264" t="s">
        <v>240</v>
      </c>
      <c r="AB1038" s="264" t="s">
        <v>240</v>
      </c>
      <c r="AC1038" s="264" t="s">
        <v>240</v>
      </c>
      <c r="AD1038" s="264" t="s">
        <v>240</v>
      </c>
      <c r="AE1038" s="264" t="s">
        <v>240</v>
      </c>
      <c r="AF1038" s="264" t="s">
        <v>240</v>
      </c>
      <c r="AG1038" s="264" t="s">
        <v>240</v>
      </c>
      <c r="AH1038" s="264" t="s">
        <v>240</v>
      </c>
      <c r="AI1038" s="264" t="s">
        <v>240</v>
      </c>
      <c r="AJ1038" s="264" t="s">
        <v>240</v>
      </c>
      <c r="AK1038" s="264" t="s">
        <v>240</v>
      </c>
      <c r="AL1038" s="264" t="s">
        <v>240</v>
      </c>
      <c r="AM1038" s="264" t="s">
        <v>240</v>
      </c>
      <c r="AN1038" s="264" t="s">
        <v>240</v>
      </c>
      <c r="AO1038" s="264" t="s">
        <v>240</v>
      </c>
      <c r="AP1038" s="264" t="s">
        <v>240</v>
      </c>
      <c r="AQ1038" s="264" t="s">
        <v>240</v>
      </c>
      <c r="AR1038" s="264" t="s">
        <v>240</v>
      </c>
      <c r="AS1038" s="264" t="s">
        <v>240</v>
      </c>
      <c r="AT1038" s="264" t="s">
        <v>240</v>
      </c>
      <c r="AU1038" s="264" t="s">
        <v>240</v>
      </c>
      <c r="AV1038" s="264" t="s">
        <v>240</v>
      </c>
      <c r="AW1038" s="264" t="s">
        <v>240</v>
      </c>
      <c r="AX1038" s="264" t="s">
        <v>240</v>
      </c>
      <c r="AY1038" s="264" t="s">
        <v>2044</v>
      </c>
      <c r="AZ1038" t="s">
        <v>240</v>
      </c>
    </row>
    <row r="1039" spans="1:52" ht="15" x14ac:dyDescent="0.25">
      <c r="A1039" s="272">
        <v>707385</v>
      </c>
      <c r="B1039" s="268" t="s">
        <v>261</v>
      </c>
      <c r="C1039" s="264" t="s">
        <v>187</v>
      </c>
      <c r="D1039" s="264" t="s">
        <v>187</v>
      </c>
      <c r="E1039" s="264" t="s">
        <v>188</v>
      </c>
      <c r="F1039" s="264" t="s">
        <v>188</v>
      </c>
      <c r="G1039" s="264" t="s">
        <v>187</v>
      </c>
      <c r="H1039" s="264" t="s">
        <v>188</v>
      </c>
      <c r="I1039" s="264" t="s">
        <v>187</v>
      </c>
      <c r="J1039" s="264" t="s">
        <v>187</v>
      </c>
      <c r="K1039" s="264" t="s">
        <v>187</v>
      </c>
      <c r="L1039" s="264" t="s">
        <v>187</v>
      </c>
      <c r="M1039" t="s">
        <v>186</v>
      </c>
      <c r="N1039" t="s">
        <v>186</v>
      </c>
      <c r="O1039" s="264" t="s">
        <v>240</v>
      </c>
      <c r="P1039" s="264" t="s">
        <v>240</v>
      </c>
      <c r="Q1039" s="264" t="s">
        <v>240</v>
      </c>
      <c r="R1039" s="264" t="s">
        <v>240</v>
      </c>
      <c r="S1039" s="264" t="s">
        <v>240</v>
      </c>
      <c r="T1039" s="264" t="s">
        <v>240</v>
      </c>
      <c r="U1039" s="264" t="s">
        <v>240</v>
      </c>
      <c r="V1039" s="264" t="s">
        <v>240</v>
      </c>
      <c r="W1039" s="264" t="s">
        <v>240</v>
      </c>
      <c r="X1039" s="264" t="s">
        <v>240</v>
      </c>
      <c r="Y1039" s="264" t="s">
        <v>240</v>
      </c>
      <c r="Z1039" s="264" t="s">
        <v>240</v>
      </c>
      <c r="AA1039" s="264" t="s">
        <v>240</v>
      </c>
      <c r="AB1039" s="264" t="s">
        <v>240</v>
      </c>
      <c r="AC1039" s="264" t="s">
        <v>240</v>
      </c>
      <c r="AD1039" s="264" t="s">
        <v>240</v>
      </c>
      <c r="AE1039" s="264" t="s">
        <v>240</v>
      </c>
      <c r="AF1039" s="264" t="s">
        <v>240</v>
      </c>
      <c r="AG1039" s="264" t="s">
        <v>240</v>
      </c>
      <c r="AH1039" s="264" t="s">
        <v>240</v>
      </c>
      <c r="AI1039" s="264" t="s">
        <v>240</v>
      </c>
      <c r="AJ1039" s="264" t="s">
        <v>240</v>
      </c>
      <c r="AK1039" s="264" t="s">
        <v>240</v>
      </c>
      <c r="AL1039" s="264" t="s">
        <v>240</v>
      </c>
      <c r="AM1039" s="264" t="s">
        <v>240</v>
      </c>
      <c r="AN1039" s="264" t="s">
        <v>240</v>
      </c>
      <c r="AO1039" s="264" t="s">
        <v>240</v>
      </c>
      <c r="AP1039" s="264" t="s">
        <v>240</v>
      </c>
      <c r="AQ1039" s="264" t="s">
        <v>240</v>
      </c>
      <c r="AR1039" s="264" t="s">
        <v>240</v>
      </c>
      <c r="AS1039" s="264" t="s">
        <v>240</v>
      </c>
      <c r="AT1039" s="264" t="s">
        <v>240</v>
      </c>
      <c r="AU1039" s="264" t="s">
        <v>240</v>
      </c>
      <c r="AV1039" s="264" t="s">
        <v>240</v>
      </c>
      <c r="AW1039" s="264" t="s">
        <v>240</v>
      </c>
      <c r="AX1039" s="264" t="s">
        <v>240</v>
      </c>
      <c r="AY1039" s="264" t="s">
        <v>2044</v>
      </c>
      <c r="AZ1039" t="s">
        <v>240</v>
      </c>
    </row>
    <row r="1040" spans="1:52" ht="15" x14ac:dyDescent="0.25">
      <c r="A1040" s="273">
        <v>707386</v>
      </c>
      <c r="B1040" s="274" t="s">
        <v>261</v>
      </c>
      <c r="C1040" t="s">
        <v>188</v>
      </c>
      <c r="D1040" t="s">
        <v>188</v>
      </c>
      <c r="E1040" t="s">
        <v>186</v>
      </c>
      <c r="F1040" t="s">
        <v>188</v>
      </c>
      <c r="G1040" t="s">
        <v>188</v>
      </c>
      <c r="H1040" t="s">
        <v>187</v>
      </c>
      <c r="I1040" t="s">
        <v>187</v>
      </c>
      <c r="J1040" t="s">
        <v>187</v>
      </c>
      <c r="K1040" t="s">
        <v>187</v>
      </c>
      <c r="L1040" t="s">
        <v>187</v>
      </c>
      <c r="M1040" t="s">
        <v>187</v>
      </c>
      <c r="N1040" t="s">
        <v>187</v>
      </c>
      <c r="O1040" t="s">
        <v>240</v>
      </c>
      <c r="P1040" t="s">
        <v>240</v>
      </c>
      <c r="Q1040" t="s">
        <v>240</v>
      </c>
      <c r="R1040" t="s">
        <v>240</v>
      </c>
      <c r="S1040" t="s">
        <v>240</v>
      </c>
      <c r="T1040" t="s">
        <v>240</v>
      </c>
      <c r="U1040" t="s">
        <v>240</v>
      </c>
      <c r="V1040" t="s">
        <v>240</v>
      </c>
      <c r="W1040" t="s">
        <v>240</v>
      </c>
      <c r="X1040" t="s">
        <v>240</v>
      </c>
      <c r="Y1040" t="s">
        <v>240</v>
      </c>
      <c r="Z1040" t="s">
        <v>240</v>
      </c>
      <c r="AA1040" t="s">
        <v>240</v>
      </c>
      <c r="AB1040" t="s">
        <v>240</v>
      </c>
      <c r="AC1040" t="s">
        <v>240</v>
      </c>
      <c r="AD1040" t="s">
        <v>240</v>
      </c>
      <c r="AE1040" t="s">
        <v>240</v>
      </c>
      <c r="AF1040" t="s">
        <v>240</v>
      </c>
      <c r="AG1040" t="s">
        <v>240</v>
      </c>
      <c r="AH1040" t="s">
        <v>240</v>
      </c>
      <c r="AI1040" t="s">
        <v>240</v>
      </c>
      <c r="AJ1040" t="s">
        <v>240</v>
      </c>
      <c r="AK1040" t="s">
        <v>240</v>
      </c>
      <c r="AL1040" t="s">
        <v>240</v>
      </c>
      <c r="AM1040" t="s">
        <v>240</v>
      </c>
      <c r="AN1040" t="s">
        <v>240</v>
      </c>
      <c r="AO1040" t="s">
        <v>240</v>
      </c>
      <c r="AP1040" t="s">
        <v>240</v>
      </c>
      <c r="AQ1040" t="s">
        <v>240</v>
      </c>
      <c r="AR1040" t="s">
        <v>240</v>
      </c>
      <c r="AS1040" t="s">
        <v>240</v>
      </c>
      <c r="AT1040" t="s">
        <v>240</v>
      </c>
      <c r="AU1040" t="s">
        <v>240</v>
      </c>
      <c r="AV1040" t="s">
        <v>240</v>
      </c>
      <c r="AW1040" t="s">
        <v>240</v>
      </c>
      <c r="AX1040" s="259" t="s">
        <v>240</v>
      </c>
      <c r="AY1040"/>
      <c r="AZ1040" t="s">
        <v>240</v>
      </c>
    </row>
    <row r="1041" spans="1:52" ht="15" x14ac:dyDescent="0.25">
      <c r="A1041" s="272">
        <v>707387</v>
      </c>
      <c r="B1041" s="268" t="s">
        <v>261</v>
      </c>
      <c r="C1041" s="264" t="s">
        <v>187</v>
      </c>
      <c r="D1041" s="264" t="s">
        <v>187</v>
      </c>
      <c r="E1041" s="264" t="s">
        <v>188</v>
      </c>
      <c r="F1041" s="264" t="s">
        <v>188</v>
      </c>
      <c r="G1041" s="264" t="s">
        <v>188</v>
      </c>
      <c r="H1041" s="264" t="s">
        <v>187</v>
      </c>
      <c r="I1041" s="264" t="s">
        <v>187</v>
      </c>
      <c r="J1041" s="264" t="s">
        <v>187</v>
      </c>
      <c r="K1041" s="264" t="s">
        <v>187</v>
      </c>
      <c r="L1041" s="264" t="s">
        <v>187</v>
      </c>
      <c r="M1041" t="s">
        <v>188</v>
      </c>
      <c r="N1041" t="s">
        <v>186</v>
      </c>
      <c r="O1041" s="264" t="s">
        <v>240</v>
      </c>
      <c r="P1041" s="264" t="s">
        <v>240</v>
      </c>
      <c r="Q1041" s="264" t="s">
        <v>240</v>
      </c>
      <c r="R1041" s="264" t="s">
        <v>240</v>
      </c>
      <c r="S1041" s="264" t="s">
        <v>240</v>
      </c>
      <c r="T1041" s="264" t="s">
        <v>240</v>
      </c>
      <c r="U1041" s="264" t="s">
        <v>240</v>
      </c>
      <c r="V1041" s="264" t="s">
        <v>240</v>
      </c>
      <c r="W1041" s="264" t="s">
        <v>240</v>
      </c>
      <c r="X1041" s="264" t="s">
        <v>240</v>
      </c>
      <c r="Y1041" s="264" t="s">
        <v>240</v>
      </c>
      <c r="Z1041" s="264" t="s">
        <v>240</v>
      </c>
      <c r="AA1041" s="264" t="s">
        <v>240</v>
      </c>
      <c r="AB1041" s="264" t="s">
        <v>240</v>
      </c>
      <c r="AC1041" s="264" t="s">
        <v>240</v>
      </c>
      <c r="AD1041" s="264" t="s">
        <v>240</v>
      </c>
      <c r="AE1041" s="264" t="s">
        <v>240</v>
      </c>
      <c r="AF1041" s="264" t="s">
        <v>240</v>
      </c>
      <c r="AG1041" s="264" t="s">
        <v>240</v>
      </c>
      <c r="AH1041" s="264" t="s">
        <v>240</v>
      </c>
      <c r="AI1041" s="264" t="s">
        <v>240</v>
      </c>
      <c r="AJ1041" s="264" t="s">
        <v>240</v>
      </c>
      <c r="AK1041" s="264" t="s">
        <v>240</v>
      </c>
      <c r="AL1041" s="264" t="s">
        <v>240</v>
      </c>
      <c r="AM1041" s="264" t="s">
        <v>240</v>
      </c>
      <c r="AN1041" s="264" t="s">
        <v>240</v>
      </c>
      <c r="AO1041" s="264" t="s">
        <v>240</v>
      </c>
      <c r="AP1041" s="264" t="s">
        <v>240</v>
      </c>
      <c r="AQ1041" s="264" t="s">
        <v>240</v>
      </c>
      <c r="AR1041" s="264" t="s">
        <v>240</v>
      </c>
      <c r="AS1041" s="264" t="s">
        <v>240</v>
      </c>
      <c r="AT1041" s="264" t="s">
        <v>240</v>
      </c>
      <c r="AU1041" s="264" t="s">
        <v>240</v>
      </c>
      <c r="AV1041" s="264" t="s">
        <v>240</v>
      </c>
      <c r="AW1041" s="264" t="s">
        <v>240</v>
      </c>
      <c r="AX1041" s="264" t="s">
        <v>240</v>
      </c>
      <c r="AY1041" s="264" t="s">
        <v>2044</v>
      </c>
      <c r="AZ1041" t="s">
        <v>240</v>
      </c>
    </row>
    <row r="1042" spans="1:52" ht="15" x14ac:dyDescent="0.25">
      <c r="A1042" s="273">
        <v>707388</v>
      </c>
      <c r="B1042" s="274" t="s">
        <v>261</v>
      </c>
      <c r="C1042" t="s">
        <v>186</v>
      </c>
      <c r="D1042" t="s">
        <v>188</v>
      </c>
      <c r="E1042" t="s">
        <v>186</v>
      </c>
      <c r="F1042" t="s">
        <v>188</v>
      </c>
      <c r="G1042" t="s">
        <v>187</v>
      </c>
      <c r="H1042" t="s">
        <v>188</v>
      </c>
      <c r="I1042" t="s">
        <v>188</v>
      </c>
      <c r="J1042" t="s">
        <v>188</v>
      </c>
      <c r="K1042" t="s">
        <v>188</v>
      </c>
      <c r="L1042" t="s">
        <v>188</v>
      </c>
      <c r="M1042" t="s">
        <v>188</v>
      </c>
      <c r="N1042" t="s">
        <v>188</v>
      </c>
      <c r="O1042" t="s">
        <v>240</v>
      </c>
      <c r="P1042" t="s">
        <v>240</v>
      </c>
      <c r="Q1042" t="s">
        <v>240</v>
      </c>
      <c r="R1042" t="s">
        <v>240</v>
      </c>
      <c r="S1042" t="s">
        <v>240</v>
      </c>
      <c r="T1042" t="s">
        <v>240</v>
      </c>
      <c r="U1042" t="s">
        <v>240</v>
      </c>
      <c r="V1042" t="s">
        <v>240</v>
      </c>
      <c r="W1042" t="s">
        <v>240</v>
      </c>
      <c r="X1042" t="s">
        <v>240</v>
      </c>
      <c r="Y1042" t="s">
        <v>240</v>
      </c>
      <c r="Z1042" t="s">
        <v>240</v>
      </c>
      <c r="AA1042" t="s">
        <v>240</v>
      </c>
      <c r="AB1042" t="s">
        <v>240</v>
      </c>
      <c r="AC1042" t="s">
        <v>240</v>
      </c>
      <c r="AD1042" t="s">
        <v>240</v>
      </c>
      <c r="AE1042" t="s">
        <v>240</v>
      </c>
      <c r="AF1042" t="s">
        <v>240</v>
      </c>
      <c r="AG1042" t="s">
        <v>240</v>
      </c>
      <c r="AH1042" t="s">
        <v>240</v>
      </c>
      <c r="AI1042" t="s">
        <v>240</v>
      </c>
      <c r="AJ1042" t="s">
        <v>240</v>
      </c>
      <c r="AK1042" t="s">
        <v>240</v>
      </c>
      <c r="AL1042" t="s">
        <v>240</v>
      </c>
      <c r="AM1042" t="s">
        <v>240</v>
      </c>
      <c r="AN1042" t="s">
        <v>240</v>
      </c>
      <c r="AO1042" t="s">
        <v>240</v>
      </c>
      <c r="AP1042" t="s">
        <v>240</v>
      </c>
      <c r="AQ1042" t="s">
        <v>240</v>
      </c>
      <c r="AR1042" t="s">
        <v>240</v>
      </c>
      <c r="AS1042"/>
      <c r="AT1042" t="s">
        <v>240</v>
      </c>
      <c r="AU1042" t="s">
        <v>240</v>
      </c>
      <c r="AV1042" t="s">
        <v>240</v>
      </c>
      <c r="AW1042" t="s">
        <v>240</v>
      </c>
      <c r="AX1042" s="259" t="s">
        <v>240</v>
      </c>
      <c r="AY1042"/>
      <c r="AZ1042" t="s">
        <v>240</v>
      </c>
    </row>
    <row r="1043" spans="1:52" ht="15" x14ac:dyDescent="0.25">
      <c r="A1043" s="273">
        <v>707389</v>
      </c>
      <c r="B1043" s="274" t="s">
        <v>261</v>
      </c>
      <c r="C1043" t="s">
        <v>186</v>
      </c>
      <c r="D1043" t="s">
        <v>187</v>
      </c>
      <c r="E1043" t="s">
        <v>188</v>
      </c>
      <c r="F1043" t="s">
        <v>187</v>
      </c>
      <c r="G1043" t="s">
        <v>188</v>
      </c>
      <c r="H1043" t="s">
        <v>186</v>
      </c>
      <c r="I1043" t="s">
        <v>187</v>
      </c>
      <c r="J1043" t="s">
        <v>187</v>
      </c>
      <c r="K1043" t="s">
        <v>187</v>
      </c>
      <c r="L1043" t="s">
        <v>187</v>
      </c>
      <c r="M1043" t="s">
        <v>187</v>
      </c>
      <c r="N1043" t="s">
        <v>187</v>
      </c>
      <c r="O1043" t="s">
        <v>240</v>
      </c>
      <c r="P1043" t="s">
        <v>240</v>
      </c>
      <c r="Q1043" t="s">
        <v>240</v>
      </c>
      <c r="R1043" t="s">
        <v>240</v>
      </c>
      <c r="S1043" t="s">
        <v>240</v>
      </c>
      <c r="T1043" t="s">
        <v>240</v>
      </c>
      <c r="U1043" t="s">
        <v>240</v>
      </c>
      <c r="V1043" t="s">
        <v>240</v>
      </c>
      <c r="W1043" t="s">
        <v>240</v>
      </c>
      <c r="X1043" t="s">
        <v>240</v>
      </c>
      <c r="Y1043" t="s">
        <v>240</v>
      </c>
      <c r="Z1043" t="s">
        <v>240</v>
      </c>
      <c r="AA1043" t="s">
        <v>240</v>
      </c>
      <c r="AB1043" t="s">
        <v>240</v>
      </c>
      <c r="AC1043" t="s">
        <v>240</v>
      </c>
      <c r="AD1043" t="s">
        <v>240</v>
      </c>
      <c r="AE1043" t="s">
        <v>240</v>
      </c>
      <c r="AF1043" t="s">
        <v>240</v>
      </c>
      <c r="AG1043" t="s">
        <v>240</v>
      </c>
      <c r="AH1043" t="s">
        <v>240</v>
      </c>
      <c r="AI1043" t="s">
        <v>240</v>
      </c>
      <c r="AJ1043" t="s">
        <v>240</v>
      </c>
      <c r="AK1043" t="s">
        <v>240</v>
      </c>
      <c r="AL1043" t="s">
        <v>240</v>
      </c>
      <c r="AM1043" t="s">
        <v>240</v>
      </c>
      <c r="AN1043" t="s">
        <v>240</v>
      </c>
      <c r="AO1043" t="s">
        <v>240</v>
      </c>
      <c r="AP1043" t="s">
        <v>240</v>
      </c>
      <c r="AQ1043" t="s">
        <v>240</v>
      </c>
      <c r="AR1043" t="s">
        <v>240</v>
      </c>
      <c r="AS1043" t="s">
        <v>240</v>
      </c>
      <c r="AT1043" t="s">
        <v>240</v>
      </c>
      <c r="AU1043" t="s">
        <v>240</v>
      </c>
      <c r="AV1043" t="s">
        <v>240</v>
      </c>
      <c r="AW1043" t="s">
        <v>240</v>
      </c>
      <c r="AX1043" s="259" t="s">
        <v>240</v>
      </c>
      <c r="AY1043"/>
      <c r="AZ1043" t="s">
        <v>240</v>
      </c>
    </row>
    <row r="1044" spans="1:52" ht="15" x14ac:dyDescent="0.25">
      <c r="A1044" s="273">
        <v>707390</v>
      </c>
      <c r="B1044" s="274" t="s">
        <v>467</v>
      </c>
      <c r="C1044" t="s">
        <v>188</v>
      </c>
      <c r="D1044" t="s">
        <v>186</v>
      </c>
      <c r="E1044" t="s">
        <v>188</v>
      </c>
      <c r="F1044" t="s">
        <v>188</v>
      </c>
      <c r="G1044" t="s">
        <v>188</v>
      </c>
      <c r="H1044" t="s">
        <v>188</v>
      </c>
      <c r="I1044" t="s">
        <v>188</v>
      </c>
      <c r="J1044" t="s">
        <v>188</v>
      </c>
      <c r="K1044" t="s">
        <v>187</v>
      </c>
      <c r="L1044" t="s">
        <v>187</v>
      </c>
      <c r="M1044" t="s">
        <v>188</v>
      </c>
      <c r="N1044" t="s">
        <v>188</v>
      </c>
      <c r="O1044" t="s">
        <v>240</v>
      </c>
      <c r="P1044" t="s">
        <v>240</v>
      </c>
      <c r="Q1044" t="s">
        <v>240</v>
      </c>
      <c r="R1044" t="s">
        <v>240</v>
      </c>
      <c r="S1044" t="s">
        <v>240</v>
      </c>
      <c r="T1044" t="s">
        <v>240</v>
      </c>
      <c r="U1044" t="s">
        <v>240</v>
      </c>
      <c r="V1044" t="s">
        <v>240</v>
      </c>
      <c r="W1044" t="s">
        <v>240</v>
      </c>
      <c r="X1044" t="s">
        <v>240</v>
      </c>
      <c r="Y1044" t="s">
        <v>240</v>
      </c>
      <c r="Z1044" t="s">
        <v>240</v>
      </c>
      <c r="AA1044" t="s">
        <v>240</v>
      </c>
      <c r="AB1044" t="s">
        <v>240</v>
      </c>
      <c r="AC1044" t="s">
        <v>240</v>
      </c>
      <c r="AD1044" t="s">
        <v>240</v>
      </c>
      <c r="AE1044" t="s">
        <v>240</v>
      </c>
      <c r="AF1044" t="s">
        <v>240</v>
      </c>
      <c r="AG1044" t="s">
        <v>240</v>
      </c>
      <c r="AH1044" t="s">
        <v>240</v>
      </c>
      <c r="AI1044" t="s">
        <v>240</v>
      </c>
      <c r="AJ1044" t="s">
        <v>240</v>
      </c>
      <c r="AK1044" t="s">
        <v>240</v>
      </c>
      <c r="AL1044" t="s">
        <v>240</v>
      </c>
      <c r="AM1044" t="s">
        <v>240</v>
      </c>
      <c r="AN1044" t="s">
        <v>240</v>
      </c>
      <c r="AO1044" t="s">
        <v>240</v>
      </c>
      <c r="AP1044" t="s">
        <v>240</v>
      </c>
      <c r="AQ1044" t="s">
        <v>240</v>
      </c>
      <c r="AR1044" t="s">
        <v>240</v>
      </c>
      <c r="AS1044" t="s">
        <v>240</v>
      </c>
      <c r="AT1044" t="s">
        <v>240</v>
      </c>
      <c r="AU1044" t="s">
        <v>240</v>
      </c>
      <c r="AV1044" t="s">
        <v>240</v>
      </c>
      <c r="AW1044" t="s">
        <v>240</v>
      </c>
      <c r="AX1044" s="259" t="s">
        <v>240</v>
      </c>
      <c r="AY1044"/>
      <c r="AZ1044" t="s">
        <v>240</v>
      </c>
    </row>
    <row r="1045" spans="1:52" ht="15" x14ac:dyDescent="0.25">
      <c r="A1045" s="272">
        <v>707391</v>
      </c>
      <c r="B1045" s="268" t="s">
        <v>261</v>
      </c>
      <c r="C1045" s="264" t="s">
        <v>188</v>
      </c>
      <c r="D1045" s="264" t="s">
        <v>188</v>
      </c>
      <c r="E1045" s="264" t="s">
        <v>188</v>
      </c>
      <c r="F1045" s="264" t="s">
        <v>188</v>
      </c>
      <c r="G1045" s="264" t="s">
        <v>187</v>
      </c>
      <c r="H1045" s="264" t="s">
        <v>188</v>
      </c>
      <c r="I1045" s="264" t="s">
        <v>187</v>
      </c>
      <c r="J1045" s="264" t="s">
        <v>187</v>
      </c>
      <c r="K1045" s="264" t="s">
        <v>187</v>
      </c>
      <c r="L1045" s="264" t="s">
        <v>187</v>
      </c>
      <c r="M1045" t="s">
        <v>188</v>
      </c>
      <c r="N1045" t="s">
        <v>186</v>
      </c>
      <c r="O1045" s="264" t="s">
        <v>240</v>
      </c>
      <c r="P1045" s="264" t="s">
        <v>240</v>
      </c>
      <c r="Q1045" s="264" t="s">
        <v>240</v>
      </c>
      <c r="R1045" s="264" t="s">
        <v>240</v>
      </c>
      <c r="S1045" s="264" t="s">
        <v>240</v>
      </c>
      <c r="T1045" s="264" t="s">
        <v>240</v>
      </c>
      <c r="U1045" s="264" t="s">
        <v>240</v>
      </c>
      <c r="V1045" s="264" t="s">
        <v>240</v>
      </c>
      <c r="W1045" s="264" t="s">
        <v>240</v>
      </c>
      <c r="X1045" s="264" t="s">
        <v>240</v>
      </c>
      <c r="Y1045" s="264" t="s">
        <v>240</v>
      </c>
      <c r="Z1045" s="264" t="s">
        <v>240</v>
      </c>
      <c r="AA1045" s="264" t="s">
        <v>240</v>
      </c>
      <c r="AB1045" s="264" t="s">
        <v>240</v>
      </c>
      <c r="AC1045" s="264" t="s">
        <v>240</v>
      </c>
      <c r="AD1045" s="264" t="s">
        <v>240</v>
      </c>
      <c r="AE1045" s="264" t="s">
        <v>240</v>
      </c>
      <c r="AF1045" s="264" t="s">
        <v>240</v>
      </c>
      <c r="AG1045" s="264" t="s">
        <v>240</v>
      </c>
      <c r="AH1045" s="264" t="s">
        <v>240</v>
      </c>
      <c r="AI1045" s="264" t="s">
        <v>240</v>
      </c>
      <c r="AJ1045" s="264" t="s">
        <v>240</v>
      </c>
      <c r="AK1045" s="264" t="s">
        <v>240</v>
      </c>
      <c r="AL1045" s="264" t="s">
        <v>240</v>
      </c>
      <c r="AM1045" s="264" t="s">
        <v>240</v>
      </c>
      <c r="AN1045" s="264" t="s">
        <v>240</v>
      </c>
      <c r="AO1045" s="264" t="s">
        <v>240</v>
      </c>
      <c r="AP1045" s="264" t="s">
        <v>240</v>
      </c>
      <c r="AQ1045" s="264" t="s">
        <v>240</v>
      </c>
      <c r="AR1045" s="264" t="s">
        <v>240</v>
      </c>
      <c r="AS1045" s="264" t="s">
        <v>240</v>
      </c>
      <c r="AT1045" s="264" t="s">
        <v>240</v>
      </c>
      <c r="AU1045" s="264" t="s">
        <v>240</v>
      </c>
      <c r="AV1045" s="264" t="s">
        <v>240</v>
      </c>
      <c r="AW1045" s="264" t="s">
        <v>240</v>
      </c>
      <c r="AX1045" s="264" t="s">
        <v>240</v>
      </c>
      <c r="AY1045" s="264" t="s">
        <v>2044</v>
      </c>
      <c r="AZ1045" t="s">
        <v>240</v>
      </c>
    </row>
    <row r="1046" spans="1:52" ht="15" x14ac:dyDescent="0.25">
      <c r="A1046" s="273">
        <v>707392</v>
      </c>
      <c r="B1046" s="274" t="s">
        <v>261</v>
      </c>
      <c r="C1046" t="s">
        <v>186</v>
      </c>
      <c r="D1046" t="s">
        <v>186</v>
      </c>
      <c r="E1046" t="s">
        <v>186</v>
      </c>
      <c r="F1046" t="s">
        <v>186</v>
      </c>
      <c r="G1046" t="s">
        <v>186</v>
      </c>
      <c r="H1046" t="s">
        <v>188</v>
      </c>
      <c r="I1046" t="s">
        <v>188</v>
      </c>
      <c r="J1046" t="s">
        <v>188</v>
      </c>
      <c r="K1046" t="s">
        <v>188</v>
      </c>
      <c r="L1046" t="s">
        <v>188</v>
      </c>
      <c r="M1046" t="s">
        <v>188</v>
      </c>
      <c r="N1046" t="s">
        <v>188</v>
      </c>
      <c r="O1046" t="s">
        <v>240</v>
      </c>
      <c r="P1046" t="s">
        <v>240</v>
      </c>
      <c r="Q1046" t="s">
        <v>240</v>
      </c>
      <c r="R1046" t="s">
        <v>240</v>
      </c>
      <c r="S1046" t="s">
        <v>240</v>
      </c>
      <c r="T1046" t="s">
        <v>240</v>
      </c>
      <c r="U1046" t="s">
        <v>240</v>
      </c>
      <c r="V1046" t="s">
        <v>240</v>
      </c>
      <c r="W1046" t="s">
        <v>240</v>
      </c>
      <c r="X1046" t="s">
        <v>240</v>
      </c>
      <c r="Y1046" t="s">
        <v>240</v>
      </c>
      <c r="Z1046" t="s">
        <v>240</v>
      </c>
      <c r="AA1046" t="s">
        <v>240</v>
      </c>
      <c r="AB1046" t="s">
        <v>240</v>
      </c>
      <c r="AC1046" t="s">
        <v>240</v>
      </c>
      <c r="AD1046" t="s">
        <v>240</v>
      </c>
      <c r="AE1046" t="s">
        <v>240</v>
      </c>
      <c r="AF1046" t="s">
        <v>240</v>
      </c>
      <c r="AG1046" t="s">
        <v>240</v>
      </c>
      <c r="AH1046" t="s">
        <v>240</v>
      </c>
      <c r="AI1046" t="s">
        <v>240</v>
      </c>
      <c r="AJ1046" t="s">
        <v>240</v>
      </c>
      <c r="AK1046" t="s">
        <v>240</v>
      </c>
      <c r="AL1046" t="s">
        <v>240</v>
      </c>
      <c r="AM1046" t="s">
        <v>240</v>
      </c>
      <c r="AN1046" t="s">
        <v>240</v>
      </c>
      <c r="AO1046" t="s">
        <v>240</v>
      </c>
      <c r="AP1046" t="s">
        <v>240</v>
      </c>
      <c r="AQ1046" t="s">
        <v>240</v>
      </c>
      <c r="AR1046" t="s">
        <v>240</v>
      </c>
      <c r="AS1046" t="s">
        <v>240</v>
      </c>
      <c r="AT1046" t="s">
        <v>240</v>
      </c>
      <c r="AU1046" t="s">
        <v>240</v>
      </c>
      <c r="AV1046" t="s">
        <v>240</v>
      </c>
      <c r="AW1046" t="s">
        <v>240</v>
      </c>
      <c r="AX1046" s="259" t="s">
        <v>240</v>
      </c>
      <c r="AY1046"/>
      <c r="AZ1046" t="s">
        <v>240</v>
      </c>
    </row>
    <row r="1047" spans="1:52" ht="15" x14ac:dyDescent="0.25">
      <c r="A1047" s="273">
        <v>707393</v>
      </c>
      <c r="B1047" s="274" t="s">
        <v>467</v>
      </c>
      <c r="C1047" t="s">
        <v>188</v>
      </c>
      <c r="D1047" t="s">
        <v>186</v>
      </c>
      <c r="E1047" t="s">
        <v>186</v>
      </c>
      <c r="F1047" t="s">
        <v>186</v>
      </c>
      <c r="G1047" t="s">
        <v>186</v>
      </c>
      <c r="H1047" t="s">
        <v>186</v>
      </c>
      <c r="I1047" t="s">
        <v>188</v>
      </c>
      <c r="J1047" t="s">
        <v>188</v>
      </c>
      <c r="K1047" t="s">
        <v>188</v>
      </c>
      <c r="L1047" t="s">
        <v>188</v>
      </c>
      <c r="M1047" t="s">
        <v>188</v>
      </c>
      <c r="N1047" t="s">
        <v>188</v>
      </c>
      <c r="O1047" t="s">
        <v>240</v>
      </c>
      <c r="P1047" t="s">
        <v>240</v>
      </c>
      <c r="Q1047" t="s">
        <v>240</v>
      </c>
      <c r="R1047" t="s">
        <v>240</v>
      </c>
      <c r="S1047" t="s">
        <v>240</v>
      </c>
      <c r="T1047" t="s">
        <v>240</v>
      </c>
      <c r="U1047" t="s">
        <v>240</v>
      </c>
      <c r="V1047" t="s">
        <v>240</v>
      </c>
      <c r="W1047" t="s">
        <v>240</v>
      </c>
      <c r="X1047" t="s">
        <v>240</v>
      </c>
      <c r="Y1047" t="s">
        <v>240</v>
      </c>
      <c r="Z1047" t="s">
        <v>240</v>
      </c>
      <c r="AA1047" t="s">
        <v>240</v>
      </c>
      <c r="AB1047" t="s">
        <v>240</v>
      </c>
      <c r="AC1047" t="s">
        <v>240</v>
      </c>
      <c r="AD1047" t="s">
        <v>240</v>
      </c>
      <c r="AE1047" t="s">
        <v>240</v>
      </c>
      <c r="AF1047" t="s">
        <v>240</v>
      </c>
      <c r="AG1047" t="s">
        <v>240</v>
      </c>
      <c r="AH1047" t="s">
        <v>240</v>
      </c>
      <c r="AI1047" t="s">
        <v>240</v>
      </c>
      <c r="AJ1047" t="s">
        <v>240</v>
      </c>
      <c r="AK1047" t="s">
        <v>240</v>
      </c>
      <c r="AL1047" t="s">
        <v>240</v>
      </c>
      <c r="AM1047" t="s">
        <v>240</v>
      </c>
      <c r="AN1047" t="s">
        <v>240</v>
      </c>
      <c r="AO1047" t="s">
        <v>240</v>
      </c>
      <c r="AP1047" t="s">
        <v>240</v>
      </c>
      <c r="AQ1047" t="s">
        <v>240</v>
      </c>
      <c r="AR1047" t="s">
        <v>240</v>
      </c>
      <c r="AS1047" t="s">
        <v>240</v>
      </c>
      <c r="AT1047" t="s">
        <v>240</v>
      </c>
      <c r="AU1047" t="s">
        <v>240</v>
      </c>
      <c r="AV1047" t="s">
        <v>240</v>
      </c>
      <c r="AW1047" t="s">
        <v>240</v>
      </c>
      <c r="AX1047" s="259" t="s">
        <v>240</v>
      </c>
      <c r="AY1047"/>
      <c r="AZ1047" t="s">
        <v>240</v>
      </c>
    </row>
    <row r="1048" spans="1:52" ht="15" x14ac:dyDescent="0.25">
      <c r="A1048" s="273">
        <v>707394</v>
      </c>
      <c r="B1048" s="274" t="s">
        <v>261</v>
      </c>
      <c r="C1048" t="s">
        <v>188</v>
      </c>
      <c r="D1048" t="s">
        <v>186</v>
      </c>
      <c r="E1048" t="s">
        <v>186</v>
      </c>
      <c r="F1048" t="s">
        <v>186</v>
      </c>
      <c r="G1048" t="s">
        <v>186</v>
      </c>
      <c r="H1048" t="s">
        <v>188</v>
      </c>
      <c r="I1048" t="s">
        <v>188</v>
      </c>
      <c r="J1048" t="s">
        <v>188</v>
      </c>
      <c r="K1048" t="s">
        <v>188</v>
      </c>
      <c r="L1048" t="s">
        <v>188</v>
      </c>
      <c r="M1048" t="s">
        <v>188</v>
      </c>
      <c r="N1048" t="s">
        <v>188</v>
      </c>
      <c r="O1048" t="s">
        <v>240</v>
      </c>
      <c r="P1048" t="s">
        <v>240</v>
      </c>
      <c r="Q1048" t="s">
        <v>240</v>
      </c>
      <c r="R1048" t="s">
        <v>240</v>
      </c>
      <c r="S1048" t="s">
        <v>240</v>
      </c>
      <c r="T1048" t="s">
        <v>240</v>
      </c>
      <c r="U1048" t="s">
        <v>240</v>
      </c>
      <c r="V1048" t="s">
        <v>240</v>
      </c>
      <c r="W1048" t="s">
        <v>240</v>
      </c>
      <c r="X1048" t="s">
        <v>240</v>
      </c>
      <c r="Y1048" t="s">
        <v>240</v>
      </c>
      <c r="Z1048" t="s">
        <v>240</v>
      </c>
      <c r="AA1048" t="s">
        <v>240</v>
      </c>
      <c r="AB1048" t="s">
        <v>240</v>
      </c>
      <c r="AC1048" t="s">
        <v>240</v>
      </c>
      <c r="AD1048" t="s">
        <v>240</v>
      </c>
      <c r="AE1048" t="s">
        <v>240</v>
      </c>
      <c r="AF1048" t="s">
        <v>240</v>
      </c>
      <c r="AG1048" t="s">
        <v>240</v>
      </c>
      <c r="AH1048" t="s">
        <v>240</v>
      </c>
      <c r="AI1048" t="s">
        <v>240</v>
      </c>
      <c r="AJ1048" t="s">
        <v>240</v>
      </c>
      <c r="AK1048" t="s">
        <v>240</v>
      </c>
      <c r="AL1048" t="s">
        <v>240</v>
      </c>
      <c r="AM1048" t="s">
        <v>240</v>
      </c>
      <c r="AN1048" t="s">
        <v>240</v>
      </c>
      <c r="AO1048" t="s">
        <v>240</v>
      </c>
      <c r="AP1048" t="s">
        <v>240</v>
      </c>
      <c r="AQ1048" t="s">
        <v>240</v>
      </c>
      <c r="AR1048" t="s">
        <v>240</v>
      </c>
      <c r="AS1048" t="s">
        <v>240</v>
      </c>
      <c r="AT1048" t="s">
        <v>240</v>
      </c>
      <c r="AU1048" t="s">
        <v>240</v>
      </c>
      <c r="AV1048" t="s">
        <v>240</v>
      </c>
      <c r="AW1048" t="s">
        <v>240</v>
      </c>
      <c r="AX1048" s="259" t="s">
        <v>240</v>
      </c>
      <c r="AY1048"/>
      <c r="AZ1048" t="s">
        <v>5190</v>
      </c>
    </row>
    <row r="1049" spans="1:52" ht="15" x14ac:dyDescent="0.25">
      <c r="A1049" s="273">
        <v>707395</v>
      </c>
      <c r="B1049" s="274" t="s">
        <v>261</v>
      </c>
      <c r="C1049" t="s">
        <v>188</v>
      </c>
      <c r="D1049" t="s">
        <v>188</v>
      </c>
      <c r="E1049" t="s">
        <v>188</v>
      </c>
      <c r="F1049" t="s">
        <v>187</v>
      </c>
      <c r="G1049" t="s">
        <v>188</v>
      </c>
      <c r="H1049" t="s">
        <v>188</v>
      </c>
      <c r="I1049" t="s">
        <v>187</v>
      </c>
      <c r="J1049" t="s">
        <v>187</v>
      </c>
      <c r="K1049" t="s">
        <v>187</v>
      </c>
      <c r="L1049" t="s">
        <v>187</v>
      </c>
      <c r="M1049" t="s">
        <v>187</v>
      </c>
      <c r="N1049" t="s">
        <v>187</v>
      </c>
      <c r="O1049" t="s">
        <v>240</v>
      </c>
      <c r="P1049" t="s">
        <v>240</v>
      </c>
      <c r="Q1049" t="s">
        <v>240</v>
      </c>
      <c r="R1049" t="s">
        <v>240</v>
      </c>
      <c r="S1049" t="s">
        <v>240</v>
      </c>
      <c r="T1049" t="s">
        <v>240</v>
      </c>
      <c r="U1049" t="s">
        <v>240</v>
      </c>
      <c r="V1049" t="s">
        <v>240</v>
      </c>
      <c r="W1049" t="s">
        <v>240</v>
      </c>
      <c r="X1049" t="s">
        <v>240</v>
      </c>
      <c r="Y1049" t="s">
        <v>240</v>
      </c>
      <c r="Z1049" t="s">
        <v>240</v>
      </c>
      <c r="AA1049" t="s">
        <v>240</v>
      </c>
      <c r="AB1049" t="s">
        <v>240</v>
      </c>
      <c r="AC1049" t="s">
        <v>240</v>
      </c>
      <c r="AD1049" t="s">
        <v>240</v>
      </c>
      <c r="AE1049" t="s">
        <v>240</v>
      </c>
      <c r="AF1049" t="s">
        <v>240</v>
      </c>
      <c r="AG1049" t="s">
        <v>240</v>
      </c>
      <c r="AH1049" t="s">
        <v>240</v>
      </c>
      <c r="AI1049" t="s">
        <v>240</v>
      </c>
      <c r="AJ1049" t="s">
        <v>240</v>
      </c>
      <c r="AK1049" t="s">
        <v>240</v>
      </c>
      <c r="AL1049" t="s">
        <v>240</v>
      </c>
      <c r="AM1049" t="s">
        <v>240</v>
      </c>
      <c r="AN1049" t="s">
        <v>240</v>
      </c>
      <c r="AO1049" t="s">
        <v>240</v>
      </c>
      <c r="AP1049" t="s">
        <v>240</v>
      </c>
      <c r="AQ1049" t="s">
        <v>240</v>
      </c>
      <c r="AR1049" t="s">
        <v>240</v>
      </c>
      <c r="AS1049" t="s">
        <v>240</v>
      </c>
      <c r="AT1049" t="s">
        <v>240</v>
      </c>
      <c r="AU1049" t="s">
        <v>240</v>
      </c>
      <c r="AV1049" t="s">
        <v>240</v>
      </c>
      <c r="AW1049" t="s">
        <v>240</v>
      </c>
      <c r="AX1049" s="259" t="s">
        <v>240</v>
      </c>
      <c r="AY1049"/>
      <c r="AZ1049" t="s">
        <v>240</v>
      </c>
    </row>
    <row r="1050" spans="1:52" ht="15" x14ac:dyDescent="0.25">
      <c r="A1050" s="272">
        <v>707396</v>
      </c>
      <c r="B1050" s="268" t="s">
        <v>261</v>
      </c>
      <c r="C1050" s="264" t="s">
        <v>188</v>
      </c>
      <c r="D1050" s="264" t="s">
        <v>187</v>
      </c>
      <c r="E1050" s="264" t="s">
        <v>188</v>
      </c>
      <c r="F1050" s="264" t="s">
        <v>187</v>
      </c>
      <c r="G1050" s="264" t="s">
        <v>188</v>
      </c>
      <c r="H1050" s="264" t="s">
        <v>188</v>
      </c>
      <c r="I1050" s="264" t="s">
        <v>187</v>
      </c>
      <c r="J1050" s="264" t="s">
        <v>187</v>
      </c>
      <c r="K1050" s="264" t="s">
        <v>187</v>
      </c>
      <c r="L1050" s="264" t="s">
        <v>187</v>
      </c>
      <c r="M1050" t="s">
        <v>2124</v>
      </c>
      <c r="N1050" t="s">
        <v>186</v>
      </c>
      <c r="O1050" s="264" t="s">
        <v>240</v>
      </c>
      <c r="P1050" s="264" t="s">
        <v>240</v>
      </c>
      <c r="Q1050" s="264" t="s">
        <v>240</v>
      </c>
      <c r="R1050" s="264" t="s">
        <v>240</v>
      </c>
      <c r="S1050" s="264" t="s">
        <v>240</v>
      </c>
      <c r="T1050" s="264" t="s">
        <v>240</v>
      </c>
      <c r="U1050" s="264" t="s">
        <v>240</v>
      </c>
      <c r="V1050" s="264" t="s">
        <v>240</v>
      </c>
      <c r="W1050" s="264" t="s">
        <v>240</v>
      </c>
      <c r="X1050" s="264" t="s">
        <v>240</v>
      </c>
      <c r="Y1050" s="264" t="s">
        <v>240</v>
      </c>
      <c r="Z1050" s="264" t="s">
        <v>240</v>
      </c>
      <c r="AA1050" s="264" t="s">
        <v>240</v>
      </c>
      <c r="AB1050" s="264" t="s">
        <v>240</v>
      </c>
      <c r="AC1050" s="264" t="s">
        <v>240</v>
      </c>
      <c r="AD1050" s="264" t="s">
        <v>240</v>
      </c>
      <c r="AE1050" s="264" t="s">
        <v>240</v>
      </c>
      <c r="AF1050" s="264" t="s">
        <v>240</v>
      </c>
      <c r="AG1050" s="264" t="s">
        <v>240</v>
      </c>
      <c r="AH1050" s="264" t="s">
        <v>240</v>
      </c>
      <c r="AI1050" s="264" t="s">
        <v>240</v>
      </c>
      <c r="AJ1050" s="264" t="s">
        <v>240</v>
      </c>
      <c r="AK1050" s="264" t="s">
        <v>240</v>
      </c>
      <c r="AL1050" s="264" t="s">
        <v>240</v>
      </c>
      <c r="AM1050" s="264" t="s">
        <v>240</v>
      </c>
      <c r="AN1050" s="264" t="s">
        <v>240</v>
      </c>
      <c r="AO1050" s="264" t="s">
        <v>240</v>
      </c>
      <c r="AP1050" s="264" t="s">
        <v>240</v>
      </c>
      <c r="AQ1050" s="264" t="s">
        <v>240</v>
      </c>
      <c r="AR1050" s="264" t="s">
        <v>240</v>
      </c>
      <c r="AS1050" s="264" t="s">
        <v>240</v>
      </c>
      <c r="AT1050" s="264" t="s">
        <v>240</v>
      </c>
      <c r="AU1050" s="264" t="s">
        <v>240</v>
      </c>
      <c r="AV1050" s="264" t="s">
        <v>240</v>
      </c>
      <c r="AW1050" s="264" t="s">
        <v>240</v>
      </c>
      <c r="AX1050" s="264" t="s">
        <v>240</v>
      </c>
      <c r="AY1050" s="264" t="s">
        <v>2044</v>
      </c>
      <c r="AZ1050" t="s">
        <v>240</v>
      </c>
    </row>
    <row r="1051" spans="1:52" ht="15" x14ac:dyDescent="0.25">
      <c r="A1051" s="273">
        <v>707397</v>
      </c>
      <c r="B1051" s="274" t="s">
        <v>467</v>
      </c>
      <c r="C1051" t="s">
        <v>188</v>
      </c>
      <c r="D1051" t="s">
        <v>188</v>
      </c>
      <c r="E1051" t="s">
        <v>188</v>
      </c>
      <c r="F1051" t="s">
        <v>188</v>
      </c>
      <c r="G1051" t="s">
        <v>188</v>
      </c>
      <c r="H1051" t="s">
        <v>188</v>
      </c>
      <c r="I1051" t="s">
        <v>188</v>
      </c>
      <c r="J1051" t="s">
        <v>188</v>
      </c>
      <c r="K1051" t="s">
        <v>188</v>
      </c>
      <c r="L1051" t="s">
        <v>188</v>
      </c>
      <c r="M1051" t="s">
        <v>188</v>
      </c>
      <c r="N1051" t="s">
        <v>188</v>
      </c>
      <c r="O1051" t="s">
        <v>240</v>
      </c>
      <c r="P1051" t="s">
        <v>240</v>
      </c>
      <c r="Q1051" t="s">
        <v>240</v>
      </c>
      <c r="R1051" t="s">
        <v>240</v>
      </c>
      <c r="S1051" t="s">
        <v>240</v>
      </c>
      <c r="T1051" t="s">
        <v>240</v>
      </c>
      <c r="U1051" t="s">
        <v>240</v>
      </c>
      <c r="V1051" t="s">
        <v>240</v>
      </c>
      <c r="W1051" t="s">
        <v>240</v>
      </c>
      <c r="X1051" t="s">
        <v>240</v>
      </c>
      <c r="Y1051" t="s">
        <v>240</v>
      </c>
      <c r="Z1051" t="s">
        <v>240</v>
      </c>
      <c r="AA1051" t="s">
        <v>240</v>
      </c>
      <c r="AB1051" t="s">
        <v>240</v>
      </c>
      <c r="AC1051" t="s">
        <v>240</v>
      </c>
      <c r="AD1051" t="s">
        <v>240</v>
      </c>
      <c r="AE1051" t="s">
        <v>240</v>
      </c>
      <c r="AF1051" t="s">
        <v>240</v>
      </c>
      <c r="AG1051" t="s">
        <v>240</v>
      </c>
      <c r="AH1051" t="s">
        <v>240</v>
      </c>
      <c r="AI1051" t="s">
        <v>240</v>
      </c>
      <c r="AJ1051" t="s">
        <v>240</v>
      </c>
      <c r="AK1051" t="s">
        <v>240</v>
      </c>
      <c r="AL1051" t="s">
        <v>240</v>
      </c>
      <c r="AM1051" t="s">
        <v>240</v>
      </c>
      <c r="AN1051" t="s">
        <v>240</v>
      </c>
      <c r="AO1051" t="s">
        <v>240</v>
      </c>
      <c r="AP1051" t="s">
        <v>240</v>
      </c>
      <c r="AQ1051" t="s">
        <v>240</v>
      </c>
      <c r="AR1051" t="s">
        <v>240</v>
      </c>
      <c r="AS1051"/>
      <c r="AT1051" t="s">
        <v>240</v>
      </c>
      <c r="AU1051" t="s">
        <v>240</v>
      </c>
      <c r="AV1051" t="s">
        <v>240</v>
      </c>
      <c r="AW1051" t="s">
        <v>240</v>
      </c>
      <c r="AX1051" s="259" t="s">
        <v>240</v>
      </c>
      <c r="AY1051"/>
      <c r="AZ1051" t="s">
        <v>240</v>
      </c>
    </row>
    <row r="1052" spans="1:52" ht="15" x14ac:dyDescent="0.25">
      <c r="A1052" s="273">
        <v>707398</v>
      </c>
      <c r="B1052" s="274" t="s">
        <v>261</v>
      </c>
      <c r="C1052" t="s">
        <v>188</v>
      </c>
      <c r="D1052" t="s">
        <v>188</v>
      </c>
      <c r="E1052" t="s">
        <v>188</v>
      </c>
      <c r="F1052" t="s">
        <v>188</v>
      </c>
      <c r="G1052" t="s">
        <v>188</v>
      </c>
      <c r="H1052" t="s">
        <v>186</v>
      </c>
      <c r="I1052" t="s">
        <v>187</v>
      </c>
      <c r="J1052" t="s">
        <v>187</v>
      </c>
      <c r="K1052" t="s">
        <v>187</v>
      </c>
      <c r="L1052" t="s">
        <v>187</v>
      </c>
      <c r="M1052" t="s">
        <v>187</v>
      </c>
      <c r="N1052" t="s">
        <v>187</v>
      </c>
      <c r="O1052" t="s">
        <v>240</v>
      </c>
      <c r="P1052" t="s">
        <v>240</v>
      </c>
      <c r="Q1052" t="s">
        <v>240</v>
      </c>
      <c r="R1052" t="s">
        <v>240</v>
      </c>
      <c r="S1052" t="s">
        <v>240</v>
      </c>
      <c r="T1052" t="s">
        <v>240</v>
      </c>
      <c r="U1052" t="s">
        <v>240</v>
      </c>
      <c r="V1052" t="s">
        <v>240</v>
      </c>
      <c r="W1052" t="s">
        <v>240</v>
      </c>
      <c r="X1052" t="s">
        <v>240</v>
      </c>
      <c r="Y1052" t="s">
        <v>240</v>
      </c>
      <c r="Z1052" t="s">
        <v>240</v>
      </c>
      <c r="AA1052" t="s">
        <v>240</v>
      </c>
      <c r="AB1052" t="s">
        <v>240</v>
      </c>
      <c r="AC1052" t="s">
        <v>240</v>
      </c>
      <c r="AD1052" t="s">
        <v>240</v>
      </c>
      <c r="AE1052" t="s">
        <v>240</v>
      </c>
      <c r="AF1052" t="s">
        <v>240</v>
      </c>
      <c r="AG1052" t="s">
        <v>240</v>
      </c>
      <c r="AH1052" t="s">
        <v>240</v>
      </c>
      <c r="AI1052" t="s">
        <v>240</v>
      </c>
      <c r="AJ1052" t="s">
        <v>240</v>
      </c>
      <c r="AK1052" t="s">
        <v>240</v>
      </c>
      <c r="AL1052" t="s">
        <v>240</v>
      </c>
      <c r="AM1052" t="s">
        <v>240</v>
      </c>
      <c r="AN1052" t="s">
        <v>240</v>
      </c>
      <c r="AO1052" t="s">
        <v>240</v>
      </c>
      <c r="AP1052" t="s">
        <v>240</v>
      </c>
      <c r="AQ1052" t="s">
        <v>240</v>
      </c>
      <c r="AR1052" t="s">
        <v>240</v>
      </c>
      <c r="AS1052" t="s">
        <v>240</v>
      </c>
      <c r="AT1052" t="s">
        <v>240</v>
      </c>
      <c r="AU1052" t="s">
        <v>240</v>
      </c>
      <c r="AV1052" t="s">
        <v>240</v>
      </c>
      <c r="AW1052" t="s">
        <v>240</v>
      </c>
      <c r="AX1052" s="259" t="s">
        <v>240</v>
      </c>
      <c r="AY1052"/>
      <c r="AZ1052" t="s">
        <v>240</v>
      </c>
    </row>
    <row r="1053" spans="1:52" ht="15" x14ac:dyDescent="0.25">
      <c r="A1053" s="272">
        <v>707399</v>
      </c>
      <c r="B1053" s="268" t="s">
        <v>261</v>
      </c>
      <c r="C1053" s="264" t="s">
        <v>188</v>
      </c>
      <c r="D1053" s="264" t="s">
        <v>188</v>
      </c>
      <c r="E1053" s="264" t="s">
        <v>188</v>
      </c>
      <c r="F1053" s="264" t="s">
        <v>187</v>
      </c>
      <c r="G1053" s="264" t="s">
        <v>188</v>
      </c>
      <c r="H1053" s="264" t="s">
        <v>187</v>
      </c>
      <c r="I1053" s="264" t="s">
        <v>187</v>
      </c>
      <c r="J1053" s="264" t="s">
        <v>187</v>
      </c>
      <c r="K1053" s="264" t="s">
        <v>187</v>
      </c>
      <c r="L1053" s="264" t="s">
        <v>187</v>
      </c>
      <c r="M1053" t="s">
        <v>188</v>
      </c>
      <c r="N1053" t="s">
        <v>186</v>
      </c>
      <c r="O1053" s="264" t="s">
        <v>240</v>
      </c>
      <c r="P1053" s="264" t="s">
        <v>240</v>
      </c>
      <c r="Q1053" s="264" t="s">
        <v>240</v>
      </c>
      <c r="R1053" s="264" t="s">
        <v>240</v>
      </c>
      <c r="S1053" s="264" t="s">
        <v>240</v>
      </c>
      <c r="T1053" s="264" t="s">
        <v>240</v>
      </c>
      <c r="U1053" s="264" t="s">
        <v>240</v>
      </c>
      <c r="V1053" s="264" t="s">
        <v>240</v>
      </c>
      <c r="W1053" s="264" t="s">
        <v>240</v>
      </c>
      <c r="X1053" s="264" t="s">
        <v>240</v>
      </c>
      <c r="Y1053" s="264" t="s">
        <v>240</v>
      </c>
      <c r="Z1053" s="264" t="s">
        <v>240</v>
      </c>
      <c r="AA1053" s="264" t="s">
        <v>240</v>
      </c>
      <c r="AB1053" s="264" t="s">
        <v>240</v>
      </c>
      <c r="AC1053" s="264" t="s">
        <v>240</v>
      </c>
      <c r="AD1053" s="264" t="s">
        <v>240</v>
      </c>
      <c r="AE1053" s="264" t="s">
        <v>240</v>
      </c>
      <c r="AF1053" s="264" t="s">
        <v>240</v>
      </c>
      <c r="AG1053" s="264" t="s">
        <v>240</v>
      </c>
      <c r="AH1053" s="264" t="s">
        <v>240</v>
      </c>
      <c r="AI1053" s="264" t="s">
        <v>240</v>
      </c>
      <c r="AJ1053" s="264" t="s">
        <v>240</v>
      </c>
      <c r="AK1053" s="264" t="s">
        <v>240</v>
      </c>
      <c r="AL1053" s="264" t="s">
        <v>240</v>
      </c>
      <c r="AM1053" s="264" t="s">
        <v>240</v>
      </c>
      <c r="AN1053" s="264" t="s">
        <v>240</v>
      </c>
      <c r="AO1053" s="264" t="s">
        <v>240</v>
      </c>
      <c r="AP1053" s="264" t="s">
        <v>240</v>
      </c>
      <c r="AQ1053" s="264" t="s">
        <v>240</v>
      </c>
      <c r="AR1053" s="264" t="s">
        <v>240</v>
      </c>
      <c r="AS1053" s="264" t="s">
        <v>240</v>
      </c>
      <c r="AT1053" s="264" t="s">
        <v>240</v>
      </c>
      <c r="AU1053" s="264" t="s">
        <v>240</v>
      </c>
      <c r="AV1053" s="264" t="s">
        <v>240</v>
      </c>
      <c r="AW1053" s="264" t="s">
        <v>240</v>
      </c>
      <c r="AX1053" s="264" t="s">
        <v>240</v>
      </c>
      <c r="AY1053" s="264" t="s">
        <v>2044</v>
      </c>
      <c r="AZ1053" t="s">
        <v>240</v>
      </c>
    </row>
    <row r="1054" spans="1:52" ht="15" x14ac:dyDescent="0.25">
      <c r="A1054" s="272">
        <v>707400</v>
      </c>
      <c r="B1054" s="268" t="s">
        <v>261</v>
      </c>
      <c r="C1054" s="264" t="s">
        <v>188</v>
      </c>
      <c r="D1054" s="264" t="s">
        <v>188</v>
      </c>
      <c r="E1054" s="264" t="s">
        <v>188</v>
      </c>
      <c r="F1054" s="264" t="s">
        <v>188</v>
      </c>
      <c r="G1054" s="264" t="s">
        <v>188</v>
      </c>
      <c r="H1054" s="264" t="s">
        <v>188</v>
      </c>
      <c r="I1054" s="264" t="s">
        <v>187</v>
      </c>
      <c r="J1054" s="264" t="s">
        <v>187</v>
      </c>
      <c r="K1054" s="264" t="s">
        <v>187</v>
      </c>
      <c r="L1054" s="264" t="s">
        <v>187</v>
      </c>
      <c r="M1054" t="s">
        <v>2124</v>
      </c>
      <c r="N1054" t="s">
        <v>186</v>
      </c>
      <c r="O1054" s="264" t="s">
        <v>240</v>
      </c>
      <c r="P1054" s="264" t="s">
        <v>240</v>
      </c>
      <c r="Q1054" s="264" t="s">
        <v>240</v>
      </c>
      <c r="R1054" s="264" t="s">
        <v>240</v>
      </c>
      <c r="S1054" s="264" t="s">
        <v>240</v>
      </c>
      <c r="T1054" s="264" t="s">
        <v>240</v>
      </c>
      <c r="U1054" s="264" t="s">
        <v>240</v>
      </c>
      <c r="V1054" s="264" t="s">
        <v>240</v>
      </c>
      <c r="W1054" s="264" t="s">
        <v>240</v>
      </c>
      <c r="X1054" s="264" t="s">
        <v>240</v>
      </c>
      <c r="Y1054" s="264" t="s">
        <v>240</v>
      </c>
      <c r="Z1054" s="264" t="s">
        <v>240</v>
      </c>
      <c r="AA1054" s="264" t="s">
        <v>240</v>
      </c>
      <c r="AB1054" s="264" t="s">
        <v>240</v>
      </c>
      <c r="AC1054" s="264" t="s">
        <v>240</v>
      </c>
      <c r="AD1054" s="264" t="s">
        <v>240</v>
      </c>
      <c r="AE1054" s="264" t="s">
        <v>240</v>
      </c>
      <c r="AF1054" s="264" t="s">
        <v>240</v>
      </c>
      <c r="AG1054" s="264" t="s">
        <v>240</v>
      </c>
      <c r="AH1054" s="264" t="s">
        <v>240</v>
      </c>
      <c r="AI1054" s="264" t="s">
        <v>240</v>
      </c>
      <c r="AJ1054" s="264" t="s">
        <v>240</v>
      </c>
      <c r="AK1054" s="264" t="s">
        <v>240</v>
      </c>
      <c r="AL1054" s="264" t="s">
        <v>240</v>
      </c>
      <c r="AM1054" s="264" t="s">
        <v>240</v>
      </c>
      <c r="AN1054" s="264" t="s">
        <v>240</v>
      </c>
      <c r="AO1054" s="264" t="s">
        <v>240</v>
      </c>
      <c r="AP1054" s="264" t="s">
        <v>240</v>
      </c>
      <c r="AQ1054" s="264" t="s">
        <v>240</v>
      </c>
      <c r="AR1054" s="264" t="s">
        <v>240</v>
      </c>
      <c r="AS1054" s="264" t="s">
        <v>240</v>
      </c>
      <c r="AT1054" s="264" t="s">
        <v>240</v>
      </c>
      <c r="AU1054" s="264" t="s">
        <v>240</v>
      </c>
      <c r="AV1054" s="264" t="s">
        <v>240</v>
      </c>
      <c r="AW1054" s="264" t="s">
        <v>240</v>
      </c>
      <c r="AX1054" s="264" t="s">
        <v>240</v>
      </c>
      <c r="AY1054" s="264" t="s">
        <v>2044</v>
      </c>
      <c r="AZ1054" t="s">
        <v>240</v>
      </c>
    </row>
    <row r="1055" spans="1:52" ht="15" x14ac:dyDescent="0.25">
      <c r="A1055" s="272">
        <v>707401</v>
      </c>
      <c r="B1055" s="268" t="s">
        <v>261</v>
      </c>
      <c r="C1055" s="264" t="s">
        <v>188</v>
      </c>
      <c r="D1055" s="264" t="s">
        <v>188</v>
      </c>
      <c r="E1055" s="264" t="s">
        <v>188</v>
      </c>
      <c r="F1055" s="264" t="s">
        <v>188</v>
      </c>
      <c r="G1055" s="264" t="s">
        <v>188</v>
      </c>
      <c r="H1055" s="264" t="s">
        <v>188</v>
      </c>
      <c r="I1055" s="264" t="s">
        <v>187</v>
      </c>
      <c r="J1055" s="264" t="s">
        <v>187</v>
      </c>
      <c r="K1055" s="264" t="s">
        <v>187</v>
      </c>
      <c r="L1055" s="264" t="s">
        <v>187</v>
      </c>
      <c r="M1055" t="s">
        <v>186</v>
      </c>
      <c r="N1055" t="s">
        <v>186</v>
      </c>
      <c r="O1055" s="264" t="s">
        <v>240</v>
      </c>
      <c r="P1055" s="264" t="s">
        <v>240</v>
      </c>
      <c r="Q1055" s="264" t="s">
        <v>240</v>
      </c>
      <c r="R1055" s="264" t="s">
        <v>240</v>
      </c>
      <c r="S1055" s="264" t="s">
        <v>240</v>
      </c>
      <c r="T1055" s="264" t="s">
        <v>240</v>
      </c>
      <c r="U1055" s="264" t="s">
        <v>240</v>
      </c>
      <c r="V1055" s="264" t="s">
        <v>240</v>
      </c>
      <c r="W1055" s="264" t="s">
        <v>240</v>
      </c>
      <c r="X1055" s="264" t="s">
        <v>240</v>
      </c>
      <c r="Y1055" s="264" t="s">
        <v>240</v>
      </c>
      <c r="Z1055" s="264" t="s">
        <v>240</v>
      </c>
      <c r="AA1055" s="264" t="s">
        <v>240</v>
      </c>
      <c r="AB1055" s="264" t="s">
        <v>240</v>
      </c>
      <c r="AC1055" s="264" t="s">
        <v>240</v>
      </c>
      <c r="AD1055" s="264" t="s">
        <v>240</v>
      </c>
      <c r="AE1055" s="264" t="s">
        <v>240</v>
      </c>
      <c r="AF1055" s="264" t="s">
        <v>240</v>
      </c>
      <c r="AG1055" s="264" t="s">
        <v>240</v>
      </c>
      <c r="AH1055" s="264" t="s">
        <v>240</v>
      </c>
      <c r="AI1055" s="264" t="s">
        <v>240</v>
      </c>
      <c r="AJ1055" s="264" t="s">
        <v>240</v>
      </c>
      <c r="AK1055" s="264" t="s">
        <v>240</v>
      </c>
      <c r="AL1055" s="264" t="s">
        <v>240</v>
      </c>
      <c r="AM1055" s="264" t="s">
        <v>240</v>
      </c>
      <c r="AN1055" s="264" t="s">
        <v>240</v>
      </c>
      <c r="AO1055" s="264" t="s">
        <v>240</v>
      </c>
      <c r="AP1055" s="264" t="s">
        <v>240</v>
      </c>
      <c r="AQ1055" s="264" t="s">
        <v>240</v>
      </c>
      <c r="AR1055" s="264" t="s">
        <v>240</v>
      </c>
      <c r="AS1055" s="264" t="s">
        <v>240</v>
      </c>
      <c r="AT1055" s="264" t="s">
        <v>240</v>
      </c>
      <c r="AU1055" s="264" t="s">
        <v>240</v>
      </c>
      <c r="AV1055" s="264" t="s">
        <v>240</v>
      </c>
      <c r="AW1055" s="264" t="s">
        <v>240</v>
      </c>
      <c r="AX1055" s="264" t="s">
        <v>240</v>
      </c>
      <c r="AY1055" s="264" t="s">
        <v>2044</v>
      </c>
      <c r="AZ1055" t="s">
        <v>240</v>
      </c>
    </row>
    <row r="1056" spans="1:52" ht="15" x14ac:dyDescent="0.25">
      <c r="A1056" s="273">
        <v>707402</v>
      </c>
      <c r="B1056" s="274" t="s">
        <v>261</v>
      </c>
      <c r="C1056" t="s">
        <v>186</v>
      </c>
      <c r="D1056" t="s">
        <v>186</v>
      </c>
      <c r="E1056" t="s">
        <v>188</v>
      </c>
      <c r="F1056" t="s">
        <v>186</v>
      </c>
      <c r="G1056" t="s">
        <v>186</v>
      </c>
      <c r="H1056" t="s">
        <v>188</v>
      </c>
      <c r="I1056" t="s">
        <v>187</v>
      </c>
      <c r="J1056" t="s">
        <v>187</v>
      </c>
      <c r="K1056" t="s">
        <v>187</v>
      </c>
      <c r="L1056" t="s">
        <v>187</v>
      </c>
      <c r="M1056" t="s">
        <v>187</v>
      </c>
      <c r="N1056" t="s">
        <v>187</v>
      </c>
      <c r="O1056" t="s">
        <v>240</v>
      </c>
      <c r="P1056" t="s">
        <v>240</v>
      </c>
      <c r="Q1056" t="s">
        <v>240</v>
      </c>
      <c r="R1056" t="s">
        <v>240</v>
      </c>
      <c r="S1056" t="s">
        <v>240</v>
      </c>
      <c r="T1056" t="s">
        <v>240</v>
      </c>
      <c r="U1056" t="s">
        <v>240</v>
      </c>
      <c r="V1056" t="s">
        <v>240</v>
      </c>
      <c r="W1056" t="s">
        <v>240</v>
      </c>
      <c r="X1056" t="s">
        <v>240</v>
      </c>
      <c r="Y1056" t="s">
        <v>240</v>
      </c>
      <c r="Z1056" t="s">
        <v>240</v>
      </c>
      <c r="AA1056" t="s">
        <v>240</v>
      </c>
      <c r="AB1056" t="s">
        <v>240</v>
      </c>
      <c r="AC1056" t="s">
        <v>240</v>
      </c>
      <c r="AD1056" t="s">
        <v>240</v>
      </c>
      <c r="AE1056" t="s">
        <v>240</v>
      </c>
      <c r="AF1056" t="s">
        <v>240</v>
      </c>
      <c r="AG1056" t="s">
        <v>240</v>
      </c>
      <c r="AH1056" t="s">
        <v>240</v>
      </c>
      <c r="AI1056" t="s">
        <v>240</v>
      </c>
      <c r="AJ1056" t="s">
        <v>240</v>
      </c>
      <c r="AK1056" t="s">
        <v>240</v>
      </c>
      <c r="AL1056" t="s">
        <v>240</v>
      </c>
      <c r="AM1056" t="s">
        <v>240</v>
      </c>
      <c r="AN1056" t="s">
        <v>240</v>
      </c>
      <c r="AO1056" t="s">
        <v>240</v>
      </c>
      <c r="AP1056" t="s">
        <v>240</v>
      </c>
      <c r="AQ1056" t="s">
        <v>240</v>
      </c>
      <c r="AR1056" t="s">
        <v>240</v>
      </c>
      <c r="AS1056"/>
      <c r="AT1056" t="s">
        <v>240</v>
      </c>
      <c r="AU1056" t="s">
        <v>240</v>
      </c>
      <c r="AV1056" t="s">
        <v>240</v>
      </c>
      <c r="AW1056" t="s">
        <v>240</v>
      </c>
      <c r="AX1056" s="259" t="s">
        <v>240</v>
      </c>
      <c r="AY1056"/>
      <c r="AZ1056" t="s">
        <v>240</v>
      </c>
    </row>
    <row r="1057" spans="1:52" ht="15" x14ac:dyDescent="0.25">
      <c r="A1057" s="272">
        <v>707403</v>
      </c>
      <c r="B1057" s="268" t="s">
        <v>261</v>
      </c>
      <c r="C1057" s="264" t="s">
        <v>188</v>
      </c>
      <c r="D1057" s="264" t="s">
        <v>188</v>
      </c>
      <c r="E1057" s="264" t="s">
        <v>188</v>
      </c>
      <c r="F1057" s="264" t="s">
        <v>188</v>
      </c>
      <c r="G1057" s="264" t="s">
        <v>188</v>
      </c>
      <c r="H1057" s="264" t="s">
        <v>187</v>
      </c>
      <c r="I1057" s="264" t="s">
        <v>187</v>
      </c>
      <c r="J1057" s="264" t="s">
        <v>187</v>
      </c>
      <c r="K1057" s="264" t="s">
        <v>187</v>
      </c>
      <c r="L1057" s="264" t="s">
        <v>187</v>
      </c>
      <c r="M1057" t="s">
        <v>188</v>
      </c>
      <c r="N1057" t="s">
        <v>186</v>
      </c>
      <c r="O1057" s="264" t="s">
        <v>240</v>
      </c>
      <c r="P1057" s="264" t="s">
        <v>240</v>
      </c>
      <c r="Q1057" s="264" t="s">
        <v>240</v>
      </c>
      <c r="R1057" s="264" t="s">
        <v>240</v>
      </c>
      <c r="S1057" s="264" t="s">
        <v>240</v>
      </c>
      <c r="T1057" s="264" t="s">
        <v>240</v>
      </c>
      <c r="U1057" s="264" t="s">
        <v>240</v>
      </c>
      <c r="V1057" s="264" t="s">
        <v>240</v>
      </c>
      <c r="W1057" s="264" t="s">
        <v>240</v>
      </c>
      <c r="X1057" s="264" t="s">
        <v>240</v>
      </c>
      <c r="Y1057" s="264" t="s">
        <v>240</v>
      </c>
      <c r="Z1057" s="264" t="s">
        <v>240</v>
      </c>
      <c r="AA1057" s="264" t="s">
        <v>240</v>
      </c>
      <c r="AB1057" s="264" t="s">
        <v>240</v>
      </c>
      <c r="AC1057" s="264" t="s">
        <v>240</v>
      </c>
      <c r="AD1057" s="264" t="s">
        <v>240</v>
      </c>
      <c r="AE1057" s="264" t="s">
        <v>240</v>
      </c>
      <c r="AF1057" s="264" t="s">
        <v>240</v>
      </c>
      <c r="AG1057" s="264" t="s">
        <v>240</v>
      </c>
      <c r="AH1057" s="264" t="s">
        <v>240</v>
      </c>
      <c r="AI1057" s="264" t="s">
        <v>240</v>
      </c>
      <c r="AJ1057" s="264" t="s">
        <v>240</v>
      </c>
      <c r="AK1057" s="264" t="s">
        <v>240</v>
      </c>
      <c r="AL1057" s="264" t="s">
        <v>240</v>
      </c>
      <c r="AM1057" s="264" t="s">
        <v>240</v>
      </c>
      <c r="AN1057" s="264" t="s">
        <v>240</v>
      </c>
      <c r="AO1057" s="264" t="s">
        <v>240</v>
      </c>
      <c r="AP1057" s="264" t="s">
        <v>240</v>
      </c>
      <c r="AQ1057" s="264" t="s">
        <v>240</v>
      </c>
      <c r="AR1057" s="264" t="s">
        <v>240</v>
      </c>
      <c r="AS1057" s="264" t="s">
        <v>240</v>
      </c>
      <c r="AT1057" s="264" t="s">
        <v>240</v>
      </c>
      <c r="AU1057" s="264" t="s">
        <v>240</v>
      </c>
      <c r="AV1057" s="264" t="s">
        <v>240</v>
      </c>
      <c r="AW1057" s="264" t="s">
        <v>240</v>
      </c>
      <c r="AX1057" s="264" t="s">
        <v>240</v>
      </c>
      <c r="AY1057" s="264" t="s">
        <v>2044</v>
      </c>
      <c r="AZ1057" t="s">
        <v>240</v>
      </c>
    </row>
    <row r="1058" spans="1:52" ht="15" x14ac:dyDescent="0.25">
      <c r="A1058" s="273">
        <v>707404</v>
      </c>
      <c r="B1058" s="274" t="s">
        <v>261</v>
      </c>
      <c r="C1058" t="s">
        <v>188</v>
      </c>
      <c r="D1058" t="s">
        <v>186</v>
      </c>
      <c r="E1058" t="s">
        <v>186</v>
      </c>
      <c r="F1058" t="s">
        <v>186</v>
      </c>
      <c r="G1058" t="s">
        <v>186</v>
      </c>
      <c r="H1058" t="s">
        <v>188</v>
      </c>
      <c r="I1058" t="s">
        <v>188</v>
      </c>
      <c r="J1058" t="s">
        <v>188</v>
      </c>
      <c r="K1058" t="s">
        <v>188</v>
      </c>
      <c r="L1058" t="s">
        <v>188</v>
      </c>
      <c r="M1058" t="s">
        <v>188</v>
      </c>
      <c r="N1058" t="s">
        <v>188</v>
      </c>
      <c r="O1058" t="s">
        <v>240</v>
      </c>
      <c r="P1058" t="s">
        <v>240</v>
      </c>
      <c r="Q1058" t="s">
        <v>240</v>
      </c>
      <c r="R1058" t="s">
        <v>240</v>
      </c>
      <c r="S1058" t="s">
        <v>240</v>
      </c>
      <c r="T1058" t="s">
        <v>240</v>
      </c>
      <c r="U1058" t="s">
        <v>240</v>
      </c>
      <c r="V1058" t="s">
        <v>240</v>
      </c>
      <c r="W1058" t="s">
        <v>240</v>
      </c>
      <c r="X1058" t="s">
        <v>240</v>
      </c>
      <c r="Y1058" t="s">
        <v>240</v>
      </c>
      <c r="Z1058" t="s">
        <v>240</v>
      </c>
      <c r="AA1058" t="s">
        <v>240</v>
      </c>
      <c r="AB1058" t="s">
        <v>240</v>
      </c>
      <c r="AC1058" t="s">
        <v>240</v>
      </c>
      <c r="AD1058" t="s">
        <v>240</v>
      </c>
      <c r="AE1058" t="s">
        <v>240</v>
      </c>
      <c r="AF1058" t="s">
        <v>240</v>
      </c>
      <c r="AG1058" t="s">
        <v>240</v>
      </c>
      <c r="AH1058" t="s">
        <v>240</v>
      </c>
      <c r="AI1058" t="s">
        <v>240</v>
      </c>
      <c r="AJ1058" t="s">
        <v>240</v>
      </c>
      <c r="AK1058" t="s">
        <v>240</v>
      </c>
      <c r="AL1058" t="s">
        <v>240</v>
      </c>
      <c r="AM1058" t="s">
        <v>240</v>
      </c>
      <c r="AN1058" t="s">
        <v>240</v>
      </c>
      <c r="AO1058" t="s">
        <v>240</v>
      </c>
      <c r="AP1058" t="s">
        <v>240</v>
      </c>
      <c r="AQ1058" t="s">
        <v>240</v>
      </c>
      <c r="AR1058" t="s">
        <v>240</v>
      </c>
      <c r="AS1058" t="s">
        <v>240</v>
      </c>
      <c r="AT1058" t="s">
        <v>240</v>
      </c>
      <c r="AU1058" t="s">
        <v>240</v>
      </c>
      <c r="AV1058" t="s">
        <v>240</v>
      </c>
      <c r="AW1058" t="s">
        <v>240</v>
      </c>
      <c r="AX1058" s="259" t="s">
        <v>240</v>
      </c>
      <c r="AY1058"/>
      <c r="AZ1058" t="s">
        <v>240</v>
      </c>
    </row>
    <row r="1059" spans="1:52" ht="15" x14ac:dyDescent="0.25">
      <c r="A1059" s="273">
        <v>707405</v>
      </c>
      <c r="B1059" s="274" t="s">
        <v>261</v>
      </c>
      <c r="C1059" t="s">
        <v>188</v>
      </c>
      <c r="D1059" t="s">
        <v>188</v>
      </c>
      <c r="E1059" t="s">
        <v>188</v>
      </c>
      <c r="F1059" t="s">
        <v>188</v>
      </c>
      <c r="G1059" t="s">
        <v>187</v>
      </c>
      <c r="H1059" t="s">
        <v>188</v>
      </c>
      <c r="I1059" t="s">
        <v>187</v>
      </c>
      <c r="J1059" t="s">
        <v>187</v>
      </c>
      <c r="K1059" t="s">
        <v>187</v>
      </c>
      <c r="L1059" t="s">
        <v>187</v>
      </c>
      <c r="M1059" t="s">
        <v>187</v>
      </c>
      <c r="N1059" t="s">
        <v>187</v>
      </c>
      <c r="O1059" t="s">
        <v>240</v>
      </c>
      <c r="P1059" t="s">
        <v>240</v>
      </c>
      <c r="Q1059" t="s">
        <v>240</v>
      </c>
      <c r="R1059" t="s">
        <v>240</v>
      </c>
      <c r="S1059" t="s">
        <v>240</v>
      </c>
      <c r="T1059" t="s">
        <v>240</v>
      </c>
      <c r="U1059" t="s">
        <v>240</v>
      </c>
      <c r="V1059" t="s">
        <v>240</v>
      </c>
      <c r="W1059" t="s">
        <v>240</v>
      </c>
      <c r="X1059" t="s">
        <v>240</v>
      </c>
      <c r="Y1059" t="s">
        <v>240</v>
      </c>
      <c r="Z1059" t="s">
        <v>240</v>
      </c>
      <c r="AA1059" t="s">
        <v>240</v>
      </c>
      <c r="AB1059" t="s">
        <v>240</v>
      </c>
      <c r="AC1059" t="s">
        <v>240</v>
      </c>
      <c r="AD1059" t="s">
        <v>240</v>
      </c>
      <c r="AE1059" t="s">
        <v>240</v>
      </c>
      <c r="AF1059" t="s">
        <v>240</v>
      </c>
      <c r="AG1059" t="s">
        <v>240</v>
      </c>
      <c r="AH1059" t="s">
        <v>240</v>
      </c>
      <c r="AI1059" t="s">
        <v>240</v>
      </c>
      <c r="AJ1059" t="s">
        <v>240</v>
      </c>
      <c r="AK1059" t="s">
        <v>240</v>
      </c>
      <c r="AL1059" t="s">
        <v>240</v>
      </c>
      <c r="AM1059" t="s">
        <v>240</v>
      </c>
      <c r="AN1059" t="s">
        <v>240</v>
      </c>
      <c r="AO1059" t="s">
        <v>240</v>
      </c>
      <c r="AP1059" t="s">
        <v>240</v>
      </c>
      <c r="AQ1059" t="s">
        <v>240</v>
      </c>
      <c r="AR1059" t="s">
        <v>240</v>
      </c>
      <c r="AS1059" t="s">
        <v>240</v>
      </c>
      <c r="AT1059" t="s">
        <v>240</v>
      </c>
      <c r="AU1059" t="s">
        <v>240</v>
      </c>
      <c r="AV1059" t="s">
        <v>240</v>
      </c>
      <c r="AW1059" t="s">
        <v>240</v>
      </c>
      <c r="AX1059" s="259" t="s">
        <v>240</v>
      </c>
      <c r="AY1059"/>
      <c r="AZ1059" t="s">
        <v>240</v>
      </c>
    </row>
    <row r="1060" spans="1:52" ht="15" x14ac:dyDescent="0.25">
      <c r="A1060" s="272">
        <v>707406</v>
      </c>
      <c r="B1060" s="268" t="s">
        <v>261</v>
      </c>
      <c r="C1060" s="264" t="s">
        <v>188</v>
      </c>
      <c r="D1060" s="264" t="s">
        <v>188</v>
      </c>
      <c r="E1060" s="264" t="s">
        <v>188</v>
      </c>
      <c r="F1060" s="264" t="s">
        <v>188</v>
      </c>
      <c r="G1060" s="264" t="s">
        <v>188</v>
      </c>
      <c r="H1060" s="264" t="s">
        <v>188</v>
      </c>
      <c r="I1060" s="264" t="s">
        <v>187</v>
      </c>
      <c r="J1060" s="264" t="s">
        <v>187</v>
      </c>
      <c r="K1060" s="264" t="s">
        <v>187</v>
      </c>
      <c r="L1060" s="264" t="s">
        <v>187</v>
      </c>
      <c r="M1060" t="s">
        <v>186</v>
      </c>
      <c r="N1060" t="s">
        <v>186</v>
      </c>
      <c r="O1060" s="264" t="s">
        <v>240</v>
      </c>
      <c r="P1060" s="264" t="s">
        <v>240</v>
      </c>
      <c r="Q1060" s="264" t="s">
        <v>240</v>
      </c>
      <c r="R1060" s="264" t="s">
        <v>240</v>
      </c>
      <c r="S1060" s="264" t="s">
        <v>240</v>
      </c>
      <c r="T1060" s="264" t="s">
        <v>240</v>
      </c>
      <c r="U1060" s="264" t="s">
        <v>240</v>
      </c>
      <c r="V1060" s="264" t="s">
        <v>240</v>
      </c>
      <c r="W1060" s="264" t="s">
        <v>240</v>
      </c>
      <c r="X1060" s="264" t="s">
        <v>240</v>
      </c>
      <c r="Y1060" s="264" t="s">
        <v>240</v>
      </c>
      <c r="Z1060" s="264" t="s">
        <v>240</v>
      </c>
      <c r="AA1060" s="264" t="s">
        <v>240</v>
      </c>
      <c r="AB1060" s="264" t="s">
        <v>240</v>
      </c>
      <c r="AC1060" s="264" t="s">
        <v>240</v>
      </c>
      <c r="AD1060" s="264" t="s">
        <v>240</v>
      </c>
      <c r="AE1060" s="264" t="s">
        <v>240</v>
      </c>
      <c r="AF1060" s="264" t="s">
        <v>240</v>
      </c>
      <c r="AG1060" s="264" t="s">
        <v>240</v>
      </c>
      <c r="AH1060" s="264" t="s">
        <v>240</v>
      </c>
      <c r="AI1060" s="264" t="s">
        <v>240</v>
      </c>
      <c r="AJ1060" s="264" t="s">
        <v>240</v>
      </c>
      <c r="AK1060" s="264" t="s">
        <v>240</v>
      </c>
      <c r="AL1060" s="264" t="s">
        <v>240</v>
      </c>
      <c r="AM1060" s="264" t="s">
        <v>240</v>
      </c>
      <c r="AN1060" s="264" t="s">
        <v>240</v>
      </c>
      <c r="AO1060" s="264" t="s">
        <v>240</v>
      </c>
      <c r="AP1060" s="264" t="s">
        <v>240</v>
      </c>
      <c r="AQ1060" s="264" t="s">
        <v>240</v>
      </c>
      <c r="AR1060" s="264" t="s">
        <v>240</v>
      </c>
      <c r="AS1060" s="264" t="s">
        <v>240</v>
      </c>
      <c r="AT1060" s="264" t="s">
        <v>240</v>
      </c>
      <c r="AU1060" s="264" t="s">
        <v>240</v>
      </c>
      <c r="AV1060" s="264" t="s">
        <v>240</v>
      </c>
      <c r="AW1060" s="264" t="s">
        <v>240</v>
      </c>
      <c r="AX1060" s="264" t="s">
        <v>240</v>
      </c>
      <c r="AY1060" s="264" t="s">
        <v>2044</v>
      </c>
      <c r="AZ1060" t="s">
        <v>240</v>
      </c>
    </row>
    <row r="1061" spans="1:52" ht="15" x14ac:dyDescent="0.25">
      <c r="A1061" s="272">
        <v>707407</v>
      </c>
      <c r="B1061" s="268" t="s">
        <v>261</v>
      </c>
      <c r="C1061" s="264" t="s">
        <v>188</v>
      </c>
      <c r="D1061" s="264" t="s">
        <v>187</v>
      </c>
      <c r="E1061" s="264" t="s">
        <v>187</v>
      </c>
      <c r="F1061" s="264" t="s">
        <v>187</v>
      </c>
      <c r="G1061" s="264" t="s">
        <v>188</v>
      </c>
      <c r="H1061" s="264" t="s">
        <v>188</v>
      </c>
      <c r="I1061" s="264" t="s">
        <v>187</v>
      </c>
      <c r="J1061" s="264" t="s">
        <v>187</v>
      </c>
      <c r="K1061" s="264" t="s">
        <v>187</v>
      </c>
      <c r="L1061" s="264" t="s">
        <v>187</v>
      </c>
      <c r="M1061" t="s">
        <v>188</v>
      </c>
      <c r="N1061" t="s">
        <v>186</v>
      </c>
      <c r="O1061" s="264" t="s">
        <v>240</v>
      </c>
      <c r="P1061" s="264" t="s">
        <v>240</v>
      </c>
      <c r="Q1061" s="264" t="s">
        <v>240</v>
      </c>
      <c r="R1061" s="264" t="s">
        <v>240</v>
      </c>
      <c r="S1061" s="264" t="s">
        <v>240</v>
      </c>
      <c r="T1061" s="264" t="s">
        <v>240</v>
      </c>
      <c r="U1061" s="264" t="s">
        <v>240</v>
      </c>
      <c r="V1061" s="264" t="s">
        <v>240</v>
      </c>
      <c r="W1061" s="264" t="s">
        <v>240</v>
      </c>
      <c r="X1061" s="264" t="s">
        <v>240</v>
      </c>
      <c r="Y1061" s="264" t="s">
        <v>240</v>
      </c>
      <c r="Z1061" s="264" t="s">
        <v>240</v>
      </c>
      <c r="AA1061" s="264" t="s">
        <v>240</v>
      </c>
      <c r="AB1061" s="264" t="s">
        <v>240</v>
      </c>
      <c r="AC1061" s="264" t="s">
        <v>240</v>
      </c>
      <c r="AD1061" s="264" t="s">
        <v>240</v>
      </c>
      <c r="AE1061" s="264" t="s">
        <v>240</v>
      </c>
      <c r="AF1061" s="264" t="s">
        <v>240</v>
      </c>
      <c r="AG1061" s="264" t="s">
        <v>240</v>
      </c>
      <c r="AH1061" s="264" t="s">
        <v>240</v>
      </c>
      <c r="AI1061" s="264" t="s">
        <v>240</v>
      </c>
      <c r="AJ1061" s="264" t="s">
        <v>240</v>
      </c>
      <c r="AK1061" s="264" t="s">
        <v>240</v>
      </c>
      <c r="AL1061" s="264" t="s">
        <v>240</v>
      </c>
      <c r="AM1061" s="264" t="s">
        <v>240</v>
      </c>
      <c r="AN1061" s="264" t="s">
        <v>240</v>
      </c>
      <c r="AO1061" s="264" t="s">
        <v>240</v>
      </c>
      <c r="AP1061" s="264" t="s">
        <v>240</v>
      </c>
      <c r="AQ1061" s="264" t="s">
        <v>240</v>
      </c>
      <c r="AR1061" s="264" t="s">
        <v>240</v>
      </c>
      <c r="AS1061" s="264" t="s">
        <v>240</v>
      </c>
      <c r="AT1061" s="264" t="s">
        <v>240</v>
      </c>
      <c r="AU1061" s="264" t="s">
        <v>240</v>
      </c>
      <c r="AV1061" s="264" t="s">
        <v>240</v>
      </c>
      <c r="AW1061" s="264" t="s">
        <v>240</v>
      </c>
      <c r="AX1061" s="264" t="s">
        <v>240</v>
      </c>
      <c r="AY1061" s="264" t="s">
        <v>2044</v>
      </c>
      <c r="AZ1061" t="s">
        <v>240</v>
      </c>
    </row>
    <row r="1062" spans="1:52" ht="15" x14ac:dyDescent="0.25">
      <c r="A1062" s="273">
        <v>707408</v>
      </c>
      <c r="B1062" s="274" t="s">
        <v>261</v>
      </c>
      <c r="C1062" t="s">
        <v>188</v>
      </c>
      <c r="D1062" t="s">
        <v>188</v>
      </c>
      <c r="E1062" t="s">
        <v>186</v>
      </c>
      <c r="F1062" t="s">
        <v>186</v>
      </c>
      <c r="G1062" t="s">
        <v>186</v>
      </c>
      <c r="H1062" t="s">
        <v>188</v>
      </c>
      <c r="I1062" t="s">
        <v>188</v>
      </c>
      <c r="J1062" t="s">
        <v>188</v>
      </c>
      <c r="K1062" t="s">
        <v>188</v>
      </c>
      <c r="L1062" t="s">
        <v>188</v>
      </c>
      <c r="M1062" t="s">
        <v>188</v>
      </c>
      <c r="N1062" t="s">
        <v>188</v>
      </c>
      <c r="O1062" t="s">
        <v>240</v>
      </c>
      <c r="P1062" t="s">
        <v>240</v>
      </c>
      <c r="Q1062" t="s">
        <v>240</v>
      </c>
      <c r="R1062" t="s">
        <v>240</v>
      </c>
      <c r="S1062" t="s">
        <v>240</v>
      </c>
      <c r="T1062" t="s">
        <v>240</v>
      </c>
      <c r="U1062" t="s">
        <v>240</v>
      </c>
      <c r="V1062" t="s">
        <v>240</v>
      </c>
      <c r="W1062" t="s">
        <v>240</v>
      </c>
      <c r="X1062" t="s">
        <v>240</v>
      </c>
      <c r="Y1062" t="s">
        <v>240</v>
      </c>
      <c r="Z1062" t="s">
        <v>240</v>
      </c>
      <c r="AA1062" t="s">
        <v>240</v>
      </c>
      <c r="AB1062" t="s">
        <v>240</v>
      </c>
      <c r="AC1062" t="s">
        <v>240</v>
      </c>
      <c r="AD1062" t="s">
        <v>240</v>
      </c>
      <c r="AE1062" t="s">
        <v>240</v>
      </c>
      <c r="AF1062" t="s">
        <v>240</v>
      </c>
      <c r="AG1062" t="s">
        <v>240</v>
      </c>
      <c r="AH1062" t="s">
        <v>240</v>
      </c>
      <c r="AI1062" t="s">
        <v>240</v>
      </c>
      <c r="AJ1062" t="s">
        <v>240</v>
      </c>
      <c r="AK1062" t="s">
        <v>240</v>
      </c>
      <c r="AL1062" t="s">
        <v>240</v>
      </c>
      <c r="AM1062" t="s">
        <v>240</v>
      </c>
      <c r="AN1062" t="s">
        <v>240</v>
      </c>
      <c r="AO1062" t="s">
        <v>240</v>
      </c>
      <c r="AP1062" t="s">
        <v>240</v>
      </c>
      <c r="AQ1062" t="s">
        <v>240</v>
      </c>
      <c r="AR1062" t="s">
        <v>240</v>
      </c>
      <c r="AS1062" t="s">
        <v>240</v>
      </c>
      <c r="AT1062" t="s">
        <v>240</v>
      </c>
      <c r="AU1062" t="s">
        <v>240</v>
      </c>
      <c r="AV1062" t="s">
        <v>240</v>
      </c>
      <c r="AW1062" t="s">
        <v>240</v>
      </c>
      <c r="AX1062" s="259" t="s">
        <v>240</v>
      </c>
      <c r="AY1062"/>
      <c r="AZ1062" t="s">
        <v>240</v>
      </c>
    </row>
    <row r="1063" spans="1:52" ht="15" x14ac:dyDescent="0.25">
      <c r="A1063" s="273">
        <v>707409</v>
      </c>
      <c r="B1063" s="274" t="s">
        <v>261</v>
      </c>
      <c r="C1063" t="s">
        <v>188</v>
      </c>
      <c r="D1063" t="s">
        <v>188</v>
      </c>
      <c r="E1063" t="s">
        <v>188</v>
      </c>
      <c r="F1063" t="s">
        <v>188</v>
      </c>
      <c r="G1063" t="s">
        <v>188</v>
      </c>
      <c r="H1063" t="s">
        <v>188</v>
      </c>
      <c r="I1063" t="s">
        <v>188</v>
      </c>
      <c r="J1063" t="s">
        <v>188</v>
      </c>
      <c r="K1063" t="s">
        <v>188</v>
      </c>
      <c r="L1063" t="s">
        <v>188</v>
      </c>
      <c r="M1063" t="s">
        <v>188</v>
      </c>
      <c r="N1063" t="s">
        <v>188</v>
      </c>
      <c r="O1063" t="s">
        <v>240</v>
      </c>
      <c r="P1063" t="s">
        <v>240</v>
      </c>
      <c r="Q1063" t="s">
        <v>240</v>
      </c>
      <c r="R1063" t="s">
        <v>240</v>
      </c>
      <c r="S1063" t="s">
        <v>240</v>
      </c>
      <c r="T1063" t="s">
        <v>240</v>
      </c>
      <c r="U1063" t="s">
        <v>240</v>
      </c>
      <c r="V1063" t="s">
        <v>240</v>
      </c>
      <c r="W1063" t="s">
        <v>240</v>
      </c>
      <c r="X1063" t="s">
        <v>240</v>
      </c>
      <c r="Y1063" t="s">
        <v>240</v>
      </c>
      <c r="Z1063" t="s">
        <v>240</v>
      </c>
      <c r="AA1063" t="s">
        <v>240</v>
      </c>
      <c r="AB1063" t="s">
        <v>240</v>
      </c>
      <c r="AC1063" t="s">
        <v>240</v>
      </c>
      <c r="AD1063" t="s">
        <v>240</v>
      </c>
      <c r="AE1063" t="s">
        <v>240</v>
      </c>
      <c r="AF1063" t="s">
        <v>240</v>
      </c>
      <c r="AG1063" t="s">
        <v>240</v>
      </c>
      <c r="AH1063" t="s">
        <v>240</v>
      </c>
      <c r="AI1063" t="s">
        <v>240</v>
      </c>
      <c r="AJ1063" t="s">
        <v>240</v>
      </c>
      <c r="AK1063" t="s">
        <v>240</v>
      </c>
      <c r="AL1063" t="s">
        <v>240</v>
      </c>
      <c r="AM1063" t="s">
        <v>240</v>
      </c>
      <c r="AN1063" t="s">
        <v>240</v>
      </c>
      <c r="AO1063" t="s">
        <v>240</v>
      </c>
      <c r="AP1063" t="s">
        <v>240</v>
      </c>
      <c r="AQ1063" t="s">
        <v>240</v>
      </c>
      <c r="AR1063" t="s">
        <v>240</v>
      </c>
      <c r="AS1063" t="s">
        <v>240</v>
      </c>
      <c r="AT1063" t="s">
        <v>240</v>
      </c>
      <c r="AU1063" t="s">
        <v>240</v>
      </c>
      <c r="AV1063" t="s">
        <v>240</v>
      </c>
      <c r="AW1063" t="s">
        <v>240</v>
      </c>
      <c r="AX1063" s="259" t="s">
        <v>240</v>
      </c>
      <c r="AY1063"/>
      <c r="AZ1063" t="s">
        <v>240</v>
      </c>
    </row>
    <row r="1064" spans="1:52" ht="15" x14ac:dyDescent="0.25">
      <c r="A1064" s="272">
        <v>707410</v>
      </c>
      <c r="B1064" s="268" t="s">
        <v>261</v>
      </c>
      <c r="C1064" s="264" t="s">
        <v>187</v>
      </c>
      <c r="D1064" s="264" t="s">
        <v>187</v>
      </c>
      <c r="E1064" s="264" t="s">
        <v>188</v>
      </c>
      <c r="F1064" s="264" t="s">
        <v>188</v>
      </c>
      <c r="G1064" s="264" t="s">
        <v>188</v>
      </c>
      <c r="H1064" s="264" t="s">
        <v>188</v>
      </c>
      <c r="I1064" s="264" t="s">
        <v>187</v>
      </c>
      <c r="J1064" s="264" t="s">
        <v>187</v>
      </c>
      <c r="K1064" s="264" t="s">
        <v>187</v>
      </c>
      <c r="L1064" s="264" t="s">
        <v>187</v>
      </c>
      <c r="M1064" t="s">
        <v>186</v>
      </c>
      <c r="N1064" t="s">
        <v>186</v>
      </c>
      <c r="O1064" s="264" t="s">
        <v>240</v>
      </c>
      <c r="P1064" s="264" t="s">
        <v>240</v>
      </c>
      <c r="Q1064" s="264" t="s">
        <v>240</v>
      </c>
      <c r="R1064" s="264" t="s">
        <v>240</v>
      </c>
      <c r="S1064" s="264" t="s">
        <v>240</v>
      </c>
      <c r="T1064" s="264" t="s">
        <v>240</v>
      </c>
      <c r="U1064" s="264" t="s">
        <v>240</v>
      </c>
      <c r="V1064" s="264" t="s">
        <v>240</v>
      </c>
      <c r="W1064" s="264" t="s">
        <v>240</v>
      </c>
      <c r="X1064" s="264" t="s">
        <v>240</v>
      </c>
      <c r="Y1064" s="264" t="s">
        <v>240</v>
      </c>
      <c r="Z1064" s="264" t="s">
        <v>240</v>
      </c>
      <c r="AA1064" s="264" t="s">
        <v>240</v>
      </c>
      <c r="AB1064" s="264" t="s">
        <v>240</v>
      </c>
      <c r="AC1064" s="264" t="s">
        <v>240</v>
      </c>
      <c r="AD1064" s="264" t="s">
        <v>240</v>
      </c>
      <c r="AE1064" s="264" t="s">
        <v>240</v>
      </c>
      <c r="AF1064" s="264" t="s">
        <v>240</v>
      </c>
      <c r="AG1064" s="264" t="s">
        <v>240</v>
      </c>
      <c r="AH1064" s="264" t="s">
        <v>240</v>
      </c>
      <c r="AI1064" s="264" t="s">
        <v>240</v>
      </c>
      <c r="AJ1064" s="264" t="s">
        <v>240</v>
      </c>
      <c r="AK1064" s="264" t="s">
        <v>240</v>
      </c>
      <c r="AL1064" s="264" t="s">
        <v>240</v>
      </c>
      <c r="AM1064" s="264" t="s">
        <v>240</v>
      </c>
      <c r="AN1064" s="264" t="s">
        <v>240</v>
      </c>
      <c r="AO1064" s="264" t="s">
        <v>240</v>
      </c>
      <c r="AP1064" s="264" t="s">
        <v>240</v>
      </c>
      <c r="AQ1064" s="264" t="s">
        <v>240</v>
      </c>
      <c r="AR1064" s="264" t="s">
        <v>240</v>
      </c>
      <c r="AS1064" s="264" t="s">
        <v>240</v>
      </c>
      <c r="AT1064" s="264" t="s">
        <v>240</v>
      </c>
      <c r="AU1064" s="264" t="s">
        <v>240</v>
      </c>
      <c r="AV1064" s="264" t="s">
        <v>240</v>
      </c>
      <c r="AW1064" s="264" t="s">
        <v>240</v>
      </c>
      <c r="AX1064" s="264" t="s">
        <v>240</v>
      </c>
      <c r="AY1064" s="264" t="s">
        <v>2044</v>
      </c>
      <c r="AZ1064" t="s">
        <v>240</v>
      </c>
    </row>
    <row r="1065" spans="1:52" ht="15" x14ac:dyDescent="0.25">
      <c r="A1065" s="272">
        <v>707411</v>
      </c>
      <c r="B1065" s="268" t="s">
        <v>261</v>
      </c>
      <c r="C1065" s="264" t="s">
        <v>188</v>
      </c>
      <c r="D1065" s="264" t="s">
        <v>188</v>
      </c>
      <c r="E1065" s="264" t="s">
        <v>188</v>
      </c>
      <c r="F1065" s="264" t="s">
        <v>188</v>
      </c>
      <c r="G1065" s="264" t="s">
        <v>187</v>
      </c>
      <c r="H1065" s="264" t="s">
        <v>187</v>
      </c>
      <c r="I1065" s="264" t="s">
        <v>187</v>
      </c>
      <c r="J1065" s="264" t="s">
        <v>187</v>
      </c>
      <c r="K1065" s="264" t="s">
        <v>187</v>
      </c>
      <c r="L1065" s="264" t="s">
        <v>187</v>
      </c>
      <c r="M1065" t="s">
        <v>188</v>
      </c>
      <c r="N1065" t="s">
        <v>186</v>
      </c>
      <c r="O1065" s="264" t="s">
        <v>240</v>
      </c>
      <c r="P1065" s="264" t="s">
        <v>240</v>
      </c>
      <c r="Q1065" s="264" t="s">
        <v>240</v>
      </c>
      <c r="R1065" s="264" t="s">
        <v>240</v>
      </c>
      <c r="S1065" s="264" t="s">
        <v>240</v>
      </c>
      <c r="T1065" s="264" t="s">
        <v>240</v>
      </c>
      <c r="U1065" s="264" t="s">
        <v>240</v>
      </c>
      <c r="V1065" s="264" t="s">
        <v>240</v>
      </c>
      <c r="W1065" s="264" t="s">
        <v>240</v>
      </c>
      <c r="X1065" s="264" t="s">
        <v>240</v>
      </c>
      <c r="Y1065" s="264" t="s">
        <v>240</v>
      </c>
      <c r="Z1065" s="264" t="s">
        <v>240</v>
      </c>
      <c r="AA1065" s="264" t="s">
        <v>240</v>
      </c>
      <c r="AB1065" s="264" t="s">
        <v>240</v>
      </c>
      <c r="AC1065" s="264" t="s">
        <v>240</v>
      </c>
      <c r="AD1065" s="264" t="s">
        <v>240</v>
      </c>
      <c r="AE1065" s="264" t="s">
        <v>240</v>
      </c>
      <c r="AF1065" s="264" t="s">
        <v>240</v>
      </c>
      <c r="AG1065" s="264" t="s">
        <v>240</v>
      </c>
      <c r="AH1065" s="264" t="s">
        <v>240</v>
      </c>
      <c r="AI1065" s="264" t="s">
        <v>240</v>
      </c>
      <c r="AJ1065" s="264" t="s">
        <v>240</v>
      </c>
      <c r="AK1065" s="264" t="s">
        <v>240</v>
      </c>
      <c r="AL1065" s="264" t="s">
        <v>240</v>
      </c>
      <c r="AM1065" s="264" t="s">
        <v>240</v>
      </c>
      <c r="AN1065" s="264" t="s">
        <v>240</v>
      </c>
      <c r="AO1065" s="264" t="s">
        <v>240</v>
      </c>
      <c r="AP1065" s="264" t="s">
        <v>240</v>
      </c>
      <c r="AQ1065" s="264" t="s">
        <v>240</v>
      </c>
      <c r="AR1065" s="264" t="s">
        <v>240</v>
      </c>
      <c r="AS1065" s="264" t="s">
        <v>240</v>
      </c>
      <c r="AT1065" s="264" t="s">
        <v>240</v>
      </c>
      <c r="AU1065" s="264" t="s">
        <v>240</v>
      </c>
      <c r="AV1065" s="264" t="s">
        <v>240</v>
      </c>
      <c r="AW1065" s="264" t="s">
        <v>240</v>
      </c>
      <c r="AX1065" s="264" t="s">
        <v>240</v>
      </c>
      <c r="AY1065" s="264" t="s">
        <v>2044</v>
      </c>
      <c r="AZ1065" t="s">
        <v>240</v>
      </c>
    </row>
    <row r="1066" spans="1:52" ht="15" x14ac:dyDescent="0.25">
      <c r="A1066" s="273">
        <v>707412</v>
      </c>
      <c r="B1066" s="274" t="s">
        <v>262</v>
      </c>
      <c r="C1066" t="s">
        <v>2124</v>
      </c>
      <c r="D1066" t="s">
        <v>2124</v>
      </c>
      <c r="E1066" t="s">
        <v>2124</v>
      </c>
      <c r="F1066" t="s">
        <v>2124</v>
      </c>
      <c r="G1066" t="s">
        <v>2124</v>
      </c>
      <c r="H1066" t="s">
        <v>2124</v>
      </c>
      <c r="I1066" t="s">
        <v>2124</v>
      </c>
      <c r="J1066" t="s">
        <v>2124</v>
      </c>
      <c r="K1066" t="s">
        <v>2124</v>
      </c>
      <c r="L1066" t="s">
        <v>2124</v>
      </c>
      <c r="M1066" t="s">
        <v>2124</v>
      </c>
      <c r="N1066" t="s">
        <v>2124</v>
      </c>
      <c r="O1066" t="s">
        <v>2124</v>
      </c>
      <c r="P1066" t="s">
        <v>2124</v>
      </c>
      <c r="Q1066" t="s">
        <v>2124</v>
      </c>
      <c r="R1066" t="s">
        <v>2124</v>
      </c>
      <c r="S1066" t="s">
        <v>2124</v>
      </c>
      <c r="T1066" t="s">
        <v>2124</v>
      </c>
      <c r="U1066" t="s">
        <v>2124</v>
      </c>
      <c r="V1066" t="s">
        <v>2124</v>
      </c>
      <c r="W1066" t="s">
        <v>2124</v>
      </c>
      <c r="X1066" t="s">
        <v>2124</v>
      </c>
      <c r="Y1066" t="s">
        <v>2124</v>
      </c>
      <c r="Z1066" t="s">
        <v>2124</v>
      </c>
      <c r="AA1066" t="s">
        <v>240</v>
      </c>
      <c r="AB1066" t="s">
        <v>240</v>
      </c>
      <c r="AC1066" t="s">
        <v>240</v>
      </c>
      <c r="AD1066" t="s">
        <v>240</v>
      </c>
      <c r="AE1066" t="s">
        <v>240</v>
      </c>
      <c r="AF1066" t="s">
        <v>240</v>
      </c>
      <c r="AG1066" t="s">
        <v>240</v>
      </c>
      <c r="AH1066" t="s">
        <v>240</v>
      </c>
      <c r="AI1066" t="s">
        <v>240</v>
      </c>
      <c r="AJ1066" t="s">
        <v>240</v>
      </c>
      <c r="AK1066" t="s">
        <v>240</v>
      </c>
      <c r="AL1066" t="s">
        <v>240</v>
      </c>
      <c r="AM1066" t="s">
        <v>240</v>
      </c>
      <c r="AN1066" t="s">
        <v>240</v>
      </c>
      <c r="AO1066" t="s">
        <v>240</v>
      </c>
      <c r="AP1066" t="s">
        <v>240</v>
      </c>
      <c r="AQ1066" t="s">
        <v>240</v>
      </c>
      <c r="AR1066" t="s">
        <v>240</v>
      </c>
      <c r="AS1066" t="s">
        <v>240</v>
      </c>
      <c r="AT1066" t="s">
        <v>240</v>
      </c>
      <c r="AU1066" t="s">
        <v>240</v>
      </c>
      <c r="AV1066" t="s">
        <v>240</v>
      </c>
      <c r="AW1066" t="s">
        <v>240</v>
      </c>
      <c r="AX1066" s="259" t="s">
        <v>240</v>
      </c>
      <c r="AY1066"/>
      <c r="AZ1066" t="s">
        <v>5190</v>
      </c>
    </row>
    <row r="1067" spans="1:52" ht="15" x14ac:dyDescent="0.25">
      <c r="A1067" s="273">
        <v>707413</v>
      </c>
      <c r="B1067" s="274" t="s">
        <v>467</v>
      </c>
      <c r="C1067" t="s">
        <v>240</v>
      </c>
      <c r="D1067" t="s">
        <v>240</v>
      </c>
      <c r="E1067" t="s">
        <v>240</v>
      </c>
      <c r="F1067" t="s">
        <v>240</v>
      </c>
      <c r="G1067" t="s">
        <v>240</v>
      </c>
      <c r="H1067" t="s">
        <v>240</v>
      </c>
      <c r="I1067" t="s">
        <v>240</v>
      </c>
      <c r="J1067" t="s">
        <v>240</v>
      </c>
      <c r="K1067" t="s">
        <v>240</v>
      </c>
      <c r="L1067" t="s">
        <v>240</v>
      </c>
      <c r="M1067" t="s">
        <v>240</v>
      </c>
      <c r="N1067" t="s">
        <v>240</v>
      </c>
      <c r="O1067" t="s">
        <v>240</v>
      </c>
      <c r="P1067" t="s">
        <v>240</v>
      </c>
      <c r="Q1067" t="s">
        <v>240</v>
      </c>
      <c r="R1067" t="s">
        <v>240</v>
      </c>
      <c r="S1067" t="s">
        <v>240</v>
      </c>
      <c r="T1067" t="s">
        <v>240</v>
      </c>
      <c r="U1067" t="s">
        <v>240</v>
      </c>
      <c r="V1067" t="s">
        <v>240</v>
      </c>
      <c r="W1067" t="s">
        <v>240</v>
      </c>
      <c r="X1067" t="s">
        <v>240</v>
      </c>
      <c r="Y1067" t="s">
        <v>240</v>
      </c>
      <c r="Z1067" t="s">
        <v>240</v>
      </c>
      <c r="AA1067" t="s">
        <v>240</v>
      </c>
      <c r="AB1067" t="s">
        <v>240</v>
      </c>
      <c r="AC1067" t="s">
        <v>240</v>
      </c>
      <c r="AD1067" t="s">
        <v>240</v>
      </c>
      <c r="AE1067" t="s">
        <v>240</v>
      </c>
      <c r="AF1067" t="s">
        <v>240</v>
      </c>
      <c r="AG1067" t="s">
        <v>240</v>
      </c>
      <c r="AH1067" t="s">
        <v>240</v>
      </c>
      <c r="AI1067" t="s">
        <v>240</v>
      </c>
      <c r="AJ1067" t="s">
        <v>240</v>
      </c>
      <c r="AK1067" t="s">
        <v>240</v>
      </c>
      <c r="AL1067" t="s">
        <v>240</v>
      </c>
      <c r="AM1067" t="s">
        <v>240</v>
      </c>
      <c r="AN1067" t="s">
        <v>240</v>
      </c>
      <c r="AO1067" t="s">
        <v>240</v>
      </c>
      <c r="AP1067" t="s">
        <v>240</v>
      </c>
      <c r="AQ1067" t="s">
        <v>240</v>
      </c>
      <c r="AR1067" t="s">
        <v>240</v>
      </c>
      <c r="AS1067"/>
      <c r="AT1067" t="s">
        <v>240</v>
      </c>
      <c r="AU1067" t="s">
        <v>240</v>
      </c>
      <c r="AV1067" t="s">
        <v>240</v>
      </c>
      <c r="AW1067" t="s">
        <v>240</v>
      </c>
      <c r="AX1067" s="259" t="s">
        <v>240</v>
      </c>
      <c r="AY1067"/>
      <c r="AZ1067" t="s">
        <v>240</v>
      </c>
    </row>
    <row r="1068" spans="1:52" ht="15" x14ac:dyDescent="0.25">
      <c r="A1068" s="272">
        <v>707414</v>
      </c>
      <c r="B1068" s="268" t="s">
        <v>261</v>
      </c>
      <c r="C1068" s="264" t="s">
        <v>188</v>
      </c>
      <c r="D1068" s="264" t="s">
        <v>187</v>
      </c>
      <c r="E1068" s="264" t="s">
        <v>188</v>
      </c>
      <c r="F1068" s="264" t="s">
        <v>187</v>
      </c>
      <c r="G1068" s="264" t="s">
        <v>188</v>
      </c>
      <c r="H1068" s="264" t="s">
        <v>187</v>
      </c>
      <c r="I1068" s="264" t="s">
        <v>187</v>
      </c>
      <c r="J1068" s="264" t="s">
        <v>187</v>
      </c>
      <c r="K1068" s="264" t="s">
        <v>187</v>
      </c>
      <c r="L1068" s="264" t="s">
        <v>187</v>
      </c>
      <c r="M1068" t="s">
        <v>186</v>
      </c>
      <c r="N1068" t="s">
        <v>186</v>
      </c>
      <c r="O1068" s="264" t="s">
        <v>240</v>
      </c>
      <c r="P1068" s="264" t="s">
        <v>240</v>
      </c>
      <c r="Q1068" s="264" t="s">
        <v>240</v>
      </c>
      <c r="R1068" s="264" t="s">
        <v>240</v>
      </c>
      <c r="S1068" s="264" t="s">
        <v>240</v>
      </c>
      <c r="T1068" s="264" t="s">
        <v>240</v>
      </c>
      <c r="U1068" s="264" t="s">
        <v>240</v>
      </c>
      <c r="V1068" s="264" t="s">
        <v>240</v>
      </c>
      <c r="W1068" s="264" t="s">
        <v>240</v>
      </c>
      <c r="X1068" s="264" t="s">
        <v>240</v>
      </c>
      <c r="Y1068" s="264" t="s">
        <v>240</v>
      </c>
      <c r="Z1068" s="264" t="s">
        <v>240</v>
      </c>
      <c r="AA1068" s="264" t="s">
        <v>240</v>
      </c>
      <c r="AB1068" s="264" t="s">
        <v>240</v>
      </c>
      <c r="AC1068" s="264" t="s">
        <v>240</v>
      </c>
      <c r="AD1068" s="264" t="s">
        <v>240</v>
      </c>
      <c r="AE1068" s="264" t="s">
        <v>240</v>
      </c>
      <c r="AF1068" s="264" t="s">
        <v>240</v>
      </c>
      <c r="AG1068" s="264" t="s">
        <v>240</v>
      </c>
      <c r="AH1068" s="264" t="s">
        <v>240</v>
      </c>
      <c r="AI1068" s="264" t="s">
        <v>240</v>
      </c>
      <c r="AJ1068" s="264" t="s">
        <v>240</v>
      </c>
      <c r="AK1068" s="264" t="s">
        <v>240</v>
      </c>
      <c r="AL1068" s="264" t="s">
        <v>240</v>
      </c>
      <c r="AM1068" s="264" t="s">
        <v>240</v>
      </c>
      <c r="AN1068" s="264" t="s">
        <v>240</v>
      </c>
      <c r="AO1068" s="264" t="s">
        <v>240</v>
      </c>
      <c r="AP1068" s="264" t="s">
        <v>240</v>
      </c>
      <c r="AQ1068" s="264" t="s">
        <v>240</v>
      </c>
      <c r="AR1068" s="264" t="s">
        <v>240</v>
      </c>
      <c r="AS1068" s="264" t="s">
        <v>240</v>
      </c>
      <c r="AT1068" s="264" t="s">
        <v>240</v>
      </c>
      <c r="AU1068" s="264" t="s">
        <v>240</v>
      </c>
      <c r="AV1068" s="264" t="s">
        <v>240</v>
      </c>
      <c r="AW1068" s="264" t="s">
        <v>240</v>
      </c>
      <c r="AX1068" s="264" t="s">
        <v>240</v>
      </c>
      <c r="AY1068" s="264" t="s">
        <v>2044</v>
      </c>
      <c r="AZ1068" t="s">
        <v>240</v>
      </c>
    </row>
    <row r="1069" spans="1:52" ht="15" x14ac:dyDescent="0.25">
      <c r="A1069" s="273">
        <v>707415</v>
      </c>
      <c r="B1069" s="274" t="s">
        <v>261</v>
      </c>
      <c r="C1069" t="s">
        <v>188</v>
      </c>
      <c r="D1069" t="s">
        <v>187</v>
      </c>
      <c r="E1069" t="s">
        <v>188</v>
      </c>
      <c r="F1069" t="s">
        <v>187</v>
      </c>
      <c r="G1069" t="s">
        <v>186</v>
      </c>
      <c r="H1069" t="s">
        <v>187</v>
      </c>
      <c r="I1069" t="s">
        <v>188</v>
      </c>
      <c r="J1069" t="s">
        <v>188</v>
      </c>
      <c r="K1069" t="s">
        <v>188</v>
      </c>
      <c r="L1069" t="s">
        <v>188</v>
      </c>
      <c r="M1069" t="s">
        <v>187</v>
      </c>
      <c r="N1069" t="s">
        <v>187</v>
      </c>
      <c r="O1069" t="s">
        <v>240</v>
      </c>
      <c r="P1069" t="s">
        <v>240</v>
      </c>
      <c r="Q1069" t="s">
        <v>240</v>
      </c>
      <c r="R1069" t="s">
        <v>240</v>
      </c>
      <c r="S1069" t="s">
        <v>240</v>
      </c>
      <c r="T1069" t="s">
        <v>240</v>
      </c>
      <c r="U1069" t="s">
        <v>240</v>
      </c>
      <c r="V1069" t="s">
        <v>240</v>
      </c>
      <c r="W1069" t="s">
        <v>240</v>
      </c>
      <c r="X1069" t="s">
        <v>240</v>
      </c>
      <c r="Y1069" t="s">
        <v>240</v>
      </c>
      <c r="Z1069" t="s">
        <v>240</v>
      </c>
      <c r="AA1069" t="s">
        <v>240</v>
      </c>
      <c r="AB1069" t="s">
        <v>240</v>
      </c>
      <c r="AC1069" t="s">
        <v>240</v>
      </c>
      <c r="AD1069" t="s">
        <v>240</v>
      </c>
      <c r="AE1069" t="s">
        <v>240</v>
      </c>
      <c r="AF1069" t="s">
        <v>240</v>
      </c>
      <c r="AG1069" t="s">
        <v>240</v>
      </c>
      <c r="AH1069" t="s">
        <v>240</v>
      </c>
      <c r="AI1069" t="s">
        <v>240</v>
      </c>
      <c r="AJ1069" t="s">
        <v>240</v>
      </c>
      <c r="AK1069" t="s">
        <v>240</v>
      </c>
      <c r="AL1069" t="s">
        <v>240</v>
      </c>
      <c r="AM1069" t="s">
        <v>240</v>
      </c>
      <c r="AN1069" t="s">
        <v>240</v>
      </c>
      <c r="AO1069" t="s">
        <v>240</v>
      </c>
      <c r="AP1069" t="s">
        <v>240</v>
      </c>
      <c r="AQ1069" t="s">
        <v>240</v>
      </c>
      <c r="AR1069" t="s">
        <v>240</v>
      </c>
      <c r="AS1069" t="s">
        <v>240</v>
      </c>
      <c r="AT1069" t="s">
        <v>240</v>
      </c>
      <c r="AU1069" t="s">
        <v>240</v>
      </c>
      <c r="AV1069" t="s">
        <v>240</v>
      </c>
      <c r="AW1069" t="s">
        <v>240</v>
      </c>
      <c r="AX1069" s="259" t="s">
        <v>240</v>
      </c>
      <c r="AY1069"/>
      <c r="AZ1069" t="s">
        <v>240</v>
      </c>
    </row>
    <row r="1070" spans="1:52" ht="15" x14ac:dyDescent="0.25">
      <c r="A1070" s="273">
        <v>707416</v>
      </c>
      <c r="B1070" s="274" t="s">
        <v>261</v>
      </c>
      <c r="C1070" t="s">
        <v>188</v>
      </c>
      <c r="D1070" t="s">
        <v>188</v>
      </c>
      <c r="E1070" t="s">
        <v>188</v>
      </c>
      <c r="F1070" t="s">
        <v>188</v>
      </c>
      <c r="G1070" t="s">
        <v>187</v>
      </c>
      <c r="H1070" t="s">
        <v>187</v>
      </c>
      <c r="I1070" t="s">
        <v>187</v>
      </c>
      <c r="J1070" t="s">
        <v>187</v>
      </c>
      <c r="K1070" t="s">
        <v>187</v>
      </c>
      <c r="L1070" t="s">
        <v>187</v>
      </c>
      <c r="M1070" t="s">
        <v>187</v>
      </c>
      <c r="N1070" t="s">
        <v>187</v>
      </c>
      <c r="O1070" t="s">
        <v>240</v>
      </c>
      <c r="P1070" t="s">
        <v>240</v>
      </c>
      <c r="Q1070" t="s">
        <v>240</v>
      </c>
      <c r="R1070" t="s">
        <v>240</v>
      </c>
      <c r="S1070" t="s">
        <v>240</v>
      </c>
      <c r="T1070" t="s">
        <v>240</v>
      </c>
      <c r="U1070" t="s">
        <v>240</v>
      </c>
      <c r="V1070" t="s">
        <v>240</v>
      </c>
      <c r="W1070" t="s">
        <v>240</v>
      </c>
      <c r="X1070" t="s">
        <v>240</v>
      </c>
      <c r="Y1070" t="s">
        <v>240</v>
      </c>
      <c r="Z1070" t="s">
        <v>240</v>
      </c>
      <c r="AA1070" t="s">
        <v>240</v>
      </c>
      <c r="AB1070" t="s">
        <v>240</v>
      </c>
      <c r="AC1070" t="s">
        <v>240</v>
      </c>
      <c r="AD1070" t="s">
        <v>240</v>
      </c>
      <c r="AE1070" t="s">
        <v>240</v>
      </c>
      <c r="AF1070" t="s">
        <v>240</v>
      </c>
      <c r="AG1070" t="s">
        <v>240</v>
      </c>
      <c r="AH1070" t="s">
        <v>240</v>
      </c>
      <c r="AI1070" t="s">
        <v>240</v>
      </c>
      <c r="AJ1070" t="s">
        <v>240</v>
      </c>
      <c r="AK1070" t="s">
        <v>240</v>
      </c>
      <c r="AL1070" t="s">
        <v>240</v>
      </c>
      <c r="AM1070" t="s">
        <v>240</v>
      </c>
      <c r="AN1070" t="s">
        <v>240</v>
      </c>
      <c r="AO1070" t="s">
        <v>240</v>
      </c>
      <c r="AP1070" t="s">
        <v>240</v>
      </c>
      <c r="AQ1070" t="s">
        <v>240</v>
      </c>
      <c r="AR1070" t="s">
        <v>240</v>
      </c>
      <c r="AS1070"/>
      <c r="AT1070" t="s">
        <v>240</v>
      </c>
      <c r="AU1070" t="s">
        <v>240</v>
      </c>
      <c r="AV1070" t="s">
        <v>240</v>
      </c>
      <c r="AW1070" t="s">
        <v>240</v>
      </c>
      <c r="AX1070" s="259" t="s">
        <v>240</v>
      </c>
      <c r="AY1070"/>
      <c r="AZ1070" t="s">
        <v>240</v>
      </c>
    </row>
    <row r="1071" spans="1:52" ht="15" x14ac:dyDescent="0.25">
      <c r="A1071" s="273">
        <v>707417</v>
      </c>
      <c r="B1071" s="274" t="s">
        <v>467</v>
      </c>
      <c r="C1071" t="s">
        <v>188</v>
      </c>
      <c r="D1071" t="s">
        <v>188</v>
      </c>
      <c r="E1071" t="s">
        <v>186</v>
      </c>
      <c r="F1071" t="s">
        <v>188</v>
      </c>
      <c r="G1071" t="s">
        <v>186</v>
      </c>
      <c r="H1071" t="s">
        <v>188</v>
      </c>
      <c r="I1071" t="s">
        <v>188</v>
      </c>
      <c r="J1071" t="s">
        <v>188</v>
      </c>
      <c r="K1071" t="s">
        <v>188</v>
      </c>
      <c r="L1071" t="s">
        <v>188</v>
      </c>
      <c r="M1071" t="s">
        <v>188</v>
      </c>
      <c r="N1071" t="s">
        <v>188</v>
      </c>
      <c r="O1071" t="s">
        <v>240</v>
      </c>
      <c r="P1071" t="s">
        <v>240</v>
      </c>
      <c r="Q1071" t="s">
        <v>240</v>
      </c>
      <c r="R1071" t="s">
        <v>240</v>
      </c>
      <c r="S1071" t="s">
        <v>240</v>
      </c>
      <c r="T1071" t="s">
        <v>240</v>
      </c>
      <c r="U1071" t="s">
        <v>240</v>
      </c>
      <c r="V1071" t="s">
        <v>240</v>
      </c>
      <c r="W1071" t="s">
        <v>240</v>
      </c>
      <c r="X1071" t="s">
        <v>240</v>
      </c>
      <c r="Y1071" t="s">
        <v>240</v>
      </c>
      <c r="Z1071" t="s">
        <v>240</v>
      </c>
      <c r="AA1071" t="s">
        <v>240</v>
      </c>
      <c r="AB1071" t="s">
        <v>240</v>
      </c>
      <c r="AC1071" t="s">
        <v>240</v>
      </c>
      <c r="AD1071" t="s">
        <v>240</v>
      </c>
      <c r="AE1071" t="s">
        <v>240</v>
      </c>
      <c r="AF1071" t="s">
        <v>240</v>
      </c>
      <c r="AG1071" t="s">
        <v>240</v>
      </c>
      <c r="AH1071" t="s">
        <v>240</v>
      </c>
      <c r="AI1071" t="s">
        <v>240</v>
      </c>
      <c r="AJ1071" t="s">
        <v>240</v>
      </c>
      <c r="AK1071" t="s">
        <v>240</v>
      </c>
      <c r="AL1071" t="s">
        <v>240</v>
      </c>
      <c r="AM1071" t="s">
        <v>240</v>
      </c>
      <c r="AN1071" t="s">
        <v>240</v>
      </c>
      <c r="AO1071" t="s">
        <v>240</v>
      </c>
      <c r="AP1071" t="s">
        <v>240</v>
      </c>
      <c r="AQ1071" t="s">
        <v>240</v>
      </c>
      <c r="AR1071" t="s">
        <v>240</v>
      </c>
      <c r="AS1071" t="s">
        <v>240</v>
      </c>
      <c r="AT1071" t="s">
        <v>240</v>
      </c>
      <c r="AU1071" t="s">
        <v>240</v>
      </c>
      <c r="AV1071" t="s">
        <v>240</v>
      </c>
      <c r="AW1071" t="s">
        <v>240</v>
      </c>
      <c r="AX1071" s="259" t="s">
        <v>240</v>
      </c>
      <c r="AY1071"/>
      <c r="AZ1071" t="s">
        <v>240</v>
      </c>
    </row>
    <row r="1072" spans="1:52" ht="15" x14ac:dyDescent="0.25">
      <c r="A1072" s="273">
        <v>707418</v>
      </c>
      <c r="B1072" s="274" t="s">
        <v>261</v>
      </c>
      <c r="C1072" t="s">
        <v>186</v>
      </c>
      <c r="D1072" t="s">
        <v>186</v>
      </c>
      <c r="E1072" t="s">
        <v>186</v>
      </c>
      <c r="F1072" t="s">
        <v>187</v>
      </c>
      <c r="G1072" t="s">
        <v>186</v>
      </c>
      <c r="H1072" t="s">
        <v>187</v>
      </c>
      <c r="I1072" t="s">
        <v>187</v>
      </c>
      <c r="J1072" t="s">
        <v>187</v>
      </c>
      <c r="K1072" t="s">
        <v>187</v>
      </c>
      <c r="L1072" t="s">
        <v>187</v>
      </c>
      <c r="M1072" t="s">
        <v>187</v>
      </c>
      <c r="N1072" t="s">
        <v>187</v>
      </c>
      <c r="O1072" t="s">
        <v>240</v>
      </c>
      <c r="P1072" t="s">
        <v>240</v>
      </c>
      <c r="Q1072" t="s">
        <v>240</v>
      </c>
      <c r="R1072" t="s">
        <v>240</v>
      </c>
      <c r="S1072" t="s">
        <v>240</v>
      </c>
      <c r="T1072" t="s">
        <v>240</v>
      </c>
      <c r="U1072" t="s">
        <v>240</v>
      </c>
      <c r="V1072" t="s">
        <v>240</v>
      </c>
      <c r="W1072" t="s">
        <v>240</v>
      </c>
      <c r="X1072" t="s">
        <v>240</v>
      </c>
      <c r="Y1072" t="s">
        <v>240</v>
      </c>
      <c r="Z1072" t="s">
        <v>240</v>
      </c>
      <c r="AA1072" t="s">
        <v>240</v>
      </c>
      <c r="AB1072" t="s">
        <v>240</v>
      </c>
      <c r="AC1072" t="s">
        <v>240</v>
      </c>
      <c r="AD1072" t="s">
        <v>240</v>
      </c>
      <c r="AE1072" t="s">
        <v>240</v>
      </c>
      <c r="AF1072" t="s">
        <v>240</v>
      </c>
      <c r="AG1072" t="s">
        <v>240</v>
      </c>
      <c r="AH1072" t="s">
        <v>240</v>
      </c>
      <c r="AI1072" t="s">
        <v>240</v>
      </c>
      <c r="AJ1072" t="s">
        <v>240</v>
      </c>
      <c r="AK1072" t="s">
        <v>240</v>
      </c>
      <c r="AL1072" t="s">
        <v>240</v>
      </c>
      <c r="AM1072" t="s">
        <v>240</v>
      </c>
      <c r="AN1072" t="s">
        <v>240</v>
      </c>
      <c r="AO1072" t="s">
        <v>240</v>
      </c>
      <c r="AP1072" t="s">
        <v>240</v>
      </c>
      <c r="AQ1072" t="s">
        <v>240</v>
      </c>
      <c r="AR1072" t="s">
        <v>240</v>
      </c>
      <c r="AS1072" t="s">
        <v>240</v>
      </c>
      <c r="AT1072" t="s">
        <v>240</v>
      </c>
      <c r="AU1072" t="s">
        <v>240</v>
      </c>
      <c r="AV1072" t="s">
        <v>240</v>
      </c>
      <c r="AW1072" t="s">
        <v>240</v>
      </c>
      <c r="AX1072" s="259" t="s">
        <v>240</v>
      </c>
      <c r="AY1072"/>
      <c r="AZ1072" t="s">
        <v>240</v>
      </c>
    </row>
    <row r="1073" spans="1:52" ht="15" x14ac:dyDescent="0.25">
      <c r="A1073" s="272">
        <v>707419</v>
      </c>
      <c r="B1073" s="268" t="s">
        <v>261</v>
      </c>
      <c r="C1073" s="264" t="s">
        <v>188</v>
      </c>
      <c r="D1073" s="264" t="s">
        <v>188</v>
      </c>
      <c r="E1073" s="264" t="s">
        <v>188</v>
      </c>
      <c r="F1073" s="264" t="s">
        <v>188</v>
      </c>
      <c r="G1073" s="264" t="s">
        <v>187</v>
      </c>
      <c r="H1073" s="264" t="s">
        <v>187</v>
      </c>
      <c r="I1073" s="264" t="s">
        <v>187</v>
      </c>
      <c r="J1073" s="264" t="s">
        <v>187</v>
      </c>
      <c r="K1073" s="264" t="s">
        <v>187</v>
      </c>
      <c r="L1073" s="264" t="s">
        <v>187</v>
      </c>
      <c r="M1073" t="s">
        <v>188</v>
      </c>
      <c r="N1073" t="s">
        <v>186</v>
      </c>
      <c r="O1073" s="264" t="s">
        <v>240</v>
      </c>
      <c r="P1073" s="264" t="s">
        <v>240</v>
      </c>
      <c r="Q1073" s="264" t="s">
        <v>240</v>
      </c>
      <c r="R1073" s="264" t="s">
        <v>240</v>
      </c>
      <c r="S1073" s="264" t="s">
        <v>240</v>
      </c>
      <c r="T1073" s="264" t="s">
        <v>240</v>
      </c>
      <c r="U1073" s="264" t="s">
        <v>240</v>
      </c>
      <c r="V1073" s="264" t="s">
        <v>240</v>
      </c>
      <c r="W1073" s="264" t="s">
        <v>240</v>
      </c>
      <c r="X1073" s="264" t="s">
        <v>240</v>
      </c>
      <c r="Y1073" s="264" t="s">
        <v>240</v>
      </c>
      <c r="Z1073" s="264" t="s">
        <v>240</v>
      </c>
      <c r="AA1073" s="264" t="s">
        <v>240</v>
      </c>
      <c r="AB1073" s="264" t="s">
        <v>240</v>
      </c>
      <c r="AC1073" s="264" t="s">
        <v>240</v>
      </c>
      <c r="AD1073" s="264" t="s">
        <v>240</v>
      </c>
      <c r="AE1073" s="264" t="s">
        <v>240</v>
      </c>
      <c r="AF1073" s="264" t="s">
        <v>240</v>
      </c>
      <c r="AG1073" s="264" t="s">
        <v>240</v>
      </c>
      <c r="AH1073" s="264" t="s">
        <v>240</v>
      </c>
      <c r="AI1073" s="264" t="s">
        <v>240</v>
      </c>
      <c r="AJ1073" s="264" t="s">
        <v>240</v>
      </c>
      <c r="AK1073" s="264" t="s">
        <v>240</v>
      </c>
      <c r="AL1073" s="264" t="s">
        <v>240</v>
      </c>
      <c r="AM1073" s="264" t="s">
        <v>240</v>
      </c>
      <c r="AN1073" s="264" t="s">
        <v>240</v>
      </c>
      <c r="AO1073" s="264" t="s">
        <v>240</v>
      </c>
      <c r="AP1073" s="264" t="s">
        <v>240</v>
      </c>
      <c r="AQ1073" s="264" t="s">
        <v>240</v>
      </c>
      <c r="AR1073" s="264" t="s">
        <v>240</v>
      </c>
      <c r="AS1073" s="264" t="s">
        <v>240</v>
      </c>
      <c r="AT1073" s="264" t="s">
        <v>240</v>
      </c>
      <c r="AU1073" s="264" t="s">
        <v>240</v>
      </c>
      <c r="AV1073" s="264" t="s">
        <v>240</v>
      </c>
      <c r="AW1073" s="264" t="s">
        <v>240</v>
      </c>
      <c r="AX1073" s="264" t="s">
        <v>240</v>
      </c>
      <c r="AY1073" s="264" t="s">
        <v>2044</v>
      </c>
      <c r="AZ1073" t="s">
        <v>240</v>
      </c>
    </row>
    <row r="1074" spans="1:52" ht="15" x14ac:dyDescent="0.25">
      <c r="A1074" s="272">
        <v>707420</v>
      </c>
      <c r="B1074" s="268" t="s">
        <v>261</v>
      </c>
      <c r="C1074" s="264" t="s">
        <v>188</v>
      </c>
      <c r="D1074" s="264" t="s">
        <v>188</v>
      </c>
      <c r="E1074" s="264" t="s">
        <v>188</v>
      </c>
      <c r="F1074" s="264" t="s">
        <v>188</v>
      </c>
      <c r="G1074" s="264" t="s">
        <v>188</v>
      </c>
      <c r="H1074" s="264" t="s">
        <v>188</v>
      </c>
      <c r="I1074" s="264" t="s">
        <v>187</v>
      </c>
      <c r="J1074" s="264" t="s">
        <v>187</v>
      </c>
      <c r="K1074" s="264" t="s">
        <v>187</v>
      </c>
      <c r="L1074" s="264" t="s">
        <v>187</v>
      </c>
      <c r="M1074" t="s">
        <v>2124</v>
      </c>
      <c r="N1074" t="s">
        <v>186</v>
      </c>
      <c r="O1074" s="264" t="s">
        <v>240</v>
      </c>
      <c r="P1074" s="264" t="s">
        <v>240</v>
      </c>
      <c r="Q1074" s="264" t="s">
        <v>240</v>
      </c>
      <c r="R1074" s="264" t="s">
        <v>240</v>
      </c>
      <c r="S1074" s="264" t="s">
        <v>240</v>
      </c>
      <c r="T1074" s="264" t="s">
        <v>240</v>
      </c>
      <c r="U1074" s="264" t="s">
        <v>240</v>
      </c>
      <c r="V1074" s="264" t="s">
        <v>240</v>
      </c>
      <c r="W1074" s="264" t="s">
        <v>240</v>
      </c>
      <c r="X1074" s="264" t="s">
        <v>240</v>
      </c>
      <c r="Y1074" s="264" t="s">
        <v>240</v>
      </c>
      <c r="Z1074" s="264" t="s">
        <v>240</v>
      </c>
      <c r="AA1074" s="264" t="s">
        <v>240</v>
      </c>
      <c r="AB1074" s="264" t="s">
        <v>240</v>
      </c>
      <c r="AC1074" s="264" t="s">
        <v>240</v>
      </c>
      <c r="AD1074" s="264" t="s">
        <v>240</v>
      </c>
      <c r="AE1074" s="264" t="s">
        <v>240</v>
      </c>
      <c r="AF1074" s="264" t="s">
        <v>240</v>
      </c>
      <c r="AG1074" s="264" t="s">
        <v>240</v>
      </c>
      <c r="AH1074" s="264" t="s">
        <v>240</v>
      </c>
      <c r="AI1074" s="264" t="s">
        <v>240</v>
      </c>
      <c r="AJ1074" s="264" t="s">
        <v>240</v>
      </c>
      <c r="AK1074" s="264" t="s">
        <v>240</v>
      </c>
      <c r="AL1074" s="264" t="s">
        <v>240</v>
      </c>
      <c r="AM1074" s="264" t="s">
        <v>240</v>
      </c>
      <c r="AN1074" s="264" t="s">
        <v>240</v>
      </c>
      <c r="AO1074" s="264" t="s">
        <v>240</v>
      </c>
      <c r="AP1074" s="264" t="s">
        <v>240</v>
      </c>
      <c r="AQ1074" s="264" t="s">
        <v>240</v>
      </c>
      <c r="AR1074" s="264" t="s">
        <v>240</v>
      </c>
      <c r="AS1074" s="264" t="s">
        <v>240</v>
      </c>
      <c r="AT1074" s="264" t="s">
        <v>240</v>
      </c>
      <c r="AU1074" s="264" t="s">
        <v>240</v>
      </c>
      <c r="AV1074" s="264" t="s">
        <v>240</v>
      </c>
      <c r="AW1074" s="264" t="s">
        <v>240</v>
      </c>
      <c r="AX1074" s="264" t="s">
        <v>240</v>
      </c>
      <c r="AY1074" s="264" t="s">
        <v>2044</v>
      </c>
      <c r="AZ1074" t="s">
        <v>240</v>
      </c>
    </row>
    <row r="1075" spans="1:52" ht="15" x14ac:dyDescent="0.25">
      <c r="A1075" s="273">
        <v>707421</v>
      </c>
      <c r="B1075" s="274" t="s">
        <v>261</v>
      </c>
      <c r="C1075" t="s">
        <v>188</v>
      </c>
      <c r="D1075" t="s">
        <v>188</v>
      </c>
      <c r="E1075" t="s">
        <v>188</v>
      </c>
      <c r="F1075" t="s">
        <v>186</v>
      </c>
      <c r="G1075" t="s">
        <v>186</v>
      </c>
      <c r="H1075" t="s">
        <v>188</v>
      </c>
      <c r="I1075" t="s">
        <v>187</v>
      </c>
      <c r="J1075" t="s">
        <v>187</v>
      </c>
      <c r="K1075" t="s">
        <v>187</v>
      </c>
      <c r="L1075" t="s">
        <v>187</v>
      </c>
      <c r="M1075" t="s">
        <v>187</v>
      </c>
      <c r="N1075" t="s">
        <v>187</v>
      </c>
      <c r="O1075" t="s">
        <v>240</v>
      </c>
      <c r="P1075" t="s">
        <v>240</v>
      </c>
      <c r="Q1075" t="s">
        <v>240</v>
      </c>
      <c r="R1075" t="s">
        <v>240</v>
      </c>
      <c r="S1075" t="s">
        <v>240</v>
      </c>
      <c r="T1075" t="s">
        <v>240</v>
      </c>
      <c r="U1075" t="s">
        <v>240</v>
      </c>
      <c r="V1075" t="s">
        <v>240</v>
      </c>
      <c r="W1075" t="s">
        <v>240</v>
      </c>
      <c r="X1075" t="s">
        <v>240</v>
      </c>
      <c r="Y1075" t="s">
        <v>240</v>
      </c>
      <c r="Z1075" t="s">
        <v>240</v>
      </c>
      <c r="AA1075" t="s">
        <v>240</v>
      </c>
      <c r="AB1075" t="s">
        <v>240</v>
      </c>
      <c r="AC1075" t="s">
        <v>240</v>
      </c>
      <c r="AD1075" t="s">
        <v>240</v>
      </c>
      <c r="AE1075" t="s">
        <v>240</v>
      </c>
      <c r="AF1075" t="s">
        <v>240</v>
      </c>
      <c r="AG1075" t="s">
        <v>240</v>
      </c>
      <c r="AH1075" t="s">
        <v>240</v>
      </c>
      <c r="AI1075" t="s">
        <v>240</v>
      </c>
      <c r="AJ1075" t="s">
        <v>240</v>
      </c>
      <c r="AK1075" t="s">
        <v>240</v>
      </c>
      <c r="AL1075" t="s">
        <v>240</v>
      </c>
      <c r="AM1075" t="s">
        <v>240</v>
      </c>
      <c r="AN1075" t="s">
        <v>240</v>
      </c>
      <c r="AO1075" t="s">
        <v>240</v>
      </c>
      <c r="AP1075" t="s">
        <v>240</v>
      </c>
      <c r="AQ1075" t="s">
        <v>240</v>
      </c>
      <c r="AR1075" t="s">
        <v>240</v>
      </c>
      <c r="AS1075" t="s">
        <v>240</v>
      </c>
      <c r="AT1075" t="s">
        <v>240</v>
      </c>
      <c r="AU1075" t="s">
        <v>240</v>
      </c>
      <c r="AV1075" t="s">
        <v>240</v>
      </c>
      <c r="AW1075" t="s">
        <v>240</v>
      </c>
      <c r="AX1075" s="259" t="s">
        <v>240</v>
      </c>
      <c r="AY1075"/>
      <c r="AZ1075" t="s">
        <v>240</v>
      </c>
    </row>
    <row r="1076" spans="1:52" ht="15" x14ac:dyDescent="0.25">
      <c r="A1076" s="272">
        <v>707422</v>
      </c>
      <c r="B1076" s="268" t="s">
        <v>261</v>
      </c>
      <c r="C1076" s="264" t="s">
        <v>188</v>
      </c>
      <c r="D1076" s="264" t="s">
        <v>188</v>
      </c>
      <c r="E1076" s="264" t="s">
        <v>188</v>
      </c>
      <c r="F1076" s="264" t="s">
        <v>188</v>
      </c>
      <c r="G1076" s="264" t="s">
        <v>188</v>
      </c>
      <c r="H1076" s="264" t="s">
        <v>188</v>
      </c>
      <c r="I1076" s="264" t="s">
        <v>187</v>
      </c>
      <c r="J1076" s="264" t="s">
        <v>187</v>
      </c>
      <c r="K1076" s="264" t="s">
        <v>187</v>
      </c>
      <c r="L1076" s="264" t="s">
        <v>187</v>
      </c>
      <c r="M1076" t="s">
        <v>186</v>
      </c>
      <c r="N1076" t="s">
        <v>186</v>
      </c>
      <c r="O1076" s="264" t="s">
        <v>240</v>
      </c>
      <c r="P1076" s="264" t="s">
        <v>240</v>
      </c>
      <c r="Q1076" s="264" t="s">
        <v>240</v>
      </c>
      <c r="R1076" s="264" t="s">
        <v>240</v>
      </c>
      <c r="S1076" s="264" t="s">
        <v>240</v>
      </c>
      <c r="T1076" s="264" t="s">
        <v>240</v>
      </c>
      <c r="U1076" s="264" t="s">
        <v>240</v>
      </c>
      <c r="V1076" s="264" t="s">
        <v>240</v>
      </c>
      <c r="W1076" s="264" t="s">
        <v>240</v>
      </c>
      <c r="X1076" s="264" t="s">
        <v>240</v>
      </c>
      <c r="Y1076" s="264" t="s">
        <v>240</v>
      </c>
      <c r="Z1076" s="264" t="s">
        <v>240</v>
      </c>
      <c r="AA1076" s="264" t="s">
        <v>240</v>
      </c>
      <c r="AB1076" s="264" t="s">
        <v>240</v>
      </c>
      <c r="AC1076" s="264" t="s">
        <v>240</v>
      </c>
      <c r="AD1076" s="264" t="s">
        <v>240</v>
      </c>
      <c r="AE1076" s="264" t="s">
        <v>240</v>
      </c>
      <c r="AF1076" s="264" t="s">
        <v>240</v>
      </c>
      <c r="AG1076" s="264" t="s">
        <v>240</v>
      </c>
      <c r="AH1076" s="264" t="s">
        <v>240</v>
      </c>
      <c r="AI1076" s="264" t="s">
        <v>240</v>
      </c>
      <c r="AJ1076" s="264" t="s">
        <v>240</v>
      </c>
      <c r="AK1076" s="264" t="s">
        <v>240</v>
      </c>
      <c r="AL1076" s="264" t="s">
        <v>240</v>
      </c>
      <c r="AM1076" s="264" t="s">
        <v>240</v>
      </c>
      <c r="AN1076" s="264" t="s">
        <v>240</v>
      </c>
      <c r="AO1076" s="264" t="s">
        <v>240</v>
      </c>
      <c r="AP1076" s="264" t="s">
        <v>240</v>
      </c>
      <c r="AQ1076" s="264" t="s">
        <v>240</v>
      </c>
      <c r="AR1076" s="264" t="s">
        <v>240</v>
      </c>
      <c r="AS1076" s="264" t="s">
        <v>240</v>
      </c>
      <c r="AT1076" s="264" t="s">
        <v>240</v>
      </c>
      <c r="AU1076" s="264" t="s">
        <v>240</v>
      </c>
      <c r="AV1076" s="264" t="s">
        <v>240</v>
      </c>
      <c r="AW1076" s="264" t="s">
        <v>240</v>
      </c>
      <c r="AX1076" s="264" t="s">
        <v>240</v>
      </c>
      <c r="AY1076" s="264" t="s">
        <v>2044</v>
      </c>
      <c r="AZ1076" t="s">
        <v>240</v>
      </c>
    </row>
    <row r="1077" spans="1:52" ht="15" x14ac:dyDescent="0.25">
      <c r="A1077" s="272">
        <v>707423</v>
      </c>
      <c r="B1077" s="268" t="s">
        <v>261</v>
      </c>
      <c r="C1077" s="264" t="s">
        <v>188</v>
      </c>
      <c r="D1077" s="264" t="s">
        <v>187</v>
      </c>
      <c r="E1077" s="264" t="s">
        <v>188</v>
      </c>
      <c r="F1077" s="264" t="s">
        <v>187</v>
      </c>
      <c r="G1077" s="264" t="s">
        <v>188</v>
      </c>
      <c r="H1077" s="264" t="s">
        <v>187</v>
      </c>
      <c r="I1077" s="264" t="s">
        <v>187</v>
      </c>
      <c r="J1077" s="264" t="s">
        <v>187</v>
      </c>
      <c r="K1077" s="264" t="s">
        <v>187</v>
      </c>
      <c r="L1077" s="264" t="s">
        <v>187</v>
      </c>
      <c r="M1077" t="s">
        <v>188</v>
      </c>
      <c r="N1077" t="s">
        <v>186</v>
      </c>
      <c r="O1077" s="264" t="s">
        <v>240</v>
      </c>
      <c r="P1077" s="264" t="s">
        <v>240</v>
      </c>
      <c r="Q1077" s="264" t="s">
        <v>240</v>
      </c>
      <c r="R1077" s="264" t="s">
        <v>240</v>
      </c>
      <c r="S1077" s="264" t="s">
        <v>240</v>
      </c>
      <c r="T1077" s="264" t="s">
        <v>240</v>
      </c>
      <c r="U1077" s="264" t="s">
        <v>240</v>
      </c>
      <c r="V1077" s="264" t="s">
        <v>240</v>
      </c>
      <c r="W1077" s="264" t="s">
        <v>240</v>
      </c>
      <c r="X1077" s="264" t="s">
        <v>240</v>
      </c>
      <c r="Y1077" s="264" t="s">
        <v>240</v>
      </c>
      <c r="Z1077" s="264" t="s">
        <v>240</v>
      </c>
      <c r="AA1077" s="264" t="s">
        <v>240</v>
      </c>
      <c r="AB1077" s="264" t="s">
        <v>240</v>
      </c>
      <c r="AC1077" s="264" t="s">
        <v>240</v>
      </c>
      <c r="AD1077" s="264" t="s">
        <v>240</v>
      </c>
      <c r="AE1077" s="264" t="s">
        <v>240</v>
      </c>
      <c r="AF1077" s="264" t="s">
        <v>240</v>
      </c>
      <c r="AG1077" s="264" t="s">
        <v>240</v>
      </c>
      <c r="AH1077" s="264" t="s">
        <v>240</v>
      </c>
      <c r="AI1077" s="264" t="s">
        <v>240</v>
      </c>
      <c r="AJ1077" s="264" t="s">
        <v>240</v>
      </c>
      <c r="AK1077" s="264" t="s">
        <v>240</v>
      </c>
      <c r="AL1077" s="264" t="s">
        <v>240</v>
      </c>
      <c r="AM1077" s="264" t="s">
        <v>240</v>
      </c>
      <c r="AN1077" s="264" t="s">
        <v>240</v>
      </c>
      <c r="AO1077" s="264" t="s">
        <v>240</v>
      </c>
      <c r="AP1077" s="264" t="s">
        <v>240</v>
      </c>
      <c r="AQ1077" s="264" t="s">
        <v>240</v>
      </c>
      <c r="AR1077" s="264" t="s">
        <v>240</v>
      </c>
      <c r="AS1077" s="264" t="s">
        <v>240</v>
      </c>
      <c r="AT1077" s="264" t="s">
        <v>240</v>
      </c>
      <c r="AU1077" s="264" t="s">
        <v>240</v>
      </c>
      <c r="AV1077" s="264" t="s">
        <v>240</v>
      </c>
      <c r="AW1077" s="264" t="s">
        <v>240</v>
      </c>
      <c r="AX1077" s="264" t="s">
        <v>240</v>
      </c>
      <c r="AY1077" s="264" t="s">
        <v>2044</v>
      </c>
      <c r="AZ1077" t="s">
        <v>240</v>
      </c>
    </row>
    <row r="1078" spans="1:52" ht="15" x14ac:dyDescent="0.25">
      <c r="A1078" s="272">
        <v>707424</v>
      </c>
      <c r="B1078" s="268" t="s">
        <v>261</v>
      </c>
      <c r="C1078" s="264" t="s">
        <v>188</v>
      </c>
      <c r="D1078" s="264" t="s">
        <v>187</v>
      </c>
      <c r="E1078" s="264" t="s">
        <v>187</v>
      </c>
      <c r="F1078" s="264" t="s">
        <v>187</v>
      </c>
      <c r="G1078" s="264" t="s">
        <v>188</v>
      </c>
      <c r="H1078" s="264" t="s">
        <v>187</v>
      </c>
      <c r="I1078" s="264" t="s">
        <v>187</v>
      </c>
      <c r="J1078" s="264" t="s">
        <v>187</v>
      </c>
      <c r="K1078" s="264" t="s">
        <v>187</v>
      </c>
      <c r="L1078" s="264" t="s">
        <v>187</v>
      </c>
      <c r="M1078" t="s">
        <v>2124</v>
      </c>
      <c r="N1078" t="s">
        <v>186</v>
      </c>
      <c r="O1078" s="264" t="s">
        <v>240</v>
      </c>
      <c r="P1078" s="264" t="s">
        <v>240</v>
      </c>
      <c r="Q1078" s="264" t="s">
        <v>240</v>
      </c>
      <c r="R1078" s="264" t="s">
        <v>240</v>
      </c>
      <c r="S1078" s="264" t="s">
        <v>240</v>
      </c>
      <c r="T1078" s="264" t="s">
        <v>240</v>
      </c>
      <c r="U1078" s="264" t="s">
        <v>240</v>
      </c>
      <c r="V1078" s="264" t="s">
        <v>240</v>
      </c>
      <c r="W1078" s="264" t="s">
        <v>240</v>
      </c>
      <c r="X1078" s="264" t="s">
        <v>240</v>
      </c>
      <c r="Y1078" s="264" t="s">
        <v>240</v>
      </c>
      <c r="Z1078" s="264" t="s">
        <v>240</v>
      </c>
      <c r="AA1078" s="264" t="s">
        <v>240</v>
      </c>
      <c r="AB1078" s="264" t="s">
        <v>240</v>
      </c>
      <c r="AC1078" s="264" t="s">
        <v>240</v>
      </c>
      <c r="AD1078" s="264" t="s">
        <v>240</v>
      </c>
      <c r="AE1078" s="264" t="s">
        <v>240</v>
      </c>
      <c r="AF1078" s="264" t="s">
        <v>240</v>
      </c>
      <c r="AG1078" s="264" t="s">
        <v>240</v>
      </c>
      <c r="AH1078" s="264" t="s">
        <v>240</v>
      </c>
      <c r="AI1078" s="264" t="s">
        <v>240</v>
      </c>
      <c r="AJ1078" s="264" t="s">
        <v>240</v>
      </c>
      <c r="AK1078" s="264" t="s">
        <v>240</v>
      </c>
      <c r="AL1078" s="264" t="s">
        <v>240</v>
      </c>
      <c r="AM1078" s="264" t="s">
        <v>240</v>
      </c>
      <c r="AN1078" s="264" t="s">
        <v>240</v>
      </c>
      <c r="AO1078" s="264" t="s">
        <v>240</v>
      </c>
      <c r="AP1078" s="264" t="s">
        <v>240</v>
      </c>
      <c r="AQ1078" s="264" t="s">
        <v>240</v>
      </c>
      <c r="AR1078" s="264" t="s">
        <v>240</v>
      </c>
      <c r="AS1078" s="264" t="s">
        <v>240</v>
      </c>
      <c r="AT1078" s="264" t="s">
        <v>240</v>
      </c>
      <c r="AU1078" s="264" t="s">
        <v>240</v>
      </c>
      <c r="AV1078" s="264" t="s">
        <v>240</v>
      </c>
      <c r="AW1078" s="264" t="s">
        <v>240</v>
      </c>
      <c r="AX1078" s="264" t="s">
        <v>240</v>
      </c>
      <c r="AY1078" s="264" t="s">
        <v>2044</v>
      </c>
      <c r="AZ1078" t="s">
        <v>240</v>
      </c>
    </row>
    <row r="1079" spans="1:52" ht="15" x14ac:dyDescent="0.25">
      <c r="A1079" s="273">
        <v>707425</v>
      </c>
      <c r="B1079" s="274" t="s">
        <v>261</v>
      </c>
      <c r="C1079" t="s">
        <v>187</v>
      </c>
      <c r="D1079" t="s">
        <v>188</v>
      </c>
      <c r="E1079" t="s">
        <v>188</v>
      </c>
      <c r="F1079" t="s">
        <v>186</v>
      </c>
      <c r="G1079" t="s">
        <v>186</v>
      </c>
      <c r="H1079" t="s">
        <v>188</v>
      </c>
      <c r="I1079" t="s">
        <v>187</v>
      </c>
      <c r="J1079" t="s">
        <v>187</v>
      </c>
      <c r="K1079" t="s">
        <v>187</v>
      </c>
      <c r="L1079" t="s">
        <v>187</v>
      </c>
      <c r="M1079" t="s">
        <v>187</v>
      </c>
      <c r="N1079" t="s">
        <v>187</v>
      </c>
      <c r="O1079" t="s">
        <v>240</v>
      </c>
      <c r="P1079" t="s">
        <v>240</v>
      </c>
      <c r="Q1079" t="s">
        <v>240</v>
      </c>
      <c r="R1079" t="s">
        <v>240</v>
      </c>
      <c r="S1079" t="s">
        <v>240</v>
      </c>
      <c r="T1079" t="s">
        <v>240</v>
      </c>
      <c r="U1079" t="s">
        <v>240</v>
      </c>
      <c r="V1079" t="s">
        <v>240</v>
      </c>
      <c r="W1079" t="s">
        <v>240</v>
      </c>
      <c r="X1079" t="s">
        <v>240</v>
      </c>
      <c r="Y1079" t="s">
        <v>240</v>
      </c>
      <c r="Z1079" t="s">
        <v>240</v>
      </c>
      <c r="AA1079" t="s">
        <v>240</v>
      </c>
      <c r="AB1079" t="s">
        <v>240</v>
      </c>
      <c r="AC1079" t="s">
        <v>240</v>
      </c>
      <c r="AD1079" t="s">
        <v>240</v>
      </c>
      <c r="AE1079" t="s">
        <v>240</v>
      </c>
      <c r="AF1079" t="s">
        <v>240</v>
      </c>
      <c r="AG1079" t="s">
        <v>240</v>
      </c>
      <c r="AH1079" t="s">
        <v>240</v>
      </c>
      <c r="AI1079" t="s">
        <v>240</v>
      </c>
      <c r="AJ1079" t="s">
        <v>240</v>
      </c>
      <c r="AK1079" t="s">
        <v>240</v>
      </c>
      <c r="AL1079" t="s">
        <v>240</v>
      </c>
      <c r="AM1079" t="s">
        <v>240</v>
      </c>
      <c r="AN1079" t="s">
        <v>240</v>
      </c>
      <c r="AO1079" t="s">
        <v>240</v>
      </c>
      <c r="AP1079" t="s">
        <v>240</v>
      </c>
      <c r="AQ1079" t="s">
        <v>240</v>
      </c>
      <c r="AR1079" t="s">
        <v>240</v>
      </c>
      <c r="AS1079" t="s">
        <v>240</v>
      </c>
      <c r="AT1079" t="s">
        <v>240</v>
      </c>
      <c r="AU1079" t="s">
        <v>240</v>
      </c>
      <c r="AV1079" t="s">
        <v>240</v>
      </c>
      <c r="AW1079" t="s">
        <v>240</v>
      </c>
      <c r="AX1079" s="259" t="s">
        <v>240</v>
      </c>
      <c r="AY1079"/>
      <c r="AZ1079" t="s">
        <v>240</v>
      </c>
    </row>
    <row r="1080" spans="1:52" ht="15" x14ac:dyDescent="0.25">
      <c r="A1080" s="273">
        <v>707426</v>
      </c>
      <c r="B1080" s="274" t="s">
        <v>467</v>
      </c>
      <c r="C1080" t="s">
        <v>188</v>
      </c>
      <c r="D1080" t="s">
        <v>188</v>
      </c>
      <c r="E1080" t="s">
        <v>188</v>
      </c>
      <c r="F1080" t="s">
        <v>188</v>
      </c>
      <c r="G1080" t="s">
        <v>188</v>
      </c>
      <c r="H1080" t="s">
        <v>188</v>
      </c>
      <c r="I1080" t="s">
        <v>188</v>
      </c>
      <c r="J1080" t="s">
        <v>188</v>
      </c>
      <c r="K1080" t="s">
        <v>188</v>
      </c>
      <c r="L1080" t="s">
        <v>188</v>
      </c>
      <c r="M1080" t="s">
        <v>188</v>
      </c>
      <c r="N1080" t="s">
        <v>188</v>
      </c>
      <c r="O1080" t="s">
        <v>240</v>
      </c>
      <c r="P1080" t="s">
        <v>240</v>
      </c>
      <c r="Q1080" t="s">
        <v>240</v>
      </c>
      <c r="R1080" t="s">
        <v>240</v>
      </c>
      <c r="S1080" t="s">
        <v>240</v>
      </c>
      <c r="T1080" t="s">
        <v>240</v>
      </c>
      <c r="U1080" t="s">
        <v>240</v>
      </c>
      <c r="V1080" t="s">
        <v>240</v>
      </c>
      <c r="W1080" t="s">
        <v>240</v>
      </c>
      <c r="X1080" t="s">
        <v>240</v>
      </c>
      <c r="Y1080" t="s">
        <v>240</v>
      </c>
      <c r="Z1080" t="s">
        <v>240</v>
      </c>
      <c r="AA1080" t="s">
        <v>240</v>
      </c>
      <c r="AB1080" t="s">
        <v>240</v>
      </c>
      <c r="AC1080" t="s">
        <v>240</v>
      </c>
      <c r="AD1080" t="s">
        <v>240</v>
      </c>
      <c r="AE1080" t="s">
        <v>240</v>
      </c>
      <c r="AF1080" t="s">
        <v>240</v>
      </c>
      <c r="AG1080" t="s">
        <v>240</v>
      </c>
      <c r="AH1080" t="s">
        <v>240</v>
      </c>
      <c r="AI1080" t="s">
        <v>240</v>
      </c>
      <c r="AJ1080" t="s">
        <v>240</v>
      </c>
      <c r="AK1080" t="s">
        <v>240</v>
      </c>
      <c r="AL1080" t="s">
        <v>240</v>
      </c>
      <c r="AM1080" t="s">
        <v>240</v>
      </c>
      <c r="AN1080" t="s">
        <v>240</v>
      </c>
      <c r="AO1080" t="s">
        <v>240</v>
      </c>
      <c r="AP1080" t="s">
        <v>240</v>
      </c>
      <c r="AQ1080" t="s">
        <v>240</v>
      </c>
      <c r="AR1080" t="s">
        <v>240</v>
      </c>
      <c r="AS1080" t="s">
        <v>240</v>
      </c>
      <c r="AT1080" t="s">
        <v>240</v>
      </c>
      <c r="AU1080" t="s">
        <v>240</v>
      </c>
      <c r="AV1080" t="s">
        <v>240</v>
      </c>
      <c r="AW1080" t="s">
        <v>240</v>
      </c>
      <c r="AX1080" s="259" t="s">
        <v>240</v>
      </c>
      <c r="AY1080"/>
      <c r="AZ1080" t="s">
        <v>240</v>
      </c>
    </row>
    <row r="1081" spans="1:52" ht="15" x14ac:dyDescent="0.25">
      <c r="A1081" s="272">
        <v>707427</v>
      </c>
      <c r="B1081" s="268" t="s">
        <v>261</v>
      </c>
      <c r="C1081" s="264" t="s">
        <v>188</v>
      </c>
      <c r="D1081" s="264" t="s">
        <v>187</v>
      </c>
      <c r="E1081" s="264" t="s">
        <v>188</v>
      </c>
      <c r="F1081" s="264" t="s">
        <v>187</v>
      </c>
      <c r="G1081" s="264" t="s">
        <v>188</v>
      </c>
      <c r="H1081" s="264" t="s">
        <v>187</v>
      </c>
      <c r="I1081" s="264" t="s">
        <v>187</v>
      </c>
      <c r="J1081" s="264" t="s">
        <v>187</v>
      </c>
      <c r="K1081" s="264" t="s">
        <v>187</v>
      </c>
      <c r="L1081" s="264" t="s">
        <v>187</v>
      </c>
      <c r="M1081" t="s">
        <v>188</v>
      </c>
      <c r="N1081" t="s">
        <v>186</v>
      </c>
      <c r="O1081" s="264" t="s">
        <v>240</v>
      </c>
      <c r="P1081" s="264" t="s">
        <v>240</v>
      </c>
      <c r="Q1081" s="264" t="s">
        <v>240</v>
      </c>
      <c r="R1081" s="264" t="s">
        <v>240</v>
      </c>
      <c r="S1081" s="264" t="s">
        <v>240</v>
      </c>
      <c r="T1081" s="264" t="s">
        <v>240</v>
      </c>
      <c r="U1081" s="264" t="s">
        <v>240</v>
      </c>
      <c r="V1081" s="264" t="s">
        <v>240</v>
      </c>
      <c r="W1081" s="264" t="s">
        <v>240</v>
      </c>
      <c r="X1081" s="264" t="s">
        <v>240</v>
      </c>
      <c r="Y1081" s="264" t="s">
        <v>240</v>
      </c>
      <c r="Z1081" s="264" t="s">
        <v>240</v>
      </c>
      <c r="AA1081" s="264" t="s">
        <v>240</v>
      </c>
      <c r="AB1081" s="264" t="s">
        <v>240</v>
      </c>
      <c r="AC1081" s="264" t="s">
        <v>240</v>
      </c>
      <c r="AD1081" s="264" t="s">
        <v>240</v>
      </c>
      <c r="AE1081" s="264" t="s">
        <v>240</v>
      </c>
      <c r="AF1081" s="264" t="s">
        <v>240</v>
      </c>
      <c r="AG1081" s="264" t="s">
        <v>240</v>
      </c>
      <c r="AH1081" s="264" t="s">
        <v>240</v>
      </c>
      <c r="AI1081" s="264" t="s">
        <v>240</v>
      </c>
      <c r="AJ1081" s="264" t="s">
        <v>240</v>
      </c>
      <c r="AK1081" s="264" t="s">
        <v>240</v>
      </c>
      <c r="AL1081" s="264" t="s">
        <v>240</v>
      </c>
      <c r="AM1081" s="264" t="s">
        <v>240</v>
      </c>
      <c r="AN1081" s="264" t="s">
        <v>240</v>
      </c>
      <c r="AO1081" s="264" t="s">
        <v>240</v>
      </c>
      <c r="AP1081" s="264" t="s">
        <v>240</v>
      </c>
      <c r="AQ1081" s="264" t="s">
        <v>240</v>
      </c>
      <c r="AR1081" s="264" t="s">
        <v>240</v>
      </c>
      <c r="AS1081" s="264" t="s">
        <v>240</v>
      </c>
      <c r="AT1081" s="264" t="s">
        <v>240</v>
      </c>
      <c r="AU1081" s="264" t="s">
        <v>240</v>
      </c>
      <c r="AV1081" s="264" t="s">
        <v>240</v>
      </c>
      <c r="AW1081" s="264" t="s">
        <v>240</v>
      </c>
      <c r="AX1081" s="264" t="s">
        <v>240</v>
      </c>
      <c r="AY1081" s="264" t="s">
        <v>2044</v>
      </c>
      <c r="AZ1081" t="s">
        <v>240</v>
      </c>
    </row>
    <row r="1082" spans="1:52" ht="15" x14ac:dyDescent="0.25">
      <c r="A1082" s="272">
        <v>707428</v>
      </c>
      <c r="B1082" s="268" t="s">
        <v>261</v>
      </c>
      <c r="C1082" s="264" t="s">
        <v>187</v>
      </c>
      <c r="D1082" s="264" t="s">
        <v>187</v>
      </c>
      <c r="E1082" s="264" t="s">
        <v>188</v>
      </c>
      <c r="F1082" s="264" t="s">
        <v>188</v>
      </c>
      <c r="G1082" s="264" t="s">
        <v>188</v>
      </c>
      <c r="H1082" s="264" t="s">
        <v>188</v>
      </c>
      <c r="I1082" s="264" t="s">
        <v>187</v>
      </c>
      <c r="J1082" s="264" t="s">
        <v>187</v>
      </c>
      <c r="K1082" s="264" t="s">
        <v>187</v>
      </c>
      <c r="L1082" s="264" t="s">
        <v>187</v>
      </c>
      <c r="M1082" t="s">
        <v>2124</v>
      </c>
      <c r="N1082" t="s">
        <v>186</v>
      </c>
      <c r="O1082" s="264" t="s">
        <v>240</v>
      </c>
      <c r="P1082" s="264" t="s">
        <v>240</v>
      </c>
      <c r="Q1082" s="264" t="s">
        <v>240</v>
      </c>
      <c r="R1082" s="264" t="s">
        <v>240</v>
      </c>
      <c r="S1082" s="264" t="s">
        <v>240</v>
      </c>
      <c r="T1082" s="264" t="s">
        <v>240</v>
      </c>
      <c r="U1082" s="264" t="s">
        <v>240</v>
      </c>
      <c r="V1082" s="264" t="s">
        <v>240</v>
      </c>
      <c r="W1082" s="264" t="s">
        <v>240</v>
      </c>
      <c r="X1082" s="264" t="s">
        <v>240</v>
      </c>
      <c r="Y1082" s="264" t="s">
        <v>240</v>
      </c>
      <c r="Z1082" s="264" t="s">
        <v>240</v>
      </c>
      <c r="AA1082" s="264" t="s">
        <v>240</v>
      </c>
      <c r="AB1082" s="264" t="s">
        <v>240</v>
      </c>
      <c r="AC1082" s="264" t="s">
        <v>240</v>
      </c>
      <c r="AD1082" s="264" t="s">
        <v>240</v>
      </c>
      <c r="AE1082" s="264" t="s">
        <v>240</v>
      </c>
      <c r="AF1082" s="264" t="s">
        <v>240</v>
      </c>
      <c r="AG1082" s="264" t="s">
        <v>240</v>
      </c>
      <c r="AH1082" s="264" t="s">
        <v>240</v>
      </c>
      <c r="AI1082" s="264" t="s">
        <v>240</v>
      </c>
      <c r="AJ1082" s="264" t="s">
        <v>240</v>
      </c>
      <c r="AK1082" s="264" t="s">
        <v>240</v>
      </c>
      <c r="AL1082" s="264" t="s">
        <v>240</v>
      </c>
      <c r="AM1082" s="264" t="s">
        <v>240</v>
      </c>
      <c r="AN1082" s="264" t="s">
        <v>240</v>
      </c>
      <c r="AO1082" s="264" t="s">
        <v>240</v>
      </c>
      <c r="AP1082" s="264" t="s">
        <v>240</v>
      </c>
      <c r="AQ1082" s="264" t="s">
        <v>240</v>
      </c>
      <c r="AR1082" s="264" t="s">
        <v>240</v>
      </c>
      <c r="AS1082" s="264" t="s">
        <v>240</v>
      </c>
      <c r="AT1082" s="264" t="s">
        <v>240</v>
      </c>
      <c r="AU1082" s="264" t="s">
        <v>240</v>
      </c>
      <c r="AV1082" s="264" t="s">
        <v>240</v>
      </c>
      <c r="AW1082" s="264" t="s">
        <v>240</v>
      </c>
      <c r="AX1082" s="264" t="s">
        <v>240</v>
      </c>
      <c r="AY1082" s="264" t="s">
        <v>2044</v>
      </c>
      <c r="AZ1082" t="s">
        <v>240</v>
      </c>
    </row>
    <row r="1083" spans="1:52" ht="15" x14ac:dyDescent="0.25">
      <c r="A1083" s="273">
        <v>707429</v>
      </c>
      <c r="B1083" s="274" t="s">
        <v>261</v>
      </c>
      <c r="C1083" t="s">
        <v>188</v>
      </c>
      <c r="D1083" t="s">
        <v>188</v>
      </c>
      <c r="E1083" t="s">
        <v>188</v>
      </c>
      <c r="F1083" t="s">
        <v>188</v>
      </c>
      <c r="G1083" t="s">
        <v>188</v>
      </c>
      <c r="H1083" t="s">
        <v>188</v>
      </c>
      <c r="I1083" t="s">
        <v>187</v>
      </c>
      <c r="J1083" t="s">
        <v>187</v>
      </c>
      <c r="K1083" t="s">
        <v>187</v>
      </c>
      <c r="L1083" t="s">
        <v>187</v>
      </c>
      <c r="M1083" t="s">
        <v>187</v>
      </c>
      <c r="N1083" t="s">
        <v>187</v>
      </c>
      <c r="O1083" t="s">
        <v>240</v>
      </c>
      <c r="P1083" t="s">
        <v>240</v>
      </c>
      <c r="Q1083" t="s">
        <v>240</v>
      </c>
      <c r="R1083" t="s">
        <v>240</v>
      </c>
      <c r="S1083" t="s">
        <v>240</v>
      </c>
      <c r="T1083" t="s">
        <v>240</v>
      </c>
      <c r="U1083" t="s">
        <v>240</v>
      </c>
      <c r="V1083" t="s">
        <v>240</v>
      </c>
      <c r="W1083" t="s">
        <v>240</v>
      </c>
      <c r="X1083" t="s">
        <v>240</v>
      </c>
      <c r="Y1083" t="s">
        <v>240</v>
      </c>
      <c r="Z1083" t="s">
        <v>240</v>
      </c>
      <c r="AA1083" t="s">
        <v>240</v>
      </c>
      <c r="AB1083" t="s">
        <v>240</v>
      </c>
      <c r="AC1083" t="s">
        <v>240</v>
      </c>
      <c r="AD1083" t="s">
        <v>240</v>
      </c>
      <c r="AE1083" t="s">
        <v>240</v>
      </c>
      <c r="AF1083" t="s">
        <v>240</v>
      </c>
      <c r="AG1083" t="s">
        <v>240</v>
      </c>
      <c r="AH1083" t="s">
        <v>240</v>
      </c>
      <c r="AI1083" t="s">
        <v>240</v>
      </c>
      <c r="AJ1083" t="s">
        <v>240</v>
      </c>
      <c r="AK1083" t="s">
        <v>240</v>
      </c>
      <c r="AL1083" t="s">
        <v>240</v>
      </c>
      <c r="AM1083" t="s">
        <v>240</v>
      </c>
      <c r="AN1083" t="s">
        <v>240</v>
      </c>
      <c r="AO1083" t="s">
        <v>240</v>
      </c>
      <c r="AP1083" t="s">
        <v>240</v>
      </c>
      <c r="AQ1083" t="s">
        <v>240</v>
      </c>
      <c r="AR1083" t="s">
        <v>240</v>
      </c>
      <c r="AS1083" t="s">
        <v>240</v>
      </c>
      <c r="AT1083" t="s">
        <v>240</v>
      </c>
      <c r="AU1083" t="s">
        <v>240</v>
      </c>
      <c r="AV1083" t="s">
        <v>240</v>
      </c>
      <c r="AW1083" t="s">
        <v>240</v>
      </c>
      <c r="AX1083" s="259" t="s">
        <v>240</v>
      </c>
      <c r="AY1083"/>
      <c r="AZ1083" t="s">
        <v>240</v>
      </c>
    </row>
    <row r="1084" spans="1:52" ht="15" x14ac:dyDescent="0.25">
      <c r="A1084" s="273">
        <v>707430</v>
      </c>
      <c r="B1084" s="274" t="s">
        <v>261</v>
      </c>
      <c r="C1084" t="s">
        <v>188</v>
      </c>
      <c r="D1084" t="s">
        <v>188</v>
      </c>
      <c r="E1084" t="s">
        <v>188</v>
      </c>
      <c r="F1084" t="s">
        <v>188</v>
      </c>
      <c r="G1084" t="s">
        <v>188</v>
      </c>
      <c r="H1084" t="s">
        <v>188</v>
      </c>
      <c r="I1084" t="s">
        <v>187</v>
      </c>
      <c r="J1084" t="s">
        <v>187</v>
      </c>
      <c r="K1084" t="s">
        <v>187</v>
      </c>
      <c r="L1084" t="s">
        <v>187</v>
      </c>
      <c r="M1084" t="s">
        <v>187</v>
      </c>
      <c r="N1084" t="s">
        <v>187</v>
      </c>
      <c r="O1084" t="s">
        <v>240</v>
      </c>
      <c r="P1084" t="s">
        <v>240</v>
      </c>
      <c r="Q1084" t="s">
        <v>240</v>
      </c>
      <c r="R1084" t="s">
        <v>240</v>
      </c>
      <c r="S1084" t="s">
        <v>240</v>
      </c>
      <c r="T1084" t="s">
        <v>240</v>
      </c>
      <c r="U1084" t="s">
        <v>240</v>
      </c>
      <c r="V1084" t="s">
        <v>240</v>
      </c>
      <c r="W1084" t="s">
        <v>240</v>
      </c>
      <c r="X1084" t="s">
        <v>240</v>
      </c>
      <c r="Y1084" t="s">
        <v>240</v>
      </c>
      <c r="Z1084" t="s">
        <v>240</v>
      </c>
      <c r="AA1084" t="s">
        <v>240</v>
      </c>
      <c r="AB1084" t="s">
        <v>240</v>
      </c>
      <c r="AC1084" t="s">
        <v>240</v>
      </c>
      <c r="AD1084" t="s">
        <v>240</v>
      </c>
      <c r="AE1084" t="s">
        <v>240</v>
      </c>
      <c r="AF1084" t="s">
        <v>240</v>
      </c>
      <c r="AG1084" t="s">
        <v>240</v>
      </c>
      <c r="AH1084" t="s">
        <v>240</v>
      </c>
      <c r="AI1084" t="s">
        <v>240</v>
      </c>
      <c r="AJ1084" t="s">
        <v>240</v>
      </c>
      <c r="AK1084" t="s">
        <v>240</v>
      </c>
      <c r="AL1084" t="s">
        <v>240</v>
      </c>
      <c r="AM1084" t="s">
        <v>240</v>
      </c>
      <c r="AN1084" t="s">
        <v>240</v>
      </c>
      <c r="AO1084" t="s">
        <v>240</v>
      </c>
      <c r="AP1084" t="s">
        <v>240</v>
      </c>
      <c r="AQ1084" t="s">
        <v>240</v>
      </c>
      <c r="AR1084" t="s">
        <v>240</v>
      </c>
      <c r="AS1084"/>
      <c r="AT1084" t="s">
        <v>240</v>
      </c>
      <c r="AU1084" t="s">
        <v>240</v>
      </c>
      <c r="AV1084" t="s">
        <v>240</v>
      </c>
      <c r="AW1084" t="s">
        <v>240</v>
      </c>
      <c r="AX1084" s="259" t="s">
        <v>240</v>
      </c>
      <c r="AY1084"/>
      <c r="AZ1084" t="s">
        <v>240</v>
      </c>
    </row>
    <row r="1085" spans="1:52" ht="15" x14ac:dyDescent="0.25">
      <c r="A1085" s="272">
        <v>707431</v>
      </c>
      <c r="B1085" s="268" t="s">
        <v>261</v>
      </c>
      <c r="C1085" s="264" t="s">
        <v>187</v>
      </c>
      <c r="D1085" s="264" t="s">
        <v>188</v>
      </c>
      <c r="E1085" s="264" t="s">
        <v>188</v>
      </c>
      <c r="F1085" s="264" t="s">
        <v>187</v>
      </c>
      <c r="G1085" s="264" t="s">
        <v>187</v>
      </c>
      <c r="H1085" s="264" t="s">
        <v>187</v>
      </c>
      <c r="I1085" s="264" t="s">
        <v>187</v>
      </c>
      <c r="J1085" s="264" t="s">
        <v>187</v>
      </c>
      <c r="K1085" s="264" t="s">
        <v>187</v>
      </c>
      <c r="L1085" s="264" t="s">
        <v>187</v>
      </c>
      <c r="M1085" t="s">
        <v>188</v>
      </c>
      <c r="N1085" t="s">
        <v>186</v>
      </c>
      <c r="O1085" s="264" t="s">
        <v>240</v>
      </c>
      <c r="P1085" s="264" t="s">
        <v>240</v>
      </c>
      <c r="Q1085" s="264" t="s">
        <v>240</v>
      </c>
      <c r="R1085" s="264" t="s">
        <v>240</v>
      </c>
      <c r="S1085" s="264" t="s">
        <v>240</v>
      </c>
      <c r="T1085" s="264" t="s">
        <v>240</v>
      </c>
      <c r="U1085" s="264" t="s">
        <v>240</v>
      </c>
      <c r="V1085" s="264" t="s">
        <v>240</v>
      </c>
      <c r="W1085" s="264" t="s">
        <v>240</v>
      </c>
      <c r="X1085" s="264" t="s">
        <v>240</v>
      </c>
      <c r="Y1085" s="264" t="s">
        <v>240</v>
      </c>
      <c r="Z1085" s="264" t="s">
        <v>240</v>
      </c>
      <c r="AA1085" s="264" t="s">
        <v>240</v>
      </c>
      <c r="AB1085" s="264" t="s">
        <v>240</v>
      </c>
      <c r="AC1085" s="264" t="s">
        <v>240</v>
      </c>
      <c r="AD1085" s="264" t="s">
        <v>240</v>
      </c>
      <c r="AE1085" s="264" t="s">
        <v>240</v>
      </c>
      <c r="AF1085" s="264" t="s">
        <v>240</v>
      </c>
      <c r="AG1085" s="264" t="s">
        <v>240</v>
      </c>
      <c r="AH1085" s="264" t="s">
        <v>240</v>
      </c>
      <c r="AI1085" s="264" t="s">
        <v>240</v>
      </c>
      <c r="AJ1085" s="264" t="s">
        <v>240</v>
      </c>
      <c r="AK1085" s="264" t="s">
        <v>240</v>
      </c>
      <c r="AL1085" s="264" t="s">
        <v>240</v>
      </c>
      <c r="AM1085" s="264" t="s">
        <v>240</v>
      </c>
      <c r="AN1085" s="264" t="s">
        <v>240</v>
      </c>
      <c r="AO1085" s="264" t="s">
        <v>240</v>
      </c>
      <c r="AP1085" s="264" t="s">
        <v>240</v>
      </c>
      <c r="AQ1085" s="264" t="s">
        <v>240</v>
      </c>
      <c r="AR1085" s="264" t="s">
        <v>240</v>
      </c>
      <c r="AS1085" s="264" t="s">
        <v>240</v>
      </c>
      <c r="AT1085" s="264" t="s">
        <v>240</v>
      </c>
      <c r="AU1085" s="264" t="s">
        <v>240</v>
      </c>
      <c r="AV1085" s="264" t="s">
        <v>240</v>
      </c>
      <c r="AW1085" s="264" t="s">
        <v>240</v>
      </c>
      <c r="AX1085" s="264" t="s">
        <v>240</v>
      </c>
      <c r="AY1085" s="264" t="s">
        <v>2044</v>
      </c>
      <c r="AZ1085" t="s">
        <v>240</v>
      </c>
    </row>
    <row r="1086" spans="1:52" ht="15" x14ac:dyDescent="0.25">
      <c r="A1086" s="272">
        <v>707432</v>
      </c>
      <c r="B1086" s="268" t="s">
        <v>261</v>
      </c>
      <c r="C1086" s="264" t="s">
        <v>188</v>
      </c>
      <c r="D1086" s="264" t="s">
        <v>188</v>
      </c>
      <c r="E1086" s="264" t="s">
        <v>188</v>
      </c>
      <c r="F1086" s="264" t="s">
        <v>188</v>
      </c>
      <c r="G1086" s="264" t="s">
        <v>188</v>
      </c>
      <c r="H1086" s="264" t="s">
        <v>188</v>
      </c>
      <c r="I1086" s="264" t="s">
        <v>187</v>
      </c>
      <c r="J1086" s="264" t="s">
        <v>187</v>
      </c>
      <c r="K1086" s="264" t="s">
        <v>187</v>
      </c>
      <c r="L1086" s="264" t="s">
        <v>187</v>
      </c>
      <c r="M1086" t="s">
        <v>2124</v>
      </c>
      <c r="N1086" t="s">
        <v>186</v>
      </c>
      <c r="O1086" s="264" t="s">
        <v>240</v>
      </c>
      <c r="P1086" s="264" t="s">
        <v>240</v>
      </c>
      <c r="Q1086" s="264" t="s">
        <v>240</v>
      </c>
      <c r="R1086" s="264" t="s">
        <v>240</v>
      </c>
      <c r="S1086" s="264" t="s">
        <v>240</v>
      </c>
      <c r="T1086" s="264" t="s">
        <v>240</v>
      </c>
      <c r="U1086" s="264" t="s">
        <v>240</v>
      </c>
      <c r="V1086" s="264" t="s">
        <v>240</v>
      </c>
      <c r="W1086" s="264" t="s">
        <v>240</v>
      </c>
      <c r="X1086" s="264" t="s">
        <v>240</v>
      </c>
      <c r="Y1086" s="264" t="s">
        <v>240</v>
      </c>
      <c r="Z1086" s="264" t="s">
        <v>240</v>
      </c>
      <c r="AA1086" s="264" t="s">
        <v>240</v>
      </c>
      <c r="AB1086" s="264" t="s">
        <v>240</v>
      </c>
      <c r="AC1086" s="264" t="s">
        <v>240</v>
      </c>
      <c r="AD1086" s="264" t="s">
        <v>240</v>
      </c>
      <c r="AE1086" s="264" t="s">
        <v>240</v>
      </c>
      <c r="AF1086" s="264" t="s">
        <v>240</v>
      </c>
      <c r="AG1086" s="264" t="s">
        <v>240</v>
      </c>
      <c r="AH1086" s="264" t="s">
        <v>240</v>
      </c>
      <c r="AI1086" s="264" t="s">
        <v>240</v>
      </c>
      <c r="AJ1086" s="264" t="s">
        <v>240</v>
      </c>
      <c r="AK1086" s="264" t="s">
        <v>240</v>
      </c>
      <c r="AL1086" s="264" t="s">
        <v>240</v>
      </c>
      <c r="AM1086" s="264" t="s">
        <v>240</v>
      </c>
      <c r="AN1086" s="264" t="s">
        <v>240</v>
      </c>
      <c r="AO1086" s="264" t="s">
        <v>240</v>
      </c>
      <c r="AP1086" s="264" t="s">
        <v>240</v>
      </c>
      <c r="AQ1086" s="264" t="s">
        <v>240</v>
      </c>
      <c r="AR1086" s="264" t="s">
        <v>240</v>
      </c>
      <c r="AS1086" s="264" t="s">
        <v>240</v>
      </c>
      <c r="AT1086" s="264" t="s">
        <v>240</v>
      </c>
      <c r="AU1086" s="264" t="s">
        <v>240</v>
      </c>
      <c r="AV1086" s="264" t="s">
        <v>240</v>
      </c>
      <c r="AW1086" s="264" t="s">
        <v>240</v>
      </c>
      <c r="AX1086" s="264" t="s">
        <v>240</v>
      </c>
      <c r="AY1086" s="264" t="s">
        <v>2044</v>
      </c>
      <c r="AZ1086" t="s">
        <v>240</v>
      </c>
    </row>
    <row r="1087" spans="1:52" ht="15" x14ac:dyDescent="0.25">
      <c r="A1087" s="273">
        <v>707433</v>
      </c>
      <c r="B1087" s="274" t="s">
        <v>261</v>
      </c>
      <c r="C1087" t="s">
        <v>188</v>
      </c>
      <c r="D1087" t="s">
        <v>187</v>
      </c>
      <c r="E1087" t="s">
        <v>187</v>
      </c>
      <c r="F1087" t="s">
        <v>187</v>
      </c>
      <c r="G1087" t="s">
        <v>187</v>
      </c>
      <c r="H1087" t="s">
        <v>188</v>
      </c>
      <c r="I1087" t="s">
        <v>187</v>
      </c>
      <c r="J1087" t="s">
        <v>187</v>
      </c>
      <c r="K1087" t="s">
        <v>187</v>
      </c>
      <c r="L1087" t="s">
        <v>187</v>
      </c>
      <c r="M1087" t="s">
        <v>187</v>
      </c>
      <c r="N1087" t="s">
        <v>187</v>
      </c>
      <c r="O1087" t="s">
        <v>240</v>
      </c>
      <c r="P1087" t="s">
        <v>240</v>
      </c>
      <c r="Q1087" t="s">
        <v>240</v>
      </c>
      <c r="R1087" t="s">
        <v>240</v>
      </c>
      <c r="S1087" t="s">
        <v>240</v>
      </c>
      <c r="T1087" t="s">
        <v>240</v>
      </c>
      <c r="U1087" t="s">
        <v>240</v>
      </c>
      <c r="V1087" t="s">
        <v>240</v>
      </c>
      <c r="W1087" t="s">
        <v>240</v>
      </c>
      <c r="X1087" t="s">
        <v>240</v>
      </c>
      <c r="Y1087" t="s">
        <v>240</v>
      </c>
      <c r="Z1087" t="s">
        <v>240</v>
      </c>
      <c r="AA1087" t="s">
        <v>240</v>
      </c>
      <c r="AB1087" t="s">
        <v>240</v>
      </c>
      <c r="AC1087" t="s">
        <v>240</v>
      </c>
      <c r="AD1087" t="s">
        <v>240</v>
      </c>
      <c r="AE1087" t="s">
        <v>240</v>
      </c>
      <c r="AF1087" t="s">
        <v>240</v>
      </c>
      <c r="AG1087" t="s">
        <v>240</v>
      </c>
      <c r="AH1087" t="s">
        <v>240</v>
      </c>
      <c r="AI1087" t="s">
        <v>240</v>
      </c>
      <c r="AJ1087" t="s">
        <v>240</v>
      </c>
      <c r="AK1087" t="s">
        <v>240</v>
      </c>
      <c r="AL1087" t="s">
        <v>240</v>
      </c>
      <c r="AM1087" t="s">
        <v>240</v>
      </c>
      <c r="AN1087" t="s">
        <v>240</v>
      </c>
      <c r="AO1087" t="s">
        <v>240</v>
      </c>
      <c r="AP1087" t="s">
        <v>240</v>
      </c>
      <c r="AQ1087" t="s">
        <v>240</v>
      </c>
      <c r="AR1087" t="s">
        <v>240</v>
      </c>
      <c r="AS1087" t="s">
        <v>240</v>
      </c>
      <c r="AT1087" t="s">
        <v>240</v>
      </c>
      <c r="AU1087" t="s">
        <v>240</v>
      </c>
      <c r="AV1087" t="s">
        <v>240</v>
      </c>
      <c r="AW1087" t="s">
        <v>240</v>
      </c>
      <c r="AX1087" s="259" t="s">
        <v>240</v>
      </c>
      <c r="AY1087"/>
      <c r="AZ1087" t="s">
        <v>240</v>
      </c>
    </row>
    <row r="1088" spans="1:52" ht="15" x14ac:dyDescent="0.25">
      <c r="A1088" s="273">
        <v>707434</v>
      </c>
      <c r="B1088" s="274" t="s">
        <v>467</v>
      </c>
      <c r="C1088" t="s">
        <v>187</v>
      </c>
      <c r="D1088" t="s">
        <v>187</v>
      </c>
      <c r="E1088" t="s">
        <v>187</v>
      </c>
      <c r="F1088" t="s">
        <v>187</v>
      </c>
      <c r="G1088" t="s">
        <v>187</v>
      </c>
      <c r="H1088" t="s">
        <v>187</v>
      </c>
      <c r="I1088" t="s">
        <v>188</v>
      </c>
      <c r="J1088" t="s">
        <v>188</v>
      </c>
      <c r="K1088" t="s">
        <v>188</v>
      </c>
      <c r="L1088" t="s">
        <v>187</v>
      </c>
      <c r="M1088" t="s">
        <v>188</v>
      </c>
      <c r="N1088" t="s">
        <v>188</v>
      </c>
      <c r="O1088" t="s">
        <v>240</v>
      </c>
      <c r="P1088" t="s">
        <v>240</v>
      </c>
      <c r="Q1088" t="s">
        <v>240</v>
      </c>
      <c r="R1088" t="s">
        <v>240</v>
      </c>
      <c r="S1088" t="s">
        <v>240</v>
      </c>
      <c r="T1088" t="s">
        <v>240</v>
      </c>
      <c r="U1088" t="s">
        <v>240</v>
      </c>
      <c r="V1088" t="s">
        <v>240</v>
      </c>
      <c r="W1088" t="s">
        <v>240</v>
      </c>
      <c r="X1088" t="s">
        <v>240</v>
      </c>
      <c r="Y1088" t="s">
        <v>240</v>
      </c>
      <c r="Z1088" t="s">
        <v>240</v>
      </c>
      <c r="AA1088" t="s">
        <v>240</v>
      </c>
      <c r="AB1088" t="s">
        <v>240</v>
      </c>
      <c r="AC1088" t="s">
        <v>240</v>
      </c>
      <c r="AD1088" t="s">
        <v>240</v>
      </c>
      <c r="AE1088" t="s">
        <v>240</v>
      </c>
      <c r="AF1088" t="s">
        <v>240</v>
      </c>
      <c r="AG1088" t="s">
        <v>240</v>
      </c>
      <c r="AH1088" t="s">
        <v>240</v>
      </c>
      <c r="AI1088" t="s">
        <v>240</v>
      </c>
      <c r="AJ1088" t="s">
        <v>240</v>
      </c>
      <c r="AK1088" t="s">
        <v>240</v>
      </c>
      <c r="AL1088" t="s">
        <v>240</v>
      </c>
      <c r="AM1088" t="s">
        <v>240</v>
      </c>
      <c r="AN1088" t="s">
        <v>240</v>
      </c>
      <c r="AO1088" t="s">
        <v>240</v>
      </c>
      <c r="AP1088" t="s">
        <v>240</v>
      </c>
      <c r="AQ1088" t="s">
        <v>240</v>
      </c>
      <c r="AR1088" t="s">
        <v>240</v>
      </c>
      <c r="AS1088"/>
      <c r="AT1088" t="s">
        <v>240</v>
      </c>
      <c r="AU1088" t="s">
        <v>240</v>
      </c>
      <c r="AV1088" t="s">
        <v>240</v>
      </c>
      <c r="AW1088" t="s">
        <v>240</v>
      </c>
      <c r="AX1088" s="259" t="s">
        <v>240</v>
      </c>
      <c r="AY1088"/>
      <c r="AZ1088" t="s">
        <v>240</v>
      </c>
    </row>
    <row r="1089" spans="1:52" ht="15" x14ac:dyDescent="0.25">
      <c r="A1089" s="273">
        <v>707435</v>
      </c>
      <c r="B1089" s="274" t="s">
        <v>261</v>
      </c>
      <c r="C1089" t="s">
        <v>240</v>
      </c>
      <c r="D1089" t="s">
        <v>240</v>
      </c>
      <c r="E1089" t="s">
        <v>240</v>
      </c>
      <c r="F1089" t="s">
        <v>240</v>
      </c>
      <c r="G1089" t="s">
        <v>240</v>
      </c>
      <c r="H1089" t="s">
        <v>240</v>
      </c>
      <c r="I1089" t="s">
        <v>240</v>
      </c>
      <c r="J1089" t="s">
        <v>240</v>
      </c>
      <c r="K1089" t="s">
        <v>240</v>
      </c>
      <c r="L1089" t="s">
        <v>240</v>
      </c>
      <c r="M1089" t="s">
        <v>240</v>
      </c>
      <c r="N1089" t="s">
        <v>240</v>
      </c>
      <c r="O1089" t="s">
        <v>240</v>
      </c>
      <c r="P1089" t="s">
        <v>240</v>
      </c>
      <c r="Q1089" t="s">
        <v>240</v>
      </c>
      <c r="R1089" t="s">
        <v>240</v>
      </c>
      <c r="S1089" t="s">
        <v>240</v>
      </c>
      <c r="T1089" t="s">
        <v>240</v>
      </c>
      <c r="U1089" t="s">
        <v>240</v>
      </c>
      <c r="V1089" t="s">
        <v>240</v>
      </c>
      <c r="W1089" t="s">
        <v>240</v>
      </c>
      <c r="X1089" t="s">
        <v>240</v>
      </c>
      <c r="Y1089" t="s">
        <v>240</v>
      </c>
      <c r="Z1089" t="s">
        <v>240</v>
      </c>
      <c r="AA1089" t="s">
        <v>240</v>
      </c>
      <c r="AB1089" t="s">
        <v>240</v>
      </c>
      <c r="AC1089" t="s">
        <v>240</v>
      </c>
      <c r="AD1089" t="s">
        <v>240</v>
      </c>
      <c r="AE1089" t="s">
        <v>240</v>
      </c>
      <c r="AF1089" t="s">
        <v>240</v>
      </c>
      <c r="AG1089" t="s">
        <v>240</v>
      </c>
      <c r="AH1089" t="s">
        <v>240</v>
      </c>
      <c r="AI1089" t="s">
        <v>240</v>
      </c>
      <c r="AJ1089" t="s">
        <v>240</v>
      </c>
      <c r="AK1089" t="s">
        <v>240</v>
      </c>
      <c r="AL1089" t="s">
        <v>240</v>
      </c>
      <c r="AM1089" t="s">
        <v>240</v>
      </c>
      <c r="AN1089" t="s">
        <v>240</v>
      </c>
      <c r="AO1089" t="s">
        <v>240</v>
      </c>
      <c r="AP1089" t="s">
        <v>240</v>
      </c>
      <c r="AQ1089" t="s">
        <v>240</v>
      </c>
      <c r="AR1089" t="s">
        <v>240</v>
      </c>
      <c r="AS1089" t="s">
        <v>240</v>
      </c>
      <c r="AT1089" t="s">
        <v>240</v>
      </c>
      <c r="AU1089" t="s">
        <v>240</v>
      </c>
      <c r="AV1089" t="s">
        <v>240</v>
      </c>
      <c r="AW1089" t="s">
        <v>240</v>
      </c>
      <c r="AX1089" s="259" t="s">
        <v>240</v>
      </c>
      <c r="AY1089"/>
      <c r="AZ1089" t="s">
        <v>240</v>
      </c>
    </row>
    <row r="1090" spans="1:52" ht="15" x14ac:dyDescent="0.25">
      <c r="A1090" s="272">
        <v>707436</v>
      </c>
      <c r="B1090" s="268" t="s">
        <v>261</v>
      </c>
      <c r="C1090" s="264" t="s">
        <v>188</v>
      </c>
      <c r="D1090" s="264" t="s">
        <v>188</v>
      </c>
      <c r="E1090" s="264" t="s">
        <v>188</v>
      </c>
      <c r="F1090" s="264" t="s">
        <v>188</v>
      </c>
      <c r="G1090" s="264" t="s">
        <v>188</v>
      </c>
      <c r="H1090" s="264" t="s">
        <v>188</v>
      </c>
      <c r="I1090" s="264" t="s">
        <v>187</v>
      </c>
      <c r="J1090" s="264" t="s">
        <v>187</v>
      </c>
      <c r="K1090" s="264" t="s">
        <v>187</v>
      </c>
      <c r="L1090" s="264" t="s">
        <v>187</v>
      </c>
      <c r="M1090" t="s">
        <v>2124</v>
      </c>
      <c r="N1090" t="s">
        <v>186</v>
      </c>
      <c r="O1090" s="264" t="s">
        <v>240</v>
      </c>
      <c r="P1090" s="264" t="s">
        <v>240</v>
      </c>
      <c r="Q1090" s="264" t="s">
        <v>240</v>
      </c>
      <c r="R1090" s="264" t="s">
        <v>240</v>
      </c>
      <c r="S1090" s="264" t="s">
        <v>240</v>
      </c>
      <c r="T1090" s="264" t="s">
        <v>240</v>
      </c>
      <c r="U1090" s="264" t="s">
        <v>240</v>
      </c>
      <c r="V1090" s="264" t="s">
        <v>240</v>
      </c>
      <c r="W1090" s="264" t="s">
        <v>240</v>
      </c>
      <c r="X1090" s="264" t="s">
        <v>240</v>
      </c>
      <c r="Y1090" s="264" t="s">
        <v>240</v>
      </c>
      <c r="Z1090" s="264" t="s">
        <v>240</v>
      </c>
      <c r="AA1090" s="264" t="s">
        <v>240</v>
      </c>
      <c r="AB1090" s="264" t="s">
        <v>240</v>
      </c>
      <c r="AC1090" s="264" t="s">
        <v>240</v>
      </c>
      <c r="AD1090" s="264" t="s">
        <v>240</v>
      </c>
      <c r="AE1090" s="264" t="s">
        <v>240</v>
      </c>
      <c r="AF1090" s="264" t="s">
        <v>240</v>
      </c>
      <c r="AG1090" s="264" t="s">
        <v>240</v>
      </c>
      <c r="AH1090" s="264" t="s">
        <v>240</v>
      </c>
      <c r="AI1090" s="264" t="s">
        <v>240</v>
      </c>
      <c r="AJ1090" s="264" t="s">
        <v>240</v>
      </c>
      <c r="AK1090" s="264" t="s">
        <v>240</v>
      </c>
      <c r="AL1090" s="264" t="s">
        <v>240</v>
      </c>
      <c r="AM1090" s="264" t="s">
        <v>240</v>
      </c>
      <c r="AN1090" s="264" t="s">
        <v>240</v>
      </c>
      <c r="AO1090" s="264" t="s">
        <v>240</v>
      </c>
      <c r="AP1090" s="264" t="s">
        <v>240</v>
      </c>
      <c r="AQ1090" s="264" t="s">
        <v>240</v>
      </c>
      <c r="AR1090" s="264" t="s">
        <v>240</v>
      </c>
      <c r="AS1090" s="264" t="s">
        <v>240</v>
      </c>
      <c r="AT1090" s="264" t="s">
        <v>240</v>
      </c>
      <c r="AU1090" s="264" t="s">
        <v>240</v>
      </c>
      <c r="AV1090" s="264" t="s">
        <v>240</v>
      </c>
      <c r="AW1090" s="264" t="s">
        <v>240</v>
      </c>
      <c r="AX1090" s="264" t="s">
        <v>240</v>
      </c>
      <c r="AY1090" s="264" t="s">
        <v>2044</v>
      </c>
      <c r="AZ1090" t="s">
        <v>240</v>
      </c>
    </row>
    <row r="1091" spans="1:52" ht="15" x14ac:dyDescent="0.25">
      <c r="A1091" s="273">
        <v>707437</v>
      </c>
      <c r="B1091" s="274" t="s">
        <v>261</v>
      </c>
      <c r="C1091" t="s">
        <v>188</v>
      </c>
      <c r="D1091" t="s">
        <v>187</v>
      </c>
      <c r="E1091" t="s">
        <v>187</v>
      </c>
      <c r="F1091" t="s">
        <v>188</v>
      </c>
      <c r="G1091" t="s">
        <v>187</v>
      </c>
      <c r="H1091" t="s">
        <v>187</v>
      </c>
      <c r="I1091" t="s">
        <v>187</v>
      </c>
      <c r="J1091" t="s">
        <v>187</v>
      </c>
      <c r="K1091" t="s">
        <v>187</v>
      </c>
      <c r="L1091" t="s">
        <v>187</v>
      </c>
      <c r="M1091" t="s">
        <v>187</v>
      </c>
      <c r="N1091" t="s">
        <v>187</v>
      </c>
      <c r="O1091" t="s">
        <v>240</v>
      </c>
      <c r="P1091" t="s">
        <v>240</v>
      </c>
      <c r="Q1091" t="s">
        <v>240</v>
      </c>
      <c r="R1091" t="s">
        <v>240</v>
      </c>
      <c r="S1091" t="s">
        <v>240</v>
      </c>
      <c r="T1091" t="s">
        <v>240</v>
      </c>
      <c r="U1091" t="s">
        <v>240</v>
      </c>
      <c r="V1091" t="s">
        <v>240</v>
      </c>
      <c r="W1091" t="s">
        <v>240</v>
      </c>
      <c r="X1091" t="s">
        <v>240</v>
      </c>
      <c r="Y1091" t="s">
        <v>240</v>
      </c>
      <c r="Z1091" t="s">
        <v>240</v>
      </c>
      <c r="AA1091" t="s">
        <v>240</v>
      </c>
      <c r="AB1091" t="s">
        <v>240</v>
      </c>
      <c r="AC1091" t="s">
        <v>240</v>
      </c>
      <c r="AD1091" t="s">
        <v>240</v>
      </c>
      <c r="AE1091" t="s">
        <v>240</v>
      </c>
      <c r="AF1091" t="s">
        <v>240</v>
      </c>
      <c r="AG1091" t="s">
        <v>240</v>
      </c>
      <c r="AH1091" t="s">
        <v>240</v>
      </c>
      <c r="AI1091" t="s">
        <v>240</v>
      </c>
      <c r="AJ1091" t="s">
        <v>240</v>
      </c>
      <c r="AK1091" t="s">
        <v>240</v>
      </c>
      <c r="AL1091" t="s">
        <v>240</v>
      </c>
      <c r="AM1091" t="s">
        <v>240</v>
      </c>
      <c r="AN1091" t="s">
        <v>240</v>
      </c>
      <c r="AO1091" t="s">
        <v>240</v>
      </c>
      <c r="AP1091" t="s">
        <v>240</v>
      </c>
      <c r="AQ1091" t="s">
        <v>240</v>
      </c>
      <c r="AR1091" t="s">
        <v>240</v>
      </c>
      <c r="AS1091" t="s">
        <v>240</v>
      </c>
      <c r="AT1091" t="s">
        <v>240</v>
      </c>
      <c r="AU1091" t="s">
        <v>240</v>
      </c>
      <c r="AV1091" t="s">
        <v>240</v>
      </c>
      <c r="AW1091" t="s">
        <v>240</v>
      </c>
      <c r="AX1091" s="259" t="s">
        <v>240</v>
      </c>
      <c r="AY1091"/>
      <c r="AZ1091" t="s">
        <v>240</v>
      </c>
    </row>
    <row r="1092" spans="1:52" ht="15" x14ac:dyDescent="0.25">
      <c r="A1092" s="273">
        <v>707438</v>
      </c>
      <c r="B1092" s="274" t="s">
        <v>261</v>
      </c>
      <c r="C1092" t="s">
        <v>188</v>
      </c>
      <c r="D1092" t="s">
        <v>188</v>
      </c>
      <c r="E1092" t="s">
        <v>188</v>
      </c>
      <c r="F1092" t="s">
        <v>188</v>
      </c>
      <c r="G1092" t="s">
        <v>188</v>
      </c>
      <c r="H1092" t="s">
        <v>188</v>
      </c>
      <c r="I1092" t="s">
        <v>187</v>
      </c>
      <c r="J1092" t="s">
        <v>187</v>
      </c>
      <c r="K1092" t="s">
        <v>187</v>
      </c>
      <c r="L1092" t="s">
        <v>187</v>
      </c>
      <c r="M1092" t="s">
        <v>187</v>
      </c>
      <c r="N1092" t="s">
        <v>187</v>
      </c>
      <c r="O1092" t="s">
        <v>240</v>
      </c>
      <c r="P1092" t="s">
        <v>240</v>
      </c>
      <c r="Q1092" t="s">
        <v>240</v>
      </c>
      <c r="R1092" t="s">
        <v>240</v>
      </c>
      <c r="S1092" t="s">
        <v>240</v>
      </c>
      <c r="T1092" t="s">
        <v>240</v>
      </c>
      <c r="U1092" t="s">
        <v>240</v>
      </c>
      <c r="V1092" t="s">
        <v>240</v>
      </c>
      <c r="W1092" t="s">
        <v>240</v>
      </c>
      <c r="X1092" t="s">
        <v>240</v>
      </c>
      <c r="Y1092" t="s">
        <v>240</v>
      </c>
      <c r="Z1092" t="s">
        <v>240</v>
      </c>
      <c r="AA1092" t="s">
        <v>240</v>
      </c>
      <c r="AB1092" t="s">
        <v>240</v>
      </c>
      <c r="AC1092" t="s">
        <v>240</v>
      </c>
      <c r="AD1092" t="s">
        <v>240</v>
      </c>
      <c r="AE1092" t="s">
        <v>240</v>
      </c>
      <c r="AF1092" t="s">
        <v>240</v>
      </c>
      <c r="AG1092" t="s">
        <v>240</v>
      </c>
      <c r="AH1092" t="s">
        <v>240</v>
      </c>
      <c r="AI1092" t="s">
        <v>240</v>
      </c>
      <c r="AJ1092" t="s">
        <v>240</v>
      </c>
      <c r="AK1092" t="s">
        <v>240</v>
      </c>
      <c r="AL1092" t="s">
        <v>240</v>
      </c>
      <c r="AM1092" t="s">
        <v>240</v>
      </c>
      <c r="AN1092" t="s">
        <v>240</v>
      </c>
      <c r="AO1092" t="s">
        <v>240</v>
      </c>
      <c r="AP1092" t="s">
        <v>240</v>
      </c>
      <c r="AQ1092" t="s">
        <v>240</v>
      </c>
      <c r="AR1092" t="s">
        <v>240</v>
      </c>
      <c r="AS1092" t="s">
        <v>240</v>
      </c>
      <c r="AT1092" t="s">
        <v>240</v>
      </c>
      <c r="AU1092" t="s">
        <v>240</v>
      </c>
      <c r="AV1092" t="s">
        <v>240</v>
      </c>
      <c r="AW1092" t="s">
        <v>240</v>
      </c>
      <c r="AX1092" s="259" t="s">
        <v>240</v>
      </c>
      <c r="AY1092"/>
      <c r="AZ1092" t="s">
        <v>240</v>
      </c>
    </row>
    <row r="1093" spans="1:52" ht="15" x14ac:dyDescent="0.25">
      <c r="A1093" s="272">
        <v>707439</v>
      </c>
      <c r="B1093" s="268" t="s">
        <v>261</v>
      </c>
      <c r="C1093" s="264" t="s">
        <v>187</v>
      </c>
      <c r="D1093" s="264" t="s">
        <v>187</v>
      </c>
      <c r="E1093" s="264" t="s">
        <v>187</v>
      </c>
      <c r="F1093" s="264" t="s">
        <v>188</v>
      </c>
      <c r="G1093" s="264" t="s">
        <v>188</v>
      </c>
      <c r="H1093" s="264" t="s">
        <v>187</v>
      </c>
      <c r="I1093" s="264" t="s">
        <v>187</v>
      </c>
      <c r="J1093" s="264" t="s">
        <v>187</v>
      </c>
      <c r="K1093" s="264" t="s">
        <v>187</v>
      </c>
      <c r="L1093" s="264" t="s">
        <v>187</v>
      </c>
      <c r="M1093" t="s">
        <v>188</v>
      </c>
      <c r="N1093" t="s">
        <v>186</v>
      </c>
      <c r="O1093" s="264" t="s">
        <v>240</v>
      </c>
      <c r="P1093" s="264" t="s">
        <v>240</v>
      </c>
      <c r="Q1093" s="264" t="s">
        <v>240</v>
      </c>
      <c r="R1093" s="264" t="s">
        <v>240</v>
      </c>
      <c r="S1093" s="264" t="s">
        <v>240</v>
      </c>
      <c r="T1093" s="264" t="s">
        <v>240</v>
      </c>
      <c r="U1093" s="264" t="s">
        <v>240</v>
      </c>
      <c r="V1093" s="264" t="s">
        <v>240</v>
      </c>
      <c r="W1093" s="264" t="s">
        <v>240</v>
      </c>
      <c r="X1093" s="264" t="s">
        <v>240</v>
      </c>
      <c r="Y1093" s="264" t="s">
        <v>240</v>
      </c>
      <c r="Z1093" s="264" t="s">
        <v>240</v>
      </c>
      <c r="AA1093" s="264" t="s">
        <v>240</v>
      </c>
      <c r="AB1093" s="264" t="s">
        <v>240</v>
      </c>
      <c r="AC1093" s="264" t="s">
        <v>240</v>
      </c>
      <c r="AD1093" s="264" t="s">
        <v>240</v>
      </c>
      <c r="AE1093" s="264" t="s">
        <v>240</v>
      </c>
      <c r="AF1093" s="264" t="s">
        <v>240</v>
      </c>
      <c r="AG1093" s="264" t="s">
        <v>240</v>
      </c>
      <c r="AH1093" s="264" t="s">
        <v>240</v>
      </c>
      <c r="AI1093" s="264" t="s">
        <v>240</v>
      </c>
      <c r="AJ1093" s="264" t="s">
        <v>240</v>
      </c>
      <c r="AK1093" s="264" t="s">
        <v>240</v>
      </c>
      <c r="AL1093" s="264" t="s">
        <v>240</v>
      </c>
      <c r="AM1093" s="264" t="s">
        <v>240</v>
      </c>
      <c r="AN1093" s="264" t="s">
        <v>240</v>
      </c>
      <c r="AO1093" s="264" t="s">
        <v>240</v>
      </c>
      <c r="AP1093" s="264" t="s">
        <v>240</v>
      </c>
      <c r="AQ1093" s="264" t="s">
        <v>240</v>
      </c>
      <c r="AR1093" s="264" t="s">
        <v>240</v>
      </c>
      <c r="AS1093" s="264" t="s">
        <v>240</v>
      </c>
      <c r="AT1093" s="264" t="s">
        <v>240</v>
      </c>
      <c r="AU1093" s="264" t="s">
        <v>240</v>
      </c>
      <c r="AV1093" s="264" t="s">
        <v>240</v>
      </c>
      <c r="AW1093" s="264" t="s">
        <v>240</v>
      </c>
      <c r="AX1093" s="264" t="s">
        <v>240</v>
      </c>
      <c r="AY1093" s="264" t="s">
        <v>2044</v>
      </c>
      <c r="AZ1093" t="s">
        <v>240</v>
      </c>
    </row>
    <row r="1094" spans="1:52" ht="15" x14ac:dyDescent="0.25">
      <c r="A1094" s="273">
        <v>707440</v>
      </c>
      <c r="B1094" s="274" t="s">
        <v>261</v>
      </c>
      <c r="C1094" t="s">
        <v>186</v>
      </c>
      <c r="D1094" t="s">
        <v>186</v>
      </c>
      <c r="E1094" t="s">
        <v>186</v>
      </c>
      <c r="F1094" t="s">
        <v>186</v>
      </c>
      <c r="G1094" t="s">
        <v>188</v>
      </c>
      <c r="H1094" t="s">
        <v>188</v>
      </c>
      <c r="I1094" t="s">
        <v>188</v>
      </c>
      <c r="J1094" t="s">
        <v>188</v>
      </c>
      <c r="K1094" t="s">
        <v>188</v>
      </c>
      <c r="L1094" t="s">
        <v>188</v>
      </c>
      <c r="M1094" t="s">
        <v>188</v>
      </c>
      <c r="N1094" t="s">
        <v>188</v>
      </c>
      <c r="O1094" t="s">
        <v>240</v>
      </c>
      <c r="P1094" t="s">
        <v>240</v>
      </c>
      <c r="Q1094" t="s">
        <v>240</v>
      </c>
      <c r="R1094" t="s">
        <v>240</v>
      </c>
      <c r="S1094" t="s">
        <v>240</v>
      </c>
      <c r="T1094" t="s">
        <v>240</v>
      </c>
      <c r="U1094" t="s">
        <v>240</v>
      </c>
      <c r="V1094" t="s">
        <v>240</v>
      </c>
      <c r="W1094" t="s">
        <v>240</v>
      </c>
      <c r="X1094" t="s">
        <v>240</v>
      </c>
      <c r="Y1094" t="s">
        <v>240</v>
      </c>
      <c r="Z1094" t="s">
        <v>240</v>
      </c>
      <c r="AA1094" t="s">
        <v>240</v>
      </c>
      <c r="AB1094" t="s">
        <v>240</v>
      </c>
      <c r="AC1094" t="s">
        <v>240</v>
      </c>
      <c r="AD1094" t="s">
        <v>240</v>
      </c>
      <c r="AE1094" t="s">
        <v>240</v>
      </c>
      <c r="AF1094" t="s">
        <v>240</v>
      </c>
      <c r="AG1094" t="s">
        <v>240</v>
      </c>
      <c r="AH1094" t="s">
        <v>240</v>
      </c>
      <c r="AI1094" t="s">
        <v>240</v>
      </c>
      <c r="AJ1094" t="s">
        <v>240</v>
      </c>
      <c r="AK1094" t="s">
        <v>240</v>
      </c>
      <c r="AL1094" t="s">
        <v>240</v>
      </c>
      <c r="AM1094" t="s">
        <v>240</v>
      </c>
      <c r="AN1094" t="s">
        <v>240</v>
      </c>
      <c r="AO1094" t="s">
        <v>240</v>
      </c>
      <c r="AP1094" t="s">
        <v>240</v>
      </c>
      <c r="AQ1094" t="s">
        <v>240</v>
      </c>
      <c r="AR1094" t="s">
        <v>240</v>
      </c>
      <c r="AS1094" t="s">
        <v>240</v>
      </c>
      <c r="AT1094" t="s">
        <v>240</v>
      </c>
      <c r="AU1094" t="s">
        <v>240</v>
      </c>
      <c r="AV1094" t="s">
        <v>240</v>
      </c>
      <c r="AW1094" t="s">
        <v>240</v>
      </c>
      <c r="AX1094" s="259" t="s">
        <v>240</v>
      </c>
      <c r="AY1094"/>
      <c r="AZ1094" t="s">
        <v>240</v>
      </c>
    </row>
    <row r="1095" spans="1:52" ht="15" x14ac:dyDescent="0.25">
      <c r="A1095" s="273">
        <v>707441</v>
      </c>
      <c r="B1095" s="274" t="s">
        <v>261</v>
      </c>
      <c r="C1095" t="s">
        <v>186</v>
      </c>
      <c r="D1095" t="s">
        <v>188</v>
      </c>
      <c r="E1095" t="s">
        <v>188</v>
      </c>
      <c r="F1095" t="s">
        <v>186</v>
      </c>
      <c r="G1095" t="s">
        <v>186</v>
      </c>
      <c r="H1095" t="s">
        <v>187</v>
      </c>
      <c r="I1095" t="s">
        <v>187</v>
      </c>
      <c r="J1095" t="s">
        <v>187</v>
      </c>
      <c r="K1095" t="s">
        <v>187</v>
      </c>
      <c r="L1095" t="s">
        <v>187</v>
      </c>
      <c r="M1095" t="s">
        <v>187</v>
      </c>
      <c r="N1095" t="s">
        <v>187</v>
      </c>
      <c r="O1095" t="s">
        <v>240</v>
      </c>
      <c r="P1095" t="s">
        <v>240</v>
      </c>
      <c r="Q1095" t="s">
        <v>240</v>
      </c>
      <c r="R1095" t="s">
        <v>240</v>
      </c>
      <c r="S1095" t="s">
        <v>240</v>
      </c>
      <c r="T1095" t="s">
        <v>240</v>
      </c>
      <c r="U1095" t="s">
        <v>240</v>
      </c>
      <c r="V1095" t="s">
        <v>240</v>
      </c>
      <c r="W1095" t="s">
        <v>240</v>
      </c>
      <c r="X1095" t="s">
        <v>240</v>
      </c>
      <c r="Y1095" t="s">
        <v>240</v>
      </c>
      <c r="Z1095" t="s">
        <v>240</v>
      </c>
      <c r="AA1095" t="s">
        <v>240</v>
      </c>
      <c r="AB1095" t="s">
        <v>240</v>
      </c>
      <c r="AC1095" t="s">
        <v>240</v>
      </c>
      <c r="AD1095" t="s">
        <v>240</v>
      </c>
      <c r="AE1095" t="s">
        <v>240</v>
      </c>
      <c r="AF1095" t="s">
        <v>240</v>
      </c>
      <c r="AG1095" t="s">
        <v>240</v>
      </c>
      <c r="AH1095" t="s">
        <v>240</v>
      </c>
      <c r="AI1095" t="s">
        <v>240</v>
      </c>
      <c r="AJ1095" t="s">
        <v>240</v>
      </c>
      <c r="AK1095" t="s">
        <v>240</v>
      </c>
      <c r="AL1095" t="s">
        <v>240</v>
      </c>
      <c r="AM1095" t="s">
        <v>240</v>
      </c>
      <c r="AN1095" t="s">
        <v>240</v>
      </c>
      <c r="AO1095" t="s">
        <v>240</v>
      </c>
      <c r="AP1095" t="s">
        <v>240</v>
      </c>
      <c r="AQ1095" t="s">
        <v>240</v>
      </c>
      <c r="AR1095" t="s">
        <v>240</v>
      </c>
      <c r="AS1095" t="s">
        <v>240</v>
      </c>
      <c r="AT1095" t="s">
        <v>240</v>
      </c>
      <c r="AU1095" t="s">
        <v>240</v>
      </c>
      <c r="AV1095" t="s">
        <v>240</v>
      </c>
      <c r="AW1095" t="s">
        <v>240</v>
      </c>
      <c r="AX1095" s="259" t="s">
        <v>240</v>
      </c>
      <c r="AY1095"/>
      <c r="AZ1095" t="s">
        <v>240</v>
      </c>
    </row>
    <row r="1096" spans="1:52" ht="15" x14ac:dyDescent="0.25">
      <c r="A1096" s="272">
        <v>707442</v>
      </c>
      <c r="B1096" s="268" t="s">
        <v>261</v>
      </c>
      <c r="C1096" s="264" t="s">
        <v>188</v>
      </c>
      <c r="D1096" s="264" t="s">
        <v>188</v>
      </c>
      <c r="E1096" s="264" t="s">
        <v>187</v>
      </c>
      <c r="F1096" s="264" t="s">
        <v>187</v>
      </c>
      <c r="G1096" s="264" t="s">
        <v>188</v>
      </c>
      <c r="H1096" s="264" t="s">
        <v>188</v>
      </c>
      <c r="I1096" s="264" t="s">
        <v>187</v>
      </c>
      <c r="J1096" s="264" t="s">
        <v>187</v>
      </c>
      <c r="K1096" s="264" t="s">
        <v>187</v>
      </c>
      <c r="L1096" s="264" t="s">
        <v>187</v>
      </c>
      <c r="M1096" t="s">
        <v>186</v>
      </c>
      <c r="N1096" t="s">
        <v>186</v>
      </c>
      <c r="O1096" s="264" t="s">
        <v>240</v>
      </c>
      <c r="P1096" s="264" t="s">
        <v>240</v>
      </c>
      <c r="Q1096" s="264" t="s">
        <v>240</v>
      </c>
      <c r="R1096" s="264" t="s">
        <v>240</v>
      </c>
      <c r="S1096" s="264" t="s">
        <v>240</v>
      </c>
      <c r="T1096" s="264" t="s">
        <v>240</v>
      </c>
      <c r="U1096" s="264" t="s">
        <v>240</v>
      </c>
      <c r="V1096" s="264" t="s">
        <v>240</v>
      </c>
      <c r="W1096" s="264" t="s">
        <v>240</v>
      </c>
      <c r="X1096" s="264" t="s">
        <v>240</v>
      </c>
      <c r="Y1096" s="264" t="s">
        <v>240</v>
      </c>
      <c r="Z1096" s="264" t="s">
        <v>240</v>
      </c>
      <c r="AA1096" s="264" t="s">
        <v>240</v>
      </c>
      <c r="AB1096" s="264" t="s">
        <v>240</v>
      </c>
      <c r="AC1096" s="264" t="s">
        <v>240</v>
      </c>
      <c r="AD1096" s="264" t="s">
        <v>240</v>
      </c>
      <c r="AE1096" s="264" t="s">
        <v>240</v>
      </c>
      <c r="AF1096" s="264" t="s">
        <v>240</v>
      </c>
      <c r="AG1096" s="264" t="s">
        <v>240</v>
      </c>
      <c r="AH1096" s="264" t="s">
        <v>240</v>
      </c>
      <c r="AI1096" s="264" t="s">
        <v>240</v>
      </c>
      <c r="AJ1096" s="264" t="s">
        <v>240</v>
      </c>
      <c r="AK1096" s="264" t="s">
        <v>240</v>
      </c>
      <c r="AL1096" s="264" t="s">
        <v>240</v>
      </c>
      <c r="AM1096" s="264" t="s">
        <v>240</v>
      </c>
      <c r="AN1096" s="264" t="s">
        <v>240</v>
      </c>
      <c r="AO1096" s="264" t="s">
        <v>240</v>
      </c>
      <c r="AP1096" s="264" t="s">
        <v>240</v>
      </c>
      <c r="AQ1096" s="264" t="s">
        <v>240</v>
      </c>
      <c r="AR1096" s="264" t="s">
        <v>240</v>
      </c>
      <c r="AS1096" s="264" t="s">
        <v>240</v>
      </c>
      <c r="AT1096" s="264" t="s">
        <v>240</v>
      </c>
      <c r="AU1096" s="264" t="s">
        <v>240</v>
      </c>
      <c r="AV1096" s="264" t="s">
        <v>240</v>
      </c>
      <c r="AW1096" s="264" t="s">
        <v>240</v>
      </c>
      <c r="AX1096" s="264" t="s">
        <v>240</v>
      </c>
      <c r="AY1096" s="264" t="s">
        <v>2044</v>
      </c>
      <c r="AZ1096" t="s">
        <v>240</v>
      </c>
    </row>
    <row r="1097" spans="1:52" ht="15" x14ac:dyDescent="0.25">
      <c r="A1097" s="273">
        <v>707443</v>
      </c>
      <c r="B1097" s="274" t="s">
        <v>261</v>
      </c>
      <c r="C1097" t="s">
        <v>188</v>
      </c>
      <c r="D1097" t="s">
        <v>188</v>
      </c>
      <c r="E1097" t="s">
        <v>187</v>
      </c>
      <c r="F1097" t="s">
        <v>187</v>
      </c>
      <c r="G1097" t="s">
        <v>188</v>
      </c>
      <c r="H1097" t="s">
        <v>188</v>
      </c>
      <c r="I1097" t="s">
        <v>187</v>
      </c>
      <c r="J1097" t="s">
        <v>187</v>
      </c>
      <c r="K1097" t="s">
        <v>187</v>
      </c>
      <c r="L1097" t="s">
        <v>187</v>
      </c>
      <c r="M1097" t="s">
        <v>187</v>
      </c>
      <c r="N1097" t="s">
        <v>187</v>
      </c>
      <c r="O1097" t="s">
        <v>240</v>
      </c>
      <c r="P1097" t="s">
        <v>240</v>
      </c>
      <c r="Q1097" t="s">
        <v>240</v>
      </c>
      <c r="R1097" t="s">
        <v>240</v>
      </c>
      <c r="S1097" t="s">
        <v>240</v>
      </c>
      <c r="T1097" t="s">
        <v>240</v>
      </c>
      <c r="U1097" t="s">
        <v>240</v>
      </c>
      <c r="V1097" t="s">
        <v>240</v>
      </c>
      <c r="W1097" t="s">
        <v>240</v>
      </c>
      <c r="X1097" t="s">
        <v>240</v>
      </c>
      <c r="Y1097" t="s">
        <v>240</v>
      </c>
      <c r="Z1097" t="s">
        <v>240</v>
      </c>
      <c r="AA1097" t="s">
        <v>240</v>
      </c>
      <c r="AB1097" t="s">
        <v>240</v>
      </c>
      <c r="AC1097" t="s">
        <v>240</v>
      </c>
      <c r="AD1097" t="s">
        <v>240</v>
      </c>
      <c r="AE1097" t="s">
        <v>240</v>
      </c>
      <c r="AF1097" t="s">
        <v>240</v>
      </c>
      <c r="AG1097" t="s">
        <v>240</v>
      </c>
      <c r="AH1097" t="s">
        <v>240</v>
      </c>
      <c r="AI1097" t="s">
        <v>240</v>
      </c>
      <c r="AJ1097" t="s">
        <v>240</v>
      </c>
      <c r="AK1097" t="s">
        <v>240</v>
      </c>
      <c r="AL1097" t="s">
        <v>240</v>
      </c>
      <c r="AM1097" t="s">
        <v>240</v>
      </c>
      <c r="AN1097" t="s">
        <v>240</v>
      </c>
      <c r="AO1097" t="s">
        <v>240</v>
      </c>
      <c r="AP1097" t="s">
        <v>240</v>
      </c>
      <c r="AQ1097" t="s">
        <v>240</v>
      </c>
      <c r="AR1097" t="s">
        <v>240</v>
      </c>
      <c r="AS1097" t="s">
        <v>240</v>
      </c>
      <c r="AT1097" t="s">
        <v>240</v>
      </c>
      <c r="AU1097" t="s">
        <v>240</v>
      </c>
      <c r="AV1097" t="s">
        <v>240</v>
      </c>
      <c r="AW1097" t="s">
        <v>240</v>
      </c>
      <c r="AX1097" s="259" t="s">
        <v>240</v>
      </c>
      <c r="AY1097"/>
      <c r="AZ1097" t="s">
        <v>240</v>
      </c>
    </row>
    <row r="1098" spans="1:52" ht="15" x14ac:dyDescent="0.25">
      <c r="A1098" s="273">
        <v>707444</v>
      </c>
      <c r="B1098" s="274" t="s">
        <v>261</v>
      </c>
      <c r="C1098" t="s">
        <v>188</v>
      </c>
      <c r="D1098" t="s">
        <v>188</v>
      </c>
      <c r="E1098" t="s">
        <v>188</v>
      </c>
      <c r="F1098" t="s">
        <v>188</v>
      </c>
      <c r="G1098" t="s">
        <v>188</v>
      </c>
      <c r="H1098" t="s">
        <v>188</v>
      </c>
      <c r="I1098" t="s">
        <v>187</v>
      </c>
      <c r="J1098" t="s">
        <v>187</v>
      </c>
      <c r="K1098" t="s">
        <v>187</v>
      </c>
      <c r="L1098" t="s">
        <v>187</v>
      </c>
      <c r="M1098" t="s">
        <v>187</v>
      </c>
      <c r="N1098" t="s">
        <v>187</v>
      </c>
      <c r="O1098" t="s">
        <v>240</v>
      </c>
      <c r="P1098" t="s">
        <v>240</v>
      </c>
      <c r="Q1098" t="s">
        <v>240</v>
      </c>
      <c r="R1098" t="s">
        <v>240</v>
      </c>
      <c r="S1098" t="s">
        <v>240</v>
      </c>
      <c r="T1098" t="s">
        <v>240</v>
      </c>
      <c r="U1098" t="s">
        <v>240</v>
      </c>
      <c r="V1098" t="s">
        <v>240</v>
      </c>
      <c r="W1098" t="s">
        <v>240</v>
      </c>
      <c r="X1098" t="s">
        <v>240</v>
      </c>
      <c r="Y1098" t="s">
        <v>240</v>
      </c>
      <c r="Z1098" t="s">
        <v>240</v>
      </c>
      <c r="AA1098" t="s">
        <v>240</v>
      </c>
      <c r="AB1098" t="s">
        <v>240</v>
      </c>
      <c r="AC1098" t="s">
        <v>240</v>
      </c>
      <c r="AD1098" t="s">
        <v>240</v>
      </c>
      <c r="AE1098" t="s">
        <v>240</v>
      </c>
      <c r="AF1098" t="s">
        <v>240</v>
      </c>
      <c r="AG1098" t="s">
        <v>240</v>
      </c>
      <c r="AH1098" t="s">
        <v>240</v>
      </c>
      <c r="AI1098" t="s">
        <v>240</v>
      </c>
      <c r="AJ1098" t="s">
        <v>240</v>
      </c>
      <c r="AK1098" t="s">
        <v>240</v>
      </c>
      <c r="AL1098" t="s">
        <v>240</v>
      </c>
      <c r="AM1098" t="s">
        <v>240</v>
      </c>
      <c r="AN1098" t="s">
        <v>240</v>
      </c>
      <c r="AO1098" t="s">
        <v>240</v>
      </c>
      <c r="AP1098" t="s">
        <v>240</v>
      </c>
      <c r="AQ1098" t="s">
        <v>240</v>
      </c>
      <c r="AR1098" t="s">
        <v>240</v>
      </c>
      <c r="AS1098"/>
      <c r="AT1098" t="s">
        <v>240</v>
      </c>
      <c r="AU1098" t="s">
        <v>240</v>
      </c>
      <c r="AV1098" t="s">
        <v>240</v>
      </c>
      <c r="AW1098" t="s">
        <v>240</v>
      </c>
      <c r="AX1098" s="259" t="s">
        <v>240</v>
      </c>
      <c r="AY1098"/>
      <c r="AZ1098" t="s">
        <v>240</v>
      </c>
    </row>
    <row r="1099" spans="1:52" ht="15" x14ac:dyDescent="0.25">
      <c r="A1099" s="272">
        <v>707445</v>
      </c>
      <c r="B1099" s="268" t="s">
        <v>261</v>
      </c>
      <c r="C1099" s="264" t="s">
        <v>188</v>
      </c>
      <c r="D1099" s="264" t="s">
        <v>188</v>
      </c>
      <c r="E1099" s="264" t="s">
        <v>188</v>
      </c>
      <c r="F1099" s="264" t="s">
        <v>188</v>
      </c>
      <c r="G1099" s="264" t="s">
        <v>188</v>
      </c>
      <c r="H1099" s="264" t="s">
        <v>188</v>
      </c>
      <c r="I1099" s="264" t="s">
        <v>187</v>
      </c>
      <c r="J1099" s="264" t="s">
        <v>187</v>
      </c>
      <c r="K1099" s="264" t="s">
        <v>187</v>
      </c>
      <c r="L1099" s="264" t="s">
        <v>187</v>
      </c>
      <c r="M1099" t="s">
        <v>186</v>
      </c>
      <c r="N1099" t="s">
        <v>186</v>
      </c>
      <c r="O1099" s="264" t="s">
        <v>240</v>
      </c>
      <c r="P1099" s="264" t="s">
        <v>240</v>
      </c>
      <c r="Q1099" s="264" t="s">
        <v>240</v>
      </c>
      <c r="R1099" s="264" t="s">
        <v>240</v>
      </c>
      <c r="S1099" s="264" t="s">
        <v>240</v>
      </c>
      <c r="T1099" s="264" t="s">
        <v>240</v>
      </c>
      <c r="U1099" s="264" t="s">
        <v>240</v>
      </c>
      <c r="V1099" s="264" t="s">
        <v>240</v>
      </c>
      <c r="W1099" s="264" t="s">
        <v>240</v>
      </c>
      <c r="X1099" s="264" t="s">
        <v>240</v>
      </c>
      <c r="Y1099" s="264" t="s">
        <v>240</v>
      </c>
      <c r="Z1099" s="264" t="s">
        <v>240</v>
      </c>
      <c r="AA1099" s="264" t="s">
        <v>240</v>
      </c>
      <c r="AB1099" s="264" t="s">
        <v>240</v>
      </c>
      <c r="AC1099" s="264" t="s">
        <v>240</v>
      </c>
      <c r="AD1099" s="264" t="s">
        <v>240</v>
      </c>
      <c r="AE1099" s="264" t="s">
        <v>240</v>
      </c>
      <c r="AF1099" s="264" t="s">
        <v>240</v>
      </c>
      <c r="AG1099" s="264" t="s">
        <v>240</v>
      </c>
      <c r="AH1099" s="264" t="s">
        <v>240</v>
      </c>
      <c r="AI1099" s="264" t="s">
        <v>240</v>
      </c>
      <c r="AJ1099" s="264" t="s">
        <v>240</v>
      </c>
      <c r="AK1099" s="264" t="s">
        <v>240</v>
      </c>
      <c r="AL1099" s="264" t="s">
        <v>240</v>
      </c>
      <c r="AM1099" s="264" t="s">
        <v>240</v>
      </c>
      <c r="AN1099" s="264" t="s">
        <v>240</v>
      </c>
      <c r="AO1099" s="264" t="s">
        <v>240</v>
      </c>
      <c r="AP1099" s="264" t="s">
        <v>240</v>
      </c>
      <c r="AQ1099" s="264" t="s">
        <v>240</v>
      </c>
      <c r="AR1099" s="264" t="s">
        <v>240</v>
      </c>
      <c r="AS1099" s="264" t="s">
        <v>240</v>
      </c>
      <c r="AT1099" s="264" t="s">
        <v>240</v>
      </c>
      <c r="AU1099" s="264" t="s">
        <v>240</v>
      </c>
      <c r="AV1099" s="264" t="s">
        <v>240</v>
      </c>
      <c r="AW1099" s="264" t="s">
        <v>240</v>
      </c>
      <c r="AX1099" s="264" t="s">
        <v>240</v>
      </c>
      <c r="AY1099" s="264" t="s">
        <v>2044</v>
      </c>
      <c r="AZ1099" t="s">
        <v>240</v>
      </c>
    </row>
    <row r="1100" spans="1:52" ht="15" x14ac:dyDescent="0.25">
      <c r="A1100" s="273">
        <v>707446</v>
      </c>
      <c r="B1100" s="274" t="s">
        <v>261</v>
      </c>
      <c r="C1100" t="s">
        <v>188</v>
      </c>
      <c r="D1100" t="s">
        <v>188</v>
      </c>
      <c r="E1100" t="s">
        <v>188</v>
      </c>
      <c r="F1100" t="s">
        <v>188</v>
      </c>
      <c r="G1100" t="s">
        <v>188</v>
      </c>
      <c r="H1100" t="s">
        <v>188</v>
      </c>
      <c r="I1100" t="s">
        <v>187</v>
      </c>
      <c r="J1100" t="s">
        <v>187</v>
      </c>
      <c r="K1100" t="s">
        <v>187</v>
      </c>
      <c r="L1100" t="s">
        <v>187</v>
      </c>
      <c r="M1100" t="s">
        <v>187</v>
      </c>
      <c r="N1100" t="s">
        <v>187</v>
      </c>
      <c r="O1100" t="s">
        <v>240</v>
      </c>
      <c r="P1100" t="s">
        <v>240</v>
      </c>
      <c r="Q1100" t="s">
        <v>240</v>
      </c>
      <c r="R1100" t="s">
        <v>240</v>
      </c>
      <c r="S1100" t="s">
        <v>240</v>
      </c>
      <c r="T1100" t="s">
        <v>240</v>
      </c>
      <c r="U1100" t="s">
        <v>240</v>
      </c>
      <c r="V1100" t="s">
        <v>240</v>
      </c>
      <c r="W1100" t="s">
        <v>240</v>
      </c>
      <c r="X1100" t="s">
        <v>240</v>
      </c>
      <c r="Y1100" t="s">
        <v>240</v>
      </c>
      <c r="Z1100" t="s">
        <v>240</v>
      </c>
      <c r="AA1100" t="s">
        <v>240</v>
      </c>
      <c r="AB1100" t="s">
        <v>240</v>
      </c>
      <c r="AC1100" t="s">
        <v>240</v>
      </c>
      <c r="AD1100" t="s">
        <v>240</v>
      </c>
      <c r="AE1100" t="s">
        <v>240</v>
      </c>
      <c r="AF1100" t="s">
        <v>240</v>
      </c>
      <c r="AG1100" t="s">
        <v>240</v>
      </c>
      <c r="AH1100" t="s">
        <v>240</v>
      </c>
      <c r="AI1100" t="s">
        <v>240</v>
      </c>
      <c r="AJ1100" t="s">
        <v>240</v>
      </c>
      <c r="AK1100" t="s">
        <v>240</v>
      </c>
      <c r="AL1100" t="s">
        <v>240</v>
      </c>
      <c r="AM1100" t="s">
        <v>240</v>
      </c>
      <c r="AN1100" t="s">
        <v>240</v>
      </c>
      <c r="AO1100" t="s">
        <v>240</v>
      </c>
      <c r="AP1100" t="s">
        <v>240</v>
      </c>
      <c r="AQ1100" t="s">
        <v>240</v>
      </c>
      <c r="AR1100" t="s">
        <v>240</v>
      </c>
      <c r="AS1100" t="s">
        <v>240</v>
      </c>
      <c r="AT1100" t="s">
        <v>240</v>
      </c>
      <c r="AU1100" t="s">
        <v>240</v>
      </c>
      <c r="AV1100" t="s">
        <v>240</v>
      </c>
      <c r="AW1100" t="s">
        <v>240</v>
      </c>
      <c r="AX1100" s="259" t="s">
        <v>240</v>
      </c>
      <c r="AY1100"/>
      <c r="AZ1100" t="s">
        <v>240</v>
      </c>
    </row>
    <row r="1101" spans="1:52" ht="15" x14ac:dyDescent="0.25">
      <c r="A1101" s="273">
        <v>707447</v>
      </c>
      <c r="B1101" s="274" t="s">
        <v>467</v>
      </c>
      <c r="C1101" t="s">
        <v>188</v>
      </c>
      <c r="D1101" t="s">
        <v>188</v>
      </c>
      <c r="E1101" t="s">
        <v>186</v>
      </c>
      <c r="F1101" t="s">
        <v>188</v>
      </c>
      <c r="G1101" t="s">
        <v>188</v>
      </c>
      <c r="H1101" t="s">
        <v>188</v>
      </c>
      <c r="I1101" t="s">
        <v>188</v>
      </c>
      <c r="J1101" t="s">
        <v>188</v>
      </c>
      <c r="K1101" t="s">
        <v>188</v>
      </c>
      <c r="L1101" t="s">
        <v>188</v>
      </c>
      <c r="M1101" t="s">
        <v>188</v>
      </c>
      <c r="N1101" t="s">
        <v>188</v>
      </c>
      <c r="O1101" t="s">
        <v>240</v>
      </c>
      <c r="P1101" t="s">
        <v>240</v>
      </c>
      <c r="Q1101" t="s">
        <v>240</v>
      </c>
      <c r="R1101" t="s">
        <v>240</v>
      </c>
      <c r="S1101" t="s">
        <v>240</v>
      </c>
      <c r="T1101" t="s">
        <v>240</v>
      </c>
      <c r="U1101" t="s">
        <v>240</v>
      </c>
      <c r="V1101" t="s">
        <v>240</v>
      </c>
      <c r="W1101" t="s">
        <v>240</v>
      </c>
      <c r="X1101" t="s">
        <v>240</v>
      </c>
      <c r="Y1101" t="s">
        <v>240</v>
      </c>
      <c r="Z1101" t="s">
        <v>240</v>
      </c>
      <c r="AA1101" t="s">
        <v>240</v>
      </c>
      <c r="AB1101" t="s">
        <v>240</v>
      </c>
      <c r="AC1101" t="s">
        <v>240</v>
      </c>
      <c r="AD1101" t="s">
        <v>240</v>
      </c>
      <c r="AE1101" t="s">
        <v>240</v>
      </c>
      <c r="AF1101" t="s">
        <v>240</v>
      </c>
      <c r="AG1101" t="s">
        <v>240</v>
      </c>
      <c r="AH1101" t="s">
        <v>240</v>
      </c>
      <c r="AI1101" t="s">
        <v>240</v>
      </c>
      <c r="AJ1101" t="s">
        <v>240</v>
      </c>
      <c r="AK1101" t="s">
        <v>240</v>
      </c>
      <c r="AL1101" t="s">
        <v>240</v>
      </c>
      <c r="AM1101" t="s">
        <v>240</v>
      </c>
      <c r="AN1101" t="s">
        <v>240</v>
      </c>
      <c r="AO1101" t="s">
        <v>240</v>
      </c>
      <c r="AP1101" t="s">
        <v>240</v>
      </c>
      <c r="AQ1101" t="s">
        <v>240</v>
      </c>
      <c r="AR1101" t="s">
        <v>240</v>
      </c>
      <c r="AS1101"/>
      <c r="AT1101" t="s">
        <v>240</v>
      </c>
      <c r="AU1101" t="s">
        <v>240</v>
      </c>
      <c r="AV1101" t="s">
        <v>240</v>
      </c>
      <c r="AW1101" t="s">
        <v>240</v>
      </c>
      <c r="AX1101" s="259" t="s">
        <v>240</v>
      </c>
      <c r="AY1101"/>
      <c r="AZ1101" t="s">
        <v>240</v>
      </c>
    </row>
    <row r="1102" spans="1:52" ht="15" x14ac:dyDescent="0.25">
      <c r="A1102" s="272">
        <v>707448</v>
      </c>
      <c r="B1102" s="268" t="s">
        <v>261</v>
      </c>
      <c r="C1102" s="264" t="s">
        <v>188</v>
      </c>
      <c r="D1102" s="264" t="s">
        <v>188</v>
      </c>
      <c r="E1102" s="264" t="s">
        <v>187</v>
      </c>
      <c r="F1102" s="264" t="s">
        <v>187</v>
      </c>
      <c r="G1102" s="264" t="s">
        <v>187</v>
      </c>
      <c r="H1102" s="264" t="s">
        <v>187</v>
      </c>
      <c r="I1102" s="264" t="s">
        <v>187</v>
      </c>
      <c r="J1102" s="264" t="s">
        <v>187</v>
      </c>
      <c r="K1102" s="264" t="s">
        <v>187</v>
      </c>
      <c r="L1102" s="264" t="s">
        <v>187</v>
      </c>
      <c r="M1102" t="s">
        <v>2124</v>
      </c>
      <c r="N1102" t="s">
        <v>186</v>
      </c>
      <c r="O1102" s="264" t="s">
        <v>240</v>
      </c>
      <c r="P1102" s="264" t="s">
        <v>240</v>
      </c>
      <c r="Q1102" s="264" t="s">
        <v>240</v>
      </c>
      <c r="R1102" s="264" t="s">
        <v>240</v>
      </c>
      <c r="S1102" s="264" t="s">
        <v>240</v>
      </c>
      <c r="T1102" s="264" t="s">
        <v>240</v>
      </c>
      <c r="U1102" s="264" t="s">
        <v>240</v>
      </c>
      <c r="V1102" s="264" t="s">
        <v>240</v>
      </c>
      <c r="W1102" s="264" t="s">
        <v>240</v>
      </c>
      <c r="X1102" s="264" t="s">
        <v>240</v>
      </c>
      <c r="Y1102" s="264" t="s">
        <v>240</v>
      </c>
      <c r="Z1102" s="264" t="s">
        <v>240</v>
      </c>
      <c r="AA1102" s="264" t="s">
        <v>240</v>
      </c>
      <c r="AB1102" s="264" t="s">
        <v>240</v>
      </c>
      <c r="AC1102" s="264" t="s">
        <v>240</v>
      </c>
      <c r="AD1102" s="264" t="s">
        <v>240</v>
      </c>
      <c r="AE1102" s="264" t="s">
        <v>240</v>
      </c>
      <c r="AF1102" s="264" t="s">
        <v>240</v>
      </c>
      <c r="AG1102" s="264" t="s">
        <v>240</v>
      </c>
      <c r="AH1102" s="264" t="s">
        <v>240</v>
      </c>
      <c r="AI1102" s="264" t="s">
        <v>240</v>
      </c>
      <c r="AJ1102" s="264" t="s">
        <v>240</v>
      </c>
      <c r="AK1102" s="264" t="s">
        <v>240</v>
      </c>
      <c r="AL1102" s="264" t="s">
        <v>240</v>
      </c>
      <c r="AM1102" s="264" t="s">
        <v>240</v>
      </c>
      <c r="AN1102" s="264" t="s">
        <v>240</v>
      </c>
      <c r="AO1102" s="264" t="s">
        <v>240</v>
      </c>
      <c r="AP1102" s="264" t="s">
        <v>240</v>
      </c>
      <c r="AQ1102" s="264" t="s">
        <v>240</v>
      </c>
      <c r="AR1102" s="264" t="s">
        <v>240</v>
      </c>
      <c r="AS1102" s="264" t="s">
        <v>240</v>
      </c>
      <c r="AT1102" s="264" t="s">
        <v>240</v>
      </c>
      <c r="AU1102" s="264" t="s">
        <v>240</v>
      </c>
      <c r="AV1102" s="264" t="s">
        <v>240</v>
      </c>
      <c r="AW1102" s="264" t="s">
        <v>240</v>
      </c>
      <c r="AX1102" s="264" t="s">
        <v>240</v>
      </c>
      <c r="AY1102" s="264" t="s">
        <v>2044</v>
      </c>
      <c r="AZ1102" t="s">
        <v>240</v>
      </c>
    </row>
    <row r="1103" spans="1:52" ht="15" x14ac:dyDescent="0.25">
      <c r="A1103" s="272">
        <v>707449</v>
      </c>
      <c r="B1103" s="268" t="s">
        <v>261</v>
      </c>
      <c r="C1103" s="264" t="s">
        <v>188</v>
      </c>
      <c r="D1103" s="264" t="s">
        <v>188</v>
      </c>
      <c r="E1103" s="264" t="s">
        <v>188</v>
      </c>
      <c r="F1103" s="264" t="s">
        <v>188</v>
      </c>
      <c r="G1103" s="264" t="s">
        <v>188</v>
      </c>
      <c r="H1103" s="264" t="s">
        <v>188</v>
      </c>
      <c r="I1103" s="264" t="s">
        <v>187</v>
      </c>
      <c r="J1103" s="264" t="s">
        <v>187</v>
      </c>
      <c r="K1103" s="264" t="s">
        <v>187</v>
      </c>
      <c r="L1103" s="264" t="s">
        <v>187</v>
      </c>
      <c r="M1103" t="s">
        <v>186</v>
      </c>
      <c r="N1103" t="s">
        <v>186</v>
      </c>
      <c r="O1103" s="264" t="s">
        <v>240</v>
      </c>
      <c r="P1103" s="264" t="s">
        <v>240</v>
      </c>
      <c r="Q1103" s="264" t="s">
        <v>240</v>
      </c>
      <c r="R1103" s="264" t="s">
        <v>240</v>
      </c>
      <c r="S1103" s="264" t="s">
        <v>240</v>
      </c>
      <c r="T1103" s="264" t="s">
        <v>240</v>
      </c>
      <c r="U1103" s="264" t="s">
        <v>240</v>
      </c>
      <c r="V1103" s="264" t="s">
        <v>240</v>
      </c>
      <c r="W1103" s="264" t="s">
        <v>240</v>
      </c>
      <c r="X1103" s="264" t="s">
        <v>240</v>
      </c>
      <c r="Y1103" s="264" t="s">
        <v>240</v>
      </c>
      <c r="Z1103" s="264" t="s">
        <v>240</v>
      </c>
      <c r="AA1103" s="264" t="s">
        <v>240</v>
      </c>
      <c r="AB1103" s="264" t="s">
        <v>240</v>
      </c>
      <c r="AC1103" s="264" t="s">
        <v>240</v>
      </c>
      <c r="AD1103" s="264" t="s">
        <v>240</v>
      </c>
      <c r="AE1103" s="264" t="s">
        <v>240</v>
      </c>
      <c r="AF1103" s="264" t="s">
        <v>240</v>
      </c>
      <c r="AG1103" s="264" t="s">
        <v>240</v>
      </c>
      <c r="AH1103" s="264" t="s">
        <v>240</v>
      </c>
      <c r="AI1103" s="264" t="s">
        <v>240</v>
      </c>
      <c r="AJ1103" s="264" t="s">
        <v>240</v>
      </c>
      <c r="AK1103" s="264" t="s">
        <v>240</v>
      </c>
      <c r="AL1103" s="264" t="s">
        <v>240</v>
      </c>
      <c r="AM1103" s="264" t="s">
        <v>240</v>
      </c>
      <c r="AN1103" s="264" t="s">
        <v>240</v>
      </c>
      <c r="AO1103" s="264" t="s">
        <v>240</v>
      </c>
      <c r="AP1103" s="264" t="s">
        <v>240</v>
      </c>
      <c r="AQ1103" s="264" t="s">
        <v>240</v>
      </c>
      <c r="AR1103" s="264" t="s">
        <v>240</v>
      </c>
      <c r="AS1103" s="264" t="s">
        <v>240</v>
      </c>
      <c r="AT1103" s="264" t="s">
        <v>240</v>
      </c>
      <c r="AU1103" s="264" t="s">
        <v>240</v>
      </c>
      <c r="AV1103" s="264" t="s">
        <v>240</v>
      </c>
      <c r="AW1103" s="264" t="s">
        <v>240</v>
      </c>
      <c r="AX1103" s="264" t="s">
        <v>240</v>
      </c>
      <c r="AY1103" s="264" t="s">
        <v>2044</v>
      </c>
      <c r="AZ1103" t="s">
        <v>240</v>
      </c>
    </row>
    <row r="1104" spans="1:52" ht="15" x14ac:dyDescent="0.25">
      <c r="A1104" s="273">
        <v>707450</v>
      </c>
      <c r="B1104" s="274" t="s">
        <v>261</v>
      </c>
      <c r="C1104" t="s">
        <v>187</v>
      </c>
      <c r="D1104" t="s">
        <v>187</v>
      </c>
      <c r="E1104" t="s">
        <v>187</v>
      </c>
      <c r="F1104" t="s">
        <v>187</v>
      </c>
      <c r="G1104" t="s">
        <v>188</v>
      </c>
      <c r="H1104" t="s">
        <v>186</v>
      </c>
      <c r="I1104" t="s">
        <v>187</v>
      </c>
      <c r="J1104" t="s">
        <v>187</v>
      </c>
      <c r="K1104" t="s">
        <v>187</v>
      </c>
      <c r="L1104" t="s">
        <v>187</v>
      </c>
      <c r="M1104" t="s">
        <v>187</v>
      </c>
      <c r="N1104" t="s">
        <v>187</v>
      </c>
      <c r="O1104" t="s">
        <v>240</v>
      </c>
      <c r="P1104" t="s">
        <v>240</v>
      </c>
      <c r="Q1104" t="s">
        <v>240</v>
      </c>
      <c r="R1104" t="s">
        <v>240</v>
      </c>
      <c r="S1104" t="s">
        <v>240</v>
      </c>
      <c r="T1104" t="s">
        <v>240</v>
      </c>
      <c r="U1104" t="s">
        <v>240</v>
      </c>
      <c r="V1104" t="s">
        <v>240</v>
      </c>
      <c r="W1104" t="s">
        <v>240</v>
      </c>
      <c r="X1104" t="s">
        <v>240</v>
      </c>
      <c r="Y1104" t="s">
        <v>240</v>
      </c>
      <c r="Z1104" t="s">
        <v>240</v>
      </c>
      <c r="AA1104" t="s">
        <v>240</v>
      </c>
      <c r="AB1104" t="s">
        <v>240</v>
      </c>
      <c r="AC1104" t="s">
        <v>240</v>
      </c>
      <c r="AD1104" t="s">
        <v>240</v>
      </c>
      <c r="AE1104" t="s">
        <v>240</v>
      </c>
      <c r="AF1104" t="s">
        <v>240</v>
      </c>
      <c r="AG1104" t="s">
        <v>240</v>
      </c>
      <c r="AH1104" t="s">
        <v>240</v>
      </c>
      <c r="AI1104" t="s">
        <v>240</v>
      </c>
      <c r="AJ1104" t="s">
        <v>240</v>
      </c>
      <c r="AK1104" t="s">
        <v>240</v>
      </c>
      <c r="AL1104" t="s">
        <v>240</v>
      </c>
      <c r="AM1104" t="s">
        <v>240</v>
      </c>
      <c r="AN1104" t="s">
        <v>240</v>
      </c>
      <c r="AO1104" t="s">
        <v>240</v>
      </c>
      <c r="AP1104" t="s">
        <v>240</v>
      </c>
      <c r="AQ1104" t="s">
        <v>240</v>
      </c>
      <c r="AR1104" t="s">
        <v>240</v>
      </c>
      <c r="AS1104" t="s">
        <v>240</v>
      </c>
      <c r="AT1104" t="s">
        <v>240</v>
      </c>
      <c r="AU1104" t="s">
        <v>240</v>
      </c>
      <c r="AV1104" t="s">
        <v>240</v>
      </c>
      <c r="AW1104" t="s">
        <v>240</v>
      </c>
      <c r="AX1104" s="259" t="s">
        <v>240</v>
      </c>
      <c r="AY1104"/>
      <c r="AZ1104" t="s">
        <v>240</v>
      </c>
    </row>
    <row r="1105" spans="1:52" ht="15" x14ac:dyDescent="0.25">
      <c r="A1105" s="272">
        <v>707451</v>
      </c>
      <c r="B1105" s="268" t="s">
        <v>261</v>
      </c>
      <c r="C1105" s="264" t="s">
        <v>188</v>
      </c>
      <c r="D1105" s="264" t="s">
        <v>188</v>
      </c>
      <c r="E1105" s="264" t="s">
        <v>188</v>
      </c>
      <c r="F1105" s="264" t="s">
        <v>187</v>
      </c>
      <c r="G1105" s="264" t="s">
        <v>187</v>
      </c>
      <c r="H1105" s="264" t="s">
        <v>187</v>
      </c>
      <c r="I1105" s="264" t="s">
        <v>187</v>
      </c>
      <c r="J1105" s="264" t="s">
        <v>187</v>
      </c>
      <c r="K1105" s="264" t="s">
        <v>187</v>
      </c>
      <c r="L1105" s="264" t="s">
        <v>187</v>
      </c>
      <c r="M1105" t="s">
        <v>188</v>
      </c>
      <c r="N1105" t="s">
        <v>186</v>
      </c>
      <c r="O1105" s="264" t="s">
        <v>240</v>
      </c>
      <c r="P1105" s="264" t="s">
        <v>240</v>
      </c>
      <c r="Q1105" s="264" t="s">
        <v>240</v>
      </c>
      <c r="R1105" s="264" t="s">
        <v>240</v>
      </c>
      <c r="S1105" s="264" t="s">
        <v>240</v>
      </c>
      <c r="T1105" s="264" t="s">
        <v>240</v>
      </c>
      <c r="U1105" s="264" t="s">
        <v>240</v>
      </c>
      <c r="V1105" s="264" t="s">
        <v>240</v>
      </c>
      <c r="W1105" s="264" t="s">
        <v>240</v>
      </c>
      <c r="X1105" s="264" t="s">
        <v>240</v>
      </c>
      <c r="Y1105" s="264" t="s">
        <v>240</v>
      </c>
      <c r="Z1105" s="264" t="s">
        <v>240</v>
      </c>
      <c r="AA1105" s="264" t="s">
        <v>240</v>
      </c>
      <c r="AB1105" s="264" t="s">
        <v>240</v>
      </c>
      <c r="AC1105" s="264" t="s">
        <v>240</v>
      </c>
      <c r="AD1105" s="264" t="s">
        <v>240</v>
      </c>
      <c r="AE1105" s="264" t="s">
        <v>240</v>
      </c>
      <c r="AF1105" s="264" t="s">
        <v>240</v>
      </c>
      <c r="AG1105" s="264" t="s">
        <v>240</v>
      </c>
      <c r="AH1105" s="264" t="s">
        <v>240</v>
      </c>
      <c r="AI1105" s="264" t="s">
        <v>240</v>
      </c>
      <c r="AJ1105" s="264" t="s">
        <v>240</v>
      </c>
      <c r="AK1105" s="264" t="s">
        <v>240</v>
      </c>
      <c r="AL1105" s="264" t="s">
        <v>240</v>
      </c>
      <c r="AM1105" s="264" t="s">
        <v>240</v>
      </c>
      <c r="AN1105" s="264" t="s">
        <v>240</v>
      </c>
      <c r="AO1105" s="264" t="s">
        <v>240</v>
      </c>
      <c r="AP1105" s="264" t="s">
        <v>240</v>
      </c>
      <c r="AQ1105" s="264" t="s">
        <v>240</v>
      </c>
      <c r="AR1105" s="264" t="s">
        <v>240</v>
      </c>
      <c r="AS1105" s="264" t="s">
        <v>240</v>
      </c>
      <c r="AT1105" s="264" t="s">
        <v>240</v>
      </c>
      <c r="AU1105" s="264" t="s">
        <v>240</v>
      </c>
      <c r="AV1105" s="264" t="s">
        <v>240</v>
      </c>
      <c r="AW1105" s="264" t="s">
        <v>240</v>
      </c>
      <c r="AX1105" s="264" t="s">
        <v>240</v>
      </c>
      <c r="AY1105" s="264" t="s">
        <v>2044</v>
      </c>
      <c r="AZ1105" t="s">
        <v>240</v>
      </c>
    </row>
    <row r="1106" spans="1:52" ht="15" x14ac:dyDescent="0.25">
      <c r="A1106" s="273">
        <v>707452</v>
      </c>
      <c r="B1106" s="274" t="s">
        <v>261</v>
      </c>
      <c r="C1106" t="s">
        <v>186</v>
      </c>
      <c r="D1106" t="s">
        <v>186</v>
      </c>
      <c r="E1106" t="s">
        <v>186</v>
      </c>
      <c r="F1106" t="s">
        <v>186</v>
      </c>
      <c r="G1106" t="s">
        <v>186</v>
      </c>
      <c r="H1106" t="s">
        <v>188</v>
      </c>
      <c r="I1106" t="s">
        <v>187</v>
      </c>
      <c r="J1106" t="s">
        <v>187</v>
      </c>
      <c r="K1106" t="s">
        <v>187</v>
      </c>
      <c r="L1106" t="s">
        <v>187</v>
      </c>
      <c r="M1106" t="s">
        <v>187</v>
      </c>
      <c r="N1106" t="s">
        <v>187</v>
      </c>
      <c r="O1106" t="s">
        <v>240</v>
      </c>
      <c r="P1106" t="s">
        <v>240</v>
      </c>
      <c r="Q1106" t="s">
        <v>240</v>
      </c>
      <c r="R1106" t="s">
        <v>240</v>
      </c>
      <c r="S1106" t="s">
        <v>240</v>
      </c>
      <c r="T1106" t="s">
        <v>240</v>
      </c>
      <c r="U1106" t="s">
        <v>240</v>
      </c>
      <c r="V1106" t="s">
        <v>240</v>
      </c>
      <c r="W1106" t="s">
        <v>240</v>
      </c>
      <c r="X1106" t="s">
        <v>240</v>
      </c>
      <c r="Y1106" t="s">
        <v>240</v>
      </c>
      <c r="Z1106" t="s">
        <v>240</v>
      </c>
      <c r="AA1106" t="s">
        <v>240</v>
      </c>
      <c r="AB1106" t="s">
        <v>240</v>
      </c>
      <c r="AC1106" t="s">
        <v>240</v>
      </c>
      <c r="AD1106" t="s">
        <v>240</v>
      </c>
      <c r="AE1106" t="s">
        <v>240</v>
      </c>
      <c r="AF1106" t="s">
        <v>240</v>
      </c>
      <c r="AG1106" t="s">
        <v>240</v>
      </c>
      <c r="AH1106" t="s">
        <v>240</v>
      </c>
      <c r="AI1106" t="s">
        <v>240</v>
      </c>
      <c r="AJ1106" t="s">
        <v>240</v>
      </c>
      <c r="AK1106" t="s">
        <v>240</v>
      </c>
      <c r="AL1106" t="s">
        <v>240</v>
      </c>
      <c r="AM1106" t="s">
        <v>240</v>
      </c>
      <c r="AN1106" t="s">
        <v>240</v>
      </c>
      <c r="AO1106" t="s">
        <v>240</v>
      </c>
      <c r="AP1106" t="s">
        <v>240</v>
      </c>
      <c r="AQ1106" t="s">
        <v>240</v>
      </c>
      <c r="AR1106" t="s">
        <v>240</v>
      </c>
      <c r="AS1106"/>
      <c r="AT1106" t="s">
        <v>240</v>
      </c>
      <c r="AU1106" t="s">
        <v>240</v>
      </c>
      <c r="AV1106" t="s">
        <v>240</v>
      </c>
      <c r="AW1106" t="s">
        <v>240</v>
      </c>
      <c r="AX1106" s="259" t="s">
        <v>240</v>
      </c>
      <c r="AY1106"/>
      <c r="AZ1106" t="s">
        <v>240</v>
      </c>
    </row>
    <row r="1107" spans="1:52" ht="15" x14ac:dyDescent="0.25">
      <c r="A1107" s="273">
        <v>707453</v>
      </c>
      <c r="B1107" s="274" t="s">
        <v>261</v>
      </c>
      <c r="C1107" t="s">
        <v>186</v>
      </c>
      <c r="D1107" t="s">
        <v>186</v>
      </c>
      <c r="E1107" t="s">
        <v>187</v>
      </c>
      <c r="F1107" t="s">
        <v>187</v>
      </c>
      <c r="G1107" t="s">
        <v>188</v>
      </c>
      <c r="H1107" t="s">
        <v>187</v>
      </c>
      <c r="I1107" t="s">
        <v>187</v>
      </c>
      <c r="J1107" t="s">
        <v>187</v>
      </c>
      <c r="K1107" t="s">
        <v>187</v>
      </c>
      <c r="L1107" t="s">
        <v>187</v>
      </c>
      <c r="M1107" t="s">
        <v>187</v>
      </c>
      <c r="N1107" t="s">
        <v>187</v>
      </c>
      <c r="O1107" t="s">
        <v>240</v>
      </c>
      <c r="P1107" t="s">
        <v>240</v>
      </c>
      <c r="Q1107" t="s">
        <v>240</v>
      </c>
      <c r="R1107" t="s">
        <v>240</v>
      </c>
      <c r="S1107" t="s">
        <v>240</v>
      </c>
      <c r="T1107" t="s">
        <v>240</v>
      </c>
      <c r="U1107" t="s">
        <v>240</v>
      </c>
      <c r="V1107" t="s">
        <v>240</v>
      </c>
      <c r="W1107" t="s">
        <v>240</v>
      </c>
      <c r="X1107" t="s">
        <v>240</v>
      </c>
      <c r="Y1107" t="s">
        <v>240</v>
      </c>
      <c r="Z1107" t="s">
        <v>240</v>
      </c>
      <c r="AA1107" t="s">
        <v>240</v>
      </c>
      <c r="AB1107" t="s">
        <v>240</v>
      </c>
      <c r="AC1107" t="s">
        <v>240</v>
      </c>
      <c r="AD1107" t="s">
        <v>240</v>
      </c>
      <c r="AE1107" t="s">
        <v>240</v>
      </c>
      <c r="AF1107" t="s">
        <v>240</v>
      </c>
      <c r="AG1107" t="s">
        <v>240</v>
      </c>
      <c r="AH1107" t="s">
        <v>240</v>
      </c>
      <c r="AI1107" t="s">
        <v>240</v>
      </c>
      <c r="AJ1107" t="s">
        <v>240</v>
      </c>
      <c r="AK1107" t="s">
        <v>240</v>
      </c>
      <c r="AL1107" t="s">
        <v>240</v>
      </c>
      <c r="AM1107" t="s">
        <v>240</v>
      </c>
      <c r="AN1107" t="s">
        <v>240</v>
      </c>
      <c r="AO1107" t="s">
        <v>240</v>
      </c>
      <c r="AP1107" t="s">
        <v>240</v>
      </c>
      <c r="AQ1107" t="s">
        <v>240</v>
      </c>
      <c r="AR1107" t="s">
        <v>240</v>
      </c>
      <c r="AS1107" t="s">
        <v>240</v>
      </c>
      <c r="AT1107" t="s">
        <v>240</v>
      </c>
      <c r="AU1107" t="s">
        <v>240</v>
      </c>
      <c r="AV1107" t="s">
        <v>240</v>
      </c>
      <c r="AW1107" t="s">
        <v>240</v>
      </c>
      <c r="AX1107" s="259" t="s">
        <v>240</v>
      </c>
      <c r="AY1107"/>
      <c r="AZ1107" t="s">
        <v>240</v>
      </c>
    </row>
    <row r="1108" spans="1:52" ht="15" x14ac:dyDescent="0.25">
      <c r="A1108" s="272">
        <v>707454</v>
      </c>
      <c r="B1108" s="268" t="s">
        <v>261</v>
      </c>
      <c r="C1108" s="264" t="s">
        <v>188</v>
      </c>
      <c r="D1108" s="264" t="s">
        <v>188</v>
      </c>
      <c r="E1108" s="264" t="s">
        <v>188</v>
      </c>
      <c r="F1108" s="264" t="s">
        <v>188</v>
      </c>
      <c r="G1108" s="264" t="s">
        <v>188</v>
      </c>
      <c r="H1108" s="264" t="s">
        <v>188</v>
      </c>
      <c r="I1108" s="264" t="s">
        <v>187</v>
      </c>
      <c r="J1108" s="264" t="s">
        <v>187</v>
      </c>
      <c r="K1108" s="264" t="s">
        <v>187</v>
      </c>
      <c r="L1108" s="264" t="s">
        <v>187</v>
      </c>
      <c r="M1108" t="s">
        <v>186</v>
      </c>
      <c r="N1108" t="s">
        <v>186</v>
      </c>
      <c r="O1108" s="264" t="s">
        <v>240</v>
      </c>
      <c r="P1108" s="264" t="s">
        <v>240</v>
      </c>
      <c r="Q1108" s="264" t="s">
        <v>240</v>
      </c>
      <c r="R1108" s="264" t="s">
        <v>240</v>
      </c>
      <c r="S1108" s="264" t="s">
        <v>240</v>
      </c>
      <c r="T1108" s="264" t="s">
        <v>240</v>
      </c>
      <c r="U1108" s="264" t="s">
        <v>240</v>
      </c>
      <c r="V1108" s="264" t="s">
        <v>240</v>
      </c>
      <c r="W1108" s="264" t="s">
        <v>240</v>
      </c>
      <c r="X1108" s="264" t="s">
        <v>240</v>
      </c>
      <c r="Y1108" s="264" t="s">
        <v>240</v>
      </c>
      <c r="Z1108" s="264" t="s">
        <v>240</v>
      </c>
      <c r="AA1108" s="264" t="s">
        <v>240</v>
      </c>
      <c r="AB1108" s="264" t="s">
        <v>240</v>
      </c>
      <c r="AC1108" s="264" t="s">
        <v>240</v>
      </c>
      <c r="AD1108" s="264" t="s">
        <v>240</v>
      </c>
      <c r="AE1108" s="264" t="s">
        <v>240</v>
      </c>
      <c r="AF1108" s="264" t="s">
        <v>240</v>
      </c>
      <c r="AG1108" s="264" t="s">
        <v>240</v>
      </c>
      <c r="AH1108" s="264" t="s">
        <v>240</v>
      </c>
      <c r="AI1108" s="264" t="s">
        <v>240</v>
      </c>
      <c r="AJ1108" s="264" t="s">
        <v>240</v>
      </c>
      <c r="AK1108" s="264" t="s">
        <v>240</v>
      </c>
      <c r="AL1108" s="264" t="s">
        <v>240</v>
      </c>
      <c r="AM1108" s="264" t="s">
        <v>240</v>
      </c>
      <c r="AN1108" s="264" t="s">
        <v>240</v>
      </c>
      <c r="AO1108" s="264" t="s">
        <v>240</v>
      </c>
      <c r="AP1108" s="264" t="s">
        <v>240</v>
      </c>
      <c r="AQ1108" s="264" t="s">
        <v>240</v>
      </c>
      <c r="AR1108" s="264" t="s">
        <v>240</v>
      </c>
      <c r="AS1108" s="264" t="s">
        <v>240</v>
      </c>
      <c r="AT1108" s="264" t="s">
        <v>240</v>
      </c>
      <c r="AU1108" s="264" t="s">
        <v>240</v>
      </c>
      <c r="AV1108" s="264" t="s">
        <v>240</v>
      </c>
      <c r="AW1108" s="264" t="s">
        <v>240</v>
      </c>
      <c r="AX1108" s="264" t="s">
        <v>240</v>
      </c>
      <c r="AY1108" s="264" t="s">
        <v>2044</v>
      </c>
      <c r="AZ1108" t="s">
        <v>240</v>
      </c>
    </row>
    <row r="1109" spans="1:52" ht="15" x14ac:dyDescent="0.25">
      <c r="A1109" s="272">
        <v>707455</v>
      </c>
      <c r="B1109" s="268" t="s">
        <v>261</v>
      </c>
      <c r="C1109" s="264" t="s">
        <v>188</v>
      </c>
      <c r="D1109" s="264" t="s">
        <v>187</v>
      </c>
      <c r="E1109" s="264" t="s">
        <v>188</v>
      </c>
      <c r="F1109" s="264" t="s">
        <v>187</v>
      </c>
      <c r="G1109" s="264" t="s">
        <v>188</v>
      </c>
      <c r="H1109" s="264" t="s">
        <v>187</v>
      </c>
      <c r="I1109" s="264" t="s">
        <v>187</v>
      </c>
      <c r="J1109" s="264" t="s">
        <v>187</v>
      </c>
      <c r="K1109" s="264" t="s">
        <v>187</v>
      </c>
      <c r="L1109" s="264" t="s">
        <v>187</v>
      </c>
      <c r="M1109" t="s">
        <v>188</v>
      </c>
      <c r="N1109" t="s">
        <v>186</v>
      </c>
      <c r="O1109" s="264" t="s">
        <v>240</v>
      </c>
      <c r="P1109" s="264" t="s">
        <v>240</v>
      </c>
      <c r="Q1109" s="264" t="s">
        <v>240</v>
      </c>
      <c r="R1109" s="264" t="s">
        <v>240</v>
      </c>
      <c r="S1109" s="264" t="s">
        <v>240</v>
      </c>
      <c r="T1109" s="264" t="s">
        <v>240</v>
      </c>
      <c r="U1109" s="264" t="s">
        <v>240</v>
      </c>
      <c r="V1109" s="264" t="s">
        <v>240</v>
      </c>
      <c r="W1109" s="264" t="s">
        <v>240</v>
      </c>
      <c r="X1109" s="264" t="s">
        <v>240</v>
      </c>
      <c r="Y1109" s="264" t="s">
        <v>240</v>
      </c>
      <c r="Z1109" s="264" t="s">
        <v>240</v>
      </c>
      <c r="AA1109" s="264" t="s">
        <v>240</v>
      </c>
      <c r="AB1109" s="264" t="s">
        <v>240</v>
      </c>
      <c r="AC1109" s="264" t="s">
        <v>240</v>
      </c>
      <c r="AD1109" s="264" t="s">
        <v>240</v>
      </c>
      <c r="AE1109" s="264" t="s">
        <v>240</v>
      </c>
      <c r="AF1109" s="264" t="s">
        <v>240</v>
      </c>
      <c r="AG1109" s="264" t="s">
        <v>240</v>
      </c>
      <c r="AH1109" s="264" t="s">
        <v>240</v>
      </c>
      <c r="AI1109" s="264" t="s">
        <v>240</v>
      </c>
      <c r="AJ1109" s="264" t="s">
        <v>240</v>
      </c>
      <c r="AK1109" s="264" t="s">
        <v>240</v>
      </c>
      <c r="AL1109" s="264" t="s">
        <v>240</v>
      </c>
      <c r="AM1109" s="264" t="s">
        <v>240</v>
      </c>
      <c r="AN1109" s="264" t="s">
        <v>240</v>
      </c>
      <c r="AO1109" s="264" t="s">
        <v>240</v>
      </c>
      <c r="AP1109" s="264" t="s">
        <v>240</v>
      </c>
      <c r="AQ1109" s="264" t="s">
        <v>240</v>
      </c>
      <c r="AR1109" s="264" t="s">
        <v>240</v>
      </c>
      <c r="AS1109" s="264" t="s">
        <v>240</v>
      </c>
      <c r="AT1109" s="264" t="s">
        <v>240</v>
      </c>
      <c r="AU1109" s="264" t="s">
        <v>240</v>
      </c>
      <c r="AV1109" s="264" t="s">
        <v>240</v>
      </c>
      <c r="AW1109" s="264" t="s">
        <v>240</v>
      </c>
      <c r="AX1109" s="264" t="s">
        <v>240</v>
      </c>
      <c r="AY1109" s="264" t="s">
        <v>2044</v>
      </c>
      <c r="AZ1109" t="s">
        <v>240</v>
      </c>
    </row>
    <row r="1110" spans="1:52" ht="15" x14ac:dyDescent="0.25">
      <c r="A1110" s="272">
        <v>707456</v>
      </c>
      <c r="B1110" s="268" t="s">
        <v>261</v>
      </c>
      <c r="C1110" s="264" t="s">
        <v>187</v>
      </c>
      <c r="D1110" s="264" t="s">
        <v>188</v>
      </c>
      <c r="E1110" s="264" t="s">
        <v>187</v>
      </c>
      <c r="F1110" s="264" t="s">
        <v>188</v>
      </c>
      <c r="G1110" s="264" t="s">
        <v>187</v>
      </c>
      <c r="H1110" s="264" t="s">
        <v>187</v>
      </c>
      <c r="I1110" s="264" t="s">
        <v>187</v>
      </c>
      <c r="J1110" s="264" t="s">
        <v>187</v>
      </c>
      <c r="K1110" s="264" t="s">
        <v>187</v>
      </c>
      <c r="L1110" s="264" t="s">
        <v>187</v>
      </c>
      <c r="M1110" t="s">
        <v>2124</v>
      </c>
      <c r="N1110" t="s">
        <v>186</v>
      </c>
      <c r="O1110" s="264" t="s">
        <v>240</v>
      </c>
      <c r="P1110" s="264" t="s">
        <v>240</v>
      </c>
      <c r="Q1110" s="264" t="s">
        <v>240</v>
      </c>
      <c r="R1110" s="264" t="s">
        <v>240</v>
      </c>
      <c r="S1110" s="264" t="s">
        <v>240</v>
      </c>
      <c r="T1110" s="264" t="s">
        <v>240</v>
      </c>
      <c r="U1110" s="264" t="s">
        <v>240</v>
      </c>
      <c r="V1110" s="264" t="s">
        <v>240</v>
      </c>
      <c r="W1110" s="264" t="s">
        <v>240</v>
      </c>
      <c r="X1110" s="264" t="s">
        <v>240</v>
      </c>
      <c r="Y1110" s="264" t="s">
        <v>240</v>
      </c>
      <c r="Z1110" s="264" t="s">
        <v>240</v>
      </c>
      <c r="AA1110" s="264" t="s">
        <v>240</v>
      </c>
      <c r="AB1110" s="264" t="s">
        <v>240</v>
      </c>
      <c r="AC1110" s="264" t="s">
        <v>240</v>
      </c>
      <c r="AD1110" s="264" t="s">
        <v>240</v>
      </c>
      <c r="AE1110" s="264" t="s">
        <v>240</v>
      </c>
      <c r="AF1110" s="264" t="s">
        <v>240</v>
      </c>
      <c r="AG1110" s="264" t="s">
        <v>240</v>
      </c>
      <c r="AH1110" s="264" t="s">
        <v>240</v>
      </c>
      <c r="AI1110" s="264" t="s">
        <v>240</v>
      </c>
      <c r="AJ1110" s="264" t="s">
        <v>240</v>
      </c>
      <c r="AK1110" s="264" t="s">
        <v>240</v>
      </c>
      <c r="AL1110" s="264" t="s">
        <v>240</v>
      </c>
      <c r="AM1110" s="264" t="s">
        <v>240</v>
      </c>
      <c r="AN1110" s="264" t="s">
        <v>240</v>
      </c>
      <c r="AO1110" s="264" t="s">
        <v>240</v>
      </c>
      <c r="AP1110" s="264" t="s">
        <v>240</v>
      </c>
      <c r="AQ1110" s="264" t="s">
        <v>240</v>
      </c>
      <c r="AR1110" s="264" t="s">
        <v>240</v>
      </c>
      <c r="AS1110" s="264" t="s">
        <v>240</v>
      </c>
      <c r="AT1110" s="264" t="s">
        <v>240</v>
      </c>
      <c r="AU1110" s="264" t="s">
        <v>240</v>
      </c>
      <c r="AV1110" s="264" t="s">
        <v>240</v>
      </c>
      <c r="AW1110" s="264" t="s">
        <v>240</v>
      </c>
      <c r="AX1110" s="264" t="s">
        <v>240</v>
      </c>
      <c r="AY1110" s="264" t="s">
        <v>2044</v>
      </c>
      <c r="AZ1110" t="s">
        <v>240</v>
      </c>
    </row>
    <row r="1111" spans="1:52" ht="15" x14ac:dyDescent="0.25">
      <c r="A1111" s="273">
        <v>707457</v>
      </c>
      <c r="B1111" s="274" t="s">
        <v>261</v>
      </c>
      <c r="C1111" t="s">
        <v>188</v>
      </c>
      <c r="D1111" t="s">
        <v>188</v>
      </c>
      <c r="E1111" t="s">
        <v>188</v>
      </c>
      <c r="F1111" t="s">
        <v>186</v>
      </c>
      <c r="G1111" t="s">
        <v>186</v>
      </c>
      <c r="H1111" t="s">
        <v>188</v>
      </c>
      <c r="I1111" t="s">
        <v>188</v>
      </c>
      <c r="J1111" t="s">
        <v>188</v>
      </c>
      <c r="K1111" t="s">
        <v>188</v>
      </c>
      <c r="L1111" t="s">
        <v>188</v>
      </c>
      <c r="M1111" t="s">
        <v>188</v>
      </c>
      <c r="N1111" t="s">
        <v>188</v>
      </c>
      <c r="O1111" t="s">
        <v>240</v>
      </c>
      <c r="P1111" t="s">
        <v>240</v>
      </c>
      <c r="Q1111" t="s">
        <v>240</v>
      </c>
      <c r="R1111" t="s">
        <v>240</v>
      </c>
      <c r="S1111" t="s">
        <v>240</v>
      </c>
      <c r="T1111" t="s">
        <v>240</v>
      </c>
      <c r="U1111" t="s">
        <v>240</v>
      </c>
      <c r="V1111" t="s">
        <v>240</v>
      </c>
      <c r="W1111" t="s">
        <v>240</v>
      </c>
      <c r="X1111" t="s">
        <v>240</v>
      </c>
      <c r="Y1111" t="s">
        <v>240</v>
      </c>
      <c r="Z1111" t="s">
        <v>240</v>
      </c>
      <c r="AA1111" t="s">
        <v>240</v>
      </c>
      <c r="AB1111" t="s">
        <v>240</v>
      </c>
      <c r="AC1111" t="s">
        <v>240</v>
      </c>
      <c r="AD1111" t="s">
        <v>240</v>
      </c>
      <c r="AE1111" t="s">
        <v>240</v>
      </c>
      <c r="AF1111" t="s">
        <v>240</v>
      </c>
      <c r="AG1111" t="s">
        <v>240</v>
      </c>
      <c r="AH1111" t="s">
        <v>240</v>
      </c>
      <c r="AI1111" t="s">
        <v>240</v>
      </c>
      <c r="AJ1111" t="s">
        <v>240</v>
      </c>
      <c r="AK1111" t="s">
        <v>240</v>
      </c>
      <c r="AL1111" t="s">
        <v>240</v>
      </c>
      <c r="AM1111" t="s">
        <v>240</v>
      </c>
      <c r="AN1111" t="s">
        <v>240</v>
      </c>
      <c r="AO1111" t="s">
        <v>240</v>
      </c>
      <c r="AP1111" t="s">
        <v>240</v>
      </c>
      <c r="AQ1111" t="s">
        <v>240</v>
      </c>
      <c r="AR1111" t="s">
        <v>240</v>
      </c>
      <c r="AS1111" t="s">
        <v>240</v>
      </c>
      <c r="AT1111" t="s">
        <v>240</v>
      </c>
      <c r="AU1111" t="s">
        <v>240</v>
      </c>
      <c r="AV1111" t="s">
        <v>240</v>
      </c>
      <c r="AW1111" t="s">
        <v>240</v>
      </c>
      <c r="AX1111" s="259" t="s">
        <v>240</v>
      </c>
      <c r="AY1111"/>
      <c r="AZ1111" t="s">
        <v>240</v>
      </c>
    </row>
    <row r="1112" spans="1:52" ht="15" x14ac:dyDescent="0.25">
      <c r="A1112" s="273">
        <v>707458</v>
      </c>
      <c r="B1112" s="274" t="s">
        <v>467</v>
      </c>
      <c r="C1112" t="s">
        <v>188</v>
      </c>
      <c r="D1112" t="s">
        <v>188</v>
      </c>
      <c r="E1112" t="s">
        <v>188</v>
      </c>
      <c r="F1112" t="s">
        <v>187</v>
      </c>
      <c r="G1112" t="s">
        <v>187</v>
      </c>
      <c r="H1112" t="s">
        <v>187</v>
      </c>
      <c r="I1112" t="s">
        <v>188</v>
      </c>
      <c r="J1112" t="s">
        <v>188</v>
      </c>
      <c r="K1112" t="s">
        <v>188</v>
      </c>
      <c r="L1112" t="s">
        <v>188</v>
      </c>
      <c r="M1112" t="s">
        <v>188</v>
      </c>
      <c r="N1112" t="s">
        <v>188</v>
      </c>
      <c r="O1112" t="s">
        <v>240</v>
      </c>
      <c r="P1112" t="s">
        <v>240</v>
      </c>
      <c r="Q1112" t="s">
        <v>240</v>
      </c>
      <c r="R1112" t="s">
        <v>240</v>
      </c>
      <c r="S1112" t="s">
        <v>240</v>
      </c>
      <c r="T1112" t="s">
        <v>240</v>
      </c>
      <c r="U1112" t="s">
        <v>240</v>
      </c>
      <c r="V1112" t="s">
        <v>240</v>
      </c>
      <c r="W1112" t="s">
        <v>240</v>
      </c>
      <c r="X1112" t="s">
        <v>240</v>
      </c>
      <c r="Y1112" t="s">
        <v>240</v>
      </c>
      <c r="Z1112" t="s">
        <v>240</v>
      </c>
      <c r="AA1112" t="s">
        <v>240</v>
      </c>
      <c r="AB1112" t="s">
        <v>240</v>
      </c>
      <c r="AC1112" t="s">
        <v>240</v>
      </c>
      <c r="AD1112" t="s">
        <v>240</v>
      </c>
      <c r="AE1112" t="s">
        <v>240</v>
      </c>
      <c r="AF1112" t="s">
        <v>240</v>
      </c>
      <c r="AG1112" t="s">
        <v>240</v>
      </c>
      <c r="AH1112" t="s">
        <v>240</v>
      </c>
      <c r="AI1112" t="s">
        <v>240</v>
      </c>
      <c r="AJ1112" t="s">
        <v>240</v>
      </c>
      <c r="AK1112" t="s">
        <v>240</v>
      </c>
      <c r="AL1112" t="s">
        <v>240</v>
      </c>
      <c r="AM1112" t="s">
        <v>240</v>
      </c>
      <c r="AN1112" t="s">
        <v>240</v>
      </c>
      <c r="AO1112" t="s">
        <v>240</v>
      </c>
      <c r="AP1112" t="s">
        <v>240</v>
      </c>
      <c r="AQ1112" t="s">
        <v>240</v>
      </c>
      <c r="AR1112" t="s">
        <v>240</v>
      </c>
      <c r="AS1112" t="s">
        <v>240</v>
      </c>
      <c r="AT1112" t="s">
        <v>240</v>
      </c>
      <c r="AU1112" t="s">
        <v>240</v>
      </c>
      <c r="AV1112" t="s">
        <v>240</v>
      </c>
      <c r="AW1112" t="s">
        <v>240</v>
      </c>
      <c r="AX1112" s="259" t="s">
        <v>240</v>
      </c>
      <c r="AY1112"/>
      <c r="AZ1112" t="s">
        <v>240</v>
      </c>
    </row>
    <row r="1113" spans="1:52" ht="15" x14ac:dyDescent="0.25">
      <c r="A1113" s="272">
        <v>707459</v>
      </c>
      <c r="B1113" s="268" t="s">
        <v>261</v>
      </c>
      <c r="C1113" s="264" t="s">
        <v>188</v>
      </c>
      <c r="D1113" s="264" t="s">
        <v>188</v>
      </c>
      <c r="E1113" s="264" t="s">
        <v>188</v>
      </c>
      <c r="F1113" s="264" t="s">
        <v>188</v>
      </c>
      <c r="G1113" s="264" t="s">
        <v>188</v>
      </c>
      <c r="H1113" s="264" t="s">
        <v>188</v>
      </c>
      <c r="I1113" s="264" t="s">
        <v>187</v>
      </c>
      <c r="J1113" s="264" t="s">
        <v>187</v>
      </c>
      <c r="K1113" s="264" t="s">
        <v>187</v>
      </c>
      <c r="L1113" s="264" t="s">
        <v>187</v>
      </c>
      <c r="M1113" t="s">
        <v>188</v>
      </c>
      <c r="N1113" t="s">
        <v>186</v>
      </c>
      <c r="O1113" s="264" t="s">
        <v>240</v>
      </c>
      <c r="P1113" s="264" t="s">
        <v>240</v>
      </c>
      <c r="Q1113" s="264" t="s">
        <v>240</v>
      </c>
      <c r="R1113" s="264" t="s">
        <v>240</v>
      </c>
      <c r="S1113" s="264" t="s">
        <v>240</v>
      </c>
      <c r="T1113" s="264" t="s">
        <v>240</v>
      </c>
      <c r="U1113" s="264" t="s">
        <v>240</v>
      </c>
      <c r="V1113" s="264" t="s">
        <v>240</v>
      </c>
      <c r="W1113" s="264" t="s">
        <v>240</v>
      </c>
      <c r="X1113" s="264" t="s">
        <v>240</v>
      </c>
      <c r="Y1113" s="264" t="s">
        <v>240</v>
      </c>
      <c r="Z1113" s="264" t="s">
        <v>240</v>
      </c>
      <c r="AA1113" s="264" t="s">
        <v>240</v>
      </c>
      <c r="AB1113" s="264" t="s">
        <v>240</v>
      </c>
      <c r="AC1113" s="264" t="s">
        <v>240</v>
      </c>
      <c r="AD1113" s="264" t="s">
        <v>240</v>
      </c>
      <c r="AE1113" s="264" t="s">
        <v>240</v>
      </c>
      <c r="AF1113" s="264" t="s">
        <v>240</v>
      </c>
      <c r="AG1113" s="264" t="s">
        <v>240</v>
      </c>
      <c r="AH1113" s="264" t="s">
        <v>240</v>
      </c>
      <c r="AI1113" s="264" t="s">
        <v>240</v>
      </c>
      <c r="AJ1113" s="264" t="s">
        <v>240</v>
      </c>
      <c r="AK1113" s="264" t="s">
        <v>240</v>
      </c>
      <c r="AL1113" s="264" t="s">
        <v>240</v>
      </c>
      <c r="AM1113" s="264" t="s">
        <v>240</v>
      </c>
      <c r="AN1113" s="264" t="s">
        <v>240</v>
      </c>
      <c r="AO1113" s="264" t="s">
        <v>240</v>
      </c>
      <c r="AP1113" s="264" t="s">
        <v>240</v>
      </c>
      <c r="AQ1113" s="264" t="s">
        <v>240</v>
      </c>
      <c r="AR1113" s="264" t="s">
        <v>240</v>
      </c>
      <c r="AS1113" s="264" t="s">
        <v>240</v>
      </c>
      <c r="AT1113" s="264" t="s">
        <v>240</v>
      </c>
      <c r="AU1113" s="264" t="s">
        <v>240</v>
      </c>
      <c r="AV1113" s="264" t="s">
        <v>240</v>
      </c>
      <c r="AW1113" s="264" t="s">
        <v>240</v>
      </c>
      <c r="AX1113" s="264" t="s">
        <v>240</v>
      </c>
      <c r="AY1113" s="264" t="s">
        <v>2044</v>
      </c>
      <c r="AZ1113" t="s">
        <v>240</v>
      </c>
    </row>
    <row r="1114" spans="1:52" ht="15" x14ac:dyDescent="0.25">
      <c r="A1114" s="272">
        <v>707460</v>
      </c>
      <c r="B1114" s="268" t="s">
        <v>261</v>
      </c>
      <c r="C1114" s="264" t="s">
        <v>188</v>
      </c>
      <c r="D1114" s="264" t="s">
        <v>188</v>
      </c>
      <c r="E1114" s="264" t="s">
        <v>188</v>
      </c>
      <c r="F1114" s="264" t="s">
        <v>187</v>
      </c>
      <c r="G1114" s="264" t="s">
        <v>188</v>
      </c>
      <c r="H1114" s="264" t="s">
        <v>188</v>
      </c>
      <c r="I1114" s="264" t="s">
        <v>187</v>
      </c>
      <c r="J1114" s="264" t="s">
        <v>187</v>
      </c>
      <c r="K1114" s="264" t="s">
        <v>187</v>
      </c>
      <c r="L1114" s="264" t="s">
        <v>187</v>
      </c>
      <c r="M1114" t="s">
        <v>2124</v>
      </c>
      <c r="N1114" t="s">
        <v>186</v>
      </c>
      <c r="O1114" s="264" t="s">
        <v>240</v>
      </c>
      <c r="P1114" s="264" t="s">
        <v>240</v>
      </c>
      <c r="Q1114" s="264" t="s">
        <v>240</v>
      </c>
      <c r="R1114" s="264" t="s">
        <v>240</v>
      </c>
      <c r="S1114" s="264" t="s">
        <v>240</v>
      </c>
      <c r="T1114" s="264" t="s">
        <v>240</v>
      </c>
      <c r="U1114" s="264" t="s">
        <v>240</v>
      </c>
      <c r="V1114" s="264" t="s">
        <v>240</v>
      </c>
      <c r="W1114" s="264" t="s">
        <v>240</v>
      </c>
      <c r="X1114" s="264" t="s">
        <v>240</v>
      </c>
      <c r="Y1114" s="264" t="s">
        <v>240</v>
      </c>
      <c r="Z1114" s="264" t="s">
        <v>240</v>
      </c>
      <c r="AA1114" s="264" t="s">
        <v>240</v>
      </c>
      <c r="AB1114" s="264" t="s">
        <v>240</v>
      </c>
      <c r="AC1114" s="264" t="s">
        <v>240</v>
      </c>
      <c r="AD1114" s="264" t="s">
        <v>240</v>
      </c>
      <c r="AE1114" s="264" t="s">
        <v>240</v>
      </c>
      <c r="AF1114" s="264" t="s">
        <v>240</v>
      </c>
      <c r="AG1114" s="264" t="s">
        <v>240</v>
      </c>
      <c r="AH1114" s="264" t="s">
        <v>240</v>
      </c>
      <c r="AI1114" s="264" t="s">
        <v>240</v>
      </c>
      <c r="AJ1114" s="264" t="s">
        <v>240</v>
      </c>
      <c r="AK1114" s="264" t="s">
        <v>240</v>
      </c>
      <c r="AL1114" s="264" t="s">
        <v>240</v>
      </c>
      <c r="AM1114" s="264" t="s">
        <v>240</v>
      </c>
      <c r="AN1114" s="264" t="s">
        <v>240</v>
      </c>
      <c r="AO1114" s="264" t="s">
        <v>240</v>
      </c>
      <c r="AP1114" s="264" t="s">
        <v>240</v>
      </c>
      <c r="AQ1114" s="264" t="s">
        <v>240</v>
      </c>
      <c r="AR1114" s="264" t="s">
        <v>240</v>
      </c>
      <c r="AS1114" s="264" t="s">
        <v>240</v>
      </c>
      <c r="AT1114" s="264" t="s">
        <v>240</v>
      </c>
      <c r="AU1114" s="264" t="s">
        <v>240</v>
      </c>
      <c r="AV1114" s="264" t="s">
        <v>240</v>
      </c>
      <c r="AW1114" s="264" t="s">
        <v>240</v>
      </c>
      <c r="AX1114" s="264" t="s">
        <v>240</v>
      </c>
      <c r="AY1114" s="264" t="s">
        <v>2044</v>
      </c>
      <c r="AZ1114" t="s">
        <v>240</v>
      </c>
    </row>
    <row r="1115" spans="1:52" ht="15" x14ac:dyDescent="0.25">
      <c r="A1115" s="273">
        <v>707462</v>
      </c>
      <c r="B1115" s="274" t="s">
        <v>261</v>
      </c>
      <c r="C1115" t="s">
        <v>188</v>
      </c>
      <c r="D1115" t="s">
        <v>188</v>
      </c>
      <c r="E1115" t="s">
        <v>188</v>
      </c>
      <c r="F1115" t="s">
        <v>188</v>
      </c>
      <c r="G1115" t="s">
        <v>187</v>
      </c>
      <c r="H1115" t="s">
        <v>187</v>
      </c>
      <c r="I1115" t="s">
        <v>188</v>
      </c>
      <c r="J1115" t="s">
        <v>188</v>
      </c>
      <c r="K1115" t="s">
        <v>188</v>
      </c>
      <c r="L1115" t="s">
        <v>188</v>
      </c>
      <c r="M1115" t="s">
        <v>188</v>
      </c>
      <c r="N1115" t="s">
        <v>188</v>
      </c>
      <c r="O1115" t="s">
        <v>240</v>
      </c>
      <c r="P1115" t="s">
        <v>240</v>
      </c>
      <c r="Q1115" t="s">
        <v>240</v>
      </c>
      <c r="R1115" t="s">
        <v>240</v>
      </c>
      <c r="S1115" t="s">
        <v>240</v>
      </c>
      <c r="T1115" t="s">
        <v>240</v>
      </c>
      <c r="U1115" t="s">
        <v>240</v>
      </c>
      <c r="V1115" t="s">
        <v>240</v>
      </c>
      <c r="W1115" t="s">
        <v>240</v>
      </c>
      <c r="X1115" t="s">
        <v>240</v>
      </c>
      <c r="Y1115" t="s">
        <v>240</v>
      </c>
      <c r="Z1115" t="s">
        <v>240</v>
      </c>
      <c r="AA1115" t="s">
        <v>240</v>
      </c>
      <c r="AB1115" t="s">
        <v>240</v>
      </c>
      <c r="AC1115" t="s">
        <v>240</v>
      </c>
      <c r="AD1115" t="s">
        <v>240</v>
      </c>
      <c r="AE1115" t="s">
        <v>240</v>
      </c>
      <c r="AF1115" t="s">
        <v>240</v>
      </c>
      <c r="AG1115" t="s">
        <v>240</v>
      </c>
      <c r="AH1115" t="s">
        <v>240</v>
      </c>
      <c r="AI1115" t="s">
        <v>240</v>
      </c>
      <c r="AJ1115" t="s">
        <v>240</v>
      </c>
      <c r="AK1115" t="s">
        <v>240</v>
      </c>
      <c r="AL1115" t="s">
        <v>240</v>
      </c>
      <c r="AM1115" t="s">
        <v>240</v>
      </c>
      <c r="AN1115" t="s">
        <v>240</v>
      </c>
      <c r="AO1115" t="s">
        <v>240</v>
      </c>
      <c r="AP1115" t="s">
        <v>240</v>
      </c>
      <c r="AQ1115" t="s">
        <v>240</v>
      </c>
      <c r="AR1115" t="s">
        <v>240</v>
      </c>
      <c r="AS1115" t="s">
        <v>240</v>
      </c>
      <c r="AT1115" t="s">
        <v>240</v>
      </c>
      <c r="AU1115" t="s">
        <v>240</v>
      </c>
      <c r="AV1115" t="s">
        <v>240</v>
      </c>
      <c r="AW1115" t="s">
        <v>240</v>
      </c>
      <c r="AX1115" s="259" t="s">
        <v>240</v>
      </c>
      <c r="AY1115"/>
      <c r="AZ1115" t="s">
        <v>240</v>
      </c>
    </row>
    <row r="1116" spans="1:52" ht="15" x14ac:dyDescent="0.25">
      <c r="A1116" s="273">
        <v>707463</v>
      </c>
      <c r="B1116" s="274" t="s">
        <v>261</v>
      </c>
      <c r="C1116" t="s">
        <v>186</v>
      </c>
      <c r="D1116" t="s">
        <v>186</v>
      </c>
      <c r="E1116" t="s">
        <v>186</v>
      </c>
      <c r="F1116" t="s">
        <v>186</v>
      </c>
      <c r="G1116" t="s">
        <v>188</v>
      </c>
      <c r="H1116" t="s">
        <v>188</v>
      </c>
      <c r="I1116" t="s">
        <v>188</v>
      </c>
      <c r="J1116" t="s">
        <v>188</v>
      </c>
      <c r="K1116" t="s">
        <v>188</v>
      </c>
      <c r="L1116" t="s">
        <v>188</v>
      </c>
      <c r="M1116" t="s">
        <v>188</v>
      </c>
      <c r="N1116" t="s">
        <v>188</v>
      </c>
      <c r="O1116" t="s">
        <v>240</v>
      </c>
      <c r="P1116" t="s">
        <v>240</v>
      </c>
      <c r="Q1116" t="s">
        <v>240</v>
      </c>
      <c r="R1116" t="s">
        <v>240</v>
      </c>
      <c r="S1116" t="s">
        <v>240</v>
      </c>
      <c r="T1116" t="s">
        <v>240</v>
      </c>
      <c r="U1116" t="s">
        <v>240</v>
      </c>
      <c r="V1116" t="s">
        <v>240</v>
      </c>
      <c r="W1116" t="s">
        <v>240</v>
      </c>
      <c r="X1116" t="s">
        <v>240</v>
      </c>
      <c r="Y1116" t="s">
        <v>240</v>
      </c>
      <c r="Z1116" t="s">
        <v>240</v>
      </c>
      <c r="AA1116" t="s">
        <v>240</v>
      </c>
      <c r="AB1116" t="s">
        <v>240</v>
      </c>
      <c r="AC1116" t="s">
        <v>240</v>
      </c>
      <c r="AD1116" t="s">
        <v>240</v>
      </c>
      <c r="AE1116" t="s">
        <v>240</v>
      </c>
      <c r="AF1116" t="s">
        <v>240</v>
      </c>
      <c r="AG1116" t="s">
        <v>240</v>
      </c>
      <c r="AH1116" t="s">
        <v>240</v>
      </c>
      <c r="AI1116" t="s">
        <v>240</v>
      </c>
      <c r="AJ1116" t="s">
        <v>240</v>
      </c>
      <c r="AK1116" t="s">
        <v>240</v>
      </c>
      <c r="AL1116" t="s">
        <v>240</v>
      </c>
      <c r="AM1116" t="s">
        <v>240</v>
      </c>
      <c r="AN1116" t="s">
        <v>240</v>
      </c>
      <c r="AO1116" t="s">
        <v>240</v>
      </c>
      <c r="AP1116" t="s">
        <v>240</v>
      </c>
      <c r="AQ1116" t="s">
        <v>240</v>
      </c>
      <c r="AR1116" t="s">
        <v>240</v>
      </c>
      <c r="AS1116"/>
      <c r="AT1116" t="s">
        <v>240</v>
      </c>
      <c r="AU1116" t="s">
        <v>240</v>
      </c>
      <c r="AV1116" t="s">
        <v>240</v>
      </c>
      <c r="AW1116" t="s">
        <v>240</v>
      </c>
      <c r="AX1116" s="259" t="s">
        <v>240</v>
      </c>
      <c r="AY1116"/>
      <c r="AZ1116" t="s">
        <v>240</v>
      </c>
    </row>
    <row r="1117" spans="1:52" ht="15" x14ac:dyDescent="0.25">
      <c r="A1117" s="272">
        <v>707464</v>
      </c>
      <c r="B1117" s="268" t="s">
        <v>261</v>
      </c>
      <c r="C1117" s="264" t="s">
        <v>188</v>
      </c>
      <c r="D1117" s="264" t="s">
        <v>188</v>
      </c>
      <c r="E1117" s="264" t="s">
        <v>188</v>
      </c>
      <c r="F1117" s="264" t="s">
        <v>188</v>
      </c>
      <c r="G1117" s="264" t="s">
        <v>188</v>
      </c>
      <c r="H1117" s="264" t="s">
        <v>188</v>
      </c>
      <c r="I1117" s="264" t="s">
        <v>187</v>
      </c>
      <c r="J1117" s="264" t="s">
        <v>187</v>
      </c>
      <c r="K1117" s="264" t="s">
        <v>187</v>
      </c>
      <c r="L1117" s="264" t="s">
        <v>187</v>
      </c>
      <c r="M1117" t="s">
        <v>188</v>
      </c>
      <c r="N1117" t="s">
        <v>186</v>
      </c>
      <c r="O1117" s="264" t="s">
        <v>240</v>
      </c>
      <c r="P1117" s="264" t="s">
        <v>240</v>
      </c>
      <c r="Q1117" s="264" t="s">
        <v>240</v>
      </c>
      <c r="R1117" s="264" t="s">
        <v>240</v>
      </c>
      <c r="S1117" s="264" t="s">
        <v>240</v>
      </c>
      <c r="T1117" s="264" t="s">
        <v>240</v>
      </c>
      <c r="U1117" s="264" t="s">
        <v>240</v>
      </c>
      <c r="V1117" s="264" t="s">
        <v>240</v>
      </c>
      <c r="W1117" s="264" t="s">
        <v>240</v>
      </c>
      <c r="X1117" s="264" t="s">
        <v>240</v>
      </c>
      <c r="Y1117" s="264" t="s">
        <v>240</v>
      </c>
      <c r="Z1117" s="264" t="s">
        <v>240</v>
      </c>
      <c r="AA1117" s="264" t="s">
        <v>240</v>
      </c>
      <c r="AB1117" s="264" t="s">
        <v>240</v>
      </c>
      <c r="AC1117" s="264" t="s">
        <v>240</v>
      </c>
      <c r="AD1117" s="264" t="s">
        <v>240</v>
      </c>
      <c r="AE1117" s="264" t="s">
        <v>240</v>
      </c>
      <c r="AF1117" s="264" t="s">
        <v>240</v>
      </c>
      <c r="AG1117" s="264" t="s">
        <v>240</v>
      </c>
      <c r="AH1117" s="264" t="s">
        <v>240</v>
      </c>
      <c r="AI1117" s="264" t="s">
        <v>240</v>
      </c>
      <c r="AJ1117" s="264" t="s">
        <v>240</v>
      </c>
      <c r="AK1117" s="264" t="s">
        <v>240</v>
      </c>
      <c r="AL1117" s="264" t="s">
        <v>240</v>
      </c>
      <c r="AM1117" s="264" t="s">
        <v>240</v>
      </c>
      <c r="AN1117" s="264" t="s">
        <v>240</v>
      </c>
      <c r="AO1117" s="264" t="s">
        <v>240</v>
      </c>
      <c r="AP1117" s="264" t="s">
        <v>240</v>
      </c>
      <c r="AQ1117" s="264" t="s">
        <v>240</v>
      </c>
      <c r="AR1117" s="264" t="s">
        <v>240</v>
      </c>
      <c r="AS1117" s="264" t="s">
        <v>240</v>
      </c>
      <c r="AT1117" s="264" t="s">
        <v>240</v>
      </c>
      <c r="AU1117" s="264" t="s">
        <v>240</v>
      </c>
      <c r="AV1117" s="264" t="s">
        <v>240</v>
      </c>
      <c r="AW1117" s="264" t="s">
        <v>240</v>
      </c>
      <c r="AX1117" s="264" t="s">
        <v>240</v>
      </c>
      <c r="AY1117" s="264" t="s">
        <v>2044</v>
      </c>
      <c r="AZ1117" t="s">
        <v>240</v>
      </c>
    </row>
    <row r="1118" spans="1:52" ht="15" x14ac:dyDescent="0.25">
      <c r="A1118" s="273">
        <v>707465</v>
      </c>
      <c r="B1118" s="274" t="s">
        <v>261</v>
      </c>
      <c r="C1118" t="s">
        <v>188</v>
      </c>
      <c r="D1118" t="s">
        <v>186</v>
      </c>
      <c r="E1118" t="s">
        <v>188</v>
      </c>
      <c r="F1118" t="s">
        <v>188</v>
      </c>
      <c r="G1118" t="s">
        <v>188</v>
      </c>
      <c r="H1118" t="s">
        <v>188</v>
      </c>
      <c r="I1118" t="s">
        <v>188</v>
      </c>
      <c r="J1118" t="s">
        <v>188</v>
      </c>
      <c r="K1118" t="s">
        <v>188</v>
      </c>
      <c r="L1118" t="s">
        <v>188</v>
      </c>
      <c r="M1118" t="s">
        <v>188</v>
      </c>
      <c r="N1118" t="s">
        <v>188</v>
      </c>
      <c r="O1118" t="s">
        <v>240</v>
      </c>
      <c r="P1118" t="s">
        <v>240</v>
      </c>
      <c r="Q1118" t="s">
        <v>240</v>
      </c>
      <c r="R1118" t="s">
        <v>240</v>
      </c>
      <c r="S1118" t="s">
        <v>240</v>
      </c>
      <c r="T1118" t="s">
        <v>240</v>
      </c>
      <c r="U1118" t="s">
        <v>240</v>
      </c>
      <c r="V1118" t="s">
        <v>240</v>
      </c>
      <c r="W1118" t="s">
        <v>240</v>
      </c>
      <c r="X1118" t="s">
        <v>240</v>
      </c>
      <c r="Y1118" t="s">
        <v>240</v>
      </c>
      <c r="Z1118" t="s">
        <v>240</v>
      </c>
      <c r="AA1118" t="s">
        <v>240</v>
      </c>
      <c r="AB1118" t="s">
        <v>240</v>
      </c>
      <c r="AC1118" t="s">
        <v>240</v>
      </c>
      <c r="AD1118" t="s">
        <v>240</v>
      </c>
      <c r="AE1118" t="s">
        <v>240</v>
      </c>
      <c r="AF1118" t="s">
        <v>240</v>
      </c>
      <c r="AG1118" t="s">
        <v>240</v>
      </c>
      <c r="AH1118" t="s">
        <v>240</v>
      </c>
      <c r="AI1118" t="s">
        <v>240</v>
      </c>
      <c r="AJ1118" t="s">
        <v>240</v>
      </c>
      <c r="AK1118" t="s">
        <v>240</v>
      </c>
      <c r="AL1118" t="s">
        <v>240</v>
      </c>
      <c r="AM1118" t="s">
        <v>240</v>
      </c>
      <c r="AN1118" t="s">
        <v>240</v>
      </c>
      <c r="AO1118" t="s">
        <v>240</v>
      </c>
      <c r="AP1118" t="s">
        <v>240</v>
      </c>
      <c r="AQ1118" t="s">
        <v>240</v>
      </c>
      <c r="AR1118" t="s">
        <v>240</v>
      </c>
      <c r="AS1118" t="s">
        <v>240</v>
      </c>
      <c r="AT1118" t="s">
        <v>240</v>
      </c>
      <c r="AU1118" t="s">
        <v>240</v>
      </c>
      <c r="AV1118" t="s">
        <v>240</v>
      </c>
      <c r="AW1118" t="s">
        <v>240</v>
      </c>
      <c r="AX1118" s="259" t="s">
        <v>240</v>
      </c>
      <c r="AY1118"/>
      <c r="AZ1118" t="s">
        <v>240</v>
      </c>
    </row>
    <row r="1119" spans="1:52" ht="15" x14ac:dyDescent="0.25">
      <c r="A1119" s="272">
        <v>707466</v>
      </c>
      <c r="B1119" s="268" t="s">
        <v>261</v>
      </c>
      <c r="C1119" s="264" t="s">
        <v>188</v>
      </c>
      <c r="D1119" s="264" t="s">
        <v>188</v>
      </c>
      <c r="E1119" s="264" t="s">
        <v>188</v>
      </c>
      <c r="F1119" s="264" t="s">
        <v>188</v>
      </c>
      <c r="G1119" s="264" t="s">
        <v>188</v>
      </c>
      <c r="H1119" s="264" t="s">
        <v>188</v>
      </c>
      <c r="I1119" s="264" t="s">
        <v>187</v>
      </c>
      <c r="J1119" s="264" t="s">
        <v>187</v>
      </c>
      <c r="K1119" s="264" t="s">
        <v>187</v>
      </c>
      <c r="L1119" s="264" t="s">
        <v>187</v>
      </c>
      <c r="M1119" t="s">
        <v>186</v>
      </c>
      <c r="N1119" t="s">
        <v>186</v>
      </c>
      <c r="O1119" s="264" t="s">
        <v>240</v>
      </c>
      <c r="P1119" s="264" t="s">
        <v>240</v>
      </c>
      <c r="Q1119" s="264" t="s">
        <v>240</v>
      </c>
      <c r="R1119" s="264" t="s">
        <v>240</v>
      </c>
      <c r="S1119" s="264" t="s">
        <v>240</v>
      </c>
      <c r="T1119" s="264" t="s">
        <v>240</v>
      </c>
      <c r="U1119" s="264" t="s">
        <v>240</v>
      </c>
      <c r="V1119" s="264" t="s">
        <v>240</v>
      </c>
      <c r="W1119" s="264" t="s">
        <v>240</v>
      </c>
      <c r="X1119" s="264" t="s">
        <v>240</v>
      </c>
      <c r="Y1119" s="264" t="s">
        <v>240</v>
      </c>
      <c r="Z1119" s="264" t="s">
        <v>240</v>
      </c>
      <c r="AA1119" s="264" t="s">
        <v>240</v>
      </c>
      <c r="AB1119" s="264" t="s">
        <v>240</v>
      </c>
      <c r="AC1119" s="264" t="s">
        <v>240</v>
      </c>
      <c r="AD1119" s="264" t="s">
        <v>240</v>
      </c>
      <c r="AE1119" s="264" t="s">
        <v>240</v>
      </c>
      <c r="AF1119" s="264" t="s">
        <v>240</v>
      </c>
      <c r="AG1119" s="264" t="s">
        <v>240</v>
      </c>
      <c r="AH1119" s="264" t="s">
        <v>240</v>
      </c>
      <c r="AI1119" s="264" t="s">
        <v>240</v>
      </c>
      <c r="AJ1119" s="264" t="s">
        <v>240</v>
      </c>
      <c r="AK1119" s="264" t="s">
        <v>240</v>
      </c>
      <c r="AL1119" s="264" t="s">
        <v>240</v>
      </c>
      <c r="AM1119" s="264" t="s">
        <v>240</v>
      </c>
      <c r="AN1119" s="264" t="s">
        <v>240</v>
      </c>
      <c r="AO1119" s="264" t="s">
        <v>240</v>
      </c>
      <c r="AP1119" s="264" t="s">
        <v>240</v>
      </c>
      <c r="AQ1119" s="264" t="s">
        <v>240</v>
      </c>
      <c r="AR1119" s="264" t="s">
        <v>240</v>
      </c>
      <c r="AS1119" s="264" t="s">
        <v>240</v>
      </c>
      <c r="AT1119" s="264" t="s">
        <v>240</v>
      </c>
      <c r="AU1119" s="264" t="s">
        <v>240</v>
      </c>
      <c r="AV1119" s="264" t="s">
        <v>240</v>
      </c>
      <c r="AW1119" s="264" t="s">
        <v>240</v>
      </c>
      <c r="AX1119" s="264" t="s">
        <v>240</v>
      </c>
      <c r="AY1119" s="264" t="s">
        <v>2044</v>
      </c>
      <c r="AZ1119" t="s">
        <v>240</v>
      </c>
    </row>
    <row r="1120" spans="1:52" ht="15" x14ac:dyDescent="0.25">
      <c r="A1120" s="273">
        <v>707467</v>
      </c>
      <c r="B1120" s="274" t="s">
        <v>261</v>
      </c>
      <c r="C1120" t="s">
        <v>188</v>
      </c>
      <c r="D1120" t="s">
        <v>187</v>
      </c>
      <c r="E1120" t="s">
        <v>188</v>
      </c>
      <c r="F1120" t="s">
        <v>188</v>
      </c>
      <c r="G1120" t="s">
        <v>188</v>
      </c>
      <c r="H1120" t="s">
        <v>188</v>
      </c>
      <c r="I1120" t="s">
        <v>187</v>
      </c>
      <c r="J1120" t="s">
        <v>187</v>
      </c>
      <c r="K1120" t="s">
        <v>187</v>
      </c>
      <c r="L1120" t="s">
        <v>187</v>
      </c>
      <c r="M1120" t="s">
        <v>187</v>
      </c>
      <c r="N1120" t="s">
        <v>187</v>
      </c>
      <c r="O1120" t="s">
        <v>240</v>
      </c>
      <c r="P1120" t="s">
        <v>240</v>
      </c>
      <c r="Q1120" t="s">
        <v>240</v>
      </c>
      <c r="R1120" t="s">
        <v>240</v>
      </c>
      <c r="S1120" t="s">
        <v>240</v>
      </c>
      <c r="T1120" t="s">
        <v>240</v>
      </c>
      <c r="U1120" t="s">
        <v>240</v>
      </c>
      <c r="V1120" t="s">
        <v>240</v>
      </c>
      <c r="W1120" t="s">
        <v>240</v>
      </c>
      <c r="X1120" t="s">
        <v>240</v>
      </c>
      <c r="Y1120" t="s">
        <v>240</v>
      </c>
      <c r="Z1120" t="s">
        <v>240</v>
      </c>
      <c r="AA1120" t="s">
        <v>240</v>
      </c>
      <c r="AB1120" t="s">
        <v>240</v>
      </c>
      <c r="AC1120" t="s">
        <v>240</v>
      </c>
      <c r="AD1120" t="s">
        <v>240</v>
      </c>
      <c r="AE1120" t="s">
        <v>240</v>
      </c>
      <c r="AF1120" t="s">
        <v>240</v>
      </c>
      <c r="AG1120" t="s">
        <v>240</v>
      </c>
      <c r="AH1120" t="s">
        <v>240</v>
      </c>
      <c r="AI1120" t="s">
        <v>240</v>
      </c>
      <c r="AJ1120" t="s">
        <v>240</v>
      </c>
      <c r="AK1120" t="s">
        <v>240</v>
      </c>
      <c r="AL1120" t="s">
        <v>240</v>
      </c>
      <c r="AM1120" t="s">
        <v>240</v>
      </c>
      <c r="AN1120" t="s">
        <v>240</v>
      </c>
      <c r="AO1120" t="s">
        <v>240</v>
      </c>
      <c r="AP1120" t="s">
        <v>240</v>
      </c>
      <c r="AQ1120" t="s">
        <v>240</v>
      </c>
      <c r="AR1120" t="s">
        <v>240</v>
      </c>
      <c r="AS1120"/>
      <c r="AT1120" t="s">
        <v>240</v>
      </c>
      <c r="AU1120" t="s">
        <v>240</v>
      </c>
      <c r="AV1120" t="s">
        <v>240</v>
      </c>
      <c r="AW1120" t="s">
        <v>240</v>
      </c>
      <c r="AX1120" s="259" t="s">
        <v>240</v>
      </c>
      <c r="AY1120"/>
      <c r="AZ1120" t="s">
        <v>240</v>
      </c>
    </row>
    <row r="1121" spans="1:52" ht="15" x14ac:dyDescent="0.25">
      <c r="A1121" s="273">
        <v>707468</v>
      </c>
      <c r="B1121" s="274" t="s">
        <v>468</v>
      </c>
      <c r="C1121" t="s">
        <v>2124</v>
      </c>
      <c r="D1121" t="s">
        <v>2124</v>
      </c>
      <c r="E1121" t="s">
        <v>2124</v>
      </c>
      <c r="F1121" t="s">
        <v>2124</v>
      </c>
      <c r="G1121" t="s">
        <v>2124</v>
      </c>
      <c r="H1121" t="s">
        <v>2124</v>
      </c>
      <c r="I1121" t="s">
        <v>2124</v>
      </c>
      <c r="J1121" t="s">
        <v>2124</v>
      </c>
      <c r="K1121" t="s">
        <v>2124</v>
      </c>
      <c r="L1121" t="s">
        <v>2124</v>
      </c>
      <c r="M1121" t="s">
        <v>2124</v>
      </c>
      <c r="N1121" t="s">
        <v>2124</v>
      </c>
      <c r="O1121" t="s">
        <v>2124</v>
      </c>
      <c r="P1121" t="s">
        <v>2124</v>
      </c>
      <c r="Q1121" t="s">
        <v>2124</v>
      </c>
      <c r="R1121" t="s">
        <v>2124</v>
      </c>
      <c r="S1121" t="s">
        <v>2124</v>
      </c>
      <c r="T1121" t="s">
        <v>2124</v>
      </c>
      <c r="U1121" t="s">
        <v>2124</v>
      </c>
      <c r="V1121" t="s">
        <v>2124</v>
      </c>
      <c r="W1121" t="s">
        <v>2124</v>
      </c>
      <c r="X1121" t="s">
        <v>2124</v>
      </c>
      <c r="Y1121" t="s">
        <v>2124</v>
      </c>
      <c r="Z1121" t="s">
        <v>2124</v>
      </c>
      <c r="AA1121" t="s">
        <v>240</v>
      </c>
      <c r="AB1121" t="s">
        <v>240</v>
      </c>
      <c r="AC1121" t="s">
        <v>240</v>
      </c>
      <c r="AD1121" t="s">
        <v>240</v>
      </c>
      <c r="AE1121" t="s">
        <v>240</v>
      </c>
      <c r="AF1121" t="s">
        <v>240</v>
      </c>
      <c r="AG1121" t="s">
        <v>240</v>
      </c>
      <c r="AH1121" t="s">
        <v>240</v>
      </c>
      <c r="AI1121" t="s">
        <v>240</v>
      </c>
      <c r="AJ1121" t="s">
        <v>240</v>
      </c>
      <c r="AK1121" t="s">
        <v>240</v>
      </c>
      <c r="AL1121" t="s">
        <v>240</v>
      </c>
      <c r="AM1121" t="s">
        <v>240</v>
      </c>
      <c r="AN1121" t="s">
        <v>240</v>
      </c>
      <c r="AO1121" t="s">
        <v>240</v>
      </c>
      <c r="AP1121" t="s">
        <v>240</v>
      </c>
      <c r="AQ1121" t="s">
        <v>240</v>
      </c>
      <c r="AR1121" t="s">
        <v>240</v>
      </c>
      <c r="AS1121" t="s">
        <v>240</v>
      </c>
      <c r="AT1121" t="s">
        <v>240</v>
      </c>
      <c r="AU1121" t="s">
        <v>240</v>
      </c>
      <c r="AV1121" t="s">
        <v>240</v>
      </c>
      <c r="AW1121" t="s">
        <v>240</v>
      </c>
      <c r="AX1121" s="259" t="s">
        <v>240</v>
      </c>
      <c r="AY1121"/>
      <c r="AZ1121" t="s">
        <v>5190</v>
      </c>
    </row>
    <row r="1122" spans="1:52" ht="15" x14ac:dyDescent="0.25">
      <c r="A1122" s="272">
        <v>707469</v>
      </c>
      <c r="B1122" s="268" t="s">
        <v>261</v>
      </c>
      <c r="C1122" s="264" t="s">
        <v>187</v>
      </c>
      <c r="D1122" s="264" t="s">
        <v>187</v>
      </c>
      <c r="E1122" s="264" t="s">
        <v>187</v>
      </c>
      <c r="F1122" s="264" t="s">
        <v>187</v>
      </c>
      <c r="G1122" s="264" t="s">
        <v>187</v>
      </c>
      <c r="H1122" s="264" t="s">
        <v>187</v>
      </c>
      <c r="I1122" s="264" t="s">
        <v>187</v>
      </c>
      <c r="J1122" s="264" t="s">
        <v>187</v>
      </c>
      <c r="K1122" s="264" t="s">
        <v>187</v>
      </c>
      <c r="L1122" s="264" t="s">
        <v>187</v>
      </c>
      <c r="M1122" t="s">
        <v>2124</v>
      </c>
      <c r="N1122" t="s">
        <v>186</v>
      </c>
      <c r="O1122" s="264" t="s">
        <v>240</v>
      </c>
      <c r="P1122" s="264" t="s">
        <v>240</v>
      </c>
      <c r="Q1122" s="264" t="s">
        <v>240</v>
      </c>
      <c r="R1122" s="264" t="s">
        <v>240</v>
      </c>
      <c r="S1122" s="264" t="s">
        <v>240</v>
      </c>
      <c r="T1122" s="264" t="s">
        <v>240</v>
      </c>
      <c r="U1122" s="264" t="s">
        <v>240</v>
      </c>
      <c r="V1122" s="264" t="s">
        <v>240</v>
      </c>
      <c r="W1122" s="264" t="s">
        <v>240</v>
      </c>
      <c r="X1122" s="264" t="s">
        <v>240</v>
      </c>
      <c r="Y1122" s="264" t="s">
        <v>240</v>
      </c>
      <c r="Z1122" s="264" t="s">
        <v>240</v>
      </c>
      <c r="AA1122" s="264" t="s">
        <v>240</v>
      </c>
      <c r="AB1122" s="264" t="s">
        <v>240</v>
      </c>
      <c r="AC1122" s="264" t="s">
        <v>240</v>
      </c>
      <c r="AD1122" s="264" t="s">
        <v>240</v>
      </c>
      <c r="AE1122" s="264" t="s">
        <v>240</v>
      </c>
      <c r="AF1122" s="264" t="s">
        <v>240</v>
      </c>
      <c r="AG1122" s="264" t="s">
        <v>240</v>
      </c>
      <c r="AH1122" s="264" t="s">
        <v>240</v>
      </c>
      <c r="AI1122" s="264" t="s">
        <v>240</v>
      </c>
      <c r="AJ1122" s="264" t="s">
        <v>240</v>
      </c>
      <c r="AK1122" s="264" t="s">
        <v>240</v>
      </c>
      <c r="AL1122" s="264" t="s">
        <v>240</v>
      </c>
      <c r="AM1122" s="264" t="s">
        <v>240</v>
      </c>
      <c r="AN1122" s="264" t="s">
        <v>240</v>
      </c>
      <c r="AO1122" s="264" t="s">
        <v>240</v>
      </c>
      <c r="AP1122" s="264" t="s">
        <v>240</v>
      </c>
      <c r="AQ1122" s="264" t="s">
        <v>240</v>
      </c>
      <c r="AR1122" s="264" t="s">
        <v>240</v>
      </c>
      <c r="AS1122" s="264" t="s">
        <v>240</v>
      </c>
      <c r="AT1122" s="264" t="s">
        <v>240</v>
      </c>
      <c r="AU1122" s="264" t="s">
        <v>240</v>
      </c>
      <c r="AV1122" s="264" t="s">
        <v>240</v>
      </c>
      <c r="AW1122" s="264" t="s">
        <v>240</v>
      </c>
      <c r="AX1122" s="264" t="s">
        <v>240</v>
      </c>
      <c r="AY1122" s="264" t="s">
        <v>2044</v>
      </c>
      <c r="AZ1122" t="s">
        <v>240</v>
      </c>
    </row>
    <row r="1123" spans="1:52" ht="15" x14ac:dyDescent="0.25">
      <c r="A1123" s="273">
        <v>707470</v>
      </c>
      <c r="B1123" s="274" t="s">
        <v>261</v>
      </c>
      <c r="C1123" t="s">
        <v>240</v>
      </c>
      <c r="D1123" t="s">
        <v>240</v>
      </c>
      <c r="E1123" t="s">
        <v>240</v>
      </c>
      <c r="F1123" t="s">
        <v>240</v>
      </c>
      <c r="G1123" t="s">
        <v>240</v>
      </c>
      <c r="H1123" t="s">
        <v>240</v>
      </c>
      <c r="I1123" t="s">
        <v>240</v>
      </c>
      <c r="J1123" t="s">
        <v>240</v>
      </c>
      <c r="K1123" t="s">
        <v>240</v>
      </c>
      <c r="L1123" t="s">
        <v>240</v>
      </c>
      <c r="M1123" t="s">
        <v>240</v>
      </c>
      <c r="N1123" t="s">
        <v>240</v>
      </c>
      <c r="O1123" t="s">
        <v>240</v>
      </c>
      <c r="P1123" t="s">
        <v>240</v>
      </c>
      <c r="Q1123" t="s">
        <v>240</v>
      </c>
      <c r="R1123" t="s">
        <v>240</v>
      </c>
      <c r="S1123" t="s">
        <v>240</v>
      </c>
      <c r="T1123" t="s">
        <v>240</v>
      </c>
      <c r="U1123" t="s">
        <v>240</v>
      </c>
      <c r="V1123" t="s">
        <v>240</v>
      </c>
      <c r="W1123" t="s">
        <v>240</v>
      </c>
      <c r="X1123" t="s">
        <v>240</v>
      </c>
      <c r="Y1123" t="s">
        <v>240</v>
      </c>
      <c r="Z1123" t="s">
        <v>240</v>
      </c>
      <c r="AA1123" t="s">
        <v>240</v>
      </c>
      <c r="AB1123" t="s">
        <v>240</v>
      </c>
      <c r="AC1123" t="s">
        <v>240</v>
      </c>
      <c r="AD1123" t="s">
        <v>240</v>
      </c>
      <c r="AE1123" t="s">
        <v>240</v>
      </c>
      <c r="AF1123" t="s">
        <v>240</v>
      </c>
      <c r="AG1123" t="s">
        <v>240</v>
      </c>
      <c r="AH1123" t="s">
        <v>240</v>
      </c>
      <c r="AI1123" t="s">
        <v>240</v>
      </c>
      <c r="AJ1123" t="s">
        <v>240</v>
      </c>
      <c r="AK1123" t="s">
        <v>240</v>
      </c>
      <c r="AL1123" t="s">
        <v>240</v>
      </c>
      <c r="AM1123" t="s">
        <v>240</v>
      </c>
      <c r="AN1123" t="s">
        <v>240</v>
      </c>
      <c r="AO1123" t="s">
        <v>240</v>
      </c>
      <c r="AP1123" t="s">
        <v>240</v>
      </c>
      <c r="AQ1123" t="s">
        <v>240</v>
      </c>
      <c r="AR1123" t="s">
        <v>240</v>
      </c>
      <c r="AS1123" t="s">
        <v>240</v>
      </c>
      <c r="AT1123" t="s">
        <v>240</v>
      </c>
      <c r="AU1123" t="s">
        <v>240</v>
      </c>
      <c r="AV1123" t="s">
        <v>240</v>
      </c>
      <c r="AW1123" t="s">
        <v>240</v>
      </c>
      <c r="AX1123" s="259" t="s">
        <v>240</v>
      </c>
      <c r="AY1123"/>
      <c r="AZ1123" t="s">
        <v>240</v>
      </c>
    </row>
    <row r="1124" spans="1:52" ht="15" x14ac:dyDescent="0.25">
      <c r="A1124" s="272">
        <v>707471</v>
      </c>
      <c r="B1124" s="268" t="s">
        <v>261</v>
      </c>
      <c r="C1124" s="264" t="s">
        <v>188</v>
      </c>
      <c r="D1124" s="264" t="s">
        <v>187</v>
      </c>
      <c r="E1124" s="264" t="s">
        <v>187</v>
      </c>
      <c r="F1124" s="264" t="s">
        <v>187</v>
      </c>
      <c r="G1124" s="264" t="s">
        <v>187</v>
      </c>
      <c r="H1124" s="264" t="s">
        <v>188</v>
      </c>
      <c r="I1124" s="264" t="s">
        <v>187</v>
      </c>
      <c r="J1124" s="264" t="s">
        <v>187</v>
      </c>
      <c r="K1124" s="264" t="s">
        <v>187</v>
      </c>
      <c r="L1124" s="264" t="s">
        <v>187</v>
      </c>
      <c r="M1124" t="s">
        <v>186</v>
      </c>
      <c r="N1124" t="s">
        <v>186</v>
      </c>
      <c r="O1124" s="264" t="s">
        <v>240</v>
      </c>
      <c r="P1124" s="264" t="s">
        <v>240</v>
      </c>
      <c r="Q1124" s="264" t="s">
        <v>240</v>
      </c>
      <c r="R1124" s="264" t="s">
        <v>240</v>
      </c>
      <c r="S1124" s="264" t="s">
        <v>240</v>
      </c>
      <c r="T1124" s="264" t="s">
        <v>240</v>
      </c>
      <c r="U1124" s="264" t="s">
        <v>240</v>
      </c>
      <c r="V1124" s="264" t="s">
        <v>240</v>
      </c>
      <c r="W1124" s="264" t="s">
        <v>240</v>
      </c>
      <c r="X1124" s="264" t="s">
        <v>240</v>
      </c>
      <c r="Y1124" s="264" t="s">
        <v>240</v>
      </c>
      <c r="Z1124" s="264" t="s">
        <v>240</v>
      </c>
      <c r="AA1124" s="264" t="s">
        <v>240</v>
      </c>
      <c r="AB1124" s="264" t="s">
        <v>240</v>
      </c>
      <c r="AC1124" s="264" t="s">
        <v>240</v>
      </c>
      <c r="AD1124" s="264" t="s">
        <v>240</v>
      </c>
      <c r="AE1124" s="264" t="s">
        <v>240</v>
      </c>
      <c r="AF1124" s="264" t="s">
        <v>240</v>
      </c>
      <c r="AG1124" s="264" t="s">
        <v>240</v>
      </c>
      <c r="AH1124" s="264" t="s">
        <v>240</v>
      </c>
      <c r="AI1124" s="264" t="s">
        <v>240</v>
      </c>
      <c r="AJ1124" s="264" t="s">
        <v>240</v>
      </c>
      <c r="AK1124" s="264" t="s">
        <v>240</v>
      </c>
      <c r="AL1124" s="264" t="s">
        <v>240</v>
      </c>
      <c r="AM1124" s="264" t="s">
        <v>240</v>
      </c>
      <c r="AN1124" s="264" t="s">
        <v>240</v>
      </c>
      <c r="AO1124" s="264" t="s">
        <v>240</v>
      </c>
      <c r="AP1124" s="264" t="s">
        <v>240</v>
      </c>
      <c r="AQ1124" s="264" t="s">
        <v>240</v>
      </c>
      <c r="AR1124" s="264" t="s">
        <v>240</v>
      </c>
      <c r="AS1124" s="264" t="s">
        <v>240</v>
      </c>
      <c r="AT1124" s="264" t="s">
        <v>240</v>
      </c>
      <c r="AU1124" s="264" t="s">
        <v>240</v>
      </c>
      <c r="AV1124" s="264" t="s">
        <v>240</v>
      </c>
      <c r="AW1124" s="264" t="s">
        <v>240</v>
      </c>
      <c r="AX1124" s="264" t="s">
        <v>240</v>
      </c>
      <c r="AY1124" s="264" t="s">
        <v>2044</v>
      </c>
      <c r="AZ1124" t="s">
        <v>240</v>
      </c>
    </row>
    <row r="1125" spans="1:52" ht="15" x14ac:dyDescent="0.25">
      <c r="A1125" s="272">
        <v>707472</v>
      </c>
      <c r="B1125" s="268" t="s">
        <v>261</v>
      </c>
      <c r="C1125" s="264" t="s">
        <v>187</v>
      </c>
      <c r="D1125" s="264" t="s">
        <v>187</v>
      </c>
      <c r="E1125" s="264" t="s">
        <v>187</v>
      </c>
      <c r="F1125" s="264" t="s">
        <v>187</v>
      </c>
      <c r="G1125" s="264" t="s">
        <v>187</v>
      </c>
      <c r="H1125" s="264" t="s">
        <v>187</v>
      </c>
      <c r="I1125" s="264" t="s">
        <v>187</v>
      </c>
      <c r="J1125" s="264" t="s">
        <v>187</v>
      </c>
      <c r="K1125" s="264" t="s">
        <v>187</v>
      </c>
      <c r="L1125" s="264" t="s">
        <v>187</v>
      </c>
      <c r="M1125" t="s">
        <v>188</v>
      </c>
      <c r="N1125" t="s">
        <v>186</v>
      </c>
      <c r="O1125" s="264" t="s">
        <v>240</v>
      </c>
      <c r="P1125" s="264" t="s">
        <v>240</v>
      </c>
      <c r="Q1125" s="264" t="s">
        <v>240</v>
      </c>
      <c r="R1125" s="264" t="s">
        <v>240</v>
      </c>
      <c r="S1125" s="264" t="s">
        <v>240</v>
      </c>
      <c r="T1125" s="264" t="s">
        <v>240</v>
      </c>
      <c r="U1125" s="264" t="s">
        <v>240</v>
      </c>
      <c r="V1125" s="264" t="s">
        <v>240</v>
      </c>
      <c r="W1125" s="264" t="s">
        <v>240</v>
      </c>
      <c r="X1125" s="264" t="s">
        <v>240</v>
      </c>
      <c r="Y1125" s="264" t="s">
        <v>240</v>
      </c>
      <c r="Z1125" s="264" t="s">
        <v>240</v>
      </c>
      <c r="AA1125" s="264" t="s">
        <v>240</v>
      </c>
      <c r="AB1125" s="264" t="s">
        <v>240</v>
      </c>
      <c r="AC1125" s="264" t="s">
        <v>240</v>
      </c>
      <c r="AD1125" s="264" t="s">
        <v>240</v>
      </c>
      <c r="AE1125" s="264" t="s">
        <v>240</v>
      </c>
      <c r="AF1125" s="264" t="s">
        <v>240</v>
      </c>
      <c r="AG1125" s="264" t="s">
        <v>240</v>
      </c>
      <c r="AH1125" s="264" t="s">
        <v>240</v>
      </c>
      <c r="AI1125" s="264" t="s">
        <v>240</v>
      </c>
      <c r="AJ1125" s="264" t="s">
        <v>240</v>
      </c>
      <c r="AK1125" s="264" t="s">
        <v>240</v>
      </c>
      <c r="AL1125" s="264" t="s">
        <v>240</v>
      </c>
      <c r="AM1125" s="264" t="s">
        <v>240</v>
      </c>
      <c r="AN1125" s="264" t="s">
        <v>240</v>
      </c>
      <c r="AO1125" s="264" t="s">
        <v>240</v>
      </c>
      <c r="AP1125" s="264" t="s">
        <v>240</v>
      </c>
      <c r="AQ1125" s="264" t="s">
        <v>240</v>
      </c>
      <c r="AR1125" s="264" t="s">
        <v>240</v>
      </c>
      <c r="AS1125" s="264" t="s">
        <v>240</v>
      </c>
      <c r="AT1125" s="264" t="s">
        <v>240</v>
      </c>
      <c r="AU1125" s="264" t="s">
        <v>240</v>
      </c>
      <c r="AV1125" s="264" t="s">
        <v>240</v>
      </c>
      <c r="AW1125" s="264" t="s">
        <v>240</v>
      </c>
      <c r="AX1125" s="264" t="s">
        <v>240</v>
      </c>
      <c r="AY1125" s="264" t="s">
        <v>2044</v>
      </c>
      <c r="AZ1125" t="s">
        <v>240</v>
      </c>
    </row>
    <row r="1126" spans="1:52" ht="15" x14ac:dyDescent="0.25">
      <c r="A1126" s="273">
        <v>707473</v>
      </c>
      <c r="B1126" s="274" t="s">
        <v>261</v>
      </c>
      <c r="C1126" t="s">
        <v>240</v>
      </c>
      <c r="D1126" t="s">
        <v>240</v>
      </c>
      <c r="E1126" t="s">
        <v>240</v>
      </c>
      <c r="F1126" t="s">
        <v>240</v>
      </c>
      <c r="G1126" t="s">
        <v>240</v>
      </c>
      <c r="H1126" t="s">
        <v>240</v>
      </c>
      <c r="I1126" t="s">
        <v>240</v>
      </c>
      <c r="J1126" t="s">
        <v>240</v>
      </c>
      <c r="K1126" t="s">
        <v>240</v>
      </c>
      <c r="L1126" t="s">
        <v>240</v>
      </c>
      <c r="M1126" t="s">
        <v>240</v>
      </c>
      <c r="N1126" t="s">
        <v>240</v>
      </c>
      <c r="O1126" t="s">
        <v>240</v>
      </c>
      <c r="P1126" t="s">
        <v>240</v>
      </c>
      <c r="Q1126" t="s">
        <v>240</v>
      </c>
      <c r="R1126" t="s">
        <v>240</v>
      </c>
      <c r="S1126" t="s">
        <v>240</v>
      </c>
      <c r="T1126" t="s">
        <v>240</v>
      </c>
      <c r="U1126" t="s">
        <v>240</v>
      </c>
      <c r="V1126" t="s">
        <v>240</v>
      </c>
      <c r="W1126" t="s">
        <v>240</v>
      </c>
      <c r="X1126" t="s">
        <v>240</v>
      </c>
      <c r="Y1126" t="s">
        <v>240</v>
      </c>
      <c r="Z1126" t="s">
        <v>240</v>
      </c>
      <c r="AA1126" t="s">
        <v>240</v>
      </c>
      <c r="AB1126" t="s">
        <v>240</v>
      </c>
      <c r="AC1126" t="s">
        <v>240</v>
      </c>
      <c r="AD1126" t="s">
        <v>240</v>
      </c>
      <c r="AE1126" t="s">
        <v>240</v>
      </c>
      <c r="AF1126" t="s">
        <v>240</v>
      </c>
      <c r="AG1126" t="s">
        <v>240</v>
      </c>
      <c r="AH1126" t="s">
        <v>240</v>
      </c>
      <c r="AI1126" t="s">
        <v>240</v>
      </c>
      <c r="AJ1126" t="s">
        <v>240</v>
      </c>
      <c r="AK1126" t="s">
        <v>240</v>
      </c>
      <c r="AL1126" t="s">
        <v>240</v>
      </c>
      <c r="AM1126" t="s">
        <v>240</v>
      </c>
      <c r="AN1126" t="s">
        <v>240</v>
      </c>
      <c r="AO1126" t="s">
        <v>240</v>
      </c>
      <c r="AP1126" t="s">
        <v>240</v>
      </c>
      <c r="AQ1126" t="s">
        <v>240</v>
      </c>
      <c r="AR1126" t="s">
        <v>240</v>
      </c>
      <c r="AS1126" t="s">
        <v>240</v>
      </c>
      <c r="AT1126" t="s">
        <v>240</v>
      </c>
      <c r="AU1126" t="s">
        <v>240</v>
      </c>
      <c r="AV1126" t="s">
        <v>240</v>
      </c>
      <c r="AW1126" t="s">
        <v>240</v>
      </c>
      <c r="AX1126" s="259" t="s">
        <v>240</v>
      </c>
      <c r="AY1126"/>
      <c r="AZ1126" t="s">
        <v>240</v>
      </c>
    </row>
    <row r="1127" spans="1:52" ht="15" x14ac:dyDescent="0.25">
      <c r="A1127" s="273">
        <v>707474</v>
      </c>
      <c r="B1127" s="274" t="s">
        <v>467</v>
      </c>
      <c r="C1127" t="s">
        <v>187</v>
      </c>
      <c r="D1127" t="s">
        <v>188</v>
      </c>
      <c r="E1127" t="s">
        <v>186</v>
      </c>
      <c r="F1127" t="s">
        <v>188</v>
      </c>
      <c r="G1127" t="s">
        <v>188</v>
      </c>
      <c r="H1127" t="s">
        <v>188</v>
      </c>
      <c r="I1127" t="s">
        <v>188</v>
      </c>
      <c r="J1127" t="s">
        <v>188</v>
      </c>
      <c r="K1127" t="s">
        <v>187</v>
      </c>
      <c r="L1127" t="s">
        <v>187</v>
      </c>
      <c r="M1127" t="s">
        <v>188</v>
      </c>
      <c r="N1127" t="s">
        <v>188</v>
      </c>
      <c r="O1127" t="s">
        <v>240</v>
      </c>
      <c r="P1127" t="s">
        <v>240</v>
      </c>
      <c r="Q1127" t="s">
        <v>240</v>
      </c>
      <c r="R1127" t="s">
        <v>240</v>
      </c>
      <c r="S1127" t="s">
        <v>240</v>
      </c>
      <c r="T1127" t="s">
        <v>240</v>
      </c>
      <c r="U1127" t="s">
        <v>240</v>
      </c>
      <c r="V1127" t="s">
        <v>240</v>
      </c>
      <c r="W1127" t="s">
        <v>240</v>
      </c>
      <c r="X1127" t="s">
        <v>240</v>
      </c>
      <c r="Y1127" t="s">
        <v>240</v>
      </c>
      <c r="Z1127" t="s">
        <v>240</v>
      </c>
      <c r="AA1127" t="s">
        <v>240</v>
      </c>
      <c r="AB1127" t="s">
        <v>240</v>
      </c>
      <c r="AC1127" t="s">
        <v>240</v>
      </c>
      <c r="AD1127" t="s">
        <v>240</v>
      </c>
      <c r="AE1127" t="s">
        <v>240</v>
      </c>
      <c r="AF1127" t="s">
        <v>240</v>
      </c>
      <c r="AG1127" t="s">
        <v>240</v>
      </c>
      <c r="AH1127" t="s">
        <v>240</v>
      </c>
      <c r="AI1127" t="s">
        <v>240</v>
      </c>
      <c r="AJ1127" t="s">
        <v>240</v>
      </c>
      <c r="AK1127" t="s">
        <v>240</v>
      </c>
      <c r="AL1127" t="s">
        <v>240</v>
      </c>
      <c r="AM1127" t="s">
        <v>240</v>
      </c>
      <c r="AN1127" t="s">
        <v>240</v>
      </c>
      <c r="AO1127" t="s">
        <v>240</v>
      </c>
      <c r="AP1127" t="s">
        <v>240</v>
      </c>
      <c r="AQ1127" t="s">
        <v>240</v>
      </c>
      <c r="AR1127" t="s">
        <v>240</v>
      </c>
      <c r="AS1127" t="s">
        <v>240</v>
      </c>
      <c r="AT1127" t="s">
        <v>240</v>
      </c>
      <c r="AU1127" t="s">
        <v>240</v>
      </c>
      <c r="AV1127" t="s">
        <v>240</v>
      </c>
      <c r="AW1127" t="s">
        <v>240</v>
      </c>
      <c r="AX1127" s="259" t="s">
        <v>240</v>
      </c>
      <c r="AY1127"/>
      <c r="AZ1127" t="s">
        <v>240</v>
      </c>
    </row>
    <row r="1128" spans="1:52" ht="15" x14ac:dyDescent="0.25">
      <c r="A1128" s="273">
        <v>707475</v>
      </c>
      <c r="B1128" s="274" t="s">
        <v>467</v>
      </c>
      <c r="C1128" t="s">
        <v>188</v>
      </c>
      <c r="D1128" t="s">
        <v>186</v>
      </c>
      <c r="E1128" t="s">
        <v>188</v>
      </c>
      <c r="F1128" t="s">
        <v>188</v>
      </c>
      <c r="G1128" t="s">
        <v>187</v>
      </c>
      <c r="H1128" t="s">
        <v>188</v>
      </c>
      <c r="I1128" t="s">
        <v>188</v>
      </c>
      <c r="J1128" t="s">
        <v>187</v>
      </c>
      <c r="K1128" t="s">
        <v>187</v>
      </c>
      <c r="L1128" t="s">
        <v>187</v>
      </c>
      <c r="M1128" t="s">
        <v>188</v>
      </c>
      <c r="N1128" t="s">
        <v>188</v>
      </c>
      <c r="O1128" t="s">
        <v>240</v>
      </c>
      <c r="P1128" t="s">
        <v>240</v>
      </c>
      <c r="Q1128" t="s">
        <v>240</v>
      </c>
      <c r="R1128" t="s">
        <v>240</v>
      </c>
      <c r="S1128" t="s">
        <v>240</v>
      </c>
      <c r="T1128" t="s">
        <v>240</v>
      </c>
      <c r="U1128" t="s">
        <v>240</v>
      </c>
      <c r="V1128" t="s">
        <v>240</v>
      </c>
      <c r="W1128" t="s">
        <v>240</v>
      </c>
      <c r="X1128" t="s">
        <v>240</v>
      </c>
      <c r="Y1128" t="s">
        <v>240</v>
      </c>
      <c r="Z1128" t="s">
        <v>240</v>
      </c>
      <c r="AA1128" t="s">
        <v>240</v>
      </c>
      <c r="AB1128" t="s">
        <v>240</v>
      </c>
      <c r="AC1128" t="s">
        <v>240</v>
      </c>
      <c r="AD1128" t="s">
        <v>240</v>
      </c>
      <c r="AE1128" t="s">
        <v>240</v>
      </c>
      <c r="AF1128" t="s">
        <v>240</v>
      </c>
      <c r="AG1128" t="s">
        <v>240</v>
      </c>
      <c r="AH1128" t="s">
        <v>240</v>
      </c>
      <c r="AI1128" t="s">
        <v>240</v>
      </c>
      <c r="AJ1128" t="s">
        <v>240</v>
      </c>
      <c r="AK1128" t="s">
        <v>240</v>
      </c>
      <c r="AL1128" t="s">
        <v>240</v>
      </c>
      <c r="AM1128" t="s">
        <v>240</v>
      </c>
      <c r="AN1128" t="s">
        <v>240</v>
      </c>
      <c r="AO1128" t="s">
        <v>240</v>
      </c>
      <c r="AP1128" t="s">
        <v>240</v>
      </c>
      <c r="AQ1128" t="s">
        <v>240</v>
      </c>
      <c r="AR1128" t="s">
        <v>240</v>
      </c>
      <c r="AS1128" t="s">
        <v>240</v>
      </c>
      <c r="AT1128" t="s">
        <v>240</v>
      </c>
      <c r="AU1128" t="s">
        <v>240</v>
      </c>
      <c r="AV1128" t="s">
        <v>240</v>
      </c>
      <c r="AW1128" t="s">
        <v>240</v>
      </c>
      <c r="AX1128" s="259" t="s">
        <v>240</v>
      </c>
      <c r="AY1128"/>
      <c r="AZ1128" t="s">
        <v>240</v>
      </c>
    </row>
    <row r="1129" spans="1:52" ht="15" x14ac:dyDescent="0.25">
      <c r="A1129" s="273">
        <v>707476</v>
      </c>
      <c r="B1129" s="274" t="s">
        <v>261</v>
      </c>
      <c r="C1129" t="s">
        <v>186</v>
      </c>
      <c r="D1129" t="s">
        <v>187</v>
      </c>
      <c r="E1129" t="s">
        <v>186</v>
      </c>
      <c r="F1129" t="s">
        <v>187</v>
      </c>
      <c r="G1129" t="s">
        <v>188</v>
      </c>
      <c r="H1129" t="s">
        <v>186</v>
      </c>
      <c r="I1129" t="s">
        <v>187</v>
      </c>
      <c r="J1129" t="s">
        <v>187</v>
      </c>
      <c r="K1129" t="s">
        <v>187</v>
      </c>
      <c r="L1129" t="s">
        <v>187</v>
      </c>
      <c r="M1129" t="s">
        <v>187</v>
      </c>
      <c r="N1129" t="s">
        <v>187</v>
      </c>
      <c r="O1129" t="s">
        <v>240</v>
      </c>
      <c r="P1129" t="s">
        <v>240</v>
      </c>
      <c r="Q1129" t="s">
        <v>240</v>
      </c>
      <c r="R1129" t="s">
        <v>240</v>
      </c>
      <c r="S1129" t="s">
        <v>240</v>
      </c>
      <c r="T1129" t="s">
        <v>240</v>
      </c>
      <c r="U1129" t="s">
        <v>240</v>
      </c>
      <c r="V1129" t="s">
        <v>240</v>
      </c>
      <c r="W1129" t="s">
        <v>240</v>
      </c>
      <c r="X1129" t="s">
        <v>240</v>
      </c>
      <c r="Y1129" t="s">
        <v>240</v>
      </c>
      <c r="Z1129" t="s">
        <v>240</v>
      </c>
      <c r="AA1129" t="s">
        <v>240</v>
      </c>
      <c r="AB1129" t="s">
        <v>240</v>
      </c>
      <c r="AC1129" t="s">
        <v>240</v>
      </c>
      <c r="AD1129" t="s">
        <v>240</v>
      </c>
      <c r="AE1129" t="s">
        <v>240</v>
      </c>
      <c r="AF1129" t="s">
        <v>240</v>
      </c>
      <c r="AG1129" t="s">
        <v>240</v>
      </c>
      <c r="AH1129" t="s">
        <v>240</v>
      </c>
      <c r="AI1129" t="s">
        <v>240</v>
      </c>
      <c r="AJ1129" t="s">
        <v>240</v>
      </c>
      <c r="AK1129" t="s">
        <v>240</v>
      </c>
      <c r="AL1129" t="s">
        <v>240</v>
      </c>
      <c r="AM1129" t="s">
        <v>240</v>
      </c>
      <c r="AN1129" t="s">
        <v>240</v>
      </c>
      <c r="AO1129" t="s">
        <v>240</v>
      </c>
      <c r="AP1129" t="s">
        <v>240</v>
      </c>
      <c r="AQ1129" t="s">
        <v>240</v>
      </c>
      <c r="AR1129" t="s">
        <v>240</v>
      </c>
      <c r="AS1129"/>
      <c r="AT1129" t="s">
        <v>240</v>
      </c>
      <c r="AU1129" t="s">
        <v>240</v>
      </c>
      <c r="AV1129" t="s">
        <v>240</v>
      </c>
      <c r="AW1129" t="s">
        <v>240</v>
      </c>
      <c r="AX1129" s="259" t="s">
        <v>240</v>
      </c>
      <c r="AY1129"/>
      <c r="AZ1129" t="s">
        <v>240</v>
      </c>
    </row>
    <row r="1130" spans="1:52" ht="15" x14ac:dyDescent="0.25">
      <c r="A1130" s="273">
        <v>707477</v>
      </c>
      <c r="B1130" s="274" t="s">
        <v>261</v>
      </c>
      <c r="C1130" t="s">
        <v>186</v>
      </c>
      <c r="D1130" t="s">
        <v>186</v>
      </c>
      <c r="E1130" t="s">
        <v>186</v>
      </c>
      <c r="F1130" t="s">
        <v>188</v>
      </c>
      <c r="G1130" t="s">
        <v>188</v>
      </c>
      <c r="H1130" t="s">
        <v>188</v>
      </c>
      <c r="I1130" t="s">
        <v>187</v>
      </c>
      <c r="J1130" t="s">
        <v>187</v>
      </c>
      <c r="K1130" t="s">
        <v>187</v>
      </c>
      <c r="L1130" t="s">
        <v>187</v>
      </c>
      <c r="M1130" t="s">
        <v>187</v>
      </c>
      <c r="N1130" t="s">
        <v>187</v>
      </c>
      <c r="O1130" t="s">
        <v>240</v>
      </c>
      <c r="P1130" t="s">
        <v>240</v>
      </c>
      <c r="Q1130" t="s">
        <v>240</v>
      </c>
      <c r="R1130" t="s">
        <v>240</v>
      </c>
      <c r="S1130" t="s">
        <v>240</v>
      </c>
      <c r="T1130" t="s">
        <v>240</v>
      </c>
      <c r="U1130" t="s">
        <v>240</v>
      </c>
      <c r="V1130" t="s">
        <v>240</v>
      </c>
      <c r="W1130" t="s">
        <v>240</v>
      </c>
      <c r="X1130" t="s">
        <v>240</v>
      </c>
      <c r="Y1130" t="s">
        <v>240</v>
      </c>
      <c r="Z1130" t="s">
        <v>240</v>
      </c>
      <c r="AA1130" t="s">
        <v>240</v>
      </c>
      <c r="AB1130" t="s">
        <v>240</v>
      </c>
      <c r="AC1130" t="s">
        <v>240</v>
      </c>
      <c r="AD1130" t="s">
        <v>240</v>
      </c>
      <c r="AE1130" t="s">
        <v>240</v>
      </c>
      <c r="AF1130" t="s">
        <v>240</v>
      </c>
      <c r="AG1130" t="s">
        <v>240</v>
      </c>
      <c r="AH1130" t="s">
        <v>240</v>
      </c>
      <c r="AI1130" t="s">
        <v>240</v>
      </c>
      <c r="AJ1130" t="s">
        <v>240</v>
      </c>
      <c r="AK1130" t="s">
        <v>240</v>
      </c>
      <c r="AL1130" t="s">
        <v>240</v>
      </c>
      <c r="AM1130" t="s">
        <v>240</v>
      </c>
      <c r="AN1130" t="s">
        <v>240</v>
      </c>
      <c r="AO1130" t="s">
        <v>240</v>
      </c>
      <c r="AP1130" t="s">
        <v>240</v>
      </c>
      <c r="AQ1130" t="s">
        <v>240</v>
      </c>
      <c r="AR1130" t="s">
        <v>240</v>
      </c>
      <c r="AS1130" t="s">
        <v>240</v>
      </c>
      <c r="AT1130" t="s">
        <v>240</v>
      </c>
      <c r="AU1130" t="s">
        <v>240</v>
      </c>
      <c r="AV1130" t="s">
        <v>240</v>
      </c>
      <c r="AW1130" t="s">
        <v>240</v>
      </c>
      <c r="AX1130" s="259" t="s">
        <v>240</v>
      </c>
      <c r="AY1130"/>
      <c r="AZ1130" t="s">
        <v>240</v>
      </c>
    </row>
    <row r="1131" spans="1:52" ht="15" x14ac:dyDescent="0.25">
      <c r="A1131" s="272">
        <v>707478</v>
      </c>
      <c r="B1131" s="268" t="s">
        <v>261</v>
      </c>
      <c r="C1131" s="264" t="s">
        <v>188</v>
      </c>
      <c r="D1131" s="264" t="s">
        <v>188</v>
      </c>
      <c r="E1131" s="264" t="s">
        <v>188</v>
      </c>
      <c r="F1131" s="264" t="s">
        <v>188</v>
      </c>
      <c r="G1131" s="264" t="s">
        <v>188</v>
      </c>
      <c r="H1131" s="264" t="s">
        <v>188</v>
      </c>
      <c r="I1131" s="264" t="s">
        <v>187</v>
      </c>
      <c r="J1131" s="264" t="s">
        <v>187</v>
      </c>
      <c r="K1131" s="264" t="s">
        <v>187</v>
      </c>
      <c r="L1131" s="264" t="s">
        <v>187</v>
      </c>
      <c r="M1131" t="s">
        <v>186</v>
      </c>
      <c r="N1131" t="s">
        <v>186</v>
      </c>
      <c r="O1131" s="264" t="s">
        <v>240</v>
      </c>
      <c r="P1131" s="264" t="s">
        <v>240</v>
      </c>
      <c r="Q1131" s="264" t="s">
        <v>240</v>
      </c>
      <c r="R1131" s="264" t="s">
        <v>240</v>
      </c>
      <c r="S1131" s="264" t="s">
        <v>240</v>
      </c>
      <c r="T1131" s="264" t="s">
        <v>240</v>
      </c>
      <c r="U1131" s="264" t="s">
        <v>240</v>
      </c>
      <c r="V1131" s="264" t="s">
        <v>240</v>
      </c>
      <c r="W1131" s="264" t="s">
        <v>240</v>
      </c>
      <c r="X1131" s="264" t="s">
        <v>240</v>
      </c>
      <c r="Y1131" s="264" t="s">
        <v>240</v>
      </c>
      <c r="Z1131" s="264" t="s">
        <v>240</v>
      </c>
      <c r="AA1131" s="264" t="s">
        <v>240</v>
      </c>
      <c r="AB1131" s="264" t="s">
        <v>240</v>
      </c>
      <c r="AC1131" s="264" t="s">
        <v>240</v>
      </c>
      <c r="AD1131" s="264" t="s">
        <v>240</v>
      </c>
      <c r="AE1131" s="264" t="s">
        <v>240</v>
      </c>
      <c r="AF1131" s="264" t="s">
        <v>240</v>
      </c>
      <c r="AG1131" s="264" t="s">
        <v>240</v>
      </c>
      <c r="AH1131" s="264" t="s">
        <v>240</v>
      </c>
      <c r="AI1131" s="264" t="s">
        <v>240</v>
      </c>
      <c r="AJ1131" s="264" t="s">
        <v>240</v>
      </c>
      <c r="AK1131" s="264" t="s">
        <v>240</v>
      </c>
      <c r="AL1131" s="264" t="s">
        <v>240</v>
      </c>
      <c r="AM1131" s="264" t="s">
        <v>240</v>
      </c>
      <c r="AN1131" s="264" t="s">
        <v>240</v>
      </c>
      <c r="AO1131" s="264" t="s">
        <v>240</v>
      </c>
      <c r="AP1131" s="264" t="s">
        <v>240</v>
      </c>
      <c r="AQ1131" s="264" t="s">
        <v>240</v>
      </c>
      <c r="AR1131" s="264" t="s">
        <v>240</v>
      </c>
      <c r="AS1131" s="264" t="s">
        <v>240</v>
      </c>
      <c r="AT1131" s="264" t="s">
        <v>240</v>
      </c>
      <c r="AU1131" s="264" t="s">
        <v>240</v>
      </c>
      <c r="AV1131" s="264" t="s">
        <v>240</v>
      </c>
      <c r="AW1131" s="264" t="s">
        <v>240</v>
      </c>
      <c r="AX1131" s="264" t="s">
        <v>240</v>
      </c>
      <c r="AY1131" s="264" t="s">
        <v>2044</v>
      </c>
      <c r="AZ1131" t="s">
        <v>240</v>
      </c>
    </row>
    <row r="1132" spans="1:52" ht="15" x14ac:dyDescent="0.25">
      <c r="A1132" s="273">
        <v>707479</v>
      </c>
      <c r="B1132" s="274" t="s">
        <v>261</v>
      </c>
      <c r="C1132" t="s">
        <v>186</v>
      </c>
      <c r="D1132" t="s">
        <v>188</v>
      </c>
      <c r="E1132" t="s">
        <v>188</v>
      </c>
      <c r="F1132" t="s">
        <v>187</v>
      </c>
      <c r="G1132" t="s">
        <v>187</v>
      </c>
      <c r="H1132" t="s">
        <v>186</v>
      </c>
      <c r="I1132" t="s">
        <v>187</v>
      </c>
      <c r="J1132" t="s">
        <v>187</v>
      </c>
      <c r="K1132" t="s">
        <v>187</v>
      </c>
      <c r="L1132" t="s">
        <v>187</v>
      </c>
      <c r="M1132" t="s">
        <v>187</v>
      </c>
      <c r="N1132" t="s">
        <v>187</v>
      </c>
      <c r="O1132" t="s">
        <v>240</v>
      </c>
      <c r="P1132" t="s">
        <v>240</v>
      </c>
      <c r="Q1132" t="s">
        <v>240</v>
      </c>
      <c r="R1132" t="s">
        <v>240</v>
      </c>
      <c r="S1132" t="s">
        <v>240</v>
      </c>
      <c r="T1132" t="s">
        <v>240</v>
      </c>
      <c r="U1132" t="s">
        <v>240</v>
      </c>
      <c r="V1132" t="s">
        <v>240</v>
      </c>
      <c r="W1132" t="s">
        <v>240</v>
      </c>
      <c r="X1132" t="s">
        <v>240</v>
      </c>
      <c r="Y1132" t="s">
        <v>240</v>
      </c>
      <c r="Z1132" t="s">
        <v>240</v>
      </c>
      <c r="AA1132" t="s">
        <v>240</v>
      </c>
      <c r="AB1132" t="s">
        <v>240</v>
      </c>
      <c r="AC1132" t="s">
        <v>240</v>
      </c>
      <c r="AD1132" t="s">
        <v>240</v>
      </c>
      <c r="AE1132" t="s">
        <v>240</v>
      </c>
      <c r="AF1132" t="s">
        <v>240</v>
      </c>
      <c r="AG1132" t="s">
        <v>240</v>
      </c>
      <c r="AH1132" t="s">
        <v>240</v>
      </c>
      <c r="AI1132" t="s">
        <v>240</v>
      </c>
      <c r="AJ1132" t="s">
        <v>240</v>
      </c>
      <c r="AK1132" t="s">
        <v>240</v>
      </c>
      <c r="AL1132" t="s">
        <v>240</v>
      </c>
      <c r="AM1132" t="s">
        <v>240</v>
      </c>
      <c r="AN1132" t="s">
        <v>240</v>
      </c>
      <c r="AO1132" t="s">
        <v>240</v>
      </c>
      <c r="AP1132" t="s">
        <v>240</v>
      </c>
      <c r="AQ1132" t="s">
        <v>240</v>
      </c>
      <c r="AR1132" t="s">
        <v>240</v>
      </c>
      <c r="AS1132"/>
      <c r="AT1132" t="s">
        <v>240</v>
      </c>
      <c r="AU1132" t="s">
        <v>240</v>
      </c>
      <c r="AV1132" t="s">
        <v>240</v>
      </c>
      <c r="AW1132" t="s">
        <v>240</v>
      </c>
      <c r="AX1132" s="259" t="s">
        <v>240</v>
      </c>
      <c r="AY1132"/>
      <c r="AZ1132" t="s">
        <v>240</v>
      </c>
    </row>
    <row r="1133" spans="1:52" ht="15" x14ac:dyDescent="0.25">
      <c r="A1133" s="272">
        <v>707480</v>
      </c>
      <c r="B1133" s="268" t="s">
        <v>261</v>
      </c>
      <c r="C1133" s="264" t="s">
        <v>188</v>
      </c>
      <c r="D1133" s="264" t="s">
        <v>188</v>
      </c>
      <c r="E1133" s="264" t="s">
        <v>187</v>
      </c>
      <c r="F1133" s="264" t="s">
        <v>187</v>
      </c>
      <c r="G1133" s="264" t="s">
        <v>188</v>
      </c>
      <c r="H1133" s="264" t="s">
        <v>187</v>
      </c>
      <c r="I1133" s="264" t="s">
        <v>187</v>
      </c>
      <c r="J1133" s="264" t="s">
        <v>187</v>
      </c>
      <c r="K1133" s="264" t="s">
        <v>187</v>
      </c>
      <c r="L1133" s="264" t="s">
        <v>187</v>
      </c>
      <c r="M1133" t="s">
        <v>188</v>
      </c>
      <c r="N1133" t="s">
        <v>186</v>
      </c>
      <c r="O1133" s="264" t="s">
        <v>240</v>
      </c>
      <c r="P1133" s="264" t="s">
        <v>240</v>
      </c>
      <c r="Q1133" s="264" t="s">
        <v>240</v>
      </c>
      <c r="R1133" s="264" t="s">
        <v>240</v>
      </c>
      <c r="S1133" s="264" t="s">
        <v>240</v>
      </c>
      <c r="T1133" s="264" t="s">
        <v>240</v>
      </c>
      <c r="U1133" s="264" t="s">
        <v>240</v>
      </c>
      <c r="V1133" s="264" t="s">
        <v>240</v>
      </c>
      <c r="W1133" s="264" t="s">
        <v>240</v>
      </c>
      <c r="X1133" s="264" t="s">
        <v>240</v>
      </c>
      <c r="Y1133" s="264" t="s">
        <v>240</v>
      </c>
      <c r="Z1133" s="264" t="s">
        <v>240</v>
      </c>
      <c r="AA1133" s="264" t="s">
        <v>240</v>
      </c>
      <c r="AB1133" s="264" t="s">
        <v>240</v>
      </c>
      <c r="AC1133" s="264" t="s">
        <v>240</v>
      </c>
      <c r="AD1133" s="264" t="s">
        <v>240</v>
      </c>
      <c r="AE1133" s="264" t="s">
        <v>240</v>
      </c>
      <c r="AF1133" s="264" t="s">
        <v>240</v>
      </c>
      <c r="AG1133" s="264" t="s">
        <v>240</v>
      </c>
      <c r="AH1133" s="264" t="s">
        <v>240</v>
      </c>
      <c r="AI1133" s="264" t="s">
        <v>240</v>
      </c>
      <c r="AJ1133" s="264" t="s">
        <v>240</v>
      </c>
      <c r="AK1133" s="264" t="s">
        <v>240</v>
      </c>
      <c r="AL1133" s="264" t="s">
        <v>240</v>
      </c>
      <c r="AM1133" s="264" t="s">
        <v>240</v>
      </c>
      <c r="AN1133" s="264" t="s">
        <v>240</v>
      </c>
      <c r="AO1133" s="264" t="s">
        <v>240</v>
      </c>
      <c r="AP1133" s="264" t="s">
        <v>240</v>
      </c>
      <c r="AQ1133" s="264" t="s">
        <v>240</v>
      </c>
      <c r="AR1133" s="264" t="s">
        <v>240</v>
      </c>
      <c r="AS1133" s="264" t="s">
        <v>240</v>
      </c>
      <c r="AT1133" s="264" t="s">
        <v>240</v>
      </c>
      <c r="AU1133" s="264" t="s">
        <v>240</v>
      </c>
      <c r="AV1133" s="264" t="s">
        <v>240</v>
      </c>
      <c r="AW1133" s="264" t="s">
        <v>240</v>
      </c>
      <c r="AX1133" s="264" t="s">
        <v>240</v>
      </c>
      <c r="AY1133" s="264" t="s">
        <v>2044</v>
      </c>
      <c r="AZ1133" t="s">
        <v>240</v>
      </c>
    </row>
    <row r="1134" spans="1:52" ht="15" x14ac:dyDescent="0.25">
      <c r="A1134" s="272">
        <v>707481</v>
      </c>
      <c r="B1134" s="268" t="s">
        <v>261</v>
      </c>
      <c r="C1134" s="264" t="s">
        <v>188</v>
      </c>
      <c r="D1134" s="264" t="s">
        <v>188</v>
      </c>
      <c r="E1134" s="264" t="s">
        <v>188</v>
      </c>
      <c r="F1134" s="264" t="s">
        <v>188</v>
      </c>
      <c r="G1134" s="264" t="s">
        <v>188</v>
      </c>
      <c r="H1134" s="264" t="s">
        <v>188</v>
      </c>
      <c r="I1134" s="264" t="s">
        <v>187</v>
      </c>
      <c r="J1134" s="264" t="s">
        <v>187</v>
      </c>
      <c r="K1134" s="264" t="s">
        <v>187</v>
      </c>
      <c r="L1134" s="264" t="s">
        <v>187</v>
      </c>
      <c r="M1134" t="s">
        <v>2124</v>
      </c>
      <c r="N1134" t="s">
        <v>186</v>
      </c>
      <c r="O1134" s="264" t="s">
        <v>240</v>
      </c>
      <c r="P1134" s="264" t="s">
        <v>240</v>
      </c>
      <c r="Q1134" s="264" t="s">
        <v>240</v>
      </c>
      <c r="R1134" s="264" t="s">
        <v>240</v>
      </c>
      <c r="S1134" s="264" t="s">
        <v>240</v>
      </c>
      <c r="T1134" s="264" t="s">
        <v>240</v>
      </c>
      <c r="U1134" s="264" t="s">
        <v>240</v>
      </c>
      <c r="V1134" s="264" t="s">
        <v>240</v>
      </c>
      <c r="W1134" s="264" t="s">
        <v>240</v>
      </c>
      <c r="X1134" s="264" t="s">
        <v>240</v>
      </c>
      <c r="Y1134" s="264" t="s">
        <v>240</v>
      </c>
      <c r="Z1134" s="264" t="s">
        <v>240</v>
      </c>
      <c r="AA1134" s="264" t="s">
        <v>240</v>
      </c>
      <c r="AB1134" s="264" t="s">
        <v>240</v>
      </c>
      <c r="AC1134" s="264" t="s">
        <v>240</v>
      </c>
      <c r="AD1134" s="264" t="s">
        <v>240</v>
      </c>
      <c r="AE1134" s="264" t="s">
        <v>240</v>
      </c>
      <c r="AF1134" s="264" t="s">
        <v>240</v>
      </c>
      <c r="AG1134" s="264" t="s">
        <v>240</v>
      </c>
      <c r="AH1134" s="264" t="s">
        <v>240</v>
      </c>
      <c r="AI1134" s="264" t="s">
        <v>240</v>
      </c>
      <c r="AJ1134" s="264" t="s">
        <v>240</v>
      </c>
      <c r="AK1134" s="264" t="s">
        <v>240</v>
      </c>
      <c r="AL1134" s="264" t="s">
        <v>240</v>
      </c>
      <c r="AM1134" s="264" t="s">
        <v>240</v>
      </c>
      <c r="AN1134" s="264" t="s">
        <v>240</v>
      </c>
      <c r="AO1134" s="264" t="s">
        <v>240</v>
      </c>
      <c r="AP1134" s="264" t="s">
        <v>240</v>
      </c>
      <c r="AQ1134" s="264" t="s">
        <v>240</v>
      </c>
      <c r="AR1134" s="264" t="s">
        <v>240</v>
      </c>
      <c r="AS1134" s="264" t="s">
        <v>240</v>
      </c>
      <c r="AT1134" s="264" t="s">
        <v>240</v>
      </c>
      <c r="AU1134" s="264" t="s">
        <v>240</v>
      </c>
      <c r="AV1134" s="264" t="s">
        <v>240</v>
      </c>
      <c r="AW1134" s="264" t="s">
        <v>240</v>
      </c>
      <c r="AX1134" s="264" t="s">
        <v>240</v>
      </c>
      <c r="AY1134" s="264" t="s">
        <v>2044</v>
      </c>
      <c r="AZ1134" t="s">
        <v>240</v>
      </c>
    </row>
    <row r="1135" spans="1:52" ht="15" x14ac:dyDescent="0.25">
      <c r="A1135" s="273">
        <v>707482</v>
      </c>
      <c r="B1135" s="274" t="s">
        <v>261</v>
      </c>
      <c r="C1135" t="s">
        <v>188</v>
      </c>
      <c r="D1135" t="s">
        <v>187</v>
      </c>
      <c r="E1135" t="s">
        <v>187</v>
      </c>
      <c r="F1135" t="s">
        <v>188</v>
      </c>
      <c r="G1135" t="s">
        <v>187</v>
      </c>
      <c r="H1135" t="s">
        <v>188</v>
      </c>
      <c r="I1135" t="s">
        <v>188</v>
      </c>
      <c r="J1135" t="s">
        <v>188</v>
      </c>
      <c r="K1135" t="s">
        <v>188</v>
      </c>
      <c r="L1135" t="s">
        <v>188</v>
      </c>
      <c r="M1135" t="s">
        <v>188</v>
      </c>
      <c r="N1135" t="s">
        <v>188</v>
      </c>
      <c r="O1135" t="s">
        <v>240</v>
      </c>
      <c r="P1135" t="s">
        <v>240</v>
      </c>
      <c r="Q1135" t="s">
        <v>240</v>
      </c>
      <c r="R1135" t="s">
        <v>240</v>
      </c>
      <c r="S1135" t="s">
        <v>240</v>
      </c>
      <c r="T1135" t="s">
        <v>240</v>
      </c>
      <c r="U1135" t="s">
        <v>240</v>
      </c>
      <c r="V1135" t="s">
        <v>240</v>
      </c>
      <c r="W1135" t="s">
        <v>240</v>
      </c>
      <c r="X1135" t="s">
        <v>240</v>
      </c>
      <c r="Y1135" t="s">
        <v>240</v>
      </c>
      <c r="Z1135" t="s">
        <v>240</v>
      </c>
      <c r="AA1135" t="s">
        <v>240</v>
      </c>
      <c r="AB1135" t="s">
        <v>240</v>
      </c>
      <c r="AC1135" t="s">
        <v>240</v>
      </c>
      <c r="AD1135" t="s">
        <v>240</v>
      </c>
      <c r="AE1135" t="s">
        <v>240</v>
      </c>
      <c r="AF1135" t="s">
        <v>240</v>
      </c>
      <c r="AG1135" t="s">
        <v>240</v>
      </c>
      <c r="AH1135" t="s">
        <v>240</v>
      </c>
      <c r="AI1135" t="s">
        <v>240</v>
      </c>
      <c r="AJ1135" t="s">
        <v>240</v>
      </c>
      <c r="AK1135" t="s">
        <v>240</v>
      </c>
      <c r="AL1135" t="s">
        <v>240</v>
      </c>
      <c r="AM1135" t="s">
        <v>240</v>
      </c>
      <c r="AN1135" t="s">
        <v>240</v>
      </c>
      <c r="AO1135" t="s">
        <v>240</v>
      </c>
      <c r="AP1135" t="s">
        <v>240</v>
      </c>
      <c r="AQ1135" t="s">
        <v>240</v>
      </c>
      <c r="AR1135" t="s">
        <v>240</v>
      </c>
      <c r="AS1135" t="s">
        <v>240</v>
      </c>
      <c r="AT1135" t="s">
        <v>240</v>
      </c>
      <c r="AU1135" t="s">
        <v>240</v>
      </c>
      <c r="AV1135" t="s">
        <v>240</v>
      </c>
      <c r="AW1135" t="s">
        <v>240</v>
      </c>
      <c r="AX1135" s="259" t="s">
        <v>240</v>
      </c>
      <c r="AY1135"/>
      <c r="AZ1135" t="s">
        <v>240</v>
      </c>
    </row>
    <row r="1136" spans="1:52" ht="15" x14ac:dyDescent="0.25">
      <c r="A1136" s="272">
        <v>707483</v>
      </c>
      <c r="B1136" s="268" t="s">
        <v>261</v>
      </c>
      <c r="C1136" s="264" t="s">
        <v>188</v>
      </c>
      <c r="D1136" s="264" t="s">
        <v>187</v>
      </c>
      <c r="E1136" s="264" t="s">
        <v>187</v>
      </c>
      <c r="F1136" s="264" t="s">
        <v>187</v>
      </c>
      <c r="G1136" s="264" t="s">
        <v>188</v>
      </c>
      <c r="H1136" s="264" t="s">
        <v>187</v>
      </c>
      <c r="I1136" s="264" t="s">
        <v>187</v>
      </c>
      <c r="J1136" s="264" t="s">
        <v>187</v>
      </c>
      <c r="K1136" s="264" t="s">
        <v>187</v>
      </c>
      <c r="L1136" s="264" t="s">
        <v>187</v>
      </c>
      <c r="M1136" t="s">
        <v>186</v>
      </c>
      <c r="N1136" t="s">
        <v>186</v>
      </c>
      <c r="O1136" s="264" t="s">
        <v>240</v>
      </c>
      <c r="P1136" s="264" t="s">
        <v>240</v>
      </c>
      <c r="Q1136" s="264" t="s">
        <v>240</v>
      </c>
      <c r="R1136" s="264" t="s">
        <v>240</v>
      </c>
      <c r="S1136" s="264" t="s">
        <v>240</v>
      </c>
      <c r="T1136" s="264" t="s">
        <v>240</v>
      </c>
      <c r="U1136" s="264" t="s">
        <v>240</v>
      </c>
      <c r="V1136" s="264" t="s">
        <v>240</v>
      </c>
      <c r="W1136" s="264" t="s">
        <v>240</v>
      </c>
      <c r="X1136" s="264" t="s">
        <v>240</v>
      </c>
      <c r="Y1136" s="264" t="s">
        <v>240</v>
      </c>
      <c r="Z1136" s="264" t="s">
        <v>240</v>
      </c>
      <c r="AA1136" s="264" t="s">
        <v>240</v>
      </c>
      <c r="AB1136" s="264" t="s">
        <v>240</v>
      </c>
      <c r="AC1136" s="264" t="s">
        <v>240</v>
      </c>
      <c r="AD1136" s="264" t="s">
        <v>240</v>
      </c>
      <c r="AE1136" s="264" t="s">
        <v>240</v>
      </c>
      <c r="AF1136" s="264" t="s">
        <v>240</v>
      </c>
      <c r="AG1136" s="264" t="s">
        <v>240</v>
      </c>
      <c r="AH1136" s="264" t="s">
        <v>240</v>
      </c>
      <c r="AI1136" s="264" t="s">
        <v>240</v>
      </c>
      <c r="AJ1136" s="264" t="s">
        <v>240</v>
      </c>
      <c r="AK1136" s="264" t="s">
        <v>240</v>
      </c>
      <c r="AL1136" s="264" t="s">
        <v>240</v>
      </c>
      <c r="AM1136" s="264" t="s">
        <v>240</v>
      </c>
      <c r="AN1136" s="264" t="s">
        <v>240</v>
      </c>
      <c r="AO1136" s="264" t="s">
        <v>240</v>
      </c>
      <c r="AP1136" s="264" t="s">
        <v>240</v>
      </c>
      <c r="AQ1136" s="264" t="s">
        <v>240</v>
      </c>
      <c r="AR1136" s="264" t="s">
        <v>240</v>
      </c>
      <c r="AS1136" s="264" t="s">
        <v>240</v>
      </c>
      <c r="AT1136" s="264" t="s">
        <v>240</v>
      </c>
      <c r="AU1136" s="264" t="s">
        <v>240</v>
      </c>
      <c r="AV1136" s="264" t="s">
        <v>240</v>
      </c>
      <c r="AW1136" s="264" t="s">
        <v>240</v>
      </c>
      <c r="AX1136" s="264" t="s">
        <v>240</v>
      </c>
      <c r="AY1136" s="264" t="s">
        <v>2044</v>
      </c>
      <c r="AZ1136" t="s">
        <v>240</v>
      </c>
    </row>
    <row r="1137" spans="1:52" ht="15" x14ac:dyDescent="0.25">
      <c r="A1137" s="272">
        <v>707484</v>
      </c>
      <c r="B1137" s="268" t="s">
        <v>261</v>
      </c>
      <c r="C1137" s="264" t="s">
        <v>188</v>
      </c>
      <c r="D1137" s="264" t="s">
        <v>188</v>
      </c>
      <c r="E1137" s="264" t="s">
        <v>188</v>
      </c>
      <c r="F1137" s="264" t="s">
        <v>188</v>
      </c>
      <c r="G1137" s="264" t="s">
        <v>188</v>
      </c>
      <c r="H1137" s="264" t="s">
        <v>188</v>
      </c>
      <c r="I1137" s="264" t="s">
        <v>187</v>
      </c>
      <c r="J1137" s="264" t="s">
        <v>187</v>
      </c>
      <c r="K1137" s="264" t="s">
        <v>187</v>
      </c>
      <c r="L1137" s="264" t="s">
        <v>187</v>
      </c>
      <c r="M1137" t="s">
        <v>188</v>
      </c>
      <c r="N1137" t="s">
        <v>186</v>
      </c>
      <c r="O1137" s="264" t="s">
        <v>240</v>
      </c>
      <c r="P1137" s="264" t="s">
        <v>240</v>
      </c>
      <c r="Q1137" s="264" t="s">
        <v>240</v>
      </c>
      <c r="R1137" s="264" t="s">
        <v>240</v>
      </c>
      <c r="S1137" s="264" t="s">
        <v>240</v>
      </c>
      <c r="T1137" s="264" t="s">
        <v>240</v>
      </c>
      <c r="U1137" s="264" t="s">
        <v>240</v>
      </c>
      <c r="V1137" s="264" t="s">
        <v>240</v>
      </c>
      <c r="W1137" s="264" t="s">
        <v>240</v>
      </c>
      <c r="X1137" s="264" t="s">
        <v>240</v>
      </c>
      <c r="Y1137" s="264" t="s">
        <v>240</v>
      </c>
      <c r="Z1137" s="264" t="s">
        <v>240</v>
      </c>
      <c r="AA1137" s="264" t="s">
        <v>240</v>
      </c>
      <c r="AB1137" s="264" t="s">
        <v>240</v>
      </c>
      <c r="AC1137" s="264" t="s">
        <v>240</v>
      </c>
      <c r="AD1137" s="264" t="s">
        <v>240</v>
      </c>
      <c r="AE1137" s="264" t="s">
        <v>240</v>
      </c>
      <c r="AF1137" s="264" t="s">
        <v>240</v>
      </c>
      <c r="AG1137" s="264" t="s">
        <v>240</v>
      </c>
      <c r="AH1137" s="264" t="s">
        <v>240</v>
      </c>
      <c r="AI1137" s="264" t="s">
        <v>240</v>
      </c>
      <c r="AJ1137" s="264" t="s">
        <v>240</v>
      </c>
      <c r="AK1137" s="264" t="s">
        <v>240</v>
      </c>
      <c r="AL1137" s="264" t="s">
        <v>240</v>
      </c>
      <c r="AM1137" s="264" t="s">
        <v>240</v>
      </c>
      <c r="AN1137" s="264" t="s">
        <v>240</v>
      </c>
      <c r="AO1137" s="264" t="s">
        <v>240</v>
      </c>
      <c r="AP1137" s="264" t="s">
        <v>240</v>
      </c>
      <c r="AQ1137" s="264" t="s">
        <v>240</v>
      </c>
      <c r="AR1137" s="264" t="s">
        <v>240</v>
      </c>
      <c r="AS1137" s="264" t="s">
        <v>240</v>
      </c>
      <c r="AT1137" s="264" t="s">
        <v>240</v>
      </c>
      <c r="AU1137" s="264" t="s">
        <v>240</v>
      </c>
      <c r="AV1137" s="264" t="s">
        <v>240</v>
      </c>
      <c r="AW1137" s="264" t="s">
        <v>240</v>
      </c>
      <c r="AX1137" s="264" t="s">
        <v>240</v>
      </c>
      <c r="AY1137" s="264" t="s">
        <v>2044</v>
      </c>
      <c r="AZ1137" t="s">
        <v>240</v>
      </c>
    </row>
    <row r="1138" spans="1:52" ht="15" x14ac:dyDescent="0.25">
      <c r="A1138" s="272">
        <v>707485</v>
      </c>
      <c r="B1138" s="268" t="s">
        <v>261</v>
      </c>
      <c r="C1138" s="264" t="s">
        <v>188</v>
      </c>
      <c r="D1138" s="264" t="s">
        <v>188</v>
      </c>
      <c r="E1138" s="264" t="s">
        <v>187</v>
      </c>
      <c r="F1138" s="264" t="s">
        <v>187</v>
      </c>
      <c r="G1138" s="264" t="s">
        <v>187</v>
      </c>
      <c r="H1138" s="264" t="s">
        <v>188</v>
      </c>
      <c r="I1138" s="264" t="s">
        <v>187</v>
      </c>
      <c r="J1138" s="264" t="s">
        <v>187</v>
      </c>
      <c r="K1138" s="264" t="s">
        <v>187</v>
      </c>
      <c r="L1138" s="264" t="s">
        <v>187</v>
      </c>
      <c r="M1138" t="s">
        <v>2124</v>
      </c>
      <c r="N1138" t="s">
        <v>186</v>
      </c>
      <c r="O1138" s="264" t="s">
        <v>240</v>
      </c>
      <c r="P1138" s="264" t="s">
        <v>240</v>
      </c>
      <c r="Q1138" s="264" t="s">
        <v>240</v>
      </c>
      <c r="R1138" s="264" t="s">
        <v>240</v>
      </c>
      <c r="S1138" s="264" t="s">
        <v>240</v>
      </c>
      <c r="T1138" s="264" t="s">
        <v>240</v>
      </c>
      <c r="U1138" s="264" t="s">
        <v>240</v>
      </c>
      <c r="V1138" s="264" t="s">
        <v>240</v>
      </c>
      <c r="W1138" s="264" t="s">
        <v>240</v>
      </c>
      <c r="X1138" s="264" t="s">
        <v>240</v>
      </c>
      <c r="Y1138" s="264" t="s">
        <v>240</v>
      </c>
      <c r="Z1138" s="264" t="s">
        <v>240</v>
      </c>
      <c r="AA1138" s="264" t="s">
        <v>240</v>
      </c>
      <c r="AB1138" s="264" t="s">
        <v>240</v>
      </c>
      <c r="AC1138" s="264" t="s">
        <v>240</v>
      </c>
      <c r="AD1138" s="264" t="s">
        <v>240</v>
      </c>
      <c r="AE1138" s="264" t="s">
        <v>240</v>
      </c>
      <c r="AF1138" s="264" t="s">
        <v>240</v>
      </c>
      <c r="AG1138" s="264" t="s">
        <v>240</v>
      </c>
      <c r="AH1138" s="264" t="s">
        <v>240</v>
      </c>
      <c r="AI1138" s="264" t="s">
        <v>240</v>
      </c>
      <c r="AJ1138" s="264" t="s">
        <v>240</v>
      </c>
      <c r="AK1138" s="264" t="s">
        <v>240</v>
      </c>
      <c r="AL1138" s="264" t="s">
        <v>240</v>
      </c>
      <c r="AM1138" s="264" t="s">
        <v>240</v>
      </c>
      <c r="AN1138" s="264" t="s">
        <v>240</v>
      </c>
      <c r="AO1138" s="264" t="s">
        <v>240</v>
      </c>
      <c r="AP1138" s="264" t="s">
        <v>240</v>
      </c>
      <c r="AQ1138" s="264" t="s">
        <v>240</v>
      </c>
      <c r="AR1138" s="264" t="s">
        <v>240</v>
      </c>
      <c r="AS1138" s="264" t="s">
        <v>240</v>
      </c>
      <c r="AT1138" s="264" t="s">
        <v>240</v>
      </c>
      <c r="AU1138" s="264" t="s">
        <v>240</v>
      </c>
      <c r="AV1138" s="264" t="s">
        <v>240</v>
      </c>
      <c r="AW1138" s="264" t="s">
        <v>240</v>
      </c>
      <c r="AX1138" s="264" t="s">
        <v>240</v>
      </c>
      <c r="AY1138" s="264" t="s">
        <v>2044</v>
      </c>
      <c r="AZ1138" t="s">
        <v>240</v>
      </c>
    </row>
    <row r="1139" spans="1:52" ht="15" x14ac:dyDescent="0.25">
      <c r="A1139" s="273">
        <v>707486</v>
      </c>
      <c r="B1139" s="274" t="s">
        <v>261</v>
      </c>
      <c r="C1139" t="s">
        <v>188</v>
      </c>
      <c r="D1139" t="s">
        <v>186</v>
      </c>
      <c r="E1139" t="s">
        <v>186</v>
      </c>
      <c r="F1139" t="s">
        <v>186</v>
      </c>
      <c r="G1139" t="s">
        <v>186</v>
      </c>
      <c r="H1139" t="s">
        <v>186</v>
      </c>
      <c r="I1139" t="s">
        <v>187</v>
      </c>
      <c r="J1139" t="s">
        <v>187</v>
      </c>
      <c r="K1139" t="s">
        <v>187</v>
      </c>
      <c r="L1139" t="s">
        <v>187</v>
      </c>
      <c r="M1139" t="s">
        <v>188</v>
      </c>
      <c r="N1139" t="s">
        <v>188</v>
      </c>
      <c r="O1139" t="s">
        <v>240</v>
      </c>
      <c r="P1139" t="s">
        <v>240</v>
      </c>
      <c r="Q1139" t="s">
        <v>240</v>
      </c>
      <c r="R1139" t="s">
        <v>240</v>
      </c>
      <c r="S1139" t="s">
        <v>240</v>
      </c>
      <c r="T1139" t="s">
        <v>240</v>
      </c>
      <c r="U1139" t="s">
        <v>240</v>
      </c>
      <c r="V1139" t="s">
        <v>240</v>
      </c>
      <c r="W1139" t="s">
        <v>240</v>
      </c>
      <c r="X1139" t="s">
        <v>240</v>
      </c>
      <c r="Y1139" t="s">
        <v>240</v>
      </c>
      <c r="Z1139" t="s">
        <v>240</v>
      </c>
      <c r="AA1139" t="s">
        <v>240</v>
      </c>
      <c r="AB1139" t="s">
        <v>240</v>
      </c>
      <c r="AC1139" t="s">
        <v>240</v>
      </c>
      <c r="AD1139" t="s">
        <v>240</v>
      </c>
      <c r="AE1139" t="s">
        <v>240</v>
      </c>
      <c r="AF1139" t="s">
        <v>240</v>
      </c>
      <c r="AG1139" t="s">
        <v>240</v>
      </c>
      <c r="AH1139" t="s">
        <v>240</v>
      </c>
      <c r="AI1139" t="s">
        <v>240</v>
      </c>
      <c r="AJ1139" t="s">
        <v>240</v>
      </c>
      <c r="AK1139" t="s">
        <v>240</v>
      </c>
      <c r="AL1139" t="s">
        <v>240</v>
      </c>
      <c r="AM1139" t="s">
        <v>240</v>
      </c>
      <c r="AN1139" t="s">
        <v>240</v>
      </c>
      <c r="AO1139" t="s">
        <v>240</v>
      </c>
      <c r="AP1139" t="s">
        <v>240</v>
      </c>
      <c r="AQ1139" t="s">
        <v>240</v>
      </c>
      <c r="AR1139" t="s">
        <v>240</v>
      </c>
      <c r="AS1139" t="s">
        <v>240</v>
      </c>
      <c r="AT1139" t="s">
        <v>240</v>
      </c>
      <c r="AU1139" t="s">
        <v>240</v>
      </c>
      <c r="AV1139" t="s">
        <v>240</v>
      </c>
      <c r="AW1139" t="s">
        <v>240</v>
      </c>
      <c r="AX1139" s="259" t="s">
        <v>240</v>
      </c>
      <c r="AY1139"/>
      <c r="AZ1139" t="s">
        <v>240</v>
      </c>
    </row>
    <row r="1140" spans="1:52" ht="15" x14ac:dyDescent="0.25">
      <c r="A1140" s="273">
        <v>707487</v>
      </c>
      <c r="B1140" s="274" t="s">
        <v>261</v>
      </c>
      <c r="C1140" t="s">
        <v>240</v>
      </c>
      <c r="D1140" t="s">
        <v>240</v>
      </c>
      <c r="E1140" t="s">
        <v>240</v>
      </c>
      <c r="F1140" t="s">
        <v>240</v>
      </c>
      <c r="G1140" t="s">
        <v>240</v>
      </c>
      <c r="H1140" t="s">
        <v>240</v>
      </c>
      <c r="I1140" t="s">
        <v>240</v>
      </c>
      <c r="J1140" t="s">
        <v>240</v>
      </c>
      <c r="K1140" t="s">
        <v>240</v>
      </c>
      <c r="L1140" t="s">
        <v>240</v>
      </c>
      <c r="M1140" t="s">
        <v>240</v>
      </c>
      <c r="N1140" t="s">
        <v>240</v>
      </c>
      <c r="O1140" t="s">
        <v>240</v>
      </c>
      <c r="P1140" t="s">
        <v>240</v>
      </c>
      <c r="Q1140" t="s">
        <v>240</v>
      </c>
      <c r="R1140" t="s">
        <v>240</v>
      </c>
      <c r="S1140" t="s">
        <v>240</v>
      </c>
      <c r="T1140" t="s">
        <v>240</v>
      </c>
      <c r="U1140" t="s">
        <v>240</v>
      </c>
      <c r="V1140" t="s">
        <v>240</v>
      </c>
      <c r="W1140" t="s">
        <v>240</v>
      </c>
      <c r="X1140" t="s">
        <v>240</v>
      </c>
      <c r="Y1140" t="s">
        <v>240</v>
      </c>
      <c r="Z1140" t="s">
        <v>240</v>
      </c>
      <c r="AA1140" t="s">
        <v>240</v>
      </c>
      <c r="AB1140" t="s">
        <v>240</v>
      </c>
      <c r="AC1140" t="s">
        <v>240</v>
      </c>
      <c r="AD1140" t="s">
        <v>240</v>
      </c>
      <c r="AE1140" t="s">
        <v>240</v>
      </c>
      <c r="AF1140" t="s">
        <v>240</v>
      </c>
      <c r="AG1140" t="s">
        <v>240</v>
      </c>
      <c r="AH1140" t="s">
        <v>240</v>
      </c>
      <c r="AI1140" t="s">
        <v>240</v>
      </c>
      <c r="AJ1140" t="s">
        <v>240</v>
      </c>
      <c r="AK1140" t="s">
        <v>240</v>
      </c>
      <c r="AL1140" t="s">
        <v>240</v>
      </c>
      <c r="AM1140" t="s">
        <v>240</v>
      </c>
      <c r="AN1140" t="s">
        <v>240</v>
      </c>
      <c r="AO1140" t="s">
        <v>240</v>
      </c>
      <c r="AP1140" t="s">
        <v>240</v>
      </c>
      <c r="AQ1140" t="s">
        <v>240</v>
      </c>
      <c r="AR1140" t="s">
        <v>240</v>
      </c>
      <c r="AS1140" t="s">
        <v>240</v>
      </c>
      <c r="AT1140" t="s">
        <v>240</v>
      </c>
      <c r="AU1140" t="s">
        <v>240</v>
      </c>
      <c r="AV1140" t="s">
        <v>240</v>
      </c>
      <c r="AW1140" t="s">
        <v>240</v>
      </c>
      <c r="AX1140" s="259" t="s">
        <v>240</v>
      </c>
      <c r="AY1140"/>
      <c r="AZ1140" t="s">
        <v>240</v>
      </c>
    </row>
    <row r="1141" spans="1:52" ht="15" x14ac:dyDescent="0.25">
      <c r="A1141" s="273">
        <v>707488</v>
      </c>
      <c r="B1141" s="274" t="s">
        <v>261</v>
      </c>
      <c r="C1141" t="s">
        <v>188</v>
      </c>
      <c r="D1141" t="s">
        <v>187</v>
      </c>
      <c r="E1141" t="s">
        <v>187</v>
      </c>
      <c r="F1141" t="s">
        <v>188</v>
      </c>
      <c r="G1141" t="s">
        <v>187</v>
      </c>
      <c r="H1141" t="s">
        <v>187</v>
      </c>
      <c r="I1141" t="s">
        <v>187</v>
      </c>
      <c r="J1141" t="s">
        <v>187</v>
      </c>
      <c r="K1141" t="s">
        <v>187</v>
      </c>
      <c r="L1141" t="s">
        <v>187</v>
      </c>
      <c r="M1141" t="s">
        <v>187</v>
      </c>
      <c r="N1141" t="s">
        <v>187</v>
      </c>
      <c r="O1141" t="s">
        <v>240</v>
      </c>
      <c r="P1141" t="s">
        <v>240</v>
      </c>
      <c r="Q1141" t="s">
        <v>240</v>
      </c>
      <c r="R1141" t="s">
        <v>240</v>
      </c>
      <c r="S1141" t="s">
        <v>240</v>
      </c>
      <c r="T1141" t="s">
        <v>240</v>
      </c>
      <c r="U1141" t="s">
        <v>240</v>
      </c>
      <c r="V1141" t="s">
        <v>240</v>
      </c>
      <c r="W1141" t="s">
        <v>240</v>
      </c>
      <c r="X1141" t="s">
        <v>240</v>
      </c>
      <c r="Y1141" t="s">
        <v>240</v>
      </c>
      <c r="Z1141" t="s">
        <v>240</v>
      </c>
      <c r="AA1141" t="s">
        <v>240</v>
      </c>
      <c r="AB1141" t="s">
        <v>240</v>
      </c>
      <c r="AC1141" t="s">
        <v>240</v>
      </c>
      <c r="AD1141" t="s">
        <v>240</v>
      </c>
      <c r="AE1141" t="s">
        <v>240</v>
      </c>
      <c r="AF1141" t="s">
        <v>240</v>
      </c>
      <c r="AG1141" t="s">
        <v>240</v>
      </c>
      <c r="AH1141" t="s">
        <v>240</v>
      </c>
      <c r="AI1141" t="s">
        <v>240</v>
      </c>
      <c r="AJ1141" t="s">
        <v>240</v>
      </c>
      <c r="AK1141" t="s">
        <v>240</v>
      </c>
      <c r="AL1141" t="s">
        <v>240</v>
      </c>
      <c r="AM1141" t="s">
        <v>240</v>
      </c>
      <c r="AN1141" t="s">
        <v>240</v>
      </c>
      <c r="AO1141" t="s">
        <v>240</v>
      </c>
      <c r="AP1141" t="s">
        <v>240</v>
      </c>
      <c r="AQ1141" t="s">
        <v>240</v>
      </c>
      <c r="AR1141" t="s">
        <v>240</v>
      </c>
      <c r="AS1141" t="s">
        <v>240</v>
      </c>
      <c r="AT1141" t="s">
        <v>240</v>
      </c>
      <c r="AU1141" t="s">
        <v>240</v>
      </c>
      <c r="AV1141" t="s">
        <v>240</v>
      </c>
      <c r="AW1141" t="s">
        <v>240</v>
      </c>
      <c r="AX1141" s="259" t="s">
        <v>240</v>
      </c>
      <c r="AY1141"/>
      <c r="AZ1141" t="s">
        <v>240</v>
      </c>
    </row>
    <row r="1142" spans="1:52" ht="15" x14ac:dyDescent="0.25">
      <c r="A1142" s="273">
        <v>707489</v>
      </c>
      <c r="B1142" s="274" t="s">
        <v>262</v>
      </c>
      <c r="C1142" t="s">
        <v>240</v>
      </c>
      <c r="D1142" t="s">
        <v>240</v>
      </c>
      <c r="E1142" t="s">
        <v>240</v>
      </c>
      <c r="F1142" t="s">
        <v>240</v>
      </c>
      <c r="G1142" t="s">
        <v>240</v>
      </c>
      <c r="H1142" t="s">
        <v>240</v>
      </c>
      <c r="I1142" t="s">
        <v>240</v>
      </c>
      <c r="J1142" t="s">
        <v>240</v>
      </c>
      <c r="K1142" t="s">
        <v>240</v>
      </c>
      <c r="L1142" t="s">
        <v>240</v>
      </c>
      <c r="M1142" t="s">
        <v>240</v>
      </c>
      <c r="N1142" t="s">
        <v>240</v>
      </c>
      <c r="O1142" t="s">
        <v>240</v>
      </c>
      <c r="P1142" t="s">
        <v>240</v>
      </c>
      <c r="Q1142" t="s">
        <v>240</v>
      </c>
      <c r="R1142" t="s">
        <v>240</v>
      </c>
      <c r="S1142" t="s">
        <v>240</v>
      </c>
      <c r="T1142" t="s">
        <v>240</v>
      </c>
      <c r="U1142" t="s">
        <v>240</v>
      </c>
      <c r="V1142" t="s">
        <v>240</v>
      </c>
      <c r="W1142" t="s">
        <v>240</v>
      </c>
      <c r="X1142" t="s">
        <v>240</v>
      </c>
      <c r="Y1142" t="s">
        <v>240</v>
      </c>
      <c r="Z1142" t="s">
        <v>240</v>
      </c>
      <c r="AA1142" t="s">
        <v>240</v>
      </c>
      <c r="AB1142" t="s">
        <v>240</v>
      </c>
      <c r="AC1142" t="s">
        <v>240</v>
      </c>
      <c r="AD1142" t="s">
        <v>240</v>
      </c>
      <c r="AE1142" t="s">
        <v>240</v>
      </c>
      <c r="AF1142" t="s">
        <v>240</v>
      </c>
      <c r="AG1142" t="s">
        <v>240</v>
      </c>
      <c r="AH1142" t="s">
        <v>240</v>
      </c>
      <c r="AI1142" t="s">
        <v>240</v>
      </c>
      <c r="AJ1142" t="s">
        <v>240</v>
      </c>
      <c r="AK1142" t="s">
        <v>240</v>
      </c>
      <c r="AL1142" t="s">
        <v>240</v>
      </c>
      <c r="AM1142" t="s">
        <v>240</v>
      </c>
      <c r="AN1142" t="s">
        <v>240</v>
      </c>
      <c r="AO1142" t="s">
        <v>240</v>
      </c>
      <c r="AP1142" t="s">
        <v>240</v>
      </c>
      <c r="AQ1142" t="s">
        <v>240</v>
      </c>
      <c r="AR1142" t="s">
        <v>240</v>
      </c>
      <c r="AS1142" t="s">
        <v>240</v>
      </c>
      <c r="AT1142" t="s">
        <v>240</v>
      </c>
      <c r="AU1142" t="s">
        <v>240</v>
      </c>
      <c r="AV1142" t="s">
        <v>240</v>
      </c>
      <c r="AW1142" t="s">
        <v>240</v>
      </c>
      <c r="AX1142" s="259" t="s">
        <v>240</v>
      </c>
      <c r="AY1142"/>
      <c r="AZ1142" t="s">
        <v>5190</v>
      </c>
    </row>
    <row r="1143" spans="1:52" ht="15" x14ac:dyDescent="0.25">
      <c r="A1143" s="273">
        <v>707491</v>
      </c>
      <c r="B1143" s="274" t="s">
        <v>261</v>
      </c>
      <c r="C1143" t="s">
        <v>188</v>
      </c>
      <c r="D1143" t="s">
        <v>188</v>
      </c>
      <c r="E1143" t="s">
        <v>187</v>
      </c>
      <c r="F1143" t="s">
        <v>188</v>
      </c>
      <c r="G1143" t="s">
        <v>188</v>
      </c>
      <c r="H1143" t="s">
        <v>188</v>
      </c>
      <c r="I1143" t="s">
        <v>187</v>
      </c>
      <c r="J1143" t="s">
        <v>188</v>
      </c>
      <c r="K1143" t="s">
        <v>187</v>
      </c>
      <c r="L1143" t="s">
        <v>187</v>
      </c>
      <c r="M1143" t="s">
        <v>188</v>
      </c>
      <c r="N1143" t="s">
        <v>188</v>
      </c>
      <c r="O1143" t="s">
        <v>240</v>
      </c>
      <c r="P1143" t="s">
        <v>240</v>
      </c>
      <c r="Q1143" t="s">
        <v>240</v>
      </c>
      <c r="R1143" t="s">
        <v>240</v>
      </c>
      <c r="S1143" t="s">
        <v>240</v>
      </c>
      <c r="T1143" t="s">
        <v>240</v>
      </c>
      <c r="U1143" t="s">
        <v>240</v>
      </c>
      <c r="V1143" t="s">
        <v>240</v>
      </c>
      <c r="W1143" t="s">
        <v>240</v>
      </c>
      <c r="X1143" t="s">
        <v>240</v>
      </c>
      <c r="Y1143" t="s">
        <v>240</v>
      </c>
      <c r="Z1143" t="s">
        <v>240</v>
      </c>
      <c r="AA1143" t="s">
        <v>240</v>
      </c>
      <c r="AB1143" t="s">
        <v>240</v>
      </c>
      <c r="AC1143" t="s">
        <v>240</v>
      </c>
      <c r="AD1143" t="s">
        <v>240</v>
      </c>
      <c r="AE1143" t="s">
        <v>240</v>
      </c>
      <c r="AF1143" t="s">
        <v>240</v>
      </c>
      <c r="AG1143" t="s">
        <v>240</v>
      </c>
      <c r="AH1143" t="s">
        <v>240</v>
      </c>
      <c r="AI1143" t="s">
        <v>240</v>
      </c>
      <c r="AJ1143" t="s">
        <v>240</v>
      </c>
      <c r="AK1143" t="s">
        <v>240</v>
      </c>
      <c r="AL1143" t="s">
        <v>240</v>
      </c>
      <c r="AM1143" t="s">
        <v>240</v>
      </c>
      <c r="AN1143" t="s">
        <v>240</v>
      </c>
      <c r="AO1143" t="s">
        <v>240</v>
      </c>
      <c r="AP1143" t="s">
        <v>240</v>
      </c>
      <c r="AQ1143" t="s">
        <v>240</v>
      </c>
      <c r="AR1143" t="s">
        <v>240</v>
      </c>
      <c r="AS1143"/>
      <c r="AT1143" t="s">
        <v>240</v>
      </c>
      <c r="AU1143" t="s">
        <v>240</v>
      </c>
      <c r="AV1143" t="s">
        <v>240</v>
      </c>
      <c r="AW1143" t="s">
        <v>240</v>
      </c>
      <c r="AX1143" s="259" t="s">
        <v>240</v>
      </c>
      <c r="AY1143"/>
      <c r="AZ1143" t="s">
        <v>240</v>
      </c>
    </row>
    <row r="1144" spans="1:52" ht="15" x14ac:dyDescent="0.25">
      <c r="A1144" s="272">
        <v>707492</v>
      </c>
      <c r="B1144" s="268" t="s">
        <v>261</v>
      </c>
      <c r="C1144" s="264" t="s">
        <v>188</v>
      </c>
      <c r="D1144" s="264" t="s">
        <v>188</v>
      </c>
      <c r="E1144" s="264" t="s">
        <v>188</v>
      </c>
      <c r="F1144" s="264" t="s">
        <v>188</v>
      </c>
      <c r="G1144" s="264" t="s">
        <v>188</v>
      </c>
      <c r="H1144" s="264" t="s">
        <v>188</v>
      </c>
      <c r="I1144" s="264" t="s">
        <v>187</v>
      </c>
      <c r="J1144" s="264" t="s">
        <v>187</v>
      </c>
      <c r="K1144" s="264" t="s">
        <v>187</v>
      </c>
      <c r="L1144" s="264" t="s">
        <v>187</v>
      </c>
      <c r="M1144" t="s">
        <v>186</v>
      </c>
      <c r="N1144" t="s">
        <v>186</v>
      </c>
      <c r="O1144" s="264" t="s">
        <v>240</v>
      </c>
      <c r="P1144" s="264" t="s">
        <v>240</v>
      </c>
      <c r="Q1144" s="264" t="s">
        <v>240</v>
      </c>
      <c r="R1144" s="264" t="s">
        <v>240</v>
      </c>
      <c r="S1144" s="264" t="s">
        <v>240</v>
      </c>
      <c r="T1144" s="264" t="s">
        <v>240</v>
      </c>
      <c r="U1144" s="264" t="s">
        <v>240</v>
      </c>
      <c r="V1144" s="264" t="s">
        <v>240</v>
      </c>
      <c r="W1144" s="264" t="s">
        <v>240</v>
      </c>
      <c r="X1144" s="264" t="s">
        <v>240</v>
      </c>
      <c r="Y1144" s="264" t="s">
        <v>240</v>
      </c>
      <c r="Z1144" s="264" t="s">
        <v>240</v>
      </c>
      <c r="AA1144" s="264" t="s">
        <v>240</v>
      </c>
      <c r="AB1144" s="264" t="s">
        <v>240</v>
      </c>
      <c r="AC1144" s="264" t="s">
        <v>240</v>
      </c>
      <c r="AD1144" s="264" t="s">
        <v>240</v>
      </c>
      <c r="AE1144" s="264" t="s">
        <v>240</v>
      </c>
      <c r="AF1144" s="264" t="s">
        <v>240</v>
      </c>
      <c r="AG1144" s="264" t="s">
        <v>240</v>
      </c>
      <c r="AH1144" s="264" t="s">
        <v>240</v>
      </c>
      <c r="AI1144" s="264" t="s">
        <v>240</v>
      </c>
      <c r="AJ1144" s="264" t="s">
        <v>240</v>
      </c>
      <c r="AK1144" s="264" t="s">
        <v>240</v>
      </c>
      <c r="AL1144" s="264" t="s">
        <v>240</v>
      </c>
      <c r="AM1144" s="264" t="s">
        <v>240</v>
      </c>
      <c r="AN1144" s="264" t="s">
        <v>240</v>
      </c>
      <c r="AO1144" s="264" t="s">
        <v>240</v>
      </c>
      <c r="AP1144" s="264" t="s">
        <v>240</v>
      </c>
      <c r="AQ1144" s="264" t="s">
        <v>240</v>
      </c>
      <c r="AR1144" s="264" t="s">
        <v>240</v>
      </c>
      <c r="AS1144" s="264" t="s">
        <v>240</v>
      </c>
      <c r="AT1144" s="264" t="s">
        <v>240</v>
      </c>
      <c r="AU1144" s="264" t="s">
        <v>240</v>
      </c>
      <c r="AV1144" s="264" t="s">
        <v>240</v>
      </c>
      <c r="AW1144" s="264" t="s">
        <v>240</v>
      </c>
      <c r="AX1144" s="264" t="s">
        <v>240</v>
      </c>
      <c r="AY1144" s="264" t="s">
        <v>2044</v>
      </c>
      <c r="AZ1144" t="s">
        <v>240</v>
      </c>
    </row>
    <row r="1145" spans="1:52" ht="15" x14ac:dyDescent="0.25">
      <c r="A1145" s="272">
        <v>707493</v>
      </c>
      <c r="B1145" s="268" t="s">
        <v>261</v>
      </c>
      <c r="C1145" s="264" t="s">
        <v>188</v>
      </c>
      <c r="D1145" s="264" t="s">
        <v>188</v>
      </c>
      <c r="E1145" s="264" t="s">
        <v>188</v>
      </c>
      <c r="F1145" s="264" t="s">
        <v>188</v>
      </c>
      <c r="G1145" s="264" t="s">
        <v>188</v>
      </c>
      <c r="H1145" s="264" t="s">
        <v>188</v>
      </c>
      <c r="I1145" s="264" t="s">
        <v>187</v>
      </c>
      <c r="J1145" s="264" t="s">
        <v>187</v>
      </c>
      <c r="K1145" s="264" t="s">
        <v>187</v>
      </c>
      <c r="L1145" s="264" t="s">
        <v>187</v>
      </c>
      <c r="M1145" t="s">
        <v>188</v>
      </c>
      <c r="N1145" t="s">
        <v>186</v>
      </c>
      <c r="O1145" s="264" t="s">
        <v>240</v>
      </c>
      <c r="P1145" s="264" t="s">
        <v>240</v>
      </c>
      <c r="Q1145" s="264" t="s">
        <v>240</v>
      </c>
      <c r="R1145" s="264" t="s">
        <v>240</v>
      </c>
      <c r="S1145" s="264" t="s">
        <v>240</v>
      </c>
      <c r="T1145" s="264" t="s">
        <v>240</v>
      </c>
      <c r="U1145" s="264" t="s">
        <v>240</v>
      </c>
      <c r="V1145" s="264" t="s">
        <v>240</v>
      </c>
      <c r="W1145" s="264" t="s">
        <v>240</v>
      </c>
      <c r="X1145" s="264" t="s">
        <v>240</v>
      </c>
      <c r="Y1145" s="264" t="s">
        <v>240</v>
      </c>
      <c r="Z1145" s="264" t="s">
        <v>240</v>
      </c>
      <c r="AA1145" s="264" t="s">
        <v>240</v>
      </c>
      <c r="AB1145" s="264" t="s">
        <v>240</v>
      </c>
      <c r="AC1145" s="264" t="s">
        <v>240</v>
      </c>
      <c r="AD1145" s="264" t="s">
        <v>240</v>
      </c>
      <c r="AE1145" s="264" t="s">
        <v>240</v>
      </c>
      <c r="AF1145" s="264" t="s">
        <v>240</v>
      </c>
      <c r="AG1145" s="264" t="s">
        <v>240</v>
      </c>
      <c r="AH1145" s="264" t="s">
        <v>240</v>
      </c>
      <c r="AI1145" s="264" t="s">
        <v>240</v>
      </c>
      <c r="AJ1145" s="264" t="s">
        <v>240</v>
      </c>
      <c r="AK1145" s="264" t="s">
        <v>240</v>
      </c>
      <c r="AL1145" s="264" t="s">
        <v>240</v>
      </c>
      <c r="AM1145" s="264" t="s">
        <v>240</v>
      </c>
      <c r="AN1145" s="264" t="s">
        <v>240</v>
      </c>
      <c r="AO1145" s="264" t="s">
        <v>240</v>
      </c>
      <c r="AP1145" s="264" t="s">
        <v>240</v>
      </c>
      <c r="AQ1145" s="264" t="s">
        <v>240</v>
      </c>
      <c r="AR1145" s="264" t="s">
        <v>240</v>
      </c>
      <c r="AS1145" s="264" t="s">
        <v>240</v>
      </c>
      <c r="AT1145" s="264" t="s">
        <v>240</v>
      </c>
      <c r="AU1145" s="264" t="s">
        <v>240</v>
      </c>
      <c r="AV1145" s="264" t="s">
        <v>240</v>
      </c>
      <c r="AW1145" s="264" t="s">
        <v>240</v>
      </c>
      <c r="AX1145" s="264" t="s">
        <v>240</v>
      </c>
      <c r="AY1145" s="264" t="s">
        <v>2044</v>
      </c>
      <c r="AZ1145" t="s">
        <v>240</v>
      </c>
    </row>
    <row r="1146" spans="1:52" ht="15" x14ac:dyDescent="0.25">
      <c r="A1146" s="273">
        <v>707494</v>
      </c>
      <c r="B1146" s="274" t="s">
        <v>261</v>
      </c>
      <c r="C1146" t="s">
        <v>188</v>
      </c>
      <c r="D1146" t="s">
        <v>188</v>
      </c>
      <c r="E1146" t="s">
        <v>188</v>
      </c>
      <c r="F1146" t="s">
        <v>188</v>
      </c>
      <c r="G1146" t="s">
        <v>188</v>
      </c>
      <c r="H1146" t="s">
        <v>187</v>
      </c>
      <c r="I1146" t="s">
        <v>187</v>
      </c>
      <c r="J1146" t="s">
        <v>187</v>
      </c>
      <c r="K1146" t="s">
        <v>187</v>
      </c>
      <c r="L1146" t="s">
        <v>187</v>
      </c>
      <c r="M1146" t="s">
        <v>187</v>
      </c>
      <c r="N1146" t="s">
        <v>187</v>
      </c>
      <c r="O1146" t="s">
        <v>240</v>
      </c>
      <c r="P1146" t="s">
        <v>240</v>
      </c>
      <c r="Q1146" t="s">
        <v>240</v>
      </c>
      <c r="R1146" t="s">
        <v>240</v>
      </c>
      <c r="S1146" t="s">
        <v>240</v>
      </c>
      <c r="T1146" t="s">
        <v>240</v>
      </c>
      <c r="U1146" t="s">
        <v>240</v>
      </c>
      <c r="V1146" t="s">
        <v>240</v>
      </c>
      <c r="W1146" t="s">
        <v>240</v>
      </c>
      <c r="X1146" t="s">
        <v>240</v>
      </c>
      <c r="Y1146" t="s">
        <v>240</v>
      </c>
      <c r="Z1146" t="s">
        <v>240</v>
      </c>
      <c r="AA1146" t="s">
        <v>240</v>
      </c>
      <c r="AB1146" t="s">
        <v>240</v>
      </c>
      <c r="AC1146" t="s">
        <v>240</v>
      </c>
      <c r="AD1146" t="s">
        <v>240</v>
      </c>
      <c r="AE1146" t="s">
        <v>240</v>
      </c>
      <c r="AF1146" t="s">
        <v>240</v>
      </c>
      <c r="AG1146" t="s">
        <v>240</v>
      </c>
      <c r="AH1146" t="s">
        <v>240</v>
      </c>
      <c r="AI1146" t="s">
        <v>240</v>
      </c>
      <c r="AJ1146" t="s">
        <v>240</v>
      </c>
      <c r="AK1146" t="s">
        <v>240</v>
      </c>
      <c r="AL1146" t="s">
        <v>240</v>
      </c>
      <c r="AM1146" t="s">
        <v>240</v>
      </c>
      <c r="AN1146" t="s">
        <v>240</v>
      </c>
      <c r="AO1146" t="s">
        <v>240</v>
      </c>
      <c r="AP1146" t="s">
        <v>240</v>
      </c>
      <c r="AQ1146" t="s">
        <v>240</v>
      </c>
      <c r="AR1146" t="s">
        <v>240</v>
      </c>
      <c r="AS1146" t="s">
        <v>240</v>
      </c>
      <c r="AT1146" t="s">
        <v>240</v>
      </c>
      <c r="AU1146" t="s">
        <v>240</v>
      </c>
      <c r="AV1146" t="s">
        <v>240</v>
      </c>
      <c r="AW1146" t="s">
        <v>240</v>
      </c>
      <c r="AX1146" s="259" t="s">
        <v>240</v>
      </c>
      <c r="AY1146"/>
      <c r="AZ1146" t="s">
        <v>240</v>
      </c>
    </row>
    <row r="1147" spans="1:52" ht="15" x14ac:dyDescent="0.25">
      <c r="A1147" s="276">
        <v>707495</v>
      </c>
      <c r="B1147" s="268" t="s">
        <v>261</v>
      </c>
      <c r="C1147" s="264" t="s">
        <v>188</v>
      </c>
      <c r="D1147" s="264" t="s">
        <v>187</v>
      </c>
      <c r="E1147" s="264" t="s">
        <v>188</v>
      </c>
      <c r="F1147" s="264" t="s">
        <v>187</v>
      </c>
      <c r="G1147" s="264" t="s">
        <v>188</v>
      </c>
      <c r="H1147" s="264" t="s">
        <v>187</v>
      </c>
      <c r="I1147" s="264" t="s">
        <v>187</v>
      </c>
      <c r="J1147" s="264" t="s">
        <v>187</v>
      </c>
      <c r="K1147" s="264" t="s">
        <v>187</v>
      </c>
      <c r="L1147" s="264" t="s">
        <v>187</v>
      </c>
      <c r="M1147" t="s">
        <v>186</v>
      </c>
      <c r="N1147" t="s">
        <v>186</v>
      </c>
      <c r="O1147" s="264" t="s">
        <v>240</v>
      </c>
      <c r="P1147" s="264" t="s">
        <v>240</v>
      </c>
      <c r="Q1147" s="264" t="s">
        <v>240</v>
      </c>
      <c r="R1147" s="264" t="s">
        <v>240</v>
      </c>
      <c r="S1147" s="264" t="s">
        <v>240</v>
      </c>
      <c r="T1147" s="264" t="s">
        <v>240</v>
      </c>
      <c r="U1147" s="264" t="s">
        <v>240</v>
      </c>
      <c r="V1147" s="264" t="s">
        <v>240</v>
      </c>
      <c r="W1147" s="264" t="s">
        <v>240</v>
      </c>
      <c r="X1147" s="264" t="s">
        <v>240</v>
      </c>
      <c r="Y1147" s="264" t="s">
        <v>240</v>
      </c>
      <c r="Z1147" s="264" t="s">
        <v>240</v>
      </c>
      <c r="AA1147" s="264" t="s">
        <v>240</v>
      </c>
      <c r="AB1147" s="264" t="s">
        <v>240</v>
      </c>
      <c r="AC1147" s="264" t="s">
        <v>240</v>
      </c>
      <c r="AD1147" s="264" t="s">
        <v>240</v>
      </c>
      <c r="AE1147" s="264" t="s">
        <v>240</v>
      </c>
      <c r="AF1147" s="264" t="s">
        <v>240</v>
      </c>
      <c r="AG1147" s="264" t="s">
        <v>240</v>
      </c>
      <c r="AH1147" s="264" t="s">
        <v>240</v>
      </c>
      <c r="AI1147" s="264" t="s">
        <v>240</v>
      </c>
      <c r="AJ1147" s="264" t="s">
        <v>240</v>
      </c>
      <c r="AK1147" s="264" t="s">
        <v>240</v>
      </c>
      <c r="AL1147" s="264" t="s">
        <v>240</v>
      </c>
      <c r="AM1147" s="264" t="s">
        <v>240</v>
      </c>
      <c r="AN1147" s="264" t="s">
        <v>240</v>
      </c>
      <c r="AO1147" s="264" t="s">
        <v>240</v>
      </c>
      <c r="AP1147" s="264" t="s">
        <v>240</v>
      </c>
      <c r="AQ1147" s="264" t="s">
        <v>240</v>
      </c>
      <c r="AR1147" s="264" t="s">
        <v>240</v>
      </c>
      <c r="AS1147" s="264" t="s">
        <v>240</v>
      </c>
      <c r="AT1147" s="264" t="s">
        <v>240</v>
      </c>
      <c r="AU1147" s="264" t="s">
        <v>240</v>
      </c>
      <c r="AV1147" s="264" t="s">
        <v>240</v>
      </c>
      <c r="AW1147" s="264" t="s">
        <v>240</v>
      </c>
      <c r="AX1147" s="264" t="s">
        <v>240</v>
      </c>
      <c r="AY1147" s="264" t="s">
        <v>2044</v>
      </c>
      <c r="AZ1147" t="s">
        <v>240</v>
      </c>
    </row>
    <row r="1148" spans="1:52" ht="15" x14ac:dyDescent="0.25">
      <c r="A1148" s="276">
        <v>707496</v>
      </c>
      <c r="B1148" s="268" t="s">
        <v>261</v>
      </c>
      <c r="C1148" s="264" t="s">
        <v>188</v>
      </c>
      <c r="D1148" s="264" t="s">
        <v>187</v>
      </c>
      <c r="E1148" s="264" t="s">
        <v>188</v>
      </c>
      <c r="F1148" s="264" t="s">
        <v>187</v>
      </c>
      <c r="G1148" s="264" t="s">
        <v>188</v>
      </c>
      <c r="H1148" s="264" t="s">
        <v>187</v>
      </c>
      <c r="I1148" s="264" t="s">
        <v>187</v>
      </c>
      <c r="J1148" s="264" t="s">
        <v>187</v>
      </c>
      <c r="K1148" s="264" t="s">
        <v>187</v>
      </c>
      <c r="L1148" s="264" t="s">
        <v>187</v>
      </c>
      <c r="M1148" t="s">
        <v>186</v>
      </c>
      <c r="N1148" t="s">
        <v>186</v>
      </c>
      <c r="O1148" s="264" t="s">
        <v>240</v>
      </c>
      <c r="P1148" s="264" t="s">
        <v>240</v>
      </c>
      <c r="Q1148" s="264" t="s">
        <v>240</v>
      </c>
      <c r="R1148" s="264" t="s">
        <v>240</v>
      </c>
      <c r="S1148" s="264" t="s">
        <v>240</v>
      </c>
      <c r="T1148" s="264" t="s">
        <v>240</v>
      </c>
      <c r="U1148" s="264" t="s">
        <v>240</v>
      </c>
      <c r="V1148" s="264" t="s">
        <v>240</v>
      </c>
      <c r="W1148" s="264" t="s">
        <v>240</v>
      </c>
      <c r="X1148" s="264" t="s">
        <v>240</v>
      </c>
      <c r="Y1148" s="264" t="s">
        <v>240</v>
      </c>
      <c r="Z1148" s="264" t="s">
        <v>240</v>
      </c>
      <c r="AA1148" s="264" t="s">
        <v>240</v>
      </c>
      <c r="AB1148" s="264" t="s">
        <v>240</v>
      </c>
      <c r="AC1148" s="264" t="s">
        <v>240</v>
      </c>
      <c r="AD1148" s="264" t="s">
        <v>240</v>
      </c>
      <c r="AE1148" s="264" t="s">
        <v>240</v>
      </c>
      <c r="AF1148" s="264" t="s">
        <v>240</v>
      </c>
      <c r="AG1148" s="264" t="s">
        <v>240</v>
      </c>
      <c r="AH1148" s="264" t="s">
        <v>240</v>
      </c>
      <c r="AI1148" s="264" t="s">
        <v>240</v>
      </c>
      <c r="AJ1148" s="264" t="s">
        <v>240</v>
      </c>
      <c r="AK1148" s="264" t="s">
        <v>240</v>
      </c>
      <c r="AL1148" s="264" t="s">
        <v>240</v>
      </c>
      <c r="AM1148" s="264" t="s">
        <v>240</v>
      </c>
      <c r="AN1148" s="264" t="s">
        <v>240</v>
      </c>
      <c r="AO1148" s="264" t="s">
        <v>240</v>
      </c>
      <c r="AP1148" s="264" t="s">
        <v>240</v>
      </c>
      <c r="AQ1148" s="264" t="s">
        <v>240</v>
      </c>
      <c r="AR1148" s="264" t="s">
        <v>240</v>
      </c>
      <c r="AS1148" s="264" t="s">
        <v>240</v>
      </c>
      <c r="AT1148" s="264" t="s">
        <v>240</v>
      </c>
      <c r="AU1148" s="264" t="s">
        <v>240</v>
      </c>
      <c r="AV1148" s="264" t="s">
        <v>240</v>
      </c>
      <c r="AW1148" s="264" t="s">
        <v>240</v>
      </c>
      <c r="AX1148" s="264" t="s">
        <v>240</v>
      </c>
      <c r="AY1148" s="264" t="s">
        <v>2044</v>
      </c>
      <c r="AZ1148" t="s">
        <v>240</v>
      </c>
    </row>
    <row r="1149" spans="1:52" ht="15" x14ac:dyDescent="0.25">
      <c r="A1149" s="277">
        <v>707497</v>
      </c>
      <c r="B1149" s="274" t="s">
        <v>261</v>
      </c>
      <c r="C1149" t="s">
        <v>187</v>
      </c>
      <c r="D1149" t="s">
        <v>187</v>
      </c>
      <c r="E1149" t="s">
        <v>186</v>
      </c>
      <c r="F1149" t="s">
        <v>188</v>
      </c>
      <c r="G1149" t="s">
        <v>188</v>
      </c>
      <c r="H1149" t="s">
        <v>188</v>
      </c>
      <c r="I1149" t="s">
        <v>187</v>
      </c>
      <c r="J1149" t="s">
        <v>187</v>
      </c>
      <c r="K1149" t="s">
        <v>187</v>
      </c>
      <c r="L1149" t="s">
        <v>187</v>
      </c>
      <c r="M1149" t="s">
        <v>188</v>
      </c>
      <c r="N1149" t="s">
        <v>188</v>
      </c>
      <c r="O1149" t="s">
        <v>240</v>
      </c>
      <c r="P1149" t="s">
        <v>240</v>
      </c>
      <c r="Q1149" t="s">
        <v>240</v>
      </c>
      <c r="R1149" t="s">
        <v>240</v>
      </c>
      <c r="S1149" t="s">
        <v>240</v>
      </c>
      <c r="T1149" t="s">
        <v>240</v>
      </c>
      <c r="U1149" t="s">
        <v>240</v>
      </c>
      <c r="V1149" t="s">
        <v>240</v>
      </c>
      <c r="W1149" t="s">
        <v>240</v>
      </c>
      <c r="X1149" t="s">
        <v>240</v>
      </c>
      <c r="Y1149" t="s">
        <v>240</v>
      </c>
      <c r="Z1149" t="s">
        <v>240</v>
      </c>
      <c r="AA1149" t="s">
        <v>240</v>
      </c>
      <c r="AB1149" t="s">
        <v>240</v>
      </c>
      <c r="AC1149" t="s">
        <v>240</v>
      </c>
      <c r="AD1149" t="s">
        <v>240</v>
      </c>
      <c r="AE1149" t="s">
        <v>240</v>
      </c>
      <c r="AF1149" t="s">
        <v>240</v>
      </c>
      <c r="AG1149" t="s">
        <v>240</v>
      </c>
      <c r="AH1149" t="s">
        <v>240</v>
      </c>
      <c r="AI1149" t="s">
        <v>240</v>
      </c>
      <c r="AJ1149" t="s">
        <v>240</v>
      </c>
      <c r="AK1149" t="s">
        <v>240</v>
      </c>
      <c r="AL1149" t="s">
        <v>240</v>
      </c>
      <c r="AM1149" t="s">
        <v>240</v>
      </c>
      <c r="AN1149" t="s">
        <v>240</v>
      </c>
      <c r="AO1149" t="s">
        <v>240</v>
      </c>
      <c r="AP1149" t="s">
        <v>240</v>
      </c>
      <c r="AQ1149" t="s">
        <v>240</v>
      </c>
      <c r="AR1149" t="s">
        <v>240</v>
      </c>
      <c r="AS1149"/>
      <c r="AT1149" t="s">
        <v>240</v>
      </c>
      <c r="AU1149" t="s">
        <v>240</v>
      </c>
      <c r="AV1149" t="s">
        <v>240</v>
      </c>
      <c r="AW1149" t="s">
        <v>240</v>
      </c>
      <c r="AX1149" s="259" t="s">
        <v>240</v>
      </c>
      <c r="AY1149"/>
      <c r="AZ1149" t="s">
        <v>240</v>
      </c>
    </row>
    <row r="1150" spans="1:52" ht="15" x14ac:dyDescent="0.25">
      <c r="A1150" s="276">
        <v>707498</v>
      </c>
      <c r="B1150" s="268" t="s">
        <v>261</v>
      </c>
      <c r="C1150" s="264" t="s">
        <v>188</v>
      </c>
      <c r="D1150" s="264" t="s">
        <v>188</v>
      </c>
      <c r="E1150" s="264" t="s">
        <v>188</v>
      </c>
      <c r="F1150" s="264" t="s">
        <v>188</v>
      </c>
      <c r="G1150" s="264" t="s">
        <v>188</v>
      </c>
      <c r="H1150" s="264" t="s">
        <v>187</v>
      </c>
      <c r="I1150" s="264" t="s">
        <v>187</v>
      </c>
      <c r="J1150" s="264" t="s">
        <v>187</v>
      </c>
      <c r="K1150" s="264" t="s">
        <v>187</v>
      </c>
      <c r="L1150" s="264" t="s">
        <v>187</v>
      </c>
      <c r="M1150" t="s">
        <v>2124</v>
      </c>
      <c r="N1150" t="s">
        <v>186</v>
      </c>
      <c r="O1150" s="264" t="s">
        <v>240</v>
      </c>
      <c r="P1150" s="264" t="s">
        <v>240</v>
      </c>
      <c r="Q1150" s="264" t="s">
        <v>240</v>
      </c>
      <c r="R1150" s="264" t="s">
        <v>240</v>
      </c>
      <c r="S1150" s="264" t="s">
        <v>240</v>
      </c>
      <c r="T1150" s="264" t="s">
        <v>240</v>
      </c>
      <c r="U1150" s="264" t="s">
        <v>240</v>
      </c>
      <c r="V1150" s="264" t="s">
        <v>240</v>
      </c>
      <c r="W1150" s="264" t="s">
        <v>240</v>
      </c>
      <c r="X1150" s="264" t="s">
        <v>240</v>
      </c>
      <c r="Y1150" s="264" t="s">
        <v>240</v>
      </c>
      <c r="Z1150" s="264" t="s">
        <v>240</v>
      </c>
      <c r="AA1150" s="264" t="s">
        <v>240</v>
      </c>
      <c r="AB1150" s="264" t="s">
        <v>240</v>
      </c>
      <c r="AC1150" s="264" t="s">
        <v>240</v>
      </c>
      <c r="AD1150" s="264" t="s">
        <v>240</v>
      </c>
      <c r="AE1150" s="264" t="s">
        <v>240</v>
      </c>
      <c r="AF1150" s="264" t="s">
        <v>240</v>
      </c>
      <c r="AG1150" s="264" t="s">
        <v>240</v>
      </c>
      <c r="AH1150" s="264" t="s">
        <v>240</v>
      </c>
      <c r="AI1150" s="264" t="s">
        <v>240</v>
      </c>
      <c r="AJ1150" s="264" t="s">
        <v>240</v>
      </c>
      <c r="AK1150" s="264" t="s">
        <v>240</v>
      </c>
      <c r="AL1150" s="264" t="s">
        <v>240</v>
      </c>
      <c r="AM1150" s="264" t="s">
        <v>240</v>
      </c>
      <c r="AN1150" s="264" t="s">
        <v>240</v>
      </c>
      <c r="AO1150" s="264" t="s">
        <v>240</v>
      </c>
      <c r="AP1150" s="264" t="s">
        <v>240</v>
      </c>
      <c r="AQ1150" s="264" t="s">
        <v>240</v>
      </c>
      <c r="AR1150" s="264" t="s">
        <v>240</v>
      </c>
      <c r="AS1150" s="264" t="s">
        <v>240</v>
      </c>
      <c r="AT1150" s="264" t="s">
        <v>240</v>
      </c>
      <c r="AU1150" s="264" t="s">
        <v>240</v>
      </c>
      <c r="AV1150" s="264" t="s">
        <v>240</v>
      </c>
      <c r="AW1150" s="264" t="s">
        <v>240</v>
      </c>
      <c r="AX1150" s="264" t="s">
        <v>240</v>
      </c>
      <c r="AY1150" s="264" t="s">
        <v>2044</v>
      </c>
      <c r="AZ1150" t="s">
        <v>240</v>
      </c>
    </row>
    <row r="1151" spans="1:52" ht="15" x14ac:dyDescent="0.25">
      <c r="A1151" s="277">
        <v>707499</v>
      </c>
      <c r="B1151" s="274" t="s">
        <v>467</v>
      </c>
      <c r="C1151" t="s">
        <v>188</v>
      </c>
      <c r="D1151" t="s">
        <v>188</v>
      </c>
      <c r="E1151" t="s">
        <v>188</v>
      </c>
      <c r="F1151" t="s">
        <v>188</v>
      </c>
      <c r="G1151" t="s">
        <v>188</v>
      </c>
      <c r="H1151" t="s">
        <v>188</v>
      </c>
      <c r="I1151" t="s">
        <v>188</v>
      </c>
      <c r="J1151" t="s">
        <v>188</v>
      </c>
      <c r="K1151" t="s">
        <v>188</v>
      </c>
      <c r="L1151" t="s">
        <v>188</v>
      </c>
      <c r="M1151" t="s">
        <v>188</v>
      </c>
      <c r="N1151" t="s">
        <v>188</v>
      </c>
      <c r="O1151" t="s">
        <v>240</v>
      </c>
      <c r="P1151" t="s">
        <v>240</v>
      </c>
      <c r="Q1151" t="s">
        <v>240</v>
      </c>
      <c r="R1151" t="s">
        <v>240</v>
      </c>
      <c r="S1151" t="s">
        <v>240</v>
      </c>
      <c r="T1151" t="s">
        <v>240</v>
      </c>
      <c r="U1151" t="s">
        <v>240</v>
      </c>
      <c r="V1151" t="s">
        <v>240</v>
      </c>
      <c r="W1151" t="s">
        <v>240</v>
      </c>
      <c r="X1151" t="s">
        <v>240</v>
      </c>
      <c r="Y1151" t="s">
        <v>240</v>
      </c>
      <c r="Z1151" t="s">
        <v>240</v>
      </c>
      <c r="AA1151" t="s">
        <v>240</v>
      </c>
      <c r="AB1151" t="s">
        <v>240</v>
      </c>
      <c r="AC1151" t="s">
        <v>240</v>
      </c>
      <c r="AD1151" t="s">
        <v>240</v>
      </c>
      <c r="AE1151" t="s">
        <v>240</v>
      </c>
      <c r="AF1151" t="s">
        <v>240</v>
      </c>
      <c r="AG1151" t="s">
        <v>240</v>
      </c>
      <c r="AH1151" t="s">
        <v>240</v>
      </c>
      <c r="AI1151" t="s">
        <v>240</v>
      </c>
      <c r="AJ1151" t="s">
        <v>240</v>
      </c>
      <c r="AK1151" t="s">
        <v>240</v>
      </c>
      <c r="AL1151" t="s">
        <v>240</v>
      </c>
      <c r="AM1151" t="s">
        <v>240</v>
      </c>
      <c r="AN1151" t="s">
        <v>240</v>
      </c>
      <c r="AO1151" t="s">
        <v>240</v>
      </c>
      <c r="AP1151" t="s">
        <v>240</v>
      </c>
      <c r="AQ1151" t="s">
        <v>240</v>
      </c>
      <c r="AR1151" t="s">
        <v>240</v>
      </c>
      <c r="AS1151" t="s">
        <v>240</v>
      </c>
      <c r="AT1151" t="s">
        <v>240</v>
      </c>
      <c r="AU1151" t="s">
        <v>240</v>
      </c>
      <c r="AV1151" t="s">
        <v>240</v>
      </c>
      <c r="AW1151" t="s">
        <v>240</v>
      </c>
      <c r="AX1151" s="259" t="s">
        <v>240</v>
      </c>
      <c r="AY1151"/>
      <c r="AZ1151" t="s">
        <v>240</v>
      </c>
    </row>
    <row r="1152" spans="1:52" ht="15" x14ac:dyDescent="0.25">
      <c r="A1152" s="276">
        <v>707500</v>
      </c>
      <c r="B1152" s="268" t="s">
        <v>261</v>
      </c>
      <c r="C1152" s="264" t="s">
        <v>188</v>
      </c>
      <c r="D1152" s="264" t="s">
        <v>188</v>
      </c>
      <c r="E1152" s="264" t="s">
        <v>188</v>
      </c>
      <c r="F1152" s="264" t="s">
        <v>188</v>
      </c>
      <c r="G1152" s="264" t="s">
        <v>187</v>
      </c>
      <c r="H1152" s="264" t="s">
        <v>188</v>
      </c>
      <c r="I1152" s="264" t="s">
        <v>187</v>
      </c>
      <c r="J1152" s="264" t="s">
        <v>187</v>
      </c>
      <c r="K1152" s="264" t="s">
        <v>187</v>
      </c>
      <c r="L1152" s="264" t="s">
        <v>187</v>
      </c>
      <c r="M1152" t="s">
        <v>186</v>
      </c>
      <c r="N1152" t="s">
        <v>186</v>
      </c>
      <c r="O1152" s="264" t="s">
        <v>240</v>
      </c>
      <c r="P1152" s="264" t="s">
        <v>240</v>
      </c>
      <c r="Q1152" s="264" t="s">
        <v>240</v>
      </c>
      <c r="R1152" s="264" t="s">
        <v>240</v>
      </c>
      <c r="S1152" s="264" t="s">
        <v>240</v>
      </c>
      <c r="T1152" s="264" t="s">
        <v>240</v>
      </c>
      <c r="U1152" s="264" t="s">
        <v>240</v>
      </c>
      <c r="V1152" s="264" t="s">
        <v>240</v>
      </c>
      <c r="W1152" s="264" t="s">
        <v>240</v>
      </c>
      <c r="X1152" s="264" t="s">
        <v>240</v>
      </c>
      <c r="Y1152" s="264" t="s">
        <v>240</v>
      </c>
      <c r="Z1152" s="264" t="s">
        <v>240</v>
      </c>
      <c r="AA1152" s="264" t="s">
        <v>240</v>
      </c>
      <c r="AB1152" s="264" t="s">
        <v>240</v>
      </c>
      <c r="AC1152" s="264" t="s">
        <v>240</v>
      </c>
      <c r="AD1152" s="264" t="s">
        <v>240</v>
      </c>
      <c r="AE1152" s="264" t="s">
        <v>240</v>
      </c>
      <c r="AF1152" s="264" t="s">
        <v>240</v>
      </c>
      <c r="AG1152" s="264" t="s">
        <v>240</v>
      </c>
      <c r="AH1152" s="264" t="s">
        <v>240</v>
      </c>
      <c r="AI1152" s="264" t="s">
        <v>240</v>
      </c>
      <c r="AJ1152" s="264" t="s">
        <v>240</v>
      </c>
      <c r="AK1152" s="264" t="s">
        <v>240</v>
      </c>
      <c r="AL1152" s="264" t="s">
        <v>240</v>
      </c>
      <c r="AM1152" s="264" t="s">
        <v>240</v>
      </c>
      <c r="AN1152" s="264" t="s">
        <v>240</v>
      </c>
      <c r="AO1152" s="264" t="s">
        <v>240</v>
      </c>
      <c r="AP1152" s="264" t="s">
        <v>240</v>
      </c>
      <c r="AQ1152" s="264" t="s">
        <v>240</v>
      </c>
      <c r="AR1152" s="264" t="s">
        <v>240</v>
      </c>
      <c r="AS1152" s="264" t="s">
        <v>240</v>
      </c>
      <c r="AT1152" s="264" t="s">
        <v>240</v>
      </c>
      <c r="AU1152" s="264" t="s">
        <v>240</v>
      </c>
      <c r="AV1152" s="264" t="s">
        <v>240</v>
      </c>
      <c r="AW1152" s="264" t="s">
        <v>240</v>
      </c>
      <c r="AX1152" s="264" t="s">
        <v>240</v>
      </c>
      <c r="AY1152" s="264" t="s">
        <v>2044</v>
      </c>
      <c r="AZ1152" t="s">
        <v>240</v>
      </c>
    </row>
    <row r="1153" spans="1:52" ht="15" x14ac:dyDescent="0.25">
      <c r="A1153" s="277">
        <v>707501</v>
      </c>
      <c r="B1153" s="274" t="s">
        <v>261</v>
      </c>
      <c r="C1153" t="s">
        <v>188</v>
      </c>
      <c r="D1153" t="s">
        <v>188</v>
      </c>
      <c r="E1153" t="s">
        <v>186</v>
      </c>
      <c r="F1153" t="s">
        <v>188</v>
      </c>
      <c r="G1153" t="s">
        <v>186</v>
      </c>
      <c r="H1153" t="s">
        <v>188</v>
      </c>
      <c r="I1153" t="s">
        <v>187</v>
      </c>
      <c r="J1153" t="s">
        <v>187</v>
      </c>
      <c r="K1153" t="s">
        <v>187</v>
      </c>
      <c r="L1153" t="s">
        <v>187</v>
      </c>
      <c r="M1153" t="s">
        <v>187</v>
      </c>
      <c r="N1153" t="s">
        <v>187</v>
      </c>
      <c r="O1153" t="s">
        <v>240</v>
      </c>
      <c r="P1153" t="s">
        <v>240</v>
      </c>
      <c r="Q1153" t="s">
        <v>240</v>
      </c>
      <c r="R1153" t="s">
        <v>240</v>
      </c>
      <c r="S1153" t="s">
        <v>240</v>
      </c>
      <c r="T1153" t="s">
        <v>240</v>
      </c>
      <c r="U1153" t="s">
        <v>240</v>
      </c>
      <c r="V1153" t="s">
        <v>240</v>
      </c>
      <c r="W1153" t="s">
        <v>240</v>
      </c>
      <c r="X1153" t="s">
        <v>240</v>
      </c>
      <c r="Y1153" t="s">
        <v>240</v>
      </c>
      <c r="Z1153" t="s">
        <v>240</v>
      </c>
      <c r="AA1153" t="s">
        <v>240</v>
      </c>
      <c r="AB1153" t="s">
        <v>240</v>
      </c>
      <c r="AC1153" t="s">
        <v>240</v>
      </c>
      <c r="AD1153" t="s">
        <v>240</v>
      </c>
      <c r="AE1153" t="s">
        <v>240</v>
      </c>
      <c r="AF1153" t="s">
        <v>240</v>
      </c>
      <c r="AG1153" t="s">
        <v>240</v>
      </c>
      <c r="AH1153" t="s">
        <v>240</v>
      </c>
      <c r="AI1153" t="s">
        <v>240</v>
      </c>
      <c r="AJ1153" t="s">
        <v>240</v>
      </c>
      <c r="AK1153" t="s">
        <v>240</v>
      </c>
      <c r="AL1153" t="s">
        <v>240</v>
      </c>
      <c r="AM1153" t="s">
        <v>240</v>
      </c>
      <c r="AN1153" t="s">
        <v>240</v>
      </c>
      <c r="AO1153" t="s">
        <v>240</v>
      </c>
      <c r="AP1153" t="s">
        <v>240</v>
      </c>
      <c r="AQ1153" t="s">
        <v>240</v>
      </c>
      <c r="AR1153" t="s">
        <v>240</v>
      </c>
      <c r="AS1153" t="s">
        <v>240</v>
      </c>
      <c r="AT1153" t="s">
        <v>240</v>
      </c>
      <c r="AU1153" t="s">
        <v>240</v>
      </c>
      <c r="AV1153" t="s">
        <v>240</v>
      </c>
      <c r="AW1153" t="s">
        <v>240</v>
      </c>
      <c r="AX1153" s="259" t="s">
        <v>240</v>
      </c>
      <c r="AY1153"/>
      <c r="AZ1153" t="s">
        <v>240</v>
      </c>
    </row>
    <row r="1154" spans="1:52" ht="15" x14ac:dyDescent="0.25">
      <c r="A1154" s="276">
        <v>707502</v>
      </c>
      <c r="B1154" s="268" t="s">
        <v>261</v>
      </c>
      <c r="C1154" s="264" t="s">
        <v>188</v>
      </c>
      <c r="D1154" s="264" t="s">
        <v>187</v>
      </c>
      <c r="E1154" s="264" t="s">
        <v>188</v>
      </c>
      <c r="F1154" s="264" t="s">
        <v>188</v>
      </c>
      <c r="G1154" s="264" t="s">
        <v>188</v>
      </c>
      <c r="H1154" s="264" t="s">
        <v>188</v>
      </c>
      <c r="I1154" s="264" t="s">
        <v>187</v>
      </c>
      <c r="J1154" s="264" t="s">
        <v>187</v>
      </c>
      <c r="K1154" s="264" t="s">
        <v>187</v>
      </c>
      <c r="L1154" s="264" t="s">
        <v>187</v>
      </c>
      <c r="M1154" t="s">
        <v>2124</v>
      </c>
      <c r="N1154" t="s">
        <v>186</v>
      </c>
      <c r="O1154" s="264" t="s">
        <v>240</v>
      </c>
      <c r="P1154" s="264" t="s">
        <v>240</v>
      </c>
      <c r="Q1154" s="264" t="s">
        <v>240</v>
      </c>
      <c r="R1154" s="264" t="s">
        <v>240</v>
      </c>
      <c r="S1154" s="264" t="s">
        <v>240</v>
      </c>
      <c r="T1154" s="264" t="s">
        <v>240</v>
      </c>
      <c r="U1154" s="264" t="s">
        <v>240</v>
      </c>
      <c r="V1154" s="264" t="s">
        <v>240</v>
      </c>
      <c r="W1154" s="264" t="s">
        <v>240</v>
      </c>
      <c r="X1154" s="264" t="s">
        <v>240</v>
      </c>
      <c r="Y1154" s="264" t="s">
        <v>240</v>
      </c>
      <c r="Z1154" s="264" t="s">
        <v>240</v>
      </c>
      <c r="AA1154" s="264" t="s">
        <v>240</v>
      </c>
      <c r="AB1154" s="264" t="s">
        <v>240</v>
      </c>
      <c r="AC1154" s="264" t="s">
        <v>240</v>
      </c>
      <c r="AD1154" s="264" t="s">
        <v>240</v>
      </c>
      <c r="AE1154" s="264" t="s">
        <v>240</v>
      </c>
      <c r="AF1154" s="264" t="s">
        <v>240</v>
      </c>
      <c r="AG1154" s="264" t="s">
        <v>240</v>
      </c>
      <c r="AH1154" s="264" t="s">
        <v>240</v>
      </c>
      <c r="AI1154" s="264" t="s">
        <v>240</v>
      </c>
      <c r="AJ1154" s="264" t="s">
        <v>240</v>
      </c>
      <c r="AK1154" s="264" t="s">
        <v>240</v>
      </c>
      <c r="AL1154" s="264" t="s">
        <v>240</v>
      </c>
      <c r="AM1154" s="264" t="s">
        <v>240</v>
      </c>
      <c r="AN1154" s="264" t="s">
        <v>240</v>
      </c>
      <c r="AO1154" s="264" t="s">
        <v>240</v>
      </c>
      <c r="AP1154" s="264" t="s">
        <v>240</v>
      </c>
      <c r="AQ1154" s="264" t="s">
        <v>240</v>
      </c>
      <c r="AR1154" s="264" t="s">
        <v>240</v>
      </c>
      <c r="AS1154" s="264" t="s">
        <v>240</v>
      </c>
      <c r="AT1154" s="264" t="s">
        <v>240</v>
      </c>
      <c r="AU1154" s="264" t="s">
        <v>240</v>
      </c>
      <c r="AV1154" s="264" t="s">
        <v>240</v>
      </c>
      <c r="AW1154" s="264" t="s">
        <v>240</v>
      </c>
      <c r="AX1154" s="264" t="s">
        <v>240</v>
      </c>
      <c r="AY1154" s="264" t="s">
        <v>2044</v>
      </c>
      <c r="AZ1154" t="s">
        <v>240</v>
      </c>
    </row>
    <row r="1155" spans="1:52" ht="15" x14ac:dyDescent="0.25">
      <c r="A1155" s="276">
        <v>707503</v>
      </c>
      <c r="B1155" s="268" t="s">
        <v>261</v>
      </c>
      <c r="C1155" s="264" t="s">
        <v>188</v>
      </c>
      <c r="D1155" s="264" t="s">
        <v>188</v>
      </c>
      <c r="E1155" s="264" t="s">
        <v>188</v>
      </c>
      <c r="F1155" s="264" t="s">
        <v>188</v>
      </c>
      <c r="G1155" s="264" t="s">
        <v>188</v>
      </c>
      <c r="H1155" s="264" t="s">
        <v>188</v>
      </c>
      <c r="I1155" s="264" t="s">
        <v>187</v>
      </c>
      <c r="J1155" s="264" t="s">
        <v>187</v>
      </c>
      <c r="K1155" s="264" t="s">
        <v>187</v>
      </c>
      <c r="L1155" s="264" t="s">
        <v>187</v>
      </c>
      <c r="M1155" t="s">
        <v>186</v>
      </c>
      <c r="N1155" t="s">
        <v>186</v>
      </c>
      <c r="O1155" s="264" t="s">
        <v>240</v>
      </c>
      <c r="P1155" s="264" t="s">
        <v>240</v>
      </c>
      <c r="Q1155" s="264" t="s">
        <v>240</v>
      </c>
      <c r="R1155" s="264" t="s">
        <v>240</v>
      </c>
      <c r="S1155" s="264" t="s">
        <v>240</v>
      </c>
      <c r="T1155" s="264" t="s">
        <v>240</v>
      </c>
      <c r="U1155" s="264" t="s">
        <v>240</v>
      </c>
      <c r="V1155" s="264" t="s">
        <v>240</v>
      </c>
      <c r="W1155" s="264" t="s">
        <v>240</v>
      </c>
      <c r="X1155" s="264" t="s">
        <v>240</v>
      </c>
      <c r="Y1155" s="264" t="s">
        <v>240</v>
      </c>
      <c r="Z1155" s="264" t="s">
        <v>240</v>
      </c>
      <c r="AA1155" s="264" t="s">
        <v>240</v>
      </c>
      <c r="AB1155" s="264" t="s">
        <v>240</v>
      </c>
      <c r="AC1155" s="264" t="s">
        <v>240</v>
      </c>
      <c r="AD1155" s="264" t="s">
        <v>240</v>
      </c>
      <c r="AE1155" s="264" t="s">
        <v>240</v>
      </c>
      <c r="AF1155" s="264" t="s">
        <v>240</v>
      </c>
      <c r="AG1155" s="264" t="s">
        <v>240</v>
      </c>
      <c r="AH1155" s="264" t="s">
        <v>240</v>
      </c>
      <c r="AI1155" s="264" t="s">
        <v>240</v>
      </c>
      <c r="AJ1155" s="264" t="s">
        <v>240</v>
      </c>
      <c r="AK1155" s="264" t="s">
        <v>240</v>
      </c>
      <c r="AL1155" s="264" t="s">
        <v>240</v>
      </c>
      <c r="AM1155" s="264" t="s">
        <v>240</v>
      </c>
      <c r="AN1155" s="264" t="s">
        <v>240</v>
      </c>
      <c r="AO1155" s="264" t="s">
        <v>240</v>
      </c>
      <c r="AP1155" s="264" t="s">
        <v>240</v>
      </c>
      <c r="AQ1155" s="264" t="s">
        <v>240</v>
      </c>
      <c r="AR1155" s="264" t="s">
        <v>240</v>
      </c>
      <c r="AS1155" s="264" t="s">
        <v>240</v>
      </c>
      <c r="AT1155" s="264" t="s">
        <v>240</v>
      </c>
      <c r="AU1155" s="264" t="s">
        <v>240</v>
      </c>
      <c r="AV1155" s="264" t="s">
        <v>240</v>
      </c>
      <c r="AW1155" s="264" t="s">
        <v>240</v>
      </c>
      <c r="AX1155" s="264" t="s">
        <v>240</v>
      </c>
      <c r="AY1155" s="264" t="s">
        <v>2044</v>
      </c>
      <c r="AZ1155" t="s">
        <v>240</v>
      </c>
    </row>
    <row r="1156" spans="1:52" ht="15" x14ac:dyDescent="0.25">
      <c r="A1156" s="277">
        <v>707504</v>
      </c>
      <c r="B1156" s="274" t="s">
        <v>467</v>
      </c>
      <c r="C1156" t="s">
        <v>187</v>
      </c>
      <c r="D1156" t="s">
        <v>188</v>
      </c>
      <c r="E1156" t="s">
        <v>187</v>
      </c>
      <c r="F1156" t="s">
        <v>187</v>
      </c>
      <c r="G1156" t="s">
        <v>188</v>
      </c>
      <c r="H1156" t="s">
        <v>187</v>
      </c>
      <c r="I1156" t="s">
        <v>188</v>
      </c>
      <c r="J1156" t="s">
        <v>188</v>
      </c>
      <c r="K1156" t="s">
        <v>188</v>
      </c>
      <c r="L1156" t="s">
        <v>188</v>
      </c>
      <c r="M1156" t="s">
        <v>188</v>
      </c>
      <c r="N1156" t="s">
        <v>188</v>
      </c>
      <c r="O1156" t="s">
        <v>240</v>
      </c>
      <c r="P1156" t="s">
        <v>240</v>
      </c>
      <c r="Q1156" t="s">
        <v>240</v>
      </c>
      <c r="R1156" t="s">
        <v>240</v>
      </c>
      <c r="S1156" t="s">
        <v>240</v>
      </c>
      <c r="T1156" t="s">
        <v>240</v>
      </c>
      <c r="U1156" t="s">
        <v>240</v>
      </c>
      <c r="V1156" t="s">
        <v>240</v>
      </c>
      <c r="W1156" t="s">
        <v>240</v>
      </c>
      <c r="X1156" t="s">
        <v>240</v>
      </c>
      <c r="Y1156" t="s">
        <v>240</v>
      </c>
      <c r="Z1156" t="s">
        <v>240</v>
      </c>
      <c r="AA1156" t="s">
        <v>240</v>
      </c>
      <c r="AB1156" t="s">
        <v>240</v>
      </c>
      <c r="AC1156" t="s">
        <v>240</v>
      </c>
      <c r="AD1156" t="s">
        <v>240</v>
      </c>
      <c r="AE1156" t="s">
        <v>240</v>
      </c>
      <c r="AF1156" t="s">
        <v>240</v>
      </c>
      <c r="AG1156" t="s">
        <v>240</v>
      </c>
      <c r="AH1156" t="s">
        <v>240</v>
      </c>
      <c r="AI1156" t="s">
        <v>240</v>
      </c>
      <c r="AJ1156" t="s">
        <v>240</v>
      </c>
      <c r="AK1156" t="s">
        <v>240</v>
      </c>
      <c r="AL1156" t="s">
        <v>240</v>
      </c>
      <c r="AM1156" t="s">
        <v>240</v>
      </c>
      <c r="AN1156" t="s">
        <v>240</v>
      </c>
      <c r="AO1156" t="s">
        <v>240</v>
      </c>
      <c r="AP1156" t="s">
        <v>240</v>
      </c>
      <c r="AQ1156" t="s">
        <v>240</v>
      </c>
      <c r="AR1156" t="s">
        <v>240</v>
      </c>
      <c r="AS1156" t="s">
        <v>240</v>
      </c>
      <c r="AT1156" t="s">
        <v>240</v>
      </c>
      <c r="AU1156" t="s">
        <v>240</v>
      </c>
      <c r="AV1156" t="s">
        <v>240</v>
      </c>
      <c r="AW1156" t="s">
        <v>240</v>
      </c>
      <c r="AX1156" s="259" t="s">
        <v>240</v>
      </c>
      <c r="AY1156"/>
      <c r="AZ1156" t="s">
        <v>240</v>
      </c>
    </row>
    <row r="1157" spans="1:52" ht="15" x14ac:dyDescent="0.25">
      <c r="A1157" s="276">
        <v>707505</v>
      </c>
      <c r="B1157" s="268" t="s">
        <v>261</v>
      </c>
      <c r="C1157" s="264" t="s">
        <v>188</v>
      </c>
      <c r="D1157" s="264" t="s">
        <v>187</v>
      </c>
      <c r="E1157" s="264" t="s">
        <v>187</v>
      </c>
      <c r="F1157" s="264" t="s">
        <v>187</v>
      </c>
      <c r="G1157" s="264" t="s">
        <v>187</v>
      </c>
      <c r="H1157" s="264" t="s">
        <v>188</v>
      </c>
      <c r="I1157" s="264" t="s">
        <v>187</v>
      </c>
      <c r="J1157" s="264" t="s">
        <v>187</v>
      </c>
      <c r="K1157" s="264" t="s">
        <v>187</v>
      </c>
      <c r="L1157" s="264" t="s">
        <v>187</v>
      </c>
      <c r="M1157" t="s">
        <v>188</v>
      </c>
      <c r="N1157" t="s">
        <v>186</v>
      </c>
      <c r="O1157" s="264" t="s">
        <v>240</v>
      </c>
      <c r="P1157" s="264" t="s">
        <v>240</v>
      </c>
      <c r="Q1157" s="264" t="s">
        <v>240</v>
      </c>
      <c r="R1157" s="264" t="s">
        <v>240</v>
      </c>
      <c r="S1157" s="264" t="s">
        <v>240</v>
      </c>
      <c r="T1157" s="264" t="s">
        <v>240</v>
      </c>
      <c r="U1157" s="264" t="s">
        <v>240</v>
      </c>
      <c r="V1157" s="264" t="s">
        <v>240</v>
      </c>
      <c r="W1157" s="264" t="s">
        <v>240</v>
      </c>
      <c r="X1157" s="264" t="s">
        <v>240</v>
      </c>
      <c r="Y1157" s="264" t="s">
        <v>240</v>
      </c>
      <c r="Z1157" s="264" t="s">
        <v>240</v>
      </c>
      <c r="AA1157" s="264" t="s">
        <v>240</v>
      </c>
      <c r="AB1157" s="264" t="s">
        <v>240</v>
      </c>
      <c r="AC1157" s="264" t="s">
        <v>240</v>
      </c>
      <c r="AD1157" s="264" t="s">
        <v>240</v>
      </c>
      <c r="AE1157" s="264" t="s">
        <v>240</v>
      </c>
      <c r="AF1157" s="264" t="s">
        <v>240</v>
      </c>
      <c r="AG1157" s="264" t="s">
        <v>240</v>
      </c>
      <c r="AH1157" s="264" t="s">
        <v>240</v>
      </c>
      <c r="AI1157" s="264" t="s">
        <v>240</v>
      </c>
      <c r="AJ1157" s="264" t="s">
        <v>240</v>
      </c>
      <c r="AK1157" s="264" t="s">
        <v>240</v>
      </c>
      <c r="AL1157" s="264" t="s">
        <v>240</v>
      </c>
      <c r="AM1157" s="264" t="s">
        <v>240</v>
      </c>
      <c r="AN1157" s="264" t="s">
        <v>240</v>
      </c>
      <c r="AO1157" s="264" t="s">
        <v>240</v>
      </c>
      <c r="AP1157" s="264" t="s">
        <v>240</v>
      </c>
      <c r="AQ1157" s="264" t="s">
        <v>240</v>
      </c>
      <c r="AR1157" s="264" t="s">
        <v>240</v>
      </c>
      <c r="AS1157" s="264" t="s">
        <v>240</v>
      </c>
      <c r="AT1157" s="264" t="s">
        <v>240</v>
      </c>
      <c r="AU1157" s="264" t="s">
        <v>240</v>
      </c>
      <c r="AV1157" s="264" t="s">
        <v>240</v>
      </c>
      <c r="AW1157" s="264" t="s">
        <v>240</v>
      </c>
      <c r="AX1157" s="264" t="s">
        <v>240</v>
      </c>
      <c r="AY1157" s="264" t="s">
        <v>2044</v>
      </c>
      <c r="AZ1157" t="s">
        <v>240</v>
      </c>
    </row>
    <row r="1158" spans="1:52" ht="15" x14ac:dyDescent="0.25">
      <c r="A1158" s="277">
        <v>707506</v>
      </c>
      <c r="B1158" s="274" t="s">
        <v>261</v>
      </c>
      <c r="C1158" t="s">
        <v>188</v>
      </c>
      <c r="D1158" t="s">
        <v>188</v>
      </c>
      <c r="E1158" t="s">
        <v>188</v>
      </c>
      <c r="F1158" t="s">
        <v>186</v>
      </c>
      <c r="G1158" t="s">
        <v>186</v>
      </c>
      <c r="H1158" t="s">
        <v>188</v>
      </c>
      <c r="I1158" t="s">
        <v>188</v>
      </c>
      <c r="J1158" t="s">
        <v>187</v>
      </c>
      <c r="K1158" t="s">
        <v>187</v>
      </c>
      <c r="L1158" t="s">
        <v>187</v>
      </c>
      <c r="M1158" t="s">
        <v>187</v>
      </c>
      <c r="N1158" t="s">
        <v>187</v>
      </c>
      <c r="O1158" t="s">
        <v>240</v>
      </c>
      <c r="P1158" t="s">
        <v>240</v>
      </c>
      <c r="Q1158" t="s">
        <v>240</v>
      </c>
      <c r="R1158" t="s">
        <v>240</v>
      </c>
      <c r="S1158" t="s">
        <v>240</v>
      </c>
      <c r="T1158" t="s">
        <v>240</v>
      </c>
      <c r="U1158" t="s">
        <v>240</v>
      </c>
      <c r="V1158" t="s">
        <v>240</v>
      </c>
      <c r="W1158" t="s">
        <v>240</v>
      </c>
      <c r="X1158" t="s">
        <v>240</v>
      </c>
      <c r="Y1158" t="s">
        <v>240</v>
      </c>
      <c r="Z1158" t="s">
        <v>240</v>
      </c>
      <c r="AA1158" t="s">
        <v>240</v>
      </c>
      <c r="AB1158" t="s">
        <v>240</v>
      </c>
      <c r="AC1158" t="s">
        <v>240</v>
      </c>
      <c r="AD1158" t="s">
        <v>240</v>
      </c>
      <c r="AE1158" t="s">
        <v>240</v>
      </c>
      <c r="AF1158" t="s">
        <v>240</v>
      </c>
      <c r="AG1158" t="s">
        <v>240</v>
      </c>
      <c r="AH1158" t="s">
        <v>240</v>
      </c>
      <c r="AI1158" t="s">
        <v>240</v>
      </c>
      <c r="AJ1158" t="s">
        <v>240</v>
      </c>
      <c r="AK1158" t="s">
        <v>240</v>
      </c>
      <c r="AL1158" t="s">
        <v>240</v>
      </c>
      <c r="AM1158" t="s">
        <v>240</v>
      </c>
      <c r="AN1158" t="s">
        <v>240</v>
      </c>
      <c r="AO1158" t="s">
        <v>240</v>
      </c>
      <c r="AP1158" t="s">
        <v>240</v>
      </c>
      <c r="AQ1158" t="s">
        <v>240</v>
      </c>
      <c r="AR1158" t="s">
        <v>240</v>
      </c>
      <c r="AS1158" t="s">
        <v>240</v>
      </c>
      <c r="AT1158" t="s">
        <v>240</v>
      </c>
      <c r="AU1158" t="s">
        <v>240</v>
      </c>
      <c r="AV1158" t="s">
        <v>240</v>
      </c>
      <c r="AW1158" t="s">
        <v>240</v>
      </c>
      <c r="AX1158" s="259" t="s">
        <v>240</v>
      </c>
      <c r="AY1158"/>
      <c r="AZ1158" t="s">
        <v>240</v>
      </c>
    </row>
    <row r="1159" spans="1:52" ht="15" x14ac:dyDescent="0.25">
      <c r="A1159" s="276">
        <v>707507</v>
      </c>
      <c r="B1159" s="268" t="s">
        <v>261</v>
      </c>
      <c r="C1159" s="264" t="s">
        <v>188</v>
      </c>
      <c r="D1159" s="264" t="s">
        <v>188</v>
      </c>
      <c r="E1159" s="264" t="s">
        <v>188</v>
      </c>
      <c r="F1159" s="264" t="s">
        <v>187</v>
      </c>
      <c r="G1159" s="264" t="s">
        <v>187</v>
      </c>
      <c r="H1159" s="264" t="s">
        <v>187</v>
      </c>
      <c r="I1159" s="264" t="s">
        <v>187</v>
      </c>
      <c r="J1159" s="264" t="s">
        <v>187</v>
      </c>
      <c r="K1159" s="264" t="s">
        <v>187</v>
      </c>
      <c r="L1159" s="264" t="s">
        <v>187</v>
      </c>
      <c r="M1159" t="s">
        <v>186</v>
      </c>
      <c r="N1159" t="s">
        <v>186</v>
      </c>
      <c r="O1159" s="264" t="s">
        <v>240</v>
      </c>
      <c r="P1159" s="264" t="s">
        <v>240</v>
      </c>
      <c r="Q1159" s="264" t="s">
        <v>240</v>
      </c>
      <c r="R1159" s="264" t="s">
        <v>240</v>
      </c>
      <c r="S1159" s="264" t="s">
        <v>240</v>
      </c>
      <c r="T1159" s="264" t="s">
        <v>240</v>
      </c>
      <c r="U1159" s="264" t="s">
        <v>240</v>
      </c>
      <c r="V1159" s="264" t="s">
        <v>240</v>
      </c>
      <c r="W1159" s="264" t="s">
        <v>240</v>
      </c>
      <c r="X1159" s="264" t="s">
        <v>240</v>
      </c>
      <c r="Y1159" s="264" t="s">
        <v>240</v>
      </c>
      <c r="Z1159" s="264" t="s">
        <v>240</v>
      </c>
      <c r="AA1159" s="264" t="s">
        <v>240</v>
      </c>
      <c r="AB1159" s="264" t="s">
        <v>240</v>
      </c>
      <c r="AC1159" s="264" t="s">
        <v>240</v>
      </c>
      <c r="AD1159" s="264" t="s">
        <v>240</v>
      </c>
      <c r="AE1159" s="264" t="s">
        <v>240</v>
      </c>
      <c r="AF1159" s="264" t="s">
        <v>240</v>
      </c>
      <c r="AG1159" s="264" t="s">
        <v>240</v>
      </c>
      <c r="AH1159" s="264" t="s">
        <v>240</v>
      </c>
      <c r="AI1159" s="264" t="s">
        <v>240</v>
      </c>
      <c r="AJ1159" s="264" t="s">
        <v>240</v>
      </c>
      <c r="AK1159" s="264" t="s">
        <v>240</v>
      </c>
      <c r="AL1159" s="264" t="s">
        <v>240</v>
      </c>
      <c r="AM1159" s="264" t="s">
        <v>240</v>
      </c>
      <c r="AN1159" s="264" t="s">
        <v>240</v>
      </c>
      <c r="AO1159" s="264" t="s">
        <v>240</v>
      </c>
      <c r="AP1159" s="264" t="s">
        <v>240</v>
      </c>
      <c r="AQ1159" s="264" t="s">
        <v>240</v>
      </c>
      <c r="AR1159" s="264" t="s">
        <v>240</v>
      </c>
      <c r="AS1159" s="264" t="s">
        <v>240</v>
      </c>
      <c r="AT1159" s="264" t="s">
        <v>240</v>
      </c>
      <c r="AU1159" s="264" t="s">
        <v>240</v>
      </c>
      <c r="AV1159" s="264" t="s">
        <v>240</v>
      </c>
      <c r="AW1159" s="264" t="s">
        <v>240</v>
      </c>
      <c r="AX1159" s="264" t="s">
        <v>240</v>
      </c>
      <c r="AY1159" s="264" t="s">
        <v>2044</v>
      </c>
      <c r="AZ1159" t="s">
        <v>240</v>
      </c>
    </row>
    <row r="1160" spans="1:52" ht="15" x14ac:dyDescent="0.25">
      <c r="A1160" s="276">
        <v>707508</v>
      </c>
      <c r="B1160" s="268" t="s">
        <v>261</v>
      </c>
      <c r="C1160" s="264" t="s">
        <v>187</v>
      </c>
      <c r="D1160" s="264" t="s">
        <v>187</v>
      </c>
      <c r="E1160" s="264" t="s">
        <v>187</v>
      </c>
      <c r="F1160" s="264" t="s">
        <v>187</v>
      </c>
      <c r="G1160" s="264" t="s">
        <v>187</v>
      </c>
      <c r="H1160" s="264" t="s">
        <v>187</v>
      </c>
      <c r="I1160" s="264" t="s">
        <v>187</v>
      </c>
      <c r="J1160" s="264" t="s">
        <v>187</v>
      </c>
      <c r="K1160" s="264" t="s">
        <v>187</v>
      </c>
      <c r="L1160" s="264" t="s">
        <v>187</v>
      </c>
      <c r="M1160" t="s">
        <v>186</v>
      </c>
      <c r="N1160" t="s">
        <v>186</v>
      </c>
      <c r="O1160" s="264" t="s">
        <v>240</v>
      </c>
      <c r="P1160" s="264" t="s">
        <v>240</v>
      </c>
      <c r="Q1160" s="264" t="s">
        <v>240</v>
      </c>
      <c r="R1160" s="264" t="s">
        <v>240</v>
      </c>
      <c r="S1160" s="264" t="s">
        <v>240</v>
      </c>
      <c r="T1160" s="264" t="s">
        <v>240</v>
      </c>
      <c r="U1160" s="264" t="s">
        <v>240</v>
      </c>
      <c r="V1160" s="264" t="s">
        <v>240</v>
      </c>
      <c r="W1160" s="264" t="s">
        <v>240</v>
      </c>
      <c r="X1160" s="264" t="s">
        <v>240</v>
      </c>
      <c r="Y1160" s="264" t="s">
        <v>240</v>
      </c>
      <c r="Z1160" s="264" t="s">
        <v>240</v>
      </c>
      <c r="AA1160" s="264" t="s">
        <v>240</v>
      </c>
      <c r="AB1160" s="264" t="s">
        <v>240</v>
      </c>
      <c r="AC1160" s="264" t="s">
        <v>240</v>
      </c>
      <c r="AD1160" s="264" t="s">
        <v>240</v>
      </c>
      <c r="AE1160" s="264" t="s">
        <v>240</v>
      </c>
      <c r="AF1160" s="264" t="s">
        <v>240</v>
      </c>
      <c r="AG1160" s="264" t="s">
        <v>240</v>
      </c>
      <c r="AH1160" s="264" t="s">
        <v>240</v>
      </c>
      <c r="AI1160" s="264" t="s">
        <v>240</v>
      </c>
      <c r="AJ1160" s="264" t="s">
        <v>240</v>
      </c>
      <c r="AK1160" s="264" t="s">
        <v>240</v>
      </c>
      <c r="AL1160" s="264" t="s">
        <v>240</v>
      </c>
      <c r="AM1160" s="264" t="s">
        <v>240</v>
      </c>
      <c r="AN1160" s="264" t="s">
        <v>240</v>
      </c>
      <c r="AO1160" s="264" t="s">
        <v>240</v>
      </c>
      <c r="AP1160" s="264" t="s">
        <v>240</v>
      </c>
      <c r="AQ1160" s="264" t="s">
        <v>240</v>
      </c>
      <c r="AR1160" s="264" t="s">
        <v>240</v>
      </c>
      <c r="AS1160" s="264" t="s">
        <v>240</v>
      </c>
      <c r="AT1160" s="264" t="s">
        <v>240</v>
      </c>
      <c r="AU1160" s="264" t="s">
        <v>240</v>
      </c>
      <c r="AV1160" s="264" t="s">
        <v>240</v>
      </c>
      <c r="AW1160" s="264" t="s">
        <v>240</v>
      </c>
      <c r="AX1160" s="264" t="s">
        <v>240</v>
      </c>
      <c r="AY1160" s="264" t="s">
        <v>2044</v>
      </c>
      <c r="AZ1160" t="s">
        <v>240</v>
      </c>
    </row>
    <row r="1161" spans="1:52" ht="15" x14ac:dyDescent="0.25">
      <c r="A1161" s="277">
        <v>707509</v>
      </c>
      <c r="B1161" s="274" t="s">
        <v>261</v>
      </c>
      <c r="C1161" t="s">
        <v>240</v>
      </c>
      <c r="D1161" t="s">
        <v>240</v>
      </c>
      <c r="E1161" t="s">
        <v>240</v>
      </c>
      <c r="F1161" t="s">
        <v>240</v>
      </c>
      <c r="G1161" t="s">
        <v>240</v>
      </c>
      <c r="H1161" t="s">
        <v>240</v>
      </c>
      <c r="I1161" t="s">
        <v>240</v>
      </c>
      <c r="J1161" t="s">
        <v>240</v>
      </c>
      <c r="K1161" t="s">
        <v>240</v>
      </c>
      <c r="L1161" t="s">
        <v>240</v>
      </c>
      <c r="M1161" t="s">
        <v>240</v>
      </c>
      <c r="N1161" t="s">
        <v>240</v>
      </c>
      <c r="O1161" t="s">
        <v>240</v>
      </c>
      <c r="P1161" t="s">
        <v>240</v>
      </c>
      <c r="Q1161" t="s">
        <v>240</v>
      </c>
      <c r="R1161" t="s">
        <v>240</v>
      </c>
      <c r="S1161" t="s">
        <v>240</v>
      </c>
      <c r="T1161" t="s">
        <v>240</v>
      </c>
      <c r="U1161" t="s">
        <v>240</v>
      </c>
      <c r="V1161" t="s">
        <v>240</v>
      </c>
      <c r="W1161" t="s">
        <v>240</v>
      </c>
      <c r="X1161" t="s">
        <v>240</v>
      </c>
      <c r="Y1161" t="s">
        <v>240</v>
      </c>
      <c r="Z1161" t="s">
        <v>240</v>
      </c>
      <c r="AA1161" t="s">
        <v>240</v>
      </c>
      <c r="AB1161" t="s">
        <v>240</v>
      </c>
      <c r="AC1161" t="s">
        <v>240</v>
      </c>
      <c r="AD1161" t="s">
        <v>240</v>
      </c>
      <c r="AE1161" t="s">
        <v>240</v>
      </c>
      <c r="AF1161" t="s">
        <v>240</v>
      </c>
      <c r="AG1161" t="s">
        <v>240</v>
      </c>
      <c r="AH1161" t="s">
        <v>240</v>
      </c>
      <c r="AI1161" t="s">
        <v>240</v>
      </c>
      <c r="AJ1161" t="s">
        <v>240</v>
      </c>
      <c r="AK1161" t="s">
        <v>240</v>
      </c>
      <c r="AL1161" t="s">
        <v>240</v>
      </c>
      <c r="AM1161" t="s">
        <v>240</v>
      </c>
      <c r="AN1161" t="s">
        <v>240</v>
      </c>
      <c r="AO1161" t="s">
        <v>240</v>
      </c>
      <c r="AP1161" t="s">
        <v>240</v>
      </c>
      <c r="AQ1161" t="s">
        <v>240</v>
      </c>
      <c r="AR1161" t="s">
        <v>240</v>
      </c>
      <c r="AS1161" t="s">
        <v>240</v>
      </c>
      <c r="AT1161" t="s">
        <v>240</v>
      </c>
      <c r="AU1161" t="s">
        <v>240</v>
      </c>
      <c r="AV1161" t="s">
        <v>240</v>
      </c>
      <c r="AW1161" t="s">
        <v>240</v>
      </c>
      <c r="AX1161" s="259" t="s">
        <v>240</v>
      </c>
      <c r="AY1161"/>
      <c r="AZ1161" t="s">
        <v>240</v>
      </c>
    </row>
    <row r="1162" spans="1:52" ht="15" x14ac:dyDescent="0.25">
      <c r="A1162" s="277">
        <v>707510</v>
      </c>
      <c r="B1162" s="274" t="s">
        <v>261</v>
      </c>
      <c r="C1162" t="s">
        <v>186</v>
      </c>
      <c r="D1162" t="s">
        <v>186</v>
      </c>
      <c r="E1162" t="s">
        <v>186</v>
      </c>
      <c r="F1162" t="s">
        <v>186</v>
      </c>
      <c r="G1162" t="s">
        <v>188</v>
      </c>
      <c r="H1162" t="s">
        <v>186</v>
      </c>
      <c r="I1162" t="s">
        <v>187</v>
      </c>
      <c r="J1162" t="s">
        <v>188</v>
      </c>
      <c r="K1162" t="s">
        <v>188</v>
      </c>
      <c r="L1162" t="s">
        <v>187</v>
      </c>
      <c r="M1162" t="s">
        <v>187</v>
      </c>
      <c r="N1162" t="s">
        <v>187</v>
      </c>
      <c r="O1162" t="s">
        <v>240</v>
      </c>
      <c r="P1162" t="s">
        <v>240</v>
      </c>
      <c r="Q1162" t="s">
        <v>240</v>
      </c>
      <c r="R1162" t="s">
        <v>240</v>
      </c>
      <c r="S1162" t="s">
        <v>240</v>
      </c>
      <c r="T1162" t="s">
        <v>240</v>
      </c>
      <c r="U1162" t="s">
        <v>240</v>
      </c>
      <c r="V1162" t="s">
        <v>240</v>
      </c>
      <c r="W1162" t="s">
        <v>240</v>
      </c>
      <c r="X1162" t="s">
        <v>240</v>
      </c>
      <c r="Y1162" t="s">
        <v>240</v>
      </c>
      <c r="Z1162" t="s">
        <v>240</v>
      </c>
      <c r="AA1162" t="s">
        <v>240</v>
      </c>
      <c r="AB1162" t="s">
        <v>240</v>
      </c>
      <c r="AC1162" t="s">
        <v>240</v>
      </c>
      <c r="AD1162" t="s">
        <v>240</v>
      </c>
      <c r="AE1162" t="s">
        <v>240</v>
      </c>
      <c r="AF1162" t="s">
        <v>240</v>
      </c>
      <c r="AG1162" t="s">
        <v>240</v>
      </c>
      <c r="AH1162" t="s">
        <v>240</v>
      </c>
      <c r="AI1162" t="s">
        <v>240</v>
      </c>
      <c r="AJ1162" t="s">
        <v>240</v>
      </c>
      <c r="AK1162" t="s">
        <v>240</v>
      </c>
      <c r="AL1162" t="s">
        <v>240</v>
      </c>
      <c r="AM1162" t="s">
        <v>240</v>
      </c>
      <c r="AN1162" t="s">
        <v>240</v>
      </c>
      <c r="AO1162" t="s">
        <v>240</v>
      </c>
      <c r="AP1162" t="s">
        <v>240</v>
      </c>
      <c r="AQ1162" t="s">
        <v>240</v>
      </c>
      <c r="AR1162" t="s">
        <v>240</v>
      </c>
      <c r="AS1162"/>
      <c r="AT1162" t="s">
        <v>240</v>
      </c>
      <c r="AU1162" t="s">
        <v>240</v>
      </c>
      <c r="AV1162" t="s">
        <v>240</v>
      </c>
      <c r="AW1162" t="s">
        <v>240</v>
      </c>
      <c r="AX1162" s="259" t="s">
        <v>240</v>
      </c>
      <c r="AY1162"/>
      <c r="AZ1162" t="s">
        <v>240</v>
      </c>
    </row>
    <row r="1163" spans="1:52" ht="15" x14ac:dyDescent="0.25">
      <c r="A1163" s="276">
        <v>707511</v>
      </c>
      <c r="B1163" s="268" t="s">
        <v>261</v>
      </c>
      <c r="C1163" s="264" t="s">
        <v>188</v>
      </c>
      <c r="D1163" s="264" t="s">
        <v>188</v>
      </c>
      <c r="E1163" s="264" t="s">
        <v>188</v>
      </c>
      <c r="F1163" s="264" t="s">
        <v>187</v>
      </c>
      <c r="G1163" s="264" t="s">
        <v>187</v>
      </c>
      <c r="H1163" s="264" t="s">
        <v>188</v>
      </c>
      <c r="I1163" s="264" t="s">
        <v>187</v>
      </c>
      <c r="J1163" s="264" t="s">
        <v>187</v>
      </c>
      <c r="K1163" s="264" t="s">
        <v>187</v>
      </c>
      <c r="L1163" s="264" t="s">
        <v>187</v>
      </c>
      <c r="M1163" t="s">
        <v>186</v>
      </c>
      <c r="N1163" t="s">
        <v>186</v>
      </c>
      <c r="O1163" s="264" t="s">
        <v>240</v>
      </c>
      <c r="P1163" s="264" t="s">
        <v>240</v>
      </c>
      <c r="Q1163" s="264" t="s">
        <v>240</v>
      </c>
      <c r="R1163" s="264" t="s">
        <v>240</v>
      </c>
      <c r="S1163" s="264" t="s">
        <v>240</v>
      </c>
      <c r="T1163" s="264" t="s">
        <v>240</v>
      </c>
      <c r="U1163" s="264" t="s">
        <v>240</v>
      </c>
      <c r="V1163" s="264" t="s">
        <v>240</v>
      </c>
      <c r="W1163" s="264" t="s">
        <v>240</v>
      </c>
      <c r="X1163" s="264" t="s">
        <v>240</v>
      </c>
      <c r="Y1163" s="264" t="s">
        <v>240</v>
      </c>
      <c r="Z1163" s="264" t="s">
        <v>240</v>
      </c>
      <c r="AA1163" s="264" t="s">
        <v>240</v>
      </c>
      <c r="AB1163" s="264" t="s">
        <v>240</v>
      </c>
      <c r="AC1163" s="264" t="s">
        <v>240</v>
      </c>
      <c r="AD1163" s="264" t="s">
        <v>240</v>
      </c>
      <c r="AE1163" s="264" t="s">
        <v>240</v>
      </c>
      <c r="AF1163" s="264" t="s">
        <v>240</v>
      </c>
      <c r="AG1163" s="264" t="s">
        <v>240</v>
      </c>
      <c r="AH1163" s="264" t="s">
        <v>240</v>
      </c>
      <c r="AI1163" s="264" t="s">
        <v>240</v>
      </c>
      <c r="AJ1163" s="264" t="s">
        <v>240</v>
      </c>
      <c r="AK1163" s="264" t="s">
        <v>240</v>
      </c>
      <c r="AL1163" s="264" t="s">
        <v>240</v>
      </c>
      <c r="AM1163" s="264" t="s">
        <v>240</v>
      </c>
      <c r="AN1163" s="264" t="s">
        <v>240</v>
      </c>
      <c r="AO1163" s="264" t="s">
        <v>240</v>
      </c>
      <c r="AP1163" s="264" t="s">
        <v>240</v>
      </c>
      <c r="AQ1163" s="264" t="s">
        <v>240</v>
      </c>
      <c r="AR1163" s="264" t="s">
        <v>240</v>
      </c>
      <c r="AS1163" s="264" t="s">
        <v>240</v>
      </c>
      <c r="AT1163" s="264" t="s">
        <v>240</v>
      </c>
      <c r="AU1163" s="264" t="s">
        <v>240</v>
      </c>
      <c r="AV1163" s="264" t="s">
        <v>240</v>
      </c>
      <c r="AW1163" s="264" t="s">
        <v>240</v>
      </c>
      <c r="AX1163" s="264" t="s">
        <v>240</v>
      </c>
      <c r="AY1163" s="264" t="s">
        <v>2044</v>
      </c>
      <c r="AZ1163" t="s">
        <v>240</v>
      </c>
    </row>
    <row r="1164" spans="1:52" ht="15" x14ac:dyDescent="0.25">
      <c r="A1164" s="277">
        <v>707512</v>
      </c>
      <c r="B1164" s="274" t="s">
        <v>261</v>
      </c>
      <c r="C1164" t="s">
        <v>186</v>
      </c>
      <c r="D1164" t="s">
        <v>187</v>
      </c>
      <c r="E1164" t="s">
        <v>188</v>
      </c>
      <c r="F1164" t="s">
        <v>187</v>
      </c>
      <c r="G1164" t="s">
        <v>188</v>
      </c>
      <c r="H1164" t="s">
        <v>188</v>
      </c>
      <c r="I1164" t="s">
        <v>187</v>
      </c>
      <c r="J1164" t="s">
        <v>188</v>
      </c>
      <c r="K1164" t="s">
        <v>188</v>
      </c>
      <c r="L1164" t="s">
        <v>187</v>
      </c>
      <c r="M1164" t="s">
        <v>188</v>
      </c>
      <c r="N1164" t="s">
        <v>188</v>
      </c>
      <c r="O1164" t="s">
        <v>240</v>
      </c>
      <c r="P1164" t="s">
        <v>240</v>
      </c>
      <c r="Q1164" t="s">
        <v>240</v>
      </c>
      <c r="R1164" t="s">
        <v>240</v>
      </c>
      <c r="S1164" t="s">
        <v>240</v>
      </c>
      <c r="T1164" t="s">
        <v>240</v>
      </c>
      <c r="U1164" t="s">
        <v>240</v>
      </c>
      <c r="V1164" t="s">
        <v>240</v>
      </c>
      <c r="W1164" t="s">
        <v>240</v>
      </c>
      <c r="X1164" t="s">
        <v>240</v>
      </c>
      <c r="Y1164" t="s">
        <v>240</v>
      </c>
      <c r="Z1164" t="s">
        <v>240</v>
      </c>
      <c r="AA1164" t="s">
        <v>240</v>
      </c>
      <c r="AB1164" t="s">
        <v>240</v>
      </c>
      <c r="AC1164" t="s">
        <v>240</v>
      </c>
      <c r="AD1164" t="s">
        <v>240</v>
      </c>
      <c r="AE1164" t="s">
        <v>240</v>
      </c>
      <c r="AF1164" t="s">
        <v>240</v>
      </c>
      <c r="AG1164" t="s">
        <v>240</v>
      </c>
      <c r="AH1164" t="s">
        <v>240</v>
      </c>
      <c r="AI1164" t="s">
        <v>240</v>
      </c>
      <c r="AJ1164" t="s">
        <v>240</v>
      </c>
      <c r="AK1164" t="s">
        <v>240</v>
      </c>
      <c r="AL1164" t="s">
        <v>240</v>
      </c>
      <c r="AM1164" t="s">
        <v>240</v>
      </c>
      <c r="AN1164" t="s">
        <v>240</v>
      </c>
      <c r="AO1164" t="s">
        <v>240</v>
      </c>
      <c r="AP1164" t="s">
        <v>240</v>
      </c>
      <c r="AQ1164" t="s">
        <v>240</v>
      </c>
      <c r="AR1164" t="s">
        <v>240</v>
      </c>
      <c r="AS1164" t="s">
        <v>240</v>
      </c>
      <c r="AT1164" t="s">
        <v>240</v>
      </c>
      <c r="AU1164" t="s">
        <v>240</v>
      </c>
      <c r="AV1164" t="s">
        <v>240</v>
      </c>
      <c r="AW1164" t="s">
        <v>240</v>
      </c>
      <c r="AX1164" s="259" t="s">
        <v>240</v>
      </c>
      <c r="AY1164"/>
      <c r="AZ1164" t="s">
        <v>240</v>
      </c>
    </row>
    <row r="1165" spans="1:52" ht="15" x14ac:dyDescent="0.25">
      <c r="A1165" s="276">
        <v>707513</v>
      </c>
      <c r="B1165" s="268" t="s">
        <v>261</v>
      </c>
      <c r="C1165" s="264" t="s">
        <v>188</v>
      </c>
      <c r="D1165" s="264" t="s">
        <v>188</v>
      </c>
      <c r="E1165" s="264" t="s">
        <v>188</v>
      </c>
      <c r="F1165" s="264" t="s">
        <v>187</v>
      </c>
      <c r="G1165" s="264" t="s">
        <v>188</v>
      </c>
      <c r="H1165" s="264" t="s">
        <v>187</v>
      </c>
      <c r="I1165" s="264" t="s">
        <v>187</v>
      </c>
      <c r="J1165" s="264" t="s">
        <v>187</v>
      </c>
      <c r="K1165" s="264" t="s">
        <v>187</v>
      </c>
      <c r="L1165" s="264" t="s">
        <v>187</v>
      </c>
      <c r="M1165" t="s">
        <v>188</v>
      </c>
      <c r="N1165" t="s">
        <v>186</v>
      </c>
      <c r="O1165" s="264" t="s">
        <v>240</v>
      </c>
      <c r="P1165" s="264" t="s">
        <v>240</v>
      </c>
      <c r="Q1165" s="264" t="s">
        <v>240</v>
      </c>
      <c r="R1165" s="264" t="s">
        <v>240</v>
      </c>
      <c r="S1165" s="264" t="s">
        <v>240</v>
      </c>
      <c r="T1165" s="264" t="s">
        <v>240</v>
      </c>
      <c r="U1165" s="264" t="s">
        <v>240</v>
      </c>
      <c r="V1165" s="264" t="s">
        <v>240</v>
      </c>
      <c r="W1165" s="264" t="s">
        <v>240</v>
      </c>
      <c r="X1165" s="264" t="s">
        <v>240</v>
      </c>
      <c r="Y1165" s="264" t="s">
        <v>240</v>
      </c>
      <c r="Z1165" s="264" t="s">
        <v>240</v>
      </c>
      <c r="AA1165" s="264" t="s">
        <v>240</v>
      </c>
      <c r="AB1165" s="264" t="s">
        <v>240</v>
      </c>
      <c r="AC1165" s="264" t="s">
        <v>240</v>
      </c>
      <c r="AD1165" s="264" t="s">
        <v>240</v>
      </c>
      <c r="AE1165" s="264" t="s">
        <v>240</v>
      </c>
      <c r="AF1165" s="264" t="s">
        <v>240</v>
      </c>
      <c r="AG1165" s="264" t="s">
        <v>240</v>
      </c>
      <c r="AH1165" s="264" t="s">
        <v>240</v>
      </c>
      <c r="AI1165" s="264" t="s">
        <v>240</v>
      </c>
      <c r="AJ1165" s="264" t="s">
        <v>240</v>
      </c>
      <c r="AK1165" s="264" t="s">
        <v>240</v>
      </c>
      <c r="AL1165" s="264" t="s">
        <v>240</v>
      </c>
      <c r="AM1165" s="264" t="s">
        <v>240</v>
      </c>
      <c r="AN1165" s="264" t="s">
        <v>240</v>
      </c>
      <c r="AO1165" s="264" t="s">
        <v>240</v>
      </c>
      <c r="AP1165" s="264" t="s">
        <v>240</v>
      </c>
      <c r="AQ1165" s="264" t="s">
        <v>240</v>
      </c>
      <c r="AR1165" s="264" t="s">
        <v>240</v>
      </c>
      <c r="AS1165" s="264" t="s">
        <v>240</v>
      </c>
      <c r="AT1165" s="264" t="s">
        <v>240</v>
      </c>
      <c r="AU1165" s="264" t="s">
        <v>240</v>
      </c>
      <c r="AV1165" s="264" t="s">
        <v>240</v>
      </c>
      <c r="AW1165" s="264" t="s">
        <v>240</v>
      </c>
      <c r="AX1165" s="264" t="s">
        <v>240</v>
      </c>
      <c r="AY1165" s="264" t="s">
        <v>2044</v>
      </c>
      <c r="AZ1165" t="s">
        <v>240</v>
      </c>
    </row>
    <row r="1166" spans="1:52" ht="15" x14ac:dyDescent="0.25">
      <c r="A1166" s="277">
        <v>707514</v>
      </c>
      <c r="B1166" s="274" t="s">
        <v>261</v>
      </c>
      <c r="C1166" t="s">
        <v>188</v>
      </c>
      <c r="D1166" t="s">
        <v>188</v>
      </c>
      <c r="E1166" t="s">
        <v>187</v>
      </c>
      <c r="F1166" t="s">
        <v>188</v>
      </c>
      <c r="G1166" t="s">
        <v>188</v>
      </c>
      <c r="H1166" t="s">
        <v>188</v>
      </c>
      <c r="I1166" t="s">
        <v>187</v>
      </c>
      <c r="J1166" t="s">
        <v>187</v>
      </c>
      <c r="K1166" t="s">
        <v>187</v>
      </c>
      <c r="L1166" t="s">
        <v>187</v>
      </c>
      <c r="M1166" t="s">
        <v>187</v>
      </c>
      <c r="N1166" t="s">
        <v>187</v>
      </c>
      <c r="O1166" t="s">
        <v>240</v>
      </c>
      <c r="P1166" t="s">
        <v>240</v>
      </c>
      <c r="Q1166" t="s">
        <v>240</v>
      </c>
      <c r="R1166" t="s">
        <v>240</v>
      </c>
      <c r="S1166" t="s">
        <v>240</v>
      </c>
      <c r="T1166" t="s">
        <v>240</v>
      </c>
      <c r="U1166" t="s">
        <v>240</v>
      </c>
      <c r="V1166" t="s">
        <v>240</v>
      </c>
      <c r="W1166" t="s">
        <v>240</v>
      </c>
      <c r="X1166" t="s">
        <v>240</v>
      </c>
      <c r="Y1166" t="s">
        <v>240</v>
      </c>
      <c r="Z1166" t="s">
        <v>240</v>
      </c>
      <c r="AA1166" t="s">
        <v>240</v>
      </c>
      <c r="AB1166" t="s">
        <v>240</v>
      </c>
      <c r="AC1166" t="s">
        <v>240</v>
      </c>
      <c r="AD1166" t="s">
        <v>240</v>
      </c>
      <c r="AE1166" t="s">
        <v>240</v>
      </c>
      <c r="AF1166" t="s">
        <v>240</v>
      </c>
      <c r="AG1166" t="s">
        <v>240</v>
      </c>
      <c r="AH1166" t="s">
        <v>240</v>
      </c>
      <c r="AI1166" t="s">
        <v>240</v>
      </c>
      <c r="AJ1166" t="s">
        <v>240</v>
      </c>
      <c r="AK1166" t="s">
        <v>240</v>
      </c>
      <c r="AL1166" t="s">
        <v>240</v>
      </c>
      <c r="AM1166" t="s">
        <v>240</v>
      </c>
      <c r="AN1166" t="s">
        <v>240</v>
      </c>
      <c r="AO1166" t="s">
        <v>240</v>
      </c>
      <c r="AP1166" t="s">
        <v>240</v>
      </c>
      <c r="AQ1166" t="s">
        <v>240</v>
      </c>
      <c r="AR1166" t="s">
        <v>240</v>
      </c>
      <c r="AS1166"/>
      <c r="AT1166" t="s">
        <v>240</v>
      </c>
      <c r="AU1166" t="s">
        <v>240</v>
      </c>
      <c r="AV1166" t="s">
        <v>240</v>
      </c>
      <c r="AW1166" t="s">
        <v>240</v>
      </c>
      <c r="AX1166" s="259" t="s">
        <v>240</v>
      </c>
      <c r="AY1166"/>
      <c r="AZ1166" t="s">
        <v>240</v>
      </c>
    </row>
    <row r="1167" spans="1:52" ht="15" x14ac:dyDescent="0.25">
      <c r="A1167" s="276">
        <v>707515</v>
      </c>
      <c r="B1167" s="268" t="s">
        <v>261</v>
      </c>
      <c r="C1167" s="264" t="s">
        <v>188</v>
      </c>
      <c r="D1167" s="264" t="s">
        <v>187</v>
      </c>
      <c r="E1167" s="264" t="s">
        <v>188</v>
      </c>
      <c r="F1167" s="264" t="s">
        <v>187</v>
      </c>
      <c r="G1167" s="264" t="s">
        <v>187</v>
      </c>
      <c r="H1167" s="264" t="s">
        <v>188</v>
      </c>
      <c r="I1167" s="264" t="s">
        <v>187</v>
      </c>
      <c r="J1167" s="264" t="s">
        <v>187</v>
      </c>
      <c r="K1167" s="264" t="s">
        <v>187</v>
      </c>
      <c r="L1167" s="264" t="s">
        <v>187</v>
      </c>
      <c r="M1167" t="s">
        <v>186</v>
      </c>
      <c r="N1167" t="s">
        <v>186</v>
      </c>
      <c r="O1167" s="264" t="s">
        <v>240</v>
      </c>
      <c r="P1167" s="264" t="s">
        <v>240</v>
      </c>
      <c r="Q1167" s="264" t="s">
        <v>240</v>
      </c>
      <c r="R1167" s="264" t="s">
        <v>240</v>
      </c>
      <c r="S1167" s="264" t="s">
        <v>240</v>
      </c>
      <c r="T1167" s="264" t="s">
        <v>240</v>
      </c>
      <c r="U1167" s="264" t="s">
        <v>240</v>
      </c>
      <c r="V1167" s="264" t="s">
        <v>240</v>
      </c>
      <c r="W1167" s="264" t="s">
        <v>240</v>
      </c>
      <c r="X1167" s="264" t="s">
        <v>240</v>
      </c>
      <c r="Y1167" s="264" t="s">
        <v>240</v>
      </c>
      <c r="Z1167" s="264" t="s">
        <v>240</v>
      </c>
      <c r="AA1167" s="264" t="s">
        <v>240</v>
      </c>
      <c r="AB1167" s="264" t="s">
        <v>240</v>
      </c>
      <c r="AC1167" s="264" t="s">
        <v>240</v>
      </c>
      <c r="AD1167" s="264" t="s">
        <v>240</v>
      </c>
      <c r="AE1167" s="264" t="s">
        <v>240</v>
      </c>
      <c r="AF1167" s="264" t="s">
        <v>240</v>
      </c>
      <c r="AG1167" s="264" t="s">
        <v>240</v>
      </c>
      <c r="AH1167" s="264" t="s">
        <v>240</v>
      </c>
      <c r="AI1167" s="264" t="s">
        <v>240</v>
      </c>
      <c r="AJ1167" s="264" t="s">
        <v>240</v>
      </c>
      <c r="AK1167" s="264" t="s">
        <v>240</v>
      </c>
      <c r="AL1167" s="264" t="s">
        <v>240</v>
      </c>
      <c r="AM1167" s="264" t="s">
        <v>240</v>
      </c>
      <c r="AN1167" s="264" t="s">
        <v>240</v>
      </c>
      <c r="AO1167" s="264" t="s">
        <v>240</v>
      </c>
      <c r="AP1167" s="264" t="s">
        <v>240</v>
      </c>
      <c r="AQ1167" s="264" t="s">
        <v>240</v>
      </c>
      <c r="AR1167" s="264" t="s">
        <v>240</v>
      </c>
      <c r="AS1167" s="264" t="s">
        <v>240</v>
      </c>
      <c r="AT1167" s="264" t="s">
        <v>240</v>
      </c>
      <c r="AU1167" s="264" t="s">
        <v>240</v>
      </c>
      <c r="AV1167" s="264" t="s">
        <v>240</v>
      </c>
      <c r="AW1167" s="264" t="s">
        <v>240</v>
      </c>
      <c r="AX1167" s="264" t="s">
        <v>240</v>
      </c>
      <c r="AY1167" s="264" t="s">
        <v>2044</v>
      </c>
      <c r="AZ1167" t="s">
        <v>240</v>
      </c>
    </row>
    <row r="1168" spans="1:52" ht="15" x14ac:dyDescent="0.25">
      <c r="A1168" s="277">
        <v>707516</v>
      </c>
      <c r="B1168" s="274" t="s">
        <v>261</v>
      </c>
      <c r="C1168" t="s">
        <v>188</v>
      </c>
      <c r="D1168" t="s">
        <v>188</v>
      </c>
      <c r="E1168" t="s">
        <v>188</v>
      </c>
      <c r="F1168" t="s">
        <v>188</v>
      </c>
      <c r="G1168" t="s">
        <v>186</v>
      </c>
      <c r="H1168" t="s">
        <v>188</v>
      </c>
      <c r="I1168" t="s">
        <v>188</v>
      </c>
      <c r="J1168" t="s">
        <v>187</v>
      </c>
      <c r="K1168" t="s">
        <v>187</v>
      </c>
      <c r="L1168" t="s">
        <v>187</v>
      </c>
      <c r="M1168" t="s">
        <v>187</v>
      </c>
      <c r="N1168" t="s">
        <v>187</v>
      </c>
      <c r="O1168" t="s">
        <v>240</v>
      </c>
      <c r="P1168" t="s">
        <v>240</v>
      </c>
      <c r="Q1168" t="s">
        <v>240</v>
      </c>
      <c r="R1168" t="s">
        <v>240</v>
      </c>
      <c r="S1168" t="s">
        <v>240</v>
      </c>
      <c r="T1168" t="s">
        <v>240</v>
      </c>
      <c r="U1168" t="s">
        <v>240</v>
      </c>
      <c r="V1168" t="s">
        <v>240</v>
      </c>
      <c r="W1168" t="s">
        <v>240</v>
      </c>
      <c r="X1168" t="s">
        <v>240</v>
      </c>
      <c r="Y1168" t="s">
        <v>240</v>
      </c>
      <c r="Z1168" t="s">
        <v>240</v>
      </c>
      <c r="AA1168" t="s">
        <v>240</v>
      </c>
      <c r="AB1168" t="s">
        <v>240</v>
      </c>
      <c r="AC1168" t="s">
        <v>240</v>
      </c>
      <c r="AD1168" t="s">
        <v>240</v>
      </c>
      <c r="AE1168" t="s">
        <v>240</v>
      </c>
      <c r="AF1168" t="s">
        <v>240</v>
      </c>
      <c r="AG1168" t="s">
        <v>240</v>
      </c>
      <c r="AH1168" t="s">
        <v>240</v>
      </c>
      <c r="AI1168" t="s">
        <v>240</v>
      </c>
      <c r="AJ1168" t="s">
        <v>240</v>
      </c>
      <c r="AK1168" t="s">
        <v>240</v>
      </c>
      <c r="AL1168" t="s">
        <v>240</v>
      </c>
      <c r="AM1168" t="s">
        <v>240</v>
      </c>
      <c r="AN1168" t="s">
        <v>240</v>
      </c>
      <c r="AO1168" t="s">
        <v>240</v>
      </c>
      <c r="AP1168" t="s">
        <v>240</v>
      </c>
      <c r="AQ1168" t="s">
        <v>240</v>
      </c>
      <c r="AR1168" t="s">
        <v>240</v>
      </c>
      <c r="AS1168" t="s">
        <v>240</v>
      </c>
      <c r="AT1168" t="s">
        <v>240</v>
      </c>
      <c r="AU1168" t="s">
        <v>240</v>
      </c>
      <c r="AV1168" t="s">
        <v>240</v>
      </c>
      <c r="AW1168" t="s">
        <v>240</v>
      </c>
      <c r="AX1168" s="259" t="s">
        <v>240</v>
      </c>
      <c r="AY1168"/>
      <c r="AZ1168" t="s">
        <v>240</v>
      </c>
    </row>
    <row r="1169" spans="1:52" ht="15" x14ac:dyDescent="0.25">
      <c r="A1169" s="276">
        <v>707517</v>
      </c>
      <c r="B1169" s="268" t="s">
        <v>261</v>
      </c>
      <c r="C1169" s="264" t="s">
        <v>188</v>
      </c>
      <c r="D1169" s="264" t="s">
        <v>188</v>
      </c>
      <c r="E1169" s="264" t="s">
        <v>187</v>
      </c>
      <c r="F1169" s="264" t="s">
        <v>187</v>
      </c>
      <c r="G1169" s="264" t="s">
        <v>187</v>
      </c>
      <c r="H1169" s="264" t="s">
        <v>187</v>
      </c>
      <c r="I1169" s="264" t="s">
        <v>187</v>
      </c>
      <c r="J1169" s="264" t="s">
        <v>187</v>
      </c>
      <c r="K1169" s="264" t="s">
        <v>187</v>
      </c>
      <c r="L1169" s="264" t="s">
        <v>187</v>
      </c>
      <c r="M1169" t="s">
        <v>188</v>
      </c>
      <c r="N1169" t="s">
        <v>186</v>
      </c>
      <c r="O1169" s="264" t="s">
        <v>240</v>
      </c>
      <c r="P1169" s="264" t="s">
        <v>240</v>
      </c>
      <c r="Q1169" s="264" t="s">
        <v>240</v>
      </c>
      <c r="R1169" s="264" t="s">
        <v>240</v>
      </c>
      <c r="S1169" s="264" t="s">
        <v>240</v>
      </c>
      <c r="T1169" s="264" t="s">
        <v>240</v>
      </c>
      <c r="U1169" s="264" t="s">
        <v>240</v>
      </c>
      <c r="V1169" s="264" t="s">
        <v>240</v>
      </c>
      <c r="W1169" s="264" t="s">
        <v>240</v>
      </c>
      <c r="X1169" s="264" t="s">
        <v>240</v>
      </c>
      <c r="Y1169" s="264" t="s">
        <v>240</v>
      </c>
      <c r="Z1169" s="264" t="s">
        <v>240</v>
      </c>
      <c r="AA1169" s="264" t="s">
        <v>240</v>
      </c>
      <c r="AB1169" s="264" t="s">
        <v>240</v>
      </c>
      <c r="AC1169" s="264" t="s">
        <v>240</v>
      </c>
      <c r="AD1169" s="264" t="s">
        <v>240</v>
      </c>
      <c r="AE1169" s="264" t="s">
        <v>240</v>
      </c>
      <c r="AF1169" s="264" t="s">
        <v>240</v>
      </c>
      <c r="AG1169" s="264" t="s">
        <v>240</v>
      </c>
      <c r="AH1169" s="264" t="s">
        <v>240</v>
      </c>
      <c r="AI1169" s="264" t="s">
        <v>240</v>
      </c>
      <c r="AJ1169" s="264" t="s">
        <v>240</v>
      </c>
      <c r="AK1169" s="264" t="s">
        <v>240</v>
      </c>
      <c r="AL1169" s="264" t="s">
        <v>240</v>
      </c>
      <c r="AM1169" s="264" t="s">
        <v>240</v>
      </c>
      <c r="AN1169" s="264" t="s">
        <v>240</v>
      </c>
      <c r="AO1169" s="264" t="s">
        <v>240</v>
      </c>
      <c r="AP1169" s="264" t="s">
        <v>240</v>
      </c>
      <c r="AQ1169" s="264" t="s">
        <v>240</v>
      </c>
      <c r="AR1169" s="264" t="s">
        <v>240</v>
      </c>
      <c r="AS1169" s="264" t="s">
        <v>240</v>
      </c>
      <c r="AT1169" s="264" t="s">
        <v>240</v>
      </c>
      <c r="AU1169" s="264" t="s">
        <v>240</v>
      </c>
      <c r="AV1169" s="264" t="s">
        <v>240</v>
      </c>
      <c r="AW1169" s="264" t="s">
        <v>240</v>
      </c>
      <c r="AX1169" s="264" t="s">
        <v>240</v>
      </c>
      <c r="AY1169" s="264" t="s">
        <v>2044</v>
      </c>
      <c r="AZ1169" t="s">
        <v>240</v>
      </c>
    </row>
    <row r="1170" spans="1:52" ht="15" x14ac:dyDescent="0.25">
      <c r="A1170" s="276">
        <v>707518</v>
      </c>
      <c r="B1170" s="268" t="s">
        <v>261</v>
      </c>
      <c r="C1170" s="264" t="s">
        <v>188</v>
      </c>
      <c r="D1170" s="264" t="s">
        <v>188</v>
      </c>
      <c r="E1170" s="264" t="s">
        <v>188</v>
      </c>
      <c r="F1170" s="264" t="s">
        <v>188</v>
      </c>
      <c r="G1170" s="264" t="s">
        <v>188</v>
      </c>
      <c r="H1170" s="264" t="s">
        <v>188</v>
      </c>
      <c r="I1170" s="264" t="s">
        <v>187</v>
      </c>
      <c r="J1170" s="264" t="s">
        <v>187</v>
      </c>
      <c r="K1170" s="264" t="s">
        <v>187</v>
      </c>
      <c r="L1170" s="264" t="s">
        <v>187</v>
      </c>
      <c r="M1170" t="s">
        <v>2124</v>
      </c>
      <c r="N1170" t="s">
        <v>186</v>
      </c>
      <c r="O1170" s="264" t="s">
        <v>240</v>
      </c>
      <c r="P1170" s="264" t="s">
        <v>240</v>
      </c>
      <c r="Q1170" s="264" t="s">
        <v>240</v>
      </c>
      <c r="R1170" s="264" t="s">
        <v>240</v>
      </c>
      <c r="S1170" s="264" t="s">
        <v>240</v>
      </c>
      <c r="T1170" s="264" t="s">
        <v>240</v>
      </c>
      <c r="U1170" s="264" t="s">
        <v>240</v>
      </c>
      <c r="V1170" s="264" t="s">
        <v>240</v>
      </c>
      <c r="W1170" s="264" t="s">
        <v>240</v>
      </c>
      <c r="X1170" s="264" t="s">
        <v>240</v>
      </c>
      <c r="Y1170" s="264" t="s">
        <v>240</v>
      </c>
      <c r="Z1170" s="264" t="s">
        <v>240</v>
      </c>
      <c r="AA1170" s="264" t="s">
        <v>240</v>
      </c>
      <c r="AB1170" s="264" t="s">
        <v>240</v>
      </c>
      <c r="AC1170" s="264" t="s">
        <v>240</v>
      </c>
      <c r="AD1170" s="264" t="s">
        <v>240</v>
      </c>
      <c r="AE1170" s="264" t="s">
        <v>240</v>
      </c>
      <c r="AF1170" s="264" t="s">
        <v>240</v>
      </c>
      <c r="AG1170" s="264" t="s">
        <v>240</v>
      </c>
      <c r="AH1170" s="264" t="s">
        <v>240</v>
      </c>
      <c r="AI1170" s="264" t="s">
        <v>240</v>
      </c>
      <c r="AJ1170" s="264" t="s">
        <v>240</v>
      </c>
      <c r="AK1170" s="264" t="s">
        <v>240</v>
      </c>
      <c r="AL1170" s="264" t="s">
        <v>240</v>
      </c>
      <c r="AM1170" s="264" t="s">
        <v>240</v>
      </c>
      <c r="AN1170" s="264" t="s">
        <v>240</v>
      </c>
      <c r="AO1170" s="264" t="s">
        <v>240</v>
      </c>
      <c r="AP1170" s="264" t="s">
        <v>240</v>
      </c>
      <c r="AQ1170" s="264" t="s">
        <v>240</v>
      </c>
      <c r="AR1170" s="264" t="s">
        <v>240</v>
      </c>
      <c r="AS1170" s="264" t="s">
        <v>240</v>
      </c>
      <c r="AT1170" s="264" t="s">
        <v>240</v>
      </c>
      <c r="AU1170" s="264" t="s">
        <v>240</v>
      </c>
      <c r="AV1170" s="264" t="s">
        <v>240</v>
      </c>
      <c r="AW1170" s="264" t="s">
        <v>240</v>
      </c>
      <c r="AX1170" s="264" t="s">
        <v>240</v>
      </c>
      <c r="AY1170" s="264" t="s">
        <v>2044</v>
      </c>
      <c r="AZ1170" t="s">
        <v>240</v>
      </c>
    </row>
    <row r="1171" spans="1:52" ht="15" x14ac:dyDescent="0.25">
      <c r="A1171" s="277">
        <v>707519</v>
      </c>
      <c r="B1171" s="274" t="s">
        <v>261</v>
      </c>
      <c r="C1171" t="s">
        <v>188</v>
      </c>
      <c r="D1171" t="s">
        <v>188</v>
      </c>
      <c r="E1171" t="s">
        <v>188</v>
      </c>
      <c r="F1171" t="s">
        <v>188</v>
      </c>
      <c r="G1171" t="s">
        <v>186</v>
      </c>
      <c r="H1171" t="s">
        <v>188</v>
      </c>
      <c r="I1171" t="s">
        <v>188</v>
      </c>
      <c r="J1171" t="s">
        <v>188</v>
      </c>
      <c r="K1171" t="s">
        <v>188</v>
      </c>
      <c r="L1171" t="s">
        <v>188</v>
      </c>
      <c r="M1171" t="s">
        <v>188</v>
      </c>
      <c r="N1171" t="s">
        <v>188</v>
      </c>
      <c r="O1171" t="s">
        <v>240</v>
      </c>
      <c r="P1171" t="s">
        <v>240</v>
      </c>
      <c r="Q1171" t="s">
        <v>240</v>
      </c>
      <c r="R1171" t="s">
        <v>240</v>
      </c>
      <c r="S1171" t="s">
        <v>240</v>
      </c>
      <c r="T1171" t="s">
        <v>240</v>
      </c>
      <c r="U1171" t="s">
        <v>240</v>
      </c>
      <c r="V1171" t="s">
        <v>240</v>
      </c>
      <c r="W1171" t="s">
        <v>240</v>
      </c>
      <c r="X1171" t="s">
        <v>240</v>
      </c>
      <c r="Y1171" t="s">
        <v>240</v>
      </c>
      <c r="Z1171" t="s">
        <v>240</v>
      </c>
      <c r="AA1171" t="s">
        <v>240</v>
      </c>
      <c r="AB1171" t="s">
        <v>240</v>
      </c>
      <c r="AC1171" t="s">
        <v>240</v>
      </c>
      <c r="AD1171" t="s">
        <v>240</v>
      </c>
      <c r="AE1171" t="s">
        <v>240</v>
      </c>
      <c r="AF1171" t="s">
        <v>240</v>
      </c>
      <c r="AG1171" t="s">
        <v>240</v>
      </c>
      <c r="AH1171" t="s">
        <v>240</v>
      </c>
      <c r="AI1171" t="s">
        <v>240</v>
      </c>
      <c r="AJ1171" t="s">
        <v>240</v>
      </c>
      <c r="AK1171" t="s">
        <v>240</v>
      </c>
      <c r="AL1171" t="s">
        <v>240</v>
      </c>
      <c r="AM1171" t="s">
        <v>240</v>
      </c>
      <c r="AN1171" t="s">
        <v>240</v>
      </c>
      <c r="AO1171" t="s">
        <v>240</v>
      </c>
      <c r="AP1171" t="s">
        <v>240</v>
      </c>
      <c r="AQ1171" t="s">
        <v>240</v>
      </c>
      <c r="AR1171" t="s">
        <v>240</v>
      </c>
      <c r="AS1171" t="s">
        <v>240</v>
      </c>
      <c r="AT1171" t="s">
        <v>240</v>
      </c>
      <c r="AU1171" t="s">
        <v>240</v>
      </c>
      <c r="AV1171" t="s">
        <v>240</v>
      </c>
      <c r="AW1171" t="s">
        <v>240</v>
      </c>
      <c r="AX1171" s="259" t="s">
        <v>240</v>
      </c>
      <c r="AY1171"/>
      <c r="AZ1171" t="s">
        <v>240</v>
      </c>
    </row>
    <row r="1172" spans="1:52" ht="15" x14ac:dyDescent="0.25">
      <c r="A1172" s="277">
        <v>707520</v>
      </c>
      <c r="B1172" s="274" t="s">
        <v>261</v>
      </c>
      <c r="C1172" t="s">
        <v>187</v>
      </c>
      <c r="D1172" t="s">
        <v>187</v>
      </c>
      <c r="E1172" t="s">
        <v>188</v>
      </c>
      <c r="F1172" t="s">
        <v>186</v>
      </c>
      <c r="G1172" t="s">
        <v>188</v>
      </c>
      <c r="H1172" t="s">
        <v>188</v>
      </c>
      <c r="I1172" t="s">
        <v>187</v>
      </c>
      <c r="J1172" t="s">
        <v>187</v>
      </c>
      <c r="K1172" t="s">
        <v>187</v>
      </c>
      <c r="L1172" t="s">
        <v>187</v>
      </c>
      <c r="M1172" t="s">
        <v>187</v>
      </c>
      <c r="N1172" t="s">
        <v>187</v>
      </c>
      <c r="O1172" t="s">
        <v>240</v>
      </c>
      <c r="P1172" t="s">
        <v>240</v>
      </c>
      <c r="Q1172" t="s">
        <v>240</v>
      </c>
      <c r="R1172" t="s">
        <v>240</v>
      </c>
      <c r="S1172" t="s">
        <v>240</v>
      </c>
      <c r="T1172" t="s">
        <v>240</v>
      </c>
      <c r="U1172" t="s">
        <v>240</v>
      </c>
      <c r="V1172" t="s">
        <v>240</v>
      </c>
      <c r="W1172" t="s">
        <v>240</v>
      </c>
      <c r="X1172" t="s">
        <v>240</v>
      </c>
      <c r="Y1172" t="s">
        <v>240</v>
      </c>
      <c r="Z1172" t="s">
        <v>240</v>
      </c>
      <c r="AA1172" t="s">
        <v>240</v>
      </c>
      <c r="AB1172" t="s">
        <v>240</v>
      </c>
      <c r="AC1172" t="s">
        <v>240</v>
      </c>
      <c r="AD1172" t="s">
        <v>240</v>
      </c>
      <c r="AE1172" t="s">
        <v>240</v>
      </c>
      <c r="AF1172" t="s">
        <v>240</v>
      </c>
      <c r="AG1172" t="s">
        <v>240</v>
      </c>
      <c r="AH1172" t="s">
        <v>240</v>
      </c>
      <c r="AI1172" t="s">
        <v>240</v>
      </c>
      <c r="AJ1172" t="s">
        <v>240</v>
      </c>
      <c r="AK1172" t="s">
        <v>240</v>
      </c>
      <c r="AL1172" t="s">
        <v>240</v>
      </c>
      <c r="AM1172" t="s">
        <v>240</v>
      </c>
      <c r="AN1172" t="s">
        <v>240</v>
      </c>
      <c r="AO1172" t="s">
        <v>240</v>
      </c>
      <c r="AP1172" t="s">
        <v>240</v>
      </c>
      <c r="AQ1172" t="s">
        <v>240</v>
      </c>
      <c r="AR1172" t="s">
        <v>240</v>
      </c>
      <c r="AS1172" t="s">
        <v>240</v>
      </c>
      <c r="AT1172" t="s">
        <v>240</v>
      </c>
      <c r="AU1172" t="s">
        <v>240</v>
      </c>
      <c r="AV1172" t="s">
        <v>240</v>
      </c>
      <c r="AW1172" t="s">
        <v>240</v>
      </c>
      <c r="AX1172" s="259" t="s">
        <v>240</v>
      </c>
      <c r="AY1172"/>
      <c r="AZ1172" t="s">
        <v>240</v>
      </c>
    </row>
    <row r="1173" spans="1:52" ht="15" x14ac:dyDescent="0.25">
      <c r="A1173" s="276">
        <v>707521</v>
      </c>
      <c r="B1173" s="268" t="s">
        <v>261</v>
      </c>
      <c r="C1173" s="264" t="s">
        <v>188</v>
      </c>
      <c r="D1173" s="264" t="s">
        <v>188</v>
      </c>
      <c r="E1173" s="264" t="s">
        <v>188</v>
      </c>
      <c r="F1173" s="264" t="s">
        <v>188</v>
      </c>
      <c r="G1173" s="264" t="s">
        <v>188</v>
      </c>
      <c r="H1173" s="264" t="s">
        <v>188</v>
      </c>
      <c r="I1173" s="264" t="s">
        <v>187</v>
      </c>
      <c r="J1173" s="264" t="s">
        <v>187</v>
      </c>
      <c r="K1173" s="264" t="s">
        <v>187</v>
      </c>
      <c r="L1173" s="264" t="s">
        <v>187</v>
      </c>
      <c r="M1173" t="s">
        <v>188</v>
      </c>
      <c r="N1173" t="s">
        <v>186</v>
      </c>
      <c r="O1173" s="264" t="s">
        <v>240</v>
      </c>
      <c r="P1173" s="264" t="s">
        <v>240</v>
      </c>
      <c r="Q1173" s="264" t="s">
        <v>240</v>
      </c>
      <c r="R1173" s="264" t="s">
        <v>240</v>
      </c>
      <c r="S1173" s="264" t="s">
        <v>240</v>
      </c>
      <c r="T1173" s="264" t="s">
        <v>240</v>
      </c>
      <c r="U1173" s="264" t="s">
        <v>240</v>
      </c>
      <c r="V1173" s="264" t="s">
        <v>240</v>
      </c>
      <c r="W1173" s="264" t="s">
        <v>240</v>
      </c>
      <c r="X1173" s="264" t="s">
        <v>240</v>
      </c>
      <c r="Y1173" s="264" t="s">
        <v>240</v>
      </c>
      <c r="Z1173" s="264" t="s">
        <v>240</v>
      </c>
      <c r="AA1173" s="264" t="s">
        <v>240</v>
      </c>
      <c r="AB1173" s="264" t="s">
        <v>240</v>
      </c>
      <c r="AC1173" s="264" t="s">
        <v>240</v>
      </c>
      <c r="AD1173" s="264" t="s">
        <v>240</v>
      </c>
      <c r="AE1173" s="264" t="s">
        <v>240</v>
      </c>
      <c r="AF1173" s="264" t="s">
        <v>240</v>
      </c>
      <c r="AG1173" s="264" t="s">
        <v>240</v>
      </c>
      <c r="AH1173" s="264" t="s">
        <v>240</v>
      </c>
      <c r="AI1173" s="264" t="s">
        <v>240</v>
      </c>
      <c r="AJ1173" s="264" t="s">
        <v>240</v>
      </c>
      <c r="AK1173" s="264" t="s">
        <v>240</v>
      </c>
      <c r="AL1173" s="264" t="s">
        <v>240</v>
      </c>
      <c r="AM1173" s="264" t="s">
        <v>240</v>
      </c>
      <c r="AN1173" s="264" t="s">
        <v>240</v>
      </c>
      <c r="AO1173" s="264" t="s">
        <v>240</v>
      </c>
      <c r="AP1173" s="264" t="s">
        <v>240</v>
      </c>
      <c r="AQ1173" s="264" t="s">
        <v>240</v>
      </c>
      <c r="AR1173" s="264" t="s">
        <v>240</v>
      </c>
      <c r="AS1173" s="264" t="s">
        <v>240</v>
      </c>
      <c r="AT1173" s="264" t="s">
        <v>240</v>
      </c>
      <c r="AU1173" s="264" t="s">
        <v>240</v>
      </c>
      <c r="AV1173" s="264" t="s">
        <v>240</v>
      </c>
      <c r="AW1173" s="264" t="s">
        <v>240</v>
      </c>
      <c r="AX1173" s="264" t="s">
        <v>240</v>
      </c>
      <c r="AY1173" s="264" t="s">
        <v>2044</v>
      </c>
      <c r="AZ1173" t="s">
        <v>240</v>
      </c>
    </row>
    <row r="1174" spans="1:52" ht="15" x14ac:dyDescent="0.25">
      <c r="A1174" s="277">
        <v>707522</v>
      </c>
      <c r="B1174" s="274" t="s">
        <v>467</v>
      </c>
      <c r="C1174" t="s">
        <v>188</v>
      </c>
      <c r="D1174" t="s">
        <v>188</v>
      </c>
      <c r="E1174" t="s">
        <v>188</v>
      </c>
      <c r="F1174" t="s">
        <v>188</v>
      </c>
      <c r="G1174" t="s">
        <v>188</v>
      </c>
      <c r="H1174" t="s">
        <v>188</v>
      </c>
      <c r="I1174" t="s">
        <v>188</v>
      </c>
      <c r="J1174" t="s">
        <v>188</v>
      </c>
      <c r="K1174" t="s">
        <v>188</v>
      </c>
      <c r="L1174" t="s">
        <v>188</v>
      </c>
      <c r="M1174" t="s">
        <v>188</v>
      </c>
      <c r="N1174" t="s">
        <v>188</v>
      </c>
      <c r="O1174" t="s">
        <v>240</v>
      </c>
      <c r="P1174" t="s">
        <v>240</v>
      </c>
      <c r="Q1174" t="s">
        <v>240</v>
      </c>
      <c r="R1174" t="s">
        <v>240</v>
      </c>
      <c r="S1174" t="s">
        <v>240</v>
      </c>
      <c r="T1174" t="s">
        <v>240</v>
      </c>
      <c r="U1174" t="s">
        <v>240</v>
      </c>
      <c r="V1174" t="s">
        <v>240</v>
      </c>
      <c r="W1174" t="s">
        <v>240</v>
      </c>
      <c r="X1174" t="s">
        <v>240</v>
      </c>
      <c r="Y1174" t="s">
        <v>240</v>
      </c>
      <c r="Z1174" t="s">
        <v>240</v>
      </c>
      <c r="AA1174" t="s">
        <v>240</v>
      </c>
      <c r="AB1174" t="s">
        <v>240</v>
      </c>
      <c r="AC1174" t="s">
        <v>240</v>
      </c>
      <c r="AD1174" t="s">
        <v>240</v>
      </c>
      <c r="AE1174" t="s">
        <v>240</v>
      </c>
      <c r="AF1174" t="s">
        <v>240</v>
      </c>
      <c r="AG1174" t="s">
        <v>240</v>
      </c>
      <c r="AH1174" t="s">
        <v>240</v>
      </c>
      <c r="AI1174" t="s">
        <v>240</v>
      </c>
      <c r="AJ1174" t="s">
        <v>240</v>
      </c>
      <c r="AK1174" t="s">
        <v>240</v>
      </c>
      <c r="AL1174" t="s">
        <v>240</v>
      </c>
      <c r="AM1174" t="s">
        <v>240</v>
      </c>
      <c r="AN1174" t="s">
        <v>240</v>
      </c>
      <c r="AO1174" t="s">
        <v>240</v>
      </c>
      <c r="AP1174" t="s">
        <v>240</v>
      </c>
      <c r="AQ1174" t="s">
        <v>240</v>
      </c>
      <c r="AR1174" t="s">
        <v>240</v>
      </c>
      <c r="AS1174" t="s">
        <v>240</v>
      </c>
      <c r="AT1174" t="s">
        <v>240</v>
      </c>
      <c r="AU1174" t="s">
        <v>240</v>
      </c>
      <c r="AV1174" t="s">
        <v>240</v>
      </c>
      <c r="AW1174" t="s">
        <v>240</v>
      </c>
      <c r="AX1174" s="259" t="s">
        <v>240</v>
      </c>
      <c r="AY1174"/>
      <c r="AZ1174" t="s">
        <v>240</v>
      </c>
    </row>
    <row r="1175" spans="1:52" ht="15" x14ac:dyDescent="0.25">
      <c r="A1175" s="277">
        <v>707523</v>
      </c>
      <c r="B1175" s="274" t="s">
        <v>261</v>
      </c>
      <c r="C1175" t="s">
        <v>186</v>
      </c>
      <c r="D1175" t="s">
        <v>188</v>
      </c>
      <c r="E1175" t="s">
        <v>187</v>
      </c>
      <c r="F1175" t="s">
        <v>187</v>
      </c>
      <c r="G1175" t="s">
        <v>187</v>
      </c>
      <c r="H1175" t="s">
        <v>188</v>
      </c>
      <c r="I1175" t="s">
        <v>187</v>
      </c>
      <c r="J1175" t="s">
        <v>188</v>
      </c>
      <c r="K1175" t="s">
        <v>187</v>
      </c>
      <c r="L1175" t="s">
        <v>187</v>
      </c>
      <c r="M1175" t="s">
        <v>188</v>
      </c>
      <c r="N1175" t="s">
        <v>188</v>
      </c>
      <c r="O1175" t="s">
        <v>240</v>
      </c>
      <c r="P1175" t="s">
        <v>240</v>
      </c>
      <c r="Q1175" t="s">
        <v>240</v>
      </c>
      <c r="R1175" t="s">
        <v>240</v>
      </c>
      <c r="S1175" t="s">
        <v>240</v>
      </c>
      <c r="T1175" t="s">
        <v>240</v>
      </c>
      <c r="U1175" t="s">
        <v>240</v>
      </c>
      <c r="V1175" t="s">
        <v>240</v>
      </c>
      <c r="W1175" t="s">
        <v>240</v>
      </c>
      <c r="X1175" t="s">
        <v>240</v>
      </c>
      <c r="Y1175" t="s">
        <v>240</v>
      </c>
      <c r="Z1175" t="s">
        <v>240</v>
      </c>
      <c r="AA1175" t="s">
        <v>240</v>
      </c>
      <c r="AB1175" t="s">
        <v>240</v>
      </c>
      <c r="AC1175" t="s">
        <v>240</v>
      </c>
      <c r="AD1175" t="s">
        <v>240</v>
      </c>
      <c r="AE1175" t="s">
        <v>240</v>
      </c>
      <c r="AF1175" t="s">
        <v>240</v>
      </c>
      <c r="AG1175" t="s">
        <v>240</v>
      </c>
      <c r="AH1175" t="s">
        <v>240</v>
      </c>
      <c r="AI1175" t="s">
        <v>240</v>
      </c>
      <c r="AJ1175" t="s">
        <v>240</v>
      </c>
      <c r="AK1175" t="s">
        <v>240</v>
      </c>
      <c r="AL1175" t="s">
        <v>240</v>
      </c>
      <c r="AM1175" t="s">
        <v>240</v>
      </c>
      <c r="AN1175" t="s">
        <v>240</v>
      </c>
      <c r="AO1175" t="s">
        <v>240</v>
      </c>
      <c r="AP1175" t="s">
        <v>240</v>
      </c>
      <c r="AQ1175" t="s">
        <v>240</v>
      </c>
      <c r="AR1175" t="s">
        <v>240</v>
      </c>
      <c r="AS1175" t="s">
        <v>240</v>
      </c>
      <c r="AT1175" t="s">
        <v>240</v>
      </c>
      <c r="AU1175" t="s">
        <v>240</v>
      </c>
      <c r="AV1175" t="s">
        <v>240</v>
      </c>
      <c r="AW1175" t="s">
        <v>240</v>
      </c>
      <c r="AX1175" s="259" t="s">
        <v>240</v>
      </c>
      <c r="AY1175"/>
      <c r="AZ1175" t="s">
        <v>240</v>
      </c>
    </row>
    <row r="1176" spans="1:52" ht="15" x14ac:dyDescent="0.25">
      <c r="A1176" s="276">
        <v>707524</v>
      </c>
      <c r="B1176" s="268" t="s">
        <v>261</v>
      </c>
      <c r="C1176" s="264" t="s">
        <v>188</v>
      </c>
      <c r="D1176" s="264" t="s">
        <v>188</v>
      </c>
      <c r="E1176" s="264" t="s">
        <v>188</v>
      </c>
      <c r="F1176" s="264" t="s">
        <v>188</v>
      </c>
      <c r="G1176" s="264" t="s">
        <v>188</v>
      </c>
      <c r="H1176" s="264" t="s">
        <v>188</v>
      </c>
      <c r="I1176" s="264" t="s">
        <v>187</v>
      </c>
      <c r="J1176" s="264" t="s">
        <v>187</v>
      </c>
      <c r="K1176" s="264" t="s">
        <v>187</v>
      </c>
      <c r="L1176" s="264" t="s">
        <v>187</v>
      </c>
      <c r="M1176" t="s">
        <v>186</v>
      </c>
      <c r="N1176" t="s">
        <v>186</v>
      </c>
      <c r="O1176" s="264" t="s">
        <v>240</v>
      </c>
      <c r="P1176" s="264" t="s">
        <v>240</v>
      </c>
      <c r="Q1176" s="264" t="s">
        <v>240</v>
      </c>
      <c r="R1176" s="264" t="s">
        <v>240</v>
      </c>
      <c r="S1176" s="264" t="s">
        <v>240</v>
      </c>
      <c r="T1176" s="264" t="s">
        <v>240</v>
      </c>
      <c r="U1176" s="264" t="s">
        <v>240</v>
      </c>
      <c r="V1176" s="264" t="s">
        <v>240</v>
      </c>
      <c r="W1176" s="264" t="s">
        <v>240</v>
      </c>
      <c r="X1176" s="264" t="s">
        <v>240</v>
      </c>
      <c r="Y1176" s="264" t="s">
        <v>240</v>
      </c>
      <c r="Z1176" s="264" t="s">
        <v>240</v>
      </c>
      <c r="AA1176" s="264" t="s">
        <v>240</v>
      </c>
      <c r="AB1176" s="264" t="s">
        <v>240</v>
      </c>
      <c r="AC1176" s="264" t="s">
        <v>240</v>
      </c>
      <c r="AD1176" s="264" t="s">
        <v>240</v>
      </c>
      <c r="AE1176" s="264" t="s">
        <v>240</v>
      </c>
      <c r="AF1176" s="264" t="s">
        <v>240</v>
      </c>
      <c r="AG1176" s="264" t="s">
        <v>240</v>
      </c>
      <c r="AH1176" s="264" t="s">
        <v>240</v>
      </c>
      <c r="AI1176" s="264" t="s">
        <v>240</v>
      </c>
      <c r="AJ1176" s="264" t="s">
        <v>240</v>
      </c>
      <c r="AK1176" s="264" t="s">
        <v>240</v>
      </c>
      <c r="AL1176" s="264" t="s">
        <v>240</v>
      </c>
      <c r="AM1176" s="264" t="s">
        <v>240</v>
      </c>
      <c r="AN1176" s="264" t="s">
        <v>240</v>
      </c>
      <c r="AO1176" s="264" t="s">
        <v>240</v>
      </c>
      <c r="AP1176" s="264" t="s">
        <v>240</v>
      </c>
      <c r="AQ1176" s="264" t="s">
        <v>240</v>
      </c>
      <c r="AR1176" s="264" t="s">
        <v>240</v>
      </c>
      <c r="AS1176" s="264" t="s">
        <v>240</v>
      </c>
      <c r="AT1176" s="264" t="s">
        <v>240</v>
      </c>
      <c r="AU1176" s="264" t="s">
        <v>240</v>
      </c>
      <c r="AV1176" s="264" t="s">
        <v>240</v>
      </c>
      <c r="AW1176" s="264" t="s">
        <v>240</v>
      </c>
      <c r="AX1176" s="264" t="s">
        <v>240</v>
      </c>
      <c r="AY1176" s="264" t="s">
        <v>2044</v>
      </c>
      <c r="AZ1176" t="s">
        <v>240</v>
      </c>
    </row>
    <row r="1177" spans="1:52" ht="15" x14ac:dyDescent="0.25">
      <c r="A1177" s="277">
        <v>707525</v>
      </c>
      <c r="B1177" s="274" t="s">
        <v>261</v>
      </c>
      <c r="C1177" t="s">
        <v>188</v>
      </c>
      <c r="D1177" t="s">
        <v>188</v>
      </c>
      <c r="E1177" t="s">
        <v>187</v>
      </c>
      <c r="F1177" t="s">
        <v>188</v>
      </c>
      <c r="G1177" t="s">
        <v>188</v>
      </c>
      <c r="H1177" t="s">
        <v>187</v>
      </c>
      <c r="I1177" t="s">
        <v>187</v>
      </c>
      <c r="J1177" t="s">
        <v>187</v>
      </c>
      <c r="K1177" t="s">
        <v>187</v>
      </c>
      <c r="L1177" t="s">
        <v>187</v>
      </c>
      <c r="M1177" t="s">
        <v>187</v>
      </c>
      <c r="N1177" t="s">
        <v>187</v>
      </c>
      <c r="O1177" t="s">
        <v>240</v>
      </c>
      <c r="P1177" t="s">
        <v>240</v>
      </c>
      <c r="Q1177" t="s">
        <v>240</v>
      </c>
      <c r="R1177" t="s">
        <v>240</v>
      </c>
      <c r="S1177" t="s">
        <v>240</v>
      </c>
      <c r="T1177" t="s">
        <v>240</v>
      </c>
      <c r="U1177" t="s">
        <v>240</v>
      </c>
      <c r="V1177" t="s">
        <v>240</v>
      </c>
      <c r="W1177" t="s">
        <v>240</v>
      </c>
      <c r="X1177" t="s">
        <v>240</v>
      </c>
      <c r="Y1177" t="s">
        <v>240</v>
      </c>
      <c r="Z1177" t="s">
        <v>240</v>
      </c>
      <c r="AA1177" t="s">
        <v>240</v>
      </c>
      <c r="AB1177" t="s">
        <v>240</v>
      </c>
      <c r="AC1177" t="s">
        <v>240</v>
      </c>
      <c r="AD1177" t="s">
        <v>240</v>
      </c>
      <c r="AE1177" t="s">
        <v>240</v>
      </c>
      <c r="AF1177" t="s">
        <v>240</v>
      </c>
      <c r="AG1177" t="s">
        <v>240</v>
      </c>
      <c r="AH1177" t="s">
        <v>240</v>
      </c>
      <c r="AI1177" t="s">
        <v>240</v>
      </c>
      <c r="AJ1177" t="s">
        <v>240</v>
      </c>
      <c r="AK1177" t="s">
        <v>240</v>
      </c>
      <c r="AL1177" t="s">
        <v>240</v>
      </c>
      <c r="AM1177" t="s">
        <v>240</v>
      </c>
      <c r="AN1177" t="s">
        <v>240</v>
      </c>
      <c r="AO1177" t="s">
        <v>240</v>
      </c>
      <c r="AP1177" t="s">
        <v>240</v>
      </c>
      <c r="AQ1177" t="s">
        <v>240</v>
      </c>
      <c r="AR1177" t="s">
        <v>240</v>
      </c>
      <c r="AS1177"/>
      <c r="AT1177" t="s">
        <v>240</v>
      </c>
      <c r="AU1177" t="s">
        <v>240</v>
      </c>
      <c r="AV1177" t="s">
        <v>240</v>
      </c>
      <c r="AW1177" t="s">
        <v>240</v>
      </c>
      <c r="AX1177" s="259" t="s">
        <v>240</v>
      </c>
      <c r="AY1177"/>
      <c r="AZ1177" t="s">
        <v>240</v>
      </c>
    </row>
    <row r="1178" spans="1:52" ht="15" x14ac:dyDescent="0.25">
      <c r="A1178" s="277">
        <v>707526</v>
      </c>
      <c r="B1178" s="274" t="s">
        <v>467</v>
      </c>
      <c r="C1178" t="s">
        <v>188</v>
      </c>
      <c r="D1178" t="s">
        <v>188</v>
      </c>
      <c r="E1178" t="s">
        <v>188</v>
      </c>
      <c r="F1178" t="s">
        <v>188</v>
      </c>
      <c r="G1178" t="s">
        <v>188</v>
      </c>
      <c r="H1178" t="s">
        <v>188</v>
      </c>
      <c r="I1178" t="s">
        <v>188</v>
      </c>
      <c r="J1178" t="s">
        <v>188</v>
      </c>
      <c r="K1178" t="s">
        <v>188</v>
      </c>
      <c r="L1178" t="s">
        <v>188</v>
      </c>
      <c r="M1178" t="s">
        <v>188</v>
      </c>
      <c r="N1178" t="s">
        <v>188</v>
      </c>
      <c r="O1178" t="s">
        <v>240</v>
      </c>
      <c r="P1178" t="s">
        <v>240</v>
      </c>
      <c r="Q1178" t="s">
        <v>240</v>
      </c>
      <c r="R1178" t="s">
        <v>240</v>
      </c>
      <c r="S1178" t="s">
        <v>240</v>
      </c>
      <c r="T1178" t="s">
        <v>240</v>
      </c>
      <c r="U1178" t="s">
        <v>240</v>
      </c>
      <c r="V1178" t="s">
        <v>240</v>
      </c>
      <c r="W1178" t="s">
        <v>240</v>
      </c>
      <c r="X1178" t="s">
        <v>240</v>
      </c>
      <c r="Y1178" t="s">
        <v>240</v>
      </c>
      <c r="Z1178" t="s">
        <v>240</v>
      </c>
      <c r="AA1178" t="s">
        <v>240</v>
      </c>
      <c r="AB1178" t="s">
        <v>240</v>
      </c>
      <c r="AC1178" t="s">
        <v>240</v>
      </c>
      <c r="AD1178" t="s">
        <v>240</v>
      </c>
      <c r="AE1178" t="s">
        <v>240</v>
      </c>
      <c r="AF1178" t="s">
        <v>240</v>
      </c>
      <c r="AG1178" t="s">
        <v>240</v>
      </c>
      <c r="AH1178" t="s">
        <v>240</v>
      </c>
      <c r="AI1178" t="s">
        <v>240</v>
      </c>
      <c r="AJ1178" t="s">
        <v>240</v>
      </c>
      <c r="AK1178" t="s">
        <v>240</v>
      </c>
      <c r="AL1178" t="s">
        <v>240</v>
      </c>
      <c r="AM1178" t="s">
        <v>240</v>
      </c>
      <c r="AN1178" t="s">
        <v>240</v>
      </c>
      <c r="AO1178" t="s">
        <v>240</v>
      </c>
      <c r="AP1178" t="s">
        <v>240</v>
      </c>
      <c r="AQ1178" t="s">
        <v>240</v>
      </c>
      <c r="AR1178" t="s">
        <v>240</v>
      </c>
      <c r="AS1178" t="s">
        <v>240</v>
      </c>
      <c r="AT1178" t="s">
        <v>240</v>
      </c>
      <c r="AU1178" t="s">
        <v>240</v>
      </c>
      <c r="AV1178" t="s">
        <v>240</v>
      </c>
      <c r="AW1178" t="s">
        <v>240</v>
      </c>
      <c r="AX1178" s="259" t="s">
        <v>240</v>
      </c>
      <c r="AY1178"/>
      <c r="AZ1178" t="s">
        <v>240</v>
      </c>
    </row>
    <row r="1179" spans="1:52" ht="15" x14ac:dyDescent="0.25">
      <c r="A1179" s="276">
        <v>707528</v>
      </c>
      <c r="B1179" s="268" t="s">
        <v>261</v>
      </c>
      <c r="C1179" s="264" t="s">
        <v>188</v>
      </c>
      <c r="D1179" s="264" t="s">
        <v>188</v>
      </c>
      <c r="E1179" s="264" t="s">
        <v>188</v>
      </c>
      <c r="F1179" s="264" t="s">
        <v>188</v>
      </c>
      <c r="G1179" s="264" t="s">
        <v>188</v>
      </c>
      <c r="H1179" s="264" t="s">
        <v>188</v>
      </c>
      <c r="I1179" s="264" t="s">
        <v>187</v>
      </c>
      <c r="J1179" s="264" t="s">
        <v>187</v>
      </c>
      <c r="K1179" s="264" t="s">
        <v>187</v>
      </c>
      <c r="L1179" s="264" t="s">
        <v>187</v>
      </c>
      <c r="M1179" t="s">
        <v>186</v>
      </c>
      <c r="N1179" t="s">
        <v>186</v>
      </c>
      <c r="O1179" s="264" t="s">
        <v>240</v>
      </c>
      <c r="P1179" s="264" t="s">
        <v>240</v>
      </c>
      <c r="Q1179" s="264" t="s">
        <v>240</v>
      </c>
      <c r="R1179" s="264" t="s">
        <v>240</v>
      </c>
      <c r="S1179" s="264" t="s">
        <v>240</v>
      </c>
      <c r="T1179" s="264" t="s">
        <v>240</v>
      </c>
      <c r="U1179" s="264" t="s">
        <v>240</v>
      </c>
      <c r="V1179" s="264" t="s">
        <v>240</v>
      </c>
      <c r="W1179" s="264" t="s">
        <v>240</v>
      </c>
      <c r="X1179" s="264" t="s">
        <v>240</v>
      </c>
      <c r="Y1179" s="264" t="s">
        <v>240</v>
      </c>
      <c r="Z1179" s="264" t="s">
        <v>240</v>
      </c>
      <c r="AA1179" s="264" t="s">
        <v>240</v>
      </c>
      <c r="AB1179" s="264" t="s">
        <v>240</v>
      </c>
      <c r="AC1179" s="264" t="s">
        <v>240</v>
      </c>
      <c r="AD1179" s="264" t="s">
        <v>240</v>
      </c>
      <c r="AE1179" s="264" t="s">
        <v>240</v>
      </c>
      <c r="AF1179" s="264" t="s">
        <v>240</v>
      </c>
      <c r="AG1179" s="264" t="s">
        <v>240</v>
      </c>
      <c r="AH1179" s="264" t="s">
        <v>240</v>
      </c>
      <c r="AI1179" s="264" t="s">
        <v>240</v>
      </c>
      <c r="AJ1179" s="264" t="s">
        <v>240</v>
      </c>
      <c r="AK1179" s="264" t="s">
        <v>240</v>
      </c>
      <c r="AL1179" s="264" t="s">
        <v>240</v>
      </c>
      <c r="AM1179" s="264" t="s">
        <v>240</v>
      </c>
      <c r="AN1179" s="264" t="s">
        <v>240</v>
      </c>
      <c r="AO1179" s="264" t="s">
        <v>240</v>
      </c>
      <c r="AP1179" s="264" t="s">
        <v>240</v>
      </c>
      <c r="AQ1179" s="264" t="s">
        <v>240</v>
      </c>
      <c r="AR1179" s="264" t="s">
        <v>240</v>
      </c>
      <c r="AS1179" s="264" t="s">
        <v>240</v>
      </c>
      <c r="AT1179" s="264" t="s">
        <v>240</v>
      </c>
      <c r="AU1179" s="264" t="s">
        <v>240</v>
      </c>
      <c r="AV1179" s="264" t="s">
        <v>240</v>
      </c>
      <c r="AW1179" s="264" t="s">
        <v>240</v>
      </c>
      <c r="AX1179" s="264" t="s">
        <v>240</v>
      </c>
      <c r="AY1179" s="264" t="s">
        <v>2044</v>
      </c>
      <c r="AZ1179" t="s">
        <v>240</v>
      </c>
    </row>
    <row r="1180" spans="1:52" ht="15" x14ac:dyDescent="0.25">
      <c r="A1180" s="277">
        <v>707529</v>
      </c>
      <c r="B1180" s="274" t="s">
        <v>261</v>
      </c>
      <c r="C1180" t="s">
        <v>186</v>
      </c>
      <c r="D1180" t="s">
        <v>188</v>
      </c>
      <c r="E1180" t="s">
        <v>187</v>
      </c>
      <c r="F1180" t="s">
        <v>187</v>
      </c>
      <c r="G1180" t="s">
        <v>187</v>
      </c>
      <c r="H1180" t="s">
        <v>188</v>
      </c>
      <c r="I1180" t="s">
        <v>187</v>
      </c>
      <c r="J1180" t="s">
        <v>187</v>
      </c>
      <c r="K1180" t="s">
        <v>187</v>
      </c>
      <c r="L1180" t="s">
        <v>187</v>
      </c>
      <c r="M1180" t="s">
        <v>187</v>
      </c>
      <c r="N1180" t="s">
        <v>187</v>
      </c>
      <c r="O1180" t="s">
        <v>240</v>
      </c>
      <c r="P1180" t="s">
        <v>240</v>
      </c>
      <c r="Q1180" t="s">
        <v>240</v>
      </c>
      <c r="R1180" t="s">
        <v>240</v>
      </c>
      <c r="S1180" t="s">
        <v>240</v>
      </c>
      <c r="T1180" t="s">
        <v>240</v>
      </c>
      <c r="U1180" t="s">
        <v>240</v>
      </c>
      <c r="V1180" t="s">
        <v>240</v>
      </c>
      <c r="W1180" t="s">
        <v>240</v>
      </c>
      <c r="X1180" t="s">
        <v>240</v>
      </c>
      <c r="Y1180" t="s">
        <v>240</v>
      </c>
      <c r="Z1180" t="s">
        <v>240</v>
      </c>
      <c r="AA1180" t="s">
        <v>240</v>
      </c>
      <c r="AB1180" t="s">
        <v>240</v>
      </c>
      <c r="AC1180" t="s">
        <v>240</v>
      </c>
      <c r="AD1180" t="s">
        <v>240</v>
      </c>
      <c r="AE1180" t="s">
        <v>240</v>
      </c>
      <c r="AF1180" t="s">
        <v>240</v>
      </c>
      <c r="AG1180" t="s">
        <v>240</v>
      </c>
      <c r="AH1180" t="s">
        <v>240</v>
      </c>
      <c r="AI1180" t="s">
        <v>240</v>
      </c>
      <c r="AJ1180" t="s">
        <v>240</v>
      </c>
      <c r="AK1180" t="s">
        <v>240</v>
      </c>
      <c r="AL1180" t="s">
        <v>240</v>
      </c>
      <c r="AM1180" t="s">
        <v>240</v>
      </c>
      <c r="AN1180" t="s">
        <v>240</v>
      </c>
      <c r="AO1180" t="s">
        <v>240</v>
      </c>
      <c r="AP1180" t="s">
        <v>240</v>
      </c>
      <c r="AQ1180" t="s">
        <v>240</v>
      </c>
      <c r="AR1180" t="s">
        <v>240</v>
      </c>
      <c r="AS1180"/>
      <c r="AT1180" t="s">
        <v>240</v>
      </c>
      <c r="AU1180" t="s">
        <v>240</v>
      </c>
      <c r="AV1180" t="s">
        <v>240</v>
      </c>
      <c r="AW1180" t="s">
        <v>240</v>
      </c>
      <c r="AX1180" s="259" t="s">
        <v>240</v>
      </c>
      <c r="AY1180"/>
      <c r="AZ1180" t="s">
        <v>240</v>
      </c>
    </row>
    <row r="1181" spans="1:52" ht="15" x14ac:dyDescent="0.25">
      <c r="A1181" s="277">
        <v>707530</v>
      </c>
      <c r="B1181" s="274" t="s">
        <v>261</v>
      </c>
      <c r="C1181" t="s">
        <v>188</v>
      </c>
      <c r="D1181" t="s">
        <v>188</v>
      </c>
      <c r="E1181" t="s">
        <v>186</v>
      </c>
      <c r="F1181" t="s">
        <v>188</v>
      </c>
      <c r="G1181" t="s">
        <v>188</v>
      </c>
      <c r="H1181" t="s">
        <v>187</v>
      </c>
      <c r="I1181" t="s">
        <v>187</v>
      </c>
      <c r="J1181" t="s">
        <v>187</v>
      </c>
      <c r="K1181" t="s">
        <v>187</v>
      </c>
      <c r="L1181" t="s">
        <v>187</v>
      </c>
      <c r="M1181" t="s">
        <v>187</v>
      </c>
      <c r="N1181" t="s">
        <v>187</v>
      </c>
      <c r="O1181" t="s">
        <v>240</v>
      </c>
      <c r="P1181" t="s">
        <v>240</v>
      </c>
      <c r="Q1181" t="s">
        <v>240</v>
      </c>
      <c r="R1181" t="s">
        <v>240</v>
      </c>
      <c r="S1181" t="s">
        <v>240</v>
      </c>
      <c r="T1181" t="s">
        <v>240</v>
      </c>
      <c r="U1181" t="s">
        <v>240</v>
      </c>
      <c r="V1181" t="s">
        <v>240</v>
      </c>
      <c r="W1181" t="s">
        <v>240</v>
      </c>
      <c r="X1181" t="s">
        <v>240</v>
      </c>
      <c r="Y1181" t="s">
        <v>240</v>
      </c>
      <c r="Z1181" t="s">
        <v>240</v>
      </c>
      <c r="AA1181" t="s">
        <v>240</v>
      </c>
      <c r="AB1181" t="s">
        <v>240</v>
      </c>
      <c r="AC1181" t="s">
        <v>240</v>
      </c>
      <c r="AD1181" t="s">
        <v>240</v>
      </c>
      <c r="AE1181" t="s">
        <v>240</v>
      </c>
      <c r="AF1181" t="s">
        <v>240</v>
      </c>
      <c r="AG1181" t="s">
        <v>240</v>
      </c>
      <c r="AH1181" t="s">
        <v>240</v>
      </c>
      <c r="AI1181" t="s">
        <v>240</v>
      </c>
      <c r="AJ1181" t="s">
        <v>240</v>
      </c>
      <c r="AK1181" t="s">
        <v>240</v>
      </c>
      <c r="AL1181" t="s">
        <v>240</v>
      </c>
      <c r="AM1181" t="s">
        <v>240</v>
      </c>
      <c r="AN1181" t="s">
        <v>240</v>
      </c>
      <c r="AO1181" t="s">
        <v>240</v>
      </c>
      <c r="AP1181" t="s">
        <v>240</v>
      </c>
      <c r="AQ1181" t="s">
        <v>240</v>
      </c>
      <c r="AR1181" t="s">
        <v>240</v>
      </c>
      <c r="AS1181" t="s">
        <v>240</v>
      </c>
      <c r="AT1181" t="s">
        <v>240</v>
      </c>
      <c r="AU1181" t="s">
        <v>240</v>
      </c>
      <c r="AV1181" t="s">
        <v>240</v>
      </c>
      <c r="AW1181" t="s">
        <v>240</v>
      </c>
      <c r="AX1181" s="259" t="s">
        <v>240</v>
      </c>
      <c r="AY1181"/>
      <c r="AZ1181" t="s">
        <v>240</v>
      </c>
    </row>
    <row r="1182" spans="1:52" ht="15" x14ac:dyDescent="0.25">
      <c r="A1182" s="277">
        <v>707531</v>
      </c>
      <c r="B1182" s="274" t="s">
        <v>261</v>
      </c>
      <c r="C1182" t="s">
        <v>188</v>
      </c>
      <c r="D1182" t="s">
        <v>187</v>
      </c>
      <c r="E1182" t="s">
        <v>188</v>
      </c>
      <c r="F1182" t="s">
        <v>187</v>
      </c>
      <c r="G1182" t="s">
        <v>188</v>
      </c>
      <c r="H1182" t="s">
        <v>188</v>
      </c>
      <c r="I1182" t="s">
        <v>187</v>
      </c>
      <c r="J1182" t="s">
        <v>187</v>
      </c>
      <c r="K1182" t="s">
        <v>187</v>
      </c>
      <c r="L1182" t="s">
        <v>187</v>
      </c>
      <c r="M1182" t="s">
        <v>187</v>
      </c>
      <c r="N1182" t="s">
        <v>187</v>
      </c>
      <c r="O1182" t="s">
        <v>240</v>
      </c>
      <c r="P1182" t="s">
        <v>240</v>
      </c>
      <c r="Q1182" t="s">
        <v>240</v>
      </c>
      <c r="R1182" t="s">
        <v>240</v>
      </c>
      <c r="S1182" t="s">
        <v>240</v>
      </c>
      <c r="T1182" t="s">
        <v>240</v>
      </c>
      <c r="U1182" t="s">
        <v>240</v>
      </c>
      <c r="V1182" t="s">
        <v>240</v>
      </c>
      <c r="W1182" t="s">
        <v>240</v>
      </c>
      <c r="X1182" t="s">
        <v>240</v>
      </c>
      <c r="Y1182" t="s">
        <v>240</v>
      </c>
      <c r="Z1182" t="s">
        <v>240</v>
      </c>
      <c r="AA1182" t="s">
        <v>240</v>
      </c>
      <c r="AB1182" t="s">
        <v>240</v>
      </c>
      <c r="AC1182" t="s">
        <v>240</v>
      </c>
      <c r="AD1182" t="s">
        <v>240</v>
      </c>
      <c r="AE1182" t="s">
        <v>240</v>
      </c>
      <c r="AF1182" t="s">
        <v>240</v>
      </c>
      <c r="AG1182" t="s">
        <v>240</v>
      </c>
      <c r="AH1182" t="s">
        <v>240</v>
      </c>
      <c r="AI1182" t="s">
        <v>240</v>
      </c>
      <c r="AJ1182" t="s">
        <v>240</v>
      </c>
      <c r="AK1182" t="s">
        <v>240</v>
      </c>
      <c r="AL1182" t="s">
        <v>240</v>
      </c>
      <c r="AM1182" t="s">
        <v>240</v>
      </c>
      <c r="AN1182" t="s">
        <v>240</v>
      </c>
      <c r="AO1182" t="s">
        <v>240</v>
      </c>
      <c r="AP1182" t="s">
        <v>240</v>
      </c>
      <c r="AQ1182" t="s">
        <v>240</v>
      </c>
      <c r="AR1182" t="s">
        <v>240</v>
      </c>
      <c r="AS1182" t="s">
        <v>240</v>
      </c>
      <c r="AT1182" t="s">
        <v>240</v>
      </c>
      <c r="AU1182" t="s">
        <v>240</v>
      </c>
      <c r="AV1182" t="s">
        <v>240</v>
      </c>
      <c r="AW1182" t="s">
        <v>240</v>
      </c>
      <c r="AX1182" s="259" t="s">
        <v>240</v>
      </c>
      <c r="AY1182"/>
      <c r="AZ1182" t="s">
        <v>240</v>
      </c>
    </row>
    <row r="1183" spans="1:52" ht="15" x14ac:dyDescent="0.25">
      <c r="A1183" s="276">
        <v>707532</v>
      </c>
      <c r="B1183" s="268" t="s">
        <v>261</v>
      </c>
      <c r="C1183" s="264" t="s">
        <v>187</v>
      </c>
      <c r="D1183" s="264" t="s">
        <v>187</v>
      </c>
      <c r="E1183" s="264" t="s">
        <v>188</v>
      </c>
      <c r="F1183" s="264" t="s">
        <v>187</v>
      </c>
      <c r="G1183" s="264" t="s">
        <v>187</v>
      </c>
      <c r="H1183" s="264" t="s">
        <v>188</v>
      </c>
      <c r="I1183" s="264" t="s">
        <v>187</v>
      </c>
      <c r="J1183" s="264" t="s">
        <v>187</v>
      </c>
      <c r="K1183" s="264" t="s">
        <v>187</v>
      </c>
      <c r="L1183" s="264" t="s">
        <v>187</v>
      </c>
      <c r="M1183" t="s">
        <v>186</v>
      </c>
      <c r="N1183" t="s">
        <v>186</v>
      </c>
      <c r="O1183" s="264" t="s">
        <v>240</v>
      </c>
      <c r="P1183" s="264" t="s">
        <v>240</v>
      </c>
      <c r="Q1183" s="264" t="s">
        <v>240</v>
      </c>
      <c r="R1183" s="264" t="s">
        <v>240</v>
      </c>
      <c r="S1183" s="264" t="s">
        <v>240</v>
      </c>
      <c r="T1183" s="264" t="s">
        <v>240</v>
      </c>
      <c r="U1183" s="264" t="s">
        <v>240</v>
      </c>
      <c r="V1183" s="264" t="s">
        <v>240</v>
      </c>
      <c r="W1183" s="264" t="s">
        <v>240</v>
      </c>
      <c r="X1183" s="264" t="s">
        <v>240</v>
      </c>
      <c r="Y1183" s="264" t="s">
        <v>240</v>
      </c>
      <c r="Z1183" s="264" t="s">
        <v>240</v>
      </c>
      <c r="AA1183" s="264" t="s">
        <v>240</v>
      </c>
      <c r="AB1183" s="264" t="s">
        <v>240</v>
      </c>
      <c r="AC1183" s="264" t="s">
        <v>240</v>
      </c>
      <c r="AD1183" s="264" t="s">
        <v>240</v>
      </c>
      <c r="AE1183" s="264" t="s">
        <v>240</v>
      </c>
      <c r="AF1183" s="264" t="s">
        <v>240</v>
      </c>
      <c r="AG1183" s="264" t="s">
        <v>240</v>
      </c>
      <c r="AH1183" s="264" t="s">
        <v>240</v>
      </c>
      <c r="AI1183" s="264" t="s">
        <v>240</v>
      </c>
      <c r="AJ1183" s="264" t="s">
        <v>240</v>
      </c>
      <c r="AK1183" s="264" t="s">
        <v>240</v>
      </c>
      <c r="AL1183" s="264" t="s">
        <v>240</v>
      </c>
      <c r="AM1183" s="264" t="s">
        <v>240</v>
      </c>
      <c r="AN1183" s="264" t="s">
        <v>240</v>
      </c>
      <c r="AO1183" s="264" t="s">
        <v>240</v>
      </c>
      <c r="AP1183" s="264" t="s">
        <v>240</v>
      </c>
      <c r="AQ1183" s="264" t="s">
        <v>240</v>
      </c>
      <c r="AR1183" s="264" t="s">
        <v>240</v>
      </c>
      <c r="AS1183" s="264" t="s">
        <v>240</v>
      </c>
      <c r="AT1183" s="264" t="s">
        <v>240</v>
      </c>
      <c r="AU1183" s="264" t="s">
        <v>240</v>
      </c>
      <c r="AV1183" s="264" t="s">
        <v>240</v>
      </c>
      <c r="AW1183" s="264" t="s">
        <v>240</v>
      </c>
      <c r="AX1183" s="264" t="s">
        <v>240</v>
      </c>
      <c r="AY1183" s="264" t="s">
        <v>2044</v>
      </c>
      <c r="AZ1183" t="s">
        <v>240</v>
      </c>
    </row>
    <row r="1184" spans="1:52" ht="15" x14ac:dyDescent="0.25">
      <c r="A1184" s="276">
        <v>707533</v>
      </c>
      <c r="B1184" s="268" t="s">
        <v>261</v>
      </c>
      <c r="C1184" s="264" t="s">
        <v>188</v>
      </c>
      <c r="D1184" s="264" t="s">
        <v>188</v>
      </c>
      <c r="E1184" s="264" t="s">
        <v>187</v>
      </c>
      <c r="F1184" s="264" t="s">
        <v>187</v>
      </c>
      <c r="G1184" s="264" t="s">
        <v>188</v>
      </c>
      <c r="H1184" s="264" t="s">
        <v>187</v>
      </c>
      <c r="I1184" s="264" t="s">
        <v>187</v>
      </c>
      <c r="J1184" s="264" t="s">
        <v>187</v>
      </c>
      <c r="K1184" s="264" t="s">
        <v>187</v>
      </c>
      <c r="L1184" s="264" t="s">
        <v>187</v>
      </c>
      <c r="M1184" t="s">
        <v>186</v>
      </c>
      <c r="N1184" t="s">
        <v>186</v>
      </c>
      <c r="O1184" s="264" t="s">
        <v>240</v>
      </c>
      <c r="P1184" s="264" t="s">
        <v>240</v>
      </c>
      <c r="Q1184" s="264" t="s">
        <v>240</v>
      </c>
      <c r="R1184" s="264" t="s">
        <v>240</v>
      </c>
      <c r="S1184" s="264" t="s">
        <v>240</v>
      </c>
      <c r="T1184" s="264" t="s">
        <v>240</v>
      </c>
      <c r="U1184" s="264" t="s">
        <v>240</v>
      </c>
      <c r="V1184" s="264" t="s">
        <v>240</v>
      </c>
      <c r="W1184" s="264" t="s">
        <v>240</v>
      </c>
      <c r="X1184" s="264" t="s">
        <v>240</v>
      </c>
      <c r="Y1184" s="264" t="s">
        <v>240</v>
      </c>
      <c r="Z1184" s="264" t="s">
        <v>240</v>
      </c>
      <c r="AA1184" s="264" t="s">
        <v>240</v>
      </c>
      <c r="AB1184" s="264" t="s">
        <v>240</v>
      </c>
      <c r="AC1184" s="264" t="s">
        <v>240</v>
      </c>
      <c r="AD1184" s="264" t="s">
        <v>240</v>
      </c>
      <c r="AE1184" s="264" t="s">
        <v>240</v>
      </c>
      <c r="AF1184" s="264" t="s">
        <v>240</v>
      </c>
      <c r="AG1184" s="264" t="s">
        <v>240</v>
      </c>
      <c r="AH1184" s="264" t="s">
        <v>240</v>
      </c>
      <c r="AI1184" s="264" t="s">
        <v>240</v>
      </c>
      <c r="AJ1184" s="264" t="s">
        <v>240</v>
      </c>
      <c r="AK1184" s="264" t="s">
        <v>240</v>
      </c>
      <c r="AL1184" s="264" t="s">
        <v>240</v>
      </c>
      <c r="AM1184" s="264" t="s">
        <v>240</v>
      </c>
      <c r="AN1184" s="264" t="s">
        <v>240</v>
      </c>
      <c r="AO1184" s="264" t="s">
        <v>240</v>
      </c>
      <c r="AP1184" s="264" t="s">
        <v>240</v>
      </c>
      <c r="AQ1184" s="264" t="s">
        <v>240</v>
      </c>
      <c r="AR1184" s="264" t="s">
        <v>240</v>
      </c>
      <c r="AS1184" s="264" t="s">
        <v>240</v>
      </c>
      <c r="AT1184" s="264" t="s">
        <v>240</v>
      </c>
      <c r="AU1184" s="264" t="s">
        <v>240</v>
      </c>
      <c r="AV1184" s="264" t="s">
        <v>240</v>
      </c>
      <c r="AW1184" s="264" t="s">
        <v>240</v>
      </c>
      <c r="AX1184" s="264" t="s">
        <v>240</v>
      </c>
      <c r="AY1184" s="264" t="s">
        <v>2044</v>
      </c>
      <c r="AZ1184" t="s">
        <v>240</v>
      </c>
    </row>
    <row r="1185" spans="1:52" ht="15" x14ac:dyDescent="0.25">
      <c r="A1185" s="277">
        <v>707534</v>
      </c>
      <c r="B1185" s="274" t="s">
        <v>261</v>
      </c>
      <c r="C1185" t="s">
        <v>186</v>
      </c>
      <c r="D1185" t="s">
        <v>186</v>
      </c>
      <c r="E1185" t="s">
        <v>186</v>
      </c>
      <c r="F1185" t="s">
        <v>187</v>
      </c>
      <c r="G1185" t="s">
        <v>187</v>
      </c>
      <c r="H1185" t="s">
        <v>186</v>
      </c>
      <c r="I1185" t="s">
        <v>188</v>
      </c>
      <c r="J1185" t="s">
        <v>188</v>
      </c>
      <c r="K1185" t="s">
        <v>188</v>
      </c>
      <c r="L1185" t="s">
        <v>188</v>
      </c>
      <c r="M1185" t="s">
        <v>188</v>
      </c>
      <c r="N1185" t="s">
        <v>188</v>
      </c>
      <c r="O1185" t="s">
        <v>240</v>
      </c>
      <c r="P1185" t="s">
        <v>240</v>
      </c>
      <c r="Q1185" t="s">
        <v>240</v>
      </c>
      <c r="R1185" t="s">
        <v>240</v>
      </c>
      <c r="S1185" t="s">
        <v>240</v>
      </c>
      <c r="T1185" t="s">
        <v>240</v>
      </c>
      <c r="U1185" t="s">
        <v>240</v>
      </c>
      <c r="V1185" t="s">
        <v>240</v>
      </c>
      <c r="W1185" t="s">
        <v>240</v>
      </c>
      <c r="X1185" t="s">
        <v>240</v>
      </c>
      <c r="Y1185" t="s">
        <v>240</v>
      </c>
      <c r="Z1185" t="s">
        <v>240</v>
      </c>
      <c r="AA1185" t="s">
        <v>240</v>
      </c>
      <c r="AB1185" t="s">
        <v>240</v>
      </c>
      <c r="AC1185" t="s">
        <v>240</v>
      </c>
      <c r="AD1185" t="s">
        <v>240</v>
      </c>
      <c r="AE1185" t="s">
        <v>240</v>
      </c>
      <c r="AF1185" t="s">
        <v>240</v>
      </c>
      <c r="AG1185" t="s">
        <v>240</v>
      </c>
      <c r="AH1185" t="s">
        <v>240</v>
      </c>
      <c r="AI1185" t="s">
        <v>240</v>
      </c>
      <c r="AJ1185" t="s">
        <v>240</v>
      </c>
      <c r="AK1185" t="s">
        <v>240</v>
      </c>
      <c r="AL1185" t="s">
        <v>240</v>
      </c>
      <c r="AM1185" t="s">
        <v>240</v>
      </c>
      <c r="AN1185" t="s">
        <v>240</v>
      </c>
      <c r="AO1185" t="s">
        <v>240</v>
      </c>
      <c r="AP1185" t="s">
        <v>240</v>
      </c>
      <c r="AQ1185" t="s">
        <v>240</v>
      </c>
      <c r="AR1185" t="s">
        <v>240</v>
      </c>
      <c r="AS1185" t="s">
        <v>240</v>
      </c>
      <c r="AT1185" t="s">
        <v>240</v>
      </c>
      <c r="AU1185" t="s">
        <v>240</v>
      </c>
      <c r="AV1185" t="s">
        <v>240</v>
      </c>
      <c r="AW1185" t="s">
        <v>240</v>
      </c>
      <c r="AX1185" s="259" t="s">
        <v>240</v>
      </c>
      <c r="AY1185"/>
      <c r="AZ1185" t="s">
        <v>240</v>
      </c>
    </row>
    <row r="1186" spans="1:52" ht="15" x14ac:dyDescent="0.25">
      <c r="A1186" s="266">
        <v>707535</v>
      </c>
      <c r="B1186" s="270" t="s">
        <v>261</v>
      </c>
      <c r="C1186" t="s">
        <v>186</v>
      </c>
      <c r="D1186" t="s">
        <v>187</v>
      </c>
      <c r="E1186" t="s">
        <v>186</v>
      </c>
      <c r="F1186" t="s">
        <v>187</v>
      </c>
      <c r="G1186" t="s">
        <v>187</v>
      </c>
      <c r="H1186" t="s">
        <v>187</v>
      </c>
      <c r="I1186" t="s">
        <v>187</v>
      </c>
      <c r="J1186" t="s">
        <v>187</v>
      </c>
      <c r="K1186" t="s">
        <v>187</v>
      </c>
      <c r="L1186" t="s">
        <v>187</v>
      </c>
      <c r="M1186" t="s">
        <v>187</v>
      </c>
      <c r="N1186" t="s">
        <v>187</v>
      </c>
      <c r="O1186" t="s">
        <v>240</v>
      </c>
      <c r="P1186" t="s">
        <v>240</v>
      </c>
      <c r="Q1186" t="s">
        <v>240</v>
      </c>
      <c r="R1186" t="s">
        <v>240</v>
      </c>
      <c r="S1186" t="s">
        <v>240</v>
      </c>
      <c r="T1186" t="s">
        <v>240</v>
      </c>
      <c r="U1186" t="s">
        <v>240</v>
      </c>
      <c r="V1186" t="s">
        <v>240</v>
      </c>
      <c r="W1186" t="s">
        <v>240</v>
      </c>
      <c r="X1186" t="s">
        <v>240</v>
      </c>
      <c r="Y1186" t="s">
        <v>240</v>
      </c>
      <c r="Z1186" t="s">
        <v>240</v>
      </c>
      <c r="AA1186" t="s">
        <v>240</v>
      </c>
      <c r="AB1186" t="s">
        <v>240</v>
      </c>
      <c r="AC1186" t="s">
        <v>240</v>
      </c>
      <c r="AD1186" t="s">
        <v>240</v>
      </c>
      <c r="AE1186" t="s">
        <v>240</v>
      </c>
      <c r="AF1186" t="s">
        <v>240</v>
      </c>
      <c r="AG1186" t="s">
        <v>240</v>
      </c>
      <c r="AH1186" t="s">
        <v>240</v>
      </c>
      <c r="AI1186" t="s">
        <v>240</v>
      </c>
      <c r="AJ1186" t="s">
        <v>240</v>
      </c>
      <c r="AK1186" t="s">
        <v>240</v>
      </c>
      <c r="AL1186" t="s">
        <v>240</v>
      </c>
      <c r="AM1186" t="s">
        <v>240</v>
      </c>
      <c r="AN1186" t="s">
        <v>240</v>
      </c>
      <c r="AO1186" t="s">
        <v>240</v>
      </c>
      <c r="AP1186" t="s">
        <v>240</v>
      </c>
      <c r="AQ1186" t="s">
        <v>240</v>
      </c>
      <c r="AR1186" t="s">
        <v>240</v>
      </c>
      <c r="AS1186" t="s">
        <v>240</v>
      </c>
      <c r="AT1186" t="s">
        <v>240</v>
      </c>
      <c r="AU1186" t="s">
        <v>240</v>
      </c>
      <c r="AV1186" t="s">
        <v>240</v>
      </c>
      <c r="AW1186" t="s">
        <v>240</v>
      </c>
      <c r="AX1186" s="259" t="s">
        <v>240</v>
      </c>
      <c r="AY1186"/>
      <c r="AZ1186" t="s">
        <v>240</v>
      </c>
    </row>
    <row r="1187" spans="1:52" ht="15" x14ac:dyDescent="0.25">
      <c r="A1187" s="250"/>
      <c r="B1187" s="239"/>
      <c r="C1187" s="239"/>
      <c r="D1187" s="239"/>
      <c r="E1187" s="239"/>
      <c r="F1187" s="239"/>
      <c r="G1187" s="239"/>
      <c r="H1187" s="239"/>
      <c r="I1187" s="239"/>
      <c r="J1187" s="239"/>
      <c r="K1187" s="239"/>
      <c r="L1187" s="239"/>
      <c r="M1187" s="239"/>
      <c r="N1187" s="239"/>
      <c r="O1187" s="239"/>
      <c r="P1187" s="239"/>
      <c r="Q1187" s="239"/>
      <c r="R1187" s="239"/>
      <c r="S1187" s="239"/>
      <c r="T1187" s="239"/>
      <c r="U1187" s="239"/>
      <c r="V1187" s="239"/>
      <c r="W1187" s="239"/>
      <c r="X1187" s="239"/>
      <c r="Y1187" s="239"/>
      <c r="Z1187" s="239"/>
      <c r="AA1187" s="239"/>
      <c r="AB1187" s="239"/>
      <c r="AC1187" s="239"/>
      <c r="AD1187" s="239"/>
      <c r="AE1187" s="239"/>
      <c r="AF1187" s="239"/>
      <c r="AG1187" s="239"/>
      <c r="AH1187" s="239"/>
      <c r="AI1187" s="239"/>
      <c r="AJ1187" s="239"/>
      <c r="AK1187" s="239"/>
      <c r="AL1187" s="239"/>
      <c r="AM1187" s="239"/>
      <c r="AN1187" s="239"/>
      <c r="AO1187" s="239"/>
      <c r="AP1187" s="239"/>
      <c r="AQ1187" s="239"/>
      <c r="AR1187" s="239"/>
      <c r="AS1187" s="239"/>
      <c r="AT1187" s="239"/>
      <c r="AU1187" s="239"/>
      <c r="AV1187" s="239"/>
      <c r="AW1187" s="239"/>
      <c r="AX1187" s="239"/>
      <c r="AY1187" s="239"/>
    </row>
    <row r="1188" spans="1:52" ht="18" x14ac:dyDescent="0.25">
      <c r="A1188" s="251"/>
      <c r="B1188" s="219"/>
      <c r="C1188" s="219"/>
      <c r="D1188" s="219"/>
      <c r="E1188" s="219"/>
      <c r="F1188" s="219"/>
      <c r="G1188" s="219"/>
      <c r="H1188" s="219"/>
      <c r="I1188" s="219"/>
      <c r="J1188" s="219"/>
      <c r="K1188" s="219"/>
      <c r="L1188" s="219"/>
      <c r="M1188" s="219"/>
      <c r="N1188" s="219"/>
      <c r="O1188" s="219"/>
      <c r="P1188" s="219"/>
      <c r="Q1188" s="219"/>
      <c r="R1188" s="219"/>
      <c r="S1188" s="219"/>
      <c r="T1188" s="219"/>
      <c r="U1188" s="219"/>
      <c r="V1188" s="219"/>
      <c r="W1188" s="219"/>
      <c r="X1188" s="219"/>
      <c r="Y1188" s="219"/>
      <c r="Z1188" s="219"/>
      <c r="AA1188" s="219"/>
      <c r="AB1188" s="219"/>
      <c r="AC1188" s="219"/>
      <c r="AD1188" s="219"/>
      <c r="AE1188" s="219"/>
      <c r="AF1188" s="219"/>
      <c r="AG1188" s="219"/>
      <c r="AH1188" s="219"/>
      <c r="AI1188" s="219"/>
      <c r="AJ1188" s="219"/>
      <c r="AK1188" s="219"/>
      <c r="AL1188" s="219"/>
      <c r="AM1188" s="219"/>
      <c r="AN1188" s="219"/>
      <c r="AO1188" s="219"/>
      <c r="AP1188" s="219"/>
      <c r="AQ1188" s="219"/>
      <c r="AR1188" s="219"/>
      <c r="AS1188" s="219"/>
      <c r="AT1188" s="219"/>
      <c r="AU1188" s="219"/>
      <c r="AV1188" s="219"/>
      <c r="AW1188" s="219"/>
      <c r="AX1188" s="219"/>
      <c r="AY1188" s="219"/>
    </row>
    <row r="1189" spans="1:52" ht="15" x14ac:dyDescent="0.25">
      <c r="A1189" s="250"/>
      <c r="B1189" s="239"/>
      <c r="C1189" s="239"/>
      <c r="D1189" s="239"/>
      <c r="E1189" s="239"/>
      <c r="F1189" s="239"/>
      <c r="G1189" s="239"/>
      <c r="H1189" s="239"/>
      <c r="I1189" s="239"/>
      <c r="J1189" s="239"/>
      <c r="K1189" s="239"/>
      <c r="L1189" s="239"/>
      <c r="M1189" s="239"/>
      <c r="N1189" s="239"/>
      <c r="O1189" s="239"/>
      <c r="P1189" s="239"/>
      <c r="Q1189" s="239"/>
      <c r="R1189" s="239"/>
      <c r="S1189" s="239"/>
      <c r="T1189" s="239"/>
      <c r="U1189" s="239"/>
      <c r="V1189" s="239"/>
      <c r="W1189" s="239"/>
      <c r="X1189" s="239"/>
      <c r="Y1189" s="239"/>
      <c r="Z1189" s="239"/>
      <c r="AA1189" s="239"/>
      <c r="AB1189" s="239"/>
      <c r="AC1189" s="239"/>
      <c r="AD1189" s="239"/>
      <c r="AE1189" s="239"/>
      <c r="AF1189" s="239"/>
      <c r="AG1189" s="239"/>
      <c r="AH1189" s="239"/>
      <c r="AI1189" s="239"/>
      <c r="AJ1189" s="239"/>
      <c r="AK1189" s="239"/>
      <c r="AL1189" s="239"/>
      <c r="AM1189" s="239"/>
      <c r="AN1189" s="239"/>
      <c r="AO1189" s="239"/>
      <c r="AP1189" s="239"/>
      <c r="AQ1189" s="239"/>
      <c r="AR1189" s="239"/>
      <c r="AS1189" s="239"/>
      <c r="AT1189" s="239"/>
      <c r="AU1189" s="239"/>
      <c r="AV1189" s="239"/>
      <c r="AW1189" s="239"/>
      <c r="AX1189" s="239"/>
      <c r="AY1189" s="239"/>
    </row>
    <row r="1222" spans="1:51" ht="18" x14ac:dyDescent="0.25">
      <c r="A1222" s="251"/>
      <c r="B1222" s="219"/>
      <c r="C1222" s="219"/>
      <c r="D1222" s="219"/>
      <c r="E1222" s="219"/>
      <c r="F1222" s="219"/>
      <c r="G1222" s="219"/>
      <c r="H1222" s="219"/>
      <c r="I1222" s="219"/>
      <c r="J1222" s="219"/>
      <c r="K1222" s="219"/>
      <c r="L1222" s="219"/>
      <c r="M1222" s="219"/>
      <c r="N1222" s="219"/>
      <c r="O1222" s="219"/>
      <c r="P1222" s="219"/>
      <c r="Q1222" s="219"/>
      <c r="R1222" s="219"/>
      <c r="S1222" s="219"/>
      <c r="T1222" s="219"/>
      <c r="U1222" s="219"/>
      <c r="V1222" s="219"/>
      <c r="W1222" s="219"/>
      <c r="X1222" s="219"/>
      <c r="Y1222" s="219"/>
      <c r="Z1222" s="219"/>
      <c r="AA1222" s="219"/>
      <c r="AB1222" s="219"/>
      <c r="AC1222" s="219"/>
      <c r="AD1222" s="219"/>
      <c r="AE1222" s="219"/>
      <c r="AF1222" s="219"/>
      <c r="AG1222" s="219"/>
      <c r="AH1222" s="219"/>
      <c r="AI1222" s="219"/>
      <c r="AJ1222" s="219"/>
      <c r="AK1222" s="219"/>
      <c r="AL1222" s="219"/>
      <c r="AM1222" s="219"/>
      <c r="AN1222" s="219"/>
      <c r="AO1222" s="219"/>
      <c r="AP1222" s="219"/>
      <c r="AQ1222" s="219"/>
      <c r="AR1222" s="219"/>
      <c r="AS1222" s="219"/>
      <c r="AT1222" s="219"/>
      <c r="AU1222" s="219"/>
      <c r="AV1222" s="219"/>
      <c r="AW1222" s="219"/>
      <c r="AX1222" s="219"/>
      <c r="AY1222" s="219"/>
    </row>
    <row r="1223" spans="1:51" ht="15" x14ac:dyDescent="0.25">
      <c r="A1223" s="250"/>
      <c r="B1223" s="239"/>
      <c r="C1223" s="239"/>
      <c r="D1223" s="239"/>
      <c r="E1223" s="239"/>
      <c r="F1223" s="239"/>
      <c r="G1223" s="239"/>
      <c r="H1223" s="239"/>
      <c r="I1223" s="239"/>
      <c r="J1223" s="239"/>
      <c r="K1223" s="239"/>
      <c r="L1223" s="239"/>
      <c r="M1223" s="239"/>
      <c r="N1223" s="239"/>
      <c r="O1223" s="239"/>
      <c r="P1223" s="239"/>
      <c r="Q1223" s="239"/>
      <c r="R1223" s="239"/>
      <c r="S1223" s="239"/>
      <c r="T1223" s="239"/>
      <c r="U1223" s="239"/>
      <c r="V1223" s="239"/>
      <c r="W1223" s="239"/>
      <c r="X1223" s="239"/>
      <c r="Y1223" s="239"/>
      <c r="Z1223" s="239"/>
      <c r="AA1223" s="239"/>
      <c r="AB1223" s="239"/>
      <c r="AC1223" s="239"/>
      <c r="AD1223" s="239"/>
      <c r="AE1223" s="239"/>
      <c r="AF1223" s="239"/>
      <c r="AG1223" s="239"/>
      <c r="AH1223" s="239"/>
      <c r="AI1223" s="239"/>
      <c r="AJ1223" s="239"/>
      <c r="AK1223" s="239"/>
      <c r="AL1223" s="239"/>
      <c r="AM1223" s="239"/>
      <c r="AN1223" s="239"/>
      <c r="AO1223" s="239"/>
      <c r="AP1223" s="239"/>
      <c r="AQ1223" s="239"/>
      <c r="AR1223" s="239"/>
      <c r="AS1223" s="239"/>
      <c r="AT1223" s="239"/>
      <c r="AU1223" s="239"/>
      <c r="AV1223" s="239"/>
      <c r="AW1223" s="239"/>
      <c r="AX1223" s="239"/>
      <c r="AY1223" s="239"/>
    </row>
    <row r="1224" spans="1:51" ht="15" x14ac:dyDescent="0.25">
      <c r="A1224" s="250"/>
      <c r="B1224" s="239"/>
      <c r="C1224" s="239"/>
      <c r="D1224" s="239"/>
      <c r="E1224" s="239"/>
      <c r="F1224" s="239"/>
      <c r="G1224" s="239"/>
      <c r="H1224" s="239"/>
      <c r="I1224" s="239"/>
      <c r="J1224" s="239"/>
      <c r="K1224" s="239"/>
      <c r="L1224" s="239"/>
      <c r="M1224" s="239"/>
      <c r="N1224" s="239"/>
      <c r="O1224" s="239"/>
      <c r="P1224" s="239"/>
      <c r="Q1224" s="239"/>
      <c r="R1224" s="239"/>
      <c r="S1224" s="239"/>
      <c r="T1224" s="239"/>
      <c r="U1224" s="239"/>
      <c r="V1224" s="239"/>
      <c r="W1224" s="239"/>
      <c r="X1224" s="239"/>
      <c r="Y1224" s="239"/>
      <c r="Z1224" s="239"/>
      <c r="AA1224" s="239"/>
      <c r="AB1224" s="239"/>
      <c r="AC1224" s="239"/>
      <c r="AD1224" s="239"/>
      <c r="AE1224" s="239"/>
      <c r="AF1224" s="239"/>
      <c r="AG1224" s="239"/>
      <c r="AH1224" s="239"/>
      <c r="AI1224" s="239"/>
      <c r="AJ1224" s="239"/>
      <c r="AK1224" s="239"/>
      <c r="AL1224" s="239"/>
      <c r="AM1224" s="239"/>
      <c r="AN1224" s="239"/>
      <c r="AO1224" s="239"/>
      <c r="AP1224" s="239"/>
      <c r="AQ1224" s="239"/>
      <c r="AR1224" s="239"/>
      <c r="AS1224" s="239"/>
      <c r="AT1224" s="239"/>
      <c r="AU1224" s="239"/>
      <c r="AV1224" s="239"/>
      <c r="AW1224" s="239"/>
      <c r="AX1224" s="239"/>
      <c r="AY1224" s="239"/>
    </row>
    <row r="1225" spans="1:51" ht="15" x14ac:dyDescent="0.25">
      <c r="A1225" s="250"/>
      <c r="B1225" s="239"/>
      <c r="C1225" s="239"/>
      <c r="D1225" s="239"/>
      <c r="E1225" s="239"/>
      <c r="F1225" s="239"/>
      <c r="G1225" s="239"/>
      <c r="H1225" s="239"/>
      <c r="I1225" s="239"/>
      <c r="J1225" s="239"/>
      <c r="K1225" s="239"/>
      <c r="L1225" s="239"/>
      <c r="M1225" s="239"/>
      <c r="N1225" s="239"/>
      <c r="O1225" s="239"/>
      <c r="P1225" s="239"/>
      <c r="Q1225" s="239"/>
      <c r="R1225" s="239"/>
      <c r="S1225" s="239"/>
      <c r="T1225" s="239"/>
      <c r="U1225" s="239"/>
      <c r="V1225" s="239"/>
      <c r="W1225" s="239"/>
      <c r="X1225" s="239"/>
      <c r="Y1225" s="239"/>
      <c r="Z1225" s="239"/>
      <c r="AA1225" s="239"/>
      <c r="AB1225" s="239"/>
      <c r="AC1225" s="239"/>
      <c r="AD1225" s="239"/>
      <c r="AE1225" s="239"/>
      <c r="AF1225" s="239"/>
      <c r="AG1225" s="239"/>
      <c r="AH1225" s="239"/>
      <c r="AI1225" s="239"/>
      <c r="AJ1225" s="239"/>
      <c r="AK1225" s="239"/>
      <c r="AL1225" s="239"/>
      <c r="AM1225" s="239"/>
      <c r="AN1225" s="239"/>
      <c r="AO1225" s="239"/>
      <c r="AP1225" s="239"/>
      <c r="AQ1225" s="239"/>
      <c r="AR1225" s="239"/>
      <c r="AS1225" s="239"/>
      <c r="AT1225" s="239"/>
      <c r="AU1225" s="239"/>
      <c r="AV1225" s="239"/>
      <c r="AW1225" s="239"/>
      <c r="AX1225" s="239"/>
      <c r="AY1225" s="239"/>
    </row>
    <row r="1226" spans="1:51" ht="15" x14ac:dyDescent="0.25">
      <c r="A1226" s="250"/>
      <c r="B1226" s="239"/>
      <c r="C1226" s="239"/>
      <c r="D1226" s="239"/>
      <c r="E1226" s="239"/>
      <c r="F1226" s="239"/>
      <c r="G1226" s="239"/>
      <c r="H1226" s="239"/>
      <c r="I1226" s="239"/>
      <c r="J1226" s="239"/>
      <c r="K1226" s="239"/>
      <c r="L1226" s="239"/>
      <c r="M1226" s="239"/>
      <c r="N1226" s="239"/>
      <c r="O1226" s="239"/>
      <c r="P1226" s="239"/>
      <c r="Q1226" s="239"/>
      <c r="R1226" s="239"/>
      <c r="S1226" s="239"/>
      <c r="T1226" s="239"/>
      <c r="U1226" s="239"/>
      <c r="V1226" s="239"/>
      <c r="W1226" s="239"/>
      <c r="X1226" s="239"/>
      <c r="Y1226" s="239"/>
      <c r="Z1226" s="239"/>
      <c r="AA1226" s="239"/>
      <c r="AB1226" s="239"/>
      <c r="AC1226" s="239"/>
      <c r="AD1226" s="239"/>
      <c r="AE1226" s="239"/>
      <c r="AF1226" s="239"/>
      <c r="AG1226" s="239"/>
      <c r="AH1226" s="239"/>
      <c r="AI1226" s="239"/>
      <c r="AJ1226" s="239"/>
      <c r="AK1226" s="239"/>
      <c r="AL1226" s="239"/>
      <c r="AM1226" s="239"/>
      <c r="AN1226" s="239"/>
      <c r="AO1226" s="239"/>
      <c r="AP1226" s="239"/>
      <c r="AQ1226" s="239"/>
      <c r="AR1226" s="239"/>
      <c r="AS1226" s="239"/>
      <c r="AT1226" s="239"/>
      <c r="AU1226" s="239"/>
      <c r="AV1226" s="239"/>
      <c r="AW1226" s="239"/>
      <c r="AX1226" s="239"/>
      <c r="AY1226" s="239"/>
    </row>
    <row r="1227" spans="1:51" ht="15" x14ac:dyDescent="0.25">
      <c r="A1227" s="250"/>
      <c r="B1227" s="239"/>
      <c r="C1227" s="239"/>
      <c r="D1227" s="239"/>
      <c r="E1227" s="239"/>
      <c r="F1227" s="239"/>
      <c r="G1227" s="239"/>
      <c r="H1227" s="239"/>
      <c r="I1227" s="239"/>
      <c r="J1227" s="239"/>
      <c r="K1227" s="239"/>
      <c r="L1227" s="239"/>
      <c r="M1227" s="239"/>
      <c r="N1227" s="239"/>
      <c r="O1227" s="239"/>
      <c r="P1227" s="239"/>
      <c r="Q1227" s="239"/>
      <c r="R1227" s="239"/>
      <c r="S1227" s="239"/>
      <c r="T1227" s="239"/>
      <c r="U1227" s="239"/>
      <c r="V1227" s="239"/>
      <c r="W1227" s="239"/>
      <c r="X1227" s="239"/>
      <c r="Y1227" s="239"/>
      <c r="Z1227" s="239"/>
      <c r="AA1227" s="239"/>
      <c r="AB1227" s="239"/>
      <c r="AC1227" s="239"/>
      <c r="AD1227" s="239"/>
      <c r="AE1227" s="239"/>
      <c r="AF1227" s="239"/>
      <c r="AG1227" s="239"/>
      <c r="AH1227" s="239"/>
      <c r="AI1227" s="239"/>
      <c r="AJ1227" s="239"/>
      <c r="AK1227" s="239"/>
      <c r="AL1227" s="239"/>
      <c r="AM1227" s="239"/>
      <c r="AN1227" s="239"/>
      <c r="AO1227" s="239"/>
      <c r="AP1227" s="239"/>
      <c r="AQ1227" s="239"/>
      <c r="AR1227" s="239"/>
      <c r="AS1227" s="239"/>
      <c r="AT1227" s="239"/>
      <c r="AU1227" s="239"/>
      <c r="AV1227" s="239"/>
      <c r="AW1227" s="239"/>
      <c r="AX1227" s="239"/>
      <c r="AY1227" s="239"/>
    </row>
    <row r="1228" spans="1:51" ht="18" x14ac:dyDescent="0.25">
      <c r="A1228" s="251"/>
      <c r="B1228" s="219"/>
      <c r="C1228" s="219"/>
      <c r="D1228" s="219"/>
      <c r="E1228" s="219"/>
      <c r="F1228" s="219"/>
      <c r="G1228" s="219"/>
      <c r="H1228" s="219"/>
      <c r="I1228" s="219"/>
      <c r="J1228" s="219"/>
      <c r="K1228" s="219"/>
      <c r="L1228" s="219"/>
      <c r="M1228" s="219"/>
      <c r="N1228" s="219"/>
      <c r="O1228" s="219"/>
      <c r="P1228" s="219"/>
      <c r="Q1228" s="219"/>
      <c r="R1228" s="219"/>
      <c r="S1228" s="219"/>
      <c r="T1228" s="219"/>
      <c r="U1228" s="219"/>
      <c r="V1228" s="219"/>
      <c r="W1228" s="219"/>
      <c r="X1228" s="219"/>
      <c r="Y1228" s="219"/>
      <c r="Z1228" s="219"/>
      <c r="AA1228" s="219"/>
      <c r="AB1228" s="219"/>
      <c r="AC1228" s="219"/>
      <c r="AD1228" s="219"/>
      <c r="AE1228" s="219"/>
      <c r="AF1228" s="219"/>
      <c r="AG1228" s="219"/>
      <c r="AH1228" s="219"/>
      <c r="AI1228" s="219"/>
      <c r="AJ1228" s="219"/>
      <c r="AK1228" s="219"/>
      <c r="AL1228" s="219"/>
      <c r="AM1228" s="219"/>
      <c r="AN1228" s="219"/>
      <c r="AO1228" s="219"/>
      <c r="AP1228" s="219"/>
      <c r="AQ1228" s="219"/>
      <c r="AR1228" s="219"/>
      <c r="AS1228" s="219"/>
      <c r="AT1228" s="219"/>
      <c r="AU1228" s="219"/>
      <c r="AV1228" s="219"/>
      <c r="AW1228" s="219"/>
      <c r="AX1228" s="219"/>
      <c r="AY1228" s="219"/>
    </row>
    <row r="1229" spans="1:51" ht="18" x14ac:dyDescent="0.25">
      <c r="A1229" s="251"/>
      <c r="B1229" s="219"/>
      <c r="C1229" s="219"/>
      <c r="D1229" s="219"/>
      <c r="E1229" s="219"/>
      <c r="F1229" s="219"/>
      <c r="G1229" s="219"/>
      <c r="H1229" s="219"/>
      <c r="I1229" s="219"/>
      <c r="J1229" s="219"/>
      <c r="K1229" s="219"/>
      <c r="L1229" s="219"/>
      <c r="M1229" s="219"/>
      <c r="N1229" s="219"/>
      <c r="O1229" s="219"/>
      <c r="P1229" s="219"/>
      <c r="Q1229" s="219"/>
      <c r="R1229" s="219"/>
      <c r="S1229" s="219"/>
      <c r="T1229" s="219"/>
      <c r="U1229" s="219"/>
      <c r="V1229" s="219"/>
      <c r="W1229" s="219"/>
      <c r="X1229" s="219"/>
      <c r="Y1229" s="219"/>
      <c r="Z1229" s="219"/>
      <c r="AA1229" s="219"/>
      <c r="AB1229" s="219"/>
      <c r="AC1229" s="219"/>
      <c r="AD1229" s="219"/>
      <c r="AE1229" s="219"/>
      <c r="AF1229" s="219"/>
      <c r="AG1229" s="219"/>
      <c r="AH1229" s="219"/>
      <c r="AI1229" s="219"/>
      <c r="AJ1229" s="219"/>
      <c r="AK1229" s="219"/>
      <c r="AL1229" s="219"/>
      <c r="AM1229" s="219"/>
      <c r="AN1229" s="219"/>
      <c r="AO1229" s="219"/>
      <c r="AP1229" s="219"/>
      <c r="AQ1229" s="219"/>
      <c r="AR1229" s="219"/>
      <c r="AS1229" s="219"/>
      <c r="AT1229" s="219"/>
      <c r="AU1229" s="219"/>
      <c r="AV1229" s="219"/>
      <c r="AW1229" s="219"/>
      <c r="AX1229" s="219"/>
      <c r="AY1229" s="219"/>
    </row>
    <row r="1230" spans="1:51" ht="18" x14ac:dyDescent="0.2">
      <c r="A1230" s="254"/>
      <c r="B1230" s="219"/>
      <c r="C1230" s="219"/>
      <c r="D1230" s="219"/>
      <c r="E1230" s="219"/>
      <c r="F1230" s="219"/>
      <c r="G1230" s="219"/>
      <c r="H1230" s="219"/>
      <c r="I1230" s="219"/>
      <c r="J1230" s="219"/>
      <c r="K1230" s="219"/>
      <c r="L1230" s="219"/>
      <c r="M1230" s="219"/>
      <c r="N1230" s="219"/>
      <c r="O1230" s="219"/>
      <c r="P1230" s="219"/>
      <c r="Q1230" s="219"/>
      <c r="R1230" s="219"/>
      <c r="S1230" s="219"/>
      <c r="T1230" s="219"/>
      <c r="U1230" s="219"/>
      <c r="V1230" s="219"/>
      <c r="W1230" s="219"/>
      <c r="X1230" s="219"/>
      <c r="Y1230" s="219"/>
      <c r="Z1230" s="219"/>
      <c r="AA1230" s="219"/>
      <c r="AB1230" s="219"/>
      <c r="AC1230" s="219"/>
      <c r="AD1230" s="219"/>
      <c r="AE1230" s="219"/>
      <c r="AF1230" s="219"/>
      <c r="AG1230" s="219"/>
      <c r="AH1230" s="219"/>
      <c r="AI1230" s="219"/>
      <c r="AJ1230" s="219"/>
      <c r="AK1230" s="219"/>
      <c r="AL1230" s="219"/>
      <c r="AM1230" s="219"/>
      <c r="AN1230" s="219"/>
      <c r="AO1230" s="219"/>
      <c r="AP1230" s="219"/>
      <c r="AQ1230" s="219"/>
      <c r="AR1230" s="219"/>
      <c r="AS1230" s="219"/>
      <c r="AT1230" s="219"/>
      <c r="AU1230" s="219"/>
      <c r="AV1230" s="219"/>
      <c r="AW1230" s="219"/>
      <c r="AX1230" s="219"/>
      <c r="AY1230" s="219"/>
    </row>
    <row r="1231" spans="1:51" ht="15" x14ac:dyDescent="0.25">
      <c r="A1231" s="250"/>
      <c r="B1231" s="239"/>
      <c r="C1231" s="239"/>
      <c r="D1231" s="239"/>
      <c r="E1231" s="239"/>
      <c r="F1231" s="239"/>
      <c r="G1231" s="239"/>
      <c r="H1231" s="239"/>
      <c r="I1231" s="239"/>
      <c r="J1231" s="239"/>
      <c r="K1231" s="239"/>
      <c r="L1231" s="239"/>
      <c r="M1231" s="239"/>
      <c r="N1231" s="239"/>
      <c r="O1231" s="239"/>
      <c r="P1231" s="239"/>
      <c r="Q1231" s="239"/>
      <c r="R1231" s="239"/>
      <c r="S1231" s="239"/>
      <c r="T1231" s="239"/>
      <c r="U1231" s="239"/>
      <c r="V1231" s="239"/>
      <c r="W1231" s="239"/>
      <c r="X1231" s="239"/>
      <c r="Y1231" s="239"/>
      <c r="Z1231" s="239"/>
      <c r="AA1231" s="239"/>
      <c r="AB1231" s="239"/>
      <c r="AC1231" s="239"/>
      <c r="AD1231" s="239"/>
      <c r="AE1231" s="239"/>
      <c r="AF1231" s="239"/>
      <c r="AG1231" s="239"/>
      <c r="AH1231" s="239"/>
      <c r="AI1231" s="239"/>
      <c r="AJ1231" s="239"/>
      <c r="AK1231" s="239"/>
      <c r="AL1231" s="239"/>
      <c r="AM1231" s="239"/>
      <c r="AN1231" s="239"/>
      <c r="AO1231" s="239"/>
      <c r="AP1231" s="239"/>
      <c r="AQ1231" s="239"/>
      <c r="AR1231" s="239"/>
      <c r="AS1231" s="239"/>
      <c r="AT1231" s="239"/>
      <c r="AU1231" s="239"/>
      <c r="AV1231" s="239"/>
      <c r="AW1231" s="239"/>
      <c r="AX1231" s="239"/>
      <c r="AY1231" s="239"/>
    </row>
    <row r="1232" spans="1:51" ht="15" x14ac:dyDescent="0.25">
      <c r="A1232" s="250"/>
      <c r="B1232" s="239"/>
      <c r="C1232" s="239"/>
      <c r="D1232" s="239"/>
      <c r="E1232" s="239"/>
      <c r="F1232" s="239"/>
      <c r="G1232" s="239"/>
      <c r="H1232" s="239"/>
      <c r="I1232" s="239"/>
      <c r="J1232" s="239"/>
      <c r="K1232" s="239"/>
      <c r="L1232" s="239"/>
      <c r="M1232" s="239"/>
      <c r="N1232" s="239"/>
      <c r="O1232" s="239"/>
      <c r="P1232" s="239"/>
      <c r="Q1232" s="239"/>
      <c r="R1232" s="239"/>
      <c r="S1232" s="239"/>
      <c r="T1232" s="239"/>
      <c r="U1232" s="239"/>
      <c r="V1232" s="239"/>
      <c r="W1232" s="239"/>
      <c r="X1232" s="239"/>
      <c r="Y1232" s="239"/>
      <c r="Z1232" s="239"/>
      <c r="AA1232" s="239"/>
      <c r="AB1232" s="239"/>
      <c r="AC1232" s="239"/>
      <c r="AD1232" s="239"/>
      <c r="AE1232" s="239"/>
      <c r="AF1232" s="239"/>
      <c r="AG1232" s="239"/>
      <c r="AH1232" s="239"/>
      <c r="AI1232" s="239"/>
      <c r="AJ1232" s="239"/>
      <c r="AK1232" s="239"/>
      <c r="AL1232" s="239"/>
      <c r="AM1232" s="239"/>
      <c r="AN1232" s="239"/>
      <c r="AO1232" s="239"/>
      <c r="AP1232" s="239"/>
      <c r="AQ1232" s="239"/>
      <c r="AR1232" s="239"/>
      <c r="AS1232" s="239"/>
      <c r="AT1232" s="239"/>
      <c r="AU1232" s="239"/>
      <c r="AV1232" s="239"/>
      <c r="AW1232" s="239"/>
      <c r="AX1232" s="239"/>
      <c r="AY1232" s="239"/>
    </row>
    <row r="1233" spans="1:51" ht="15" x14ac:dyDescent="0.25">
      <c r="A1233" s="250"/>
      <c r="B1233" s="239"/>
      <c r="C1233" s="239"/>
      <c r="D1233" s="239"/>
      <c r="E1233" s="239"/>
      <c r="F1233" s="239"/>
      <c r="G1233" s="239"/>
      <c r="H1233" s="239"/>
      <c r="I1233" s="239"/>
      <c r="J1233" s="239"/>
      <c r="K1233" s="239"/>
      <c r="L1233" s="239"/>
      <c r="M1233" s="239"/>
      <c r="N1233" s="239"/>
      <c r="O1233" s="239"/>
      <c r="P1233" s="239"/>
      <c r="Q1233" s="239"/>
      <c r="R1233" s="239"/>
      <c r="S1233" s="239"/>
      <c r="T1233" s="239"/>
      <c r="U1233" s="239"/>
      <c r="V1233" s="239"/>
      <c r="W1233" s="239"/>
      <c r="X1233" s="239"/>
      <c r="Y1233" s="239"/>
      <c r="Z1233" s="239"/>
      <c r="AA1233" s="239"/>
      <c r="AB1233" s="239"/>
      <c r="AC1233" s="239"/>
      <c r="AD1233" s="239"/>
      <c r="AE1233" s="239"/>
      <c r="AF1233" s="239"/>
      <c r="AG1233" s="239"/>
      <c r="AH1233" s="239"/>
      <c r="AI1233" s="239"/>
      <c r="AJ1233" s="239"/>
      <c r="AK1233" s="239"/>
      <c r="AL1233" s="239"/>
      <c r="AM1233" s="239"/>
      <c r="AN1233" s="239"/>
      <c r="AO1233" s="239"/>
      <c r="AP1233" s="239"/>
      <c r="AQ1233" s="239"/>
      <c r="AR1233" s="239"/>
      <c r="AS1233" s="239"/>
      <c r="AT1233" s="239"/>
      <c r="AU1233" s="239"/>
      <c r="AV1233" s="239"/>
      <c r="AW1233" s="239"/>
      <c r="AX1233" s="239"/>
      <c r="AY1233" s="239"/>
    </row>
    <row r="1234" spans="1:51" ht="15" x14ac:dyDescent="0.25">
      <c r="A1234" s="250"/>
      <c r="B1234" s="239"/>
      <c r="C1234" s="239"/>
      <c r="D1234" s="239"/>
      <c r="E1234" s="239"/>
      <c r="F1234" s="239"/>
      <c r="G1234" s="239"/>
      <c r="H1234" s="239"/>
      <c r="I1234" s="239"/>
      <c r="J1234" s="239"/>
      <c r="K1234" s="239"/>
      <c r="L1234" s="239"/>
      <c r="M1234" s="239"/>
      <c r="N1234" s="239"/>
      <c r="O1234" s="239"/>
      <c r="P1234" s="239"/>
      <c r="Q1234" s="239"/>
      <c r="R1234" s="239"/>
      <c r="S1234" s="239"/>
      <c r="T1234" s="239"/>
      <c r="U1234" s="239"/>
      <c r="V1234" s="239"/>
      <c r="W1234" s="239"/>
      <c r="X1234" s="239"/>
      <c r="Y1234" s="239"/>
      <c r="Z1234" s="239"/>
      <c r="AA1234" s="239"/>
      <c r="AB1234" s="239"/>
      <c r="AC1234" s="239"/>
      <c r="AD1234" s="239"/>
      <c r="AE1234" s="239"/>
      <c r="AF1234" s="239"/>
      <c r="AG1234" s="239"/>
      <c r="AH1234" s="239"/>
      <c r="AI1234" s="239"/>
      <c r="AJ1234" s="239"/>
      <c r="AK1234" s="239"/>
      <c r="AL1234" s="239"/>
      <c r="AM1234" s="239"/>
      <c r="AN1234" s="239"/>
      <c r="AO1234" s="239"/>
      <c r="AP1234" s="239"/>
      <c r="AQ1234" s="239"/>
      <c r="AR1234" s="239"/>
      <c r="AS1234" s="239"/>
      <c r="AT1234" s="239"/>
      <c r="AU1234" s="239"/>
      <c r="AV1234" s="239"/>
      <c r="AW1234" s="239"/>
      <c r="AX1234" s="239"/>
      <c r="AY1234" s="239"/>
    </row>
    <row r="1235" spans="1:51" ht="18" x14ac:dyDescent="0.25">
      <c r="A1235" s="251"/>
      <c r="B1235" s="219"/>
      <c r="C1235" s="219"/>
      <c r="D1235" s="219"/>
      <c r="E1235" s="219"/>
      <c r="F1235" s="219"/>
      <c r="G1235" s="219"/>
      <c r="H1235" s="219"/>
      <c r="I1235" s="219"/>
      <c r="J1235" s="219"/>
      <c r="K1235" s="219"/>
      <c r="L1235" s="219"/>
      <c r="M1235" s="219"/>
      <c r="N1235" s="219"/>
      <c r="O1235" s="219"/>
      <c r="P1235" s="219"/>
      <c r="Q1235" s="219"/>
      <c r="R1235" s="219"/>
      <c r="S1235" s="219"/>
      <c r="T1235" s="219"/>
      <c r="U1235" s="219"/>
      <c r="V1235" s="219"/>
      <c r="W1235" s="219"/>
      <c r="X1235" s="219"/>
      <c r="Y1235" s="219"/>
      <c r="Z1235" s="219"/>
      <c r="AA1235" s="219"/>
      <c r="AB1235" s="219"/>
      <c r="AC1235" s="219"/>
      <c r="AD1235" s="219"/>
      <c r="AE1235" s="219"/>
      <c r="AF1235" s="219"/>
      <c r="AG1235" s="219"/>
      <c r="AH1235" s="219"/>
      <c r="AI1235" s="219"/>
      <c r="AJ1235" s="219"/>
      <c r="AK1235" s="219"/>
      <c r="AL1235" s="219"/>
      <c r="AM1235" s="219"/>
      <c r="AN1235" s="219"/>
      <c r="AO1235" s="219"/>
      <c r="AP1235" s="219"/>
      <c r="AQ1235" s="219"/>
      <c r="AR1235" s="219"/>
      <c r="AS1235" s="219"/>
      <c r="AT1235" s="219"/>
      <c r="AU1235" s="219"/>
      <c r="AV1235" s="219"/>
      <c r="AW1235" s="219"/>
      <c r="AX1235" s="219"/>
      <c r="AY1235" s="219"/>
    </row>
    <row r="1236" spans="1:51" ht="15" x14ac:dyDescent="0.25">
      <c r="A1236" s="250"/>
      <c r="B1236" s="239"/>
      <c r="C1236" s="239"/>
      <c r="D1236" s="239"/>
      <c r="E1236" s="239"/>
      <c r="F1236" s="239"/>
      <c r="G1236" s="239"/>
      <c r="H1236" s="239"/>
      <c r="I1236" s="239"/>
      <c r="J1236" s="239"/>
      <c r="K1236" s="239"/>
      <c r="L1236" s="239"/>
      <c r="M1236" s="239"/>
      <c r="N1236" s="239"/>
      <c r="O1236" s="239"/>
      <c r="P1236" s="239"/>
      <c r="Q1236" s="239"/>
      <c r="R1236" s="239"/>
      <c r="S1236" s="239"/>
      <c r="T1236" s="239"/>
      <c r="U1236" s="239"/>
      <c r="V1236" s="239"/>
      <c r="W1236" s="239"/>
      <c r="X1236" s="239"/>
      <c r="Y1236" s="239"/>
      <c r="Z1236" s="239"/>
      <c r="AA1236" s="239"/>
      <c r="AB1236" s="239"/>
      <c r="AC1236" s="239"/>
      <c r="AD1236" s="239"/>
      <c r="AE1236" s="239"/>
      <c r="AF1236" s="239"/>
      <c r="AG1236" s="239"/>
      <c r="AH1236" s="239"/>
      <c r="AI1236" s="239"/>
      <c r="AJ1236" s="239"/>
      <c r="AK1236" s="239"/>
      <c r="AL1236" s="239"/>
      <c r="AM1236" s="239"/>
      <c r="AN1236" s="239"/>
      <c r="AO1236" s="239"/>
      <c r="AP1236" s="239"/>
      <c r="AQ1236" s="239"/>
      <c r="AR1236" s="239"/>
      <c r="AS1236" s="239"/>
      <c r="AT1236" s="239"/>
      <c r="AU1236" s="239"/>
      <c r="AV1236" s="239"/>
      <c r="AW1236" s="239"/>
      <c r="AX1236" s="239"/>
      <c r="AY1236" s="239"/>
    </row>
    <row r="1237" spans="1:51" ht="15" x14ac:dyDescent="0.25">
      <c r="A1237" s="250"/>
      <c r="B1237" s="239"/>
      <c r="C1237" s="239"/>
      <c r="D1237" s="239"/>
      <c r="E1237" s="239"/>
      <c r="F1237" s="239"/>
      <c r="G1237" s="239"/>
      <c r="H1237" s="239"/>
      <c r="I1237" s="239"/>
      <c r="J1237" s="239"/>
      <c r="K1237" s="239"/>
      <c r="L1237" s="239"/>
      <c r="M1237" s="239"/>
      <c r="N1237" s="239"/>
      <c r="O1237" s="239"/>
      <c r="P1237" s="239"/>
      <c r="Q1237" s="239"/>
      <c r="R1237" s="239"/>
      <c r="S1237" s="239"/>
      <c r="T1237" s="239"/>
      <c r="U1237" s="239"/>
      <c r="V1237" s="239"/>
      <c r="W1237" s="239"/>
      <c r="X1237" s="239"/>
      <c r="Y1237" s="239"/>
      <c r="Z1237" s="239"/>
      <c r="AA1237" s="239"/>
      <c r="AB1237" s="239"/>
      <c r="AC1237" s="239"/>
      <c r="AD1237" s="239"/>
      <c r="AE1237" s="239"/>
      <c r="AF1237" s="239"/>
      <c r="AG1237" s="239"/>
      <c r="AH1237" s="239"/>
      <c r="AI1237" s="239"/>
      <c r="AJ1237" s="239"/>
      <c r="AK1237" s="239"/>
      <c r="AL1237" s="239"/>
      <c r="AM1237" s="239"/>
      <c r="AN1237" s="239"/>
      <c r="AO1237" s="239"/>
      <c r="AP1237" s="239"/>
      <c r="AQ1237" s="239"/>
      <c r="AR1237" s="239"/>
      <c r="AS1237" s="239"/>
      <c r="AT1237" s="239"/>
      <c r="AU1237" s="239"/>
      <c r="AV1237" s="239"/>
      <c r="AW1237" s="239"/>
      <c r="AX1237" s="239"/>
      <c r="AY1237" s="239"/>
    </row>
    <row r="1238" spans="1:51" ht="15" x14ac:dyDescent="0.25">
      <c r="A1238" s="250"/>
      <c r="B1238" s="239"/>
      <c r="C1238" s="239"/>
      <c r="D1238" s="239"/>
      <c r="E1238" s="239"/>
      <c r="F1238" s="239"/>
      <c r="G1238" s="239"/>
      <c r="H1238" s="239"/>
      <c r="I1238" s="239"/>
      <c r="J1238" s="239"/>
      <c r="K1238" s="239"/>
      <c r="L1238" s="239"/>
      <c r="M1238" s="239"/>
      <c r="N1238" s="239"/>
      <c r="O1238" s="239"/>
      <c r="P1238" s="239"/>
      <c r="Q1238" s="239"/>
      <c r="R1238" s="239"/>
      <c r="S1238" s="239"/>
      <c r="T1238" s="239"/>
      <c r="U1238" s="239"/>
      <c r="V1238" s="239"/>
      <c r="W1238" s="239"/>
      <c r="X1238" s="239"/>
      <c r="Y1238" s="239"/>
      <c r="Z1238" s="239"/>
      <c r="AA1238" s="239"/>
      <c r="AB1238" s="239"/>
      <c r="AC1238" s="239"/>
      <c r="AD1238" s="239"/>
      <c r="AE1238" s="239"/>
      <c r="AF1238" s="239"/>
      <c r="AG1238" s="239"/>
      <c r="AH1238" s="239"/>
      <c r="AI1238" s="239"/>
      <c r="AJ1238" s="239"/>
      <c r="AK1238" s="239"/>
      <c r="AL1238" s="239"/>
      <c r="AM1238" s="239"/>
      <c r="AN1238" s="239"/>
      <c r="AO1238" s="239"/>
      <c r="AP1238" s="239"/>
      <c r="AQ1238" s="239"/>
      <c r="AR1238" s="239"/>
      <c r="AS1238" s="239"/>
      <c r="AT1238" s="239"/>
      <c r="AU1238" s="239"/>
      <c r="AV1238" s="239"/>
      <c r="AW1238" s="239"/>
      <c r="AX1238" s="239"/>
      <c r="AY1238" s="239"/>
    </row>
    <row r="1239" spans="1:51" ht="15" x14ac:dyDescent="0.25">
      <c r="A1239" s="250"/>
      <c r="B1239" s="239"/>
      <c r="C1239" s="239"/>
      <c r="D1239" s="239"/>
      <c r="E1239" s="239"/>
      <c r="F1239" s="239"/>
      <c r="G1239" s="239"/>
      <c r="H1239" s="239"/>
      <c r="I1239" s="239"/>
      <c r="J1239" s="239"/>
      <c r="K1239" s="239"/>
      <c r="L1239" s="239"/>
      <c r="M1239" s="239"/>
      <c r="N1239" s="239"/>
      <c r="O1239" s="239"/>
      <c r="P1239" s="239"/>
      <c r="Q1239" s="239"/>
      <c r="R1239" s="239"/>
      <c r="S1239" s="239"/>
      <c r="T1239" s="239"/>
      <c r="U1239" s="239"/>
      <c r="V1239" s="239"/>
      <c r="W1239" s="239"/>
      <c r="X1239" s="239"/>
      <c r="Y1239" s="239"/>
      <c r="Z1239" s="239"/>
      <c r="AA1239" s="239"/>
      <c r="AB1239" s="239"/>
      <c r="AC1239" s="239"/>
      <c r="AD1239" s="239"/>
      <c r="AE1239" s="239"/>
      <c r="AF1239" s="239"/>
      <c r="AG1239" s="239"/>
      <c r="AH1239" s="239"/>
      <c r="AI1239" s="239"/>
      <c r="AJ1239" s="239"/>
      <c r="AK1239" s="239"/>
      <c r="AL1239" s="239"/>
      <c r="AM1239" s="239"/>
      <c r="AN1239" s="239"/>
      <c r="AO1239" s="239"/>
      <c r="AP1239" s="239"/>
      <c r="AQ1239" s="239"/>
      <c r="AR1239" s="239"/>
      <c r="AS1239" s="239"/>
      <c r="AT1239" s="239"/>
      <c r="AU1239" s="239"/>
      <c r="AV1239" s="239"/>
      <c r="AW1239" s="239"/>
      <c r="AX1239" s="239"/>
      <c r="AY1239" s="239"/>
    </row>
    <row r="1240" spans="1:51" ht="15" x14ac:dyDescent="0.25">
      <c r="A1240" s="250"/>
      <c r="B1240" s="239"/>
      <c r="C1240" s="239"/>
      <c r="D1240" s="239"/>
      <c r="E1240" s="239"/>
      <c r="F1240" s="239"/>
      <c r="G1240" s="239"/>
      <c r="H1240" s="239"/>
      <c r="I1240" s="239"/>
      <c r="J1240" s="239"/>
      <c r="K1240" s="239"/>
      <c r="L1240" s="239"/>
      <c r="M1240" s="239"/>
      <c r="N1240" s="239"/>
      <c r="O1240" s="239"/>
      <c r="P1240" s="239"/>
      <c r="Q1240" s="239"/>
      <c r="R1240" s="239"/>
      <c r="S1240" s="239"/>
      <c r="T1240" s="239"/>
      <c r="U1240" s="239"/>
      <c r="V1240" s="239"/>
      <c r="W1240" s="239"/>
      <c r="X1240" s="239"/>
      <c r="Y1240" s="239"/>
      <c r="Z1240" s="239"/>
      <c r="AA1240" s="239"/>
      <c r="AB1240" s="239"/>
      <c r="AC1240" s="239"/>
      <c r="AD1240" s="239"/>
      <c r="AE1240" s="239"/>
      <c r="AF1240" s="239"/>
      <c r="AG1240" s="239"/>
      <c r="AH1240" s="239"/>
      <c r="AI1240" s="239"/>
      <c r="AJ1240" s="239"/>
      <c r="AK1240" s="239"/>
      <c r="AL1240" s="239"/>
      <c r="AM1240" s="239"/>
      <c r="AN1240" s="239"/>
      <c r="AO1240" s="239"/>
      <c r="AP1240" s="239"/>
      <c r="AQ1240" s="239"/>
      <c r="AR1240" s="239"/>
      <c r="AS1240" s="239"/>
      <c r="AT1240" s="239"/>
      <c r="AU1240" s="239"/>
      <c r="AV1240" s="239"/>
      <c r="AW1240" s="239"/>
      <c r="AX1240" s="239"/>
      <c r="AY1240" s="239"/>
    </row>
    <row r="1241" spans="1:51" ht="18" x14ac:dyDescent="0.25">
      <c r="A1241" s="251"/>
      <c r="B1241" s="219"/>
      <c r="C1241" s="219"/>
      <c r="D1241" s="219"/>
      <c r="E1241" s="219"/>
      <c r="F1241" s="219"/>
      <c r="G1241" s="219"/>
      <c r="H1241" s="219"/>
      <c r="I1241" s="219"/>
      <c r="J1241" s="219"/>
      <c r="K1241" s="219"/>
      <c r="L1241" s="219"/>
      <c r="M1241" s="219"/>
      <c r="N1241" s="219"/>
      <c r="O1241" s="219"/>
      <c r="P1241" s="219"/>
      <c r="Q1241" s="219"/>
      <c r="R1241" s="219"/>
      <c r="S1241" s="219"/>
      <c r="T1241" s="219"/>
      <c r="U1241" s="219"/>
      <c r="V1241" s="219"/>
      <c r="W1241" s="219"/>
      <c r="X1241" s="219"/>
      <c r="Y1241" s="219"/>
      <c r="Z1241" s="219"/>
      <c r="AA1241" s="219"/>
      <c r="AB1241" s="219"/>
      <c r="AC1241" s="219"/>
      <c r="AD1241" s="219"/>
      <c r="AE1241" s="219"/>
      <c r="AF1241" s="219"/>
      <c r="AG1241" s="219"/>
      <c r="AH1241" s="219"/>
      <c r="AI1241" s="219"/>
      <c r="AJ1241" s="219"/>
      <c r="AK1241" s="219"/>
      <c r="AL1241" s="219"/>
      <c r="AM1241" s="219"/>
      <c r="AN1241" s="219"/>
      <c r="AO1241" s="219"/>
      <c r="AP1241" s="219"/>
      <c r="AQ1241" s="219"/>
      <c r="AR1241" s="219"/>
      <c r="AS1241" s="219"/>
      <c r="AT1241" s="219"/>
      <c r="AU1241" s="219"/>
      <c r="AV1241" s="219"/>
      <c r="AW1241" s="219"/>
      <c r="AX1241" s="219"/>
      <c r="AY1241" s="219"/>
    </row>
    <row r="1242" spans="1:51" ht="18" x14ac:dyDescent="0.25">
      <c r="A1242" s="251"/>
      <c r="B1242" s="219"/>
      <c r="C1242" s="219"/>
      <c r="D1242" s="219"/>
      <c r="E1242" s="219"/>
      <c r="F1242" s="219"/>
      <c r="G1242" s="219"/>
      <c r="H1242" s="219"/>
      <c r="I1242" s="219"/>
      <c r="J1242" s="219"/>
      <c r="K1242" s="219"/>
      <c r="L1242" s="219"/>
      <c r="M1242" s="219"/>
      <c r="N1242" s="219"/>
      <c r="O1242" s="219"/>
      <c r="P1242" s="219"/>
      <c r="Q1242" s="219"/>
      <c r="R1242" s="219"/>
      <c r="S1242" s="219"/>
      <c r="T1242" s="219"/>
      <c r="U1242" s="219"/>
      <c r="V1242" s="219"/>
      <c r="W1242" s="219"/>
      <c r="X1242" s="219"/>
      <c r="Y1242" s="219"/>
      <c r="Z1242" s="219"/>
      <c r="AA1242" s="219"/>
      <c r="AB1242" s="219"/>
      <c r="AC1242" s="219"/>
      <c r="AD1242" s="219"/>
      <c r="AE1242" s="219"/>
      <c r="AF1242" s="219"/>
      <c r="AG1242" s="219"/>
      <c r="AH1242" s="219"/>
      <c r="AI1242" s="219"/>
      <c r="AJ1242" s="219"/>
      <c r="AK1242" s="219"/>
      <c r="AL1242" s="219"/>
      <c r="AM1242" s="219"/>
      <c r="AN1242" s="219"/>
      <c r="AO1242" s="219"/>
      <c r="AP1242" s="219"/>
      <c r="AQ1242" s="219"/>
      <c r="AR1242" s="219"/>
      <c r="AS1242" s="219"/>
      <c r="AT1242" s="219"/>
      <c r="AU1242" s="219"/>
      <c r="AV1242" s="219"/>
      <c r="AW1242" s="219"/>
      <c r="AX1242" s="219"/>
      <c r="AY1242" s="219"/>
    </row>
    <row r="1243" spans="1:51" ht="18" x14ac:dyDescent="0.2">
      <c r="A1243" s="252"/>
      <c r="B1243" s="219"/>
      <c r="C1243" s="219"/>
      <c r="D1243" s="219"/>
      <c r="E1243" s="219"/>
      <c r="F1243" s="219"/>
      <c r="G1243" s="219"/>
      <c r="H1243" s="219"/>
      <c r="I1243" s="219"/>
      <c r="J1243" s="219"/>
      <c r="K1243" s="219"/>
      <c r="L1243" s="219"/>
      <c r="M1243" s="219"/>
      <c r="N1243" s="219"/>
      <c r="O1243" s="219"/>
      <c r="P1243" s="219"/>
      <c r="Q1243" s="219"/>
      <c r="R1243" s="219"/>
      <c r="S1243" s="219"/>
      <c r="T1243" s="219"/>
      <c r="U1243" s="219"/>
      <c r="V1243" s="219"/>
      <c r="W1243" s="219"/>
      <c r="X1243" s="219"/>
      <c r="Y1243" s="219"/>
      <c r="Z1243" s="219"/>
      <c r="AA1243" s="219"/>
      <c r="AB1243" s="219"/>
      <c r="AC1243" s="219"/>
      <c r="AD1243" s="219"/>
      <c r="AE1243" s="219"/>
      <c r="AF1243" s="219"/>
      <c r="AG1243" s="219"/>
      <c r="AH1243" s="219"/>
      <c r="AI1243" s="219"/>
      <c r="AJ1243" s="219"/>
      <c r="AK1243" s="219"/>
      <c r="AL1243" s="219"/>
      <c r="AM1243" s="219"/>
      <c r="AN1243" s="219"/>
      <c r="AO1243" s="219"/>
      <c r="AP1243" s="219"/>
      <c r="AQ1243" s="219"/>
      <c r="AR1243" s="219"/>
      <c r="AS1243" s="219"/>
      <c r="AT1243" s="219"/>
      <c r="AU1243" s="219"/>
      <c r="AV1243" s="219"/>
      <c r="AW1243" s="219"/>
      <c r="AX1243" s="219"/>
      <c r="AY1243" s="219"/>
    </row>
    <row r="1244" spans="1:51" ht="18" x14ac:dyDescent="0.25">
      <c r="A1244" s="251"/>
      <c r="B1244" s="219"/>
      <c r="C1244" s="219"/>
      <c r="D1244" s="219"/>
      <c r="E1244" s="219"/>
      <c r="F1244" s="219"/>
      <c r="G1244" s="219"/>
      <c r="H1244" s="219"/>
      <c r="I1244" s="219"/>
      <c r="J1244" s="219"/>
      <c r="K1244" s="219"/>
      <c r="L1244" s="219"/>
      <c r="M1244" s="219"/>
      <c r="N1244" s="219"/>
      <c r="O1244" s="219"/>
      <c r="P1244" s="219"/>
      <c r="Q1244" s="219"/>
      <c r="R1244" s="219"/>
      <c r="S1244" s="219"/>
      <c r="T1244" s="219"/>
      <c r="U1244" s="219"/>
      <c r="V1244" s="219"/>
      <c r="W1244" s="219"/>
      <c r="X1244" s="219"/>
      <c r="Y1244" s="219"/>
      <c r="Z1244" s="219"/>
      <c r="AA1244" s="219"/>
      <c r="AB1244" s="219"/>
      <c r="AC1244" s="219"/>
      <c r="AD1244" s="219"/>
      <c r="AE1244" s="219"/>
      <c r="AF1244" s="219"/>
      <c r="AG1244" s="219"/>
      <c r="AH1244" s="219"/>
      <c r="AI1244" s="219"/>
      <c r="AJ1244" s="219"/>
      <c r="AK1244" s="219"/>
      <c r="AL1244" s="219"/>
      <c r="AM1244" s="219"/>
      <c r="AN1244" s="219"/>
      <c r="AO1244" s="219"/>
      <c r="AP1244" s="219"/>
      <c r="AQ1244" s="219"/>
      <c r="AR1244" s="219"/>
      <c r="AS1244" s="219"/>
      <c r="AT1244" s="219"/>
      <c r="AU1244" s="219"/>
      <c r="AV1244" s="219"/>
      <c r="AW1244" s="219"/>
      <c r="AX1244" s="219"/>
      <c r="AY1244" s="219"/>
    </row>
    <row r="1245" spans="1:51" ht="15" x14ac:dyDescent="0.25">
      <c r="A1245" s="250"/>
      <c r="B1245" s="239"/>
      <c r="C1245" s="239"/>
      <c r="D1245" s="239"/>
      <c r="E1245" s="239"/>
      <c r="F1245" s="239"/>
      <c r="G1245" s="239"/>
      <c r="H1245" s="239"/>
      <c r="I1245" s="239"/>
      <c r="J1245" s="239"/>
      <c r="K1245" s="239"/>
      <c r="L1245" s="239"/>
      <c r="M1245" s="239"/>
      <c r="N1245" s="239"/>
      <c r="O1245" s="239"/>
      <c r="P1245" s="239"/>
      <c r="Q1245" s="239"/>
      <c r="R1245" s="239"/>
      <c r="S1245" s="239"/>
      <c r="T1245" s="239"/>
      <c r="U1245" s="239"/>
      <c r="V1245" s="239"/>
      <c r="W1245" s="239"/>
      <c r="X1245" s="239"/>
      <c r="Y1245" s="239"/>
      <c r="Z1245" s="239"/>
      <c r="AA1245" s="239"/>
      <c r="AB1245" s="239"/>
      <c r="AC1245" s="239"/>
      <c r="AD1245" s="239"/>
      <c r="AE1245" s="239"/>
      <c r="AF1245" s="239"/>
      <c r="AG1245" s="239"/>
      <c r="AH1245" s="239"/>
      <c r="AI1245" s="239"/>
      <c r="AJ1245" s="239"/>
      <c r="AK1245" s="239"/>
      <c r="AL1245" s="239"/>
      <c r="AM1245" s="239"/>
      <c r="AN1245" s="239"/>
      <c r="AO1245" s="239"/>
      <c r="AP1245" s="239"/>
      <c r="AQ1245" s="239"/>
      <c r="AR1245" s="239"/>
      <c r="AS1245" s="239"/>
      <c r="AT1245" s="239"/>
      <c r="AU1245" s="239"/>
      <c r="AV1245" s="239"/>
      <c r="AW1245" s="239"/>
      <c r="AX1245" s="239"/>
      <c r="AY1245" s="239"/>
    </row>
    <row r="1246" spans="1:51" ht="15" x14ac:dyDescent="0.25">
      <c r="A1246" s="250"/>
      <c r="B1246" s="239"/>
      <c r="C1246" s="239"/>
      <c r="D1246" s="239"/>
      <c r="E1246" s="239"/>
      <c r="F1246" s="239"/>
      <c r="G1246" s="239"/>
      <c r="H1246" s="239"/>
      <c r="I1246" s="239"/>
      <c r="J1246" s="239"/>
      <c r="K1246" s="239"/>
      <c r="L1246" s="239"/>
      <c r="M1246" s="239"/>
      <c r="N1246" s="239"/>
      <c r="O1246" s="239"/>
      <c r="P1246" s="239"/>
      <c r="Q1246" s="239"/>
      <c r="R1246" s="239"/>
      <c r="S1246" s="239"/>
      <c r="T1246" s="239"/>
      <c r="U1246" s="239"/>
      <c r="V1246" s="239"/>
      <c r="W1246" s="239"/>
      <c r="X1246" s="239"/>
      <c r="Y1246" s="239"/>
      <c r="Z1246" s="239"/>
      <c r="AA1246" s="239"/>
      <c r="AB1246" s="239"/>
      <c r="AC1246" s="239"/>
      <c r="AD1246" s="239"/>
      <c r="AE1246" s="239"/>
      <c r="AF1246" s="239"/>
      <c r="AG1246" s="239"/>
      <c r="AH1246" s="239"/>
      <c r="AI1246" s="239"/>
      <c r="AJ1246" s="239"/>
      <c r="AK1246" s="239"/>
      <c r="AL1246" s="239"/>
      <c r="AM1246" s="239"/>
      <c r="AN1246" s="239"/>
      <c r="AO1246" s="239"/>
      <c r="AP1246" s="239"/>
      <c r="AQ1246" s="239"/>
      <c r="AR1246" s="239"/>
      <c r="AS1246" s="239"/>
      <c r="AT1246" s="239"/>
      <c r="AU1246" s="239"/>
      <c r="AV1246" s="239"/>
      <c r="AW1246" s="239"/>
      <c r="AX1246" s="239"/>
      <c r="AY1246" s="239"/>
    </row>
    <row r="1247" spans="1:51" ht="15" x14ac:dyDescent="0.25">
      <c r="A1247" s="250"/>
      <c r="B1247" s="239"/>
      <c r="C1247" s="239"/>
      <c r="D1247" s="239"/>
      <c r="E1247" s="239"/>
      <c r="F1247" s="239"/>
      <c r="G1247" s="239"/>
      <c r="H1247" s="239"/>
      <c r="I1247" s="239"/>
      <c r="J1247" s="239"/>
      <c r="K1247" s="239"/>
      <c r="L1247" s="239"/>
      <c r="M1247" s="239"/>
      <c r="N1247" s="239"/>
      <c r="O1247" s="239"/>
      <c r="P1247" s="239"/>
      <c r="Q1247" s="239"/>
      <c r="R1247" s="239"/>
      <c r="S1247" s="239"/>
      <c r="T1247" s="239"/>
      <c r="U1247" s="239"/>
      <c r="V1247" s="239"/>
      <c r="W1247" s="239"/>
      <c r="X1247" s="239"/>
      <c r="Y1247" s="239"/>
      <c r="Z1247" s="239"/>
      <c r="AA1247" s="239"/>
      <c r="AB1247" s="239"/>
      <c r="AC1247" s="239"/>
      <c r="AD1247" s="239"/>
      <c r="AE1247" s="239"/>
      <c r="AF1247" s="239"/>
      <c r="AG1247" s="239"/>
      <c r="AH1247" s="239"/>
      <c r="AI1247" s="239"/>
      <c r="AJ1247" s="239"/>
      <c r="AK1247" s="239"/>
      <c r="AL1247" s="239"/>
      <c r="AM1247" s="239"/>
      <c r="AN1247" s="239"/>
      <c r="AO1247" s="239"/>
      <c r="AP1247" s="239"/>
      <c r="AQ1247" s="239"/>
      <c r="AR1247" s="239"/>
      <c r="AS1247" s="239"/>
      <c r="AT1247" s="239"/>
      <c r="AU1247" s="239"/>
      <c r="AV1247" s="239"/>
      <c r="AW1247" s="239"/>
      <c r="AX1247" s="239"/>
      <c r="AY1247" s="239"/>
    </row>
    <row r="1248" spans="1:51" ht="18" x14ac:dyDescent="0.25">
      <c r="A1248" s="251"/>
      <c r="B1248" s="219"/>
      <c r="C1248" s="219"/>
      <c r="D1248" s="219"/>
      <c r="E1248" s="219"/>
      <c r="F1248" s="219"/>
      <c r="G1248" s="219"/>
      <c r="H1248" s="219"/>
      <c r="I1248" s="219"/>
      <c r="J1248" s="219"/>
      <c r="K1248" s="219"/>
      <c r="L1248" s="219"/>
      <c r="M1248" s="219"/>
      <c r="N1248" s="219"/>
      <c r="O1248" s="219"/>
      <c r="P1248" s="219"/>
      <c r="Q1248" s="219"/>
      <c r="R1248" s="219"/>
      <c r="S1248" s="219"/>
      <c r="T1248" s="219"/>
      <c r="U1248" s="219"/>
      <c r="V1248" s="219"/>
      <c r="W1248" s="219"/>
      <c r="X1248" s="219"/>
      <c r="Y1248" s="219"/>
      <c r="Z1248" s="219"/>
      <c r="AA1248" s="219"/>
      <c r="AB1248" s="219"/>
      <c r="AC1248" s="219"/>
      <c r="AD1248" s="219"/>
      <c r="AE1248" s="219"/>
      <c r="AF1248" s="219"/>
      <c r="AG1248" s="219"/>
      <c r="AH1248" s="219"/>
      <c r="AI1248" s="219"/>
      <c r="AJ1248" s="219"/>
      <c r="AK1248" s="219"/>
      <c r="AL1248" s="219"/>
      <c r="AM1248" s="219"/>
      <c r="AN1248" s="219"/>
      <c r="AO1248" s="219"/>
      <c r="AP1248" s="219"/>
      <c r="AQ1248" s="219"/>
      <c r="AR1248" s="219"/>
      <c r="AS1248" s="219"/>
      <c r="AT1248" s="219"/>
      <c r="AU1248" s="219"/>
      <c r="AV1248" s="219"/>
      <c r="AW1248" s="219"/>
      <c r="AX1248" s="219"/>
      <c r="AY1248" s="219"/>
    </row>
    <row r="1249" spans="1:51" ht="15" x14ac:dyDescent="0.25">
      <c r="A1249" s="250"/>
      <c r="B1249" s="239"/>
      <c r="C1249" s="239"/>
      <c r="D1249" s="239"/>
      <c r="E1249" s="239"/>
      <c r="F1249" s="239"/>
      <c r="G1249" s="239"/>
      <c r="H1249" s="239"/>
      <c r="I1249" s="239"/>
      <c r="J1249" s="239"/>
      <c r="K1249" s="239"/>
      <c r="L1249" s="239"/>
      <c r="M1249" s="239"/>
      <c r="N1249" s="239"/>
      <c r="O1249" s="239"/>
      <c r="P1249" s="239"/>
      <c r="Q1249" s="239"/>
      <c r="R1249" s="239"/>
      <c r="S1249" s="239"/>
      <c r="T1249" s="239"/>
      <c r="U1249" s="239"/>
      <c r="V1249" s="239"/>
      <c r="W1249" s="239"/>
      <c r="X1249" s="239"/>
      <c r="Y1249" s="239"/>
      <c r="Z1249" s="239"/>
      <c r="AA1249" s="239"/>
      <c r="AB1249" s="239"/>
      <c r="AC1249" s="239"/>
      <c r="AD1249" s="239"/>
      <c r="AE1249" s="239"/>
      <c r="AF1249" s="239"/>
      <c r="AG1249" s="239"/>
      <c r="AH1249" s="239"/>
      <c r="AI1249" s="239"/>
      <c r="AJ1249" s="239"/>
      <c r="AK1249" s="239"/>
      <c r="AL1249" s="239"/>
      <c r="AM1249" s="239"/>
      <c r="AN1249" s="239"/>
      <c r="AO1249" s="239"/>
      <c r="AP1249" s="239"/>
      <c r="AQ1249" s="239"/>
      <c r="AR1249" s="239"/>
      <c r="AS1249" s="239"/>
      <c r="AT1249" s="239"/>
      <c r="AU1249" s="239"/>
      <c r="AV1249" s="239"/>
      <c r="AW1249" s="239"/>
      <c r="AX1249" s="239"/>
      <c r="AY1249" s="239"/>
    </row>
    <row r="1250" spans="1:51" ht="15" x14ac:dyDescent="0.25">
      <c r="A1250" s="250"/>
      <c r="B1250" s="239"/>
      <c r="C1250" s="239"/>
      <c r="D1250" s="239"/>
      <c r="E1250" s="239"/>
      <c r="F1250" s="239"/>
      <c r="G1250" s="239"/>
      <c r="H1250" s="239"/>
      <c r="I1250" s="239"/>
      <c r="J1250" s="239"/>
      <c r="K1250" s="239"/>
      <c r="L1250" s="239"/>
      <c r="M1250" s="239"/>
      <c r="N1250" s="239"/>
      <c r="O1250" s="239"/>
      <c r="P1250" s="239"/>
      <c r="Q1250" s="239"/>
      <c r="R1250" s="239"/>
      <c r="S1250" s="239"/>
      <c r="T1250" s="239"/>
      <c r="U1250" s="239"/>
      <c r="V1250" s="239"/>
      <c r="W1250" s="239"/>
      <c r="X1250" s="239"/>
      <c r="Y1250" s="239"/>
      <c r="Z1250" s="239"/>
      <c r="AA1250" s="239"/>
      <c r="AB1250" s="239"/>
      <c r="AC1250" s="239"/>
      <c r="AD1250" s="239"/>
      <c r="AE1250" s="239"/>
      <c r="AF1250" s="239"/>
      <c r="AG1250" s="239"/>
      <c r="AH1250" s="239"/>
      <c r="AI1250" s="239"/>
      <c r="AJ1250" s="239"/>
      <c r="AK1250" s="239"/>
      <c r="AL1250" s="239"/>
      <c r="AM1250" s="239"/>
      <c r="AN1250" s="239"/>
      <c r="AO1250" s="239"/>
      <c r="AP1250" s="239"/>
      <c r="AQ1250" s="239"/>
      <c r="AR1250" s="239"/>
      <c r="AS1250" s="239"/>
      <c r="AT1250" s="239"/>
      <c r="AU1250" s="239"/>
      <c r="AV1250" s="239"/>
      <c r="AW1250" s="239"/>
      <c r="AX1250" s="239"/>
      <c r="AY1250" s="239"/>
    </row>
    <row r="1251" spans="1:51" ht="15" x14ac:dyDescent="0.25">
      <c r="A1251" s="250"/>
      <c r="B1251" s="239"/>
      <c r="C1251" s="239"/>
      <c r="D1251" s="239"/>
      <c r="E1251" s="239"/>
      <c r="F1251" s="239"/>
      <c r="G1251" s="239"/>
      <c r="H1251" s="239"/>
      <c r="I1251" s="239"/>
      <c r="J1251" s="239"/>
      <c r="K1251" s="239"/>
      <c r="L1251" s="239"/>
      <c r="M1251" s="239"/>
      <c r="N1251" s="239"/>
      <c r="O1251" s="239"/>
      <c r="P1251" s="239"/>
      <c r="Q1251" s="239"/>
      <c r="R1251" s="239"/>
      <c r="S1251" s="239"/>
      <c r="T1251" s="239"/>
      <c r="U1251" s="239"/>
      <c r="V1251" s="239"/>
      <c r="W1251" s="239"/>
      <c r="X1251" s="239"/>
      <c r="Y1251" s="239"/>
      <c r="Z1251" s="239"/>
      <c r="AA1251" s="239"/>
      <c r="AB1251" s="239"/>
      <c r="AC1251" s="239"/>
      <c r="AD1251" s="239"/>
      <c r="AE1251" s="239"/>
      <c r="AF1251" s="239"/>
      <c r="AG1251" s="239"/>
      <c r="AH1251" s="239"/>
      <c r="AI1251" s="239"/>
      <c r="AJ1251" s="239"/>
      <c r="AK1251" s="239"/>
      <c r="AL1251" s="239"/>
      <c r="AM1251" s="239"/>
      <c r="AN1251" s="239"/>
      <c r="AO1251" s="239"/>
      <c r="AP1251" s="239"/>
      <c r="AQ1251" s="239"/>
      <c r="AR1251" s="239"/>
      <c r="AS1251" s="239"/>
      <c r="AT1251" s="239"/>
      <c r="AU1251" s="239"/>
      <c r="AV1251" s="239"/>
      <c r="AW1251" s="239"/>
      <c r="AX1251" s="239"/>
      <c r="AY1251" s="239"/>
    </row>
    <row r="1252" spans="1:51" ht="18" x14ac:dyDescent="0.2">
      <c r="A1252" s="254"/>
      <c r="B1252" s="219"/>
      <c r="C1252" s="219"/>
      <c r="D1252" s="219"/>
      <c r="E1252" s="219"/>
      <c r="F1252" s="219"/>
      <c r="G1252" s="219"/>
      <c r="H1252" s="219"/>
      <c r="I1252" s="219"/>
      <c r="J1252" s="219"/>
      <c r="K1252" s="219"/>
      <c r="L1252" s="219"/>
      <c r="M1252" s="219"/>
      <c r="N1252" s="219"/>
      <c r="O1252" s="219"/>
      <c r="P1252" s="219"/>
      <c r="Q1252" s="219"/>
      <c r="R1252" s="219"/>
      <c r="S1252" s="219"/>
      <c r="T1252" s="219"/>
      <c r="U1252" s="219"/>
      <c r="V1252" s="219"/>
      <c r="W1252" s="219"/>
      <c r="X1252" s="219"/>
      <c r="Y1252" s="219"/>
      <c r="Z1252" s="219"/>
      <c r="AA1252" s="219"/>
      <c r="AB1252" s="219"/>
      <c r="AC1252" s="219"/>
      <c r="AD1252" s="219"/>
      <c r="AE1252" s="219"/>
      <c r="AF1252" s="219"/>
      <c r="AG1252" s="219"/>
      <c r="AH1252" s="219"/>
      <c r="AI1252" s="219"/>
      <c r="AJ1252" s="219"/>
      <c r="AK1252" s="219"/>
      <c r="AL1252" s="219"/>
      <c r="AM1252" s="219"/>
      <c r="AN1252" s="219"/>
      <c r="AO1252" s="219"/>
      <c r="AP1252" s="219"/>
      <c r="AQ1252" s="219"/>
      <c r="AR1252" s="219"/>
      <c r="AS1252" s="219"/>
      <c r="AT1252" s="219"/>
      <c r="AU1252" s="219"/>
      <c r="AV1252" s="219"/>
      <c r="AW1252" s="219"/>
      <c r="AX1252" s="219"/>
      <c r="AY1252" s="219"/>
    </row>
    <row r="1253" spans="1:51" ht="15" x14ac:dyDescent="0.25">
      <c r="A1253" s="250"/>
      <c r="B1253" s="239"/>
      <c r="C1253" s="239"/>
      <c r="D1253" s="239"/>
      <c r="E1253" s="239"/>
      <c r="F1253" s="239"/>
      <c r="G1253" s="239"/>
      <c r="H1253" s="239"/>
      <c r="I1253" s="239"/>
      <c r="J1253" s="239"/>
      <c r="K1253" s="239"/>
      <c r="L1253" s="239"/>
      <c r="M1253" s="239"/>
      <c r="N1253" s="239"/>
      <c r="O1253" s="239"/>
      <c r="P1253" s="239"/>
      <c r="Q1253" s="239"/>
      <c r="R1253" s="239"/>
      <c r="S1253" s="239"/>
      <c r="T1253" s="239"/>
      <c r="U1253" s="239"/>
      <c r="V1253" s="239"/>
      <c r="W1253" s="239"/>
      <c r="X1253" s="239"/>
      <c r="Y1253" s="239"/>
      <c r="Z1253" s="239"/>
      <c r="AA1253" s="239"/>
      <c r="AB1253" s="239"/>
      <c r="AC1253" s="239"/>
      <c r="AD1253" s="239"/>
      <c r="AE1253" s="239"/>
      <c r="AF1253" s="239"/>
      <c r="AG1253" s="239"/>
      <c r="AH1253" s="239"/>
      <c r="AI1253" s="239"/>
      <c r="AJ1253" s="239"/>
      <c r="AK1253" s="239"/>
      <c r="AL1253" s="239"/>
      <c r="AM1253" s="239"/>
      <c r="AN1253" s="239"/>
      <c r="AO1253" s="239"/>
      <c r="AP1253" s="239"/>
      <c r="AQ1253" s="239"/>
      <c r="AR1253" s="239"/>
      <c r="AS1253" s="239"/>
      <c r="AT1253" s="239"/>
      <c r="AU1253" s="239"/>
      <c r="AV1253" s="239"/>
      <c r="AW1253" s="239"/>
      <c r="AX1253" s="239"/>
      <c r="AY1253" s="239"/>
    </row>
    <row r="1254" spans="1:51" ht="15" x14ac:dyDescent="0.25">
      <c r="A1254" s="250"/>
      <c r="B1254" s="239"/>
      <c r="C1254" s="239"/>
      <c r="D1254" s="239"/>
      <c r="E1254" s="239"/>
      <c r="F1254" s="239"/>
      <c r="G1254" s="239"/>
      <c r="H1254" s="239"/>
      <c r="I1254" s="239"/>
      <c r="J1254" s="239"/>
      <c r="K1254" s="239"/>
      <c r="L1254" s="239"/>
      <c r="M1254" s="239"/>
      <c r="N1254" s="239"/>
      <c r="O1254" s="239"/>
      <c r="P1254" s="239"/>
      <c r="Q1254" s="239"/>
      <c r="R1254" s="239"/>
      <c r="S1254" s="239"/>
      <c r="T1254" s="239"/>
      <c r="U1254" s="239"/>
      <c r="V1254" s="239"/>
      <c r="W1254" s="239"/>
      <c r="X1254" s="239"/>
      <c r="Y1254" s="239"/>
      <c r="Z1254" s="239"/>
      <c r="AA1254" s="239"/>
      <c r="AB1254" s="239"/>
      <c r="AC1254" s="239"/>
      <c r="AD1254" s="239"/>
      <c r="AE1254" s="239"/>
      <c r="AF1254" s="239"/>
      <c r="AG1254" s="239"/>
      <c r="AH1254" s="239"/>
      <c r="AI1254" s="239"/>
      <c r="AJ1254" s="239"/>
      <c r="AK1254" s="239"/>
      <c r="AL1254" s="239"/>
      <c r="AM1254" s="239"/>
      <c r="AN1254" s="239"/>
      <c r="AO1254" s="239"/>
      <c r="AP1254" s="239"/>
      <c r="AQ1254" s="239"/>
      <c r="AR1254" s="239"/>
      <c r="AS1254" s="239"/>
      <c r="AT1254" s="239"/>
      <c r="AU1254" s="239"/>
      <c r="AV1254" s="239"/>
      <c r="AW1254" s="239"/>
      <c r="AX1254" s="239"/>
      <c r="AY1254" s="239"/>
    </row>
    <row r="1255" spans="1:51" ht="15" x14ac:dyDescent="0.25">
      <c r="A1255" s="250"/>
      <c r="B1255" s="239"/>
      <c r="C1255" s="239"/>
      <c r="D1255" s="239"/>
      <c r="E1255" s="239"/>
      <c r="F1255" s="239"/>
      <c r="G1255" s="239"/>
      <c r="H1255" s="239"/>
      <c r="I1255" s="239"/>
      <c r="J1255" s="239"/>
      <c r="K1255" s="239"/>
      <c r="L1255" s="239"/>
      <c r="M1255" s="239"/>
      <c r="N1255" s="239"/>
      <c r="O1255" s="239"/>
      <c r="P1255" s="239"/>
      <c r="Q1255" s="239"/>
      <c r="R1255" s="239"/>
      <c r="S1255" s="239"/>
      <c r="T1255" s="239"/>
      <c r="U1255" s="239"/>
      <c r="V1255" s="239"/>
      <c r="W1255" s="239"/>
      <c r="X1255" s="239"/>
      <c r="Y1255" s="239"/>
      <c r="Z1255" s="239"/>
      <c r="AA1255" s="239"/>
      <c r="AB1255" s="239"/>
      <c r="AC1255" s="239"/>
      <c r="AD1255" s="239"/>
      <c r="AE1255" s="239"/>
      <c r="AF1255" s="239"/>
      <c r="AG1255" s="239"/>
      <c r="AH1255" s="239"/>
      <c r="AI1255" s="239"/>
      <c r="AJ1255" s="239"/>
      <c r="AK1255" s="239"/>
      <c r="AL1255" s="239"/>
      <c r="AM1255" s="239"/>
      <c r="AN1255" s="239"/>
      <c r="AO1255" s="239"/>
      <c r="AP1255" s="239"/>
      <c r="AQ1255" s="239"/>
      <c r="AR1255" s="239"/>
      <c r="AS1255" s="239"/>
      <c r="AT1255" s="239"/>
      <c r="AU1255" s="239"/>
      <c r="AV1255" s="239"/>
      <c r="AW1255" s="239"/>
      <c r="AX1255" s="239"/>
      <c r="AY1255" s="239"/>
    </row>
    <row r="1256" spans="1:51" ht="18" x14ac:dyDescent="0.25">
      <c r="A1256" s="251"/>
      <c r="B1256" s="219"/>
      <c r="C1256" s="219"/>
      <c r="D1256" s="219"/>
      <c r="E1256" s="219"/>
      <c r="F1256" s="219"/>
      <c r="G1256" s="219"/>
      <c r="H1256" s="219"/>
      <c r="I1256" s="219"/>
      <c r="J1256" s="219"/>
      <c r="K1256" s="219"/>
      <c r="L1256" s="219"/>
      <c r="M1256" s="219"/>
      <c r="N1256" s="219"/>
      <c r="O1256" s="219"/>
      <c r="P1256" s="219"/>
      <c r="Q1256" s="219"/>
      <c r="R1256" s="219"/>
      <c r="S1256" s="219"/>
      <c r="T1256" s="219"/>
      <c r="U1256" s="219"/>
      <c r="V1256" s="219"/>
      <c r="W1256" s="219"/>
      <c r="X1256" s="219"/>
      <c r="Y1256" s="219"/>
      <c r="Z1256" s="219"/>
      <c r="AA1256" s="219"/>
      <c r="AB1256" s="219"/>
      <c r="AC1256" s="219"/>
      <c r="AD1256" s="219"/>
      <c r="AE1256" s="219"/>
      <c r="AF1256" s="219"/>
      <c r="AG1256" s="219"/>
      <c r="AH1256" s="219"/>
      <c r="AI1256" s="219"/>
      <c r="AJ1256" s="219"/>
      <c r="AK1256" s="219"/>
      <c r="AL1256" s="219"/>
      <c r="AM1256" s="219"/>
      <c r="AN1256" s="219"/>
      <c r="AO1256" s="219"/>
      <c r="AP1256" s="219"/>
      <c r="AQ1256" s="219"/>
      <c r="AR1256" s="219"/>
      <c r="AS1256" s="219"/>
      <c r="AT1256" s="219"/>
      <c r="AU1256" s="219"/>
      <c r="AV1256" s="219"/>
      <c r="AW1256" s="219"/>
      <c r="AX1256" s="219"/>
      <c r="AY1256" s="219"/>
    </row>
    <row r="1257" spans="1:51" ht="15" x14ac:dyDescent="0.25">
      <c r="A1257" s="250"/>
      <c r="B1257" s="239"/>
      <c r="C1257" s="239"/>
      <c r="D1257" s="239"/>
      <c r="E1257" s="239"/>
      <c r="F1257" s="239"/>
      <c r="G1257" s="239"/>
      <c r="H1257" s="239"/>
      <c r="I1257" s="239"/>
      <c r="J1257" s="239"/>
      <c r="K1257" s="239"/>
      <c r="L1257" s="239"/>
      <c r="M1257" s="239"/>
      <c r="N1257" s="239"/>
      <c r="O1257" s="239"/>
      <c r="P1257" s="239"/>
      <c r="Q1257" s="239"/>
      <c r="R1257" s="239"/>
      <c r="S1257" s="239"/>
      <c r="T1257" s="239"/>
      <c r="U1257" s="239"/>
      <c r="V1257" s="239"/>
      <c r="W1257" s="239"/>
      <c r="X1257" s="239"/>
      <c r="Y1257" s="239"/>
      <c r="Z1257" s="239"/>
      <c r="AA1257" s="239"/>
      <c r="AB1257" s="239"/>
      <c r="AC1257" s="239"/>
      <c r="AD1257" s="239"/>
      <c r="AE1257" s="239"/>
      <c r="AF1257" s="239"/>
      <c r="AG1257" s="239"/>
      <c r="AH1257" s="239"/>
      <c r="AI1257" s="239"/>
      <c r="AJ1257" s="239"/>
      <c r="AK1257" s="239"/>
      <c r="AL1257" s="239"/>
      <c r="AM1257" s="239"/>
      <c r="AN1257" s="239"/>
      <c r="AO1257" s="239"/>
      <c r="AP1257" s="239"/>
      <c r="AQ1257" s="239"/>
      <c r="AR1257" s="239"/>
      <c r="AS1257" s="239"/>
      <c r="AT1257" s="239"/>
      <c r="AU1257" s="239"/>
      <c r="AV1257" s="239"/>
      <c r="AW1257" s="239"/>
      <c r="AX1257" s="239"/>
      <c r="AY1257" s="239"/>
    </row>
    <row r="1258" spans="1:51" ht="15" x14ac:dyDescent="0.25">
      <c r="A1258" s="250"/>
      <c r="B1258" s="239"/>
      <c r="C1258" s="239"/>
      <c r="D1258" s="239"/>
      <c r="E1258" s="239"/>
      <c r="F1258" s="239"/>
      <c r="G1258" s="239"/>
      <c r="H1258" s="239"/>
      <c r="I1258" s="239"/>
      <c r="J1258" s="239"/>
      <c r="K1258" s="239"/>
      <c r="L1258" s="239"/>
      <c r="M1258" s="239"/>
      <c r="N1258" s="239"/>
      <c r="O1258" s="239"/>
      <c r="P1258" s="239"/>
      <c r="Q1258" s="239"/>
      <c r="R1258" s="239"/>
      <c r="S1258" s="239"/>
      <c r="T1258" s="239"/>
      <c r="U1258" s="239"/>
      <c r="V1258" s="239"/>
      <c r="W1258" s="239"/>
      <c r="X1258" s="239"/>
      <c r="Y1258" s="239"/>
      <c r="Z1258" s="239"/>
      <c r="AA1258" s="239"/>
      <c r="AB1258" s="239"/>
      <c r="AC1258" s="239"/>
      <c r="AD1258" s="239"/>
      <c r="AE1258" s="239"/>
      <c r="AF1258" s="239"/>
      <c r="AG1258" s="239"/>
      <c r="AH1258" s="239"/>
      <c r="AI1258" s="239"/>
      <c r="AJ1258" s="239"/>
      <c r="AK1258" s="239"/>
      <c r="AL1258" s="239"/>
      <c r="AM1258" s="239"/>
      <c r="AN1258" s="239"/>
      <c r="AO1258" s="239"/>
      <c r="AP1258" s="239"/>
      <c r="AQ1258" s="239"/>
      <c r="AR1258" s="239"/>
      <c r="AS1258" s="239"/>
      <c r="AT1258" s="239"/>
      <c r="AU1258" s="239"/>
      <c r="AV1258" s="239"/>
      <c r="AW1258" s="239"/>
      <c r="AX1258" s="239"/>
      <c r="AY1258" s="239"/>
    </row>
    <row r="1259" spans="1:51" ht="18" x14ac:dyDescent="0.25">
      <c r="A1259" s="251"/>
      <c r="B1259" s="219"/>
      <c r="C1259" s="219"/>
      <c r="D1259" s="219"/>
      <c r="E1259" s="219"/>
      <c r="F1259" s="219"/>
      <c r="G1259" s="219"/>
      <c r="H1259" s="219"/>
      <c r="I1259" s="219"/>
      <c r="J1259" s="219"/>
      <c r="K1259" s="219"/>
      <c r="L1259" s="219"/>
      <c r="M1259" s="219"/>
      <c r="N1259" s="219"/>
      <c r="O1259" s="219"/>
      <c r="P1259" s="219"/>
      <c r="Q1259" s="219"/>
      <c r="R1259" s="219"/>
      <c r="S1259" s="219"/>
      <c r="T1259" s="219"/>
      <c r="U1259" s="219"/>
      <c r="V1259" s="219"/>
      <c r="W1259" s="219"/>
      <c r="X1259" s="219"/>
      <c r="Y1259" s="219"/>
      <c r="Z1259" s="219"/>
      <c r="AA1259" s="219"/>
      <c r="AB1259" s="219"/>
      <c r="AC1259" s="219"/>
      <c r="AD1259" s="219"/>
      <c r="AE1259" s="219"/>
      <c r="AF1259" s="219"/>
      <c r="AG1259" s="219"/>
      <c r="AH1259" s="219"/>
      <c r="AI1259" s="219"/>
      <c r="AJ1259" s="219"/>
      <c r="AK1259" s="219"/>
      <c r="AL1259" s="219"/>
      <c r="AM1259" s="219"/>
      <c r="AN1259" s="219"/>
      <c r="AO1259" s="219"/>
      <c r="AP1259" s="219"/>
      <c r="AQ1259" s="219"/>
      <c r="AR1259" s="219"/>
      <c r="AS1259" s="219"/>
      <c r="AT1259" s="219"/>
      <c r="AU1259" s="219"/>
      <c r="AV1259" s="219"/>
      <c r="AW1259" s="219"/>
      <c r="AX1259" s="219"/>
      <c r="AY1259" s="219"/>
    </row>
    <row r="1260" spans="1:51" ht="15" x14ac:dyDescent="0.25">
      <c r="A1260" s="250"/>
      <c r="B1260" s="239"/>
      <c r="C1260" s="239"/>
      <c r="D1260" s="239"/>
      <c r="E1260" s="239"/>
      <c r="F1260" s="239"/>
      <c r="G1260" s="239"/>
      <c r="H1260" s="239"/>
      <c r="I1260" s="239"/>
      <c r="J1260" s="239"/>
      <c r="K1260" s="239"/>
      <c r="L1260" s="239"/>
      <c r="M1260" s="239"/>
      <c r="N1260" s="239"/>
      <c r="O1260" s="239"/>
      <c r="P1260" s="239"/>
      <c r="Q1260" s="239"/>
      <c r="R1260" s="239"/>
      <c r="S1260" s="239"/>
      <c r="T1260" s="239"/>
      <c r="U1260" s="239"/>
      <c r="V1260" s="239"/>
      <c r="W1260" s="239"/>
      <c r="X1260" s="239"/>
      <c r="Y1260" s="239"/>
      <c r="Z1260" s="239"/>
      <c r="AA1260" s="239"/>
      <c r="AB1260" s="239"/>
      <c r="AC1260" s="239"/>
      <c r="AD1260" s="239"/>
      <c r="AE1260" s="239"/>
      <c r="AF1260" s="239"/>
      <c r="AG1260" s="239"/>
      <c r="AH1260" s="239"/>
      <c r="AI1260" s="239"/>
      <c r="AJ1260" s="239"/>
      <c r="AK1260" s="239"/>
      <c r="AL1260" s="239"/>
      <c r="AM1260" s="239"/>
      <c r="AN1260" s="239"/>
      <c r="AO1260" s="239"/>
      <c r="AP1260" s="239"/>
      <c r="AQ1260" s="239"/>
      <c r="AR1260" s="239"/>
      <c r="AS1260" s="239"/>
      <c r="AT1260" s="239"/>
      <c r="AU1260" s="239"/>
      <c r="AV1260" s="239"/>
      <c r="AW1260" s="239"/>
      <c r="AX1260" s="239"/>
      <c r="AY1260" s="239"/>
    </row>
    <row r="1261" spans="1:51" ht="15" x14ac:dyDescent="0.25">
      <c r="A1261" s="250"/>
      <c r="B1261" s="239"/>
      <c r="C1261" s="239"/>
      <c r="D1261" s="239"/>
      <c r="E1261" s="239"/>
      <c r="F1261" s="239"/>
      <c r="G1261" s="239"/>
      <c r="H1261" s="239"/>
      <c r="I1261" s="239"/>
      <c r="J1261" s="239"/>
      <c r="K1261" s="239"/>
      <c r="L1261" s="239"/>
      <c r="M1261" s="239"/>
      <c r="N1261" s="239"/>
      <c r="O1261" s="239"/>
      <c r="P1261" s="239"/>
      <c r="Q1261" s="239"/>
      <c r="R1261" s="239"/>
      <c r="S1261" s="239"/>
      <c r="T1261" s="239"/>
      <c r="U1261" s="239"/>
      <c r="V1261" s="239"/>
      <c r="W1261" s="239"/>
      <c r="X1261" s="239"/>
      <c r="Y1261" s="239"/>
      <c r="Z1261" s="239"/>
      <c r="AA1261" s="239"/>
      <c r="AB1261" s="239"/>
      <c r="AC1261" s="239"/>
      <c r="AD1261" s="239"/>
      <c r="AE1261" s="239"/>
      <c r="AF1261" s="239"/>
      <c r="AG1261" s="239"/>
      <c r="AH1261" s="239"/>
      <c r="AI1261" s="239"/>
      <c r="AJ1261" s="239"/>
      <c r="AK1261" s="239"/>
      <c r="AL1261" s="239"/>
      <c r="AM1261" s="239"/>
      <c r="AN1261" s="239"/>
      <c r="AO1261" s="239"/>
      <c r="AP1261" s="239"/>
      <c r="AQ1261" s="239"/>
      <c r="AR1261" s="239"/>
      <c r="AS1261" s="239"/>
      <c r="AT1261" s="239"/>
      <c r="AU1261" s="239"/>
      <c r="AV1261" s="239"/>
      <c r="AW1261" s="239"/>
      <c r="AX1261" s="239"/>
      <c r="AY1261" s="239"/>
    </row>
    <row r="1262" spans="1:51" ht="15" x14ac:dyDescent="0.25">
      <c r="A1262" s="250"/>
      <c r="B1262" s="239"/>
      <c r="C1262" s="239"/>
      <c r="D1262" s="239"/>
      <c r="E1262" s="239"/>
      <c r="F1262" s="239"/>
      <c r="G1262" s="239"/>
      <c r="H1262" s="239"/>
      <c r="I1262" s="239"/>
      <c r="J1262" s="239"/>
      <c r="K1262" s="239"/>
      <c r="L1262" s="239"/>
      <c r="M1262" s="239"/>
      <c r="N1262" s="239"/>
      <c r="O1262" s="239"/>
      <c r="P1262" s="239"/>
      <c r="Q1262" s="239"/>
      <c r="R1262" s="239"/>
      <c r="S1262" s="239"/>
      <c r="T1262" s="239"/>
      <c r="U1262" s="239"/>
      <c r="V1262" s="239"/>
      <c r="W1262" s="239"/>
      <c r="X1262" s="239"/>
      <c r="Y1262" s="239"/>
      <c r="Z1262" s="239"/>
      <c r="AA1262" s="239"/>
      <c r="AB1262" s="239"/>
      <c r="AC1262" s="239"/>
      <c r="AD1262" s="239"/>
      <c r="AE1262" s="239"/>
      <c r="AF1262" s="239"/>
      <c r="AG1262" s="239"/>
      <c r="AH1262" s="239"/>
      <c r="AI1262" s="239"/>
      <c r="AJ1262" s="239"/>
      <c r="AK1262" s="239"/>
      <c r="AL1262" s="239"/>
      <c r="AM1262" s="239"/>
      <c r="AN1262" s="239"/>
      <c r="AO1262" s="239"/>
      <c r="AP1262" s="239"/>
      <c r="AQ1262" s="239"/>
      <c r="AR1262" s="239"/>
      <c r="AS1262" s="239"/>
      <c r="AT1262" s="239"/>
      <c r="AU1262" s="239"/>
      <c r="AV1262" s="239"/>
      <c r="AW1262" s="239"/>
      <c r="AX1262" s="239"/>
      <c r="AY1262" s="239"/>
    </row>
    <row r="1263" spans="1:51" ht="18" x14ac:dyDescent="0.25">
      <c r="A1263" s="251"/>
      <c r="B1263" s="219"/>
      <c r="C1263" s="219"/>
      <c r="D1263" s="219"/>
      <c r="E1263" s="219"/>
      <c r="F1263" s="219"/>
      <c r="G1263" s="219"/>
      <c r="H1263" s="219"/>
      <c r="I1263" s="219"/>
      <c r="J1263" s="219"/>
      <c r="K1263" s="219"/>
      <c r="L1263" s="219"/>
      <c r="M1263" s="219"/>
      <c r="N1263" s="219"/>
      <c r="O1263" s="219"/>
      <c r="P1263" s="219"/>
      <c r="Q1263" s="219"/>
      <c r="R1263" s="219"/>
      <c r="S1263" s="219"/>
      <c r="T1263" s="219"/>
      <c r="U1263" s="219"/>
      <c r="V1263" s="219"/>
      <c r="W1263" s="219"/>
      <c r="X1263" s="219"/>
      <c r="Y1263" s="219"/>
      <c r="Z1263" s="219"/>
      <c r="AA1263" s="219"/>
      <c r="AB1263" s="219"/>
      <c r="AC1263" s="219"/>
      <c r="AD1263" s="219"/>
      <c r="AE1263" s="219"/>
      <c r="AF1263" s="219"/>
      <c r="AG1263" s="219"/>
      <c r="AH1263" s="219"/>
      <c r="AI1263" s="219"/>
      <c r="AJ1263" s="219"/>
      <c r="AK1263" s="219"/>
      <c r="AL1263" s="219"/>
      <c r="AM1263" s="219"/>
      <c r="AN1263" s="219"/>
      <c r="AO1263" s="219"/>
      <c r="AP1263" s="219"/>
      <c r="AQ1263" s="219"/>
      <c r="AR1263" s="219"/>
      <c r="AS1263" s="219"/>
      <c r="AT1263" s="219"/>
      <c r="AU1263" s="219"/>
      <c r="AV1263" s="219"/>
      <c r="AW1263" s="219"/>
      <c r="AX1263" s="219"/>
      <c r="AY1263" s="219"/>
    </row>
    <row r="1264" spans="1:51" ht="15" x14ac:dyDescent="0.25">
      <c r="A1264" s="250"/>
      <c r="B1264" s="239"/>
      <c r="C1264" s="239"/>
      <c r="D1264" s="239"/>
      <c r="E1264" s="239"/>
      <c r="F1264" s="239"/>
      <c r="G1264" s="239"/>
      <c r="H1264" s="239"/>
      <c r="I1264" s="239"/>
      <c r="J1264" s="239"/>
      <c r="K1264" s="239"/>
      <c r="L1264" s="239"/>
      <c r="M1264" s="239"/>
      <c r="N1264" s="239"/>
      <c r="O1264" s="239"/>
      <c r="P1264" s="239"/>
      <c r="Q1264" s="239"/>
      <c r="R1264" s="239"/>
      <c r="S1264" s="239"/>
      <c r="T1264" s="239"/>
      <c r="U1264" s="239"/>
      <c r="V1264" s="239"/>
      <c r="W1264" s="239"/>
      <c r="X1264" s="239"/>
      <c r="Y1264" s="239"/>
      <c r="Z1264" s="239"/>
      <c r="AA1264" s="239"/>
      <c r="AB1264" s="239"/>
      <c r="AC1264" s="239"/>
      <c r="AD1264" s="239"/>
      <c r="AE1264" s="239"/>
      <c r="AF1264" s="239"/>
      <c r="AG1264" s="239"/>
      <c r="AH1264" s="239"/>
      <c r="AI1264" s="239"/>
      <c r="AJ1264" s="239"/>
      <c r="AK1264" s="239"/>
      <c r="AL1264" s="239"/>
      <c r="AM1264" s="239"/>
      <c r="AN1264" s="239"/>
      <c r="AO1264" s="239"/>
      <c r="AP1264" s="239"/>
      <c r="AQ1264" s="239"/>
      <c r="AR1264" s="239"/>
      <c r="AS1264" s="239"/>
      <c r="AT1264" s="239"/>
      <c r="AU1264" s="239"/>
      <c r="AV1264" s="239"/>
      <c r="AW1264" s="239"/>
      <c r="AX1264" s="239"/>
      <c r="AY1264" s="239"/>
    </row>
    <row r="1265" spans="1:51" ht="15" x14ac:dyDescent="0.25">
      <c r="A1265" s="250"/>
      <c r="B1265" s="239"/>
      <c r="C1265" s="239"/>
      <c r="D1265" s="239"/>
      <c r="E1265" s="239"/>
      <c r="F1265" s="239"/>
      <c r="G1265" s="239"/>
      <c r="H1265" s="239"/>
      <c r="I1265" s="239"/>
      <c r="J1265" s="239"/>
      <c r="K1265" s="239"/>
      <c r="L1265" s="239"/>
      <c r="M1265" s="239"/>
      <c r="N1265" s="239"/>
      <c r="O1265" s="239"/>
      <c r="P1265" s="239"/>
      <c r="Q1265" s="239"/>
      <c r="R1265" s="239"/>
      <c r="S1265" s="239"/>
      <c r="T1265" s="239"/>
      <c r="U1265" s="239"/>
      <c r="V1265" s="239"/>
      <c r="W1265" s="239"/>
      <c r="X1265" s="239"/>
      <c r="Y1265" s="239"/>
      <c r="Z1265" s="239"/>
      <c r="AA1265" s="239"/>
      <c r="AB1265" s="239"/>
      <c r="AC1265" s="239"/>
      <c r="AD1265" s="239"/>
      <c r="AE1265" s="239"/>
      <c r="AF1265" s="239"/>
      <c r="AG1265" s="239"/>
      <c r="AH1265" s="239"/>
      <c r="AI1265" s="239"/>
      <c r="AJ1265" s="239"/>
      <c r="AK1265" s="239"/>
      <c r="AL1265" s="239"/>
      <c r="AM1265" s="239"/>
      <c r="AN1265" s="239"/>
      <c r="AO1265" s="239"/>
      <c r="AP1265" s="239"/>
      <c r="AQ1265" s="239"/>
      <c r="AR1265" s="239"/>
      <c r="AS1265" s="239"/>
      <c r="AT1265" s="239"/>
      <c r="AU1265" s="239"/>
      <c r="AV1265" s="239"/>
      <c r="AW1265" s="239"/>
      <c r="AX1265" s="239"/>
      <c r="AY1265" s="239"/>
    </row>
    <row r="1266" spans="1:51" ht="18" x14ac:dyDescent="0.25">
      <c r="A1266" s="251"/>
      <c r="B1266" s="219"/>
      <c r="C1266" s="219"/>
      <c r="D1266" s="219"/>
      <c r="E1266" s="219"/>
      <c r="F1266" s="219"/>
      <c r="G1266" s="219"/>
      <c r="H1266" s="219"/>
      <c r="I1266" s="219"/>
      <c r="J1266" s="219"/>
      <c r="K1266" s="219"/>
      <c r="L1266" s="219"/>
      <c r="M1266" s="219"/>
      <c r="N1266" s="219"/>
      <c r="O1266" s="219"/>
      <c r="P1266" s="219"/>
      <c r="Q1266" s="219"/>
      <c r="R1266" s="219"/>
      <c r="S1266" s="219"/>
      <c r="T1266" s="219"/>
      <c r="U1266" s="219"/>
      <c r="V1266" s="219"/>
      <c r="W1266" s="219"/>
      <c r="X1266" s="219"/>
      <c r="Y1266" s="219"/>
      <c r="Z1266" s="219"/>
      <c r="AA1266" s="219"/>
      <c r="AB1266" s="219"/>
      <c r="AC1266" s="219"/>
      <c r="AD1266" s="219"/>
      <c r="AE1266" s="219"/>
      <c r="AF1266" s="219"/>
      <c r="AG1266" s="219"/>
      <c r="AH1266" s="219"/>
      <c r="AI1266" s="219"/>
      <c r="AJ1266" s="219"/>
      <c r="AK1266" s="219"/>
      <c r="AL1266" s="219"/>
      <c r="AM1266" s="219"/>
      <c r="AN1266" s="219"/>
      <c r="AO1266" s="219"/>
      <c r="AP1266" s="219"/>
      <c r="AQ1266" s="219"/>
      <c r="AR1266" s="219"/>
      <c r="AS1266" s="219"/>
      <c r="AT1266" s="219"/>
      <c r="AU1266" s="219"/>
      <c r="AV1266" s="219"/>
      <c r="AW1266" s="219"/>
      <c r="AX1266" s="219"/>
      <c r="AY1266" s="219"/>
    </row>
    <row r="1267" spans="1:51" ht="15" x14ac:dyDescent="0.25">
      <c r="A1267" s="250"/>
      <c r="B1267" s="239"/>
      <c r="C1267" s="239"/>
      <c r="D1267" s="239"/>
      <c r="E1267" s="239"/>
      <c r="F1267" s="239"/>
      <c r="G1267" s="239"/>
      <c r="H1267" s="239"/>
      <c r="I1267" s="239"/>
      <c r="J1267" s="239"/>
      <c r="K1267" s="239"/>
      <c r="L1267" s="239"/>
      <c r="M1267" s="239"/>
      <c r="N1267" s="239"/>
      <c r="O1267" s="239"/>
      <c r="P1267" s="239"/>
      <c r="Q1267" s="239"/>
      <c r="R1267" s="239"/>
      <c r="S1267" s="239"/>
      <c r="T1267" s="239"/>
      <c r="U1267" s="239"/>
      <c r="V1267" s="239"/>
      <c r="W1267" s="239"/>
      <c r="X1267" s="239"/>
      <c r="Y1267" s="239"/>
      <c r="Z1267" s="239"/>
      <c r="AA1267" s="239"/>
      <c r="AB1267" s="239"/>
      <c r="AC1267" s="239"/>
      <c r="AD1267" s="239"/>
      <c r="AE1267" s="239"/>
      <c r="AF1267" s="239"/>
      <c r="AG1267" s="239"/>
      <c r="AH1267" s="239"/>
      <c r="AI1267" s="239"/>
      <c r="AJ1267" s="239"/>
      <c r="AK1267" s="239"/>
      <c r="AL1267" s="239"/>
      <c r="AM1267" s="239"/>
      <c r="AN1267" s="239"/>
      <c r="AO1267" s="239"/>
      <c r="AP1267" s="239"/>
      <c r="AQ1267" s="239"/>
      <c r="AR1267" s="239"/>
      <c r="AS1267" s="239"/>
      <c r="AT1267" s="239"/>
      <c r="AU1267" s="239"/>
      <c r="AV1267" s="239"/>
      <c r="AW1267" s="239"/>
      <c r="AX1267" s="239"/>
      <c r="AY1267" s="239"/>
    </row>
    <row r="1268" spans="1:51" ht="18" x14ac:dyDescent="0.2">
      <c r="A1268" s="254"/>
      <c r="B1268" s="219"/>
      <c r="C1268" s="219"/>
      <c r="D1268" s="219"/>
      <c r="E1268" s="219"/>
      <c r="F1268" s="219"/>
      <c r="G1268" s="219"/>
      <c r="H1268" s="219"/>
      <c r="I1268" s="219"/>
      <c r="J1268" s="219"/>
      <c r="K1268" s="219"/>
      <c r="L1268" s="219"/>
      <c r="M1268" s="219"/>
      <c r="N1268" s="219"/>
      <c r="O1268" s="219"/>
      <c r="P1268" s="219"/>
      <c r="Q1268" s="219"/>
      <c r="R1268" s="219"/>
      <c r="S1268" s="219"/>
      <c r="T1268" s="219"/>
      <c r="U1268" s="219"/>
      <c r="V1268" s="219"/>
      <c r="W1268" s="219"/>
      <c r="X1268" s="219"/>
      <c r="Y1268" s="219"/>
      <c r="Z1268" s="219"/>
      <c r="AA1268" s="219"/>
      <c r="AB1268" s="219"/>
      <c r="AC1268" s="219"/>
      <c r="AD1268" s="219"/>
      <c r="AE1268" s="219"/>
      <c r="AF1268" s="219"/>
      <c r="AG1268" s="219"/>
      <c r="AH1268" s="219"/>
      <c r="AI1268" s="219"/>
      <c r="AJ1268" s="219"/>
      <c r="AK1268" s="219"/>
      <c r="AL1268" s="219"/>
      <c r="AM1268" s="219"/>
      <c r="AN1268" s="219"/>
      <c r="AO1268" s="219"/>
      <c r="AP1268" s="219"/>
      <c r="AQ1268" s="219"/>
      <c r="AR1268" s="219"/>
      <c r="AS1268" s="219"/>
      <c r="AT1268" s="219"/>
      <c r="AU1268" s="219"/>
      <c r="AV1268" s="219"/>
      <c r="AW1268" s="219"/>
      <c r="AX1268" s="219"/>
      <c r="AY1268" s="219"/>
    </row>
    <row r="1269" spans="1:51" ht="15" x14ac:dyDescent="0.25">
      <c r="A1269" s="250"/>
      <c r="B1269" s="239"/>
      <c r="C1269" s="239"/>
      <c r="D1269" s="239"/>
      <c r="E1269" s="239"/>
      <c r="F1269" s="239"/>
      <c r="G1269" s="239"/>
      <c r="H1269" s="239"/>
      <c r="I1269" s="239"/>
      <c r="J1269" s="239"/>
      <c r="K1269" s="239"/>
      <c r="L1269" s="239"/>
      <c r="M1269" s="239"/>
      <c r="N1269" s="239"/>
      <c r="O1269" s="239"/>
      <c r="P1269" s="239"/>
      <c r="Q1269" s="239"/>
      <c r="R1269" s="239"/>
      <c r="S1269" s="239"/>
      <c r="T1269" s="239"/>
      <c r="U1269" s="239"/>
      <c r="V1269" s="239"/>
      <c r="W1269" s="239"/>
      <c r="X1269" s="239"/>
      <c r="Y1269" s="239"/>
      <c r="Z1269" s="239"/>
      <c r="AA1269" s="239"/>
      <c r="AB1269" s="239"/>
      <c r="AC1269" s="239"/>
      <c r="AD1269" s="239"/>
      <c r="AE1269" s="239"/>
      <c r="AF1269" s="239"/>
      <c r="AG1269" s="239"/>
      <c r="AH1269" s="239"/>
      <c r="AI1269" s="239"/>
      <c r="AJ1269" s="239"/>
      <c r="AK1269" s="239"/>
      <c r="AL1269" s="239"/>
      <c r="AM1269" s="239"/>
      <c r="AN1269" s="239"/>
      <c r="AO1269" s="239"/>
      <c r="AP1269" s="239"/>
      <c r="AQ1269" s="239"/>
      <c r="AR1269" s="239"/>
      <c r="AS1269" s="239"/>
      <c r="AT1269" s="239"/>
      <c r="AU1269" s="239"/>
      <c r="AV1269" s="239"/>
      <c r="AW1269" s="239"/>
      <c r="AX1269" s="239"/>
      <c r="AY1269" s="239"/>
    </row>
    <row r="1270" spans="1:51" ht="15" x14ac:dyDescent="0.25">
      <c r="A1270" s="250"/>
      <c r="B1270" s="239"/>
      <c r="C1270" s="239"/>
      <c r="D1270" s="239"/>
      <c r="E1270" s="239"/>
      <c r="F1270" s="239"/>
      <c r="G1270" s="239"/>
      <c r="H1270" s="239"/>
      <c r="I1270" s="239"/>
      <c r="J1270" s="239"/>
      <c r="K1270" s="239"/>
      <c r="L1270" s="239"/>
      <c r="M1270" s="239"/>
      <c r="N1270" s="239"/>
      <c r="O1270" s="239"/>
      <c r="P1270" s="239"/>
      <c r="Q1270" s="239"/>
      <c r="R1270" s="239"/>
      <c r="S1270" s="239"/>
      <c r="T1270" s="239"/>
      <c r="U1270" s="239"/>
      <c r="V1270" s="239"/>
      <c r="W1270" s="239"/>
      <c r="X1270" s="239"/>
      <c r="Y1270" s="239"/>
      <c r="Z1270" s="239"/>
      <c r="AA1270" s="239"/>
      <c r="AB1270" s="239"/>
      <c r="AC1270" s="239"/>
      <c r="AD1270" s="239"/>
      <c r="AE1270" s="239"/>
      <c r="AF1270" s="239"/>
      <c r="AG1270" s="239"/>
      <c r="AH1270" s="239"/>
      <c r="AI1270" s="239"/>
      <c r="AJ1270" s="239"/>
      <c r="AK1270" s="239"/>
      <c r="AL1270" s="239"/>
      <c r="AM1270" s="239"/>
      <c r="AN1270" s="239"/>
      <c r="AO1270" s="239"/>
      <c r="AP1270" s="239"/>
      <c r="AQ1270" s="239"/>
      <c r="AR1270" s="239"/>
      <c r="AS1270" s="239"/>
      <c r="AT1270" s="239"/>
      <c r="AU1270" s="239"/>
      <c r="AV1270" s="239"/>
      <c r="AW1270" s="239"/>
      <c r="AX1270" s="239"/>
      <c r="AY1270" s="239"/>
    </row>
    <row r="1271" spans="1:51" ht="18" x14ac:dyDescent="0.25">
      <c r="A1271" s="251"/>
      <c r="B1271" s="219"/>
      <c r="C1271" s="219"/>
      <c r="D1271" s="219"/>
      <c r="E1271" s="219"/>
      <c r="F1271" s="219"/>
      <c r="G1271" s="219"/>
      <c r="H1271" s="219"/>
      <c r="I1271" s="219"/>
      <c r="J1271" s="219"/>
      <c r="K1271" s="219"/>
      <c r="L1271" s="219"/>
      <c r="M1271" s="219"/>
      <c r="N1271" s="219"/>
      <c r="O1271" s="219"/>
      <c r="P1271" s="219"/>
      <c r="Q1271" s="219"/>
      <c r="R1271" s="219"/>
      <c r="S1271" s="219"/>
      <c r="T1271" s="219"/>
      <c r="U1271" s="219"/>
      <c r="V1271" s="219"/>
      <c r="W1271" s="219"/>
      <c r="X1271" s="219"/>
      <c r="Y1271" s="219"/>
      <c r="Z1271" s="219"/>
      <c r="AA1271" s="219"/>
      <c r="AB1271" s="219"/>
      <c r="AC1271" s="219"/>
      <c r="AD1271" s="219"/>
      <c r="AE1271" s="219"/>
      <c r="AF1271" s="219"/>
      <c r="AG1271" s="219"/>
      <c r="AH1271" s="219"/>
      <c r="AI1271" s="219"/>
      <c r="AJ1271" s="219"/>
      <c r="AK1271" s="219"/>
      <c r="AL1271" s="219"/>
      <c r="AM1271" s="219"/>
      <c r="AN1271" s="219"/>
      <c r="AO1271" s="219"/>
      <c r="AP1271" s="219"/>
      <c r="AQ1271" s="219"/>
      <c r="AR1271" s="219"/>
      <c r="AS1271" s="219"/>
      <c r="AT1271" s="219"/>
      <c r="AU1271" s="219"/>
      <c r="AV1271" s="219"/>
      <c r="AW1271" s="219"/>
      <c r="AX1271" s="219"/>
      <c r="AY1271" s="219"/>
    </row>
    <row r="1272" spans="1:51" ht="15" x14ac:dyDescent="0.25">
      <c r="A1272" s="250"/>
      <c r="B1272" s="239"/>
      <c r="C1272" s="239"/>
      <c r="D1272" s="239"/>
      <c r="E1272" s="239"/>
      <c r="F1272" s="239"/>
      <c r="G1272" s="239"/>
      <c r="H1272" s="239"/>
      <c r="I1272" s="239"/>
      <c r="J1272" s="239"/>
      <c r="K1272" s="239"/>
      <c r="L1272" s="239"/>
      <c r="M1272" s="239"/>
      <c r="N1272" s="239"/>
      <c r="O1272" s="239"/>
      <c r="P1272" s="239"/>
      <c r="Q1272" s="239"/>
      <c r="R1272" s="239"/>
      <c r="S1272" s="239"/>
      <c r="T1272" s="239"/>
      <c r="U1272" s="239"/>
      <c r="V1272" s="239"/>
      <c r="W1272" s="239"/>
      <c r="X1272" s="239"/>
      <c r="Y1272" s="239"/>
      <c r="Z1272" s="239"/>
      <c r="AA1272" s="239"/>
      <c r="AB1272" s="239"/>
      <c r="AC1272" s="239"/>
      <c r="AD1272" s="239"/>
      <c r="AE1272" s="239"/>
      <c r="AF1272" s="239"/>
      <c r="AG1272" s="239"/>
      <c r="AH1272" s="239"/>
      <c r="AI1272" s="239"/>
      <c r="AJ1272" s="239"/>
      <c r="AK1272" s="239"/>
      <c r="AL1272" s="239"/>
      <c r="AM1272" s="239"/>
      <c r="AN1272" s="239"/>
      <c r="AO1272" s="239"/>
      <c r="AP1272" s="239"/>
      <c r="AQ1272" s="239"/>
      <c r="AR1272" s="239"/>
      <c r="AS1272" s="239"/>
      <c r="AT1272" s="239"/>
      <c r="AU1272" s="239"/>
      <c r="AV1272" s="239"/>
      <c r="AW1272" s="239"/>
      <c r="AX1272" s="239"/>
      <c r="AY1272" s="239"/>
    </row>
    <row r="1273" spans="1:51" ht="18" x14ac:dyDescent="0.2">
      <c r="A1273" s="252"/>
      <c r="B1273" s="219"/>
      <c r="C1273" s="219"/>
      <c r="D1273" s="219"/>
      <c r="E1273" s="219"/>
      <c r="F1273" s="219"/>
      <c r="G1273" s="219"/>
      <c r="H1273" s="219"/>
      <c r="I1273" s="219"/>
      <c r="J1273" s="219"/>
      <c r="K1273" s="219"/>
      <c r="L1273" s="219"/>
      <c r="M1273" s="219"/>
      <c r="N1273" s="219"/>
      <c r="O1273" s="219"/>
      <c r="P1273" s="219"/>
      <c r="Q1273" s="219"/>
      <c r="R1273" s="219"/>
      <c r="S1273" s="219"/>
      <c r="T1273" s="219"/>
      <c r="U1273" s="219"/>
      <c r="V1273" s="219"/>
      <c r="W1273" s="219"/>
      <c r="X1273" s="219"/>
      <c r="Y1273" s="219"/>
      <c r="Z1273" s="219"/>
      <c r="AA1273" s="219"/>
      <c r="AB1273" s="219"/>
      <c r="AC1273" s="219"/>
      <c r="AD1273" s="219"/>
      <c r="AE1273" s="219"/>
      <c r="AF1273" s="219"/>
      <c r="AG1273" s="219"/>
      <c r="AH1273" s="219"/>
      <c r="AI1273" s="219"/>
      <c r="AJ1273" s="219"/>
      <c r="AK1273" s="219"/>
      <c r="AL1273" s="219"/>
      <c r="AM1273" s="219"/>
      <c r="AN1273" s="219"/>
      <c r="AO1273" s="219"/>
      <c r="AP1273" s="219"/>
      <c r="AQ1273" s="219"/>
      <c r="AR1273" s="219"/>
      <c r="AS1273" s="219"/>
      <c r="AT1273" s="219"/>
      <c r="AU1273" s="219"/>
      <c r="AV1273" s="219"/>
      <c r="AW1273" s="219"/>
      <c r="AX1273" s="219"/>
      <c r="AY1273" s="219"/>
    </row>
    <row r="1274" spans="1:51" ht="18" x14ac:dyDescent="0.2">
      <c r="A1274" s="254"/>
      <c r="B1274" s="219"/>
      <c r="C1274" s="219"/>
      <c r="D1274" s="219"/>
      <c r="E1274" s="219"/>
      <c r="F1274" s="219"/>
      <c r="G1274" s="219"/>
      <c r="H1274" s="219"/>
      <c r="I1274" s="219"/>
      <c r="J1274" s="219"/>
      <c r="K1274" s="219"/>
      <c r="L1274" s="219"/>
      <c r="M1274" s="219"/>
      <c r="N1274" s="219"/>
      <c r="O1274" s="219"/>
      <c r="P1274" s="219"/>
      <c r="Q1274" s="219"/>
      <c r="R1274" s="219"/>
      <c r="S1274" s="219"/>
      <c r="T1274" s="219"/>
      <c r="U1274" s="219"/>
      <c r="V1274" s="219"/>
      <c r="W1274" s="219"/>
      <c r="X1274" s="219"/>
      <c r="Y1274" s="219"/>
      <c r="Z1274" s="219"/>
      <c r="AA1274" s="219"/>
      <c r="AB1274" s="219"/>
      <c r="AC1274" s="219"/>
      <c r="AD1274" s="219"/>
      <c r="AE1274" s="219"/>
      <c r="AF1274" s="219"/>
      <c r="AG1274" s="219"/>
      <c r="AH1274" s="219"/>
      <c r="AI1274" s="219"/>
      <c r="AJ1274" s="219"/>
      <c r="AK1274" s="219"/>
      <c r="AL1274" s="219"/>
      <c r="AM1274" s="219"/>
      <c r="AN1274" s="219"/>
      <c r="AO1274" s="219"/>
      <c r="AP1274" s="219"/>
      <c r="AQ1274" s="219"/>
      <c r="AR1274" s="219"/>
      <c r="AS1274" s="219"/>
      <c r="AT1274" s="219"/>
      <c r="AU1274" s="219"/>
      <c r="AV1274" s="219"/>
      <c r="AW1274" s="219"/>
      <c r="AX1274" s="219"/>
      <c r="AY1274" s="219"/>
    </row>
    <row r="1275" spans="1:51" ht="15" x14ac:dyDescent="0.25">
      <c r="A1275" s="250"/>
      <c r="B1275" s="239"/>
      <c r="C1275" s="239"/>
      <c r="D1275" s="239"/>
      <c r="E1275" s="239"/>
      <c r="F1275" s="239"/>
      <c r="G1275" s="239"/>
      <c r="H1275" s="239"/>
      <c r="I1275" s="239"/>
      <c r="J1275" s="239"/>
      <c r="K1275" s="239"/>
      <c r="L1275" s="239"/>
      <c r="M1275" s="239"/>
      <c r="N1275" s="239"/>
      <c r="O1275" s="239"/>
      <c r="P1275" s="239"/>
      <c r="Q1275" s="239"/>
      <c r="R1275" s="239"/>
      <c r="S1275" s="239"/>
      <c r="T1275" s="239"/>
      <c r="U1275" s="239"/>
      <c r="V1275" s="239"/>
      <c r="W1275" s="239"/>
      <c r="X1275" s="239"/>
      <c r="Y1275" s="239"/>
      <c r="Z1275" s="239"/>
      <c r="AA1275" s="239"/>
      <c r="AB1275" s="239"/>
      <c r="AC1275" s="239"/>
      <c r="AD1275" s="239"/>
      <c r="AE1275" s="239"/>
      <c r="AF1275" s="239"/>
      <c r="AG1275" s="239"/>
      <c r="AH1275" s="239"/>
      <c r="AI1275" s="239"/>
      <c r="AJ1275" s="239"/>
      <c r="AK1275" s="239"/>
      <c r="AL1275" s="239"/>
      <c r="AM1275" s="239"/>
      <c r="AN1275" s="239"/>
      <c r="AO1275" s="239"/>
      <c r="AP1275" s="239"/>
      <c r="AQ1275" s="239"/>
      <c r="AR1275" s="239"/>
      <c r="AS1275" s="239"/>
      <c r="AT1275" s="239"/>
      <c r="AU1275" s="239"/>
      <c r="AV1275" s="239"/>
      <c r="AW1275" s="239"/>
      <c r="AX1275" s="239"/>
      <c r="AY1275" s="239"/>
    </row>
    <row r="1276" spans="1:51" ht="18" x14ac:dyDescent="0.25">
      <c r="A1276" s="251"/>
      <c r="B1276" s="219"/>
      <c r="C1276" s="219"/>
      <c r="D1276" s="219"/>
      <c r="E1276" s="219"/>
      <c r="F1276" s="219"/>
      <c r="G1276" s="219"/>
      <c r="H1276" s="219"/>
      <c r="I1276" s="219"/>
      <c r="J1276" s="219"/>
      <c r="K1276" s="219"/>
      <c r="L1276" s="219"/>
      <c r="M1276" s="219"/>
      <c r="N1276" s="219"/>
      <c r="O1276" s="219"/>
      <c r="P1276" s="219"/>
      <c r="Q1276" s="219"/>
      <c r="R1276" s="219"/>
      <c r="S1276" s="219"/>
      <c r="T1276" s="219"/>
      <c r="U1276" s="219"/>
      <c r="V1276" s="219"/>
      <c r="W1276" s="219"/>
      <c r="X1276" s="219"/>
      <c r="Y1276" s="219"/>
      <c r="Z1276" s="219"/>
      <c r="AA1276" s="219"/>
      <c r="AB1276" s="219"/>
      <c r="AC1276" s="219"/>
      <c r="AD1276" s="219"/>
      <c r="AE1276" s="219"/>
      <c r="AF1276" s="219"/>
      <c r="AG1276" s="219"/>
      <c r="AH1276" s="219"/>
      <c r="AI1276" s="219"/>
      <c r="AJ1276" s="219"/>
      <c r="AK1276" s="219"/>
      <c r="AL1276" s="219"/>
      <c r="AM1276" s="219"/>
      <c r="AN1276" s="219"/>
      <c r="AO1276" s="219"/>
      <c r="AP1276" s="219"/>
      <c r="AQ1276" s="219"/>
      <c r="AR1276" s="219"/>
      <c r="AS1276" s="219"/>
      <c r="AT1276" s="219"/>
      <c r="AU1276" s="219"/>
      <c r="AV1276" s="219"/>
      <c r="AW1276" s="219"/>
      <c r="AX1276" s="219"/>
      <c r="AY1276" s="219"/>
    </row>
    <row r="1277" spans="1:51" ht="15" x14ac:dyDescent="0.25">
      <c r="A1277" s="250"/>
      <c r="B1277" s="239"/>
      <c r="C1277" s="239"/>
      <c r="D1277" s="239"/>
      <c r="E1277" s="239"/>
      <c r="F1277" s="239"/>
      <c r="G1277" s="239"/>
      <c r="H1277" s="239"/>
      <c r="I1277" s="239"/>
      <c r="J1277" s="239"/>
      <c r="K1277" s="239"/>
      <c r="L1277" s="239"/>
      <c r="M1277" s="239"/>
      <c r="N1277" s="239"/>
      <c r="O1277" s="239"/>
      <c r="P1277" s="239"/>
      <c r="Q1277" s="239"/>
      <c r="R1277" s="239"/>
      <c r="S1277" s="239"/>
      <c r="T1277" s="239"/>
      <c r="U1277" s="239"/>
      <c r="V1277" s="239"/>
      <c r="W1277" s="239"/>
      <c r="X1277" s="239"/>
      <c r="Y1277" s="239"/>
      <c r="Z1277" s="239"/>
      <c r="AA1277" s="239"/>
      <c r="AB1277" s="239"/>
      <c r="AC1277" s="239"/>
      <c r="AD1277" s="239"/>
      <c r="AE1277" s="239"/>
      <c r="AF1277" s="239"/>
      <c r="AG1277" s="239"/>
      <c r="AH1277" s="239"/>
      <c r="AI1277" s="239"/>
      <c r="AJ1277" s="239"/>
      <c r="AK1277" s="239"/>
      <c r="AL1277" s="239"/>
      <c r="AM1277" s="239"/>
      <c r="AN1277" s="239"/>
      <c r="AO1277" s="239"/>
      <c r="AP1277" s="239"/>
      <c r="AQ1277" s="239"/>
      <c r="AR1277" s="239"/>
      <c r="AS1277" s="239"/>
      <c r="AT1277" s="239"/>
      <c r="AU1277" s="239"/>
      <c r="AV1277" s="239"/>
      <c r="AW1277" s="239"/>
      <c r="AX1277" s="239"/>
      <c r="AY1277" s="239"/>
    </row>
    <row r="1278" spans="1:51" ht="15" x14ac:dyDescent="0.25">
      <c r="A1278" s="250"/>
      <c r="B1278" s="239"/>
      <c r="C1278" s="239"/>
      <c r="D1278" s="239"/>
      <c r="E1278" s="239"/>
      <c r="F1278" s="239"/>
      <c r="G1278" s="239"/>
      <c r="H1278" s="239"/>
      <c r="I1278" s="239"/>
      <c r="J1278" s="239"/>
      <c r="K1278" s="239"/>
      <c r="L1278" s="239"/>
      <c r="M1278" s="239"/>
      <c r="N1278" s="239"/>
      <c r="O1278" s="239"/>
      <c r="P1278" s="239"/>
      <c r="Q1278" s="239"/>
      <c r="R1278" s="239"/>
      <c r="S1278" s="239"/>
      <c r="T1278" s="239"/>
      <c r="U1278" s="239"/>
      <c r="V1278" s="239"/>
      <c r="W1278" s="239"/>
      <c r="X1278" s="239"/>
      <c r="Y1278" s="239"/>
      <c r="Z1278" s="239"/>
      <c r="AA1278" s="239"/>
      <c r="AB1278" s="239"/>
      <c r="AC1278" s="239"/>
      <c r="AD1278" s="239"/>
      <c r="AE1278" s="239"/>
      <c r="AF1278" s="239"/>
      <c r="AG1278" s="239"/>
      <c r="AH1278" s="239"/>
      <c r="AI1278" s="239"/>
      <c r="AJ1278" s="239"/>
      <c r="AK1278" s="239"/>
      <c r="AL1278" s="239"/>
      <c r="AM1278" s="239"/>
      <c r="AN1278" s="239"/>
      <c r="AO1278" s="239"/>
      <c r="AP1278" s="239"/>
      <c r="AQ1278" s="239"/>
      <c r="AR1278" s="239"/>
      <c r="AS1278" s="239"/>
      <c r="AT1278" s="239"/>
      <c r="AU1278" s="239"/>
      <c r="AV1278" s="239"/>
      <c r="AW1278" s="239"/>
      <c r="AX1278" s="239"/>
      <c r="AY1278" s="239"/>
    </row>
    <row r="1279" spans="1:51" ht="15" x14ac:dyDescent="0.25">
      <c r="A1279" s="250"/>
      <c r="B1279" s="239"/>
      <c r="C1279" s="239"/>
      <c r="D1279" s="239"/>
      <c r="E1279" s="239"/>
      <c r="F1279" s="239"/>
      <c r="G1279" s="239"/>
      <c r="H1279" s="239"/>
      <c r="I1279" s="239"/>
      <c r="J1279" s="239"/>
      <c r="K1279" s="239"/>
      <c r="L1279" s="239"/>
      <c r="M1279" s="239"/>
      <c r="N1279" s="239"/>
      <c r="O1279" s="239"/>
      <c r="P1279" s="239"/>
      <c r="Q1279" s="239"/>
      <c r="R1279" s="239"/>
      <c r="S1279" s="239"/>
      <c r="T1279" s="239"/>
      <c r="U1279" s="239"/>
      <c r="V1279" s="239"/>
      <c r="W1279" s="239"/>
      <c r="X1279" s="239"/>
      <c r="Y1279" s="239"/>
      <c r="Z1279" s="239"/>
      <c r="AA1279" s="239"/>
      <c r="AB1279" s="239"/>
      <c r="AC1279" s="239"/>
      <c r="AD1279" s="239"/>
      <c r="AE1279" s="239"/>
      <c r="AF1279" s="239"/>
      <c r="AG1279" s="239"/>
      <c r="AH1279" s="239"/>
      <c r="AI1279" s="239"/>
      <c r="AJ1279" s="239"/>
      <c r="AK1279" s="239"/>
      <c r="AL1279" s="239"/>
      <c r="AM1279" s="239"/>
      <c r="AN1279" s="239"/>
      <c r="AO1279" s="239"/>
      <c r="AP1279" s="239"/>
      <c r="AQ1279" s="239"/>
      <c r="AR1279" s="239"/>
      <c r="AS1279" s="239"/>
      <c r="AT1279" s="239"/>
      <c r="AU1279" s="239"/>
      <c r="AV1279" s="239"/>
      <c r="AW1279" s="239"/>
      <c r="AX1279" s="239"/>
      <c r="AY1279" s="239"/>
    </row>
    <row r="1280" spans="1:51" ht="18" x14ac:dyDescent="0.2">
      <c r="A1280" s="254"/>
      <c r="B1280" s="219"/>
      <c r="C1280" s="219"/>
      <c r="D1280" s="219"/>
      <c r="E1280" s="219"/>
      <c r="F1280" s="219"/>
      <c r="G1280" s="219"/>
      <c r="H1280" s="219"/>
      <c r="I1280" s="219"/>
      <c r="J1280" s="219"/>
      <c r="K1280" s="219"/>
      <c r="L1280" s="219"/>
      <c r="M1280" s="219"/>
      <c r="N1280" s="219"/>
      <c r="O1280" s="219"/>
      <c r="P1280" s="219"/>
      <c r="Q1280" s="219"/>
      <c r="R1280" s="219"/>
      <c r="S1280" s="219"/>
      <c r="T1280" s="219"/>
      <c r="U1280" s="219"/>
      <c r="V1280" s="219"/>
      <c r="W1280" s="219"/>
      <c r="X1280" s="219"/>
      <c r="Y1280" s="219"/>
      <c r="Z1280" s="219"/>
      <c r="AA1280" s="219"/>
      <c r="AB1280" s="219"/>
      <c r="AC1280" s="219"/>
      <c r="AD1280" s="219"/>
      <c r="AE1280" s="219"/>
      <c r="AF1280" s="219"/>
      <c r="AG1280" s="219"/>
      <c r="AH1280" s="219"/>
      <c r="AI1280" s="219"/>
      <c r="AJ1280" s="219"/>
      <c r="AK1280" s="219"/>
      <c r="AL1280" s="219"/>
      <c r="AM1280" s="219"/>
      <c r="AN1280" s="219"/>
      <c r="AO1280" s="219"/>
      <c r="AP1280" s="219"/>
      <c r="AQ1280" s="219"/>
      <c r="AR1280" s="219"/>
      <c r="AS1280" s="219"/>
      <c r="AT1280" s="219"/>
      <c r="AU1280" s="219"/>
      <c r="AV1280" s="219"/>
      <c r="AW1280" s="219"/>
      <c r="AX1280" s="219"/>
      <c r="AY1280" s="219"/>
    </row>
    <row r="1281" spans="1:51" ht="15" x14ac:dyDescent="0.25">
      <c r="A1281" s="250"/>
      <c r="B1281" s="239"/>
      <c r="C1281" s="239"/>
      <c r="D1281" s="239"/>
      <c r="E1281" s="239"/>
      <c r="F1281" s="239"/>
      <c r="G1281" s="239"/>
      <c r="H1281" s="239"/>
      <c r="I1281" s="239"/>
      <c r="J1281" s="239"/>
      <c r="K1281" s="239"/>
      <c r="L1281" s="239"/>
      <c r="M1281" s="239"/>
      <c r="N1281" s="239"/>
      <c r="O1281" s="239"/>
      <c r="P1281" s="239"/>
      <c r="Q1281" s="239"/>
      <c r="R1281" s="239"/>
      <c r="S1281" s="239"/>
      <c r="T1281" s="239"/>
      <c r="U1281" s="239"/>
      <c r="V1281" s="239"/>
      <c r="W1281" s="239"/>
      <c r="X1281" s="239"/>
      <c r="Y1281" s="239"/>
      <c r="Z1281" s="239"/>
      <c r="AA1281" s="239"/>
      <c r="AB1281" s="239"/>
      <c r="AC1281" s="239"/>
      <c r="AD1281" s="239"/>
      <c r="AE1281" s="239"/>
      <c r="AF1281" s="239"/>
      <c r="AG1281" s="239"/>
      <c r="AH1281" s="239"/>
      <c r="AI1281" s="239"/>
      <c r="AJ1281" s="239"/>
      <c r="AK1281" s="239"/>
      <c r="AL1281" s="239"/>
      <c r="AM1281" s="239"/>
      <c r="AN1281" s="239"/>
      <c r="AO1281" s="239"/>
      <c r="AP1281" s="239"/>
      <c r="AQ1281" s="239"/>
      <c r="AR1281" s="239"/>
      <c r="AS1281" s="239"/>
      <c r="AT1281" s="239"/>
      <c r="AU1281" s="239"/>
      <c r="AV1281" s="239"/>
      <c r="AW1281" s="239"/>
      <c r="AX1281" s="239"/>
      <c r="AY1281" s="239"/>
    </row>
    <row r="1282" spans="1:51" ht="18" x14ac:dyDescent="0.25">
      <c r="A1282" s="251"/>
      <c r="B1282" s="219"/>
      <c r="C1282" s="219"/>
      <c r="D1282" s="219"/>
      <c r="E1282" s="219"/>
      <c r="F1282" s="219"/>
      <c r="G1282" s="219"/>
      <c r="H1282" s="219"/>
      <c r="I1282" s="219"/>
      <c r="J1282" s="219"/>
      <c r="K1282" s="219"/>
      <c r="L1282" s="219"/>
      <c r="M1282" s="219"/>
      <c r="N1282" s="219"/>
      <c r="O1282" s="219"/>
      <c r="P1282" s="219"/>
      <c r="Q1282" s="219"/>
      <c r="R1282" s="219"/>
      <c r="S1282" s="219"/>
      <c r="T1282" s="219"/>
      <c r="U1282" s="219"/>
      <c r="V1282" s="219"/>
      <c r="W1282" s="219"/>
      <c r="X1282" s="219"/>
      <c r="Y1282" s="219"/>
      <c r="Z1282" s="219"/>
      <c r="AA1282" s="219"/>
      <c r="AB1282" s="219"/>
      <c r="AC1282" s="219"/>
      <c r="AD1282" s="219"/>
      <c r="AE1282" s="219"/>
      <c r="AF1282" s="219"/>
      <c r="AG1282" s="219"/>
      <c r="AH1282" s="219"/>
      <c r="AI1282" s="219"/>
      <c r="AJ1282" s="219"/>
      <c r="AK1282" s="219"/>
      <c r="AL1282" s="219"/>
      <c r="AM1282" s="219"/>
      <c r="AN1282" s="219"/>
      <c r="AO1282" s="219"/>
      <c r="AP1282" s="219"/>
      <c r="AQ1282" s="219"/>
      <c r="AR1282" s="219"/>
      <c r="AS1282" s="219"/>
      <c r="AT1282" s="219"/>
      <c r="AU1282" s="219"/>
      <c r="AV1282" s="219"/>
      <c r="AW1282" s="219"/>
      <c r="AX1282" s="219"/>
      <c r="AY1282" s="219"/>
    </row>
    <row r="1283" spans="1:51" ht="18" x14ac:dyDescent="0.25">
      <c r="A1283" s="251"/>
      <c r="B1283" s="219"/>
      <c r="C1283" s="219"/>
      <c r="D1283" s="219"/>
      <c r="E1283" s="219"/>
      <c r="F1283" s="219"/>
      <c r="G1283" s="219"/>
      <c r="H1283" s="219"/>
      <c r="I1283" s="219"/>
      <c r="J1283" s="219"/>
      <c r="K1283" s="219"/>
      <c r="L1283" s="219"/>
      <c r="M1283" s="219"/>
      <c r="N1283" s="219"/>
      <c r="O1283" s="219"/>
      <c r="P1283" s="219"/>
      <c r="Q1283" s="219"/>
      <c r="R1283" s="219"/>
      <c r="S1283" s="219"/>
      <c r="T1283" s="219"/>
      <c r="U1283" s="219"/>
      <c r="V1283" s="219"/>
      <c r="W1283" s="219"/>
      <c r="X1283" s="219"/>
      <c r="Y1283" s="219"/>
      <c r="Z1283" s="219"/>
      <c r="AA1283" s="219"/>
      <c r="AB1283" s="219"/>
      <c r="AC1283" s="219"/>
      <c r="AD1283" s="219"/>
      <c r="AE1283" s="219"/>
      <c r="AF1283" s="219"/>
      <c r="AG1283" s="219"/>
      <c r="AH1283" s="219"/>
      <c r="AI1283" s="219"/>
      <c r="AJ1283" s="219"/>
      <c r="AK1283" s="219"/>
      <c r="AL1283" s="219"/>
      <c r="AM1283" s="219"/>
      <c r="AN1283" s="219"/>
      <c r="AO1283" s="219"/>
      <c r="AP1283" s="219"/>
      <c r="AQ1283" s="219"/>
      <c r="AR1283" s="219"/>
      <c r="AS1283" s="219"/>
      <c r="AT1283" s="219"/>
      <c r="AU1283" s="219"/>
      <c r="AV1283" s="219"/>
      <c r="AW1283" s="219"/>
      <c r="AX1283" s="219"/>
      <c r="AY1283" s="219"/>
    </row>
    <row r="1284" spans="1:51" ht="15" x14ac:dyDescent="0.25">
      <c r="A1284" s="250"/>
      <c r="B1284" s="239"/>
      <c r="C1284" s="239"/>
      <c r="D1284" s="239"/>
      <c r="E1284" s="239"/>
      <c r="F1284" s="239"/>
      <c r="G1284" s="239"/>
      <c r="H1284" s="239"/>
      <c r="I1284" s="239"/>
      <c r="J1284" s="239"/>
      <c r="K1284" s="239"/>
      <c r="L1284" s="239"/>
      <c r="M1284" s="239"/>
      <c r="N1284" s="239"/>
      <c r="O1284" s="239"/>
      <c r="P1284" s="239"/>
      <c r="Q1284" s="239"/>
      <c r="R1284" s="239"/>
      <c r="S1284" s="239"/>
      <c r="T1284" s="239"/>
      <c r="U1284" s="239"/>
      <c r="V1284" s="239"/>
      <c r="W1284" s="239"/>
      <c r="X1284" s="239"/>
      <c r="Y1284" s="239"/>
      <c r="Z1284" s="239"/>
      <c r="AA1284" s="239"/>
      <c r="AB1284" s="239"/>
      <c r="AC1284" s="239"/>
      <c r="AD1284" s="239"/>
      <c r="AE1284" s="239"/>
      <c r="AF1284" s="239"/>
      <c r="AG1284" s="239"/>
      <c r="AH1284" s="239"/>
      <c r="AI1284" s="239"/>
      <c r="AJ1284" s="239"/>
      <c r="AK1284" s="239"/>
      <c r="AL1284" s="239"/>
      <c r="AM1284" s="239"/>
      <c r="AN1284" s="239"/>
      <c r="AO1284" s="239"/>
      <c r="AP1284" s="239"/>
      <c r="AQ1284" s="239"/>
      <c r="AR1284" s="239"/>
      <c r="AS1284" s="239"/>
      <c r="AT1284" s="239"/>
      <c r="AU1284" s="239"/>
      <c r="AV1284" s="239"/>
      <c r="AW1284" s="239"/>
      <c r="AX1284" s="239"/>
      <c r="AY1284" s="239"/>
    </row>
    <row r="1285" spans="1:51" ht="18" x14ac:dyDescent="0.25">
      <c r="A1285" s="251"/>
      <c r="B1285" s="219"/>
      <c r="C1285" s="219"/>
      <c r="D1285" s="219"/>
      <c r="E1285" s="219"/>
      <c r="F1285" s="219"/>
      <c r="G1285" s="219"/>
      <c r="H1285" s="219"/>
      <c r="I1285" s="219"/>
      <c r="J1285" s="219"/>
      <c r="K1285" s="219"/>
      <c r="L1285" s="219"/>
      <c r="M1285" s="219"/>
      <c r="N1285" s="219"/>
      <c r="O1285" s="219"/>
      <c r="P1285" s="219"/>
      <c r="Q1285" s="219"/>
      <c r="R1285" s="219"/>
      <c r="S1285" s="219"/>
      <c r="T1285" s="219"/>
      <c r="U1285" s="219"/>
      <c r="V1285" s="219"/>
      <c r="W1285" s="219"/>
      <c r="X1285" s="219"/>
      <c r="Y1285" s="219"/>
      <c r="Z1285" s="219"/>
      <c r="AA1285" s="219"/>
      <c r="AB1285" s="219"/>
      <c r="AC1285" s="219"/>
      <c r="AD1285" s="219"/>
      <c r="AE1285" s="219"/>
      <c r="AF1285" s="219"/>
      <c r="AG1285" s="219"/>
      <c r="AH1285" s="219"/>
      <c r="AI1285" s="219"/>
      <c r="AJ1285" s="219"/>
      <c r="AK1285" s="219"/>
      <c r="AL1285" s="219"/>
      <c r="AM1285" s="219"/>
      <c r="AN1285" s="219"/>
      <c r="AO1285" s="219"/>
      <c r="AP1285" s="219"/>
      <c r="AQ1285" s="219"/>
      <c r="AR1285" s="219"/>
      <c r="AS1285" s="219"/>
      <c r="AT1285" s="219"/>
      <c r="AU1285" s="219"/>
      <c r="AV1285" s="219"/>
      <c r="AW1285" s="219"/>
      <c r="AX1285" s="219"/>
      <c r="AY1285" s="219"/>
    </row>
    <row r="1286" spans="1:51" ht="15" x14ac:dyDescent="0.25">
      <c r="A1286" s="250"/>
      <c r="B1286" s="239"/>
      <c r="C1286" s="239"/>
      <c r="D1286" s="239"/>
      <c r="E1286" s="239"/>
      <c r="F1286" s="239"/>
      <c r="G1286" s="239"/>
      <c r="H1286" s="239"/>
      <c r="I1286" s="239"/>
      <c r="J1286" s="239"/>
      <c r="K1286" s="239"/>
      <c r="L1286" s="239"/>
      <c r="M1286" s="239"/>
      <c r="N1286" s="239"/>
      <c r="O1286" s="239"/>
      <c r="P1286" s="239"/>
      <c r="Q1286" s="239"/>
      <c r="R1286" s="239"/>
      <c r="S1286" s="239"/>
      <c r="T1286" s="239"/>
      <c r="U1286" s="239"/>
      <c r="V1286" s="239"/>
      <c r="W1286" s="239"/>
      <c r="X1286" s="239"/>
      <c r="Y1286" s="239"/>
      <c r="Z1286" s="239"/>
      <c r="AA1286" s="239"/>
      <c r="AB1286" s="239"/>
      <c r="AC1286" s="239"/>
      <c r="AD1286" s="239"/>
      <c r="AE1286" s="239"/>
      <c r="AF1286" s="239"/>
      <c r="AG1286" s="239"/>
      <c r="AH1286" s="239"/>
      <c r="AI1286" s="239"/>
      <c r="AJ1286" s="239"/>
      <c r="AK1286" s="239"/>
      <c r="AL1286" s="239"/>
      <c r="AM1286" s="239"/>
      <c r="AN1286" s="239"/>
      <c r="AO1286" s="239"/>
      <c r="AP1286" s="239"/>
      <c r="AQ1286" s="239"/>
      <c r="AR1286" s="239"/>
      <c r="AS1286" s="239"/>
      <c r="AT1286" s="239"/>
      <c r="AU1286" s="239"/>
      <c r="AV1286" s="239"/>
      <c r="AW1286" s="239"/>
      <c r="AX1286" s="239"/>
      <c r="AY1286" s="239"/>
    </row>
    <row r="1287" spans="1:51" ht="15" x14ac:dyDescent="0.25">
      <c r="A1287" s="250"/>
      <c r="B1287" s="239"/>
      <c r="C1287" s="239"/>
      <c r="D1287" s="239"/>
      <c r="E1287" s="239"/>
      <c r="F1287" s="239"/>
      <c r="G1287" s="239"/>
      <c r="H1287" s="239"/>
      <c r="I1287" s="239"/>
      <c r="J1287" s="239"/>
      <c r="K1287" s="239"/>
      <c r="L1287" s="239"/>
      <c r="M1287" s="239"/>
      <c r="N1287" s="239"/>
      <c r="O1287" s="239"/>
      <c r="P1287" s="239"/>
      <c r="Q1287" s="239"/>
      <c r="R1287" s="239"/>
      <c r="S1287" s="239"/>
      <c r="T1287" s="239"/>
      <c r="U1287" s="239"/>
      <c r="V1287" s="239"/>
      <c r="W1287" s="239"/>
      <c r="X1287" s="239"/>
      <c r="Y1287" s="239"/>
      <c r="Z1287" s="239"/>
      <c r="AA1287" s="239"/>
      <c r="AB1287" s="239"/>
      <c r="AC1287" s="239"/>
      <c r="AD1287" s="239"/>
      <c r="AE1287" s="239"/>
      <c r="AF1287" s="239"/>
      <c r="AG1287" s="239"/>
      <c r="AH1287" s="239"/>
      <c r="AI1287" s="239"/>
      <c r="AJ1287" s="239"/>
      <c r="AK1287" s="239"/>
      <c r="AL1287" s="239"/>
      <c r="AM1287" s="239"/>
      <c r="AN1287" s="239"/>
      <c r="AO1287" s="239"/>
      <c r="AP1287" s="239"/>
      <c r="AQ1287" s="239"/>
      <c r="AR1287" s="239"/>
      <c r="AS1287" s="239"/>
      <c r="AT1287" s="239"/>
      <c r="AU1287" s="239"/>
      <c r="AV1287" s="239"/>
      <c r="AW1287" s="239"/>
      <c r="AX1287" s="239"/>
      <c r="AY1287" s="239"/>
    </row>
    <row r="1288" spans="1:51" ht="15" x14ac:dyDescent="0.25">
      <c r="A1288" s="250"/>
      <c r="B1288" s="239"/>
      <c r="C1288" s="239"/>
      <c r="D1288" s="239"/>
      <c r="E1288" s="239"/>
      <c r="F1288" s="239"/>
      <c r="G1288" s="239"/>
      <c r="H1288" s="239"/>
      <c r="I1288" s="239"/>
      <c r="J1288" s="239"/>
      <c r="K1288" s="239"/>
      <c r="L1288" s="239"/>
      <c r="M1288" s="239"/>
      <c r="N1288" s="239"/>
      <c r="O1288" s="239"/>
      <c r="P1288" s="239"/>
      <c r="Q1288" s="239"/>
      <c r="R1288" s="239"/>
      <c r="S1288" s="239"/>
      <c r="T1288" s="239"/>
      <c r="U1288" s="239"/>
      <c r="V1288" s="239"/>
      <c r="W1288" s="239"/>
      <c r="X1288" s="239"/>
      <c r="Y1288" s="239"/>
      <c r="Z1288" s="239"/>
      <c r="AA1288" s="239"/>
      <c r="AB1288" s="239"/>
      <c r="AC1288" s="239"/>
      <c r="AD1288" s="239"/>
      <c r="AE1288" s="239"/>
      <c r="AF1288" s="239"/>
      <c r="AG1288" s="239"/>
      <c r="AH1288" s="239"/>
      <c r="AI1288" s="239"/>
      <c r="AJ1288" s="239"/>
      <c r="AK1288" s="239"/>
      <c r="AL1288" s="239"/>
      <c r="AM1288" s="239"/>
      <c r="AN1288" s="239"/>
      <c r="AO1288" s="239"/>
      <c r="AP1288" s="239"/>
      <c r="AQ1288" s="239"/>
      <c r="AR1288" s="239"/>
      <c r="AS1288" s="239"/>
      <c r="AT1288" s="239"/>
      <c r="AU1288" s="239"/>
      <c r="AV1288" s="239"/>
      <c r="AW1288" s="239"/>
      <c r="AX1288" s="239"/>
      <c r="AY1288" s="239"/>
    </row>
    <row r="1289" spans="1:51" ht="15" x14ac:dyDescent="0.25">
      <c r="A1289" s="250"/>
      <c r="B1289" s="239"/>
      <c r="C1289" s="239"/>
      <c r="D1289" s="239"/>
      <c r="E1289" s="239"/>
      <c r="F1289" s="239"/>
      <c r="G1289" s="239"/>
      <c r="H1289" s="239"/>
      <c r="I1289" s="239"/>
      <c r="J1289" s="239"/>
      <c r="K1289" s="239"/>
      <c r="L1289" s="239"/>
      <c r="M1289" s="239"/>
      <c r="N1289" s="239"/>
      <c r="O1289" s="239"/>
      <c r="P1289" s="239"/>
      <c r="Q1289" s="239"/>
      <c r="R1289" s="239"/>
      <c r="S1289" s="239"/>
      <c r="T1289" s="239"/>
      <c r="U1289" s="239"/>
      <c r="V1289" s="239"/>
      <c r="W1289" s="239"/>
      <c r="X1289" s="239"/>
      <c r="Y1289" s="239"/>
      <c r="Z1289" s="239"/>
      <c r="AA1289" s="239"/>
      <c r="AB1289" s="239"/>
      <c r="AC1289" s="239"/>
      <c r="AD1289" s="239"/>
      <c r="AE1289" s="239"/>
      <c r="AF1289" s="239"/>
      <c r="AG1289" s="239"/>
      <c r="AH1289" s="239"/>
      <c r="AI1289" s="239"/>
      <c r="AJ1289" s="239"/>
      <c r="AK1289" s="239"/>
      <c r="AL1289" s="239"/>
      <c r="AM1289" s="239"/>
      <c r="AN1289" s="239"/>
      <c r="AO1289" s="239"/>
      <c r="AP1289" s="239"/>
      <c r="AQ1289" s="239"/>
      <c r="AR1289" s="239"/>
      <c r="AS1289" s="239"/>
      <c r="AT1289" s="239"/>
      <c r="AU1289" s="239"/>
      <c r="AV1289" s="239"/>
      <c r="AW1289" s="239"/>
      <c r="AX1289" s="239"/>
      <c r="AY1289" s="239"/>
    </row>
    <row r="1290" spans="1:51" ht="15" x14ac:dyDescent="0.25">
      <c r="A1290" s="250"/>
      <c r="B1290" s="239"/>
      <c r="C1290" s="239"/>
      <c r="D1290" s="239"/>
      <c r="E1290" s="239"/>
      <c r="F1290" s="239"/>
      <c r="G1290" s="239"/>
      <c r="H1290" s="239"/>
      <c r="I1290" s="239"/>
      <c r="J1290" s="239"/>
      <c r="K1290" s="239"/>
      <c r="L1290" s="239"/>
      <c r="M1290" s="239"/>
      <c r="N1290" s="239"/>
      <c r="O1290" s="239"/>
      <c r="P1290" s="239"/>
      <c r="Q1290" s="239"/>
      <c r="R1290" s="239"/>
      <c r="S1290" s="239"/>
      <c r="T1290" s="239"/>
      <c r="U1290" s="239"/>
      <c r="V1290" s="239"/>
      <c r="W1290" s="239"/>
      <c r="X1290" s="239"/>
      <c r="Y1290" s="239"/>
      <c r="Z1290" s="239"/>
      <c r="AA1290" s="239"/>
      <c r="AB1290" s="239"/>
      <c r="AC1290" s="239"/>
      <c r="AD1290" s="239"/>
      <c r="AE1290" s="239"/>
      <c r="AF1290" s="239"/>
      <c r="AG1290" s="239"/>
      <c r="AH1290" s="239"/>
      <c r="AI1290" s="239"/>
      <c r="AJ1290" s="239"/>
      <c r="AK1290" s="239"/>
      <c r="AL1290" s="239"/>
      <c r="AM1290" s="239"/>
      <c r="AN1290" s="239"/>
      <c r="AO1290" s="239"/>
      <c r="AP1290" s="239"/>
      <c r="AQ1290" s="239"/>
      <c r="AR1290" s="239"/>
      <c r="AS1290" s="239"/>
      <c r="AT1290" s="239"/>
      <c r="AU1290" s="239"/>
      <c r="AV1290" s="239"/>
      <c r="AW1290" s="239"/>
      <c r="AX1290" s="239"/>
      <c r="AY1290" s="239"/>
    </row>
    <row r="1291" spans="1:51" ht="18" x14ac:dyDescent="0.25">
      <c r="A1291" s="251"/>
      <c r="B1291" s="219"/>
      <c r="C1291" s="219"/>
      <c r="D1291" s="219"/>
      <c r="E1291" s="219"/>
      <c r="F1291" s="219"/>
      <c r="G1291" s="219"/>
      <c r="H1291" s="219"/>
      <c r="I1291" s="219"/>
      <c r="J1291" s="219"/>
      <c r="K1291" s="219"/>
      <c r="L1291" s="219"/>
      <c r="M1291" s="219"/>
      <c r="N1291" s="219"/>
      <c r="O1291" s="219"/>
      <c r="P1291" s="219"/>
      <c r="Q1291" s="219"/>
      <c r="R1291" s="219"/>
      <c r="S1291" s="219"/>
      <c r="T1291" s="219"/>
      <c r="U1291" s="219"/>
      <c r="V1291" s="219"/>
      <c r="W1291" s="219"/>
      <c r="X1291" s="219"/>
      <c r="Y1291" s="219"/>
      <c r="Z1291" s="219"/>
      <c r="AA1291" s="219"/>
      <c r="AB1291" s="219"/>
      <c r="AC1291" s="219"/>
      <c r="AD1291" s="219"/>
      <c r="AE1291" s="219"/>
      <c r="AF1291" s="219"/>
      <c r="AG1291" s="219"/>
      <c r="AH1291" s="219"/>
      <c r="AI1291" s="219"/>
      <c r="AJ1291" s="219"/>
      <c r="AK1291" s="219"/>
      <c r="AL1291" s="219"/>
      <c r="AM1291" s="219"/>
      <c r="AN1291" s="219"/>
      <c r="AO1291" s="219"/>
      <c r="AP1291" s="219"/>
      <c r="AQ1291" s="219"/>
      <c r="AR1291" s="219"/>
      <c r="AS1291" s="219"/>
      <c r="AT1291" s="219"/>
      <c r="AU1291" s="219"/>
      <c r="AV1291" s="219"/>
      <c r="AW1291" s="219"/>
      <c r="AX1291" s="219"/>
      <c r="AY1291" s="219"/>
    </row>
    <row r="1292" spans="1:51" ht="15" x14ac:dyDescent="0.25">
      <c r="A1292" s="250"/>
      <c r="B1292" s="239"/>
      <c r="C1292" s="239"/>
      <c r="D1292" s="239"/>
      <c r="E1292" s="239"/>
      <c r="F1292" s="239"/>
      <c r="G1292" s="239"/>
      <c r="H1292" s="239"/>
      <c r="I1292" s="239"/>
      <c r="J1292" s="239"/>
      <c r="K1292" s="239"/>
      <c r="L1292" s="239"/>
      <c r="M1292" s="239"/>
      <c r="N1292" s="239"/>
      <c r="O1292" s="239"/>
      <c r="P1292" s="239"/>
      <c r="Q1292" s="239"/>
      <c r="R1292" s="239"/>
      <c r="S1292" s="239"/>
      <c r="T1292" s="239"/>
      <c r="U1292" s="239"/>
      <c r="V1292" s="239"/>
      <c r="W1292" s="239"/>
      <c r="X1292" s="239"/>
      <c r="Y1292" s="239"/>
      <c r="Z1292" s="239"/>
      <c r="AA1292" s="239"/>
      <c r="AB1292" s="239"/>
      <c r="AC1292" s="239"/>
      <c r="AD1292" s="239"/>
      <c r="AE1292" s="239"/>
      <c r="AF1292" s="239"/>
      <c r="AG1292" s="239"/>
      <c r="AH1292" s="239"/>
      <c r="AI1292" s="239"/>
      <c r="AJ1292" s="239"/>
      <c r="AK1292" s="239"/>
      <c r="AL1292" s="239"/>
      <c r="AM1292" s="239"/>
      <c r="AN1292" s="239"/>
      <c r="AO1292" s="239"/>
      <c r="AP1292" s="239"/>
      <c r="AQ1292" s="239"/>
      <c r="AR1292" s="239"/>
      <c r="AS1292" s="239"/>
      <c r="AT1292" s="239"/>
      <c r="AU1292" s="239"/>
      <c r="AV1292" s="239"/>
      <c r="AW1292" s="239"/>
      <c r="AX1292" s="239"/>
      <c r="AY1292" s="239"/>
    </row>
    <row r="1293" spans="1:51" ht="15" x14ac:dyDescent="0.25">
      <c r="A1293" s="250"/>
      <c r="B1293" s="239"/>
      <c r="C1293" s="239"/>
      <c r="D1293" s="239"/>
      <c r="E1293" s="239"/>
      <c r="F1293" s="239"/>
      <c r="G1293" s="239"/>
      <c r="H1293" s="239"/>
      <c r="I1293" s="239"/>
      <c r="J1293" s="239"/>
      <c r="K1293" s="239"/>
      <c r="L1293" s="239"/>
      <c r="M1293" s="239"/>
      <c r="N1293" s="239"/>
      <c r="O1293" s="239"/>
      <c r="P1293" s="239"/>
      <c r="Q1293" s="239"/>
      <c r="R1293" s="239"/>
      <c r="S1293" s="239"/>
      <c r="T1293" s="239"/>
      <c r="U1293" s="239"/>
      <c r="V1293" s="239"/>
      <c r="W1293" s="239"/>
      <c r="X1293" s="239"/>
      <c r="Y1293" s="239"/>
      <c r="Z1293" s="239"/>
      <c r="AA1293" s="239"/>
      <c r="AB1293" s="239"/>
      <c r="AC1293" s="239"/>
      <c r="AD1293" s="239"/>
      <c r="AE1293" s="239"/>
      <c r="AF1293" s="239"/>
      <c r="AG1293" s="239"/>
      <c r="AH1293" s="239"/>
      <c r="AI1293" s="239"/>
      <c r="AJ1293" s="239"/>
      <c r="AK1293" s="239"/>
      <c r="AL1293" s="239"/>
      <c r="AM1293" s="239"/>
      <c r="AN1293" s="239"/>
      <c r="AO1293" s="239"/>
      <c r="AP1293" s="239"/>
      <c r="AQ1293" s="239"/>
      <c r="AR1293" s="239"/>
      <c r="AS1293" s="239"/>
      <c r="AT1293" s="239"/>
      <c r="AU1293" s="239"/>
      <c r="AV1293" s="239"/>
      <c r="AW1293" s="239"/>
      <c r="AX1293" s="239"/>
      <c r="AY1293" s="239"/>
    </row>
    <row r="1294" spans="1:51" ht="15" x14ac:dyDescent="0.25">
      <c r="A1294" s="250"/>
      <c r="B1294" s="239"/>
      <c r="C1294" s="239"/>
      <c r="D1294" s="239"/>
      <c r="E1294" s="239"/>
      <c r="F1294" s="239"/>
      <c r="G1294" s="239"/>
      <c r="H1294" s="239"/>
      <c r="I1294" s="239"/>
      <c r="J1294" s="239"/>
      <c r="K1294" s="239"/>
      <c r="L1294" s="239"/>
      <c r="M1294" s="239"/>
      <c r="N1294" s="239"/>
      <c r="O1294" s="239"/>
      <c r="P1294" s="239"/>
      <c r="Q1294" s="239"/>
      <c r="R1294" s="239"/>
      <c r="S1294" s="239"/>
      <c r="T1294" s="239"/>
      <c r="U1294" s="239"/>
      <c r="V1294" s="239"/>
      <c r="W1294" s="239"/>
      <c r="X1294" s="239"/>
      <c r="Y1294" s="239"/>
      <c r="Z1294" s="239"/>
      <c r="AA1294" s="239"/>
      <c r="AB1294" s="239"/>
      <c r="AC1294" s="239"/>
      <c r="AD1294" s="239"/>
      <c r="AE1294" s="239"/>
      <c r="AF1294" s="239"/>
      <c r="AG1294" s="239"/>
      <c r="AH1294" s="239"/>
      <c r="AI1294" s="239"/>
      <c r="AJ1294" s="239"/>
      <c r="AK1294" s="239"/>
      <c r="AL1294" s="239"/>
      <c r="AM1294" s="239"/>
      <c r="AN1294" s="239"/>
      <c r="AO1294" s="239"/>
      <c r="AP1294" s="239"/>
      <c r="AQ1294" s="239"/>
      <c r="AR1294" s="239"/>
      <c r="AS1294" s="239"/>
      <c r="AT1294" s="239"/>
      <c r="AU1294" s="239"/>
      <c r="AV1294" s="239"/>
      <c r="AW1294" s="239"/>
      <c r="AX1294" s="239"/>
      <c r="AY1294" s="239"/>
    </row>
    <row r="1295" spans="1:51" ht="15" x14ac:dyDescent="0.25">
      <c r="A1295" s="250"/>
      <c r="B1295" s="239"/>
      <c r="C1295" s="239"/>
      <c r="D1295" s="239"/>
      <c r="E1295" s="239"/>
      <c r="F1295" s="239"/>
      <c r="G1295" s="239"/>
      <c r="H1295" s="239"/>
      <c r="I1295" s="239"/>
      <c r="J1295" s="239"/>
      <c r="K1295" s="239"/>
      <c r="L1295" s="239"/>
      <c r="M1295" s="239"/>
      <c r="N1295" s="239"/>
      <c r="O1295" s="239"/>
      <c r="P1295" s="239"/>
      <c r="Q1295" s="239"/>
      <c r="R1295" s="239"/>
      <c r="S1295" s="239"/>
      <c r="T1295" s="239"/>
      <c r="U1295" s="239"/>
      <c r="V1295" s="239"/>
      <c r="W1295" s="239"/>
      <c r="X1295" s="239"/>
      <c r="Y1295" s="239"/>
      <c r="Z1295" s="239"/>
      <c r="AA1295" s="239"/>
      <c r="AB1295" s="239"/>
      <c r="AC1295" s="239"/>
      <c r="AD1295" s="239"/>
      <c r="AE1295" s="239"/>
      <c r="AF1295" s="239"/>
      <c r="AG1295" s="239"/>
      <c r="AH1295" s="239"/>
      <c r="AI1295" s="239"/>
      <c r="AJ1295" s="239"/>
      <c r="AK1295" s="239"/>
      <c r="AL1295" s="239"/>
      <c r="AM1295" s="239"/>
      <c r="AN1295" s="239"/>
      <c r="AO1295" s="239"/>
      <c r="AP1295" s="239"/>
      <c r="AQ1295" s="239"/>
      <c r="AR1295" s="239"/>
      <c r="AS1295" s="239"/>
      <c r="AT1295" s="239"/>
      <c r="AU1295" s="239"/>
      <c r="AV1295" s="239"/>
      <c r="AW1295" s="239"/>
      <c r="AX1295" s="239"/>
      <c r="AY1295" s="239"/>
    </row>
    <row r="1296" spans="1:51" ht="15" x14ac:dyDescent="0.25">
      <c r="A1296" s="250"/>
      <c r="B1296" s="239"/>
      <c r="C1296" s="239"/>
      <c r="D1296" s="239"/>
      <c r="E1296" s="239"/>
      <c r="F1296" s="239"/>
      <c r="G1296" s="239"/>
      <c r="H1296" s="239"/>
      <c r="I1296" s="239"/>
      <c r="J1296" s="239"/>
      <c r="K1296" s="239"/>
      <c r="L1296" s="239"/>
      <c r="M1296" s="239"/>
      <c r="N1296" s="239"/>
      <c r="O1296" s="239"/>
      <c r="P1296" s="239"/>
      <c r="Q1296" s="239"/>
      <c r="R1296" s="239"/>
      <c r="S1296" s="239"/>
      <c r="T1296" s="239"/>
      <c r="U1296" s="239"/>
      <c r="V1296" s="239"/>
      <c r="W1296" s="239"/>
      <c r="X1296" s="239"/>
      <c r="Y1296" s="239"/>
      <c r="Z1296" s="239"/>
      <c r="AA1296" s="239"/>
      <c r="AB1296" s="239"/>
      <c r="AC1296" s="239"/>
      <c r="AD1296" s="239"/>
      <c r="AE1296" s="239"/>
      <c r="AF1296" s="239"/>
      <c r="AG1296" s="239"/>
      <c r="AH1296" s="239"/>
      <c r="AI1296" s="239"/>
      <c r="AJ1296" s="239"/>
      <c r="AK1296" s="239"/>
      <c r="AL1296" s="239"/>
      <c r="AM1296" s="239"/>
      <c r="AN1296" s="239"/>
      <c r="AO1296" s="239"/>
      <c r="AP1296" s="239"/>
      <c r="AQ1296" s="239"/>
      <c r="AR1296" s="239"/>
      <c r="AS1296" s="239"/>
      <c r="AT1296" s="239"/>
      <c r="AU1296" s="239"/>
      <c r="AV1296" s="239"/>
      <c r="AW1296" s="239"/>
      <c r="AX1296" s="239"/>
      <c r="AY1296" s="239"/>
    </row>
    <row r="1297" spans="1:51" ht="15" x14ac:dyDescent="0.25">
      <c r="A1297" s="250"/>
      <c r="B1297" s="239"/>
      <c r="C1297" s="239"/>
      <c r="D1297" s="239"/>
      <c r="E1297" s="239"/>
      <c r="F1297" s="239"/>
      <c r="G1297" s="239"/>
      <c r="H1297" s="239"/>
      <c r="I1297" s="239"/>
      <c r="J1297" s="239"/>
      <c r="K1297" s="239"/>
      <c r="L1297" s="239"/>
      <c r="M1297" s="239"/>
      <c r="N1297" s="239"/>
      <c r="O1297" s="239"/>
      <c r="P1297" s="239"/>
      <c r="Q1297" s="239"/>
      <c r="R1297" s="239"/>
      <c r="S1297" s="239"/>
      <c r="T1297" s="239"/>
      <c r="U1297" s="239"/>
      <c r="V1297" s="239"/>
      <c r="W1297" s="239"/>
      <c r="X1297" s="239"/>
      <c r="Y1297" s="239"/>
      <c r="Z1297" s="239"/>
      <c r="AA1297" s="239"/>
      <c r="AB1297" s="239"/>
      <c r="AC1297" s="239"/>
      <c r="AD1297" s="239"/>
      <c r="AE1297" s="239"/>
      <c r="AF1297" s="239"/>
      <c r="AG1297" s="239"/>
      <c r="AH1297" s="239"/>
      <c r="AI1297" s="239"/>
      <c r="AJ1297" s="239"/>
      <c r="AK1297" s="239"/>
      <c r="AL1297" s="239"/>
      <c r="AM1297" s="239"/>
      <c r="AN1297" s="239"/>
      <c r="AO1297" s="239"/>
      <c r="AP1297" s="239"/>
      <c r="AQ1297" s="239"/>
      <c r="AR1297" s="239"/>
      <c r="AS1297" s="239"/>
      <c r="AT1297" s="239"/>
      <c r="AU1297" s="239"/>
      <c r="AV1297" s="239"/>
      <c r="AW1297" s="239"/>
      <c r="AX1297" s="239"/>
      <c r="AY1297" s="239"/>
    </row>
    <row r="1298" spans="1:51" ht="18" x14ac:dyDescent="0.25">
      <c r="A1298" s="251"/>
      <c r="B1298" s="219"/>
      <c r="C1298" s="219"/>
      <c r="D1298" s="219"/>
      <c r="E1298" s="219"/>
      <c r="F1298" s="219"/>
      <c r="G1298" s="219"/>
      <c r="H1298" s="219"/>
      <c r="I1298" s="219"/>
      <c r="J1298" s="219"/>
      <c r="K1298" s="219"/>
      <c r="L1298" s="219"/>
      <c r="M1298" s="219"/>
      <c r="N1298" s="219"/>
      <c r="O1298" s="219"/>
      <c r="P1298" s="219"/>
      <c r="Q1298" s="219"/>
      <c r="R1298" s="219"/>
      <c r="S1298" s="219"/>
      <c r="T1298" s="219"/>
      <c r="U1298" s="219"/>
      <c r="V1298" s="219"/>
      <c r="W1298" s="219"/>
      <c r="X1298" s="219"/>
      <c r="Y1298" s="219"/>
      <c r="Z1298" s="219"/>
      <c r="AA1298" s="219"/>
      <c r="AB1298" s="219"/>
      <c r="AC1298" s="219"/>
      <c r="AD1298" s="219"/>
      <c r="AE1298" s="219"/>
      <c r="AF1298" s="219"/>
      <c r="AG1298" s="219"/>
      <c r="AH1298" s="219"/>
      <c r="AI1298" s="219"/>
      <c r="AJ1298" s="219"/>
      <c r="AK1298" s="219"/>
      <c r="AL1298" s="219"/>
      <c r="AM1298" s="219"/>
      <c r="AN1298" s="219"/>
      <c r="AO1298" s="219"/>
      <c r="AP1298" s="219"/>
      <c r="AQ1298" s="219"/>
      <c r="AR1298" s="219"/>
      <c r="AS1298" s="219"/>
      <c r="AT1298" s="219"/>
      <c r="AU1298" s="219"/>
      <c r="AV1298" s="219"/>
      <c r="AW1298" s="219"/>
      <c r="AX1298" s="219"/>
      <c r="AY1298" s="219"/>
    </row>
    <row r="1299" spans="1:51" ht="15" x14ac:dyDescent="0.25">
      <c r="A1299" s="250"/>
      <c r="B1299" s="239"/>
      <c r="C1299" s="239"/>
      <c r="D1299" s="239"/>
      <c r="E1299" s="239"/>
      <c r="F1299" s="239"/>
      <c r="G1299" s="239"/>
      <c r="H1299" s="239"/>
      <c r="I1299" s="239"/>
      <c r="J1299" s="239"/>
      <c r="K1299" s="239"/>
      <c r="L1299" s="239"/>
      <c r="M1299" s="239"/>
      <c r="N1299" s="239"/>
      <c r="O1299" s="239"/>
      <c r="P1299" s="239"/>
      <c r="Q1299" s="239"/>
      <c r="R1299" s="239"/>
      <c r="S1299" s="239"/>
      <c r="T1299" s="239"/>
      <c r="U1299" s="239"/>
      <c r="V1299" s="239"/>
      <c r="W1299" s="239"/>
      <c r="X1299" s="239"/>
      <c r="Y1299" s="239"/>
      <c r="Z1299" s="239"/>
      <c r="AA1299" s="239"/>
      <c r="AB1299" s="239"/>
      <c r="AC1299" s="239"/>
      <c r="AD1299" s="239"/>
      <c r="AE1299" s="239"/>
      <c r="AF1299" s="239"/>
      <c r="AG1299" s="239"/>
      <c r="AH1299" s="239"/>
      <c r="AI1299" s="239"/>
      <c r="AJ1299" s="239"/>
      <c r="AK1299" s="239"/>
      <c r="AL1299" s="239"/>
      <c r="AM1299" s="239"/>
      <c r="AN1299" s="239"/>
      <c r="AO1299" s="239"/>
      <c r="AP1299" s="239"/>
      <c r="AQ1299" s="239"/>
      <c r="AR1299" s="239"/>
      <c r="AS1299" s="239"/>
      <c r="AT1299" s="239"/>
      <c r="AU1299" s="239"/>
      <c r="AV1299" s="239"/>
      <c r="AW1299" s="239"/>
      <c r="AX1299" s="239"/>
      <c r="AY1299" s="239"/>
    </row>
    <row r="1300" spans="1:51" ht="15" x14ac:dyDescent="0.25">
      <c r="A1300" s="250"/>
      <c r="B1300" s="239"/>
      <c r="C1300" s="239"/>
      <c r="D1300" s="239"/>
      <c r="E1300" s="239"/>
      <c r="F1300" s="239"/>
      <c r="G1300" s="239"/>
      <c r="H1300" s="239"/>
      <c r="I1300" s="239"/>
      <c r="J1300" s="239"/>
      <c r="K1300" s="239"/>
      <c r="L1300" s="239"/>
      <c r="M1300" s="239"/>
      <c r="N1300" s="239"/>
      <c r="O1300" s="239"/>
      <c r="P1300" s="239"/>
      <c r="Q1300" s="239"/>
      <c r="R1300" s="239"/>
      <c r="S1300" s="239"/>
      <c r="T1300" s="239"/>
      <c r="U1300" s="239"/>
      <c r="V1300" s="239"/>
      <c r="W1300" s="239"/>
      <c r="X1300" s="239"/>
      <c r="Y1300" s="239"/>
      <c r="Z1300" s="239"/>
      <c r="AA1300" s="239"/>
      <c r="AB1300" s="239"/>
      <c r="AC1300" s="239"/>
      <c r="AD1300" s="239"/>
      <c r="AE1300" s="239"/>
      <c r="AF1300" s="239"/>
      <c r="AG1300" s="239"/>
      <c r="AH1300" s="239"/>
      <c r="AI1300" s="239"/>
      <c r="AJ1300" s="239"/>
      <c r="AK1300" s="239"/>
      <c r="AL1300" s="239"/>
      <c r="AM1300" s="239"/>
      <c r="AN1300" s="239"/>
      <c r="AO1300" s="239"/>
      <c r="AP1300" s="239"/>
      <c r="AQ1300" s="239"/>
      <c r="AR1300" s="239"/>
      <c r="AS1300" s="239"/>
      <c r="AT1300" s="239"/>
      <c r="AU1300" s="239"/>
      <c r="AV1300" s="239"/>
      <c r="AW1300" s="239"/>
      <c r="AX1300" s="239"/>
      <c r="AY1300" s="239"/>
    </row>
    <row r="1301" spans="1:51" ht="18" x14ac:dyDescent="0.25">
      <c r="A1301" s="251"/>
      <c r="B1301" s="219"/>
      <c r="C1301" s="219"/>
      <c r="D1301" s="219"/>
      <c r="E1301" s="219"/>
      <c r="F1301" s="219"/>
      <c r="G1301" s="219"/>
      <c r="H1301" s="219"/>
      <c r="I1301" s="219"/>
      <c r="J1301" s="219"/>
      <c r="K1301" s="219"/>
      <c r="L1301" s="219"/>
      <c r="M1301" s="219"/>
      <c r="N1301" s="219"/>
      <c r="O1301" s="219"/>
      <c r="P1301" s="219"/>
      <c r="Q1301" s="219"/>
      <c r="R1301" s="219"/>
      <c r="S1301" s="219"/>
      <c r="T1301" s="219"/>
      <c r="U1301" s="219"/>
      <c r="V1301" s="219"/>
      <c r="W1301" s="219"/>
      <c r="X1301" s="219"/>
      <c r="Y1301" s="219"/>
      <c r="Z1301" s="219"/>
      <c r="AA1301" s="219"/>
      <c r="AB1301" s="219"/>
      <c r="AC1301" s="219"/>
      <c r="AD1301" s="219"/>
      <c r="AE1301" s="219"/>
      <c r="AF1301" s="219"/>
      <c r="AG1301" s="219"/>
      <c r="AH1301" s="219"/>
      <c r="AI1301" s="219"/>
      <c r="AJ1301" s="219"/>
      <c r="AK1301" s="219"/>
      <c r="AL1301" s="219"/>
      <c r="AM1301" s="219"/>
      <c r="AN1301" s="219"/>
      <c r="AO1301" s="219"/>
      <c r="AP1301" s="219"/>
      <c r="AQ1301" s="219"/>
      <c r="AR1301" s="219"/>
      <c r="AS1301" s="219"/>
      <c r="AT1301" s="219"/>
      <c r="AU1301" s="219"/>
      <c r="AV1301" s="219"/>
      <c r="AW1301" s="219"/>
      <c r="AX1301" s="219"/>
      <c r="AY1301" s="219"/>
    </row>
    <row r="1302" spans="1:51" ht="15" x14ac:dyDescent="0.25">
      <c r="A1302" s="250"/>
      <c r="B1302" s="239"/>
      <c r="C1302" s="239"/>
      <c r="D1302" s="239"/>
      <c r="E1302" s="239"/>
      <c r="F1302" s="239"/>
      <c r="G1302" s="239"/>
      <c r="H1302" s="239"/>
      <c r="I1302" s="239"/>
      <c r="J1302" s="239"/>
      <c r="K1302" s="239"/>
      <c r="L1302" s="239"/>
      <c r="M1302" s="239"/>
      <c r="N1302" s="239"/>
      <c r="O1302" s="239"/>
      <c r="P1302" s="239"/>
      <c r="Q1302" s="239"/>
      <c r="R1302" s="239"/>
      <c r="S1302" s="239"/>
      <c r="T1302" s="239"/>
      <c r="U1302" s="239"/>
      <c r="V1302" s="239"/>
      <c r="W1302" s="239"/>
      <c r="X1302" s="239"/>
      <c r="Y1302" s="239"/>
      <c r="Z1302" s="239"/>
      <c r="AA1302" s="239"/>
      <c r="AB1302" s="239"/>
      <c r="AC1302" s="239"/>
      <c r="AD1302" s="239"/>
      <c r="AE1302" s="239"/>
      <c r="AF1302" s="239"/>
      <c r="AG1302" s="239"/>
      <c r="AH1302" s="239"/>
      <c r="AI1302" s="239"/>
      <c r="AJ1302" s="239"/>
      <c r="AK1302" s="239"/>
      <c r="AL1302" s="239"/>
      <c r="AM1302" s="239"/>
      <c r="AN1302" s="239"/>
      <c r="AO1302" s="239"/>
      <c r="AP1302" s="239"/>
      <c r="AQ1302" s="239"/>
      <c r="AR1302" s="239"/>
      <c r="AS1302" s="239"/>
      <c r="AT1302" s="239"/>
      <c r="AU1302" s="239"/>
      <c r="AV1302" s="239"/>
      <c r="AW1302" s="239"/>
      <c r="AX1302" s="239"/>
      <c r="AY1302" s="239"/>
    </row>
    <row r="1303" spans="1:51" ht="18" x14ac:dyDescent="0.25">
      <c r="A1303" s="251"/>
      <c r="B1303" s="219"/>
      <c r="C1303" s="219"/>
      <c r="D1303" s="219"/>
      <c r="E1303" s="219"/>
      <c r="F1303" s="219"/>
      <c r="G1303" s="219"/>
      <c r="H1303" s="219"/>
      <c r="I1303" s="219"/>
      <c r="J1303" s="219"/>
      <c r="K1303" s="219"/>
      <c r="L1303" s="219"/>
      <c r="M1303" s="219"/>
      <c r="N1303" s="219"/>
      <c r="O1303" s="219"/>
      <c r="P1303" s="219"/>
      <c r="Q1303" s="219"/>
      <c r="R1303" s="219"/>
      <c r="S1303" s="219"/>
      <c r="T1303" s="219"/>
      <c r="U1303" s="219"/>
      <c r="V1303" s="219"/>
      <c r="W1303" s="219"/>
      <c r="X1303" s="219"/>
      <c r="Y1303" s="219"/>
      <c r="Z1303" s="219"/>
      <c r="AA1303" s="219"/>
      <c r="AB1303" s="219"/>
      <c r="AC1303" s="219"/>
      <c r="AD1303" s="219"/>
      <c r="AE1303" s="219"/>
      <c r="AF1303" s="219"/>
      <c r="AG1303" s="219"/>
      <c r="AH1303" s="219"/>
      <c r="AI1303" s="219"/>
      <c r="AJ1303" s="219"/>
      <c r="AK1303" s="219"/>
      <c r="AL1303" s="219"/>
      <c r="AM1303" s="219"/>
      <c r="AN1303" s="219"/>
      <c r="AO1303" s="219"/>
      <c r="AP1303" s="219"/>
      <c r="AQ1303" s="219"/>
      <c r="AR1303" s="219"/>
      <c r="AS1303" s="219"/>
      <c r="AT1303" s="219"/>
      <c r="AU1303" s="219"/>
      <c r="AV1303" s="219"/>
      <c r="AW1303" s="219"/>
      <c r="AX1303" s="219"/>
      <c r="AY1303" s="219"/>
    </row>
    <row r="1304" spans="1:51" ht="15" x14ac:dyDescent="0.25">
      <c r="A1304" s="250"/>
      <c r="B1304" s="239"/>
      <c r="C1304" s="239"/>
      <c r="D1304" s="239"/>
      <c r="E1304" s="239"/>
      <c r="F1304" s="239"/>
      <c r="G1304" s="239"/>
      <c r="H1304" s="239"/>
      <c r="I1304" s="239"/>
      <c r="J1304" s="239"/>
      <c r="K1304" s="239"/>
      <c r="L1304" s="239"/>
      <c r="M1304" s="239"/>
      <c r="N1304" s="239"/>
      <c r="O1304" s="239"/>
      <c r="P1304" s="239"/>
      <c r="Q1304" s="239"/>
      <c r="R1304" s="239"/>
      <c r="S1304" s="239"/>
      <c r="T1304" s="239"/>
      <c r="U1304" s="239"/>
      <c r="V1304" s="239"/>
      <c r="W1304" s="239"/>
      <c r="X1304" s="239"/>
      <c r="Y1304" s="239"/>
      <c r="Z1304" s="239"/>
      <c r="AA1304" s="239"/>
      <c r="AB1304" s="239"/>
      <c r="AC1304" s="239"/>
      <c r="AD1304" s="239"/>
      <c r="AE1304" s="239"/>
      <c r="AF1304" s="239"/>
      <c r="AG1304" s="239"/>
      <c r="AH1304" s="239"/>
      <c r="AI1304" s="239"/>
      <c r="AJ1304" s="239"/>
      <c r="AK1304" s="239"/>
      <c r="AL1304" s="239"/>
      <c r="AM1304" s="239"/>
      <c r="AN1304" s="239"/>
      <c r="AO1304" s="239"/>
      <c r="AP1304" s="239"/>
      <c r="AQ1304" s="239"/>
      <c r="AR1304" s="239"/>
      <c r="AS1304" s="239"/>
      <c r="AT1304" s="239"/>
      <c r="AU1304" s="239"/>
      <c r="AV1304" s="239"/>
      <c r="AW1304" s="239"/>
      <c r="AX1304" s="239"/>
      <c r="AY1304" s="239"/>
    </row>
    <row r="1305" spans="1:51" ht="15" x14ac:dyDescent="0.25">
      <c r="A1305" s="250"/>
      <c r="B1305" s="239"/>
      <c r="C1305" s="239"/>
      <c r="D1305" s="239"/>
      <c r="E1305" s="239"/>
      <c r="F1305" s="239"/>
      <c r="G1305" s="239"/>
      <c r="H1305" s="239"/>
      <c r="I1305" s="239"/>
      <c r="J1305" s="239"/>
      <c r="K1305" s="239"/>
      <c r="L1305" s="239"/>
      <c r="M1305" s="239"/>
      <c r="N1305" s="239"/>
      <c r="O1305" s="239"/>
      <c r="P1305" s="239"/>
      <c r="Q1305" s="239"/>
      <c r="R1305" s="239"/>
      <c r="S1305" s="239"/>
      <c r="T1305" s="239"/>
      <c r="U1305" s="239"/>
      <c r="V1305" s="239"/>
      <c r="W1305" s="239"/>
      <c r="X1305" s="239"/>
      <c r="Y1305" s="239"/>
      <c r="Z1305" s="239"/>
      <c r="AA1305" s="239"/>
      <c r="AB1305" s="239"/>
      <c r="AC1305" s="239"/>
      <c r="AD1305" s="239"/>
      <c r="AE1305" s="239"/>
      <c r="AF1305" s="239"/>
      <c r="AG1305" s="239"/>
      <c r="AH1305" s="239"/>
      <c r="AI1305" s="239"/>
      <c r="AJ1305" s="239"/>
      <c r="AK1305" s="239"/>
      <c r="AL1305" s="239"/>
      <c r="AM1305" s="239"/>
      <c r="AN1305" s="239"/>
      <c r="AO1305" s="239"/>
      <c r="AP1305" s="239"/>
      <c r="AQ1305" s="239"/>
      <c r="AR1305" s="239"/>
      <c r="AS1305" s="239"/>
      <c r="AT1305" s="239"/>
      <c r="AU1305" s="239"/>
      <c r="AV1305" s="239"/>
      <c r="AW1305" s="239"/>
      <c r="AX1305" s="239"/>
      <c r="AY1305" s="239"/>
    </row>
    <row r="1306" spans="1:51" ht="18" x14ac:dyDescent="0.25">
      <c r="A1306" s="251"/>
      <c r="B1306" s="219"/>
      <c r="C1306" s="219"/>
      <c r="D1306" s="219"/>
      <c r="E1306" s="219"/>
      <c r="F1306" s="219"/>
      <c r="G1306" s="219"/>
      <c r="H1306" s="219"/>
      <c r="I1306" s="219"/>
      <c r="J1306" s="219"/>
      <c r="K1306" s="219"/>
      <c r="L1306" s="219"/>
      <c r="M1306" s="219"/>
      <c r="N1306" s="219"/>
      <c r="O1306" s="219"/>
      <c r="P1306" s="219"/>
      <c r="Q1306" s="219"/>
      <c r="R1306" s="219"/>
      <c r="S1306" s="219"/>
      <c r="T1306" s="219"/>
      <c r="U1306" s="219"/>
      <c r="V1306" s="219"/>
      <c r="W1306" s="219"/>
      <c r="X1306" s="219"/>
      <c r="Y1306" s="219"/>
      <c r="Z1306" s="219"/>
      <c r="AA1306" s="219"/>
      <c r="AB1306" s="219"/>
      <c r="AC1306" s="219"/>
      <c r="AD1306" s="219"/>
      <c r="AE1306" s="219"/>
      <c r="AF1306" s="219"/>
      <c r="AG1306" s="219"/>
      <c r="AH1306" s="219"/>
      <c r="AI1306" s="219"/>
      <c r="AJ1306" s="219"/>
      <c r="AK1306" s="219"/>
      <c r="AL1306" s="219"/>
      <c r="AM1306" s="219"/>
      <c r="AN1306" s="219"/>
      <c r="AO1306" s="219"/>
      <c r="AP1306" s="219"/>
      <c r="AQ1306" s="219"/>
      <c r="AR1306" s="219"/>
      <c r="AS1306" s="219"/>
      <c r="AT1306" s="219"/>
      <c r="AU1306" s="219"/>
      <c r="AV1306" s="219"/>
      <c r="AW1306" s="219"/>
      <c r="AX1306" s="219"/>
      <c r="AY1306" s="219"/>
    </row>
    <row r="1307" spans="1:51" ht="15" x14ac:dyDescent="0.25">
      <c r="A1307" s="250"/>
      <c r="B1307" s="239"/>
      <c r="C1307" s="239"/>
      <c r="D1307" s="239"/>
      <c r="E1307" s="239"/>
      <c r="F1307" s="239"/>
      <c r="G1307" s="239"/>
      <c r="H1307" s="239"/>
      <c r="I1307" s="239"/>
      <c r="J1307" s="239"/>
      <c r="K1307" s="239"/>
      <c r="L1307" s="239"/>
      <c r="M1307" s="239"/>
      <c r="N1307" s="239"/>
      <c r="O1307" s="239"/>
      <c r="P1307" s="239"/>
      <c r="Q1307" s="239"/>
      <c r="R1307" s="239"/>
      <c r="S1307" s="239"/>
      <c r="T1307" s="239"/>
      <c r="U1307" s="239"/>
      <c r="V1307" s="239"/>
      <c r="W1307" s="239"/>
      <c r="X1307" s="239"/>
      <c r="Y1307" s="239"/>
      <c r="Z1307" s="239"/>
      <c r="AA1307" s="239"/>
      <c r="AB1307" s="239"/>
      <c r="AC1307" s="239"/>
      <c r="AD1307" s="239"/>
      <c r="AE1307" s="239"/>
      <c r="AF1307" s="239"/>
      <c r="AG1307" s="239"/>
      <c r="AH1307" s="239"/>
      <c r="AI1307" s="239"/>
      <c r="AJ1307" s="239"/>
      <c r="AK1307" s="239"/>
      <c r="AL1307" s="239"/>
      <c r="AM1307" s="239"/>
      <c r="AN1307" s="239"/>
      <c r="AO1307" s="239"/>
      <c r="AP1307" s="239"/>
      <c r="AQ1307" s="239"/>
      <c r="AR1307" s="239"/>
      <c r="AS1307" s="239"/>
      <c r="AT1307" s="239"/>
      <c r="AU1307" s="239"/>
      <c r="AV1307" s="239"/>
      <c r="AW1307" s="239"/>
      <c r="AX1307" s="239"/>
      <c r="AY1307" s="239"/>
    </row>
    <row r="1308" spans="1:51" ht="15" x14ac:dyDescent="0.25">
      <c r="A1308" s="250"/>
      <c r="B1308" s="239"/>
      <c r="C1308" s="239"/>
      <c r="D1308" s="239"/>
      <c r="E1308" s="239"/>
      <c r="F1308" s="239"/>
      <c r="G1308" s="239"/>
      <c r="H1308" s="239"/>
      <c r="I1308" s="239"/>
      <c r="J1308" s="239"/>
      <c r="K1308" s="239"/>
      <c r="L1308" s="239"/>
      <c r="M1308" s="239"/>
      <c r="N1308" s="239"/>
      <c r="O1308" s="239"/>
      <c r="P1308" s="239"/>
      <c r="Q1308" s="239"/>
      <c r="R1308" s="239"/>
      <c r="S1308" s="239"/>
      <c r="T1308" s="239"/>
      <c r="U1308" s="239"/>
      <c r="V1308" s="239"/>
      <c r="W1308" s="239"/>
      <c r="X1308" s="239"/>
      <c r="Y1308" s="239"/>
      <c r="Z1308" s="239"/>
      <c r="AA1308" s="239"/>
      <c r="AB1308" s="239"/>
      <c r="AC1308" s="239"/>
      <c r="AD1308" s="239"/>
      <c r="AE1308" s="239"/>
      <c r="AF1308" s="239"/>
      <c r="AG1308" s="239"/>
      <c r="AH1308" s="239"/>
      <c r="AI1308" s="239"/>
      <c r="AJ1308" s="239"/>
      <c r="AK1308" s="239"/>
      <c r="AL1308" s="239"/>
      <c r="AM1308" s="239"/>
      <c r="AN1308" s="239"/>
      <c r="AO1308" s="239"/>
      <c r="AP1308" s="239"/>
      <c r="AQ1308" s="239"/>
      <c r="AR1308" s="239"/>
      <c r="AS1308" s="239"/>
      <c r="AT1308" s="239"/>
      <c r="AU1308" s="239"/>
      <c r="AV1308" s="239"/>
      <c r="AW1308" s="239"/>
      <c r="AX1308" s="239"/>
      <c r="AY1308" s="239"/>
    </row>
    <row r="1309" spans="1:51" ht="15" x14ac:dyDescent="0.25">
      <c r="A1309" s="250"/>
      <c r="B1309" s="239"/>
      <c r="C1309" s="239"/>
      <c r="D1309" s="239"/>
      <c r="E1309" s="239"/>
      <c r="F1309" s="239"/>
      <c r="G1309" s="239"/>
      <c r="H1309" s="239"/>
      <c r="I1309" s="239"/>
      <c r="J1309" s="239"/>
      <c r="K1309" s="239"/>
      <c r="L1309" s="239"/>
      <c r="M1309" s="239"/>
      <c r="N1309" s="239"/>
      <c r="O1309" s="239"/>
      <c r="P1309" s="239"/>
      <c r="Q1309" s="239"/>
      <c r="R1309" s="239"/>
      <c r="S1309" s="239"/>
      <c r="T1309" s="239"/>
      <c r="U1309" s="239"/>
      <c r="V1309" s="239"/>
      <c r="W1309" s="239"/>
      <c r="X1309" s="239"/>
      <c r="Y1309" s="239"/>
      <c r="Z1309" s="239"/>
      <c r="AA1309" s="239"/>
      <c r="AB1309" s="239"/>
      <c r="AC1309" s="239"/>
      <c r="AD1309" s="239"/>
      <c r="AE1309" s="239"/>
      <c r="AF1309" s="239"/>
      <c r="AG1309" s="239"/>
      <c r="AH1309" s="239"/>
      <c r="AI1309" s="239"/>
      <c r="AJ1309" s="239"/>
      <c r="AK1309" s="239"/>
      <c r="AL1309" s="239"/>
      <c r="AM1309" s="239"/>
      <c r="AN1309" s="239"/>
      <c r="AO1309" s="239"/>
      <c r="AP1309" s="239"/>
      <c r="AQ1309" s="239"/>
      <c r="AR1309" s="239"/>
      <c r="AS1309" s="239"/>
      <c r="AT1309" s="239"/>
      <c r="AU1309" s="239"/>
      <c r="AV1309" s="239"/>
      <c r="AW1309" s="239"/>
      <c r="AX1309" s="239"/>
      <c r="AY1309" s="239"/>
    </row>
    <row r="1310" spans="1:51" ht="15" x14ac:dyDescent="0.25">
      <c r="A1310" s="250"/>
      <c r="B1310" s="239"/>
      <c r="C1310" s="239"/>
      <c r="D1310" s="239"/>
      <c r="E1310" s="239"/>
      <c r="F1310" s="239"/>
      <c r="G1310" s="239"/>
      <c r="H1310" s="239"/>
      <c r="I1310" s="239"/>
      <c r="J1310" s="239"/>
      <c r="K1310" s="239"/>
      <c r="L1310" s="239"/>
      <c r="M1310" s="239"/>
      <c r="N1310" s="239"/>
      <c r="O1310" s="239"/>
      <c r="P1310" s="239"/>
      <c r="Q1310" s="239"/>
      <c r="R1310" s="239"/>
      <c r="S1310" s="239"/>
      <c r="T1310" s="239"/>
      <c r="U1310" s="239"/>
      <c r="V1310" s="239"/>
      <c r="W1310" s="239"/>
      <c r="X1310" s="239"/>
      <c r="Y1310" s="239"/>
      <c r="Z1310" s="239"/>
      <c r="AA1310" s="239"/>
      <c r="AB1310" s="239"/>
      <c r="AC1310" s="239"/>
      <c r="AD1310" s="239"/>
      <c r="AE1310" s="239"/>
      <c r="AF1310" s="239"/>
      <c r="AG1310" s="239"/>
      <c r="AH1310" s="239"/>
      <c r="AI1310" s="239"/>
      <c r="AJ1310" s="239"/>
      <c r="AK1310" s="239"/>
      <c r="AL1310" s="239"/>
      <c r="AM1310" s="239"/>
      <c r="AN1310" s="239"/>
      <c r="AO1310" s="239"/>
      <c r="AP1310" s="239"/>
      <c r="AQ1310" s="239"/>
      <c r="AR1310" s="239"/>
      <c r="AS1310" s="239"/>
      <c r="AT1310" s="239"/>
      <c r="AU1310" s="239"/>
      <c r="AV1310" s="239"/>
      <c r="AW1310" s="239"/>
      <c r="AX1310" s="239"/>
      <c r="AY1310" s="239"/>
    </row>
    <row r="1311" spans="1:51" ht="18" x14ac:dyDescent="0.25">
      <c r="A1311" s="251"/>
      <c r="B1311" s="219"/>
      <c r="C1311" s="219"/>
      <c r="D1311" s="219"/>
      <c r="E1311" s="219"/>
      <c r="F1311" s="219"/>
      <c r="G1311" s="219"/>
      <c r="H1311" s="219"/>
      <c r="I1311" s="219"/>
      <c r="J1311" s="219"/>
      <c r="K1311" s="219"/>
      <c r="L1311" s="219"/>
      <c r="M1311" s="219"/>
      <c r="N1311" s="219"/>
      <c r="O1311" s="219"/>
      <c r="P1311" s="219"/>
      <c r="Q1311" s="219"/>
      <c r="R1311" s="219"/>
      <c r="S1311" s="219"/>
      <c r="T1311" s="219"/>
      <c r="U1311" s="219"/>
      <c r="V1311" s="219"/>
      <c r="W1311" s="219"/>
      <c r="X1311" s="219"/>
      <c r="Y1311" s="219"/>
      <c r="Z1311" s="219"/>
      <c r="AA1311" s="219"/>
      <c r="AB1311" s="219"/>
      <c r="AC1311" s="219"/>
      <c r="AD1311" s="219"/>
      <c r="AE1311" s="219"/>
      <c r="AF1311" s="219"/>
      <c r="AG1311" s="219"/>
      <c r="AH1311" s="219"/>
      <c r="AI1311" s="219"/>
      <c r="AJ1311" s="219"/>
      <c r="AK1311" s="219"/>
      <c r="AL1311" s="219"/>
      <c r="AM1311" s="219"/>
      <c r="AN1311" s="219"/>
      <c r="AO1311" s="219"/>
      <c r="AP1311" s="219"/>
      <c r="AQ1311" s="219"/>
      <c r="AR1311" s="219"/>
      <c r="AS1311" s="219"/>
      <c r="AT1311" s="219"/>
      <c r="AU1311" s="219"/>
      <c r="AV1311" s="219"/>
      <c r="AW1311" s="219"/>
      <c r="AX1311" s="219"/>
      <c r="AY1311" s="219"/>
    </row>
    <row r="1312" spans="1:51" ht="15" x14ac:dyDescent="0.25">
      <c r="A1312" s="250"/>
      <c r="B1312" s="239"/>
      <c r="C1312" s="239"/>
      <c r="D1312" s="239"/>
      <c r="E1312" s="239"/>
      <c r="F1312" s="239"/>
      <c r="G1312" s="239"/>
      <c r="H1312" s="239"/>
      <c r="I1312" s="239"/>
      <c r="J1312" s="239"/>
      <c r="K1312" s="239"/>
      <c r="L1312" s="239"/>
      <c r="M1312" s="239"/>
      <c r="N1312" s="239"/>
      <c r="O1312" s="239"/>
      <c r="P1312" s="239"/>
      <c r="Q1312" s="239"/>
      <c r="R1312" s="239"/>
      <c r="S1312" s="239"/>
      <c r="T1312" s="239"/>
      <c r="U1312" s="239"/>
      <c r="V1312" s="239"/>
      <c r="W1312" s="239"/>
      <c r="X1312" s="239"/>
      <c r="Y1312" s="239"/>
      <c r="Z1312" s="239"/>
      <c r="AA1312" s="239"/>
      <c r="AB1312" s="239"/>
      <c r="AC1312" s="239"/>
      <c r="AD1312" s="239"/>
      <c r="AE1312" s="239"/>
      <c r="AF1312" s="239"/>
      <c r="AG1312" s="239"/>
      <c r="AH1312" s="239"/>
      <c r="AI1312" s="239"/>
      <c r="AJ1312" s="239"/>
      <c r="AK1312" s="239"/>
      <c r="AL1312" s="239"/>
      <c r="AM1312" s="239"/>
      <c r="AN1312" s="239"/>
      <c r="AO1312" s="239"/>
      <c r="AP1312" s="239"/>
      <c r="AQ1312" s="239"/>
      <c r="AR1312" s="239"/>
      <c r="AS1312" s="239"/>
      <c r="AT1312" s="239"/>
      <c r="AU1312" s="239"/>
      <c r="AV1312" s="239"/>
      <c r="AW1312" s="239"/>
      <c r="AX1312" s="239"/>
      <c r="AY1312" s="239"/>
    </row>
    <row r="1313" spans="1:51" ht="15" x14ac:dyDescent="0.25">
      <c r="A1313" s="250"/>
      <c r="B1313" s="239"/>
      <c r="C1313" s="239"/>
      <c r="D1313" s="239"/>
      <c r="E1313" s="239"/>
      <c r="F1313" s="239"/>
      <c r="G1313" s="239"/>
      <c r="H1313" s="239"/>
      <c r="I1313" s="239"/>
      <c r="J1313" s="239"/>
      <c r="K1313" s="239"/>
      <c r="L1313" s="239"/>
      <c r="M1313" s="239"/>
      <c r="N1313" s="239"/>
      <c r="O1313" s="239"/>
      <c r="P1313" s="239"/>
      <c r="Q1313" s="239"/>
      <c r="R1313" s="239"/>
      <c r="S1313" s="239"/>
      <c r="T1313" s="239"/>
      <c r="U1313" s="239"/>
      <c r="V1313" s="239"/>
      <c r="W1313" s="239"/>
      <c r="X1313" s="239"/>
      <c r="Y1313" s="239"/>
      <c r="Z1313" s="239"/>
      <c r="AA1313" s="239"/>
      <c r="AB1313" s="239"/>
      <c r="AC1313" s="239"/>
      <c r="AD1313" s="239"/>
      <c r="AE1313" s="239"/>
      <c r="AF1313" s="239"/>
      <c r="AG1313" s="239"/>
      <c r="AH1313" s="239"/>
      <c r="AI1313" s="239"/>
      <c r="AJ1313" s="239"/>
      <c r="AK1313" s="239"/>
      <c r="AL1313" s="239"/>
      <c r="AM1313" s="239"/>
      <c r="AN1313" s="239"/>
      <c r="AO1313" s="239"/>
      <c r="AP1313" s="239"/>
      <c r="AQ1313" s="239"/>
      <c r="AR1313" s="239"/>
      <c r="AS1313" s="239"/>
      <c r="AT1313" s="239"/>
      <c r="AU1313" s="239"/>
      <c r="AV1313" s="239"/>
      <c r="AW1313" s="239"/>
      <c r="AX1313" s="239"/>
      <c r="AY1313" s="239"/>
    </row>
    <row r="1314" spans="1:51" ht="18" x14ac:dyDescent="0.25">
      <c r="A1314" s="251"/>
      <c r="B1314" s="219"/>
      <c r="C1314" s="219"/>
      <c r="D1314" s="219"/>
      <c r="E1314" s="219"/>
      <c r="F1314" s="219"/>
      <c r="G1314" s="219"/>
      <c r="H1314" s="219"/>
      <c r="I1314" s="219"/>
      <c r="J1314" s="219"/>
      <c r="K1314" s="219"/>
      <c r="L1314" s="219"/>
      <c r="M1314" s="219"/>
      <c r="N1314" s="219"/>
      <c r="O1314" s="219"/>
      <c r="P1314" s="219"/>
      <c r="Q1314" s="219"/>
      <c r="R1314" s="219"/>
      <c r="S1314" s="219"/>
      <c r="T1314" s="219"/>
      <c r="U1314" s="219"/>
      <c r="V1314" s="219"/>
      <c r="W1314" s="219"/>
      <c r="X1314" s="219"/>
      <c r="Y1314" s="219"/>
      <c r="Z1314" s="219"/>
      <c r="AA1314" s="219"/>
      <c r="AB1314" s="219"/>
      <c r="AC1314" s="219"/>
      <c r="AD1314" s="219"/>
      <c r="AE1314" s="219"/>
      <c r="AF1314" s="219"/>
      <c r="AG1314" s="219"/>
      <c r="AH1314" s="219"/>
      <c r="AI1314" s="219"/>
      <c r="AJ1314" s="219"/>
      <c r="AK1314" s="219"/>
      <c r="AL1314" s="219"/>
      <c r="AM1314" s="219"/>
      <c r="AN1314" s="219"/>
      <c r="AO1314" s="219"/>
      <c r="AP1314" s="219"/>
      <c r="AQ1314" s="219"/>
      <c r="AR1314" s="219"/>
      <c r="AS1314" s="219"/>
      <c r="AT1314" s="219"/>
      <c r="AU1314" s="219"/>
      <c r="AV1314" s="219"/>
      <c r="AW1314" s="219"/>
      <c r="AX1314" s="219"/>
      <c r="AY1314" s="219"/>
    </row>
    <row r="1315" spans="1:51" ht="18" x14ac:dyDescent="0.2">
      <c r="A1315" s="253"/>
      <c r="B1315" s="219"/>
      <c r="C1315" s="219"/>
      <c r="D1315" s="219"/>
      <c r="E1315" s="219"/>
      <c r="F1315" s="219"/>
      <c r="G1315" s="219"/>
      <c r="H1315" s="219"/>
      <c r="I1315" s="219"/>
      <c r="J1315" s="219"/>
      <c r="K1315" s="219"/>
      <c r="L1315" s="219"/>
      <c r="M1315" s="219"/>
      <c r="N1315" s="219"/>
      <c r="O1315" s="219"/>
      <c r="P1315" s="219"/>
      <c r="Q1315" s="219"/>
      <c r="R1315" s="219"/>
      <c r="S1315" s="219"/>
      <c r="T1315" s="219"/>
      <c r="U1315" s="219"/>
      <c r="V1315" s="219"/>
      <c r="W1315" s="219"/>
      <c r="X1315" s="219"/>
      <c r="Y1315" s="219"/>
      <c r="Z1315" s="219"/>
      <c r="AA1315" s="219"/>
      <c r="AB1315" s="219"/>
      <c r="AC1315" s="219"/>
      <c r="AD1315" s="219"/>
      <c r="AE1315" s="219"/>
      <c r="AF1315" s="219"/>
      <c r="AG1315" s="219"/>
      <c r="AH1315" s="219"/>
      <c r="AI1315" s="219"/>
      <c r="AJ1315" s="219"/>
      <c r="AK1315" s="219"/>
      <c r="AL1315" s="219"/>
      <c r="AM1315" s="219"/>
      <c r="AN1315" s="219"/>
      <c r="AO1315" s="219"/>
      <c r="AP1315" s="219"/>
      <c r="AQ1315" s="219"/>
      <c r="AR1315" s="219"/>
      <c r="AS1315" s="219"/>
      <c r="AT1315" s="219"/>
      <c r="AU1315" s="219"/>
      <c r="AV1315" s="219"/>
      <c r="AW1315" s="219"/>
      <c r="AX1315" s="219"/>
      <c r="AY1315" s="219"/>
    </row>
    <row r="1316" spans="1:51" ht="15" x14ac:dyDescent="0.25">
      <c r="A1316" s="250"/>
      <c r="B1316" s="239"/>
      <c r="C1316" s="239"/>
      <c r="D1316" s="239"/>
      <c r="E1316" s="239"/>
      <c r="F1316" s="239"/>
      <c r="G1316" s="239"/>
      <c r="H1316" s="239"/>
      <c r="I1316" s="239"/>
      <c r="J1316" s="239"/>
      <c r="K1316" s="239"/>
      <c r="L1316" s="239"/>
      <c r="M1316" s="239"/>
      <c r="N1316" s="239"/>
      <c r="O1316" s="239"/>
      <c r="P1316" s="239"/>
      <c r="Q1316" s="239"/>
      <c r="R1316" s="239"/>
      <c r="S1316" s="239"/>
      <c r="T1316" s="239"/>
      <c r="U1316" s="239"/>
      <c r="V1316" s="239"/>
      <c r="W1316" s="239"/>
      <c r="X1316" s="239"/>
      <c r="Y1316" s="239"/>
      <c r="Z1316" s="239"/>
      <c r="AA1316" s="239"/>
      <c r="AB1316" s="239"/>
      <c r="AC1316" s="239"/>
      <c r="AD1316" s="239"/>
      <c r="AE1316" s="239"/>
      <c r="AF1316" s="239"/>
      <c r="AG1316" s="239"/>
      <c r="AH1316" s="239"/>
      <c r="AI1316" s="239"/>
      <c r="AJ1316" s="239"/>
      <c r="AK1316" s="239"/>
      <c r="AL1316" s="239"/>
      <c r="AM1316" s="239"/>
      <c r="AN1316" s="239"/>
      <c r="AO1316" s="239"/>
      <c r="AP1316" s="239"/>
      <c r="AQ1316" s="239"/>
      <c r="AR1316" s="239"/>
      <c r="AS1316" s="239"/>
      <c r="AT1316" s="239"/>
      <c r="AU1316" s="239"/>
      <c r="AV1316" s="239"/>
      <c r="AW1316" s="239"/>
      <c r="AX1316" s="239"/>
      <c r="AY1316" s="239"/>
    </row>
    <row r="1317" spans="1:51" ht="18" x14ac:dyDescent="0.25">
      <c r="A1317" s="251"/>
      <c r="B1317" s="219"/>
      <c r="C1317" s="219"/>
      <c r="D1317" s="219"/>
      <c r="E1317" s="219"/>
      <c r="F1317" s="219"/>
      <c r="G1317" s="219"/>
      <c r="H1317" s="219"/>
      <c r="I1317" s="219"/>
      <c r="J1317" s="219"/>
      <c r="K1317" s="219"/>
      <c r="L1317" s="219"/>
      <c r="M1317" s="219"/>
      <c r="N1317" s="219"/>
      <c r="O1317" s="219"/>
      <c r="P1317" s="219"/>
      <c r="Q1317" s="219"/>
      <c r="R1317" s="219"/>
      <c r="S1317" s="219"/>
      <c r="T1317" s="219"/>
      <c r="U1317" s="219"/>
      <c r="V1317" s="219"/>
      <c r="W1317" s="219"/>
      <c r="X1317" s="219"/>
      <c r="Y1317" s="219"/>
      <c r="Z1317" s="219"/>
      <c r="AA1317" s="219"/>
      <c r="AB1317" s="219"/>
      <c r="AC1317" s="219"/>
      <c r="AD1317" s="219"/>
      <c r="AE1317" s="219"/>
      <c r="AF1317" s="219"/>
      <c r="AG1317" s="219"/>
      <c r="AH1317" s="219"/>
      <c r="AI1317" s="219"/>
      <c r="AJ1317" s="219"/>
      <c r="AK1317" s="219"/>
      <c r="AL1317" s="219"/>
      <c r="AM1317" s="219"/>
      <c r="AN1317" s="219"/>
      <c r="AO1317" s="219"/>
      <c r="AP1317" s="219"/>
      <c r="AQ1317" s="219"/>
      <c r="AR1317" s="219"/>
      <c r="AS1317" s="219"/>
      <c r="AT1317" s="219"/>
      <c r="AU1317" s="219"/>
      <c r="AV1317" s="219"/>
      <c r="AW1317" s="219"/>
      <c r="AX1317" s="219"/>
      <c r="AY1317" s="219"/>
    </row>
    <row r="1318" spans="1:51" ht="15" x14ac:dyDescent="0.25">
      <c r="A1318" s="250"/>
      <c r="B1318" s="239"/>
      <c r="C1318" s="239"/>
      <c r="D1318" s="239"/>
      <c r="E1318" s="239"/>
      <c r="F1318" s="239"/>
      <c r="G1318" s="239"/>
      <c r="H1318" s="239"/>
      <c r="I1318" s="239"/>
      <c r="J1318" s="239"/>
      <c r="K1318" s="239"/>
      <c r="L1318" s="239"/>
      <c r="M1318" s="239"/>
      <c r="N1318" s="239"/>
      <c r="O1318" s="239"/>
      <c r="P1318" s="239"/>
      <c r="Q1318" s="239"/>
      <c r="R1318" s="239"/>
      <c r="S1318" s="239"/>
      <c r="T1318" s="239"/>
      <c r="U1318" s="239"/>
      <c r="V1318" s="239"/>
      <c r="W1318" s="239"/>
      <c r="X1318" s="239"/>
      <c r="Y1318" s="239"/>
      <c r="Z1318" s="239"/>
      <c r="AA1318" s="239"/>
      <c r="AB1318" s="239"/>
      <c r="AC1318" s="239"/>
      <c r="AD1318" s="239"/>
      <c r="AE1318" s="239"/>
      <c r="AF1318" s="239"/>
      <c r="AG1318" s="239"/>
      <c r="AH1318" s="239"/>
      <c r="AI1318" s="239"/>
      <c r="AJ1318" s="239"/>
      <c r="AK1318" s="239"/>
      <c r="AL1318" s="239"/>
      <c r="AM1318" s="239"/>
      <c r="AN1318" s="239"/>
      <c r="AO1318" s="239"/>
      <c r="AP1318" s="239"/>
      <c r="AQ1318" s="239"/>
      <c r="AR1318" s="239"/>
      <c r="AS1318" s="239"/>
      <c r="AT1318" s="239"/>
      <c r="AU1318" s="239"/>
      <c r="AV1318" s="239"/>
      <c r="AW1318" s="239"/>
      <c r="AX1318" s="239"/>
      <c r="AY1318" s="239"/>
    </row>
    <row r="1319" spans="1:51" ht="15" x14ac:dyDescent="0.25">
      <c r="A1319" s="250"/>
      <c r="B1319" s="239"/>
      <c r="C1319" s="239"/>
      <c r="D1319" s="239"/>
      <c r="E1319" s="239"/>
      <c r="F1319" s="239"/>
      <c r="G1319" s="239"/>
      <c r="H1319" s="239"/>
      <c r="I1319" s="239"/>
      <c r="J1319" s="239"/>
      <c r="K1319" s="239"/>
      <c r="L1319" s="239"/>
      <c r="M1319" s="239"/>
      <c r="N1319" s="239"/>
      <c r="O1319" s="239"/>
      <c r="P1319" s="239"/>
      <c r="Q1319" s="239"/>
      <c r="R1319" s="239"/>
      <c r="S1319" s="239"/>
      <c r="T1319" s="239"/>
      <c r="U1319" s="239"/>
      <c r="V1319" s="239"/>
      <c r="W1319" s="239"/>
      <c r="X1319" s="239"/>
      <c r="Y1319" s="239"/>
      <c r="Z1319" s="239"/>
      <c r="AA1319" s="239"/>
      <c r="AB1319" s="239"/>
      <c r="AC1319" s="239"/>
      <c r="AD1319" s="239"/>
      <c r="AE1319" s="239"/>
      <c r="AF1319" s="239"/>
      <c r="AG1319" s="239"/>
      <c r="AH1319" s="239"/>
      <c r="AI1319" s="239"/>
      <c r="AJ1319" s="239"/>
      <c r="AK1319" s="239"/>
      <c r="AL1319" s="239"/>
      <c r="AM1319" s="239"/>
      <c r="AN1319" s="239"/>
      <c r="AO1319" s="239"/>
      <c r="AP1319" s="239"/>
      <c r="AQ1319" s="239"/>
      <c r="AR1319" s="239"/>
      <c r="AS1319" s="239"/>
      <c r="AT1319" s="239"/>
      <c r="AU1319" s="239"/>
      <c r="AV1319" s="239"/>
      <c r="AW1319" s="239"/>
      <c r="AX1319" s="239"/>
      <c r="AY1319" s="239"/>
    </row>
    <row r="1320" spans="1:51" ht="15" x14ac:dyDescent="0.25">
      <c r="A1320" s="250"/>
      <c r="B1320" s="239"/>
      <c r="C1320" s="239"/>
      <c r="D1320" s="239"/>
      <c r="E1320" s="239"/>
      <c r="F1320" s="239"/>
      <c r="G1320" s="239"/>
      <c r="H1320" s="239"/>
      <c r="I1320" s="239"/>
      <c r="J1320" s="239"/>
      <c r="K1320" s="239"/>
      <c r="L1320" s="239"/>
      <c r="M1320" s="239"/>
      <c r="N1320" s="239"/>
      <c r="O1320" s="239"/>
      <c r="P1320" s="239"/>
      <c r="Q1320" s="239"/>
      <c r="R1320" s="239"/>
      <c r="S1320" s="239"/>
      <c r="T1320" s="239"/>
      <c r="U1320" s="239"/>
      <c r="V1320" s="239"/>
      <c r="W1320" s="239"/>
      <c r="X1320" s="239"/>
      <c r="Y1320" s="239"/>
      <c r="Z1320" s="239"/>
      <c r="AA1320" s="239"/>
      <c r="AB1320" s="239"/>
      <c r="AC1320" s="239"/>
      <c r="AD1320" s="239"/>
      <c r="AE1320" s="239"/>
      <c r="AF1320" s="239"/>
      <c r="AG1320" s="239"/>
      <c r="AH1320" s="239"/>
      <c r="AI1320" s="239"/>
      <c r="AJ1320" s="239"/>
      <c r="AK1320" s="239"/>
      <c r="AL1320" s="239"/>
      <c r="AM1320" s="239"/>
      <c r="AN1320" s="239"/>
      <c r="AO1320" s="239"/>
      <c r="AP1320" s="239"/>
      <c r="AQ1320" s="239"/>
      <c r="AR1320" s="239"/>
      <c r="AS1320" s="239"/>
      <c r="AT1320" s="239"/>
      <c r="AU1320" s="239"/>
      <c r="AV1320" s="239"/>
      <c r="AW1320" s="239"/>
      <c r="AX1320" s="239"/>
      <c r="AY1320" s="239"/>
    </row>
    <row r="1321" spans="1:51" ht="15" x14ac:dyDescent="0.25">
      <c r="A1321" s="250"/>
      <c r="B1321" s="239"/>
      <c r="C1321" s="239"/>
      <c r="D1321" s="239"/>
      <c r="E1321" s="239"/>
      <c r="F1321" s="239"/>
      <c r="G1321" s="239"/>
      <c r="H1321" s="239"/>
      <c r="I1321" s="239"/>
      <c r="J1321" s="239"/>
      <c r="K1321" s="239"/>
      <c r="L1321" s="239"/>
      <c r="M1321" s="239"/>
      <c r="N1321" s="239"/>
      <c r="O1321" s="239"/>
      <c r="P1321" s="239"/>
      <c r="Q1321" s="239"/>
      <c r="R1321" s="239"/>
      <c r="S1321" s="239"/>
      <c r="T1321" s="239"/>
      <c r="U1321" s="239"/>
      <c r="V1321" s="239"/>
      <c r="W1321" s="239"/>
      <c r="X1321" s="239"/>
      <c r="Y1321" s="239"/>
      <c r="Z1321" s="239"/>
      <c r="AA1321" s="239"/>
      <c r="AB1321" s="239"/>
      <c r="AC1321" s="239"/>
      <c r="AD1321" s="239"/>
      <c r="AE1321" s="239"/>
      <c r="AF1321" s="239"/>
      <c r="AG1321" s="239"/>
      <c r="AH1321" s="239"/>
      <c r="AI1321" s="239"/>
      <c r="AJ1321" s="239"/>
      <c r="AK1321" s="239"/>
      <c r="AL1321" s="239"/>
      <c r="AM1321" s="239"/>
      <c r="AN1321" s="239"/>
      <c r="AO1321" s="239"/>
      <c r="AP1321" s="239"/>
      <c r="AQ1321" s="239"/>
      <c r="AR1321" s="239"/>
      <c r="AS1321" s="239"/>
      <c r="AT1321" s="239"/>
      <c r="AU1321" s="239"/>
      <c r="AV1321" s="239"/>
      <c r="AW1321" s="239"/>
      <c r="AX1321" s="239"/>
      <c r="AY1321" s="239"/>
    </row>
    <row r="1322" spans="1:51" ht="18" x14ac:dyDescent="0.25">
      <c r="A1322" s="251"/>
      <c r="B1322" s="219"/>
      <c r="C1322" s="219"/>
      <c r="D1322" s="219"/>
      <c r="E1322" s="219"/>
      <c r="F1322" s="219"/>
      <c r="G1322" s="219"/>
      <c r="H1322" s="219"/>
      <c r="I1322" s="219"/>
      <c r="J1322" s="219"/>
      <c r="K1322" s="219"/>
      <c r="L1322" s="219"/>
      <c r="M1322" s="219"/>
      <c r="N1322" s="219"/>
      <c r="O1322" s="219"/>
      <c r="P1322" s="219"/>
      <c r="Q1322" s="219"/>
      <c r="R1322" s="219"/>
      <c r="S1322" s="219"/>
      <c r="T1322" s="219"/>
      <c r="U1322" s="219"/>
      <c r="V1322" s="219"/>
      <c r="W1322" s="219"/>
      <c r="X1322" s="219"/>
      <c r="Y1322" s="219"/>
      <c r="Z1322" s="219"/>
      <c r="AA1322" s="219"/>
      <c r="AB1322" s="219"/>
      <c r="AC1322" s="219"/>
      <c r="AD1322" s="219"/>
      <c r="AE1322" s="219"/>
      <c r="AF1322" s="219"/>
      <c r="AG1322" s="219"/>
      <c r="AH1322" s="219"/>
      <c r="AI1322" s="219"/>
      <c r="AJ1322" s="219"/>
      <c r="AK1322" s="219"/>
      <c r="AL1322" s="219"/>
      <c r="AM1322" s="219"/>
      <c r="AN1322" s="219"/>
      <c r="AO1322" s="219"/>
      <c r="AP1322" s="219"/>
      <c r="AQ1322" s="219"/>
      <c r="AR1322" s="219"/>
      <c r="AS1322" s="219"/>
      <c r="AT1322" s="219"/>
      <c r="AU1322" s="219"/>
      <c r="AV1322" s="219"/>
      <c r="AW1322" s="219"/>
      <c r="AX1322" s="219"/>
      <c r="AY1322" s="219"/>
    </row>
    <row r="1323" spans="1:51" ht="15" x14ac:dyDescent="0.25">
      <c r="A1323" s="250"/>
      <c r="B1323" s="239"/>
      <c r="C1323" s="239"/>
      <c r="D1323" s="239"/>
      <c r="E1323" s="239"/>
      <c r="F1323" s="239"/>
      <c r="G1323" s="239"/>
      <c r="H1323" s="239"/>
      <c r="I1323" s="239"/>
      <c r="J1323" s="239"/>
      <c r="K1323" s="239"/>
      <c r="L1323" s="239"/>
      <c r="M1323" s="239"/>
      <c r="N1323" s="239"/>
      <c r="O1323" s="239"/>
      <c r="P1323" s="239"/>
      <c r="Q1323" s="239"/>
      <c r="R1323" s="239"/>
      <c r="S1323" s="239"/>
      <c r="T1323" s="239"/>
      <c r="U1323" s="239"/>
      <c r="V1323" s="239"/>
      <c r="W1323" s="239"/>
      <c r="X1323" s="239"/>
      <c r="Y1323" s="239"/>
      <c r="Z1323" s="239"/>
      <c r="AA1323" s="239"/>
      <c r="AB1323" s="239"/>
      <c r="AC1323" s="239"/>
      <c r="AD1323" s="239"/>
      <c r="AE1323" s="239"/>
      <c r="AF1323" s="239"/>
      <c r="AG1323" s="239"/>
      <c r="AH1323" s="239"/>
      <c r="AI1323" s="239"/>
      <c r="AJ1323" s="239"/>
      <c r="AK1323" s="239"/>
      <c r="AL1323" s="239"/>
      <c r="AM1323" s="239"/>
      <c r="AN1323" s="239"/>
      <c r="AO1323" s="239"/>
      <c r="AP1323" s="239"/>
      <c r="AQ1323" s="239"/>
      <c r="AR1323" s="239"/>
      <c r="AS1323" s="239"/>
      <c r="AT1323" s="239"/>
      <c r="AU1323" s="239"/>
      <c r="AV1323" s="239"/>
      <c r="AW1323" s="239"/>
      <c r="AX1323" s="239"/>
      <c r="AY1323" s="239"/>
    </row>
    <row r="1324" spans="1:51" ht="18" x14ac:dyDescent="0.25">
      <c r="A1324" s="251"/>
      <c r="B1324" s="219"/>
      <c r="C1324" s="219"/>
      <c r="D1324" s="219"/>
      <c r="E1324" s="219"/>
      <c r="F1324" s="219"/>
      <c r="G1324" s="219"/>
      <c r="H1324" s="219"/>
      <c r="I1324" s="219"/>
      <c r="J1324" s="219"/>
      <c r="K1324" s="219"/>
      <c r="L1324" s="219"/>
      <c r="M1324" s="219"/>
      <c r="N1324" s="219"/>
      <c r="O1324" s="219"/>
      <c r="P1324" s="219"/>
      <c r="Q1324" s="219"/>
      <c r="R1324" s="219"/>
      <c r="S1324" s="219"/>
      <c r="T1324" s="219"/>
      <c r="U1324" s="219"/>
      <c r="V1324" s="219"/>
      <c r="W1324" s="219"/>
      <c r="X1324" s="219"/>
      <c r="Y1324" s="219"/>
      <c r="Z1324" s="219"/>
      <c r="AA1324" s="219"/>
      <c r="AB1324" s="219"/>
      <c r="AC1324" s="219"/>
      <c r="AD1324" s="219"/>
      <c r="AE1324" s="219"/>
      <c r="AF1324" s="219"/>
      <c r="AG1324" s="219"/>
      <c r="AH1324" s="219"/>
      <c r="AI1324" s="219"/>
      <c r="AJ1324" s="219"/>
      <c r="AK1324" s="219"/>
      <c r="AL1324" s="219"/>
      <c r="AM1324" s="219"/>
      <c r="AN1324" s="219"/>
      <c r="AO1324" s="219"/>
      <c r="AP1324" s="219"/>
      <c r="AQ1324" s="219"/>
      <c r="AR1324" s="219"/>
      <c r="AS1324" s="219"/>
      <c r="AT1324" s="219"/>
      <c r="AU1324" s="219"/>
      <c r="AV1324" s="219"/>
      <c r="AW1324" s="219"/>
      <c r="AX1324" s="219"/>
      <c r="AY1324" s="219"/>
    </row>
    <row r="1325" spans="1:51" ht="15" x14ac:dyDescent="0.25">
      <c r="A1325" s="250"/>
      <c r="B1325" s="239"/>
      <c r="C1325" s="239"/>
      <c r="D1325" s="239"/>
      <c r="E1325" s="239"/>
      <c r="F1325" s="239"/>
      <c r="G1325" s="239"/>
      <c r="H1325" s="239"/>
      <c r="I1325" s="239"/>
      <c r="J1325" s="239"/>
      <c r="K1325" s="239"/>
      <c r="L1325" s="239"/>
      <c r="M1325" s="239"/>
      <c r="N1325" s="239"/>
      <c r="O1325" s="239"/>
      <c r="P1325" s="239"/>
      <c r="Q1325" s="239"/>
      <c r="R1325" s="239"/>
      <c r="S1325" s="239"/>
      <c r="T1325" s="239"/>
      <c r="U1325" s="239"/>
      <c r="V1325" s="239"/>
      <c r="W1325" s="239"/>
      <c r="X1325" s="239"/>
      <c r="Y1325" s="239"/>
      <c r="Z1325" s="239"/>
      <c r="AA1325" s="239"/>
      <c r="AB1325" s="239"/>
      <c r="AC1325" s="239"/>
      <c r="AD1325" s="239"/>
      <c r="AE1325" s="239"/>
      <c r="AF1325" s="239"/>
      <c r="AG1325" s="239"/>
      <c r="AH1325" s="239"/>
      <c r="AI1325" s="239"/>
      <c r="AJ1325" s="239"/>
      <c r="AK1325" s="239"/>
      <c r="AL1325" s="239"/>
      <c r="AM1325" s="239"/>
      <c r="AN1325" s="239"/>
      <c r="AO1325" s="239"/>
      <c r="AP1325" s="239"/>
      <c r="AQ1325" s="239"/>
      <c r="AR1325" s="239"/>
      <c r="AS1325" s="239"/>
      <c r="AT1325" s="239"/>
      <c r="AU1325" s="239"/>
      <c r="AV1325" s="239"/>
      <c r="AW1325" s="239"/>
      <c r="AX1325" s="239"/>
      <c r="AY1325" s="239"/>
    </row>
    <row r="1326" spans="1:51" ht="15" x14ac:dyDescent="0.25">
      <c r="A1326" s="250"/>
      <c r="B1326" s="239"/>
      <c r="C1326" s="239"/>
      <c r="D1326" s="239"/>
      <c r="E1326" s="239"/>
      <c r="F1326" s="239"/>
      <c r="G1326" s="239"/>
      <c r="H1326" s="239"/>
      <c r="I1326" s="239"/>
      <c r="J1326" s="239"/>
      <c r="K1326" s="239"/>
      <c r="L1326" s="239"/>
      <c r="M1326" s="239"/>
      <c r="N1326" s="239"/>
      <c r="O1326" s="239"/>
      <c r="P1326" s="239"/>
      <c r="Q1326" s="239"/>
      <c r="R1326" s="239"/>
      <c r="S1326" s="239"/>
      <c r="T1326" s="239"/>
      <c r="U1326" s="239"/>
      <c r="V1326" s="239"/>
      <c r="W1326" s="239"/>
      <c r="X1326" s="239"/>
      <c r="Y1326" s="239"/>
      <c r="Z1326" s="239"/>
      <c r="AA1326" s="239"/>
      <c r="AB1326" s="239"/>
      <c r="AC1326" s="239"/>
      <c r="AD1326" s="239"/>
      <c r="AE1326" s="239"/>
      <c r="AF1326" s="239"/>
      <c r="AG1326" s="239"/>
      <c r="AH1326" s="239"/>
      <c r="AI1326" s="239"/>
      <c r="AJ1326" s="239"/>
      <c r="AK1326" s="239"/>
      <c r="AL1326" s="239"/>
      <c r="AM1326" s="239"/>
      <c r="AN1326" s="239"/>
      <c r="AO1326" s="239"/>
      <c r="AP1326" s="239"/>
      <c r="AQ1326" s="239"/>
      <c r="AR1326" s="239"/>
      <c r="AS1326" s="239"/>
      <c r="AT1326" s="239"/>
      <c r="AU1326" s="239"/>
      <c r="AV1326" s="239"/>
      <c r="AW1326" s="239"/>
      <c r="AX1326" s="239"/>
      <c r="AY1326" s="239"/>
    </row>
    <row r="1327" spans="1:51" ht="15" x14ac:dyDescent="0.25">
      <c r="A1327" s="250"/>
      <c r="B1327" s="239"/>
      <c r="C1327" s="239"/>
      <c r="D1327" s="239"/>
      <c r="E1327" s="239"/>
      <c r="F1327" s="239"/>
      <c r="G1327" s="239"/>
      <c r="H1327" s="239"/>
      <c r="I1327" s="239"/>
      <c r="J1327" s="239"/>
      <c r="K1327" s="239"/>
      <c r="L1327" s="239"/>
      <c r="M1327" s="239"/>
      <c r="N1327" s="239"/>
      <c r="O1327" s="239"/>
      <c r="P1327" s="239"/>
      <c r="Q1327" s="239"/>
      <c r="R1327" s="239"/>
      <c r="S1327" s="239"/>
      <c r="T1327" s="239"/>
      <c r="U1327" s="239"/>
      <c r="V1327" s="239"/>
      <c r="W1327" s="239"/>
      <c r="X1327" s="239"/>
      <c r="Y1327" s="239"/>
      <c r="Z1327" s="239"/>
      <c r="AA1327" s="239"/>
      <c r="AB1327" s="239"/>
      <c r="AC1327" s="239"/>
      <c r="AD1327" s="239"/>
      <c r="AE1327" s="239"/>
      <c r="AF1327" s="239"/>
      <c r="AG1327" s="239"/>
      <c r="AH1327" s="239"/>
      <c r="AI1327" s="239"/>
      <c r="AJ1327" s="239"/>
      <c r="AK1327" s="239"/>
      <c r="AL1327" s="239"/>
      <c r="AM1327" s="239"/>
      <c r="AN1327" s="239"/>
      <c r="AO1327" s="239"/>
      <c r="AP1327" s="239"/>
      <c r="AQ1327" s="239"/>
      <c r="AR1327" s="239"/>
      <c r="AS1327" s="239"/>
      <c r="AT1327" s="239"/>
      <c r="AU1327" s="239"/>
      <c r="AV1327" s="239"/>
      <c r="AW1327" s="239"/>
      <c r="AX1327" s="239"/>
      <c r="AY1327" s="239"/>
    </row>
    <row r="1328" spans="1:51" ht="15" x14ac:dyDescent="0.25">
      <c r="A1328" s="250"/>
      <c r="B1328" s="239"/>
      <c r="C1328" s="239"/>
      <c r="D1328" s="239"/>
      <c r="E1328" s="239"/>
      <c r="F1328" s="239"/>
      <c r="G1328" s="239"/>
      <c r="H1328" s="239"/>
      <c r="I1328" s="239"/>
      <c r="J1328" s="239"/>
      <c r="K1328" s="239"/>
      <c r="L1328" s="239"/>
      <c r="M1328" s="239"/>
      <c r="N1328" s="239"/>
      <c r="O1328" s="239"/>
      <c r="P1328" s="239"/>
      <c r="Q1328" s="239"/>
      <c r="R1328" s="239"/>
      <c r="S1328" s="239"/>
      <c r="T1328" s="239"/>
      <c r="U1328" s="239"/>
      <c r="V1328" s="239"/>
      <c r="W1328" s="239"/>
      <c r="X1328" s="239"/>
      <c r="Y1328" s="239"/>
      <c r="Z1328" s="239"/>
      <c r="AA1328" s="239"/>
      <c r="AB1328" s="239"/>
      <c r="AC1328" s="239"/>
      <c r="AD1328" s="239"/>
      <c r="AE1328" s="239"/>
      <c r="AF1328" s="239"/>
      <c r="AG1328" s="239"/>
      <c r="AH1328" s="239"/>
      <c r="AI1328" s="239"/>
      <c r="AJ1328" s="239"/>
      <c r="AK1328" s="239"/>
      <c r="AL1328" s="239"/>
      <c r="AM1328" s="239"/>
      <c r="AN1328" s="239"/>
      <c r="AO1328" s="239"/>
      <c r="AP1328" s="239"/>
      <c r="AQ1328" s="239"/>
      <c r="AR1328" s="239"/>
      <c r="AS1328" s="239"/>
      <c r="AT1328" s="239"/>
      <c r="AU1328" s="239"/>
      <c r="AV1328" s="239"/>
      <c r="AW1328" s="239"/>
      <c r="AX1328" s="239"/>
      <c r="AY1328" s="239"/>
    </row>
    <row r="1329" spans="1:51" ht="15" x14ac:dyDescent="0.25">
      <c r="A1329" s="250"/>
      <c r="B1329" s="239"/>
      <c r="C1329" s="239"/>
      <c r="D1329" s="239"/>
      <c r="E1329" s="239"/>
      <c r="F1329" s="239"/>
      <c r="G1329" s="239"/>
      <c r="H1329" s="239"/>
      <c r="I1329" s="239"/>
      <c r="J1329" s="239"/>
      <c r="K1329" s="239"/>
      <c r="L1329" s="239"/>
      <c r="M1329" s="239"/>
      <c r="N1329" s="239"/>
      <c r="O1329" s="239"/>
      <c r="P1329" s="239"/>
      <c r="Q1329" s="239"/>
      <c r="R1329" s="239"/>
      <c r="S1329" s="239"/>
      <c r="T1329" s="239"/>
      <c r="U1329" s="239"/>
      <c r="V1329" s="239"/>
      <c r="W1329" s="239"/>
      <c r="X1329" s="239"/>
      <c r="Y1329" s="239"/>
      <c r="Z1329" s="239"/>
      <c r="AA1329" s="239"/>
      <c r="AB1329" s="239"/>
      <c r="AC1329" s="239"/>
      <c r="AD1329" s="239"/>
      <c r="AE1329" s="239"/>
      <c r="AF1329" s="239"/>
      <c r="AG1329" s="239"/>
      <c r="AH1329" s="239"/>
      <c r="AI1329" s="239"/>
      <c r="AJ1329" s="239"/>
      <c r="AK1329" s="239"/>
      <c r="AL1329" s="239"/>
      <c r="AM1329" s="239"/>
      <c r="AN1329" s="239"/>
      <c r="AO1329" s="239"/>
      <c r="AP1329" s="239"/>
      <c r="AQ1329" s="239"/>
      <c r="AR1329" s="239"/>
      <c r="AS1329" s="239"/>
      <c r="AT1329" s="239"/>
      <c r="AU1329" s="239"/>
      <c r="AV1329" s="239"/>
      <c r="AW1329" s="239"/>
      <c r="AX1329" s="239"/>
      <c r="AY1329" s="239"/>
    </row>
    <row r="1330" spans="1:51" ht="15" x14ac:dyDescent="0.25">
      <c r="A1330" s="250"/>
      <c r="B1330" s="239"/>
      <c r="C1330" s="239"/>
      <c r="D1330" s="239"/>
      <c r="E1330" s="239"/>
      <c r="F1330" s="239"/>
      <c r="G1330" s="239"/>
      <c r="H1330" s="239"/>
      <c r="I1330" s="239"/>
      <c r="J1330" s="239"/>
      <c r="K1330" s="239"/>
      <c r="L1330" s="239"/>
      <c r="M1330" s="239"/>
      <c r="N1330" s="239"/>
      <c r="O1330" s="239"/>
      <c r="P1330" s="239"/>
      <c r="Q1330" s="239"/>
      <c r="R1330" s="239"/>
      <c r="S1330" s="239"/>
      <c r="T1330" s="239"/>
      <c r="U1330" s="239"/>
      <c r="V1330" s="239"/>
      <c r="W1330" s="239"/>
      <c r="X1330" s="239"/>
      <c r="Y1330" s="239"/>
      <c r="Z1330" s="239"/>
      <c r="AA1330" s="239"/>
      <c r="AB1330" s="239"/>
      <c r="AC1330" s="239"/>
      <c r="AD1330" s="239"/>
      <c r="AE1330" s="239"/>
      <c r="AF1330" s="239"/>
      <c r="AG1330" s="239"/>
      <c r="AH1330" s="239"/>
      <c r="AI1330" s="239"/>
      <c r="AJ1330" s="239"/>
      <c r="AK1330" s="239"/>
      <c r="AL1330" s="239"/>
      <c r="AM1330" s="239"/>
      <c r="AN1330" s="239"/>
      <c r="AO1330" s="239"/>
      <c r="AP1330" s="239"/>
      <c r="AQ1330" s="239"/>
      <c r="AR1330" s="239"/>
      <c r="AS1330" s="239"/>
      <c r="AT1330" s="239"/>
      <c r="AU1330" s="239"/>
      <c r="AV1330" s="239"/>
      <c r="AW1330" s="239"/>
      <c r="AX1330" s="239"/>
      <c r="AY1330" s="239"/>
    </row>
    <row r="1331" spans="1:51" ht="15" x14ac:dyDescent="0.25">
      <c r="A1331" s="250"/>
      <c r="B1331" s="239"/>
      <c r="C1331" s="239"/>
      <c r="D1331" s="239"/>
      <c r="E1331" s="239"/>
      <c r="F1331" s="239"/>
      <c r="G1331" s="239"/>
      <c r="H1331" s="239"/>
      <c r="I1331" s="239"/>
      <c r="J1331" s="239"/>
      <c r="K1331" s="239"/>
      <c r="L1331" s="239"/>
      <c r="M1331" s="239"/>
      <c r="N1331" s="239"/>
      <c r="O1331" s="239"/>
      <c r="P1331" s="239"/>
      <c r="Q1331" s="239"/>
      <c r="R1331" s="239"/>
      <c r="S1331" s="239"/>
      <c r="T1331" s="239"/>
      <c r="U1331" s="239"/>
      <c r="V1331" s="239"/>
      <c r="W1331" s="239"/>
      <c r="X1331" s="239"/>
      <c r="Y1331" s="239"/>
      <c r="Z1331" s="239"/>
      <c r="AA1331" s="239"/>
      <c r="AB1331" s="239"/>
      <c r="AC1331" s="239"/>
      <c r="AD1331" s="239"/>
      <c r="AE1331" s="239"/>
      <c r="AF1331" s="239"/>
      <c r="AG1331" s="239"/>
      <c r="AH1331" s="239"/>
      <c r="AI1331" s="239"/>
      <c r="AJ1331" s="239"/>
      <c r="AK1331" s="239"/>
      <c r="AL1331" s="239"/>
      <c r="AM1331" s="239"/>
      <c r="AN1331" s="239"/>
      <c r="AO1331" s="239"/>
      <c r="AP1331" s="239"/>
      <c r="AQ1331" s="239"/>
      <c r="AR1331" s="239"/>
      <c r="AS1331" s="239"/>
      <c r="AT1331" s="239"/>
      <c r="AU1331" s="239"/>
      <c r="AV1331" s="239"/>
      <c r="AW1331" s="239"/>
      <c r="AX1331" s="239"/>
      <c r="AY1331" s="239"/>
    </row>
    <row r="1332" spans="1:51" ht="15" x14ac:dyDescent="0.25">
      <c r="A1332" s="250"/>
      <c r="B1332" s="239"/>
      <c r="C1332" s="239"/>
      <c r="D1332" s="239"/>
      <c r="E1332" s="239"/>
      <c r="F1332" s="239"/>
      <c r="G1332" s="239"/>
      <c r="H1332" s="239"/>
      <c r="I1332" s="239"/>
      <c r="J1332" s="239"/>
      <c r="K1332" s="239"/>
      <c r="L1332" s="239"/>
      <c r="M1332" s="239"/>
      <c r="N1332" s="239"/>
      <c r="O1332" s="239"/>
      <c r="P1332" s="239"/>
      <c r="Q1332" s="239"/>
      <c r="R1332" s="239"/>
      <c r="S1332" s="239"/>
      <c r="T1332" s="239"/>
      <c r="U1332" s="239"/>
      <c r="V1332" s="239"/>
      <c r="W1332" s="239"/>
      <c r="X1332" s="239"/>
      <c r="Y1332" s="239"/>
      <c r="Z1332" s="239"/>
      <c r="AA1332" s="239"/>
      <c r="AB1332" s="239"/>
      <c r="AC1332" s="239"/>
      <c r="AD1332" s="239"/>
      <c r="AE1332" s="239"/>
      <c r="AF1332" s="239"/>
      <c r="AG1332" s="239"/>
      <c r="AH1332" s="239"/>
      <c r="AI1332" s="239"/>
      <c r="AJ1332" s="239"/>
      <c r="AK1332" s="239"/>
      <c r="AL1332" s="239"/>
      <c r="AM1332" s="239"/>
      <c r="AN1332" s="239"/>
      <c r="AO1332" s="239"/>
      <c r="AP1332" s="239"/>
      <c r="AQ1332" s="239"/>
      <c r="AR1332" s="239"/>
      <c r="AS1332" s="239"/>
      <c r="AT1332" s="239"/>
      <c r="AU1332" s="239"/>
      <c r="AV1332" s="239"/>
      <c r="AW1332" s="239"/>
      <c r="AX1332" s="239"/>
      <c r="AY1332" s="239"/>
    </row>
    <row r="1333" spans="1:51" ht="18" x14ac:dyDescent="0.25">
      <c r="A1333" s="251"/>
      <c r="B1333" s="219"/>
      <c r="C1333" s="219"/>
      <c r="D1333" s="219"/>
      <c r="E1333" s="219"/>
      <c r="F1333" s="219"/>
      <c r="G1333" s="219"/>
      <c r="H1333" s="219"/>
      <c r="I1333" s="219"/>
      <c r="J1333" s="219"/>
      <c r="K1333" s="219"/>
      <c r="L1333" s="219"/>
      <c r="M1333" s="219"/>
      <c r="N1333" s="219"/>
      <c r="O1333" s="219"/>
      <c r="P1333" s="219"/>
      <c r="Q1333" s="219"/>
      <c r="R1333" s="219"/>
      <c r="S1333" s="219"/>
      <c r="T1333" s="219"/>
      <c r="U1333" s="219"/>
      <c r="V1333" s="219"/>
      <c r="W1333" s="219"/>
      <c r="X1333" s="219"/>
      <c r="Y1333" s="219"/>
      <c r="Z1333" s="219"/>
      <c r="AA1333" s="219"/>
      <c r="AB1333" s="219"/>
      <c r="AC1333" s="219"/>
      <c r="AD1333" s="219"/>
      <c r="AE1333" s="219"/>
      <c r="AF1333" s="219"/>
      <c r="AG1333" s="219"/>
      <c r="AH1333" s="219"/>
      <c r="AI1333" s="219"/>
      <c r="AJ1333" s="219"/>
      <c r="AK1333" s="219"/>
      <c r="AL1333" s="219"/>
      <c r="AM1333" s="219"/>
      <c r="AN1333" s="219"/>
      <c r="AO1333" s="219"/>
      <c r="AP1333" s="219"/>
      <c r="AQ1333" s="219"/>
      <c r="AR1333" s="219"/>
      <c r="AS1333" s="219"/>
      <c r="AT1333" s="219"/>
      <c r="AU1333" s="219"/>
      <c r="AV1333" s="219"/>
      <c r="AW1333" s="219"/>
      <c r="AX1333" s="219"/>
      <c r="AY1333" s="219"/>
    </row>
    <row r="1334" spans="1:51" ht="15" x14ac:dyDescent="0.25">
      <c r="A1334" s="250"/>
      <c r="B1334" s="239"/>
      <c r="C1334" s="239"/>
      <c r="D1334" s="239"/>
      <c r="E1334" s="239"/>
      <c r="F1334" s="239"/>
      <c r="G1334" s="239"/>
      <c r="H1334" s="239"/>
      <c r="I1334" s="239"/>
      <c r="J1334" s="239"/>
      <c r="K1334" s="239"/>
      <c r="L1334" s="239"/>
      <c r="M1334" s="239"/>
      <c r="N1334" s="239"/>
      <c r="O1334" s="239"/>
      <c r="P1334" s="239"/>
      <c r="Q1334" s="239"/>
      <c r="R1334" s="239"/>
      <c r="S1334" s="239"/>
      <c r="T1334" s="239"/>
      <c r="U1334" s="239"/>
      <c r="V1334" s="239"/>
      <c r="W1334" s="239"/>
      <c r="X1334" s="239"/>
      <c r="Y1334" s="239"/>
      <c r="Z1334" s="239"/>
      <c r="AA1334" s="239"/>
      <c r="AB1334" s="239"/>
      <c r="AC1334" s="239"/>
      <c r="AD1334" s="239"/>
      <c r="AE1334" s="239"/>
      <c r="AF1334" s="239"/>
      <c r="AG1334" s="239"/>
      <c r="AH1334" s="239"/>
      <c r="AI1334" s="239"/>
      <c r="AJ1334" s="239"/>
      <c r="AK1334" s="239"/>
      <c r="AL1334" s="239"/>
      <c r="AM1334" s="239"/>
      <c r="AN1334" s="239"/>
      <c r="AO1334" s="239"/>
      <c r="AP1334" s="239"/>
      <c r="AQ1334" s="239"/>
      <c r="AR1334" s="239"/>
      <c r="AS1334" s="239"/>
      <c r="AT1334" s="239"/>
      <c r="AU1334" s="239"/>
      <c r="AV1334" s="239"/>
      <c r="AW1334" s="239"/>
      <c r="AX1334" s="239"/>
      <c r="AY1334" s="239"/>
    </row>
    <row r="1335" spans="1:51" ht="15" x14ac:dyDescent="0.25">
      <c r="A1335" s="250"/>
      <c r="B1335" s="239"/>
      <c r="C1335" s="239"/>
      <c r="D1335" s="239"/>
      <c r="E1335" s="239"/>
      <c r="F1335" s="239"/>
      <c r="G1335" s="239"/>
      <c r="H1335" s="239"/>
      <c r="I1335" s="239"/>
      <c r="J1335" s="239"/>
      <c r="K1335" s="239"/>
      <c r="L1335" s="239"/>
      <c r="M1335" s="239"/>
      <c r="N1335" s="239"/>
      <c r="O1335" s="239"/>
      <c r="P1335" s="239"/>
      <c r="Q1335" s="239"/>
      <c r="R1335" s="239"/>
      <c r="S1335" s="239"/>
      <c r="T1335" s="239"/>
      <c r="U1335" s="239"/>
      <c r="V1335" s="239"/>
      <c r="W1335" s="239"/>
      <c r="X1335" s="239"/>
      <c r="Y1335" s="239"/>
      <c r="Z1335" s="239"/>
      <c r="AA1335" s="239"/>
      <c r="AB1335" s="239"/>
      <c r="AC1335" s="239"/>
      <c r="AD1335" s="239"/>
      <c r="AE1335" s="239"/>
      <c r="AF1335" s="239"/>
      <c r="AG1335" s="239"/>
      <c r="AH1335" s="239"/>
      <c r="AI1335" s="239"/>
      <c r="AJ1335" s="239"/>
      <c r="AK1335" s="239"/>
      <c r="AL1335" s="239"/>
      <c r="AM1335" s="239"/>
      <c r="AN1335" s="239"/>
      <c r="AO1335" s="239"/>
      <c r="AP1335" s="239"/>
      <c r="AQ1335" s="239"/>
      <c r="AR1335" s="239"/>
      <c r="AS1335" s="239"/>
      <c r="AT1335" s="239"/>
      <c r="AU1335" s="239"/>
      <c r="AV1335" s="239"/>
      <c r="AW1335" s="239"/>
      <c r="AX1335" s="239"/>
      <c r="AY1335" s="239"/>
    </row>
    <row r="1336" spans="1:51" ht="18" x14ac:dyDescent="0.25">
      <c r="A1336" s="251"/>
      <c r="B1336" s="219"/>
      <c r="C1336" s="219"/>
      <c r="D1336" s="219"/>
      <c r="E1336" s="219"/>
      <c r="F1336" s="219"/>
      <c r="G1336" s="219"/>
      <c r="H1336" s="219"/>
      <c r="I1336" s="219"/>
      <c r="J1336" s="219"/>
      <c r="K1336" s="219"/>
      <c r="L1336" s="219"/>
      <c r="M1336" s="219"/>
      <c r="N1336" s="219"/>
      <c r="O1336" s="219"/>
      <c r="P1336" s="219"/>
      <c r="Q1336" s="219"/>
      <c r="R1336" s="219"/>
      <c r="S1336" s="219"/>
      <c r="T1336" s="219"/>
      <c r="U1336" s="219"/>
      <c r="V1336" s="219"/>
      <c r="W1336" s="219"/>
      <c r="X1336" s="219"/>
      <c r="Y1336" s="219"/>
      <c r="Z1336" s="219"/>
      <c r="AA1336" s="219"/>
      <c r="AB1336" s="219"/>
      <c r="AC1336" s="219"/>
      <c r="AD1336" s="219"/>
      <c r="AE1336" s="219"/>
      <c r="AF1336" s="219"/>
      <c r="AG1336" s="219"/>
      <c r="AH1336" s="219"/>
      <c r="AI1336" s="219"/>
      <c r="AJ1336" s="219"/>
      <c r="AK1336" s="219"/>
      <c r="AL1336" s="219"/>
      <c r="AM1336" s="219"/>
      <c r="AN1336" s="219"/>
      <c r="AO1336" s="219"/>
      <c r="AP1336" s="219"/>
      <c r="AQ1336" s="219"/>
      <c r="AR1336" s="219"/>
      <c r="AS1336" s="219"/>
      <c r="AT1336" s="219"/>
      <c r="AU1336" s="219"/>
      <c r="AV1336" s="219"/>
      <c r="AW1336" s="219"/>
      <c r="AX1336" s="219"/>
      <c r="AY1336" s="219"/>
    </row>
    <row r="1337" spans="1:51" ht="15" x14ac:dyDescent="0.25">
      <c r="A1337" s="250"/>
      <c r="B1337" s="239"/>
      <c r="C1337" s="239"/>
      <c r="D1337" s="239"/>
      <c r="E1337" s="239"/>
      <c r="F1337" s="239"/>
      <c r="G1337" s="239"/>
      <c r="H1337" s="239"/>
      <c r="I1337" s="239"/>
      <c r="J1337" s="239"/>
      <c r="K1337" s="239"/>
      <c r="L1337" s="239"/>
      <c r="M1337" s="239"/>
      <c r="N1337" s="239"/>
      <c r="O1337" s="239"/>
      <c r="P1337" s="239"/>
      <c r="Q1337" s="239"/>
      <c r="R1337" s="239"/>
      <c r="S1337" s="239"/>
      <c r="T1337" s="239"/>
      <c r="U1337" s="239"/>
      <c r="V1337" s="239"/>
      <c r="W1337" s="239"/>
      <c r="X1337" s="239"/>
      <c r="Y1337" s="239"/>
      <c r="Z1337" s="239"/>
      <c r="AA1337" s="239"/>
      <c r="AB1337" s="239"/>
      <c r="AC1337" s="239"/>
      <c r="AD1337" s="239"/>
      <c r="AE1337" s="239"/>
      <c r="AF1337" s="239"/>
      <c r="AG1337" s="239"/>
      <c r="AH1337" s="239"/>
      <c r="AI1337" s="239"/>
      <c r="AJ1337" s="239"/>
      <c r="AK1337" s="239"/>
      <c r="AL1337" s="239"/>
      <c r="AM1337" s="239"/>
      <c r="AN1337" s="239"/>
      <c r="AO1337" s="239"/>
      <c r="AP1337" s="239"/>
      <c r="AQ1337" s="239"/>
      <c r="AR1337" s="239"/>
      <c r="AS1337" s="239"/>
      <c r="AT1337" s="239"/>
      <c r="AU1337" s="239"/>
      <c r="AV1337" s="239"/>
      <c r="AW1337" s="239"/>
      <c r="AX1337" s="239"/>
      <c r="AY1337" s="239"/>
    </row>
    <row r="1338" spans="1:51" ht="15" x14ac:dyDescent="0.25">
      <c r="A1338" s="250"/>
      <c r="B1338" s="239"/>
      <c r="C1338" s="239"/>
      <c r="D1338" s="239"/>
      <c r="E1338" s="239"/>
      <c r="F1338" s="239"/>
      <c r="G1338" s="239"/>
      <c r="H1338" s="239"/>
      <c r="I1338" s="239"/>
      <c r="J1338" s="239"/>
      <c r="K1338" s="239"/>
      <c r="L1338" s="239"/>
      <c r="M1338" s="239"/>
      <c r="N1338" s="239"/>
      <c r="O1338" s="239"/>
      <c r="P1338" s="239"/>
      <c r="Q1338" s="239"/>
      <c r="R1338" s="239"/>
      <c r="S1338" s="239"/>
      <c r="T1338" s="239"/>
      <c r="U1338" s="239"/>
      <c r="V1338" s="239"/>
      <c r="W1338" s="239"/>
      <c r="X1338" s="239"/>
      <c r="Y1338" s="239"/>
      <c r="Z1338" s="239"/>
      <c r="AA1338" s="239"/>
      <c r="AB1338" s="239"/>
      <c r="AC1338" s="239"/>
      <c r="AD1338" s="239"/>
      <c r="AE1338" s="239"/>
      <c r="AF1338" s="239"/>
      <c r="AG1338" s="239"/>
      <c r="AH1338" s="239"/>
      <c r="AI1338" s="239"/>
      <c r="AJ1338" s="239"/>
      <c r="AK1338" s="239"/>
      <c r="AL1338" s="239"/>
      <c r="AM1338" s="239"/>
      <c r="AN1338" s="239"/>
      <c r="AO1338" s="239"/>
      <c r="AP1338" s="239"/>
      <c r="AQ1338" s="239"/>
      <c r="AR1338" s="239"/>
      <c r="AS1338" s="239"/>
      <c r="AT1338" s="239"/>
      <c r="AU1338" s="239"/>
      <c r="AV1338" s="239"/>
      <c r="AW1338" s="239"/>
      <c r="AX1338" s="239"/>
      <c r="AY1338" s="239"/>
    </row>
    <row r="1339" spans="1:51" ht="18" x14ac:dyDescent="0.25">
      <c r="A1339" s="251"/>
      <c r="B1339" s="219"/>
      <c r="C1339" s="219"/>
      <c r="D1339" s="219"/>
      <c r="E1339" s="219"/>
      <c r="F1339" s="219"/>
      <c r="G1339" s="219"/>
      <c r="H1339" s="219"/>
      <c r="I1339" s="219"/>
      <c r="J1339" s="219"/>
      <c r="K1339" s="219"/>
      <c r="L1339" s="219"/>
      <c r="M1339" s="219"/>
      <c r="N1339" s="219"/>
      <c r="O1339" s="219"/>
      <c r="P1339" s="219"/>
      <c r="Q1339" s="219"/>
      <c r="R1339" s="219"/>
      <c r="S1339" s="219"/>
      <c r="T1339" s="219"/>
      <c r="U1339" s="219"/>
      <c r="V1339" s="219"/>
      <c r="W1339" s="219"/>
      <c r="X1339" s="219"/>
      <c r="Y1339" s="219"/>
      <c r="Z1339" s="219"/>
      <c r="AA1339" s="219"/>
      <c r="AB1339" s="219"/>
      <c r="AC1339" s="219"/>
      <c r="AD1339" s="219"/>
      <c r="AE1339" s="219"/>
      <c r="AF1339" s="219"/>
      <c r="AG1339" s="219"/>
      <c r="AH1339" s="219"/>
      <c r="AI1339" s="219"/>
      <c r="AJ1339" s="219"/>
      <c r="AK1339" s="219"/>
      <c r="AL1339" s="219"/>
      <c r="AM1339" s="219"/>
      <c r="AN1339" s="219"/>
      <c r="AO1339" s="219"/>
      <c r="AP1339" s="219"/>
      <c r="AQ1339" s="219"/>
      <c r="AR1339" s="219"/>
      <c r="AS1339" s="219"/>
      <c r="AT1339" s="219"/>
      <c r="AU1339" s="219"/>
      <c r="AV1339" s="219"/>
      <c r="AW1339" s="219"/>
      <c r="AX1339" s="219"/>
      <c r="AY1339" s="219"/>
    </row>
    <row r="1340" spans="1:51" ht="15" x14ac:dyDescent="0.25">
      <c r="A1340" s="250"/>
      <c r="B1340" s="239"/>
      <c r="C1340" s="239"/>
      <c r="D1340" s="239"/>
      <c r="E1340" s="239"/>
      <c r="F1340" s="239"/>
      <c r="G1340" s="239"/>
      <c r="H1340" s="239"/>
      <c r="I1340" s="239"/>
      <c r="J1340" s="239"/>
      <c r="K1340" s="239"/>
      <c r="L1340" s="239"/>
      <c r="M1340" s="239"/>
      <c r="N1340" s="239"/>
      <c r="O1340" s="239"/>
      <c r="P1340" s="239"/>
      <c r="Q1340" s="239"/>
      <c r="R1340" s="239"/>
      <c r="S1340" s="239"/>
      <c r="T1340" s="239"/>
      <c r="U1340" s="239"/>
      <c r="V1340" s="239"/>
      <c r="W1340" s="239"/>
      <c r="X1340" s="239"/>
      <c r="Y1340" s="239"/>
      <c r="Z1340" s="239"/>
      <c r="AA1340" s="239"/>
      <c r="AB1340" s="239"/>
      <c r="AC1340" s="239"/>
      <c r="AD1340" s="239"/>
      <c r="AE1340" s="239"/>
      <c r="AF1340" s="239"/>
      <c r="AG1340" s="239"/>
      <c r="AH1340" s="239"/>
      <c r="AI1340" s="239"/>
      <c r="AJ1340" s="239"/>
      <c r="AK1340" s="239"/>
      <c r="AL1340" s="239"/>
      <c r="AM1340" s="239"/>
      <c r="AN1340" s="239"/>
      <c r="AO1340" s="239"/>
      <c r="AP1340" s="239"/>
      <c r="AQ1340" s="239"/>
      <c r="AR1340" s="239"/>
      <c r="AS1340" s="239"/>
      <c r="AT1340" s="239"/>
      <c r="AU1340" s="239"/>
      <c r="AV1340" s="239"/>
      <c r="AW1340" s="239"/>
      <c r="AX1340" s="239"/>
      <c r="AY1340" s="239"/>
    </row>
    <row r="1341" spans="1:51" ht="15" x14ac:dyDescent="0.25">
      <c r="A1341" s="250"/>
      <c r="B1341" s="239"/>
      <c r="C1341" s="239"/>
      <c r="D1341" s="239"/>
      <c r="E1341" s="239"/>
      <c r="F1341" s="239"/>
      <c r="G1341" s="239"/>
      <c r="H1341" s="239"/>
      <c r="I1341" s="239"/>
      <c r="J1341" s="239"/>
      <c r="K1341" s="239"/>
      <c r="L1341" s="239"/>
      <c r="M1341" s="239"/>
      <c r="N1341" s="239"/>
      <c r="O1341" s="239"/>
      <c r="P1341" s="239"/>
      <c r="Q1341" s="239"/>
      <c r="R1341" s="239"/>
      <c r="S1341" s="239"/>
      <c r="T1341" s="239"/>
      <c r="U1341" s="239"/>
      <c r="V1341" s="239"/>
      <c r="W1341" s="239"/>
      <c r="X1341" s="239"/>
      <c r="Y1341" s="239"/>
      <c r="Z1341" s="239"/>
      <c r="AA1341" s="239"/>
      <c r="AB1341" s="239"/>
      <c r="AC1341" s="239"/>
      <c r="AD1341" s="239"/>
      <c r="AE1341" s="239"/>
      <c r="AF1341" s="239"/>
      <c r="AG1341" s="239"/>
      <c r="AH1341" s="239"/>
      <c r="AI1341" s="239"/>
      <c r="AJ1341" s="239"/>
      <c r="AK1341" s="239"/>
      <c r="AL1341" s="239"/>
      <c r="AM1341" s="239"/>
      <c r="AN1341" s="239"/>
      <c r="AO1341" s="239"/>
      <c r="AP1341" s="239"/>
      <c r="AQ1341" s="239"/>
      <c r="AR1341" s="239"/>
      <c r="AS1341" s="239"/>
      <c r="AT1341" s="239"/>
      <c r="AU1341" s="239"/>
      <c r="AV1341" s="239"/>
      <c r="AW1341" s="239"/>
      <c r="AX1341" s="239"/>
      <c r="AY1341" s="239"/>
    </row>
    <row r="1342" spans="1:51" ht="15" x14ac:dyDescent="0.25">
      <c r="A1342" s="250"/>
      <c r="B1342" s="239"/>
      <c r="C1342" s="239"/>
      <c r="D1342" s="239"/>
      <c r="E1342" s="239"/>
      <c r="F1342" s="239"/>
      <c r="G1342" s="239"/>
      <c r="H1342" s="239"/>
      <c r="I1342" s="239"/>
      <c r="J1342" s="239"/>
      <c r="K1342" s="239"/>
      <c r="L1342" s="239"/>
      <c r="M1342" s="239"/>
      <c r="N1342" s="239"/>
      <c r="O1342" s="239"/>
      <c r="P1342" s="239"/>
      <c r="Q1342" s="239"/>
      <c r="R1342" s="239"/>
      <c r="S1342" s="239"/>
      <c r="T1342" s="239"/>
      <c r="U1342" s="239"/>
      <c r="V1342" s="239"/>
      <c r="W1342" s="239"/>
      <c r="X1342" s="239"/>
      <c r="Y1342" s="239"/>
      <c r="Z1342" s="239"/>
      <c r="AA1342" s="239"/>
      <c r="AB1342" s="239"/>
      <c r="AC1342" s="239"/>
      <c r="AD1342" s="239"/>
      <c r="AE1342" s="239"/>
      <c r="AF1342" s="239"/>
      <c r="AG1342" s="239"/>
      <c r="AH1342" s="239"/>
      <c r="AI1342" s="239"/>
      <c r="AJ1342" s="239"/>
      <c r="AK1342" s="239"/>
      <c r="AL1342" s="239"/>
      <c r="AM1342" s="239"/>
      <c r="AN1342" s="239"/>
      <c r="AO1342" s="239"/>
      <c r="AP1342" s="239"/>
      <c r="AQ1342" s="239"/>
      <c r="AR1342" s="239"/>
      <c r="AS1342" s="239"/>
      <c r="AT1342" s="239"/>
      <c r="AU1342" s="239"/>
      <c r="AV1342" s="239"/>
      <c r="AW1342" s="239"/>
      <c r="AX1342" s="239"/>
      <c r="AY1342" s="239"/>
    </row>
    <row r="1343" spans="1:51" ht="18" x14ac:dyDescent="0.25">
      <c r="A1343" s="251"/>
      <c r="B1343" s="219"/>
      <c r="C1343" s="219"/>
      <c r="D1343" s="219"/>
      <c r="E1343" s="219"/>
      <c r="F1343" s="219"/>
      <c r="G1343" s="219"/>
      <c r="H1343" s="219"/>
      <c r="I1343" s="219"/>
      <c r="J1343" s="219"/>
      <c r="K1343" s="219"/>
      <c r="L1343" s="219"/>
      <c r="M1343" s="219"/>
      <c r="N1343" s="219"/>
      <c r="O1343" s="219"/>
      <c r="P1343" s="219"/>
      <c r="Q1343" s="219"/>
      <c r="R1343" s="219"/>
      <c r="S1343" s="219"/>
      <c r="T1343" s="219"/>
      <c r="U1343" s="219"/>
      <c r="V1343" s="219"/>
      <c r="W1343" s="219"/>
      <c r="X1343" s="219"/>
      <c r="Y1343" s="219"/>
      <c r="Z1343" s="219"/>
      <c r="AA1343" s="219"/>
      <c r="AB1343" s="219"/>
      <c r="AC1343" s="219"/>
      <c r="AD1343" s="219"/>
      <c r="AE1343" s="219"/>
      <c r="AF1343" s="219"/>
      <c r="AG1343" s="219"/>
      <c r="AH1343" s="219"/>
      <c r="AI1343" s="219"/>
      <c r="AJ1343" s="219"/>
      <c r="AK1343" s="219"/>
      <c r="AL1343" s="219"/>
      <c r="AM1343" s="219"/>
      <c r="AN1343" s="219"/>
      <c r="AO1343" s="219"/>
      <c r="AP1343" s="219"/>
      <c r="AQ1343" s="219"/>
      <c r="AR1343" s="219"/>
      <c r="AS1343" s="219"/>
      <c r="AT1343" s="219"/>
      <c r="AU1343" s="219"/>
      <c r="AV1343" s="219"/>
      <c r="AW1343" s="219"/>
      <c r="AX1343" s="219"/>
      <c r="AY1343" s="219"/>
    </row>
    <row r="1344" spans="1:51" ht="18" x14ac:dyDescent="0.25">
      <c r="A1344" s="251"/>
      <c r="B1344" s="219"/>
      <c r="C1344" s="219"/>
      <c r="D1344" s="219"/>
      <c r="E1344" s="219"/>
      <c r="F1344" s="219"/>
      <c r="G1344" s="219"/>
      <c r="H1344" s="219"/>
      <c r="I1344" s="219"/>
      <c r="J1344" s="219"/>
      <c r="K1344" s="219"/>
      <c r="L1344" s="219"/>
      <c r="M1344" s="219"/>
      <c r="N1344" s="219"/>
      <c r="O1344" s="219"/>
      <c r="P1344" s="219"/>
      <c r="Q1344" s="219"/>
      <c r="R1344" s="219"/>
      <c r="S1344" s="219"/>
      <c r="T1344" s="219"/>
      <c r="U1344" s="219"/>
      <c r="V1344" s="219"/>
      <c r="W1344" s="219"/>
      <c r="X1344" s="219"/>
      <c r="Y1344" s="219"/>
      <c r="Z1344" s="219"/>
      <c r="AA1344" s="219"/>
      <c r="AB1344" s="219"/>
      <c r="AC1344" s="219"/>
      <c r="AD1344" s="219"/>
      <c r="AE1344" s="219"/>
      <c r="AF1344" s="219"/>
      <c r="AG1344" s="219"/>
      <c r="AH1344" s="219"/>
      <c r="AI1344" s="219"/>
      <c r="AJ1344" s="219"/>
      <c r="AK1344" s="219"/>
      <c r="AL1344" s="219"/>
      <c r="AM1344" s="219"/>
      <c r="AN1344" s="219"/>
      <c r="AO1344" s="219"/>
      <c r="AP1344" s="219"/>
      <c r="AQ1344" s="219"/>
      <c r="AR1344" s="219"/>
      <c r="AS1344" s="219"/>
      <c r="AT1344" s="219"/>
      <c r="AU1344" s="219"/>
      <c r="AV1344" s="219"/>
      <c r="AW1344" s="219"/>
      <c r="AX1344" s="219"/>
      <c r="AY1344" s="219"/>
    </row>
    <row r="1345" spans="1:51" ht="18" x14ac:dyDescent="0.25">
      <c r="A1345" s="251"/>
      <c r="B1345" s="219"/>
      <c r="C1345" s="219"/>
      <c r="D1345" s="219"/>
      <c r="E1345" s="219"/>
      <c r="F1345" s="219"/>
      <c r="G1345" s="219"/>
      <c r="H1345" s="219"/>
      <c r="I1345" s="219"/>
      <c r="J1345" s="219"/>
      <c r="K1345" s="219"/>
      <c r="L1345" s="219"/>
      <c r="M1345" s="219"/>
      <c r="N1345" s="219"/>
      <c r="O1345" s="219"/>
      <c r="P1345" s="219"/>
      <c r="Q1345" s="219"/>
      <c r="R1345" s="219"/>
      <c r="S1345" s="219"/>
      <c r="T1345" s="219"/>
      <c r="U1345" s="219"/>
      <c r="V1345" s="219"/>
      <c r="W1345" s="219"/>
      <c r="X1345" s="219"/>
      <c r="Y1345" s="219"/>
      <c r="Z1345" s="219"/>
      <c r="AA1345" s="219"/>
      <c r="AB1345" s="219"/>
      <c r="AC1345" s="219"/>
      <c r="AD1345" s="219"/>
      <c r="AE1345" s="219"/>
      <c r="AF1345" s="219"/>
      <c r="AG1345" s="219"/>
      <c r="AH1345" s="219"/>
      <c r="AI1345" s="219"/>
      <c r="AJ1345" s="219"/>
      <c r="AK1345" s="219"/>
      <c r="AL1345" s="219"/>
      <c r="AM1345" s="219"/>
      <c r="AN1345" s="219"/>
      <c r="AO1345" s="219"/>
      <c r="AP1345" s="219"/>
      <c r="AQ1345" s="219"/>
      <c r="AR1345" s="219"/>
      <c r="AS1345" s="219"/>
      <c r="AT1345" s="219"/>
      <c r="AU1345" s="219"/>
      <c r="AV1345" s="219"/>
      <c r="AW1345" s="219"/>
      <c r="AX1345" s="219"/>
      <c r="AY1345" s="219"/>
    </row>
    <row r="1346" spans="1:51" ht="18" x14ac:dyDescent="0.25">
      <c r="A1346" s="251"/>
      <c r="B1346" s="219"/>
      <c r="C1346" s="219"/>
      <c r="D1346" s="219"/>
      <c r="E1346" s="219"/>
      <c r="F1346" s="219"/>
      <c r="G1346" s="219"/>
      <c r="H1346" s="219"/>
      <c r="I1346" s="219"/>
      <c r="J1346" s="219"/>
      <c r="K1346" s="219"/>
      <c r="L1346" s="219"/>
      <c r="M1346" s="219"/>
      <c r="N1346" s="219"/>
      <c r="O1346" s="219"/>
      <c r="P1346" s="219"/>
      <c r="Q1346" s="219"/>
      <c r="R1346" s="219"/>
      <c r="S1346" s="219"/>
      <c r="T1346" s="219"/>
      <c r="U1346" s="219"/>
      <c r="V1346" s="219"/>
      <c r="W1346" s="219"/>
      <c r="X1346" s="219"/>
      <c r="Y1346" s="219"/>
      <c r="Z1346" s="219"/>
      <c r="AA1346" s="219"/>
      <c r="AB1346" s="219"/>
      <c r="AC1346" s="219"/>
      <c r="AD1346" s="219"/>
      <c r="AE1346" s="219"/>
      <c r="AF1346" s="219"/>
      <c r="AG1346" s="219"/>
      <c r="AH1346" s="219"/>
      <c r="AI1346" s="219"/>
      <c r="AJ1346" s="219"/>
      <c r="AK1346" s="219"/>
      <c r="AL1346" s="219"/>
      <c r="AM1346" s="219"/>
      <c r="AN1346" s="219"/>
      <c r="AO1346" s="219"/>
      <c r="AP1346" s="219"/>
      <c r="AQ1346" s="219"/>
      <c r="AR1346" s="219"/>
      <c r="AS1346" s="219"/>
      <c r="AT1346" s="219"/>
      <c r="AU1346" s="219"/>
      <c r="AV1346" s="219"/>
      <c r="AW1346" s="219"/>
      <c r="AX1346" s="219"/>
      <c r="AY1346" s="219"/>
    </row>
    <row r="1347" spans="1:51" ht="18" x14ac:dyDescent="0.2">
      <c r="A1347" s="255"/>
      <c r="B1347" s="219"/>
      <c r="C1347" s="219"/>
      <c r="D1347" s="219"/>
      <c r="E1347" s="219"/>
      <c r="F1347" s="219"/>
      <c r="G1347" s="219"/>
      <c r="H1347" s="219"/>
      <c r="I1347" s="219"/>
      <c r="J1347" s="219"/>
      <c r="K1347" s="219"/>
      <c r="L1347" s="219"/>
      <c r="M1347" s="219"/>
      <c r="N1347" s="219"/>
      <c r="O1347" s="219"/>
      <c r="P1347" s="219"/>
      <c r="Q1347" s="219"/>
      <c r="R1347" s="219"/>
      <c r="S1347" s="219"/>
      <c r="T1347" s="219"/>
      <c r="U1347" s="219"/>
      <c r="V1347" s="219"/>
      <c r="W1347" s="219"/>
      <c r="X1347" s="219"/>
      <c r="Y1347" s="219"/>
      <c r="Z1347" s="219"/>
      <c r="AA1347" s="219"/>
      <c r="AB1347" s="219"/>
      <c r="AC1347" s="219"/>
      <c r="AD1347" s="219"/>
      <c r="AE1347" s="219"/>
      <c r="AF1347" s="219"/>
      <c r="AG1347" s="219"/>
      <c r="AH1347" s="219"/>
      <c r="AI1347" s="219"/>
      <c r="AJ1347" s="219"/>
      <c r="AK1347" s="219"/>
      <c r="AL1347" s="219"/>
      <c r="AM1347" s="219"/>
      <c r="AN1347" s="219"/>
      <c r="AO1347" s="219"/>
      <c r="AP1347" s="219"/>
      <c r="AQ1347" s="219"/>
      <c r="AR1347" s="219"/>
      <c r="AS1347" s="219"/>
      <c r="AT1347" s="219"/>
      <c r="AU1347" s="219"/>
      <c r="AV1347" s="219"/>
      <c r="AW1347" s="219"/>
      <c r="AX1347" s="219"/>
      <c r="AY1347" s="219"/>
    </row>
    <row r="1348" spans="1:51" ht="18" x14ac:dyDescent="0.25">
      <c r="A1348" s="251"/>
      <c r="B1348" s="219"/>
      <c r="C1348" s="219"/>
      <c r="D1348" s="219"/>
      <c r="E1348" s="219"/>
      <c r="F1348" s="219"/>
      <c r="G1348" s="219"/>
      <c r="H1348" s="219"/>
      <c r="I1348" s="219"/>
      <c r="J1348" s="219"/>
      <c r="K1348" s="219"/>
      <c r="L1348" s="219"/>
      <c r="M1348" s="219"/>
      <c r="N1348" s="219"/>
      <c r="O1348" s="219"/>
      <c r="P1348" s="219"/>
      <c r="Q1348" s="219"/>
      <c r="R1348" s="219"/>
      <c r="S1348" s="219"/>
      <c r="T1348" s="219"/>
      <c r="U1348" s="219"/>
      <c r="V1348" s="219"/>
      <c r="W1348" s="219"/>
      <c r="X1348" s="219"/>
      <c r="Y1348" s="219"/>
      <c r="Z1348" s="219"/>
      <c r="AA1348" s="219"/>
      <c r="AB1348" s="219"/>
      <c r="AC1348" s="219"/>
      <c r="AD1348" s="219"/>
      <c r="AE1348" s="219"/>
      <c r="AF1348" s="219"/>
      <c r="AG1348" s="219"/>
      <c r="AH1348" s="219"/>
      <c r="AI1348" s="219"/>
      <c r="AJ1348" s="219"/>
      <c r="AK1348" s="219"/>
      <c r="AL1348" s="219"/>
      <c r="AM1348" s="219"/>
      <c r="AN1348" s="219"/>
      <c r="AO1348" s="219"/>
      <c r="AP1348" s="219"/>
      <c r="AQ1348" s="219"/>
      <c r="AR1348" s="219"/>
      <c r="AS1348" s="219"/>
      <c r="AT1348" s="219"/>
      <c r="AU1348" s="219"/>
      <c r="AV1348" s="219"/>
      <c r="AW1348" s="219"/>
      <c r="AX1348" s="219"/>
      <c r="AY1348" s="219"/>
    </row>
    <row r="1349" spans="1:51" ht="18" x14ac:dyDescent="0.25">
      <c r="A1349" s="251"/>
      <c r="B1349" s="219"/>
      <c r="C1349" s="219"/>
      <c r="D1349" s="219"/>
      <c r="E1349" s="219"/>
      <c r="F1349" s="219"/>
      <c r="G1349" s="219"/>
      <c r="H1349" s="219"/>
      <c r="I1349" s="219"/>
      <c r="J1349" s="219"/>
      <c r="K1349" s="219"/>
      <c r="L1349" s="219"/>
      <c r="M1349" s="219"/>
      <c r="N1349" s="219"/>
      <c r="O1349" s="219"/>
      <c r="P1349" s="219"/>
      <c r="Q1349" s="219"/>
      <c r="R1349" s="219"/>
      <c r="S1349" s="219"/>
      <c r="T1349" s="219"/>
      <c r="U1349" s="219"/>
      <c r="V1349" s="219"/>
      <c r="W1349" s="219"/>
      <c r="X1349" s="219"/>
      <c r="Y1349" s="219"/>
      <c r="Z1349" s="219"/>
      <c r="AA1349" s="219"/>
      <c r="AB1349" s="219"/>
      <c r="AC1349" s="219"/>
      <c r="AD1349" s="219"/>
      <c r="AE1349" s="219"/>
      <c r="AF1349" s="219"/>
      <c r="AG1349" s="219"/>
      <c r="AH1349" s="219"/>
      <c r="AI1349" s="219"/>
      <c r="AJ1349" s="219"/>
      <c r="AK1349" s="219"/>
      <c r="AL1349" s="219"/>
      <c r="AM1349" s="219"/>
      <c r="AN1349" s="219"/>
      <c r="AO1349" s="219"/>
      <c r="AP1349" s="219"/>
      <c r="AQ1349" s="219"/>
      <c r="AR1349" s="219"/>
      <c r="AS1349" s="219"/>
      <c r="AT1349" s="219"/>
      <c r="AU1349" s="219"/>
      <c r="AV1349" s="219"/>
      <c r="AW1349" s="219"/>
      <c r="AX1349" s="219"/>
      <c r="AY1349" s="219"/>
    </row>
    <row r="1350" spans="1:51" ht="15" x14ac:dyDescent="0.25">
      <c r="A1350" s="250"/>
      <c r="B1350" s="239"/>
      <c r="C1350" s="239"/>
      <c r="D1350" s="239"/>
      <c r="E1350" s="239"/>
      <c r="F1350" s="239"/>
      <c r="G1350" s="239"/>
      <c r="H1350" s="239"/>
      <c r="I1350" s="239"/>
      <c r="J1350" s="239"/>
      <c r="K1350" s="239"/>
      <c r="L1350" s="239"/>
      <c r="M1350" s="239"/>
      <c r="N1350" s="239"/>
      <c r="O1350" s="239"/>
      <c r="P1350" s="239"/>
      <c r="Q1350" s="239"/>
      <c r="R1350" s="239"/>
      <c r="S1350" s="239"/>
      <c r="T1350" s="239"/>
      <c r="U1350" s="239"/>
      <c r="V1350" s="239"/>
      <c r="W1350" s="239"/>
      <c r="X1350" s="239"/>
      <c r="Y1350" s="239"/>
      <c r="Z1350" s="239"/>
      <c r="AA1350" s="239"/>
      <c r="AB1350" s="239"/>
      <c r="AC1350" s="239"/>
      <c r="AD1350" s="239"/>
      <c r="AE1350" s="239"/>
      <c r="AF1350" s="239"/>
      <c r="AG1350" s="239"/>
      <c r="AH1350" s="239"/>
      <c r="AI1350" s="239"/>
      <c r="AJ1350" s="239"/>
      <c r="AK1350" s="239"/>
      <c r="AL1350" s="239"/>
      <c r="AM1350" s="239"/>
      <c r="AN1350" s="239"/>
      <c r="AO1350" s="239"/>
      <c r="AP1350" s="239"/>
      <c r="AQ1350" s="239"/>
      <c r="AR1350" s="239"/>
      <c r="AS1350" s="239"/>
      <c r="AT1350" s="239"/>
      <c r="AU1350" s="239"/>
      <c r="AV1350" s="239"/>
      <c r="AW1350" s="239"/>
      <c r="AX1350" s="239"/>
      <c r="AY1350" s="239"/>
    </row>
    <row r="1351" spans="1:51" ht="15" x14ac:dyDescent="0.25">
      <c r="A1351" s="250"/>
      <c r="B1351" s="239"/>
      <c r="C1351" s="239"/>
      <c r="D1351" s="239"/>
      <c r="E1351" s="239"/>
      <c r="F1351" s="239"/>
      <c r="G1351" s="239"/>
      <c r="H1351" s="239"/>
      <c r="I1351" s="239"/>
      <c r="J1351" s="239"/>
      <c r="K1351" s="239"/>
      <c r="L1351" s="239"/>
      <c r="M1351" s="239"/>
      <c r="N1351" s="239"/>
      <c r="O1351" s="239"/>
      <c r="P1351" s="239"/>
      <c r="Q1351" s="239"/>
      <c r="R1351" s="239"/>
      <c r="S1351" s="239"/>
      <c r="T1351" s="239"/>
      <c r="U1351" s="239"/>
      <c r="V1351" s="239"/>
      <c r="W1351" s="239"/>
      <c r="X1351" s="239"/>
      <c r="Y1351" s="239"/>
      <c r="Z1351" s="239"/>
      <c r="AA1351" s="239"/>
      <c r="AB1351" s="239"/>
      <c r="AC1351" s="239"/>
      <c r="AD1351" s="239"/>
      <c r="AE1351" s="239"/>
      <c r="AF1351" s="239"/>
      <c r="AG1351" s="239"/>
      <c r="AH1351" s="239"/>
      <c r="AI1351" s="239"/>
      <c r="AJ1351" s="239"/>
      <c r="AK1351" s="239"/>
      <c r="AL1351" s="239"/>
      <c r="AM1351" s="239"/>
      <c r="AN1351" s="239"/>
      <c r="AO1351" s="239"/>
      <c r="AP1351" s="239"/>
      <c r="AQ1351" s="239"/>
      <c r="AR1351" s="239"/>
      <c r="AS1351" s="239"/>
      <c r="AT1351" s="239"/>
      <c r="AU1351" s="239"/>
      <c r="AV1351" s="239"/>
      <c r="AW1351" s="239"/>
      <c r="AX1351" s="239"/>
      <c r="AY1351" s="239"/>
    </row>
    <row r="1352" spans="1:51" ht="18" x14ac:dyDescent="0.25">
      <c r="A1352" s="251"/>
      <c r="B1352" s="219"/>
      <c r="C1352" s="219"/>
      <c r="D1352" s="219"/>
      <c r="E1352" s="219"/>
      <c r="F1352" s="219"/>
      <c r="G1352" s="219"/>
      <c r="H1352" s="219"/>
      <c r="I1352" s="219"/>
      <c r="J1352" s="219"/>
      <c r="K1352" s="219"/>
      <c r="L1352" s="219"/>
      <c r="M1352" s="219"/>
      <c r="N1352" s="219"/>
      <c r="O1352" s="219"/>
      <c r="P1352" s="219"/>
      <c r="Q1352" s="219"/>
      <c r="R1352" s="219"/>
      <c r="S1352" s="219"/>
      <c r="T1352" s="219"/>
      <c r="U1352" s="219"/>
      <c r="V1352" s="219"/>
      <c r="W1352" s="219"/>
      <c r="X1352" s="219"/>
      <c r="Y1352" s="219"/>
      <c r="Z1352" s="219"/>
      <c r="AA1352" s="219"/>
      <c r="AB1352" s="219"/>
      <c r="AC1352" s="219"/>
      <c r="AD1352" s="219"/>
      <c r="AE1352" s="219"/>
      <c r="AF1352" s="219"/>
      <c r="AG1352" s="219"/>
      <c r="AH1352" s="219"/>
      <c r="AI1352" s="219"/>
      <c r="AJ1352" s="219"/>
      <c r="AK1352" s="219"/>
      <c r="AL1352" s="219"/>
      <c r="AM1352" s="219"/>
      <c r="AN1352" s="219"/>
      <c r="AO1352" s="219"/>
      <c r="AP1352" s="219"/>
      <c r="AQ1352" s="219"/>
      <c r="AR1352" s="219"/>
      <c r="AS1352" s="219"/>
      <c r="AT1352" s="219"/>
      <c r="AU1352" s="219"/>
      <c r="AV1352" s="219"/>
      <c r="AW1352" s="219"/>
      <c r="AX1352" s="219"/>
      <c r="AY1352" s="219"/>
    </row>
    <row r="1353" spans="1:51" ht="15" x14ac:dyDescent="0.25">
      <c r="A1353" s="250"/>
      <c r="B1353" s="239"/>
      <c r="C1353" s="239"/>
      <c r="D1353" s="239"/>
      <c r="E1353" s="239"/>
      <c r="F1353" s="239"/>
      <c r="G1353" s="239"/>
      <c r="H1353" s="239"/>
      <c r="I1353" s="239"/>
      <c r="J1353" s="239"/>
      <c r="K1353" s="239"/>
      <c r="L1353" s="239"/>
      <c r="M1353" s="239"/>
      <c r="N1353" s="239"/>
      <c r="O1353" s="239"/>
      <c r="P1353" s="239"/>
      <c r="Q1353" s="239"/>
      <c r="R1353" s="239"/>
      <c r="S1353" s="239"/>
      <c r="T1353" s="239"/>
      <c r="U1353" s="239"/>
      <c r="V1353" s="239"/>
      <c r="W1353" s="239"/>
      <c r="X1353" s="239"/>
      <c r="Y1353" s="239"/>
      <c r="Z1353" s="239"/>
      <c r="AA1353" s="239"/>
      <c r="AB1353" s="239"/>
      <c r="AC1353" s="239"/>
      <c r="AD1353" s="239"/>
      <c r="AE1353" s="239"/>
      <c r="AF1353" s="239"/>
      <c r="AG1353" s="239"/>
      <c r="AH1353" s="239"/>
      <c r="AI1353" s="239"/>
      <c r="AJ1353" s="239"/>
      <c r="AK1353" s="239"/>
      <c r="AL1353" s="239"/>
      <c r="AM1353" s="239"/>
      <c r="AN1353" s="239"/>
      <c r="AO1353" s="239"/>
      <c r="AP1353" s="239"/>
      <c r="AQ1353" s="239"/>
      <c r="AR1353" s="239"/>
      <c r="AS1353" s="239"/>
      <c r="AT1353" s="239"/>
      <c r="AU1353" s="239"/>
      <c r="AV1353" s="239"/>
      <c r="AW1353" s="239"/>
      <c r="AX1353" s="239"/>
      <c r="AY1353" s="239"/>
    </row>
    <row r="1354" spans="1:51" ht="15" x14ac:dyDescent="0.25">
      <c r="A1354" s="250"/>
      <c r="B1354" s="239"/>
      <c r="C1354" s="239"/>
      <c r="D1354" s="239"/>
      <c r="E1354" s="239"/>
      <c r="F1354" s="239"/>
      <c r="G1354" s="239"/>
      <c r="H1354" s="239"/>
      <c r="I1354" s="239"/>
      <c r="J1354" s="239"/>
      <c r="K1354" s="239"/>
      <c r="L1354" s="239"/>
      <c r="M1354" s="239"/>
      <c r="N1354" s="239"/>
      <c r="O1354" s="239"/>
      <c r="P1354" s="239"/>
      <c r="Q1354" s="239"/>
      <c r="R1354" s="239"/>
      <c r="S1354" s="239"/>
      <c r="T1354" s="239"/>
      <c r="U1354" s="239"/>
      <c r="V1354" s="239"/>
      <c r="W1354" s="239"/>
      <c r="X1354" s="239"/>
      <c r="Y1354" s="239"/>
      <c r="Z1354" s="239"/>
      <c r="AA1354" s="239"/>
      <c r="AB1354" s="239"/>
      <c r="AC1354" s="239"/>
      <c r="AD1354" s="239"/>
      <c r="AE1354" s="239"/>
      <c r="AF1354" s="239"/>
      <c r="AG1354" s="239"/>
      <c r="AH1354" s="239"/>
      <c r="AI1354" s="239"/>
      <c r="AJ1354" s="239"/>
      <c r="AK1354" s="239"/>
      <c r="AL1354" s="239"/>
      <c r="AM1354" s="239"/>
      <c r="AN1354" s="239"/>
      <c r="AO1354" s="239"/>
      <c r="AP1354" s="239"/>
      <c r="AQ1354" s="239"/>
      <c r="AR1354" s="239"/>
      <c r="AS1354" s="239"/>
      <c r="AT1354" s="239"/>
      <c r="AU1354" s="239"/>
      <c r="AV1354" s="239"/>
      <c r="AW1354" s="239"/>
      <c r="AX1354" s="239"/>
      <c r="AY1354" s="239"/>
    </row>
    <row r="1355" spans="1:51" ht="18" x14ac:dyDescent="0.25">
      <c r="A1355" s="251"/>
      <c r="B1355" s="219"/>
      <c r="C1355" s="219"/>
      <c r="D1355" s="219"/>
      <c r="E1355" s="219"/>
      <c r="F1355" s="219"/>
      <c r="G1355" s="219"/>
      <c r="H1355" s="219"/>
      <c r="I1355" s="219"/>
      <c r="J1355" s="219"/>
      <c r="K1355" s="219"/>
      <c r="L1355" s="219"/>
      <c r="M1355" s="219"/>
      <c r="N1355" s="219"/>
      <c r="O1355" s="219"/>
      <c r="P1355" s="219"/>
      <c r="Q1355" s="219"/>
      <c r="R1355" s="219"/>
      <c r="S1355" s="219"/>
      <c r="T1355" s="219"/>
      <c r="U1355" s="219"/>
      <c r="V1355" s="219"/>
      <c r="W1355" s="219"/>
      <c r="X1355" s="219"/>
      <c r="Y1355" s="219"/>
      <c r="Z1355" s="219"/>
      <c r="AA1355" s="219"/>
      <c r="AB1355" s="219"/>
      <c r="AC1355" s="219"/>
      <c r="AD1355" s="219"/>
      <c r="AE1355" s="219"/>
      <c r="AF1355" s="219"/>
      <c r="AG1355" s="219"/>
      <c r="AH1355" s="219"/>
      <c r="AI1355" s="219"/>
      <c r="AJ1355" s="219"/>
      <c r="AK1355" s="219"/>
      <c r="AL1355" s="219"/>
      <c r="AM1355" s="219"/>
      <c r="AN1355" s="219"/>
      <c r="AO1355" s="219"/>
      <c r="AP1355" s="219"/>
      <c r="AQ1355" s="219"/>
      <c r="AR1355" s="219"/>
      <c r="AS1355" s="219"/>
      <c r="AT1355" s="219"/>
      <c r="AU1355" s="219"/>
      <c r="AV1355" s="219"/>
      <c r="AW1355" s="219"/>
      <c r="AX1355" s="219"/>
      <c r="AY1355" s="219"/>
    </row>
    <row r="1356" spans="1:51" ht="15" x14ac:dyDescent="0.25">
      <c r="A1356" s="250"/>
      <c r="B1356" s="239"/>
      <c r="C1356" s="239"/>
      <c r="D1356" s="239"/>
      <c r="E1356" s="239"/>
      <c r="F1356" s="239"/>
      <c r="G1356" s="239"/>
      <c r="H1356" s="239"/>
      <c r="I1356" s="239"/>
      <c r="J1356" s="239"/>
      <c r="K1356" s="239"/>
      <c r="L1356" s="239"/>
      <c r="M1356" s="239"/>
      <c r="N1356" s="239"/>
      <c r="O1356" s="239"/>
      <c r="P1356" s="239"/>
      <c r="Q1356" s="239"/>
      <c r="R1356" s="239"/>
      <c r="S1356" s="239"/>
      <c r="T1356" s="239"/>
      <c r="U1356" s="239"/>
      <c r="V1356" s="239"/>
      <c r="W1356" s="239"/>
      <c r="X1356" s="239"/>
      <c r="Y1356" s="239"/>
      <c r="Z1356" s="239"/>
      <c r="AA1356" s="239"/>
      <c r="AB1356" s="239"/>
      <c r="AC1356" s="239"/>
      <c r="AD1356" s="239"/>
      <c r="AE1356" s="239"/>
      <c r="AF1356" s="239"/>
      <c r="AG1356" s="239"/>
      <c r="AH1356" s="239"/>
      <c r="AI1356" s="239"/>
      <c r="AJ1356" s="239"/>
      <c r="AK1356" s="239"/>
      <c r="AL1356" s="239"/>
      <c r="AM1356" s="239"/>
      <c r="AN1356" s="239"/>
      <c r="AO1356" s="239"/>
      <c r="AP1356" s="239"/>
      <c r="AQ1356" s="239"/>
      <c r="AR1356" s="239"/>
      <c r="AS1356" s="239"/>
      <c r="AT1356" s="239"/>
      <c r="AU1356" s="239"/>
      <c r="AV1356" s="239"/>
      <c r="AW1356" s="239"/>
      <c r="AX1356" s="239"/>
      <c r="AY1356" s="239"/>
    </row>
    <row r="1357" spans="1:51" ht="15" x14ac:dyDescent="0.25">
      <c r="A1357" s="250"/>
      <c r="B1357" s="239"/>
      <c r="C1357" s="239"/>
      <c r="D1357" s="239"/>
      <c r="E1357" s="239"/>
      <c r="F1357" s="239"/>
      <c r="G1357" s="239"/>
      <c r="H1357" s="239"/>
      <c r="I1357" s="239"/>
      <c r="J1357" s="239"/>
      <c r="K1357" s="239"/>
      <c r="L1357" s="239"/>
      <c r="M1357" s="239"/>
      <c r="N1357" s="239"/>
      <c r="O1357" s="239"/>
      <c r="P1357" s="239"/>
      <c r="Q1357" s="239"/>
      <c r="R1357" s="239"/>
      <c r="S1357" s="239"/>
      <c r="T1357" s="239"/>
      <c r="U1357" s="239"/>
      <c r="V1357" s="239"/>
      <c r="W1357" s="239"/>
      <c r="X1357" s="239"/>
      <c r="Y1357" s="239"/>
      <c r="Z1357" s="239"/>
      <c r="AA1357" s="239"/>
      <c r="AB1357" s="239"/>
      <c r="AC1357" s="239"/>
      <c r="AD1357" s="239"/>
      <c r="AE1357" s="239"/>
      <c r="AF1357" s="239"/>
      <c r="AG1357" s="239"/>
      <c r="AH1357" s="239"/>
      <c r="AI1357" s="239"/>
      <c r="AJ1357" s="239"/>
      <c r="AK1357" s="239"/>
      <c r="AL1357" s="239"/>
      <c r="AM1357" s="239"/>
      <c r="AN1357" s="239"/>
      <c r="AO1357" s="239"/>
      <c r="AP1357" s="239"/>
      <c r="AQ1357" s="239"/>
      <c r="AR1357" s="239"/>
      <c r="AS1357" s="239"/>
      <c r="AT1357" s="239"/>
      <c r="AU1357" s="239"/>
      <c r="AV1357" s="239"/>
      <c r="AW1357" s="239"/>
      <c r="AX1357" s="239"/>
      <c r="AY1357" s="239"/>
    </row>
    <row r="1358" spans="1:51" ht="18" x14ac:dyDescent="0.25">
      <c r="A1358" s="251"/>
      <c r="B1358" s="219"/>
      <c r="C1358" s="219"/>
      <c r="D1358" s="219"/>
      <c r="E1358" s="219"/>
      <c r="F1358" s="219"/>
      <c r="G1358" s="219"/>
      <c r="H1358" s="219"/>
      <c r="I1358" s="219"/>
      <c r="J1358" s="219"/>
      <c r="K1358" s="219"/>
      <c r="L1358" s="219"/>
      <c r="M1358" s="219"/>
      <c r="N1358" s="219"/>
      <c r="O1358" s="219"/>
      <c r="P1358" s="219"/>
      <c r="Q1358" s="219"/>
      <c r="R1358" s="219"/>
      <c r="S1358" s="219"/>
      <c r="T1358" s="219"/>
      <c r="U1358" s="219"/>
      <c r="V1358" s="219"/>
      <c r="W1358" s="219"/>
      <c r="X1358" s="219"/>
      <c r="Y1358" s="219"/>
      <c r="Z1358" s="219"/>
      <c r="AA1358" s="219"/>
      <c r="AB1358" s="219"/>
      <c r="AC1358" s="219"/>
      <c r="AD1358" s="219"/>
      <c r="AE1358" s="219"/>
      <c r="AF1358" s="219"/>
      <c r="AG1358" s="219"/>
      <c r="AH1358" s="219"/>
      <c r="AI1358" s="219"/>
      <c r="AJ1358" s="219"/>
      <c r="AK1358" s="219"/>
      <c r="AL1358" s="219"/>
      <c r="AM1358" s="219"/>
      <c r="AN1358" s="219"/>
      <c r="AO1358" s="219"/>
      <c r="AP1358" s="219"/>
      <c r="AQ1358" s="219"/>
      <c r="AR1358" s="219"/>
      <c r="AS1358" s="219"/>
      <c r="AT1358" s="219"/>
      <c r="AU1358" s="219"/>
      <c r="AV1358" s="219"/>
      <c r="AW1358" s="219"/>
      <c r="AX1358" s="219"/>
      <c r="AY1358" s="219"/>
    </row>
    <row r="1359" spans="1:51" ht="15" x14ac:dyDescent="0.25">
      <c r="A1359" s="250"/>
      <c r="B1359" s="239"/>
      <c r="C1359" s="239"/>
      <c r="D1359" s="239"/>
      <c r="E1359" s="239"/>
      <c r="F1359" s="239"/>
      <c r="G1359" s="239"/>
      <c r="H1359" s="239"/>
      <c r="I1359" s="239"/>
      <c r="J1359" s="239"/>
      <c r="K1359" s="239"/>
      <c r="L1359" s="239"/>
      <c r="M1359" s="239"/>
      <c r="N1359" s="239"/>
      <c r="O1359" s="239"/>
      <c r="P1359" s="239"/>
      <c r="Q1359" s="239"/>
      <c r="R1359" s="239"/>
      <c r="S1359" s="239"/>
      <c r="T1359" s="239"/>
      <c r="U1359" s="239"/>
      <c r="V1359" s="239"/>
      <c r="W1359" s="239"/>
      <c r="X1359" s="239"/>
      <c r="Y1359" s="239"/>
      <c r="Z1359" s="239"/>
      <c r="AA1359" s="239"/>
      <c r="AB1359" s="239"/>
      <c r="AC1359" s="239"/>
      <c r="AD1359" s="239"/>
      <c r="AE1359" s="239"/>
      <c r="AF1359" s="239"/>
      <c r="AG1359" s="239"/>
      <c r="AH1359" s="239"/>
      <c r="AI1359" s="239"/>
      <c r="AJ1359" s="239"/>
      <c r="AK1359" s="239"/>
      <c r="AL1359" s="239"/>
      <c r="AM1359" s="239"/>
      <c r="AN1359" s="239"/>
      <c r="AO1359" s="239"/>
      <c r="AP1359" s="239"/>
      <c r="AQ1359" s="239"/>
      <c r="AR1359" s="239"/>
      <c r="AS1359" s="239"/>
      <c r="AT1359" s="239"/>
      <c r="AU1359" s="239"/>
      <c r="AV1359" s="239"/>
      <c r="AW1359" s="239"/>
      <c r="AX1359" s="239"/>
      <c r="AY1359" s="239"/>
    </row>
    <row r="1360" spans="1:51" ht="18" x14ac:dyDescent="0.25">
      <c r="A1360" s="251"/>
      <c r="B1360" s="219"/>
      <c r="C1360" s="219"/>
      <c r="D1360" s="219"/>
      <c r="E1360" s="219"/>
      <c r="F1360" s="219"/>
      <c r="G1360" s="219"/>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row>
    <row r="1361" spans="1:51" ht="18" x14ac:dyDescent="0.25">
      <c r="A1361" s="251"/>
      <c r="B1361" s="219"/>
      <c r="C1361" s="219"/>
      <c r="D1361" s="219"/>
      <c r="E1361" s="219"/>
      <c r="F1361" s="219"/>
      <c r="G1361" s="219"/>
      <c r="H1361" s="219"/>
      <c r="I1361" s="219"/>
      <c r="J1361" s="219"/>
      <c r="K1361" s="219"/>
      <c r="L1361" s="219"/>
      <c r="M1361" s="219"/>
      <c r="N1361" s="219"/>
      <c r="O1361" s="219"/>
      <c r="P1361" s="219"/>
      <c r="Q1361" s="219"/>
      <c r="R1361" s="219"/>
      <c r="S1361" s="219"/>
      <c r="T1361" s="219"/>
      <c r="U1361" s="219"/>
      <c r="V1361" s="219"/>
      <c r="W1361" s="219"/>
      <c r="X1361" s="219"/>
      <c r="Y1361" s="219"/>
      <c r="Z1361" s="219"/>
      <c r="AA1361" s="219"/>
      <c r="AB1361" s="219"/>
      <c r="AC1361" s="219"/>
      <c r="AD1361" s="219"/>
      <c r="AE1361" s="219"/>
      <c r="AF1361" s="219"/>
      <c r="AG1361" s="219"/>
      <c r="AH1361" s="219"/>
      <c r="AI1361" s="219"/>
      <c r="AJ1361" s="219"/>
      <c r="AK1361" s="219"/>
      <c r="AL1361" s="219"/>
      <c r="AM1361" s="219"/>
      <c r="AN1361" s="219"/>
      <c r="AO1361" s="219"/>
      <c r="AP1361" s="219"/>
      <c r="AQ1361" s="219"/>
      <c r="AR1361" s="219"/>
      <c r="AS1361" s="219"/>
      <c r="AT1361" s="219"/>
      <c r="AU1361" s="219"/>
      <c r="AV1361" s="219"/>
      <c r="AW1361" s="219"/>
      <c r="AX1361" s="219"/>
      <c r="AY1361" s="219"/>
    </row>
    <row r="1362" spans="1:51" ht="15" x14ac:dyDescent="0.25">
      <c r="A1362" s="250"/>
      <c r="B1362" s="239"/>
      <c r="C1362" s="239"/>
      <c r="D1362" s="239"/>
      <c r="E1362" s="239"/>
      <c r="F1362" s="239"/>
      <c r="G1362" s="239"/>
      <c r="H1362" s="239"/>
      <c r="I1362" s="239"/>
      <c r="J1362" s="239"/>
      <c r="K1362" s="239"/>
      <c r="L1362" s="239"/>
      <c r="M1362" s="239"/>
      <c r="N1362" s="239"/>
      <c r="O1362" s="239"/>
      <c r="P1362" s="239"/>
      <c r="Q1362" s="239"/>
      <c r="R1362" s="239"/>
      <c r="S1362" s="239"/>
      <c r="T1362" s="239"/>
      <c r="U1362" s="239"/>
      <c r="V1362" s="239"/>
      <c r="W1362" s="239"/>
      <c r="X1362" s="239"/>
      <c r="Y1362" s="239"/>
      <c r="Z1362" s="239"/>
      <c r="AA1362" s="239"/>
      <c r="AB1362" s="239"/>
      <c r="AC1362" s="239"/>
      <c r="AD1362" s="239"/>
      <c r="AE1362" s="239"/>
      <c r="AF1362" s="239"/>
      <c r="AG1362" s="239"/>
      <c r="AH1362" s="239"/>
      <c r="AI1362" s="239"/>
      <c r="AJ1362" s="239"/>
      <c r="AK1362" s="239"/>
      <c r="AL1362" s="239"/>
      <c r="AM1362" s="239"/>
      <c r="AN1362" s="239"/>
      <c r="AO1362" s="239"/>
      <c r="AP1362" s="239"/>
      <c r="AQ1362" s="239"/>
      <c r="AR1362" s="239"/>
      <c r="AS1362" s="239"/>
      <c r="AT1362" s="239"/>
      <c r="AU1362" s="239"/>
      <c r="AV1362" s="239"/>
      <c r="AW1362" s="239"/>
      <c r="AX1362" s="239"/>
      <c r="AY1362" s="239"/>
    </row>
    <row r="1363" spans="1:51" ht="15" x14ac:dyDescent="0.25">
      <c r="A1363" s="250"/>
      <c r="B1363" s="239"/>
      <c r="C1363" s="239"/>
      <c r="D1363" s="239"/>
      <c r="E1363" s="239"/>
      <c r="F1363" s="239"/>
      <c r="G1363" s="239"/>
      <c r="H1363" s="239"/>
      <c r="I1363" s="239"/>
      <c r="J1363" s="239"/>
      <c r="K1363" s="239"/>
      <c r="L1363" s="239"/>
      <c r="M1363" s="239"/>
      <c r="N1363" s="239"/>
      <c r="O1363" s="239"/>
      <c r="P1363" s="239"/>
      <c r="Q1363" s="239"/>
      <c r="R1363" s="239"/>
      <c r="S1363" s="239"/>
      <c r="T1363" s="239"/>
      <c r="U1363" s="239"/>
      <c r="V1363" s="239"/>
      <c r="W1363" s="239"/>
      <c r="X1363" s="239"/>
      <c r="Y1363" s="239"/>
      <c r="Z1363" s="239"/>
      <c r="AA1363" s="239"/>
      <c r="AB1363" s="239"/>
      <c r="AC1363" s="239"/>
      <c r="AD1363" s="239"/>
      <c r="AE1363" s="239"/>
      <c r="AF1363" s="239"/>
      <c r="AG1363" s="239"/>
      <c r="AH1363" s="239"/>
      <c r="AI1363" s="239"/>
      <c r="AJ1363" s="239"/>
      <c r="AK1363" s="239"/>
      <c r="AL1363" s="239"/>
      <c r="AM1363" s="239"/>
      <c r="AN1363" s="239"/>
      <c r="AO1363" s="239"/>
      <c r="AP1363" s="239"/>
      <c r="AQ1363" s="239"/>
      <c r="AR1363" s="239"/>
      <c r="AS1363" s="239"/>
      <c r="AT1363" s="239"/>
      <c r="AU1363" s="239"/>
      <c r="AV1363" s="239"/>
      <c r="AW1363" s="239"/>
      <c r="AX1363" s="239"/>
      <c r="AY1363" s="239"/>
    </row>
    <row r="1364" spans="1:51" ht="15" x14ac:dyDescent="0.25">
      <c r="A1364" s="250"/>
      <c r="B1364" s="239"/>
      <c r="C1364" s="239"/>
      <c r="D1364" s="239"/>
      <c r="E1364" s="239"/>
      <c r="F1364" s="239"/>
      <c r="G1364" s="239"/>
      <c r="H1364" s="239"/>
      <c r="I1364" s="239"/>
      <c r="J1364" s="239"/>
      <c r="K1364" s="239"/>
      <c r="L1364" s="239"/>
      <c r="M1364" s="239"/>
      <c r="N1364" s="239"/>
      <c r="O1364" s="239"/>
      <c r="P1364" s="239"/>
      <c r="Q1364" s="239"/>
      <c r="R1364" s="239"/>
      <c r="S1364" s="239"/>
      <c r="T1364" s="239"/>
      <c r="U1364" s="239"/>
      <c r="V1364" s="239"/>
      <c r="W1364" s="239"/>
      <c r="X1364" s="239"/>
      <c r="Y1364" s="239"/>
      <c r="Z1364" s="239"/>
      <c r="AA1364" s="239"/>
      <c r="AB1364" s="239"/>
      <c r="AC1364" s="239"/>
      <c r="AD1364" s="239"/>
      <c r="AE1364" s="239"/>
      <c r="AF1364" s="239"/>
      <c r="AG1364" s="239"/>
      <c r="AH1364" s="239"/>
      <c r="AI1364" s="239"/>
      <c r="AJ1364" s="239"/>
      <c r="AK1364" s="239"/>
      <c r="AL1364" s="239"/>
      <c r="AM1364" s="239"/>
      <c r="AN1364" s="239"/>
      <c r="AO1364" s="239"/>
      <c r="AP1364" s="239"/>
      <c r="AQ1364" s="239"/>
      <c r="AR1364" s="239"/>
      <c r="AS1364" s="239"/>
      <c r="AT1364" s="239"/>
      <c r="AU1364" s="239"/>
      <c r="AV1364" s="239"/>
      <c r="AW1364" s="239"/>
      <c r="AX1364" s="239"/>
      <c r="AY1364" s="239"/>
    </row>
    <row r="1365" spans="1:51" ht="18" x14ac:dyDescent="0.25">
      <c r="A1365" s="251"/>
      <c r="B1365" s="219"/>
      <c r="C1365" s="219"/>
      <c r="D1365" s="219"/>
      <c r="E1365" s="219"/>
      <c r="F1365" s="219"/>
      <c r="G1365" s="219"/>
      <c r="H1365" s="219"/>
      <c r="I1365" s="219"/>
      <c r="J1365" s="219"/>
      <c r="K1365" s="219"/>
      <c r="L1365" s="219"/>
      <c r="M1365" s="219"/>
      <c r="N1365" s="219"/>
      <c r="O1365" s="219"/>
      <c r="P1365" s="219"/>
      <c r="Q1365" s="219"/>
      <c r="R1365" s="219"/>
      <c r="S1365" s="219"/>
      <c r="T1365" s="219"/>
      <c r="U1365" s="219"/>
      <c r="V1365" s="219"/>
      <c r="W1365" s="219"/>
      <c r="X1365" s="219"/>
      <c r="Y1365" s="219"/>
      <c r="Z1365" s="219"/>
      <c r="AA1365" s="219"/>
      <c r="AB1365" s="219"/>
      <c r="AC1365" s="219"/>
      <c r="AD1365" s="219"/>
      <c r="AE1365" s="219"/>
      <c r="AF1365" s="219"/>
      <c r="AG1365" s="219"/>
      <c r="AH1365" s="219"/>
      <c r="AI1365" s="219"/>
      <c r="AJ1365" s="219"/>
      <c r="AK1365" s="219"/>
      <c r="AL1365" s="219"/>
      <c r="AM1365" s="219"/>
      <c r="AN1365" s="219"/>
      <c r="AO1365" s="219"/>
      <c r="AP1365" s="219"/>
      <c r="AQ1365" s="219"/>
      <c r="AR1365" s="219"/>
      <c r="AS1365" s="219"/>
      <c r="AT1365" s="219"/>
      <c r="AU1365" s="219"/>
      <c r="AV1365" s="219"/>
      <c r="AW1365" s="219"/>
      <c r="AX1365" s="219"/>
      <c r="AY1365" s="219"/>
    </row>
    <row r="1366" spans="1:51" ht="15" x14ac:dyDescent="0.25">
      <c r="A1366" s="250"/>
      <c r="B1366" s="239"/>
      <c r="C1366" s="239"/>
      <c r="D1366" s="239"/>
      <c r="E1366" s="239"/>
      <c r="F1366" s="239"/>
      <c r="G1366" s="239"/>
      <c r="H1366" s="239"/>
      <c r="I1366" s="239"/>
      <c r="J1366" s="239"/>
      <c r="K1366" s="239"/>
      <c r="L1366" s="239"/>
      <c r="M1366" s="239"/>
      <c r="N1366" s="239"/>
      <c r="O1366" s="239"/>
      <c r="P1366" s="239"/>
      <c r="Q1366" s="239"/>
      <c r="R1366" s="239"/>
      <c r="S1366" s="239"/>
      <c r="T1366" s="239"/>
      <c r="U1366" s="239"/>
      <c r="V1366" s="239"/>
      <c r="W1366" s="239"/>
      <c r="X1366" s="239"/>
      <c r="Y1366" s="239"/>
      <c r="Z1366" s="239"/>
      <c r="AA1366" s="239"/>
      <c r="AB1366" s="239"/>
      <c r="AC1366" s="239"/>
      <c r="AD1366" s="239"/>
      <c r="AE1366" s="239"/>
      <c r="AF1366" s="239"/>
      <c r="AG1366" s="239"/>
      <c r="AH1366" s="239"/>
      <c r="AI1366" s="239"/>
      <c r="AJ1366" s="239"/>
      <c r="AK1366" s="239"/>
      <c r="AL1366" s="239"/>
      <c r="AM1366" s="239"/>
      <c r="AN1366" s="239"/>
      <c r="AO1366" s="239"/>
      <c r="AP1366" s="239"/>
      <c r="AQ1366" s="239"/>
      <c r="AR1366" s="239"/>
      <c r="AS1366" s="239"/>
      <c r="AT1366" s="239"/>
      <c r="AU1366" s="239"/>
      <c r="AV1366" s="239"/>
      <c r="AW1366" s="239"/>
      <c r="AX1366" s="239"/>
      <c r="AY1366" s="239"/>
    </row>
    <row r="1367" spans="1:51" ht="18" x14ac:dyDescent="0.25">
      <c r="A1367" s="251"/>
      <c r="B1367" s="219"/>
      <c r="C1367" s="219"/>
      <c r="D1367" s="219"/>
      <c r="E1367" s="219"/>
      <c r="F1367" s="219"/>
      <c r="G1367" s="219"/>
      <c r="H1367" s="219"/>
      <c r="I1367" s="219"/>
      <c r="J1367" s="219"/>
      <c r="K1367" s="219"/>
      <c r="L1367" s="219"/>
      <c r="M1367" s="219"/>
      <c r="N1367" s="219"/>
      <c r="O1367" s="219"/>
      <c r="P1367" s="219"/>
      <c r="Q1367" s="219"/>
      <c r="R1367" s="219"/>
      <c r="S1367" s="219"/>
      <c r="T1367" s="219"/>
      <c r="U1367" s="219"/>
      <c r="V1367" s="219"/>
      <c r="W1367" s="219"/>
      <c r="X1367" s="219"/>
      <c r="Y1367" s="219"/>
      <c r="Z1367" s="219"/>
      <c r="AA1367" s="219"/>
      <c r="AB1367" s="219"/>
      <c r="AC1367" s="219"/>
      <c r="AD1367" s="219"/>
      <c r="AE1367" s="219"/>
      <c r="AF1367" s="219"/>
      <c r="AG1367" s="219"/>
      <c r="AH1367" s="219"/>
      <c r="AI1367" s="219"/>
      <c r="AJ1367" s="219"/>
      <c r="AK1367" s="219"/>
      <c r="AL1367" s="219"/>
      <c r="AM1367" s="219"/>
      <c r="AN1367" s="219"/>
      <c r="AO1367" s="219"/>
      <c r="AP1367" s="219"/>
      <c r="AQ1367" s="219"/>
      <c r="AR1367" s="219"/>
      <c r="AS1367" s="219"/>
      <c r="AT1367" s="219"/>
      <c r="AU1367" s="219"/>
      <c r="AV1367" s="219"/>
      <c r="AW1367" s="219"/>
      <c r="AX1367" s="219"/>
      <c r="AY1367" s="219"/>
    </row>
    <row r="1368" spans="1:51" ht="15" x14ac:dyDescent="0.25">
      <c r="A1368" s="250"/>
      <c r="B1368" s="239"/>
      <c r="C1368" s="239"/>
      <c r="D1368" s="239"/>
      <c r="E1368" s="239"/>
      <c r="F1368" s="239"/>
      <c r="G1368" s="239"/>
      <c r="H1368" s="239"/>
      <c r="I1368" s="239"/>
      <c r="J1368" s="239"/>
      <c r="K1368" s="239"/>
      <c r="L1368" s="239"/>
      <c r="M1368" s="239"/>
      <c r="N1368" s="239"/>
      <c r="O1368" s="239"/>
      <c r="P1368" s="239"/>
      <c r="Q1368" s="239"/>
      <c r="R1368" s="239"/>
      <c r="S1368" s="239"/>
      <c r="T1368" s="239"/>
      <c r="U1368" s="239"/>
      <c r="V1368" s="239"/>
      <c r="W1368" s="239"/>
      <c r="X1368" s="239"/>
      <c r="Y1368" s="239"/>
      <c r="Z1368" s="239"/>
      <c r="AA1368" s="239"/>
      <c r="AB1368" s="239"/>
      <c r="AC1368" s="239"/>
      <c r="AD1368" s="239"/>
      <c r="AE1368" s="239"/>
      <c r="AF1368" s="239"/>
      <c r="AG1368" s="239"/>
      <c r="AH1368" s="239"/>
      <c r="AI1368" s="239"/>
      <c r="AJ1368" s="239"/>
      <c r="AK1368" s="239"/>
      <c r="AL1368" s="239"/>
      <c r="AM1368" s="239"/>
      <c r="AN1368" s="239"/>
      <c r="AO1368" s="239"/>
      <c r="AP1368" s="239"/>
      <c r="AQ1368" s="239"/>
      <c r="AR1368" s="239"/>
      <c r="AS1368" s="239"/>
      <c r="AT1368" s="239"/>
      <c r="AU1368" s="239"/>
      <c r="AV1368" s="239"/>
      <c r="AW1368" s="239"/>
      <c r="AX1368" s="239"/>
      <c r="AY1368" s="239"/>
    </row>
    <row r="1369" spans="1:51" ht="15" x14ac:dyDescent="0.25">
      <c r="A1369" s="250"/>
      <c r="B1369" s="239"/>
      <c r="C1369" s="239"/>
      <c r="D1369" s="239"/>
      <c r="E1369" s="239"/>
      <c r="F1369" s="239"/>
      <c r="G1369" s="239"/>
      <c r="H1369" s="239"/>
      <c r="I1369" s="239"/>
      <c r="J1369" s="239"/>
      <c r="K1369" s="239"/>
      <c r="L1369" s="239"/>
      <c r="M1369" s="239"/>
      <c r="N1369" s="239"/>
      <c r="O1369" s="239"/>
      <c r="P1369" s="239"/>
      <c r="Q1369" s="239"/>
      <c r="R1369" s="239"/>
      <c r="S1369" s="239"/>
      <c r="T1369" s="239"/>
      <c r="U1369" s="239"/>
      <c r="V1369" s="239"/>
      <c r="W1369" s="239"/>
      <c r="X1369" s="239"/>
      <c r="Y1369" s="239"/>
      <c r="Z1369" s="239"/>
      <c r="AA1369" s="239"/>
      <c r="AB1369" s="239"/>
      <c r="AC1369" s="239"/>
      <c r="AD1369" s="239"/>
      <c r="AE1369" s="239"/>
      <c r="AF1369" s="239"/>
      <c r="AG1369" s="239"/>
      <c r="AH1369" s="239"/>
      <c r="AI1369" s="239"/>
      <c r="AJ1369" s="239"/>
      <c r="AK1369" s="239"/>
      <c r="AL1369" s="239"/>
      <c r="AM1369" s="239"/>
      <c r="AN1369" s="239"/>
      <c r="AO1369" s="239"/>
      <c r="AP1369" s="239"/>
      <c r="AQ1369" s="239"/>
      <c r="AR1369" s="239"/>
      <c r="AS1369" s="239"/>
      <c r="AT1369" s="239"/>
      <c r="AU1369" s="239"/>
      <c r="AV1369" s="239"/>
      <c r="AW1369" s="239"/>
      <c r="AX1369" s="239"/>
      <c r="AY1369" s="239"/>
    </row>
    <row r="1370" spans="1:51" ht="18" x14ac:dyDescent="0.2">
      <c r="A1370" s="255"/>
      <c r="B1370" s="219"/>
      <c r="C1370" s="219"/>
      <c r="D1370" s="219"/>
      <c r="E1370" s="219"/>
      <c r="F1370" s="219"/>
      <c r="G1370" s="219"/>
      <c r="H1370" s="219"/>
      <c r="I1370" s="219"/>
      <c r="J1370" s="219"/>
      <c r="K1370" s="219"/>
      <c r="L1370" s="219"/>
      <c r="M1370" s="219"/>
      <c r="N1370" s="219"/>
      <c r="O1370" s="219"/>
      <c r="P1370" s="219"/>
      <c r="Q1370" s="219"/>
      <c r="R1370" s="219"/>
      <c r="S1370" s="219"/>
      <c r="T1370" s="219"/>
      <c r="U1370" s="219"/>
      <c r="V1370" s="219"/>
      <c r="W1370" s="219"/>
      <c r="X1370" s="219"/>
      <c r="Y1370" s="219"/>
      <c r="Z1370" s="219"/>
      <c r="AA1370" s="219"/>
      <c r="AB1370" s="219"/>
      <c r="AC1370" s="219"/>
      <c r="AD1370" s="219"/>
      <c r="AE1370" s="219"/>
      <c r="AF1370" s="219"/>
      <c r="AG1370" s="219"/>
      <c r="AH1370" s="219"/>
      <c r="AI1370" s="219"/>
      <c r="AJ1370" s="219"/>
      <c r="AK1370" s="219"/>
      <c r="AL1370" s="219"/>
      <c r="AM1370" s="219"/>
      <c r="AN1370" s="219"/>
      <c r="AO1370" s="219"/>
      <c r="AP1370" s="219"/>
      <c r="AQ1370" s="219"/>
      <c r="AR1370" s="219"/>
      <c r="AS1370" s="219"/>
      <c r="AT1370" s="219"/>
      <c r="AU1370" s="219"/>
      <c r="AV1370" s="219"/>
      <c r="AW1370" s="219"/>
      <c r="AX1370" s="219"/>
      <c r="AY1370" s="219"/>
    </row>
    <row r="1371" spans="1:51" ht="15" x14ac:dyDescent="0.25">
      <c r="A1371" s="250"/>
      <c r="B1371" s="239"/>
      <c r="C1371" s="239"/>
      <c r="D1371" s="239"/>
      <c r="E1371" s="239"/>
      <c r="F1371" s="239"/>
      <c r="G1371" s="239"/>
      <c r="H1371" s="239"/>
      <c r="I1371" s="239"/>
      <c r="J1371" s="239"/>
      <c r="K1371" s="239"/>
      <c r="L1371" s="239"/>
      <c r="M1371" s="239"/>
      <c r="N1371" s="239"/>
      <c r="O1371" s="239"/>
      <c r="P1371" s="239"/>
      <c r="Q1371" s="239"/>
      <c r="R1371" s="239"/>
      <c r="S1371" s="239"/>
      <c r="T1371" s="239"/>
      <c r="U1371" s="239"/>
      <c r="V1371" s="239"/>
      <c r="W1371" s="239"/>
      <c r="X1371" s="239"/>
      <c r="Y1371" s="239"/>
      <c r="Z1371" s="239"/>
      <c r="AA1371" s="239"/>
      <c r="AB1371" s="239"/>
      <c r="AC1371" s="239"/>
      <c r="AD1371" s="239"/>
      <c r="AE1371" s="239"/>
      <c r="AF1371" s="239"/>
      <c r="AG1371" s="239"/>
      <c r="AH1371" s="239"/>
      <c r="AI1371" s="239"/>
      <c r="AJ1371" s="239"/>
      <c r="AK1371" s="239"/>
      <c r="AL1371" s="239"/>
      <c r="AM1371" s="239"/>
      <c r="AN1371" s="239"/>
      <c r="AO1371" s="239"/>
      <c r="AP1371" s="239"/>
      <c r="AQ1371" s="239"/>
      <c r="AR1371" s="239"/>
      <c r="AS1371" s="239"/>
      <c r="AT1371" s="239"/>
      <c r="AU1371" s="239"/>
      <c r="AV1371" s="239"/>
      <c r="AW1371" s="239"/>
      <c r="AX1371" s="239"/>
      <c r="AY1371" s="239"/>
    </row>
    <row r="1372" spans="1:51" ht="15" x14ac:dyDescent="0.25">
      <c r="A1372" s="250"/>
      <c r="B1372" s="239"/>
      <c r="C1372" s="239"/>
      <c r="D1372" s="239"/>
      <c r="E1372" s="239"/>
      <c r="F1372" s="239"/>
      <c r="G1372" s="239"/>
      <c r="H1372" s="239"/>
      <c r="I1372" s="239"/>
      <c r="J1372" s="239"/>
      <c r="K1372" s="239"/>
      <c r="L1372" s="239"/>
      <c r="M1372" s="239"/>
      <c r="N1372" s="239"/>
      <c r="O1372" s="239"/>
      <c r="P1372" s="239"/>
      <c r="Q1372" s="239"/>
      <c r="R1372" s="239"/>
      <c r="S1372" s="239"/>
      <c r="T1372" s="239"/>
      <c r="U1372" s="239"/>
      <c r="V1372" s="239"/>
      <c r="W1372" s="239"/>
      <c r="X1372" s="239"/>
      <c r="Y1372" s="239"/>
      <c r="Z1372" s="239"/>
      <c r="AA1372" s="239"/>
      <c r="AB1372" s="239"/>
      <c r="AC1372" s="239"/>
      <c r="AD1372" s="239"/>
      <c r="AE1372" s="239"/>
      <c r="AF1372" s="239"/>
      <c r="AG1372" s="239"/>
      <c r="AH1372" s="239"/>
      <c r="AI1372" s="239"/>
      <c r="AJ1372" s="239"/>
      <c r="AK1372" s="239"/>
      <c r="AL1372" s="239"/>
      <c r="AM1372" s="239"/>
      <c r="AN1372" s="239"/>
      <c r="AO1372" s="239"/>
      <c r="AP1372" s="239"/>
      <c r="AQ1372" s="239"/>
      <c r="AR1372" s="239"/>
      <c r="AS1372" s="239"/>
      <c r="AT1372" s="239"/>
      <c r="AU1372" s="239"/>
      <c r="AV1372" s="239"/>
      <c r="AW1372" s="239"/>
      <c r="AX1372" s="239"/>
      <c r="AY1372" s="239"/>
    </row>
    <row r="1373" spans="1:51" ht="15" x14ac:dyDescent="0.25">
      <c r="A1373" s="250"/>
      <c r="B1373" s="239"/>
      <c r="C1373" s="239"/>
      <c r="D1373" s="239"/>
      <c r="E1373" s="239"/>
      <c r="F1373" s="239"/>
      <c r="G1373" s="239"/>
      <c r="H1373" s="239"/>
      <c r="I1373" s="239"/>
      <c r="J1373" s="239"/>
      <c r="K1373" s="239"/>
      <c r="L1373" s="239"/>
      <c r="M1373" s="239"/>
      <c r="N1373" s="239"/>
      <c r="O1373" s="239"/>
      <c r="P1373" s="239"/>
      <c r="Q1373" s="239"/>
      <c r="R1373" s="239"/>
      <c r="S1373" s="239"/>
      <c r="T1373" s="239"/>
      <c r="U1373" s="239"/>
      <c r="V1373" s="239"/>
      <c r="W1373" s="239"/>
      <c r="X1373" s="239"/>
      <c r="Y1373" s="239"/>
      <c r="Z1373" s="239"/>
      <c r="AA1373" s="239"/>
      <c r="AB1373" s="239"/>
      <c r="AC1373" s="239"/>
      <c r="AD1373" s="239"/>
      <c r="AE1373" s="239"/>
      <c r="AF1373" s="239"/>
      <c r="AG1373" s="239"/>
      <c r="AH1373" s="239"/>
      <c r="AI1373" s="239"/>
      <c r="AJ1373" s="239"/>
      <c r="AK1373" s="239"/>
      <c r="AL1373" s="239"/>
      <c r="AM1373" s="239"/>
      <c r="AN1373" s="239"/>
      <c r="AO1373" s="239"/>
      <c r="AP1373" s="239"/>
      <c r="AQ1373" s="239"/>
      <c r="AR1373" s="239"/>
      <c r="AS1373" s="239"/>
      <c r="AT1373" s="239"/>
      <c r="AU1373" s="239"/>
      <c r="AV1373" s="239"/>
      <c r="AW1373" s="239"/>
      <c r="AX1373" s="239"/>
      <c r="AY1373" s="239"/>
    </row>
    <row r="1374" spans="1:51" ht="15" x14ac:dyDescent="0.25">
      <c r="A1374" s="250"/>
      <c r="B1374" s="239"/>
      <c r="C1374" s="239"/>
      <c r="D1374" s="239"/>
      <c r="E1374" s="239"/>
      <c r="F1374" s="239"/>
      <c r="G1374" s="239"/>
      <c r="H1374" s="239"/>
      <c r="I1374" s="239"/>
      <c r="J1374" s="239"/>
      <c r="K1374" s="239"/>
      <c r="L1374" s="239"/>
      <c r="M1374" s="239"/>
      <c r="N1374" s="239"/>
      <c r="O1374" s="239"/>
      <c r="P1374" s="239"/>
      <c r="Q1374" s="239"/>
      <c r="R1374" s="239"/>
      <c r="S1374" s="239"/>
      <c r="T1374" s="239"/>
      <c r="U1374" s="239"/>
      <c r="V1374" s="239"/>
      <c r="W1374" s="239"/>
      <c r="X1374" s="239"/>
      <c r="Y1374" s="239"/>
      <c r="Z1374" s="239"/>
      <c r="AA1374" s="239"/>
      <c r="AB1374" s="239"/>
      <c r="AC1374" s="239"/>
      <c r="AD1374" s="239"/>
      <c r="AE1374" s="239"/>
      <c r="AF1374" s="239"/>
      <c r="AG1374" s="239"/>
      <c r="AH1374" s="239"/>
      <c r="AI1374" s="239"/>
      <c r="AJ1374" s="239"/>
      <c r="AK1374" s="239"/>
      <c r="AL1374" s="239"/>
      <c r="AM1374" s="239"/>
      <c r="AN1374" s="239"/>
      <c r="AO1374" s="239"/>
      <c r="AP1374" s="239"/>
      <c r="AQ1374" s="239"/>
      <c r="AR1374" s="239"/>
      <c r="AS1374" s="239"/>
      <c r="AT1374" s="239"/>
      <c r="AU1374" s="239"/>
      <c r="AV1374" s="239"/>
      <c r="AW1374" s="239"/>
      <c r="AX1374" s="239"/>
      <c r="AY1374" s="239"/>
    </row>
    <row r="1375" spans="1:51" ht="18" x14ac:dyDescent="0.25">
      <c r="A1375" s="251"/>
      <c r="B1375" s="219"/>
      <c r="C1375" s="219"/>
      <c r="D1375" s="219"/>
      <c r="E1375" s="219"/>
      <c r="F1375" s="219"/>
      <c r="G1375" s="219"/>
      <c r="H1375" s="219"/>
      <c r="I1375" s="219"/>
      <c r="J1375" s="219"/>
      <c r="K1375" s="219"/>
      <c r="L1375" s="219"/>
      <c r="M1375" s="219"/>
      <c r="N1375" s="219"/>
      <c r="O1375" s="219"/>
      <c r="P1375" s="219"/>
      <c r="Q1375" s="219"/>
      <c r="R1375" s="219"/>
      <c r="S1375" s="219"/>
      <c r="T1375" s="219"/>
      <c r="U1375" s="219"/>
      <c r="V1375" s="219"/>
      <c r="W1375" s="219"/>
      <c r="X1375" s="219"/>
      <c r="Y1375" s="219"/>
      <c r="Z1375" s="219"/>
      <c r="AA1375" s="219"/>
      <c r="AB1375" s="219"/>
      <c r="AC1375" s="219"/>
      <c r="AD1375" s="219"/>
      <c r="AE1375" s="219"/>
      <c r="AF1375" s="219"/>
      <c r="AG1375" s="219"/>
      <c r="AH1375" s="219"/>
      <c r="AI1375" s="219"/>
      <c r="AJ1375" s="219"/>
      <c r="AK1375" s="219"/>
      <c r="AL1375" s="219"/>
      <c r="AM1375" s="219"/>
      <c r="AN1375" s="219"/>
      <c r="AO1375" s="219"/>
      <c r="AP1375" s="219"/>
      <c r="AQ1375" s="219"/>
      <c r="AR1375" s="219"/>
      <c r="AS1375" s="219"/>
      <c r="AT1375" s="219"/>
      <c r="AU1375" s="219"/>
      <c r="AV1375" s="219"/>
      <c r="AW1375" s="219"/>
      <c r="AX1375" s="219"/>
      <c r="AY1375" s="219"/>
    </row>
    <row r="1376" spans="1:51" ht="18" x14ac:dyDescent="0.25">
      <c r="A1376" s="251"/>
      <c r="B1376" s="219"/>
      <c r="C1376" s="219"/>
      <c r="D1376" s="219"/>
      <c r="E1376" s="219"/>
      <c r="F1376" s="219"/>
      <c r="G1376" s="219"/>
      <c r="H1376" s="219"/>
      <c r="I1376" s="219"/>
      <c r="J1376" s="219"/>
      <c r="K1376" s="219"/>
      <c r="L1376" s="219"/>
      <c r="M1376" s="219"/>
      <c r="N1376" s="219"/>
      <c r="O1376" s="219"/>
      <c r="P1376" s="219"/>
      <c r="Q1376" s="219"/>
      <c r="R1376" s="219"/>
      <c r="S1376" s="219"/>
      <c r="T1376" s="219"/>
      <c r="U1376" s="219"/>
      <c r="V1376" s="219"/>
      <c r="W1376" s="219"/>
      <c r="X1376" s="219"/>
      <c r="Y1376" s="219"/>
      <c r="Z1376" s="219"/>
      <c r="AA1376" s="219"/>
      <c r="AB1376" s="219"/>
      <c r="AC1376" s="219"/>
      <c r="AD1376" s="219"/>
      <c r="AE1376" s="219"/>
      <c r="AF1376" s="219"/>
      <c r="AG1376" s="219"/>
      <c r="AH1376" s="219"/>
      <c r="AI1376" s="219"/>
      <c r="AJ1376" s="219"/>
      <c r="AK1376" s="219"/>
      <c r="AL1376" s="219"/>
      <c r="AM1376" s="219"/>
      <c r="AN1376" s="219"/>
      <c r="AO1376" s="219"/>
      <c r="AP1376" s="219"/>
      <c r="AQ1376" s="219"/>
      <c r="AR1376" s="219"/>
      <c r="AS1376" s="219"/>
      <c r="AT1376" s="219"/>
      <c r="AU1376" s="219"/>
      <c r="AV1376" s="219"/>
      <c r="AW1376" s="219"/>
      <c r="AX1376" s="219"/>
      <c r="AY1376" s="219"/>
    </row>
    <row r="1377" spans="1:51" ht="18" x14ac:dyDescent="0.25">
      <c r="A1377" s="251"/>
      <c r="B1377" s="219"/>
      <c r="C1377" s="219"/>
      <c r="D1377" s="219"/>
      <c r="E1377" s="219"/>
      <c r="F1377" s="219"/>
      <c r="G1377" s="219"/>
      <c r="H1377" s="219"/>
      <c r="I1377" s="219"/>
      <c r="J1377" s="219"/>
      <c r="K1377" s="219"/>
      <c r="L1377" s="219"/>
      <c r="M1377" s="219"/>
      <c r="N1377" s="219"/>
      <c r="O1377" s="219"/>
      <c r="P1377" s="219"/>
      <c r="Q1377" s="219"/>
      <c r="R1377" s="219"/>
      <c r="S1377" s="219"/>
      <c r="T1377" s="219"/>
      <c r="U1377" s="219"/>
      <c r="V1377" s="219"/>
      <c r="W1377" s="219"/>
      <c r="X1377" s="219"/>
      <c r="Y1377" s="219"/>
      <c r="Z1377" s="219"/>
      <c r="AA1377" s="219"/>
      <c r="AB1377" s="219"/>
      <c r="AC1377" s="219"/>
      <c r="AD1377" s="219"/>
      <c r="AE1377" s="219"/>
      <c r="AF1377" s="219"/>
      <c r="AG1377" s="219"/>
      <c r="AH1377" s="219"/>
      <c r="AI1377" s="219"/>
      <c r="AJ1377" s="219"/>
      <c r="AK1377" s="219"/>
      <c r="AL1377" s="219"/>
      <c r="AM1377" s="219"/>
      <c r="AN1377" s="219"/>
      <c r="AO1377" s="219"/>
      <c r="AP1377" s="219"/>
      <c r="AQ1377" s="219"/>
      <c r="AR1377" s="219"/>
      <c r="AS1377" s="219"/>
      <c r="AT1377" s="219"/>
      <c r="AU1377" s="219"/>
      <c r="AV1377" s="219"/>
      <c r="AW1377" s="219"/>
      <c r="AX1377" s="219"/>
      <c r="AY1377" s="219"/>
    </row>
    <row r="1378" spans="1:51" ht="15" x14ac:dyDescent="0.25">
      <c r="A1378" s="250"/>
      <c r="B1378" s="239"/>
      <c r="C1378" s="239"/>
      <c r="D1378" s="239"/>
      <c r="E1378" s="239"/>
      <c r="F1378" s="239"/>
      <c r="G1378" s="239"/>
      <c r="H1378" s="239"/>
      <c r="I1378" s="239"/>
      <c r="J1378" s="239"/>
      <c r="K1378" s="239"/>
      <c r="L1378" s="239"/>
      <c r="M1378" s="239"/>
      <c r="N1378" s="239"/>
      <c r="O1378" s="239"/>
      <c r="P1378" s="239"/>
      <c r="Q1378" s="239"/>
      <c r="R1378" s="239"/>
      <c r="S1378" s="239"/>
      <c r="T1378" s="239"/>
      <c r="U1378" s="239"/>
      <c r="V1378" s="239"/>
      <c r="W1378" s="239"/>
      <c r="X1378" s="239"/>
      <c r="Y1378" s="239"/>
      <c r="Z1378" s="239"/>
      <c r="AA1378" s="239"/>
      <c r="AB1378" s="239"/>
      <c r="AC1378" s="239"/>
      <c r="AD1378" s="239"/>
      <c r="AE1378" s="239"/>
      <c r="AF1378" s="239"/>
      <c r="AG1378" s="239"/>
      <c r="AH1378" s="239"/>
      <c r="AI1378" s="239"/>
      <c r="AJ1378" s="239"/>
      <c r="AK1378" s="239"/>
      <c r="AL1378" s="239"/>
      <c r="AM1378" s="239"/>
      <c r="AN1378" s="239"/>
      <c r="AO1378" s="239"/>
      <c r="AP1378" s="239"/>
      <c r="AQ1378" s="239"/>
      <c r="AR1378" s="239"/>
      <c r="AS1378" s="239"/>
      <c r="AT1378" s="239"/>
      <c r="AU1378" s="239"/>
      <c r="AV1378" s="239"/>
      <c r="AW1378" s="239"/>
      <c r="AX1378" s="239"/>
      <c r="AY1378" s="239"/>
    </row>
    <row r="1379" spans="1:51" ht="18" x14ac:dyDescent="0.25">
      <c r="A1379" s="251"/>
      <c r="B1379" s="219"/>
      <c r="C1379" s="219"/>
      <c r="D1379" s="219"/>
      <c r="E1379" s="219"/>
      <c r="F1379" s="219"/>
      <c r="G1379" s="219"/>
      <c r="H1379" s="219"/>
      <c r="I1379" s="219"/>
      <c r="J1379" s="219"/>
      <c r="K1379" s="219"/>
      <c r="L1379" s="219"/>
      <c r="M1379" s="219"/>
      <c r="N1379" s="219"/>
      <c r="O1379" s="219"/>
      <c r="P1379" s="219"/>
      <c r="Q1379" s="219"/>
      <c r="R1379" s="219"/>
      <c r="S1379" s="219"/>
      <c r="T1379" s="219"/>
      <c r="U1379" s="219"/>
      <c r="V1379" s="219"/>
      <c r="W1379" s="219"/>
      <c r="X1379" s="219"/>
      <c r="Y1379" s="219"/>
      <c r="Z1379" s="219"/>
      <c r="AA1379" s="219"/>
      <c r="AB1379" s="219"/>
      <c r="AC1379" s="219"/>
      <c r="AD1379" s="219"/>
      <c r="AE1379" s="219"/>
      <c r="AF1379" s="219"/>
      <c r="AG1379" s="219"/>
      <c r="AH1379" s="219"/>
      <c r="AI1379" s="219"/>
      <c r="AJ1379" s="219"/>
      <c r="AK1379" s="219"/>
      <c r="AL1379" s="219"/>
      <c r="AM1379" s="219"/>
      <c r="AN1379" s="219"/>
      <c r="AO1379" s="219"/>
      <c r="AP1379" s="219"/>
      <c r="AQ1379" s="219"/>
      <c r="AR1379" s="219"/>
      <c r="AS1379" s="219"/>
      <c r="AT1379" s="219"/>
      <c r="AU1379" s="219"/>
      <c r="AV1379" s="219"/>
      <c r="AW1379" s="219"/>
      <c r="AX1379" s="219"/>
      <c r="AY1379" s="219"/>
    </row>
    <row r="1380" spans="1:51" ht="18" x14ac:dyDescent="0.25">
      <c r="A1380" s="251"/>
      <c r="B1380" s="219"/>
      <c r="C1380" s="219"/>
      <c r="D1380" s="219"/>
      <c r="E1380" s="219"/>
      <c r="F1380" s="219"/>
      <c r="G1380" s="219"/>
      <c r="H1380" s="219"/>
      <c r="I1380" s="219"/>
      <c r="J1380" s="219"/>
      <c r="K1380" s="219"/>
      <c r="L1380" s="219"/>
      <c r="M1380" s="219"/>
      <c r="N1380" s="219"/>
      <c r="O1380" s="219"/>
      <c r="P1380" s="219"/>
      <c r="Q1380" s="219"/>
      <c r="R1380" s="219"/>
      <c r="S1380" s="219"/>
      <c r="T1380" s="219"/>
      <c r="U1380" s="219"/>
      <c r="V1380" s="219"/>
      <c r="W1380" s="219"/>
      <c r="X1380" s="219"/>
      <c r="Y1380" s="219"/>
      <c r="Z1380" s="219"/>
      <c r="AA1380" s="219"/>
      <c r="AB1380" s="219"/>
      <c r="AC1380" s="219"/>
      <c r="AD1380" s="219"/>
      <c r="AE1380" s="219"/>
      <c r="AF1380" s="219"/>
      <c r="AG1380" s="219"/>
      <c r="AH1380" s="219"/>
      <c r="AI1380" s="219"/>
      <c r="AJ1380" s="219"/>
      <c r="AK1380" s="219"/>
      <c r="AL1380" s="219"/>
      <c r="AM1380" s="219"/>
      <c r="AN1380" s="219"/>
      <c r="AO1380" s="219"/>
      <c r="AP1380" s="219"/>
      <c r="AQ1380" s="219"/>
      <c r="AR1380" s="219"/>
      <c r="AS1380" s="219"/>
      <c r="AT1380" s="219"/>
      <c r="AU1380" s="219"/>
      <c r="AV1380" s="219"/>
      <c r="AW1380" s="219"/>
      <c r="AX1380" s="219"/>
      <c r="AY1380" s="219"/>
    </row>
    <row r="1381" spans="1:51" ht="15" x14ac:dyDescent="0.25">
      <c r="A1381" s="250"/>
      <c r="B1381" s="239"/>
      <c r="C1381" s="239"/>
      <c r="D1381" s="239"/>
      <c r="E1381" s="239"/>
      <c r="F1381" s="239"/>
      <c r="G1381" s="239"/>
      <c r="H1381" s="239"/>
      <c r="I1381" s="239"/>
      <c r="J1381" s="239"/>
      <c r="K1381" s="239"/>
      <c r="L1381" s="239"/>
      <c r="M1381" s="239"/>
      <c r="N1381" s="239"/>
      <c r="O1381" s="239"/>
      <c r="P1381" s="239"/>
      <c r="Q1381" s="239"/>
      <c r="R1381" s="239"/>
      <c r="S1381" s="239"/>
      <c r="T1381" s="239"/>
      <c r="U1381" s="239"/>
      <c r="V1381" s="239"/>
      <c r="W1381" s="239"/>
      <c r="X1381" s="239"/>
      <c r="Y1381" s="239"/>
      <c r="Z1381" s="239"/>
      <c r="AA1381" s="239"/>
      <c r="AB1381" s="239"/>
      <c r="AC1381" s="239"/>
      <c r="AD1381" s="239"/>
      <c r="AE1381" s="239"/>
      <c r="AF1381" s="239"/>
      <c r="AG1381" s="239"/>
      <c r="AH1381" s="239"/>
      <c r="AI1381" s="239"/>
      <c r="AJ1381" s="239"/>
      <c r="AK1381" s="239"/>
      <c r="AL1381" s="239"/>
      <c r="AM1381" s="239"/>
      <c r="AN1381" s="239"/>
      <c r="AO1381" s="239"/>
      <c r="AP1381" s="239"/>
      <c r="AQ1381" s="239"/>
      <c r="AR1381" s="239"/>
      <c r="AS1381" s="239"/>
      <c r="AT1381" s="239"/>
      <c r="AU1381" s="239"/>
      <c r="AV1381" s="239"/>
      <c r="AW1381" s="239"/>
      <c r="AX1381" s="239"/>
      <c r="AY1381" s="239"/>
    </row>
    <row r="1382" spans="1:51" ht="18" x14ac:dyDescent="0.25">
      <c r="A1382" s="251"/>
      <c r="B1382" s="219"/>
      <c r="C1382" s="219"/>
      <c r="D1382" s="219"/>
      <c r="E1382" s="219"/>
      <c r="F1382" s="219"/>
      <c r="G1382" s="219"/>
      <c r="H1382" s="219"/>
      <c r="I1382" s="219"/>
      <c r="J1382" s="219"/>
      <c r="K1382" s="219"/>
      <c r="L1382" s="219"/>
      <c r="M1382" s="219"/>
      <c r="N1382" s="219"/>
      <c r="O1382" s="219"/>
      <c r="P1382" s="219"/>
      <c r="Q1382" s="219"/>
      <c r="R1382" s="219"/>
      <c r="S1382" s="219"/>
      <c r="T1382" s="219"/>
      <c r="U1382" s="219"/>
      <c r="V1382" s="219"/>
      <c r="W1382" s="219"/>
      <c r="X1382" s="219"/>
      <c r="Y1382" s="219"/>
      <c r="Z1382" s="219"/>
      <c r="AA1382" s="219"/>
      <c r="AB1382" s="219"/>
      <c r="AC1382" s="219"/>
      <c r="AD1382" s="219"/>
      <c r="AE1382" s="219"/>
      <c r="AF1382" s="219"/>
      <c r="AG1382" s="219"/>
      <c r="AH1382" s="219"/>
      <c r="AI1382" s="219"/>
      <c r="AJ1382" s="219"/>
      <c r="AK1382" s="219"/>
      <c r="AL1382" s="219"/>
      <c r="AM1382" s="219"/>
      <c r="AN1382" s="219"/>
      <c r="AO1382" s="219"/>
      <c r="AP1382" s="219"/>
      <c r="AQ1382" s="219"/>
      <c r="AR1382" s="219"/>
      <c r="AS1382" s="219"/>
      <c r="AT1382" s="219"/>
      <c r="AU1382" s="219"/>
      <c r="AV1382" s="219"/>
      <c r="AW1382" s="219"/>
      <c r="AX1382" s="219"/>
      <c r="AY1382" s="219"/>
    </row>
    <row r="1383" spans="1:51" ht="18" x14ac:dyDescent="0.25">
      <c r="A1383" s="251"/>
      <c r="B1383" s="219"/>
      <c r="C1383" s="219"/>
      <c r="D1383" s="219"/>
      <c r="E1383" s="219"/>
      <c r="F1383" s="219"/>
      <c r="G1383" s="219"/>
      <c r="H1383" s="219"/>
      <c r="I1383" s="219"/>
      <c r="J1383" s="219"/>
      <c r="K1383" s="219"/>
      <c r="L1383" s="219"/>
      <c r="M1383" s="219"/>
      <c r="N1383" s="219"/>
      <c r="O1383" s="219"/>
      <c r="P1383" s="219"/>
      <c r="Q1383" s="219"/>
      <c r="R1383" s="219"/>
      <c r="S1383" s="219"/>
      <c r="T1383" s="219"/>
      <c r="U1383" s="219"/>
      <c r="V1383" s="219"/>
      <c r="W1383" s="219"/>
      <c r="X1383" s="219"/>
      <c r="Y1383" s="219"/>
      <c r="Z1383" s="219"/>
      <c r="AA1383" s="219"/>
      <c r="AB1383" s="219"/>
      <c r="AC1383" s="219"/>
      <c r="AD1383" s="219"/>
      <c r="AE1383" s="219"/>
      <c r="AF1383" s="219"/>
      <c r="AG1383" s="219"/>
      <c r="AH1383" s="219"/>
      <c r="AI1383" s="219"/>
      <c r="AJ1383" s="219"/>
      <c r="AK1383" s="219"/>
      <c r="AL1383" s="219"/>
      <c r="AM1383" s="219"/>
      <c r="AN1383" s="219"/>
      <c r="AO1383" s="219"/>
      <c r="AP1383" s="219"/>
      <c r="AQ1383" s="219"/>
      <c r="AR1383" s="219"/>
      <c r="AS1383" s="219"/>
      <c r="AT1383" s="219"/>
      <c r="AU1383" s="219"/>
      <c r="AV1383" s="219"/>
      <c r="AW1383" s="219"/>
      <c r="AX1383" s="219"/>
      <c r="AY1383" s="219"/>
    </row>
    <row r="1384" spans="1:51" ht="15" x14ac:dyDescent="0.25">
      <c r="A1384" s="250"/>
      <c r="B1384" s="239"/>
      <c r="C1384" s="239"/>
      <c r="D1384" s="239"/>
      <c r="E1384" s="239"/>
      <c r="F1384" s="239"/>
      <c r="G1384" s="239"/>
      <c r="H1384" s="239"/>
      <c r="I1384" s="239"/>
      <c r="J1384" s="239"/>
      <c r="K1384" s="239"/>
      <c r="L1384" s="239"/>
      <c r="M1384" s="239"/>
      <c r="N1384" s="239"/>
      <c r="O1384" s="239"/>
      <c r="P1384" s="239"/>
      <c r="Q1384" s="239"/>
      <c r="R1384" s="239"/>
      <c r="S1384" s="239"/>
      <c r="T1384" s="239"/>
      <c r="U1384" s="239"/>
      <c r="V1384" s="239"/>
      <c r="W1384" s="239"/>
      <c r="X1384" s="239"/>
      <c r="Y1384" s="239"/>
      <c r="Z1384" s="239"/>
      <c r="AA1384" s="239"/>
      <c r="AB1384" s="239"/>
      <c r="AC1384" s="239"/>
      <c r="AD1384" s="239"/>
      <c r="AE1384" s="239"/>
      <c r="AF1384" s="239"/>
      <c r="AG1384" s="239"/>
      <c r="AH1384" s="239"/>
      <c r="AI1384" s="239"/>
      <c r="AJ1384" s="239"/>
      <c r="AK1384" s="239"/>
      <c r="AL1384" s="239"/>
      <c r="AM1384" s="239"/>
      <c r="AN1384" s="239"/>
      <c r="AO1384" s="239"/>
      <c r="AP1384" s="239"/>
      <c r="AQ1384" s="239"/>
      <c r="AR1384" s="239"/>
      <c r="AS1384" s="239"/>
      <c r="AT1384" s="239"/>
      <c r="AU1384" s="239"/>
      <c r="AV1384" s="239"/>
      <c r="AW1384" s="239"/>
      <c r="AX1384" s="239"/>
      <c r="AY1384" s="239"/>
    </row>
    <row r="1385" spans="1:51" ht="18" x14ac:dyDescent="0.25">
      <c r="A1385" s="251"/>
      <c r="B1385" s="219"/>
      <c r="C1385" s="219"/>
      <c r="D1385" s="219"/>
      <c r="E1385" s="219"/>
      <c r="F1385" s="219"/>
      <c r="G1385" s="219"/>
      <c r="H1385" s="219"/>
      <c r="I1385" s="219"/>
      <c r="J1385" s="219"/>
      <c r="K1385" s="219"/>
      <c r="L1385" s="219"/>
      <c r="M1385" s="219"/>
      <c r="N1385" s="219"/>
      <c r="O1385" s="219"/>
      <c r="P1385" s="219"/>
      <c r="Q1385" s="219"/>
      <c r="R1385" s="219"/>
      <c r="S1385" s="219"/>
      <c r="T1385" s="219"/>
      <c r="U1385" s="219"/>
      <c r="V1385" s="219"/>
      <c r="W1385" s="219"/>
      <c r="X1385" s="219"/>
      <c r="Y1385" s="219"/>
      <c r="Z1385" s="219"/>
      <c r="AA1385" s="219"/>
      <c r="AB1385" s="219"/>
      <c r="AC1385" s="219"/>
      <c r="AD1385" s="219"/>
      <c r="AE1385" s="219"/>
      <c r="AF1385" s="219"/>
      <c r="AG1385" s="219"/>
      <c r="AH1385" s="219"/>
      <c r="AI1385" s="219"/>
      <c r="AJ1385" s="219"/>
      <c r="AK1385" s="219"/>
      <c r="AL1385" s="219"/>
      <c r="AM1385" s="219"/>
      <c r="AN1385" s="219"/>
      <c r="AO1385" s="219"/>
      <c r="AP1385" s="219"/>
      <c r="AQ1385" s="219"/>
      <c r="AR1385" s="219"/>
      <c r="AS1385" s="219"/>
      <c r="AT1385" s="219"/>
      <c r="AU1385" s="219"/>
      <c r="AV1385" s="219"/>
      <c r="AW1385" s="219"/>
      <c r="AX1385" s="219"/>
      <c r="AY1385" s="219"/>
    </row>
    <row r="1386" spans="1:51" ht="18" x14ac:dyDescent="0.25">
      <c r="A1386" s="251"/>
      <c r="B1386" s="219"/>
      <c r="C1386" s="219"/>
      <c r="D1386" s="219"/>
      <c r="E1386" s="219"/>
      <c r="F1386" s="219"/>
      <c r="G1386" s="219"/>
      <c r="H1386" s="219"/>
      <c r="I1386" s="219"/>
      <c r="J1386" s="219"/>
      <c r="K1386" s="219"/>
      <c r="L1386" s="219"/>
      <c r="M1386" s="219"/>
      <c r="N1386" s="219"/>
      <c r="O1386" s="219"/>
      <c r="P1386" s="219"/>
      <c r="Q1386" s="219"/>
      <c r="R1386" s="219"/>
      <c r="S1386" s="219"/>
      <c r="T1386" s="219"/>
      <c r="U1386" s="219"/>
      <c r="V1386" s="219"/>
      <c r="W1386" s="219"/>
      <c r="X1386" s="219"/>
      <c r="Y1386" s="219"/>
      <c r="Z1386" s="219"/>
      <c r="AA1386" s="219"/>
      <c r="AB1386" s="219"/>
      <c r="AC1386" s="219"/>
      <c r="AD1386" s="219"/>
      <c r="AE1386" s="219"/>
      <c r="AF1386" s="219"/>
      <c r="AG1386" s="219"/>
      <c r="AH1386" s="219"/>
      <c r="AI1386" s="219"/>
      <c r="AJ1386" s="219"/>
      <c r="AK1386" s="219"/>
      <c r="AL1386" s="219"/>
      <c r="AM1386" s="219"/>
      <c r="AN1386" s="219"/>
      <c r="AO1386" s="219"/>
      <c r="AP1386" s="219"/>
      <c r="AQ1386" s="219"/>
      <c r="AR1386" s="219"/>
      <c r="AS1386" s="219"/>
      <c r="AT1386" s="219"/>
      <c r="AU1386" s="219"/>
      <c r="AV1386" s="219"/>
      <c r="AW1386" s="219"/>
      <c r="AX1386" s="219"/>
      <c r="AY1386" s="219"/>
    </row>
    <row r="1387" spans="1:51" ht="15" x14ac:dyDescent="0.25">
      <c r="A1387" s="250"/>
      <c r="B1387" s="239"/>
      <c r="C1387" s="239"/>
      <c r="D1387" s="239"/>
      <c r="E1387" s="239"/>
      <c r="F1387" s="239"/>
      <c r="G1387" s="239"/>
      <c r="H1387" s="239"/>
      <c r="I1387" s="239"/>
      <c r="J1387" s="239"/>
      <c r="K1387" s="239"/>
      <c r="L1387" s="239"/>
      <c r="M1387" s="239"/>
      <c r="N1387" s="239"/>
      <c r="O1387" s="239"/>
      <c r="P1387" s="239"/>
      <c r="Q1387" s="239"/>
      <c r="R1387" s="239"/>
      <c r="S1387" s="239"/>
      <c r="T1387" s="239"/>
      <c r="U1387" s="239"/>
      <c r="V1387" s="239"/>
      <c r="W1387" s="239"/>
      <c r="X1387" s="239"/>
      <c r="Y1387" s="239"/>
      <c r="Z1387" s="239"/>
      <c r="AA1387" s="239"/>
      <c r="AB1387" s="239"/>
      <c r="AC1387" s="239"/>
      <c r="AD1387" s="239"/>
      <c r="AE1387" s="239"/>
      <c r="AF1387" s="239"/>
      <c r="AG1387" s="239"/>
      <c r="AH1387" s="239"/>
      <c r="AI1387" s="239"/>
      <c r="AJ1387" s="239"/>
      <c r="AK1387" s="239"/>
      <c r="AL1387" s="239"/>
      <c r="AM1387" s="239"/>
      <c r="AN1387" s="239"/>
      <c r="AO1387" s="239"/>
      <c r="AP1387" s="239"/>
      <c r="AQ1387" s="239"/>
      <c r="AR1387" s="239"/>
      <c r="AS1387" s="239"/>
      <c r="AT1387" s="239"/>
      <c r="AU1387" s="239"/>
      <c r="AV1387" s="239"/>
      <c r="AW1387" s="239"/>
      <c r="AX1387" s="239"/>
      <c r="AY1387" s="239"/>
    </row>
    <row r="1388" spans="1:51" ht="18" x14ac:dyDescent="0.2">
      <c r="A1388" s="255"/>
      <c r="B1388" s="219"/>
      <c r="C1388" s="219"/>
      <c r="D1388" s="219"/>
      <c r="E1388" s="219"/>
      <c r="F1388" s="219"/>
      <c r="G1388" s="219"/>
      <c r="H1388" s="219"/>
      <c r="I1388" s="219"/>
      <c r="J1388" s="219"/>
      <c r="K1388" s="219"/>
      <c r="L1388" s="219"/>
      <c r="M1388" s="219"/>
      <c r="N1388" s="219"/>
      <c r="O1388" s="219"/>
      <c r="P1388" s="219"/>
      <c r="Q1388" s="219"/>
      <c r="R1388" s="219"/>
      <c r="S1388" s="219"/>
      <c r="T1388" s="219"/>
      <c r="U1388" s="219"/>
      <c r="V1388" s="219"/>
      <c r="W1388" s="219"/>
      <c r="X1388" s="219"/>
      <c r="Y1388" s="219"/>
      <c r="Z1388" s="219"/>
      <c r="AA1388" s="219"/>
      <c r="AB1388" s="219"/>
      <c r="AC1388" s="219"/>
      <c r="AD1388" s="219"/>
      <c r="AE1388" s="219"/>
      <c r="AF1388" s="219"/>
      <c r="AG1388" s="219"/>
      <c r="AH1388" s="219"/>
      <c r="AI1388" s="219"/>
      <c r="AJ1388" s="219"/>
      <c r="AK1388" s="219"/>
      <c r="AL1388" s="219"/>
      <c r="AM1388" s="219"/>
      <c r="AN1388" s="219"/>
      <c r="AO1388" s="219"/>
      <c r="AP1388" s="219"/>
      <c r="AQ1388" s="219"/>
      <c r="AR1388" s="219"/>
      <c r="AS1388" s="219"/>
      <c r="AT1388" s="219"/>
      <c r="AU1388" s="219"/>
      <c r="AV1388" s="219"/>
      <c r="AW1388" s="219"/>
      <c r="AX1388" s="219"/>
      <c r="AY1388" s="219"/>
    </row>
    <row r="1389" spans="1:51" ht="18" x14ac:dyDescent="0.25">
      <c r="A1389" s="251"/>
      <c r="B1389" s="219"/>
      <c r="C1389" s="219"/>
      <c r="D1389" s="219"/>
      <c r="E1389" s="219"/>
      <c r="F1389" s="219"/>
      <c r="G1389" s="219"/>
      <c r="H1389" s="219"/>
      <c r="I1389" s="219"/>
      <c r="J1389" s="219"/>
      <c r="K1389" s="219"/>
      <c r="L1389" s="219"/>
      <c r="M1389" s="219"/>
      <c r="N1389" s="219"/>
      <c r="O1389" s="219"/>
      <c r="P1389" s="219"/>
      <c r="Q1389" s="219"/>
      <c r="R1389" s="219"/>
      <c r="S1389" s="219"/>
      <c r="T1389" s="219"/>
      <c r="U1389" s="219"/>
      <c r="V1389" s="219"/>
      <c r="W1389" s="219"/>
      <c r="X1389" s="219"/>
      <c r="Y1389" s="219"/>
      <c r="Z1389" s="219"/>
      <c r="AA1389" s="219"/>
      <c r="AB1389" s="219"/>
      <c r="AC1389" s="219"/>
      <c r="AD1389" s="219"/>
      <c r="AE1389" s="219"/>
      <c r="AF1389" s="219"/>
      <c r="AG1389" s="219"/>
      <c r="AH1389" s="219"/>
      <c r="AI1389" s="219"/>
      <c r="AJ1389" s="219"/>
      <c r="AK1389" s="219"/>
      <c r="AL1389" s="219"/>
      <c r="AM1389" s="219"/>
      <c r="AN1389" s="219"/>
      <c r="AO1389" s="219"/>
      <c r="AP1389" s="219"/>
      <c r="AQ1389" s="219"/>
      <c r="AR1389" s="219"/>
      <c r="AS1389" s="219"/>
      <c r="AT1389" s="219"/>
      <c r="AU1389" s="219"/>
      <c r="AV1389" s="219"/>
      <c r="AW1389" s="219"/>
      <c r="AX1389" s="219"/>
      <c r="AY1389" s="219"/>
    </row>
    <row r="1390" spans="1:51" ht="18" x14ac:dyDescent="0.25">
      <c r="A1390" s="251"/>
      <c r="B1390" s="219"/>
      <c r="C1390" s="219"/>
      <c r="D1390" s="219"/>
      <c r="E1390" s="219"/>
      <c r="F1390" s="219"/>
      <c r="G1390" s="219"/>
      <c r="H1390" s="219"/>
      <c r="I1390" s="219"/>
      <c r="J1390" s="219"/>
      <c r="K1390" s="219"/>
      <c r="L1390" s="219"/>
      <c r="M1390" s="219"/>
      <c r="N1390" s="219"/>
      <c r="O1390" s="219"/>
      <c r="P1390" s="219"/>
      <c r="Q1390" s="219"/>
      <c r="R1390" s="219"/>
      <c r="S1390" s="219"/>
      <c r="T1390" s="219"/>
      <c r="U1390" s="219"/>
      <c r="V1390" s="219"/>
      <c r="W1390" s="219"/>
      <c r="X1390" s="219"/>
      <c r="Y1390" s="219"/>
      <c r="Z1390" s="219"/>
      <c r="AA1390" s="219"/>
      <c r="AB1390" s="219"/>
      <c r="AC1390" s="219"/>
      <c r="AD1390" s="219"/>
      <c r="AE1390" s="219"/>
      <c r="AF1390" s="219"/>
      <c r="AG1390" s="219"/>
      <c r="AH1390" s="219"/>
      <c r="AI1390" s="219"/>
      <c r="AJ1390" s="219"/>
      <c r="AK1390" s="219"/>
      <c r="AL1390" s="219"/>
      <c r="AM1390" s="219"/>
      <c r="AN1390" s="219"/>
      <c r="AO1390" s="219"/>
      <c r="AP1390" s="219"/>
      <c r="AQ1390" s="219"/>
      <c r="AR1390" s="219"/>
      <c r="AS1390" s="219"/>
      <c r="AT1390" s="219"/>
      <c r="AU1390" s="219"/>
      <c r="AV1390" s="219"/>
      <c r="AW1390" s="219"/>
      <c r="AX1390" s="219"/>
      <c r="AY1390" s="219"/>
    </row>
    <row r="1391" spans="1:51" ht="15" x14ac:dyDescent="0.25">
      <c r="A1391" s="250"/>
      <c r="B1391" s="239"/>
      <c r="C1391" s="239"/>
      <c r="D1391" s="239"/>
      <c r="E1391" s="239"/>
      <c r="F1391" s="239"/>
      <c r="G1391" s="239"/>
      <c r="H1391" s="239"/>
      <c r="I1391" s="239"/>
      <c r="J1391" s="239"/>
      <c r="K1391" s="239"/>
      <c r="L1391" s="239"/>
      <c r="M1391" s="239"/>
      <c r="N1391" s="239"/>
      <c r="O1391" s="239"/>
      <c r="P1391" s="239"/>
      <c r="Q1391" s="239"/>
      <c r="R1391" s="239"/>
      <c r="S1391" s="239"/>
      <c r="T1391" s="239"/>
      <c r="U1391" s="239"/>
      <c r="V1391" s="239"/>
      <c r="W1391" s="239"/>
      <c r="X1391" s="239"/>
      <c r="Y1391" s="239"/>
      <c r="Z1391" s="239"/>
      <c r="AA1391" s="239"/>
      <c r="AB1391" s="239"/>
      <c r="AC1391" s="239"/>
      <c r="AD1391" s="239"/>
      <c r="AE1391" s="239"/>
      <c r="AF1391" s="239"/>
      <c r="AG1391" s="239"/>
      <c r="AH1391" s="239"/>
      <c r="AI1391" s="239"/>
      <c r="AJ1391" s="239"/>
      <c r="AK1391" s="239"/>
      <c r="AL1391" s="239"/>
      <c r="AM1391" s="239"/>
      <c r="AN1391" s="239"/>
      <c r="AO1391" s="239"/>
      <c r="AP1391" s="239"/>
      <c r="AQ1391" s="239"/>
      <c r="AR1391" s="239"/>
      <c r="AS1391" s="239"/>
      <c r="AT1391" s="239"/>
      <c r="AU1391" s="239"/>
      <c r="AV1391" s="239"/>
      <c r="AW1391" s="239"/>
      <c r="AX1391" s="239"/>
      <c r="AY1391" s="239"/>
    </row>
    <row r="1392" spans="1:51" ht="18" x14ac:dyDescent="0.25">
      <c r="A1392" s="251"/>
      <c r="B1392" s="219"/>
      <c r="C1392" s="219"/>
      <c r="D1392" s="219"/>
      <c r="E1392" s="219"/>
      <c r="F1392" s="219"/>
      <c r="G1392" s="219"/>
      <c r="H1392" s="219"/>
      <c r="I1392" s="219"/>
      <c r="J1392" s="219"/>
      <c r="K1392" s="219"/>
      <c r="L1392" s="219"/>
      <c r="M1392" s="219"/>
      <c r="N1392" s="219"/>
      <c r="O1392" s="219"/>
      <c r="P1392" s="219"/>
      <c r="Q1392" s="219"/>
      <c r="R1392" s="219"/>
      <c r="S1392" s="219"/>
      <c r="T1392" s="219"/>
      <c r="U1392" s="219"/>
      <c r="V1392" s="219"/>
      <c r="W1392" s="219"/>
      <c r="X1392" s="219"/>
      <c r="Y1392" s="219"/>
      <c r="Z1392" s="219"/>
      <c r="AA1392" s="219"/>
      <c r="AB1392" s="219"/>
      <c r="AC1392" s="219"/>
      <c r="AD1392" s="219"/>
      <c r="AE1392" s="219"/>
      <c r="AF1392" s="219"/>
      <c r="AG1392" s="219"/>
      <c r="AH1392" s="219"/>
      <c r="AI1392" s="219"/>
      <c r="AJ1392" s="219"/>
      <c r="AK1392" s="219"/>
      <c r="AL1392" s="219"/>
      <c r="AM1392" s="219"/>
      <c r="AN1392" s="219"/>
      <c r="AO1392" s="219"/>
      <c r="AP1392" s="219"/>
      <c r="AQ1392" s="219"/>
      <c r="AR1392" s="219"/>
      <c r="AS1392" s="219"/>
      <c r="AT1392" s="219"/>
      <c r="AU1392" s="219"/>
      <c r="AV1392" s="219"/>
      <c r="AW1392" s="219"/>
      <c r="AX1392" s="219"/>
      <c r="AY1392" s="219"/>
    </row>
    <row r="1393" spans="1:51" ht="18" x14ac:dyDescent="0.25">
      <c r="A1393" s="251"/>
      <c r="B1393" s="219"/>
      <c r="C1393" s="219"/>
      <c r="D1393" s="219"/>
      <c r="E1393" s="219"/>
      <c r="F1393" s="219"/>
      <c r="G1393" s="219"/>
      <c r="H1393" s="219"/>
      <c r="I1393" s="219"/>
      <c r="J1393" s="219"/>
      <c r="K1393" s="219"/>
      <c r="L1393" s="219"/>
      <c r="M1393" s="219"/>
      <c r="N1393" s="219"/>
      <c r="O1393" s="219"/>
      <c r="P1393" s="219"/>
      <c r="Q1393" s="219"/>
      <c r="R1393" s="219"/>
      <c r="S1393" s="219"/>
      <c r="T1393" s="219"/>
      <c r="U1393" s="219"/>
      <c r="V1393" s="219"/>
      <c r="W1393" s="219"/>
      <c r="X1393" s="219"/>
      <c r="Y1393" s="219"/>
      <c r="Z1393" s="219"/>
      <c r="AA1393" s="219"/>
      <c r="AB1393" s="219"/>
      <c r="AC1393" s="219"/>
      <c r="AD1393" s="219"/>
      <c r="AE1393" s="219"/>
      <c r="AF1393" s="219"/>
      <c r="AG1393" s="219"/>
      <c r="AH1393" s="219"/>
      <c r="AI1393" s="219"/>
      <c r="AJ1393" s="219"/>
      <c r="AK1393" s="219"/>
      <c r="AL1393" s="219"/>
      <c r="AM1393" s="219"/>
      <c r="AN1393" s="219"/>
      <c r="AO1393" s="219"/>
      <c r="AP1393" s="219"/>
      <c r="AQ1393" s="219"/>
      <c r="AR1393" s="219"/>
      <c r="AS1393" s="219"/>
      <c r="AT1393" s="219"/>
      <c r="AU1393" s="219"/>
      <c r="AV1393" s="219"/>
      <c r="AW1393" s="219"/>
      <c r="AX1393" s="219"/>
      <c r="AY1393" s="219"/>
    </row>
    <row r="1394" spans="1:51" ht="18" x14ac:dyDescent="0.25">
      <c r="A1394" s="251"/>
      <c r="B1394" s="219"/>
      <c r="C1394" s="219"/>
      <c r="D1394" s="219"/>
      <c r="E1394" s="219"/>
      <c r="F1394" s="219"/>
      <c r="G1394" s="219"/>
      <c r="H1394" s="219"/>
      <c r="I1394" s="219"/>
      <c r="J1394" s="219"/>
      <c r="K1394" s="219"/>
      <c r="L1394" s="219"/>
      <c r="M1394" s="219"/>
      <c r="N1394" s="219"/>
      <c r="O1394" s="219"/>
      <c r="P1394" s="219"/>
      <c r="Q1394" s="219"/>
      <c r="R1394" s="219"/>
      <c r="S1394" s="219"/>
      <c r="T1394" s="219"/>
      <c r="U1394" s="219"/>
      <c r="V1394" s="219"/>
      <c r="W1394" s="219"/>
      <c r="X1394" s="219"/>
      <c r="Y1394" s="219"/>
      <c r="Z1394" s="219"/>
      <c r="AA1394" s="219"/>
      <c r="AB1394" s="219"/>
      <c r="AC1394" s="219"/>
      <c r="AD1394" s="219"/>
      <c r="AE1394" s="219"/>
      <c r="AF1394" s="219"/>
      <c r="AG1394" s="219"/>
      <c r="AH1394" s="219"/>
      <c r="AI1394" s="219"/>
      <c r="AJ1394" s="219"/>
      <c r="AK1394" s="219"/>
      <c r="AL1394" s="219"/>
      <c r="AM1394" s="219"/>
      <c r="AN1394" s="219"/>
      <c r="AO1394" s="219"/>
      <c r="AP1394" s="219"/>
      <c r="AQ1394" s="219"/>
      <c r="AR1394" s="219"/>
      <c r="AS1394" s="219"/>
      <c r="AT1394" s="219"/>
      <c r="AU1394" s="219"/>
      <c r="AV1394" s="219"/>
      <c r="AW1394" s="219"/>
      <c r="AX1394" s="219"/>
      <c r="AY1394" s="219"/>
    </row>
    <row r="1395" spans="1:51" ht="15" x14ac:dyDescent="0.25">
      <c r="A1395" s="250"/>
      <c r="B1395" s="239"/>
      <c r="C1395" s="239"/>
      <c r="D1395" s="239"/>
      <c r="E1395" s="239"/>
      <c r="F1395" s="239"/>
      <c r="G1395" s="239"/>
      <c r="H1395" s="239"/>
      <c r="I1395" s="239"/>
      <c r="J1395" s="239"/>
      <c r="K1395" s="239"/>
      <c r="L1395" s="239"/>
      <c r="M1395" s="239"/>
      <c r="N1395" s="239"/>
      <c r="O1395" s="239"/>
      <c r="P1395" s="239"/>
      <c r="Q1395" s="239"/>
      <c r="R1395" s="239"/>
      <c r="S1395" s="239"/>
      <c r="T1395" s="239"/>
      <c r="U1395" s="239"/>
      <c r="V1395" s="239"/>
      <c r="W1395" s="239"/>
      <c r="X1395" s="239"/>
      <c r="Y1395" s="239"/>
      <c r="Z1395" s="239"/>
      <c r="AA1395" s="239"/>
      <c r="AB1395" s="239"/>
      <c r="AC1395" s="239"/>
      <c r="AD1395" s="239"/>
      <c r="AE1395" s="239"/>
      <c r="AF1395" s="239"/>
      <c r="AG1395" s="239"/>
      <c r="AH1395" s="239"/>
      <c r="AI1395" s="239"/>
      <c r="AJ1395" s="239"/>
      <c r="AK1395" s="239"/>
      <c r="AL1395" s="239"/>
      <c r="AM1395" s="239"/>
      <c r="AN1395" s="239"/>
      <c r="AO1395" s="239"/>
      <c r="AP1395" s="239"/>
      <c r="AQ1395" s="239"/>
      <c r="AR1395" s="239"/>
      <c r="AS1395" s="239"/>
      <c r="AT1395" s="239"/>
      <c r="AU1395" s="239"/>
      <c r="AV1395" s="239"/>
      <c r="AW1395" s="239"/>
      <c r="AX1395" s="239"/>
      <c r="AY1395" s="239"/>
    </row>
    <row r="1396" spans="1:51" ht="18" x14ac:dyDescent="0.25">
      <c r="A1396" s="251"/>
      <c r="B1396" s="219"/>
      <c r="C1396" s="219"/>
      <c r="D1396" s="219"/>
      <c r="E1396" s="219"/>
      <c r="F1396" s="219"/>
      <c r="G1396" s="219"/>
      <c r="H1396" s="219"/>
      <c r="I1396" s="219"/>
      <c r="J1396" s="219"/>
      <c r="K1396" s="219"/>
      <c r="L1396" s="219"/>
      <c r="M1396" s="219"/>
      <c r="N1396" s="219"/>
      <c r="O1396" s="219"/>
      <c r="P1396" s="219"/>
      <c r="Q1396" s="219"/>
      <c r="R1396" s="219"/>
      <c r="S1396" s="219"/>
      <c r="T1396" s="219"/>
      <c r="U1396" s="219"/>
      <c r="V1396" s="219"/>
      <c r="W1396" s="219"/>
      <c r="X1396" s="219"/>
      <c r="Y1396" s="219"/>
      <c r="Z1396" s="219"/>
      <c r="AA1396" s="219"/>
      <c r="AB1396" s="219"/>
      <c r="AC1396" s="219"/>
      <c r="AD1396" s="219"/>
      <c r="AE1396" s="219"/>
      <c r="AF1396" s="219"/>
      <c r="AG1396" s="219"/>
      <c r="AH1396" s="219"/>
      <c r="AI1396" s="219"/>
      <c r="AJ1396" s="219"/>
      <c r="AK1396" s="219"/>
      <c r="AL1396" s="219"/>
      <c r="AM1396" s="219"/>
      <c r="AN1396" s="219"/>
      <c r="AO1396" s="219"/>
      <c r="AP1396" s="219"/>
      <c r="AQ1396" s="219"/>
      <c r="AR1396" s="219"/>
      <c r="AS1396" s="219"/>
      <c r="AT1396" s="219"/>
      <c r="AU1396" s="219"/>
      <c r="AV1396" s="219"/>
      <c r="AW1396" s="219"/>
      <c r="AX1396" s="219"/>
      <c r="AY1396" s="219"/>
    </row>
    <row r="1397" spans="1:51" ht="15" x14ac:dyDescent="0.25">
      <c r="A1397" s="250"/>
      <c r="B1397" s="239"/>
      <c r="C1397" s="239"/>
      <c r="D1397" s="239"/>
      <c r="E1397" s="239"/>
      <c r="F1397" s="239"/>
      <c r="G1397" s="239"/>
      <c r="H1397" s="239"/>
      <c r="I1397" s="239"/>
      <c r="J1397" s="239"/>
      <c r="K1397" s="239"/>
      <c r="L1397" s="239"/>
      <c r="M1397" s="239"/>
      <c r="N1397" s="239"/>
      <c r="O1397" s="239"/>
      <c r="P1397" s="239"/>
      <c r="Q1397" s="239"/>
      <c r="R1397" s="239"/>
      <c r="S1397" s="239"/>
      <c r="T1397" s="239"/>
      <c r="U1397" s="239"/>
      <c r="V1397" s="239"/>
      <c r="W1397" s="239"/>
      <c r="X1397" s="239"/>
      <c r="Y1397" s="239"/>
      <c r="Z1397" s="239"/>
      <c r="AA1397" s="239"/>
      <c r="AB1397" s="239"/>
      <c r="AC1397" s="239"/>
      <c r="AD1397" s="239"/>
      <c r="AE1397" s="239"/>
      <c r="AF1397" s="239"/>
      <c r="AG1397" s="239"/>
      <c r="AH1397" s="239"/>
      <c r="AI1397" s="239"/>
      <c r="AJ1397" s="239"/>
      <c r="AK1397" s="239"/>
      <c r="AL1397" s="239"/>
      <c r="AM1397" s="239"/>
      <c r="AN1397" s="239"/>
      <c r="AO1397" s="239"/>
      <c r="AP1397" s="239"/>
      <c r="AQ1397" s="239"/>
      <c r="AR1397" s="239"/>
      <c r="AS1397" s="239"/>
      <c r="AT1397" s="239"/>
      <c r="AU1397" s="239"/>
      <c r="AV1397" s="239"/>
      <c r="AW1397" s="239"/>
      <c r="AX1397" s="239"/>
      <c r="AY1397" s="239"/>
    </row>
    <row r="1398" spans="1:51" ht="18" x14ac:dyDescent="0.25">
      <c r="A1398" s="251"/>
      <c r="B1398" s="219"/>
      <c r="C1398" s="219"/>
      <c r="D1398" s="219"/>
      <c r="E1398" s="219"/>
      <c r="F1398" s="219"/>
      <c r="G1398" s="219"/>
      <c r="H1398" s="219"/>
      <c r="I1398" s="219"/>
      <c r="J1398" s="219"/>
      <c r="K1398" s="219"/>
      <c r="L1398" s="219"/>
      <c r="M1398" s="219"/>
      <c r="N1398" s="219"/>
      <c r="O1398" s="219"/>
      <c r="P1398" s="219"/>
      <c r="Q1398" s="219"/>
      <c r="R1398" s="219"/>
      <c r="S1398" s="219"/>
      <c r="T1398" s="219"/>
      <c r="U1398" s="219"/>
      <c r="V1398" s="219"/>
      <c r="W1398" s="219"/>
      <c r="X1398" s="219"/>
      <c r="Y1398" s="219"/>
      <c r="Z1398" s="219"/>
      <c r="AA1398" s="219"/>
      <c r="AB1398" s="219"/>
      <c r="AC1398" s="219"/>
      <c r="AD1398" s="219"/>
      <c r="AE1398" s="219"/>
      <c r="AF1398" s="219"/>
      <c r="AG1398" s="219"/>
      <c r="AH1398" s="219"/>
      <c r="AI1398" s="219"/>
      <c r="AJ1398" s="219"/>
      <c r="AK1398" s="219"/>
      <c r="AL1398" s="219"/>
      <c r="AM1398" s="219"/>
      <c r="AN1398" s="219"/>
      <c r="AO1398" s="219"/>
      <c r="AP1398" s="219"/>
      <c r="AQ1398" s="219"/>
      <c r="AR1398" s="219"/>
      <c r="AS1398" s="219"/>
      <c r="AT1398" s="219"/>
      <c r="AU1398" s="219"/>
      <c r="AV1398" s="219"/>
      <c r="AW1398" s="219"/>
      <c r="AX1398" s="219"/>
      <c r="AY1398" s="219"/>
    </row>
    <row r="1399" spans="1:51" ht="15" x14ac:dyDescent="0.25">
      <c r="A1399" s="250"/>
      <c r="B1399" s="239"/>
      <c r="C1399" s="239"/>
      <c r="D1399" s="239"/>
      <c r="E1399" s="239"/>
      <c r="F1399" s="239"/>
      <c r="G1399" s="239"/>
      <c r="H1399" s="239"/>
      <c r="I1399" s="239"/>
      <c r="J1399" s="239"/>
      <c r="K1399" s="239"/>
      <c r="L1399" s="239"/>
      <c r="M1399" s="239"/>
      <c r="N1399" s="239"/>
      <c r="O1399" s="239"/>
      <c r="P1399" s="239"/>
      <c r="Q1399" s="239"/>
      <c r="R1399" s="239"/>
      <c r="S1399" s="239"/>
      <c r="T1399" s="239"/>
      <c r="U1399" s="239"/>
      <c r="V1399" s="239"/>
      <c r="W1399" s="239"/>
      <c r="X1399" s="239"/>
      <c r="Y1399" s="239"/>
      <c r="Z1399" s="239"/>
      <c r="AA1399" s="239"/>
      <c r="AB1399" s="239"/>
      <c r="AC1399" s="239"/>
      <c r="AD1399" s="239"/>
      <c r="AE1399" s="239"/>
      <c r="AF1399" s="239"/>
      <c r="AG1399" s="239"/>
      <c r="AH1399" s="239"/>
      <c r="AI1399" s="239"/>
      <c r="AJ1399" s="239"/>
      <c r="AK1399" s="239"/>
      <c r="AL1399" s="239"/>
      <c r="AM1399" s="239"/>
      <c r="AN1399" s="239"/>
      <c r="AO1399" s="239"/>
      <c r="AP1399" s="239"/>
      <c r="AQ1399" s="239"/>
      <c r="AR1399" s="239"/>
      <c r="AS1399" s="239"/>
      <c r="AT1399" s="239"/>
      <c r="AU1399" s="239"/>
      <c r="AV1399" s="239"/>
      <c r="AW1399" s="239"/>
      <c r="AX1399" s="239"/>
      <c r="AY1399" s="239"/>
    </row>
    <row r="1400" spans="1:51" ht="18" x14ac:dyDescent="0.25">
      <c r="A1400" s="251"/>
      <c r="B1400" s="219"/>
      <c r="C1400" s="219"/>
      <c r="D1400" s="219"/>
      <c r="E1400" s="219"/>
      <c r="F1400" s="219"/>
      <c r="G1400" s="219"/>
      <c r="H1400" s="219"/>
      <c r="I1400" s="219"/>
      <c r="J1400" s="219"/>
      <c r="K1400" s="219"/>
      <c r="L1400" s="219"/>
      <c r="M1400" s="219"/>
      <c r="N1400" s="219"/>
      <c r="O1400" s="219"/>
      <c r="P1400" s="219"/>
      <c r="Q1400" s="219"/>
      <c r="R1400" s="219"/>
      <c r="S1400" s="219"/>
      <c r="T1400" s="219"/>
      <c r="U1400" s="219"/>
      <c r="V1400" s="219"/>
      <c r="W1400" s="219"/>
      <c r="X1400" s="219"/>
      <c r="Y1400" s="219"/>
      <c r="Z1400" s="219"/>
      <c r="AA1400" s="219"/>
      <c r="AB1400" s="219"/>
      <c r="AC1400" s="219"/>
      <c r="AD1400" s="219"/>
      <c r="AE1400" s="219"/>
      <c r="AF1400" s="219"/>
      <c r="AG1400" s="219"/>
      <c r="AH1400" s="219"/>
      <c r="AI1400" s="219"/>
      <c r="AJ1400" s="219"/>
      <c r="AK1400" s="219"/>
      <c r="AL1400" s="219"/>
      <c r="AM1400" s="219"/>
      <c r="AN1400" s="219"/>
      <c r="AO1400" s="219"/>
      <c r="AP1400" s="219"/>
      <c r="AQ1400" s="219"/>
      <c r="AR1400" s="219"/>
      <c r="AS1400" s="219"/>
      <c r="AT1400" s="219"/>
      <c r="AU1400" s="219"/>
      <c r="AV1400" s="219"/>
      <c r="AW1400" s="219"/>
      <c r="AX1400" s="219"/>
      <c r="AY1400" s="219"/>
    </row>
    <row r="1401" spans="1:51" ht="18" x14ac:dyDescent="0.25">
      <c r="A1401" s="251"/>
      <c r="B1401" s="219"/>
      <c r="C1401" s="219"/>
      <c r="D1401" s="219"/>
      <c r="E1401" s="219"/>
      <c r="F1401" s="219"/>
      <c r="G1401" s="219"/>
      <c r="H1401" s="219"/>
      <c r="I1401" s="219"/>
      <c r="J1401" s="219"/>
      <c r="K1401" s="219"/>
      <c r="L1401" s="219"/>
      <c r="M1401" s="219"/>
      <c r="N1401" s="219"/>
      <c r="O1401" s="219"/>
      <c r="P1401" s="219"/>
      <c r="Q1401" s="219"/>
      <c r="R1401" s="219"/>
      <c r="S1401" s="219"/>
      <c r="T1401" s="219"/>
      <c r="U1401" s="219"/>
      <c r="V1401" s="219"/>
      <c r="W1401" s="219"/>
      <c r="X1401" s="219"/>
      <c r="Y1401" s="219"/>
      <c r="Z1401" s="219"/>
      <c r="AA1401" s="219"/>
      <c r="AB1401" s="219"/>
      <c r="AC1401" s="219"/>
      <c r="AD1401" s="219"/>
      <c r="AE1401" s="219"/>
      <c r="AF1401" s="219"/>
      <c r="AG1401" s="219"/>
      <c r="AH1401" s="219"/>
      <c r="AI1401" s="219"/>
      <c r="AJ1401" s="219"/>
      <c r="AK1401" s="219"/>
      <c r="AL1401" s="219"/>
      <c r="AM1401" s="219"/>
      <c r="AN1401" s="219"/>
      <c r="AO1401" s="219"/>
      <c r="AP1401" s="219"/>
      <c r="AQ1401" s="219"/>
      <c r="AR1401" s="219"/>
      <c r="AS1401" s="219"/>
      <c r="AT1401" s="219"/>
      <c r="AU1401" s="219"/>
      <c r="AV1401" s="219"/>
      <c r="AW1401" s="219"/>
      <c r="AX1401" s="219"/>
      <c r="AY1401" s="219"/>
    </row>
    <row r="1402" spans="1:51" ht="18" x14ac:dyDescent="0.25">
      <c r="A1402" s="251"/>
      <c r="B1402" s="219"/>
      <c r="C1402" s="219"/>
      <c r="D1402" s="219"/>
      <c r="E1402" s="219"/>
      <c r="F1402" s="219"/>
      <c r="G1402" s="219"/>
      <c r="H1402" s="219"/>
      <c r="I1402" s="219"/>
      <c r="J1402" s="219"/>
      <c r="K1402" s="219"/>
      <c r="L1402" s="219"/>
      <c r="M1402" s="219"/>
      <c r="N1402" s="219"/>
      <c r="O1402" s="219"/>
      <c r="P1402" s="219"/>
      <c r="Q1402" s="219"/>
      <c r="R1402" s="219"/>
      <c r="S1402" s="219"/>
      <c r="T1402" s="219"/>
      <c r="U1402" s="219"/>
      <c r="V1402" s="219"/>
      <c r="W1402" s="219"/>
      <c r="X1402" s="219"/>
      <c r="Y1402" s="219"/>
      <c r="Z1402" s="219"/>
      <c r="AA1402" s="219"/>
      <c r="AB1402" s="219"/>
      <c r="AC1402" s="219"/>
      <c r="AD1402" s="219"/>
      <c r="AE1402" s="219"/>
      <c r="AF1402" s="219"/>
      <c r="AG1402" s="219"/>
      <c r="AH1402" s="219"/>
      <c r="AI1402" s="219"/>
      <c r="AJ1402" s="219"/>
      <c r="AK1402" s="219"/>
      <c r="AL1402" s="219"/>
      <c r="AM1402" s="219"/>
      <c r="AN1402" s="219"/>
      <c r="AO1402" s="219"/>
      <c r="AP1402" s="219"/>
      <c r="AQ1402" s="219"/>
      <c r="AR1402" s="219"/>
      <c r="AS1402" s="219"/>
      <c r="AT1402" s="219"/>
      <c r="AU1402" s="219"/>
      <c r="AV1402" s="219"/>
      <c r="AW1402" s="219"/>
      <c r="AX1402" s="219"/>
      <c r="AY1402" s="219"/>
    </row>
    <row r="1403" spans="1:51" ht="18" x14ac:dyDescent="0.25">
      <c r="A1403" s="251"/>
      <c r="B1403" s="219"/>
      <c r="C1403" s="219"/>
      <c r="D1403" s="219"/>
      <c r="E1403" s="219"/>
      <c r="F1403" s="219"/>
      <c r="G1403" s="219"/>
      <c r="H1403" s="219"/>
      <c r="I1403" s="219"/>
      <c r="J1403" s="219"/>
      <c r="K1403" s="219"/>
      <c r="L1403" s="219"/>
      <c r="M1403" s="219"/>
      <c r="N1403" s="219"/>
      <c r="O1403" s="219"/>
      <c r="P1403" s="219"/>
      <c r="Q1403" s="219"/>
      <c r="R1403" s="219"/>
      <c r="S1403" s="219"/>
      <c r="T1403" s="219"/>
      <c r="U1403" s="219"/>
      <c r="V1403" s="219"/>
      <c r="W1403" s="219"/>
      <c r="X1403" s="219"/>
      <c r="Y1403" s="219"/>
      <c r="Z1403" s="219"/>
      <c r="AA1403" s="219"/>
      <c r="AB1403" s="219"/>
      <c r="AC1403" s="219"/>
      <c r="AD1403" s="219"/>
      <c r="AE1403" s="219"/>
      <c r="AF1403" s="219"/>
      <c r="AG1403" s="219"/>
      <c r="AH1403" s="219"/>
      <c r="AI1403" s="219"/>
      <c r="AJ1403" s="219"/>
      <c r="AK1403" s="219"/>
      <c r="AL1403" s="219"/>
      <c r="AM1403" s="219"/>
      <c r="AN1403" s="219"/>
      <c r="AO1403" s="219"/>
      <c r="AP1403" s="219"/>
      <c r="AQ1403" s="219"/>
      <c r="AR1403" s="219"/>
      <c r="AS1403" s="219"/>
      <c r="AT1403" s="219"/>
      <c r="AU1403" s="219"/>
      <c r="AV1403" s="219"/>
      <c r="AW1403" s="219"/>
      <c r="AX1403" s="219"/>
      <c r="AY1403" s="219"/>
    </row>
    <row r="1404" spans="1:51" ht="18" x14ac:dyDescent="0.25">
      <c r="A1404" s="251"/>
      <c r="B1404" s="219"/>
      <c r="C1404" s="219"/>
      <c r="D1404" s="219"/>
      <c r="E1404" s="219"/>
      <c r="F1404" s="219"/>
      <c r="G1404" s="219"/>
      <c r="H1404" s="219"/>
      <c r="I1404" s="219"/>
      <c r="J1404" s="219"/>
      <c r="K1404" s="219"/>
      <c r="L1404" s="219"/>
      <c r="M1404" s="219"/>
      <c r="N1404" s="219"/>
      <c r="O1404" s="219"/>
      <c r="P1404" s="219"/>
      <c r="Q1404" s="219"/>
      <c r="R1404" s="219"/>
      <c r="S1404" s="219"/>
      <c r="T1404" s="219"/>
      <c r="U1404" s="219"/>
      <c r="V1404" s="219"/>
      <c r="W1404" s="219"/>
      <c r="X1404" s="219"/>
      <c r="Y1404" s="219"/>
      <c r="Z1404" s="219"/>
      <c r="AA1404" s="219"/>
      <c r="AB1404" s="219"/>
      <c r="AC1404" s="219"/>
      <c r="AD1404" s="219"/>
      <c r="AE1404" s="219"/>
      <c r="AF1404" s="219"/>
      <c r="AG1404" s="219"/>
      <c r="AH1404" s="219"/>
      <c r="AI1404" s="219"/>
      <c r="AJ1404" s="219"/>
      <c r="AK1404" s="219"/>
      <c r="AL1404" s="219"/>
      <c r="AM1404" s="219"/>
      <c r="AN1404" s="219"/>
      <c r="AO1404" s="219"/>
      <c r="AP1404" s="219"/>
      <c r="AQ1404" s="219"/>
      <c r="AR1404" s="219"/>
      <c r="AS1404" s="219"/>
      <c r="AT1404" s="219"/>
      <c r="AU1404" s="219"/>
      <c r="AV1404" s="219"/>
      <c r="AW1404" s="219"/>
      <c r="AX1404" s="219"/>
      <c r="AY1404" s="219"/>
    </row>
    <row r="1405" spans="1:51" ht="15" x14ac:dyDescent="0.25">
      <c r="A1405" s="250"/>
      <c r="B1405" s="239"/>
      <c r="C1405" s="239"/>
      <c r="D1405" s="239"/>
      <c r="E1405" s="239"/>
      <c r="F1405" s="239"/>
      <c r="G1405" s="239"/>
      <c r="H1405" s="239"/>
      <c r="I1405" s="239"/>
      <c r="J1405" s="239"/>
      <c r="K1405" s="239"/>
      <c r="L1405" s="239"/>
      <c r="M1405" s="239"/>
      <c r="N1405" s="239"/>
      <c r="O1405" s="239"/>
      <c r="P1405" s="239"/>
      <c r="Q1405" s="239"/>
      <c r="R1405" s="239"/>
      <c r="S1405" s="239"/>
      <c r="T1405" s="239"/>
      <c r="U1405" s="239"/>
      <c r="V1405" s="239"/>
      <c r="W1405" s="239"/>
      <c r="X1405" s="239"/>
      <c r="Y1405" s="239"/>
      <c r="Z1405" s="239"/>
      <c r="AA1405" s="239"/>
      <c r="AB1405" s="239"/>
      <c r="AC1405" s="239"/>
      <c r="AD1405" s="239"/>
      <c r="AE1405" s="239"/>
      <c r="AF1405" s="239"/>
      <c r="AG1405" s="239"/>
      <c r="AH1405" s="239"/>
      <c r="AI1405" s="239"/>
      <c r="AJ1405" s="239"/>
      <c r="AK1405" s="239"/>
      <c r="AL1405" s="239"/>
      <c r="AM1405" s="239"/>
      <c r="AN1405" s="239"/>
      <c r="AO1405" s="239"/>
      <c r="AP1405" s="239"/>
      <c r="AQ1405" s="239"/>
      <c r="AR1405" s="239"/>
      <c r="AS1405" s="239"/>
      <c r="AT1405" s="239"/>
      <c r="AU1405" s="239"/>
      <c r="AV1405" s="239"/>
      <c r="AW1405" s="239"/>
      <c r="AX1405" s="239"/>
      <c r="AY1405" s="239"/>
    </row>
    <row r="1406" spans="1:51" ht="15" x14ac:dyDescent="0.25">
      <c r="A1406" s="250"/>
      <c r="B1406" s="239"/>
      <c r="C1406" s="239"/>
      <c r="D1406" s="239"/>
      <c r="E1406" s="239"/>
      <c r="F1406" s="239"/>
      <c r="G1406" s="239"/>
      <c r="H1406" s="239"/>
      <c r="I1406" s="239"/>
      <c r="J1406" s="239"/>
      <c r="K1406" s="239"/>
      <c r="L1406" s="239"/>
      <c r="M1406" s="239"/>
      <c r="N1406" s="239"/>
      <c r="O1406" s="239"/>
      <c r="P1406" s="239"/>
      <c r="Q1406" s="239"/>
      <c r="R1406" s="239"/>
      <c r="S1406" s="239"/>
      <c r="T1406" s="239"/>
      <c r="U1406" s="239"/>
      <c r="V1406" s="239"/>
      <c r="W1406" s="239"/>
      <c r="X1406" s="239"/>
      <c r="Y1406" s="239"/>
      <c r="Z1406" s="239"/>
      <c r="AA1406" s="239"/>
      <c r="AB1406" s="239"/>
      <c r="AC1406" s="239"/>
      <c r="AD1406" s="239"/>
      <c r="AE1406" s="239"/>
      <c r="AF1406" s="239"/>
      <c r="AG1406" s="239"/>
      <c r="AH1406" s="239"/>
      <c r="AI1406" s="239"/>
      <c r="AJ1406" s="239"/>
      <c r="AK1406" s="239"/>
      <c r="AL1406" s="239"/>
      <c r="AM1406" s="239"/>
      <c r="AN1406" s="239"/>
      <c r="AO1406" s="239"/>
      <c r="AP1406" s="239"/>
      <c r="AQ1406" s="239"/>
      <c r="AR1406" s="239"/>
      <c r="AS1406" s="239"/>
      <c r="AT1406" s="239"/>
      <c r="AU1406" s="239"/>
      <c r="AV1406" s="239"/>
      <c r="AW1406" s="239"/>
      <c r="AX1406" s="239"/>
      <c r="AY1406" s="239"/>
    </row>
    <row r="1407" spans="1:51" ht="15" x14ac:dyDescent="0.25">
      <c r="A1407" s="250"/>
      <c r="B1407" s="239"/>
      <c r="C1407" s="239"/>
      <c r="D1407" s="239"/>
      <c r="E1407" s="239"/>
      <c r="F1407" s="239"/>
      <c r="G1407" s="239"/>
      <c r="H1407" s="239"/>
      <c r="I1407" s="239"/>
      <c r="J1407" s="239"/>
      <c r="K1407" s="239"/>
      <c r="L1407" s="239"/>
      <c r="M1407" s="239"/>
      <c r="N1407" s="239"/>
      <c r="O1407" s="239"/>
      <c r="P1407" s="239"/>
      <c r="Q1407" s="239"/>
      <c r="R1407" s="239"/>
      <c r="S1407" s="239"/>
      <c r="T1407" s="239"/>
      <c r="U1407" s="239"/>
      <c r="V1407" s="239"/>
      <c r="W1407" s="239"/>
      <c r="X1407" s="239"/>
      <c r="Y1407" s="239"/>
      <c r="Z1407" s="239"/>
      <c r="AA1407" s="239"/>
      <c r="AB1407" s="239"/>
      <c r="AC1407" s="239"/>
      <c r="AD1407" s="239"/>
      <c r="AE1407" s="239"/>
      <c r="AF1407" s="239"/>
      <c r="AG1407" s="239"/>
      <c r="AH1407" s="239"/>
      <c r="AI1407" s="239"/>
      <c r="AJ1407" s="239"/>
      <c r="AK1407" s="239"/>
      <c r="AL1407" s="239"/>
      <c r="AM1407" s="239"/>
      <c r="AN1407" s="239"/>
      <c r="AO1407" s="239"/>
      <c r="AP1407" s="239"/>
      <c r="AQ1407" s="239"/>
      <c r="AR1407" s="239"/>
      <c r="AS1407" s="239"/>
      <c r="AT1407" s="239"/>
      <c r="AU1407" s="239"/>
      <c r="AV1407" s="239"/>
      <c r="AW1407" s="239"/>
      <c r="AX1407" s="239"/>
      <c r="AY1407" s="239"/>
    </row>
    <row r="1408" spans="1:51" ht="15" x14ac:dyDescent="0.25">
      <c r="A1408" s="250"/>
      <c r="B1408" s="239"/>
      <c r="C1408" s="239"/>
      <c r="D1408" s="239"/>
      <c r="E1408" s="239"/>
      <c r="F1408" s="239"/>
      <c r="G1408" s="239"/>
      <c r="H1408" s="239"/>
      <c r="I1408" s="239"/>
      <c r="J1408" s="239"/>
      <c r="K1408" s="239"/>
      <c r="L1408" s="239"/>
      <c r="M1408" s="239"/>
      <c r="N1408" s="239"/>
      <c r="O1408" s="239"/>
      <c r="P1408" s="239"/>
      <c r="Q1408" s="239"/>
      <c r="R1408" s="239"/>
      <c r="S1408" s="239"/>
      <c r="T1408" s="239"/>
      <c r="U1408" s="239"/>
      <c r="V1408" s="239"/>
      <c r="W1408" s="239"/>
      <c r="X1408" s="239"/>
      <c r="Y1408" s="239"/>
      <c r="Z1408" s="239"/>
      <c r="AA1408" s="239"/>
      <c r="AB1408" s="239"/>
      <c r="AC1408" s="239"/>
      <c r="AD1408" s="239"/>
      <c r="AE1408" s="239"/>
      <c r="AF1408" s="239"/>
      <c r="AG1408" s="239"/>
      <c r="AH1408" s="239"/>
      <c r="AI1408" s="239"/>
      <c r="AJ1408" s="239"/>
      <c r="AK1408" s="239"/>
      <c r="AL1408" s="239"/>
      <c r="AM1408" s="239"/>
      <c r="AN1408" s="239"/>
      <c r="AO1408" s="239"/>
      <c r="AP1408" s="239"/>
      <c r="AQ1408" s="239"/>
      <c r="AR1408" s="239"/>
      <c r="AS1408" s="239"/>
      <c r="AT1408" s="239"/>
      <c r="AU1408" s="239"/>
      <c r="AV1408" s="239"/>
      <c r="AW1408" s="239"/>
      <c r="AX1408" s="239"/>
      <c r="AY1408" s="239"/>
    </row>
    <row r="1409" spans="1:51" ht="15" x14ac:dyDescent="0.25">
      <c r="A1409" s="250"/>
      <c r="B1409" s="239"/>
      <c r="C1409" s="239"/>
      <c r="D1409" s="239"/>
      <c r="E1409" s="239"/>
      <c r="F1409" s="239"/>
      <c r="G1409" s="239"/>
      <c r="H1409" s="239"/>
      <c r="I1409" s="239"/>
      <c r="J1409" s="239"/>
      <c r="K1409" s="239"/>
      <c r="L1409" s="239"/>
      <c r="M1409" s="239"/>
      <c r="N1409" s="239"/>
      <c r="O1409" s="239"/>
      <c r="P1409" s="239"/>
      <c r="Q1409" s="239"/>
      <c r="R1409" s="239"/>
      <c r="S1409" s="239"/>
      <c r="T1409" s="239"/>
      <c r="U1409" s="239"/>
      <c r="V1409" s="239"/>
      <c r="W1409" s="239"/>
      <c r="X1409" s="239"/>
      <c r="Y1409" s="239"/>
      <c r="Z1409" s="239"/>
      <c r="AA1409" s="239"/>
      <c r="AB1409" s="239"/>
      <c r="AC1409" s="239"/>
      <c r="AD1409" s="239"/>
      <c r="AE1409" s="239"/>
      <c r="AF1409" s="239"/>
      <c r="AG1409" s="239"/>
      <c r="AH1409" s="239"/>
      <c r="AI1409" s="239"/>
      <c r="AJ1409" s="239"/>
      <c r="AK1409" s="239"/>
      <c r="AL1409" s="239"/>
      <c r="AM1409" s="239"/>
      <c r="AN1409" s="239"/>
      <c r="AO1409" s="239"/>
      <c r="AP1409" s="239"/>
      <c r="AQ1409" s="239"/>
      <c r="AR1409" s="239"/>
      <c r="AS1409" s="239"/>
      <c r="AT1409" s="239"/>
      <c r="AU1409" s="239"/>
      <c r="AV1409" s="239"/>
      <c r="AW1409" s="239"/>
      <c r="AX1409" s="239"/>
      <c r="AY1409" s="239"/>
    </row>
    <row r="1410" spans="1:51" ht="15" x14ac:dyDescent="0.25">
      <c r="A1410" s="250"/>
      <c r="B1410" s="239"/>
      <c r="C1410" s="239"/>
      <c r="D1410" s="239"/>
      <c r="E1410" s="239"/>
      <c r="F1410" s="239"/>
      <c r="G1410" s="239"/>
      <c r="H1410" s="239"/>
      <c r="I1410" s="239"/>
      <c r="J1410" s="239"/>
      <c r="K1410" s="239"/>
      <c r="L1410" s="239"/>
      <c r="M1410" s="239"/>
      <c r="N1410" s="239"/>
      <c r="O1410" s="239"/>
      <c r="P1410" s="239"/>
      <c r="Q1410" s="239"/>
      <c r="R1410" s="239"/>
      <c r="S1410" s="239"/>
      <c r="T1410" s="239"/>
      <c r="U1410" s="239"/>
      <c r="V1410" s="239"/>
      <c r="W1410" s="239"/>
      <c r="X1410" s="239"/>
      <c r="Y1410" s="239"/>
      <c r="Z1410" s="239"/>
      <c r="AA1410" s="239"/>
      <c r="AB1410" s="239"/>
      <c r="AC1410" s="239"/>
      <c r="AD1410" s="239"/>
      <c r="AE1410" s="239"/>
      <c r="AF1410" s="239"/>
      <c r="AG1410" s="239"/>
      <c r="AH1410" s="239"/>
      <c r="AI1410" s="239"/>
      <c r="AJ1410" s="239"/>
      <c r="AK1410" s="239"/>
      <c r="AL1410" s="239"/>
      <c r="AM1410" s="239"/>
      <c r="AN1410" s="239"/>
      <c r="AO1410" s="239"/>
      <c r="AP1410" s="239"/>
      <c r="AQ1410" s="239"/>
      <c r="AR1410" s="239"/>
      <c r="AS1410" s="239"/>
      <c r="AT1410" s="239"/>
      <c r="AU1410" s="239"/>
      <c r="AV1410" s="239"/>
      <c r="AW1410" s="239"/>
      <c r="AX1410" s="239"/>
      <c r="AY1410" s="239"/>
    </row>
    <row r="1411" spans="1:51" ht="18" x14ac:dyDescent="0.25">
      <c r="A1411" s="251"/>
      <c r="B1411" s="219"/>
      <c r="C1411" s="219"/>
      <c r="D1411" s="219"/>
      <c r="E1411" s="219"/>
      <c r="F1411" s="219"/>
      <c r="G1411" s="219"/>
      <c r="H1411" s="219"/>
      <c r="I1411" s="219"/>
      <c r="J1411" s="219"/>
      <c r="K1411" s="219"/>
      <c r="L1411" s="219"/>
      <c r="M1411" s="219"/>
      <c r="N1411" s="219"/>
      <c r="O1411" s="219"/>
      <c r="P1411" s="219"/>
      <c r="Q1411" s="219"/>
      <c r="R1411" s="219"/>
      <c r="S1411" s="219"/>
      <c r="T1411" s="219"/>
      <c r="U1411" s="219"/>
      <c r="V1411" s="219"/>
      <c r="W1411" s="219"/>
      <c r="X1411" s="219"/>
      <c r="Y1411" s="219"/>
      <c r="Z1411" s="219"/>
      <c r="AA1411" s="219"/>
      <c r="AB1411" s="219"/>
      <c r="AC1411" s="219"/>
      <c r="AD1411" s="219"/>
      <c r="AE1411" s="219"/>
      <c r="AF1411" s="219"/>
      <c r="AG1411" s="219"/>
      <c r="AH1411" s="219"/>
      <c r="AI1411" s="219"/>
      <c r="AJ1411" s="219"/>
      <c r="AK1411" s="219"/>
      <c r="AL1411" s="219"/>
      <c r="AM1411" s="219"/>
      <c r="AN1411" s="219"/>
      <c r="AO1411" s="219"/>
      <c r="AP1411" s="219"/>
      <c r="AQ1411" s="219"/>
      <c r="AR1411" s="219"/>
      <c r="AS1411" s="219"/>
      <c r="AT1411" s="219"/>
      <c r="AU1411" s="219"/>
      <c r="AV1411" s="219"/>
      <c r="AW1411" s="219"/>
      <c r="AX1411" s="219"/>
      <c r="AY1411" s="219"/>
    </row>
    <row r="1412" spans="1:51" ht="15" x14ac:dyDescent="0.25">
      <c r="A1412" s="250"/>
      <c r="B1412" s="239"/>
      <c r="C1412" s="239"/>
      <c r="D1412" s="239"/>
      <c r="E1412" s="239"/>
      <c r="F1412" s="239"/>
      <c r="G1412" s="239"/>
      <c r="H1412" s="239"/>
      <c r="I1412" s="239"/>
      <c r="J1412" s="239"/>
      <c r="K1412" s="239"/>
      <c r="L1412" s="239"/>
      <c r="M1412" s="239"/>
      <c r="N1412" s="239"/>
      <c r="O1412" s="239"/>
      <c r="P1412" s="239"/>
      <c r="Q1412" s="239"/>
      <c r="R1412" s="239"/>
      <c r="S1412" s="239"/>
      <c r="T1412" s="239"/>
      <c r="U1412" s="239"/>
      <c r="V1412" s="239"/>
      <c r="W1412" s="239"/>
      <c r="X1412" s="239"/>
      <c r="Y1412" s="239"/>
      <c r="Z1412" s="239"/>
      <c r="AA1412" s="239"/>
      <c r="AB1412" s="239"/>
      <c r="AC1412" s="239"/>
      <c r="AD1412" s="239"/>
      <c r="AE1412" s="239"/>
      <c r="AF1412" s="239"/>
      <c r="AG1412" s="239"/>
      <c r="AH1412" s="239"/>
      <c r="AI1412" s="239"/>
      <c r="AJ1412" s="239"/>
      <c r="AK1412" s="239"/>
      <c r="AL1412" s="239"/>
      <c r="AM1412" s="239"/>
      <c r="AN1412" s="239"/>
      <c r="AO1412" s="239"/>
      <c r="AP1412" s="239"/>
      <c r="AQ1412" s="239"/>
      <c r="AR1412" s="239"/>
      <c r="AS1412" s="239"/>
      <c r="AT1412" s="239"/>
      <c r="AU1412" s="239"/>
      <c r="AV1412" s="239"/>
      <c r="AW1412" s="239"/>
      <c r="AX1412" s="239"/>
      <c r="AY1412" s="239"/>
    </row>
    <row r="1413" spans="1:51" ht="15" x14ac:dyDescent="0.25">
      <c r="A1413" s="250"/>
      <c r="B1413" s="239"/>
      <c r="C1413" s="239"/>
      <c r="D1413" s="239"/>
      <c r="E1413" s="239"/>
      <c r="F1413" s="239"/>
      <c r="G1413" s="239"/>
      <c r="H1413" s="239"/>
      <c r="I1413" s="239"/>
      <c r="J1413" s="239"/>
      <c r="K1413" s="239"/>
      <c r="L1413" s="239"/>
      <c r="M1413" s="239"/>
      <c r="N1413" s="239"/>
      <c r="O1413" s="239"/>
      <c r="P1413" s="239"/>
      <c r="Q1413" s="239"/>
      <c r="R1413" s="239"/>
      <c r="S1413" s="239"/>
      <c r="T1413" s="239"/>
      <c r="U1413" s="239"/>
      <c r="V1413" s="239"/>
      <c r="W1413" s="239"/>
      <c r="X1413" s="239"/>
      <c r="Y1413" s="239"/>
      <c r="Z1413" s="239"/>
      <c r="AA1413" s="239"/>
      <c r="AB1413" s="239"/>
      <c r="AC1413" s="239"/>
      <c r="AD1413" s="239"/>
      <c r="AE1413" s="239"/>
      <c r="AF1413" s="239"/>
      <c r="AG1413" s="239"/>
      <c r="AH1413" s="239"/>
      <c r="AI1413" s="239"/>
      <c r="AJ1413" s="239"/>
      <c r="AK1413" s="239"/>
      <c r="AL1413" s="239"/>
      <c r="AM1413" s="239"/>
      <c r="AN1413" s="239"/>
      <c r="AO1413" s="239"/>
      <c r="AP1413" s="239"/>
      <c r="AQ1413" s="239"/>
      <c r="AR1413" s="239"/>
      <c r="AS1413" s="239"/>
      <c r="AT1413" s="239"/>
      <c r="AU1413" s="239"/>
      <c r="AV1413" s="239"/>
      <c r="AW1413" s="239"/>
      <c r="AX1413" s="239"/>
      <c r="AY1413" s="239"/>
    </row>
    <row r="1414" spans="1:51" ht="15" x14ac:dyDescent="0.25">
      <c r="A1414" s="250"/>
      <c r="B1414" s="239"/>
      <c r="C1414" s="239"/>
      <c r="D1414" s="239"/>
      <c r="E1414" s="239"/>
      <c r="F1414" s="239"/>
      <c r="G1414" s="239"/>
      <c r="H1414" s="239"/>
      <c r="I1414" s="239"/>
      <c r="J1414" s="239"/>
      <c r="K1414" s="239"/>
      <c r="L1414" s="239"/>
      <c r="M1414" s="239"/>
      <c r="N1414" s="239"/>
      <c r="O1414" s="239"/>
      <c r="P1414" s="239"/>
      <c r="Q1414" s="239"/>
      <c r="R1414" s="239"/>
      <c r="S1414" s="239"/>
      <c r="T1414" s="239"/>
      <c r="U1414" s="239"/>
      <c r="V1414" s="239"/>
      <c r="W1414" s="239"/>
      <c r="X1414" s="239"/>
      <c r="Y1414" s="239"/>
      <c r="Z1414" s="239"/>
      <c r="AA1414" s="239"/>
      <c r="AB1414" s="239"/>
      <c r="AC1414" s="239"/>
      <c r="AD1414" s="239"/>
      <c r="AE1414" s="239"/>
      <c r="AF1414" s="239"/>
      <c r="AG1414" s="239"/>
      <c r="AH1414" s="239"/>
      <c r="AI1414" s="239"/>
      <c r="AJ1414" s="239"/>
      <c r="AK1414" s="239"/>
      <c r="AL1414" s="239"/>
      <c r="AM1414" s="239"/>
      <c r="AN1414" s="239"/>
      <c r="AO1414" s="239"/>
      <c r="AP1414" s="239"/>
      <c r="AQ1414" s="239"/>
      <c r="AR1414" s="239"/>
      <c r="AS1414" s="239"/>
      <c r="AT1414" s="239"/>
      <c r="AU1414" s="239"/>
      <c r="AV1414" s="239"/>
      <c r="AW1414" s="239"/>
      <c r="AX1414" s="239"/>
      <c r="AY1414" s="239"/>
    </row>
    <row r="1415" spans="1:51" ht="15" x14ac:dyDescent="0.25">
      <c r="A1415" s="250"/>
      <c r="B1415" s="239"/>
      <c r="C1415" s="239"/>
      <c r="D1415" s="239"/>
      <c r="E1415" s="239"/>
      <c r="F1415" s="239"/>
      <c r="G1415" s="239"/>
      <c r="H1415" s="239"/>
      <c r="I1415" s="239"/>
      <c r="J1415" s="239"/>
      <c r="K1415" s="239"/>
      <c r="L1415" s="239"/>
      <c r="M1415" s="239"/>
      <c r="N1415" s="239"/>
      <c r="O1415" s="239"/>
      <c r="P1415" s="239"/>
      <c r="Q1415" s="239"/>
      <c r="R1415" s="239"/>
      <c r="S1415" s="239"/>
      <c r="T1415" s="239"/>
      <c r="U1415" s="239"/>
      <c r="V1415" s="239"/>
      <c r="W1415" s="239"/>
      <c r="X1415" s="239"/>
      <c r="Y1415" s="239"/>
      <c r="Z1415" s="239"/>
      <c r="AA1415" s="239"/>
      <c r="AB1415" s="239"/>
      <c r="AC1415" s="239"/>
      <c r="AD1415" s="239"/>
      <c r="AE1415" s="239"/>
      <c r="AF1415" s="239"/>
      <c r="AG1415" s="239"/>
      <c r="AH1415" s="239"/>
      <c r="AI1415" s="239"/>
      <c r="AJ1415" s="239"/>
      <c r="AK1415" s="239"/>
      <c r="AL1415" s="239"/>
      <c r="AM1415" s="239"/>
      <c r="AN1415" s="239"/>
      <c r="AO1415" s="239"/>
      <c r="AP1415" s="239"/>
      <c r="AQ1415" s="239"/>
      <c r="AR1415" s="239"/>
      <c r="AS1415" s="239"/>
      <c r="AT1415" s="239"/>
      <c r="AU1415" s="239"/>
      <c r="AV1415" s="239"/>
      <c r="AW1415" s="239"/>
      <c r="AX1415" s="239"/>
      <c r="AY1415" s="239"/>
    </row>
    <row r="1416" spans="1:51" ht="18" x14ac:dyDescent="0.25">
      <c r="A1416" s="251"/>
      <c r="B1416" s="219"/>
      <c r="C1416" s="219"/>
      <c r="D1416" s="219"/>
      <c r="E1416" s="219"/>
      <c r="F1416" s="219"/>
      <c r="G1416" s="219"/>
      <c r="H1416" s="219"/>
      <c r="I1416" s="219"/>
      <c r="J1416" s="219"/>
      <c r="K1416" s="219"/>
      <c r="L1416" s="219"/>
      <c r="M1416" s="219"/>
      <c r="N1416" s="219"/>
      <c r="O1416" s="219"/>
      <c r="P1416" s="219"/>
      <c r="Q1416" s="219"/>
      <c r="R1416" s="219"/>
      <c r="S1416" s="219"/>
      <c r="T1416" s="219"/>
      <c r="U1416" s="219"/>
      <c r="V1416" s="219"/>
      <c r="W1416" s="219"/>
      <c r="X1416" s="219"/>
      <c r="Y1416" s="219"/>
      <c r="Z1416" s="219"/>
      <c r="AA1416" s="219"/>
      <c r="AB1416" s="219"/>
      <c r="AC1416" s="219"/>
      <c r="AD1416" s="219"/>
      <c r="AE1416" s="219"/>
      <c r="AF1416" s="219"/>
      <c r="AG1416" s="219"/>
      <c r="AH1416" s="219"/>
      <c r="AI1416" s="219"/>
      <c r="AJ1416" s="219"/>
      <c r="AK1416" s="219"/>
      <c r="AL1416" s="219"/>
      <c r="AM1416" s="219"/>
      <c r="AN1416" s="219"/>
      <c r="AO1416" s="219"/>
      <c r="AP1416" s="219"/>
      <c r="AQ1416" s="219"/>
      <c r="AR1416" s="219"/>
      <c r="AS1416" s="219"/>
      <c r="AT1416" s="219"/>
      <c r="AU1416" s="219"/>
      <c r="AV1416" s="219"/>
      <c r="AW1416" s="219"/>
      <c r="AX1416" s="219"/>
      <c r="AY1416" s="219"/>
    </row>
    <row r="1417" spans="1:51" ht="18" x14ac:dyDescent="0.25">
      <c r="A1417" s="251"/>
      <c r="B1417" s="219"/>
      <c r="C1417" s="219"/>
      <c r="D1417" s="219"/>
      <c r="E1417" s="219"/>
      <c r="F1417" s="219"/>
      <c r="G1417" s="219"/>
      <c r="H1417" s="219"/>
      <c r="I1417" s="219"/>
      <c r="J1417" s="219"/>
      <c r="K1417" s="219"/>
      <c r="L1417" s="219"/>
      <c r="M1417" s="219"/>
      <c r="N1417" s="219"/>
      <c r="O1417" s="219"/>
      <c r="P1417" s="219"/>
      <c r="Q1417" s="219"/>
      <c r="R1417" s="219"/>
      <c r="S1417" s="219"/>
      <c r="T1417" s="219"/>
      <c r="U1417" s="219"/>
      <c r="V1417" s="219"/>
      <c r="W1417" s="219"/>
      <c r="X1417" s="219"/>
      <c r="Y1417" s="219"/>
      <c r="Z1417" s="219"/>
      <c r="AA1417" s="219"/>
      <c r="AB1417" s="219"/>
      <c r="AC1417" s="219"/>
      <c r="AD1417" s="219"/>
      <c r="AE1417" s="219"/>
      <c r="AF1417" s="219"/>
      <c r="AG1417" s="219"/>
      <c r="AH1417" s="219"/>
      <c r="AI1417" s="219"/>
      <c r="AJ1417" s="219"/>
      <c r="AK1417" s="219"/>
      <c r="AL1417" s="219"/>
      <c r="AM1417" s="219"/>
      <c r="AN1417" s="219"/>
      <c r="AO1417" s="219"/>
      <c r="AP1417" s="219"/>
      <c r="AQ1417" s="219"/>
      <c r="AR1417" s="219"/>
      <c r="AS1417" s="219"/>
      <c r="AT1417" s="219"/>
      <c r="AU1417" s="219"/>
      <c r="AV1417" s="219"/>
      <c r="AW1417" s="219"/>
      <c r="AX1417" s="219"/>
      <c r="AY1417" s="219"/>
    </row>
    <row r="1418" spans="1:51" ht="18" x14ac:dyDescent="0.2">
      <c r="A1418" s="255"/>
      <c r="B1418" s="219"/>
      <c r="C1418" s="219"/>
      <c r="D1418" s="219"/>
      <c r="E1418" s="219"/>
      <c r="F1418" s="219"/>
      <c r="G1418" s="219"/>
      <c r="H1418" s="219"/>
      <c r="I1418" s="219"/>
      <c r="J1418" s="219"/>
      <c r="K1418" s="219"/>
      <c r="L1418" s="219"/>
      <c r="M1418" s="219"/>
      <c r="N1418" s="219"/>
      <c r="O1418" s="219"/>
      <c r="P1418" s="219"/>
      <c r="Q1418" s="219"/>
      <c r="R1418" s="219"/>
      <c r="S1418" s="219"/>
      <c r="T1418" s="219"/>
      <c r="U1418" s="219"/>
      <c r="V1418" s="219"/>
      <c r="W1418" s="219"/>
      <c r="X1418" s="219"/>
      <c r="Y1418" s="219"/>
      <c r="Z1418" s="219"/>
      <c r="AA1418" s="219"/>
      <c r="AB1418" s="219"/>
      <c r="AC1418" s="219"/>
      <c r="AD1418" s="219"/>
      <c r="AE1418" s="219"/>
      <c r="AF1418" s="219"/>
      <c r="AG1418" s="219"/>
      <c r="AH1418" s="219"/>
      <c r="AI1418" s="219"/>
      <c r="AJ1418" s="219"/>
      <c r="AK1418" s="219"/>
      <c r="AL1418" s="219"/>
      <c r="AM1418" s="219"/>
      <c r="AN1418" s="219"/>
      <c r="AO1418" s="219"/>
      <c r="AP1418" s="219"/>
      <c r="AQ1418" s="219"/>
      <c r="AR1418" s="219"/>
      <c r="AS1418" s="219"/>
      <c r="AT1418" s="219"/>
      <c r="AU1418" s="219"/>
      <c r="AV1418" s="219"/>
      <c r="AW1418" s="219"/>
      <c r="AX1418" s="219"/>
      <c r="AY1418" s="219"/>
    </row>
    <row r="1419" spans="1:51" ht="15" x14ac:dyDescent="0.25">
      <c r="A1419" s="250"/>
      <c r="B1419" s="239"/>
      <c r="C1419" s="239"/>
      <c r="D1419" s="239"/>
      <c r="E1419" s="239"/>
      <c r="F1419" s="239"/>
      <c r="G1419" s="239"/>
      <c r="H1419" s="239"/>
      <c r="I1419" s="239"/>
      <c r="J1419" s="239"/>
      <c r="K1419" s="239"/>
      <c r="L1419" s="239"/>
      <c r="M1419" s="239"/>
      <c r="N1419" s="239"/>
      <c r="O1419" s="239"/>
      <c r="P1419" s="239"/>
      <c r="Q1419" s="239"/>
      <c r="R1419" s="239"/>
      <c r="S1419" s="239"/>
      <c r="T1419" s="239"/>
      <c r="U1419" s="239"/>
      <c r="V1419" s="239"/>
      <c r="W1419" s="239"/>
      <c r="X1419" s="239"/>
      <c r="Y1419" s="239"/>
      <c r="Z1419" s="239"/>
      <c r="AA1419" s="239"/>
      <c r="AB1419" s="239"/>
      <c r="AC1419" s="239"/>
      <c r="AD1419" s="239"/>
      <c r="AE1419" s="239"/>
      <c r="AF1419" s="239"/>
      <c r="AG1419" s="239"/>
      <c r="AH1419" s="239"/>
      <c r="AI1419" s="239"/>
      <c r="AJ1419" s="239"/>
      <c r="AK1419" s="239"/>
      <c r="AL1419" s="239"/>
      <c r="AM1419" s="239"/>
      <c r="AN1419" s="239"/>
      <c r="AO1419" s="239"/>
      <c r="AP1419" s="239"/>
      <c r="AQ1419" s="239"/>
      <c r="AR1419" s="239"/>
      <c r="AS1419" s="239"/>
      <c r="AT1419" s="239"/>
      <c r="AU1419" s="239"/>
      <c r="AV1419" s="239"/>
      <c r="AW1419" s="239"/>
      <c r="AX1419" s="239"/>
      <c r="AY1419" s="239"/>
    </row>
    <row r="1420" spans="1:51" ht="18" x14ac:dyDescent="0.25">
      <c r="A1420" s="251"/>
      <c r="B1420" s="219"/>
      <c r="C1420" s="219"/>
      <c r="D1420" s="219"/>
      <c r="E1420" s="219"/>
      <c r="F1420" s="219"/>
      <c r="G1420" s="219"/>
      <c r="H1420" s="219"/>
      <c r="I1420" s="219"/>
      <c r="J1420" s="219"/>
      <c r="K1420" s="219"/>
      <c r="L1420" s="219"/>
      <c r="M1420" s="219"/>
      <c r="N1420" s="219"/>
      <c r="O1420" s="219"/>
      <c r="P1420" s="219"/>
      <c r="Q1420" s="219"/>
      <c r="R1420" s="219"/>
      <c r="S1420" s="219"/>
      <c r="T1420" s="219"/>
      <c r="U1420" s="219"/>
      <c r="V1420" s="219"/>
      <c r="W1420" s="219"/>
      <c r="X1420" s="219"/>
      <c r="Y1420" s="219"/>
      <c r="Z1420" s="219"/>
      <c r="AA1420" s="219"/>
      <c r="AB1420" s="219"/>
      <c r="AC1420" s="219"/>
      <c r="AD1420" s="219"/>
      <c r="AE1420" s="219"/>
      <c r="AF1420" s="219"/>
      <c r="AG1420" s="219"/>
      <c r="AH1420" s="219"/>
      <c r="AI1420" s="219"/>
      <c r="AJ1420" s="219"/>
      <c r="AK1420" s="219"/>
      <c r="AL1420" s="219"/>
      <c r="AM1420" s="219"/>
      <c r="AN1420" s="219"/>
      <c r="AO1420" s="219"/>
      <c r="AP1420" s="219"/>
      <c r="AQ1420" s="219"/>
      <c r="AR1420" s="219"/>
      <c r="AS1420" s="219"/>
      <c r="AT1420" s="219"/>
      <c r="AU1420" s="219"/>
      <c r="AV1420" s="219"/>
      <c r="AW1420" s="219"/>
      <c r="AX1420" s="219"/>
      <c r="AY1420" s="219"/>
    </row>
    <row r="1421" spans="1:51" ht="18" x14ac:dyDescent="0.25">
      <c r="A1421" s="251"/>
      <c r="B1421" s="219"/>
      <c r="C1421" s="219"/>
      <c r="D1421" s="219"/>
      <c r="E1421" s="219"/>
      <c r="F1421" s="219"/>
      <c r="G1421" s="219"/>
      <c r="H1421" s="219"/>
      <c r="I1421" s="219"/>
      <c r="J1421" s="219"/>
      <c r="K1421" s="219"/>
      <c r="L1421" s="219"/>
      <c r="M1421" s="219"/>
      <c r="N1421" s="219"/>
      <c r="O1421" s="219"/>
      <c r="P1421" s="219"/>
      <c r="Q1421" s="219"/>
      <c r="R1421" s="219"/>
      <c r="S1421" s="219"/>
      <c r="T1421" s="219"/>
      <c r="U1421" s="219"/>
      <c r="V1421" s="219"/>
      <c r="W1421" s="219"/>
      <c r="X1421" s="219"/>
      <c r="Y1421" s="219"/>
      <c r="Z1421" s="219"/>
      <c r="AA1421" s="219"/>
      <c r="AB1421" s="219"/>
      <c r="AC1421" s="219"/>
      <c r="AD1421" s="219"/>
      <c r="AE1421" s="219"/>
      <c r="AF1421" s="219"/>
      <c r="AG1421" s="219"/>
      <c r="AH1421" s="219"/>
      <c r="AI1421" s="219"/>
      <c r="AJ1421" s="219"/>
      <c r="AK1421" s="219"/>
      <c r="AL1421" s="219"/>
      <c r="AM1421" s="219"/>
      <c r="AN1421" s="219"/>
      <c r="AO1421" s="219"/>
      <c r="AP1421" s="219"/>
      <c r="AQ1421" s="219"/>
      <c r="AR1421" s="219"/>
      <c r="AS1421" s="219"/>
      <c r="AT1421" s="219"/>
      <c r="AU1421" s="219"/>
      <c r="AV1421" s="219"/>
      <c r="AW1421" s="219"/>
      <c r="AX1421" s="219"/>
      <c r="AY1421" s="219"/>
    </row>
    <row r="1422" spans="1:51" ht="15" x14ac:dyDescent="0.25">
      <c r="A1422" s="250"/>
      <c r="B1422" s="239"/>
      <c r="C1422" s="239"/>
      <c r="D1422" s="239"/>
      <c r="E1422" s="239"/>
      <c r="F1422" s="239"/>
      <c r="G1422" s="239"/>
      <c r="H1422" s="239"/>
      <c r="I1422" s="239"/>
      <c r="J1422" s="239"/>
      <c r="K1422" s="239"/>
      <c r="L1422" s="239"/>
      <c r="M1422" s="239"/>
      <c r="N1422" s="239"/>
      <c r="O1422" s="239"/>
      <c r="P1422" s="239"/>
      <c r="Q1422" s="239"/>
      <c r="R1422" s="239"/>
      <c r="S1422" s="239"/>
      <c r="T1422" s="239"/>
      <c r="U1422" s="239"/>
      <c r="V1422" s="239"/>
      <c r="W1422" s="239"/>
      <c r="X1422" s="239"/>
      <c r="Y1422" s="239"/>
      <c r="Z1422" s="239"/>
      <c r="AA1422" s="239"/>
      <c r="AB1422" s="239"/>
      <c r="AC1422" s="239"/>
      <c r="AD1422" s="239"/>
      <c r="AE1422" s="239"/>
      <c r="AF1422" s="239"/>
      <c r="AG1422" s="239"/>
      <c r="AH1422" s="239"/>
      <c r="AI1422" s="239"/>
      <c r="AJ1422" s="239"/>
      <c r="AK1422" s="239"/>
      <c r="AL1422" s="239"/>
      <c r="AM1422" s="239"/>
      <c r="AN1422" s="239"/>
      <c r="AO1422" s="239"/>
      <c r="AP1422" s="239"/>
      <c r="AQ1422" s="239"/>
      <c r="AR1422" s="239"/>
      <c r="AS1422" s="239"/>
      <c r="AT1422" s="239"/>
      <c r="AU1422" s="239"/>
      <c r="AV1422" s="239"/>
      <c r="AW1422" s="239"/>
      <c r="AX1422" s="239"/>
      <c r="AY1422" s="239"/>
    </row>
    <row r="1423" spans="1:51" ht="18" x14ac:dyDescent="0.2">
      <c r="A1423" s="255"/>
      <c r="B1423" s="219"/>
      <c r="C1423" s="219"/>
      <c r="D1423" s="219"/>
      <c r="E1423" s="219"/>
      <c r="F1423" s="219"/>
      <c r="G1423" s="219"/>
      <c r="H1423" s="219"/>
      <c r="I1423" s="219"/>
      <c r="J1423" s="219"/>
      <c r="K1423" s="219"/>
      <c r="L1423" s="219"/>
      <c r="M1423" s="219"/>
      <c r="N1423" s="219"/>
      <c r="O1423" s="219"/>
      <c r="P1423" s="219"/>
      <c r="Q1423" s="219"/>
      <c r="R1423" s="219"/>
      <c r="S1423" s="219"/>
      <c r="T1423" s="219"/>
      <c r="U1423" s="219"/>
      <c r="V1423" s="219"/>
      <c r="W1423" s="219"/>
      <c r="X1423" s="219"/>
      <c r="Y1423" s="219"/>
      <c r="Z1423" s="219"/>
      <c r="AA1423" s="219"/>
      <c r="AB1423" s="219"/>
      <c r="AC1423" s="219"/>
      <c r="AD1423" s="219"/>
      <c r="AE1423" s="219"/>
      <c r="AF1423" s="219"/>
      <c r="AG1423" s="219"/>
      <c r="AH1423" s="219"/>
      <c r="AI1423" s="219"/>
      <c r="AJ1423" s="219"/>
      <c r="AK1423" s="219"/>
      <c r="AL1423" s="219"/>
      <c r="AM1423" s="219"/>
      <c r="AN1423" s="219"/>
      <c r="AO1423" s="219"/>
      <c r="AP1423" s="219"/>
      <c r="AQ1423" s="219"/>
      <c r="AR1423" s="219"/>
      <c r="AS1423" s="219"/>
      <c r="AT1423" s="219"/>
      <c r="AU1423" s="219"/>
      <c r="AV1423" s="219"/>
      <c r="AW1423" s="219"/>
      <c r="AX1423" s="219"/>
      <c r="AY1423" s="219"/>
    </row>
    <row r="1424" spans="1:51" ht="15" x14ac:dyDescent="0.25">
      <c r="A1424" s="250"/>
      <c r="B1424" s="239"/>
      <c r="C1424" s="239"/>
      <c r="D1424" s="239"/>
      <c r="E1424" s="239"/>
      <c r="F1424" s="239"/>
      <c r="G1424" s="239"/>
      <c r="H1424" s="239"/>
      <c r="I1424" s="239"/>
      <c r="J1424" s="239"/>
      <c r="K1424" s="239"/>
      <c r="L1424" s="239"/>
      <c r="M1424" s="239"/>
      <c r="N1424" s="239"/>
      <c r="O1424" s="239"/>
      <c r="P1424" s="239"/>
      <c r="Q1424" s="239"/>
      <c r="R1424" s="239"/>
      <c r="S1424" s="239"/>
      <c r="T1424" s="239"/>
      <c r="U1424" s="239"/>
      <c r="V1424" s="239"/>
      <c r="W1424" s="239"/>
      <c r="X1424" s="239"/>
      <c r="Y1424" s="239"/>
      <c r="Z1424" s="239"/>
      <c r="AA1424" s="239"/>
      <c r="AB1424" s="239"/>
      <c r="AC1424" s="239"/>
      <c r="AD1424" s="239"/>
      <c r="AE1424" s="239"/>
      <c r="AF1424" s="239"/>
      <c r="AG1424" s="239"/>
      <c r="AH1424" s="239"/>
      <c r="AI1424" s="239"/>
      <c r="AJ1424" s="239"/>
      <c r="AK1424" s="239"/>
      <c r="AL1424" s="239"/>
      <c r="AM1424" s="239"/>
      <c r="AN1424" s="239"/>
      <c r="AO1424" s="239"/>
      <c r="AP1424" s="239"/>
      <c r="AQ1424" s="239"/>
      <c r="AR1424" s="239"/>
      <c r="AS1424" s="239"/>
      <c r="AT1424" s="239"/>
      <c r="AU1424" s="239"/>
      <c r="AV1424" s="239"/>
      <c r="AW1424" s="239"/>
      <c r="AX1424" s="239"/>
      <c r="AY1424" s="239"/>
    </row>
    <row r="1425" spans="1:51" ht="18" x14ac:dyDescent="0.2">
      <c r="A1425" s="255"/>
      <c r="B1425" s="219"/>
      <c r="C1425" s="219"/>
      <c r="D1425" s="219"/>
      <c r="E1425" s="219"/>
      <c r="F1425" s="219"/>
      <c r="G1425" s="219"/>
      <c r="H1425" s="219"/>
      <c r="I1425" s="219"/>
      <c r="J1425" s="219"/>
      <c r="K1425" s="219"/>
      <c r="L1425" s="219"/>
      <c r="M1425" s="219"/>
      <c r="N1425" s="219"/>
      <c r="O1425" s="219"/>
      <c r="P1425" s="219"/>
      <c r="Q1425" s="219"/>
      <c r="R1425" s="219"/>
      <c r="S1425" s="219"/>
      <c r="T1425" s="219"/>
      <c r="U1425" s="219"/>
      <c r="V1425" s="219"/>
      <c r="W1425" s="219"/>
      <c r="X1425" s="219"/>
      <c r="Y1425" s="219"/>
      <c r="Z1425" s="219"/>
      <c r="AA1425" s="219"/>
      <c r="AB1425" s="219"/>
      <c r="AC1425" s="219"/>
      <c r="AD1425" s="219"/>
      <c r="AE1425" s="219"/>
      <c r="AF1425" s="219"/>
      <c r="AG1425" s="219"/>
      <c r="AH1425" s="219"/>
      <c r="AI1425" s="219"/>
      <c r="AJ1425" s="219"/>
      <c r="AK1425" s="219"/>
      <c r="AL1425" s="219"/>
      <c r="AM1425" s="219"/>
      <c r="AN1425" s="219"/>
      <c r="AO1425" s="219"/>
      <c r="AP1425" s="219"/>
      <c r="AQ1425" s="219"/>
      <c r="AR1425" s="219"/>
      <c r="AS1425" s="219"/>
      <c r="AT1425" s="219"/>
      <c r="AU1425" s="219"/>
      <c r="AV1425" s="219"/>
      <c r="AW1425" s="219"/>
      <c r="AX1425" s="219"/>
      <c r="AY1425" s="219"/>
    </row>
    <row r="1426" spans="1:51" ht="15" x14ac:dyDescent="0.25">
      <c r="A1426" s="250"/>
      <c r="B1426" s="239"/>
      <c r="C1426" s="239"/>
      <c r="D1426" s="239"/>
      <c r="E1426" s="239"/>
      <c r="F1426" s="239"/>
      <c r="G1426" s="239"/>
      <c r="H1426" s="239"/>
      <c r="I1426" s="239"/>
      <c r="J1426" s="239"/>
      <c r="K1426" s="239"/>
      <c r="L1426" s="239"/>
      <c r="M1426" s="239"/>
      <c r="N1426" s="239"/>
      <c r="O1426" s="239"/>
      <c r="P1426" s="239"/>
      <c r="Q1426" s="239"/>
      <c r="R1426" s="239"/>
      <c r="S1426" s="239"/>
      <c r="T1426" s="239"/>
      <c r="U1426" s="239"/>
      <c r="V1426" s="239"/>
      <c r="W1426" s="239"/>
      <c r="X1426" s="239"/>
      <c r="Y1426" s="239"/>
      <c r="Z1426" s="239"/>
      <c r="AA1426" s="239"/>
      <c r="AB1426" s="239"/>
      <c r="AC1426" s="239"/>
      <c r="AD1426" s="239"/>
      <c r="AE1426" s="239"/>
      <c r="AF1426" s="239"/>
      <c r="AG1426" s="239"/>
      <c r="AH1426" s="239"/>
      <c r="AI1426" s="239"/>
      <c r="AJ1426" s="239"/>
      <c r="AK1426" s="239"/>
      <c r="AL1426" s="239"/>
      <c r="AM1426" s="239"/>
      <c r="AN1426" s="239"/>
      <c r="AO1426" s="239"/>
      <c r="AP1426" s="239"/>
      <c r="AQ1426" s="239"/>
      <c r="AR1426" s="239"/>
      <c r="AS1426" s="239"/>
      <c r="AT1426" s="239"/>
      <c r="AU1426" s="239"/>
      <c r="AV1426" s="239"/>
      <c r="AW1426" s="239"/>
      <c r="AX1426" s="239"/>
      <c r="AY1426" s="239"/>
    </row>
    <row r="1427" spans="1:51" ht="15" x14ac:dyDescent="0.25">
      <c r="A1427" s="250"/>
      <c r="B1427" s="239"/>
      <c r="C1427" s="239"/>
      <c r="D1427" s="239"/>
      <c r="E1427" s="239"/>
      <c r="F1427" s="239"/>
      <c r="G1427" s="239"/>
      <c r="H1427" s="239"/>
      <c r="I1427" s="239"/>
      <c r="J1427" s="239"/>
      <c r="K1427" s="239"/>
      <c r="L1427" s="239"/>
      <c r="M1427" s="239"/>
      <c r="N1427" s="239"/>
      <c r="O1427" s="239"/>
      <c r="P1427" s="239"/>
      <c r="Q1427" s="239"/>
      <c r="R1427" s="239"/>
      <c r="S1427" s="239"/>
      <c r="T1427" s="239"/>
      <c r="U1427" s="239"/>
      <c r="V1427" s="239"/>
      <c r="W1427" s="239"/>
      <c r="X1427" s="239"/>
      <c r="Y1427" s="239"/>
      <c r="Z1427" s="239"/>
      <c r="AA1427" s="239"/>
      <c r="AB1427" s="239"/>
      <c r="AC1427" s="239"/>
      <c r="AD1427" s="239"/>
      <c r="AE1427" s="239"/>
      <c r="AF1427" s="239"/>
      <c r="AG1427" s="239"/>
      <c r="AH1427" s="239"/>
      <c r="AI1427" s="239"/>
      <c r="AJ1427" s="239"/>
      <c r="AK1427" s="239"/>
      <c r="AL1427" s="239"/>
      <c r="AM1427" s="239"/>
      <c r="AN1427" s="239"/>
      <c r="AO1427" s="239"/>
      <c r="AP1427" s="239"/>
      <c r="AQ1427" s="239"/>
      <c r="AR1427" s="239"/>
      <c r="AS1427" s="239"/>
      <c r="AT1427" s="239"/>
      <c r="AU1427" s="239"/>
      <c r="AV1427" s="239"/>
      <c r="AW1427" s="239"/>
      <c r="AX1427" s="239"/>
      <c r="AY1427" s="239"/>
    </row>
    <row r="1428" spans="1:51" ht="18" x14ac:dyDescent="0.2">
      <c r="A1428" s="255"/>
      <c r="B1428" s="219"/>
      <c r="C1428" s="219"/>
      <c r="D1428" s="219"/>
      <c r="E1428" s="219"/>
      <c r="F1428" s="219"/>
      <c r="G1428" s="219"/>
      <c r="H1428" s="219"/>
      <c r="I1428" s="219"/>
      <c r="J1428" s="219"/>
      <c r="K1428" s="219"/>
      <c r="L1428" s="219"/>
      <c r="M1428" s="219"/>
      <c r="N1428" s="219"/>
      <c r="O1428" s="219"/>
      <c r="P1428" s="219"/>
      <c r="Q1428" s="219"/>
      <c r="R1428" s="219"/>
      <c r="S1428" s="219"/>
      <c r="T1428" s="219"/>
      <c r="U1428" s="219"/>
      <c r="V1428" s="219"/>
      <c r="W1428" s="219"/>
      <c r="X1428" s="219"/>
      <c r="Y1428" s="219"/>
      <c r="Z1428" s="219"/>
      <c r="AA1428" s="219"/>
      <c r="AB1428" s="219"/>
      <c r="AC1428" s="219"/>
      <c r="AD1428" s="219"/>
      <c r="AE1428" s="219"/>
      <c r="AF1428" s="219"/>
      <c r="AG1428" s="219"/>
      <c r="AH1428" s="219"/>
      <c r="AI1428" s="219"/>
      <c r="AJ1428" s="219"/>
      <c r="AK1428" s="219"/>
      <c r="AL1428" s="219"/>
      <c r="AM1428" s="219"/>
      <c r="AN1428" s="219"/>
      <c r="AO1428" s="219"/>
      <c r="AP1428" s="219"/>
      <c r="AQ1428" s="219"/>
      <c r="AR1428" s="219"/>
      <c r="AS1428" s="219"/>
      <c r="AT1428" s="219"/>
      <c r="AU1428" s="219"/>
      <c r="AV1428" s="219"/>
      <c r="AW1428" s="219"/>
      <c r="AX1428" s="219"/>
      <c r="AY1428" s="219"/>
    </row>
    <row r="1429" spans="1:51" ht="18" x14ac:dyDescent="0.25">
      <c r="A1429" s="251"/>
      <c r="B1429" s="219"/>
      <c r="C1429" s="219"/>
      <c r="D1429" s="219"/>
      <c r="E1429" s="219"/>
      <c r="F1429" s="219"/>
      <c r="G1429" s="219"/>
      <c r="H1429" s="219"/>
      <c r="I1429" s="219"/>
      <c r="J1429" s="219"/>
      <c r="K1429" s="219"/>
      <c r="L1429" s="219"/>
      <c r="M1429" s="219"/>
      <c r="N1429" s="219"/>
      <c r="O1429" s="219"/>
      <c r="P1429" s="219"/>
      <c r="Q1429" s="219"/>
      <c r="R1429" s="219"/>
      <c r="S1429" s="219"/>
      <c r="T1429" s="219"/>
      <c r="U1429" s="219"/>
      <c r="V1429" s="219"/>
      <c r="W1429" s="219"/>
      <c r="X1429" s="219"/>
      <c r="Y1429" s="219"/>
      <c r="Z1429" s="219"/>
      <c r="AA1429" s="219"/>
      <c r="AB1429" s="219"/>
      <c r="AC1429" s="219"/>
      <c r="AD1429" s="219"/>
      <c r="AE1429" s="219"/>
      <c r="AF1429" s="219"/>
      <c r="AG1429" s="219"/>
      <c r="AH1429" s="219"/>
      <c r="AI1429" s="219"/>
      <c r="AJ1429" s="219"/>
      <c r="AK1429" s="219"/>
      <c r="AL1429" s="219"/>
      <c r="AM1429" s="219"/>
      <c r="AN1429" s="219"/>
      <c r="AO1429" s="219"/>
      <c r="AP1429" s="219"/>
      <c r="AQ1429" s="219"/>
      <c r="AR1429" s="219"/>
      <c r="AS1429" s="219"/>
      <c r="AT1429" s="219"/>
      <c r="AU1429" s="219"/>
      <c r="AV1429" s="219"/>
      <c r="AW1429" s="219"/>
      <c r="AX1429" s="219"/>
      <c r="AY1429" s="219"/>
    </row>
    <row r="1430" spans="1:51" ht="18" x14ac:dyDescent="0.25">
      <c r="A1430" s="251"/>
      <c r="B1430" s="219"/>
      <c r="C1430" s="219"/>
      <c r="D1430" s="219"/>
      <c r="E1430" s="219"/>
      <c r="F1430" s="219"/>
      <c r="G1430" s="219"/>
      <c r="H1430" s="219"/>
      <c r="I1430" s="219"/>
      <c r="J1430" s="219"/>
      <c r="K1430" s="219"/>
      <c r="L1430" s="219"/>
      <c r="M1430" s="219"/>
      <c r="N1430" s="219"/>
      <c r="O1430" s="219"/>
      <c r="P1430" s="219"/>
      <c r="Q1430" s="219"/>
      <c r="R1430" s="219"/>
      <c r="S1430" s="219"/>
      <c r="T1430" s="219"/>
      <c r="U1430" s="219"/>
      <c r="V1430" s="219"/>
      <c r="W1430" s="219"/>
      <c r="X1430" s="219"/>
      <c r="Y1430" s="219"/>
      <c r="Z1430" s="219"/>
      <c r="AA1430" s="219"/>
      <c r="AB1430" s="219"/>
      <c r="AC1430" s="219"/>
      <c r="AD1430" s="219"/>
      <c r="AE1430" s="219"/>
      <c r="AF1430" s="219"/>
      <c r="AG1430" s="219"/>
      <c r="AH1430" s="219"/>
      <c r="AI1430" s="219"/>
      <c r="AJ1430" s="219"/>
      <c r="AK1430" s="219"/>
      <c r="AL1430" s="219"/>
      <c r="AM1430" s="219"/>
      <c r="AN1430" s="219"/>
      <c r="AO1430" s="219"/>
      <c r="AP1430" s="219"/>
      <c r="AQ1430" s="219"/>
      <c r="AR1430" s="219"/>
      <c r="AS1430" s="219"/>
      <c r="AT1430" s="219"/>
      <c r="AU1430" s="219"/>
      <c r="AV1430" s="219"/>
      <c r="AW1430" s="219"/>
      <c r="AX1430" s="219"/>
      <c r="AY1430" s="219"/>
    </row>
    <row r="1431" spans="1:51" ht="15" x14ac:dyDescent="0.25">
      <c r="A1431" s="250"/>
      <c r="B1431" s="239"/>
      <c r="C1431" s="239"/>
      <c r="D1431" s="239"/>
      <c r="E1431" s="239"/>
      <c r="F1431" s="239"/>
      <c r="G1431" s="239"/>
      <c r="H1431" s="239"/>
      <c r="I1431" s="239"/>
      <c r="J1431" s="239"/>
      <c r="K1431" s="239"/>
      <c r="L1431" s="239"/>
      <c r="M1431" s="239"/>
      <c r="N1431" s="239"/>
      <c r="O1431" s="239"/>
      <c r="P1431" s="239"/>
      <c r="Q1431" s="239"/>
      <c r="R1431" s="239"/>
      <c r="S1431" s="239"/>
      <c r="T1431" s="239"/>
      <c r="U1431" s="239"/>
      <c r="V1431" s="239"/>
      <c r="W1431" s="239"/>
      <c r="X1431" s="239"/>
      <c r="Y1431" s="239"/>
      <c r="Z1431" s="239"/>
      <c r="AA1431" s="239"/>
      <c r="AB1431" s="239"/>
      <c r="AC1431" s="239"/>
      <c r="AD1431" s="239"/>
      <c r="AE1431" s="239"/>
      <c r="AF1431" s="239"/>
      <c r="AG1431" s="239"/>
      <c r="AH1431" s="239"/>
      <c r="AI1431" s="239"/>
      <c r="AJ1431" s="239"/>
      <c r="AK1431" s="239"/>
      <c r="AL1431" s="239"/>
      <c r="AM1431" s="239"/>
      <c r="AN1431" s="239"/>
      <c r="AO1431" s="239"/>
      <c r="AP1431" s="239"/>
      <c r="AQ1431" s="239"/>
      <c r="AR1431" s="239"/>
      <c r="AS1431" s="239"/>
      <c r="AT1431" s="239"/>
      <c r="AU1431" s="239"/>
      <c r="AV1431" s="239"/>
      <c r="AW1431" s="239"/>
      <c r="AX1431" s="239"/>
      <c r="AY1431" s="239"/>
    </row>
    <row r="1432" spans="1:51" ht="18" x14ac:dyDescent="0.2">
      <c r="A1432" s="253"/>
      <c r="B1432" s="219"/>
      <c r="C1432" s="219"/>
      <c r="D1432" s="219"/>
      <c r="E1432" s="219"/>
      <c r="F1432" s="219"/>
      <c r="G1432" s="219"/>
      <c r="H1432" s="219"/>
      <c r="I1432" s="219"/>
      <c r="J1432" s="219"/>
      <c r="K1432" s="219"/>
      <c r="L1432" s="219"/>
      <c r="M1432" s="219"/>
      <c r="N1432" s="219"/>
      <c r="O1432" s="219"/>
      <c r="P1432" s="219"/>
      <c r="Q1432" s="219"/>
      <c r="R1432" s="219"/>
      <c r="S1432" s="219"/>
      <c r="T1432" s="219"/>
      <c r="U1432" s="219"/>
      <c r="V1432" s="219"/>
      <c r="W1432" s="219"/>
      <c r="X1432" s="219"/>
      <c r="Y1432" s="219"/>
      <c r="Z1432" s="219"/>
      <c r="AA1432" s="219"/>
      <c r="AB1432" s="219"/>
      <c r="AC1432" s="219"/>
      <c r="AD1432" s="219"/>
      <c r="AE1432" s="219"/>
      <c r="AF1432" s="219"/>
      <c r="AG1432" s="219"/>
      <c r="AH1432" s="219"/>
      <c r="AI1432" s="219"/>
      <c r="AJ1432" s="219"/>
      <c r="AK1432" s="219"/>
      <c r="AL1432" s="219"/>
      <c r="AM1432" s="219"/>
      <c r="AN1432" s="219"/>
      <c r="AO1432" s="219"/>
      <c r="AP1432" s="219"/>
      <c r="AQ1432" s="219"/>
      <c r="AR1432" s="219"/>
      <c r="AS1432" s="219"/>
      <c r="AT1432" s="219"/>
      <c r="AU1432" s="219"/>
      <c r="AV1432" s="219"/>
      <c r="AW1432" s="219"/>
      <c r="AX1432" s="219"/>
      <c r="AY1432" s="219"/>
    </row>
    <row r="1433" spans="1:51" ht="18" x14ac:dyDescent="0.25">
      <c r="A1433" s="251"/>
      <c r="B1433" s="219"/>
      <c r="C1433" s="219"/>
      <c r="D1433" s="219"/>
      <c r="E1433" s="219"/>
      <c r="F1433" s="219"/>
      <c r="G1433" s="219"/>
      <c r="H1433" s="219"/>
      <c r="I1433" s="219"/>
      <c r="J1433" s="219"/>
      <c r="K1433" s="219"/>
      <c r="L1433" s="219"/>
      <c r="M1433" s="219"/>
      <c r="N1433" s="219"/>
      <c r="O1433" s="219"/>
      <c r="P1433" s="219"/>
      <c r="Q1433" s="219"/>
      <c r="R1433" s="219"/>
      <c r="S1433" s="219"/>
      <c r="T1433" s="219"/>
      <c r="U1433" s="219"/>
      <c r="V1433" s="219"/>
      <c r="W1433" s="219"/>
      <c r="X1433" s="219"/>
      <c r="Y1433" s="219"/>
      <c r="Z1433" s="219"/>
      <c r="AA1433" s="219"/>
      <c r="AB1433" s="219"/>
      <c r="AC1433" s="219"/>
      <c r="AD1433" s="219"/>
      <c r="AE1433" s="219"/>
      <c r="AF1433" s="219"/>
      <c r="AG1433" s="219"/>
      <c r="AH1433" s="219"/>
      <c r="AI1433" s="219"/>
      <c r="AJ1433" s="219"/>
      <c r="AK1433" s="219"/>
      <c r="AL1433" s="219"/>
      <c r="AM1433" s="219"/>
      <c r="AN1433" s="219"/>
      <c r="AO1433" s="219"/>
      <c r="AP1433" s="219"/>
      <c r="AQ1433" s="219"/>
      <c r="AR1433" s="219"/>
      <c r="AS1433" s="219"/>
      <c r="AT1433" s="219"/>
      <c r="AU1433" s="219"/>
      <c r="AV1433" s="219"/>
      <c r="AW1433" s="219"/>
      <c r="AX1433" s="219"/>
      <c r="AY1433" s="219"/>
    </row>
    <row r="1434" spans="1:51" ht="18" x14ac:dyDescent="0.25">
      <c r="A1434" s="251"/>
      <c r="B1434" s="219"/>
      <c r="C1434" s="219"/>
      <c r="D1434" s="219"/>
      <c r="E1434" s="219"/>
      <c r="F1434" s="219"/>
      <c r="G1434" s="219"/>
      <c r="H1434" s="219"/>
      <c r="I1434" s="219"/>
      <c r="J1434" s="219"/>
      <c r="K1434" s="219"/>
      <c r="L1434" s="219"/>
      <c r="M1434" s="219"/>
      <c r="N1434" s="219"/>
      <c r="O1434" s="219"/>
      <c r="P1434" s="219"/>
      <c r="Q1434" s="219"/>
      <c r="R1434" s="219"/>
      <c r="S1434" s="219"/>
      <c r="T1434" s="219"/>
      <c r="U1434" s="219"/>
      <c r="V1434" s="219"/>
      <c r="W1434" s="219"/>
      <c r="X1434" s="219"/>
      <c r="Y1434" s="219"/>
      <c r="Z1434" s="219"/>
      <c r="AA1434" s="219"/>
      <c r="AB1434" s="219"/>
      <c r="AC1434" s="219"/>
      <c r="AD1434" s="219"/>
      <c r="AE1434" s="219"/>
      <c r="AF1434" s="219"/>
      <c r="AG1434" s="219"/>
      <c r="AH1434" s="219"/>
      <c r="AI1434" s="219"/>
      <c r="AJ1434" s="219"/>
      <c r="AK1434" s="219"/>
      <c r="AL1434" s="219"/>
      <c r="AM1434" s="219"/>
      <c r="AN1434" s="219"/>
      <c r="AO1434" s="219"/>
      <c r="AP1434" s="219"/>
      <c r="AQ1434" s="219"/>
      <c r="AR1434" s="219"/>
      <c r="AS1434" s="219"/>
      <c r="AT1434" s="219"/>
      <c r="AU1434" s="219"/>
      <c r="AV1434" s="219"/>
      <c r="AW1434" s="219"/>
      <c r="AX1434" s="219"/>
      <c r="AY1434" s="219"/>
    </row>
    <row r="1435" spans="1:51" ht="15" x14ac:dyDescent="0.25">
      <c r="A1435" s="250"/>
      <c r="B1435" s="239"/>
      <c r="C1435" s="239"/>
      <c r="D1435" s="239"/>
      <c r="E1435" s="239"/>
      <c r="F1435" s="239"/>
      <c r="G1435" s="239"/>
      <c r="H1435" s="239"/>
      <c r="I1435" s="239"/>
      <c r="J1435" s="239"/>
      <c r="K1435" s="239"/>
      <c r="L1435" s="239"/>
      <c r="M1435" s="239"/>
      <c r="N1435" s="239"/>
      <c r="O1435" s="239"/>
      <c r="P1435" s="239"/>
      <c r="Q1435" s="239"/>
      <c r="R1435" s="239"/>
      <c r="S1435" s="239"/>
      <c r="T1435" s="239"/>
      <c r="U1435" s="239"/>
      <c r="V1435" s="239"/>
      <c r="W1435" s="239"/>
      <c r="X1435" s="239"/>
      <c r="Y1435" s="239"/>
      <c r="Z1435" s="239"/>
      <c r="AA1435" s="239"/>
      <c r="AB1435" s="239"/>
      <c r="AC1435" s="239"/>
      <c r="AD1435" s="239"/>
      <c r="AE1435" s="239"/>
      <c r="AF1435" s="239"/>
      <c r="AG1435" s="239"/>
      <c r="AH1435" s="239"/>
      <c r="AI1435" s="239"/>
      <c r="AJ1435" s="239"/>
      <c r="AK1435" s="239"/>
      <c r="AL1435" s="239"/>
      <c r="AM1435" s="239"/>
      <c r="AN1435" s="239"/>
      <c r="AO1435" s="239"/>
      <c r="AP1435" s="239"/>
      <c r="AQ1435" s="239"/>
      <c r="AR1435" s="239"/>
      <c r="AS1435" s="239"/>
      <c r="AT1435" s="239"/>
      <c r="AU1435" s="239"/>
      <c r="AV1435" s="239"/>
      <c r="AW1435" s="239"/>
      <c r="AX1435" s="239"/>
      <c r="AY1435" s="239"/>
    </row>
    <row r="1436" spans="1:51" ht="15" x14ac:dyDescent="0.25">
      <c r="A1436" s="250"/>
      <c r="B1436" s="239"/>
      <c r="C1436" s="239"/>
      <c r="D1436" s="239"/>
      <c r="E1436" s="239"/>
      <c r="F1436" s="239"/>
      <c r="G1436" s="239"/>
      <c r="H1436" s="239"/>
      <c r="I1436" s="239"/>
      <c r="J1436" s="239"/>
      <c r="K1436" s="239"/>
      <c r="L1436" s="239"/>
      <c r="M1436" s="239"/>
      <c r="N1436" s="239"/>
      <c r="O1436" s="239"/>
      <c r="P1436" s="239"/>
      <c r="Q1436" s="239"/>
      <c r="R1436" s="239"/>
      <c r="S1436" s="239"/>
      <c r="T1436" s="239"/>
      <c r="U1436" s="239"/>
      <c r="V1436" s="239"/>
      <c r="W1436" s="239"/>
      <c r="X1436" s="239"/>
      <c r="Y1436" s="239"/>
      <c r="Z1436" s="239"/>
      <c r="AA1436" s="239"/>
      <c r="AB1436" s="239"/>
      <c r="AC1436" s="239"/>
      <c r="AD1436" s="239"/>
      <c r="AE1436" s="239"/>
      <c r="AF1436" s="239"/>
      <c r="AG1436" s="239"/>
      <c r="AH1436" s="239"/>
      <c r="AI1436" s="239"/>
      <c r="AJ1436" s="239"/>
      <c r="AK1436" s="239"/>
      <c r="AL1436" s="239"/>
      <c r="AM1436" s="239"/>
      <c r="AN1436" s="239"/>
      <c r="AO1436" s="239"/>
      <c r="AP1436" s="239"/>
      <c r="AQ1436" s="239"/>
      <c r="AR1436" s="239"/>
      <c r="AS1436" s="239"/>
      <c r="AT1436" s="239"/>
      <c r="AU1436" s="239"/>
      <c r="AV1436" s="239"/>
      <c r="AW1436" s="239"/>
      <c r="AX1436" s="239"/>
      <c r="AY1436" s="239"/>
    </row>
    <row r="1437" spans="1:51" ht="15" x14ac:dyDescent="0.25">
      <c r="A1437" s="250"/>
      <c r="B1437" s="239"/>
      <c r="C1437" s="239"/>
      <c r="D1437" s="239"/>
      <c r="E1437" s="239"/>
      <c r="F1437" s="239"/>
      <c r="G1437" s="239"/>
      <c r="H1437" s="239"/>
      <c r="I1437" s="239"/>
      <c r="J1437" s="239"/>
      <c r="K1437" s="239"/>
      <c r="L1437" s="239"/>
      <c r="M1437" s="239"/>
      <c r="N1437" s="239"/>
      <c r="O1437" s="239"/>
      <c r="P1437" s="239"/>
      <c r="Q1437" s="239"/>
      <c r="R1437" s="239"/>
      <c r="S1437" s="239"/>
      <c r="T1437" s="239"/>
      <c r="U1437" s="239"/>
      <c r="V1437" s="239"/>
      <c r="W1437" s="239"/>
      <c r="X1437" s="239"/>
      <c r="Y1437" s="239"/>
      <c r="Z1437" s="239"/>
      <c r="AA1437" s="239"/>
      <c r="AB1437" s="239"/>
      <c r="AC1437" s="239"/>
      <c r="AD1437" s="239"/>
      <c r="AE1437" s="239"/>
      <c r="AF1437" s="239"/>
      <c r="AG1437" s="239"/>
      <c r="AH1437" s="239"/>
      <c r="AI1437" s="239"/>
      <c r="AJ1437" s="239"/>
      <c r="AK1437" s="239"/>
      <c r="AL1437" s="239"/>
      <c r="AM1437" s="239"/>
      <c r="AN1437" s="239"/>
      <c r="AO1437" s="239"/>
      <c r="AP1437" s="239"/>
      <c r="AQ1437" s="239"/>
      <c r="AR1437" s="239"/>
      <c r="AS1437" s="239"/>
      <c r="AT1437" s="239"/>
      <c r="AU1437" s="239"/>
      <c r="AV1437" s="239"/>
      <c r="AW1437" s="239"/>
      <c r="AX1437" s="239"/>
      <c r="AY1437" s="239"/>
    </row>
    <row r="1438" spans="1:51" ht="15" x14ac:dyDescent="0.25">
      <c r="A1438" s="250"/>
      <c r="B1438" s="239"/>
      <c r="C1438" s="239"/>
      <c r="D1438" s="239"/>
      <c r="E1438" s="239"/>
      <c r="F1438" s="239"/>
      <c r="G1438" s="239"/>
      <c r="H1438" s="239"/>
      <c r="I1438" s="239"/>
      <c r="J1438" s="239"/>
      <c r="K1438" s="239"/>
      <c r="L1438" s="239"/>
      <c r="M1438" s="239"/>
      <c r="N1438" s="239"/>
      <c r="O1438" s="239"/>
      <c r="P1438" s="239"/>
      <c r="Q1438" s="239"/>
      <c r="R1438" s="239"/>
      <c r="S1438" s="239"/>
      <c r="T1438" s="239"/>
      <c r="U1438" s="239"/>
      <c r="V1438" s="239"/>
      <c r="W1438" s="239"/>
      <c r="X1438" s="239"/>
      <c r="Y1438" s="239"/>
      <c r="Z1438" s="239"/>
      <c r="AA1438" s="239"/>
      <c r="AB1438" s="239"/>
      <c r="AC1438" s="239"/>
      <c r="AD1438" s="239"/>
      <c r="AE1438" s="239"/>
      <c r="AF1438" s="239"/>
      <c r="AG1438" s="239"/>
      <c r="AH1438" s="239"/>
      <c r="AI1438" s="239"/>
      <c r="AJ1438" s="239"/>
      <c r="AK1438" s="239"/>
      <c r="AL1438" s="239"/>
      <c r="AM1438" s="239"/>
      <c r="AN1438" s="239"/>
      <c r="AO1438" s="239"/>
      <c r="AP1438" s="239"/>
      <c r="AQ1438" s="239"/>
      <c r="AR1438" s="239"/>
      <c r="AS1438" s="239"/>
      <c r="AT1438" s="239"/>
      <c r="AU1438" s="239"/>
      <c r="AV1438" s="239"/>
      <c r="AW1438" s="239"/>
      <c r="AX1438" s="239"/>
      <c r="AY1438" s="239"/>
    </row>
    <row r="1439" spans="1:51" ht="15" x14ac:dyDescent="0.25">
      <c r="A1439" s="250"/>
      <c r="B1439" s="239"/>
      <c r="C1439" s="239"/>
      <c r="D1439" s="239"/>
      <c r="E1439" s="239"/>
      <c r="F1439" s="239"/>
      <c r="G1439" s="239"/>
      <c r="H1439" s="239"/>
      <c r="I1439" s="239"/>
      <c r="J1439" s="239"/>
      <c r="K1439" s="239"/>
      <c r="L1439" s="239"/>
      <c r="M1439" s="239"/>
      <c r="N1439" s="239"/>
      <c r="O1439" s="239"/>
      <c r="P1439" s="239"/>
      <c r="Q1439" s="239"/>
      <c r="R1439" s="239"/>
      <c r="S1439" s="239"/>
      <c r="T1439" s="239"/>
      <c r="U1439" s="239"/>
      <c r="V1439" s="239"/>
      <c r="W1439" s="239"/>
      <c r="X1439" s="239"/>
      <c r="Y1439" s="239"/>
      <c r="Z1439" s="239"/>
      <c r="AA1439" s="239"/>
      <c r="AB1439" s="239"/>
      <c r="AC1439" s="239"/>
      <c r="AD1439" s="239"/>
      <c r="AE1439" s="239"/>
      <c r="AF1439" s="239"/>
      <c r="AG1439" s="239"/>
      <c r="AH1439" s="239"/>
      <c r="AI1439" s="239"/>
      <c r="AJ1439" s="239"/>
      <c r="AK1439" s="239"/>
      <c r="AL1439" s="239"/>
      <c r="AM1439" s="239"/>
      <c r="AN1439" s="239"/>
      <c r="AO1439" s="239"/>
      <c r="AP1439" s="239"/>
      <c r="AQ1439" s="239"/>
      <c r="AR1439" s="239"/>
      <c r="AS1439" s="239"/>
      <c r="AT1439" s="239"/>
      <c r="AU1439" s="239"/>
      <c r="AV1439" s="239"/>
      <c r="AW1439" s="239"/>
      <c r="AX1439" s="239"/>
      <c r="AY1439" s="239"/>
    </row>
    <row r="1440" spans="1:51" ht="15" x14ac:dyDescent="0.25">
      <c r="A1440" s="250"/>
      <c r="B1440" s="239"/>
      <c r="C1440" s="239"/>
      <c r="D1440" s="239"/>
      <c r="E1440" s="239"/>
      <c r="F1440" s="239"/>
      <c r="G1440" s="239"/>
      <c r="H1440" s="239"/>
      <c r="I1440" s="239"/>
      <c r="J1440" s="239"/>
      <c r="K1440" s="239"/>
      <c r="L1440" s="239"/>
      <c r="M1440" s="239"/>
      <c r="N1440" s="239"/>
      <c r="O1440" s="239"/>
      <c r="P1440" s="239"/>
      <c r="Q1440" s="239"/>
      <c r="R1440" s="239"/>
      <c r="S1440" s="239"/>
      <c r="T1440" s="239"/>
      <c r="U1440" s="239"/>
      <c r="V1440" s="239"/>
      <c r="W1440" s="239"/>
      <c r="X1440" s="239"/>
      <c r="Y1440" s="239"/>
      <c r="Z1440" s="239"/>
      <c r="AA1440" s="239"/>
      <c r="AB1440" s="239"/>
      <c r="AC1440" s="239"/>
      <c r="AD1440" s="239"/>
      <c r="AE1440" s="239"/>
      <c r="AF1440" s="239"/>
      <c r="AG1440" s="239"/>
      <c r="AH1440" s="239"/>
      <c r="AI1440" s="239"/>
      <c r="AJ1440" s="239"/>
      <c r="AK1440" s="239"/>
      <c r="AL1440" s="239"/>
      <c r="AM1440" s="239"/>
      <c r="AN1440" s="239"/>
      <c r="AO1440" s="239"/>
      <c r="AP1440" s="239"/>
      <c r="AQ1440" s="239"/>
      <c r="AR1440" s="239"/>
      <c r="AS1440" s="239"/>
      <c r="AT1440" s="239"/>
      <c r="AU1440" s="239"/>
      <c r="AV1440" s="239"/>
      <c r="AW1440" s="239"/>
      <c r="AX1440" s="239"/>
      <c r="AY1440" s="239"/>
    </row>
    <row r="1441" spans="1:51" ht="18" x14ac:dyDescent="0.25">
      <c r="A1441" s="251"/>
      <c r="B1441" s="219"/>
      <c r="C1441" s="219"/>
      <c r="D1441" s="219"/>
      <c r="E1441" s="219"/>
      <c r="F1441" s="219"/>
      <c r="G1441" s="219"/>
      <c r="H1441" s="219"/>
      <c r="I1441" s="219"/>
      <c r="J1441" s="219"/>
      <c r="K1441" s="219"/>
      <c r="L1441" s="219"/>
      <c r="M1441" s="219"/>
      <c r="N1441" s="219"/>
      <c r="O1441" s="219"/>
      <c r="P1441" s="219"/>
      <c r="Q1441" s="219"/>
      <c r="R1441" s="219"/>
      <c r="S1441" s="219"/>
      <c r="T1441" s="219"/>
      <c r="U1441" s="219"/>
      <c r="V1441" s="219"/>
      <c r="W1441" s="219"/>
      <c r="X1441" s="219"/>
      <c r="Y1441" s="219"/>
      <c r="Z1441" s="219"/>
      <c r="AA1441" s="219"/>
      <c r="AB1441" s="219"/>
      <c r="AC1441" s="219"/>
      <c r="AD1441" s="219"/>
      <c r="AE1441" s="219"/>
      <c r="AF1441" s="219"/>
      <c r="AG1441" s="219"/>
      <c r="AH1441" s="219"/>
      <c r="AI1441" s="219"/>
      <c r="AJ1441" s="219"/>
      <c r="AK1441" s="219"/>
      <c r="AL1441" s="219"/>
      <c r="AM1441" s="219"/>
      <c r="AN1441" s="219"/>
      <c r="AO1441" s="219"/>
      <c r="AP1441" s="219"/>
      <c r="AQ1441" s="219"/>
      <c r="AR1441" s="219"/>
      <c r="AS1441" s="219"/>
      <c r="AT1441" s="219"/>
      <c r="AU1441" s="219"/>
      <c r="AV1441" s="219"/>
      <c r="AW1441" s="219"/>
      <c r="AX1441" s="219"/>
      <c r="AY1441" s="219"/>
    </row>
    <row r="1442" spans="1:51" ht="18" x14ac:dyDescent="0.25">
      <c r="A1442" s="251"/>
      <c r="B1442" s="219"/>
      <c r="C1442" s="219"/>
      <c r="D1442" s="219"/>
      <c r="E1442" s="219"/>
      <c r="F1442" s="219"/>
      <c r="G1442" s="219"/>
      <c r="H1442" s="219"/>
      <c r="I1442" s="219"/>
      <c r="J1442" s="219"/>
      <c r="K1442" s="219"/>
      <c r="L1442" s="219"/>
      <c r="M1442" s="219"/>
      <c r="N1442" s="219"/>
      <c r="O1442" s="219"/>
      <c r="P1442" s="219"/>
      <c r="Q1442" s="219"/>
      <c r="R1442" s="219"/>
      <c r="S1442" s="219"/>
      <c r="T1442" s="219"/>
      <c r="U1442" s="219"/>
      <c r="V1442" s="219"/>
      <c r="W1442" s="219"/>
      <c r="X1442" s="219"/>
      <c r="Y1442" s="219"/>
      <c r="Z1442" s="219"/>
      <c r="AA1442" s="219"/>
      <c r="AB1442" s="219"/>
      <c r="AC1442" s="219"/>
      <c r="AD1442" s="219"/>
      <c r="AE1442" s="219"/>
      <c r="AF1442" s="219"/>
      <c r="AG1442" s="219"/>
      <c r="AH1442" s="219"/>
      <c r="AI1442" s="219"/>
      <c r="AJ1442" s="219"/>
      <c r="AK1442" s="219"/>
      <c r="AL1442" s="219"/>
      <c r="AM1442" s="219"/>
      <c r="AN1442" s="219"/>
      <c r="AO1442" s="219"/>
      <c r="AP1442" s="219"/>
      <c r="AQ1442" s="219"/>
      <c r="AR1442" s="219"/>
      <c r="AS1442" s="219"/>
      <c r="AT1442" s="219"/>
      <c r="AU1442" s="219"/>
      <c r="AV1442" s="219"/>
      <c r="AW1442" s="219"/>
      <c r="AX1442" s="219"/>
      <c r="AY1442" s="219"/>
    </row>
    <row r="1443" spans="1:51" ht="15" x14ac:dyDescent="0.25">
      <c r="A1443" s="250"/>
      <c r="B1443" s="239"/>
      <c r="C1443" s="239"/>
      <c r="D1443" s="239"/>
      <c r="E1443" s="239"/>
      <c r="F1443" s="239"/>
      <c r="G1443" s="239"/>
      <c r="H1443" s="239"/>
      <c r="I1443" s="239"/>
      <c r="J1443" s="239"/>
      <c r="K1443" s="239"/>
      <c r="L1443" s="239"/>
      <c r="M1443" s="239"/>
      <c r="N1443" s="239"/>
      <c r="O1443" s="239"/>
      <c r="P1443" s="239"/>
      <c r="Q1443" s="239"/>
      <c r="R1443" s="239"/>
      <c r="S1443" s="239"/>
      <c r="T1443" s="239"/>
      <c r="U1443" s="239"/>
      <c r="V1443" s="239"/>
      <c r="W1443" s="239"/>
      <c r="X1443" s="239"/>
      <c r="Y1443" s="239"/>
      <c r="Z1443" s="239"/>
      <c r="AA1443" s="239"/>
      <c r="AB1443" s="239"/>
      <c r="AC1443" s="239"/>
      <c r="AD1443" s="239"/>
      <c r="AE1443" s="239"/>
      <c r="AF1443" s="239"/>
      <c r="AG1443" s="239"/>
      <c r="AH1443" s="239"/>
      <c r="AI1443" s="239"/>
      <c r="AJ1443" s="239"/>
      <c r="AK1443" s="239"/>
      <c r="AL1443" s="239"/>
      <c r="AM1443" s="239"/>
      <c r="AN1443" s="239"/>
      <c r="AO1443" s="239"/>
      <c r="AP1443" s="239"/>
      <c r="AQ1443" s="239"/>
      <c r="AR1443" s="239"/>
      <c r="AS1443" s="239"/>
      <c r="AT1443" s="239"/>
      <c r="AU1443" s="239"/>
      <c r="AV1443" s="239"/>
      <c r="AW1443" s="239"/>
      <c r="AX1443" s="239"/>
      <c r="AY1443" s="239"/>
    </row>
    <row r="1444" spans="1:51" ht="18" x14ac:dyDescent="0.25">
      <c r="A1444" s="251"/>
      <c r="B1444" s="219"/>
      <c r="C1444" s="219"/>
      <c r="D1444" s="219"/>
      <c r="E1444" s="219"/>
      <c r="F1444" s="219"/>
      <c r="G1444" s="219"/>
      <c r="H1444" s="219"/>
      <c r="I1444" s="219"/>
      <c r="J1444" s="219"/>
      <c r="K1444" s="219"/>
      <c r="L1444" s="219"/>
      <c r="M1444" s="219"/>
      <c r="N1444" s="219"/>
      <c r="O1444" s="219"/>
      <c r="P1444" s="219"/>
      <c r="Q1444" s="219"/>
      <c r="R1444" s="219"/>
      <c r="S1444" s="219"/>
      <c r="T1444" s="219"/>
      <c r="U1444" s="219"/>
      <c r="V1444" s="219"/>
      <c r="W1444" s="219"/>
      <c r="X1444" s="219"/>
      <c r="Y1444" s="219"/>
      <c r="Z1444" s="219"/>
      <c r="AA1444" s="219"/>
      <c r="AB1444" s="219"/>
      <c r="AC1444" s="219"/>
      <c r="AD1444" s="219"/>
      <c r="AE1444" s="219"/>
      <c r="AF1444" s="219"/>
      <c r="AG1444" s="219"/>
      <c r="AH1444" s="219"/>
      <c r="AI1444" s="219"/>
      <c r="AJ1444" s="219"/>
      <c r="AK1444" s="219"/>
      <c r="AL1444" s="219"/>
      <c r="AM1444" s="219"/>
      <c r="AN1444" s="219"/>
      <c r="AO1444" s="219"/>
      <c r="AP1444" s="219"/>
      <c r="AQ1444" s="219"/>
      <c r="AR1444" s="219"/>
      <c r="AS1444" s="219"/>
      <c r="AT1444" s="219"/>
      <c r="AU1444" s="219"/>
      <c r="AV1444" s="219"/>
      <c r="AW1444" s="219"/>
      <c r="AX1444" s="219"/>
      <c r="AY1444" s="219"/>
    </row>
    <row r="1445" spans="1:51" ht="15" x14ac:dyDescent="0.25">
      <c r="A1445" s="250"/>
      <c r="B1445" s="239"/>
      <c r="C1445" s="239"/>
      <c r="D1445" s="239"/>
      <c r="E1445" s="239"/>
      <c r="F1445" s="239"/>
      <c r="G1445" s="239"/>
      <c r="H1445" s="239"/>
      <c r="I1445" s="239"/>
      <c r="J1445" s="239"/>
      <c r="K1445" s="239"/>
      <c r="L1445" s="239"/>
      <c r="M1445" s="239"/>
      <c r="N1445" s="239"/>
      <c r="O1445" s="239"/>
      <c r="P1445" s="239"/>
      <c r="Q1445" s="239"/>
      <c r="R1445" s="239"/>
      <c r="S1445" s="239"/>
      <c r="T1445" s="239"/>
      <c r="U1445" s="239"/>
      <c r="V1445" s="239"/>
      <c r="W1445" s="239"/>
      <c r="X1445" s="239"/>
      <c r="Y1445" s="239"/>
      <c r="Z1445" s="239"/>
      <c r="AA1445" s="239"/>
      <c r="AB1445" s="239"/>
      <c r="AC1445" s="239"/>
      <c r="AD1445" s="239"/>
      <c r="AE1445" s="239"/>
      <c r="AF1445" s="239"/>
      <c r="AG1445" s="239"/>
      <c r="AH1445" s="239"/>
      <c r="AI1445" s="239"/>
      <c r="AJ1445" s="239"/>
      <c r="AK1445" s="239"/>
      <c r="AL1445" s="239"/>
      <c r="AM1445" s="239"/>
      <c r="AN1445" s="239"/>
      <c r="AO1445" s="239"/>
      <c r="AP1445" s="239"/>
      <c r="AQ1445" s="239"/>
      <c r="AR1445" s="239"/>
      <c r="AS1445" s="239"/>
      <c r="AT1445" s="239"/>
      <c r="AU1445" s="239"/>
      <c r="AV1445" s="239"/>
      <c r="AW1445" s="239"/>
      <c r="AX1445" s="239"/>
      <c r="AY1445" s="239"/>
    </row>
    <row r="1446" spans="1:51" ht="15" x14ac:dyDescent="0.25">
      <c r="A1446" s="250"/>
      <c r="B1446" s="239"/>
      <c r="C1446" s="239"/>
      <c r="D1446" s="239"/>
      <c r="E1446" s="239"/>
      <c r="F1446" s="239"/>
      <c r="G1446" s="239"/>
      <c r="H1446" s="239"/>
      <c r="I1446" s="239"/>
      <c r="J1446" s="239"/>
      <c r="K1446" s="239"/>
      <c r="L1446" s="239"/>
      <c r="M1446" s="239"/>
      <c r="N1446" s="239"/>
      <c r="O1446" s="239"/>
      <c r="P1446" s="239"/>
      <c r="Q1446" s="239"/>
      <c r="R1446" s="239"/>
      <c r="S1446" s="239"/>
      <c r="T1446" s="239"/>
      <c r="U1446" s="239"/>
      <c r="V1446" s="239"/>
      <c r="W1446" s="239"/>
      <c r="X1446" s="239"/>
      <c r="Y1446" s="239"/>
      <c r="Z1446" s="239"/>
      <c r="AA1446" s="239"/>
      <c r="AB1446" s="239"/>
      <c r="AC1446" s="239"/>
      <c r="AD1446" s="239"/>
      <c r="AE1446" s="239"/>
      <c r="AF1446" s="239"/>
      <c r="AG1446" s="239"/>
      <c r="AH1446" s="239"/>
      <c r="AI1446" s="239"/>
      <c r="AJ1446" s="239"/>
      <c r="AK1446" s="239"/>
      <c r="AL1446" s="239"/>
      <c r="AM1446" s="239"/>
      <c r="AN1446" s="239"/>
      <c r="AO1446" s="239"/>
      <c r="AP1446" s="239"/>
      <c r="AQ1446" s="239"/>
      <c r="AR1446" s="239"/>
      <c r="AS1446" s="239"/>
      <c r="AT1446" s="239"/>
      <c r="AU1446" s="239"/>
      <c r="AV1446" s="239"/>
      <c r="AW1446" s="239"/>
      <c r="AX1446" s="239"/>
      <c r="AY1446" s="239"/>
    </row>
    <row r="1447" spans="1:51" ht="15" x14ac:dyDescent="0.25">
      <c r="A1447" s="250"/>
      <c r="B1447" s="239"/>
      <c r="C1447" s="239"/>
      <c r="D1447" s="239"/>
      <c r="E1447" s="239"/>
      <c r="F1447" s="239"/>
      <c r="G1447" s="239"/>
      <c r="H1447" s="239"/>
      <c r="I1447" s="239"/>
      <c r="J1447" s="239"/>
      <c r="K1447" s="239"/>
      <c r="L1447" s="239"/>
      <c r="M1447" s="239"/>
      <c r="N1447" s="239"/>
      <c r="O1447" s="239"/>
      <c r="P1447" s="239"/>
      <c r="Q1447" s="239"/>
      <c r="R1447" s="239"/>
      <c r="S1447" s="239"/>
      <c r="T1447" s="239"/>
      <c r="U1447" s="239"/>
      <c r="V1447" s="239"/>
      <c r="W1447" s="239"/>
      <c r="X1447" s="239"/>
      <c r="Y1447" s="239"/>
      <c r="Z1447" s="239"/>
      <c r="AA1447" s="239"/>
      <c r="AB1447" s="239"/>
      <c r="AC1447" s="239"/>
      <c r="AD1447" s="239"/>
      <c r="AE1447" s="239"/>
      <c r="AF1447" s="239"/>
      <c r="AG1447" s="239"/>
      <c r="AH1447" s="239"/>
      <c r="AI1447" s="239"/>
      <c r="AJ1447" s="239"/>
      <c r="AK1447" s="239"/>
      <c r="AL1447" s="239"/>
      <c r="AM1447" s="239"/>
      <c r="AN1447" s="239"/>
      <c r="AO1447" s="239"/>
      <c r="AP1447" s="239"/>
      <c r="AQ1447" s="239"/>
      <c r="AR1447" s="239"/>
      <c r="AS1447" s="239"/>
      <c r="AT1447" s="239"/>
      <c r="AU1447" s="239"/>
      <c r="AV1447" s="239"/>
      <c r="AW1447" s="239"/>
      <c r="AX1447" s="239"/>
      <c r="AY1447" s="239"/>
    </row>
    <row r="1448" spans="1:51" ht="18" x14ac:dyDescent="0.2">
      <c r="A1448" s="255"/>
      <c r="B1448" s="219"/>
      <c r="C1448" s="219"/>
      <c r="D1448" s="219"/>
      <c r="E1448" s="219"/>
      <c r="F1448" s="219"/>
      <c r="G1448" s="219"/>
      <c r="H1448" s="219"/>
      <c r="I1448" s="219"/>
      <c r="J1448" s="219"/>
      <c r="K1448" s="219"/>
      <c r="L1448" s="219"/>
      <c r="M1448" s="219"/>
      <c r="N1448" s="219"/>
      <c r="O1448" s="219"/>
      <c r="P1448" s="219"/>
      <c r="Q1448" s="219"/>
      <c r="R1448" s="219"/>
      <c r="S1448" s="219"/>
      <c r="T1448" s="219"/>
      <c r="U1448" s="219"/>
      <c r="V1448" s="219"/>
      <c r="W1448" s="219"/>
      <c r="X1448" s="219"/>
      <c r="Y1448" s="219"/>
      <c r="Z1448" s="219"/>
      <c r="AA1448" s="219"/>
      <c r="AB1448" s="219"/>
      <c r="AC1448" s="219"/>
      <c r="AD1448" s="219"/>
      <c r="AE1448" s="219"/>
      <c r="AF1448" s="219"/>
      <c r="AG1448" s="219"/>
      <c r="AH1448" s="219"/>
      <c r="AI1448" s="219"/>
      <c r="AJ1448" s="219"/>
      <c r="AK1448" s="219"/>
      <c r="AL1448" s="219"/>
      <c r="AM1448" s="219"/>
      <c r="AN1448" s="219"/>
      <c r="AO1448" s="219"/>
      <c r="AP1448" s="219"/>
      <c r="AQ1448" s="219"/>
      <c r="AR1448" s="219"/>
      <c r="AS1448" s="219"/>
      <c r="AT1448" s="219"/>
      <c r="AU1448" s="219"/>
      <c r="AV1448" s="219"/>
      <c r="AW1448" s="219"/>
      <c r="AX1448" s="219"/>
      <c r="AY1448" s="219"/>
    </row>
    <row r="1449" spans="1:51" ht="15" x14ac:dyDescent="0.25">
      <c r="A1449" s="250"/>
      <c r="B1449" s="239"/>
      <c r="C1449" s="239"/>
      <c r="D1449" s="239"/>
      <c r="E1449" s="239"/>
      <c r="F1449" s="239"/>
      <c r="G1449" s="239"/>
      <c r="H1449" s="239"/>
      <c r="I1449" s="239"/>
      <c r="J1449" s="239"/>
      <c r="K1449" s="239"/>
      <c r="L1449" s="239"/>
      <c r="M1449" s="239"/>
      <c r="N1449" s="239"/>
      <c r="O1449" s="239"/>
      <c r="P1449" s="239"/>
      <c r="Q1449" s="239"/>
      <c r="R1449" s="239"/>
      <c r="S1449" s="239"/>
      <c r="T1449" s="239"/>
      <c r="U1449" s="239"/>
      <c r="V1449" s="239"/>
      <c r="W1449" s="239"/>
      <c r="X1449" s="239"/>
      <c r="Y1449" s="239"/>
      <c r="Z1449" s="239"/>
      <c r="AA1449" s="239"/>
      <c r="AB1449" s="239"/>
      <c r="AC1449" s="239"/>
      <c r="AD1449" s="239"/>
      <c r="AE1449" s="239"/>
      <c r="AF1449" s="239"/>
      <c r="AG1449" s="239"/>
      <c r="AH1449" s="239"/>
      <c r="AI1449" s="239"/>
      <c r="AJ1449" s="239"/>
      <c r="AK1449" s="239"/>
      <c r="AL1449" s="239"/>
      <c r="AM1449" s="239"/>
      <c r="AN1449" s="239"/>
      <c r="AO1449" s="239"/>
      <c r="AP1449" s="239"/>
      <c r="AQ1449" s="239"/>
      <c r="AR1449" s="239"/>
      <c r="AS1449" s="239"/>
      <c r="AT1449" s="239"/>
      <c r="AU1449" s="239"/>
      <c r="AV1449" s="239"/>
      <c r="AW1449" s="239"/>
      <c r="AX1449" s="239"/>
      <c r="AY1449" s="239"/>
    </row>
    <row r="1450" spans="1:51" ht="15" x14ac:dyDescent="0.25">
      <c r="A1450" s="250"/>
      <c r="B1450" s="239"/>
      <c r="C1450" s="239"/>
      <c r="D1450" s="239"/>
      <c r="E1450" s="239"/>
      <c r="F1450" s="239"/>
      <c r="G1450" s="239"/>
      <c r="H1450" s="239"/>
      <c r="I1450" s="239"/>
      <c r="J1450" s="239"/>
      <c r="K1450" s="239"/>
      <c r="L1450" s="239"/>
      <c r="M1450" s="239"/>
      <c r="N1450" s="239"/>
      <c r="O1450" s="239"/>
      <c r="P1450" s="239"/>
      <c r="Q1450" s="239"/>
      <c r="R1450" s="239"/>
      <c r="S1450" s="239"/>
      <c r="T1450" s="239"/>
      <c r="U1450" s="239"/>
      <c r="V1450" s="239"/>
      <c r="W1450" s="239"/>
      <c r="X1450" s="239"/>
      <c r="Y1450" s="239"/>
      <c r="Z1450" s="239"/>
      <c r="AA1450" s="239"/>
      <c r="AB1450" s="239"/>
      <c r="AC1450" s="239"/>
      <c r="AD1450" s="239"/>
      <c r="AE1450" s="239"/>
      <c r="AF1450" s="239"/>
      <c r="AG1450" s="239"/>
      <c r="AH1450" s="239"/>
      <c r="AI1450" s="239"/>
      <c r="AJ1450" s="239"/>
      <c r="AK1450" s="239"/>
      <c r="AL1450" s="239"/>
      <c r="AM1450" s="239"/>
      <c r="AN1450" s="239"/>
      <c r="AO1450" s="239"/>
      <c r="AP1450" s="239"/>
      <c r="AQ1450" s="239"/>
      <c r="AR1450" s="239"/>
      <c r="AS1450" s="239"/>
      <c r="AT1450" s="239"/>
      <c r="AU1450" s="239"/>
      <c r="AV1450" s="239"/>
      <c r="AW1450" s="239"/>
      <c r="AX1450" s="239"/>
      <c r="AY1450" s="239"/>
    </row>
    <row r="1451" spans="1:51" ht="15" x14ac:dyDescent="0.25">
      <c r="A1451" s="250"/>
      <c r="B1451" s="239"/>
      <c r="C1451" s="239"/>
      <c r="D1451" s="239"/>
      <c r="E1451" s="239"/>
      <c r="F1451" s="239"/>
      <c r="G1451" s="239"/>
      <c r="H1451" s="239"/>
      <c r="I1451" s="239"/>
      <c r="J1451" s="239"/>
      <c r="K1451" s="239"/>
      <c r="L1451" s="239"/>
      <c r="M1451" s="239"/>
      <c r="N1451" s="239"/>
      <c r="O1451" s="239"/>
      <c r="P1451" s="239"/>
      <c r="Q1451" s="239"/>
      <c r="R1451" s="239"/>
      <c r="S1451" s="239"/>
      <c r="T1451" s="239"/>
      <c r="U1451" s="239"/>
      <c r="V1451" s="239"/>
      <c r="W1451" s="239"/>
      <c r="X1451" s="239"/>
      <c r="Y1451" s="239"/>
      <c r="Z1451" s="239"/>
      <c r="AA1451" s="239"/>
      <c r="AB1451" s="239"/>
      <c r="AC1451" s="239"/>
      <c r="AD1451" s="239"/>
      <c r="AE1451" s="239"/>
      <c r="AF1451" s="239"/>
      <c r="AG1451" s="239"/>
      <c r="AH1451" s="239"/>
      <c r="AI1451" s="239"/>
      <c r="AJ1451" s="239"/>
      <c r="AK1451" s="239"/>
      <c r="AL1451" s="239"/>
      <c r="AM1451" s="239"/>
      <c r="AN1451" s="239"/>
      <c r="AO1451" s="239"/>
      <c r="AP1451" s="239"/>
      <c r="AQ1451" s="239"/>
      <c r="AR1451" s="239"/>
      <c r="AS1451" s="239"/>
      <c r="AT1451" s="239"/>
      <c r="AU1451" s="239"/>
      <c r="AV1451" s="239"/>
      <c r="AW1451" s="239"/>
      <c r="AX1451" s="239"/>
      <c r="AY1451" s="239"/>
    </row>
    <row r="1452" spans="1:51" ht="15" x14ac:dyDescent="0.25">
      <c r="A1452" s="250"/>
      <c r="B1452" s="239"/>
      <c r="C1452" s="239"/>
      <c r="D1452" s="239"/>
      <c r="E1452" s="239"/>
      <c r="F1452" s="239"/>
      <c r="G1452" s="239"/>
      <c r="H1452" s="239"/>
      <c r="I1452" s="239"/>
      <c r="J1452" s="239"/>
      <c r="K1452" s="239"/>
      <c r="L1452" s="239"/>
      <c r="M1452" s="239"/>
      <c r="N1452" s="239"/>
      <c r="O1452" s="239"/>
      <c r="P1452" s="239"/>
      <c r="Q1452" s="239"/>
      <c r="R1452" s="239"/>
      <c r="S1452" s="239"/>
      <c r="T1452" s="239"/>
      <c r="U1452" s="239"/>
      <c r="V1452" s="239"/>
      <c r="W1452" s="239"/>
      <c r="X1452" s="239"/>
      <c r="Y1452" s="239"/>
      <c r="Z1452" s="239"/>
      <c r="AA1452" s="239"/>
      <c r="AB1452" s="239"/>
      <c r="AC1452" s="239"/>
      <c r="AD1452" s="239"/>
      <c r="AE1452" s="239"/>
      <c r="AF1452" s="239"/>
      <c r="AG1452" s="239"/>
      <c r="AH1452" s="239"/>
      <c r="AI1452" s="239"/>
      <c r="AJ1452" s="239"/>
      <c r="AK1452" s="239"/>
      <c r="AL1452" s="239"/>
      <c r="AM1452" s="239"/>
      <c r="AN1452" s="239"/>
      <c r="AO1452" s="239"/>
      <c r="AP1452" s="239"/>
      <c r="AQ1452" s="239"/>
      <c r="AR1452" s="239"/>
      <c r="AS1452" s="239"/>
      <c r="AT1452" s="239"/>
      <c r="AU1452" s="239"/>
      <c r="AV1452" s="239"/>
      <c r="AW1452" s="239"/>
      <c r="AX1452" s="239"/>
      <c r="AY1452" s="239"/>
    </row>
    <row r="1453" spans="1:51" ht="18" x14ac:dyDescent="0.25">
      <c r="A1453" s="251"/>
      <c r="B1453" s="219"/>
      <c r="C1453" s="219"/>
      <c r="D1453" s="219"/>
      <c r="E1453" s="219"/>
      <c r="F1453" s="219"/>
      <c r="G1453" s="219"/>
      <c r="H1453" s="219"/>
      <c r="I1453" s="219"/>
      <c r="J1453" s="219"/>
      <c r="K1453" s="219"/>
      <c r="L1453" s="219"/>
      <c r="M1453" s="219"/>
      <c r="N1453" s="219"/>
      <c r="O1453" s="219"/>
      <c r="P1453" s="219"/>
      <c r="Q1453" s="219"/>
      <c r="R1453" s="219"/>
      <c r="S1453" s="219"/>
      <c r="T1453" s="219"/>
      <c r="U1453" s="219"/>
      <c r="V1453" s="219"/>
      <c r="W1453" s="219"/>
      <c r="X1453" s="219"/>
      <c r="Y1453" s="219"/>
      <c r="Z1453" s="219"/>
      <c r="AA1453" s="219"/>
      <c r="AB1453" s="219"/>
      <c r="AC1453" s="219"/>
      <c r="AD1453" s="219"/>
      <c r="AE1453" s="219"/>
      <c r="AF1453" s="219"/>
      <c r="AG1453" s="219"/>
      <c r="AH1453" s="219"/>
      <c r="AI1453" s="219"/>
      <c r="AJ1453" s="219"/>
      <c r="AK1453" s="219"/>
      <c r="AL1453" s="219"/>
      <c r="AM1453" s="219"/>
      <c r="AN1453" s="219"/>
      <c r="AO1453" s="219"/>
      <c r="AP1453" s="219"/>
      <c r="AQ1453" s="219"/>
      <c r="AR1453" s="219"/>
      <c r="AS1453" s="219"/>
      <c r="AT1453" s="219"/>
      <c r="AU1453" s="219"/>
      <c r="AV1453" s="219"/>
      <c r="AW1453" s="219"/>
      <c r="AX1453" s="219"/>
      <c r="AY1453" s="219"/>
    </row>
    <row r="1454" spans="1:51" ht="18" x14ac:dyDescent="0.25">
      <c r="A1454" s="251"/>
      <c r="B1454" s="219"/>
      <c r="C1454" s="219"/>
      <c r="D1454" s="219"/>
      <c r="E1454" s="219"/>
      <c r="F1454" s="219"/>
      <c r="G1454" s="219"/>
      <c r="H1454" s="219"/>
      <c r="I1454" s="219"/>
      <c r="J1454" s="219"/>
      <c r="K1454" s="219"/>
      <c r="L1454" s="219"/>
      <c r="M1454" s="219"/>
      <c r="N1454" s="219"/>
      <c r="O1454" s="219"/>
      <c r="P1454" s="219"/>
      <c r="Q1454" s="219"/>
      <c r="R1454" s="219"/>
      <c r="S1454" s="219"/>
      <c r="T1454" s="219"/>
      <c r="U1454" s="219"/>
      <c r="V1454" s="219"/>
      <c r="W1454" s="219"/>
      <c r="X1454" s="219"/>
      <c r="Y1454" s="219"/>
      <c r="Z1454" s="219"/>
      <c r="AA1454" s="219"/>
      <c r="AB1454" s="219"/>
      <c r="AC1454" s="219"/>
      <c r="AD1454" s="219"/>
      <c r="AE1454" s="219"/>
      <c r="AF1454" s="219"/>
      <c r="AG1454" s="219"/>
      <c r="AH1454" s="219"/>
      <c r="AI1454" s="219"/>
      <c r="AJ1454" s="219"/>
      <c r="AK1454" s="219"/>
      <c r="AL1454" s="219"/>
      <c r="AM1454" s="219"/>
      <c r="AN1454" s="219"/>
      <c r="AO1454" s="219"/>
      <c r="AP1454" s="219"/>
      <c r="AQ1454" s="219"/>
      <c r="AR1454" s="219"/>
      <c r="AS1454" s="219"/>
      <c r="AT1454" s="219"/>
      <c r="AU1454" s="219"/>
      <c r="AV1454" s="219"/>
      <c r="AW1454" s="219"/>
      <c r="AX1454" s="219"/>
      <c r="AY1454" s="219"/>
    </row>
    <row r="1455" spans="1:51" ht="15" x14ac:dyDescent="0.25">
      <c r="A1455" s="250"/>
      <c r="B1455" s="239"/>
      <c r="C1455" s="239"/>
      <c r="D1455" s="239"/>
      <c r="E1455" s="239"/>
      <c r="F1455" s="239"/>
      <c r="G1455" s="239"/>
      <c r="H1455" s="239"/>
      <c r="I1455" s="239"/>
      <c r="J1455" s="239"/>
      <c r="K1455" s="239"/>
      <c r="L1455" s="239"/>
      <c r="M1455" s="239"/>
      <c r="N1455" s="239"/>
      <c r="O1455" s="239"/>
      <c r="P1455" s="239"/>
      <c r="Q1455" s="239"/>
      <c r="R1455" s="239"/>
      <c r="S1455" s="239"/>
      <c r="T1455" s="239"/>
      <c r="U1455" s="239"/>
      <c r="V1455" s="239"/>
      <c r="W1455" s="239"/>
      <c r="X1455" s="239"/>
      <c r="Y1455" s="239"/>
      <c r="Z1455" s="239"/>
      <c r="AA1455" s="239"/>
      <c r="AB1455" s="239"/>
      <c r="AC1455" s="239"/>
      <c r="AD1455" s="239"/>
      <c r="AE1455" s="239"/>
      <c r="AF1455" s="239"/>
      <c r="AG1455" s="239"/>
      <c r="AH1455" s="239"/>
      <c r="AI1455" s="239"/>
      <c r="AJ1455" s="239"/>
      <c r="AK1455" s="239"/>
      <c r="AL1455" s="239"/>
      <c r="AM1455" s="239"/>
      <c r="AN1455" s="239"/>
      <c r="AO1455" s="239"/>
      <c r="AP1455" s="239"/>
      <c r="AQ1455" s="239"/>
      <c r="AR1455" s="239"/>
      <c r="AS1455" s="239"/>
      <c r="AT1455" s="239"/>
      <c r="AU1455" s="239"/>
      <c r="AV1455" s="239"/>
      <c r="AW1455" s="239"/>
      <c r="AX1455" s="239"/>
      <c r="AY1455" s="239"/>
    </row>
    <row r="1456" spans="1:51" ht="15" x14ac:dyDescent="0.25">
      <c r="A1456" s="250"/>
      <c r="B1456" s="239"/>
      <c r="C1456" s="239"/>
      <c r="D1456" s="239"/>
      <c r="E1456" s="239"/>
      <c r="F1456" s="239"/>
      <c r="G1456" s="239"/>
      <c r="H1456" s="239"/>
      <c r="I1456" s="239"/>
      <c r="J1456" s="239"/>
      <c r="K1456" s="239"/>
      <c r="L1456" s="239"/>
      <c r="M1456" s="239"/>
      <c r="N1456" s="239"/>
      <c r="O1456" s="239"/>
      <c r="P1456" s="239"/>
      <c r="Q1456" s="239"/>
      <c r="R1456" s="239"/>
      <c r="S1456" s="239"/>
      <c r="T1456" s="239"/>
      <c r="U1456" s="239"/>
      <c r="V1456" s="239"/>
      <c r="W1456" s="239"/>
      <c r="X1456" s="239"/>
      <c r="Y1456" s="239"/>
      <c r="Z1456" s="239"/>
      <c r="AA1456" s="239"/>
      <c r="AB1456" s="239"/>
      <c r="AC1456" s="239"/>
      <c r="AD1456" s="239"/>
      <c r="AE1456" s="239"/>
      <c r="AF1456" s="239"/>
      <c r="AG1456" s="239"/>
      <c r="AH1456" s="239"/>
      <c r="AI1456" s="239"/>
      <c r="AJ1456" s="239"/>
      <c r="AK1456" s="239"/>
      <c r="AL1456" s="239"/>
      <c r="AM1456" s="239"/>
      <c r="AN1456" s="239"/>
      <c r="AO1456" s="239"/>
      <c r="AP1456" s="239"/>
      <c r="AQ1456" s="239"/>
      <c r="AR1456" s="239"/>
      <c r="AS1456" s="239"/>
      <c r="AT1456" s="239"/>
      <c r="AU1456" s="239"/>
      <c r="AV1456" s="239"/>
      <c r="AW1456" s="239"/>
      <c r="AX1456" s="239"/>
      <c r="AY1456" s="239"/>
    </row>
    <row r="1457" spans="1:51" ht="18" x14ac:dyDescent="0.25">
      <c r="A1457" s="251"/>
      <c r="B1457" s="219"/>
      <c r="C1457" s="219"/>
      <c r="D1457" s="219"/>
      <c r="E1457" s="219"/>
      <c r="F1457" s="219"/>
      <c r="G1457" s="219"/>
      <c r="H1457" s="219"/>
      <c r="I1457" s="219"/>
      <c r="J1457" s="219"/>
      <c r="K1457" s="219"/>
      <c r="L1457" s="219"/>
      <c r="M1457" s="219"/>
      <c r="N1457" s="219"/>
      <c r="O1457" s="219"/>
      <c r="P1457" s="219"/>
      <c r="Q1457" s="219"/>
      <c r="R1457" s="219"/>
      <c r="S1457" s="219"/>
      <c r="T1457" s="219"/>
      <c r="U1457" s="219"/>
      <c r="V1457" s="219"/>
      <c r="W1457" s="219"/>
      <c r="X1457" s="219"/>
      <c r="Y1457" s="219"/>
      <c r="Z1457" s="219"/>
      <c r="AA1457" s="219"/>
      <c r="AB1457" s="219"/>
      <c r="AC1457" s="219"/>
      <c r="AD1457" s="219"/>
      <c r="AE1457" s="219"/>
      <c r="AF1457" s="219"/>
      <c r="AG1457" s="219"/>
      <c r="AH1457" s="219"/>
      <c r="AI1457" s="219"/>
      <c r="AJ1457" s="219"/>
      <c r="AK1457" s="219"/>
      <c r="AL1457" s="219"/>
      <c r="AM1457" s="219"/>
      <c r="AN1457" s="219"/>
      <c r="AO1457" s="219"/>
      <c r="AP1457" s="219"/>
      <c r="AQ1457" s="219"/>
      <c r="AR1457" s="219"/>
      <c r="AS1457" s="219"/>
      <c r="AT1457" s="219"/>
      <c r="AU1457" s="219"/>
      <c r="AV1457" s="219"/>
      <c r="AW1457" s="219"/>
      <c r="AX1457" s="219"/>
      <c r="AY1457" s="219"/>
    </row>
    <row r="1458" spans="1:51" ht="18" x14ac:dyDescent="0.25">
      <c r="A1458" s="251"/>
      <c r="B1458" s="219"/>
      <c r="C1458" s="219"/>
      <c r="D1458" s="219"/>
      <c r="E1458" s="219"/>
      <c r="F1458" s="219"/>
      <c r="G1458" s="219"/>
      <c r="H1458" s="219"/>
      <c r="I1458" s="219"/>
      <c r="J1458" s="219"/>
      <c r="K1458" s="219"/>
      <c r="L1458" s="219"/>
      <c r="M1458" s="219"/>
      <c r="N1458" s="219"/>
      <c r="O1458" s="219"/>
      <c r="P1458" s="219"/>
      <c r="Q1458" s="219"/>
      <c r="R1458" s="219"/>
      <c r="S1458" s="219"/>
      <c r="T1458" s="219"/>
      <c r="U1458" s="219"/>
      <c r="V1458" s="219"/>
      <c r="W1458" s="219"/>
      <c r="X1458" s="219"/>
      <c r="Y1458" s="219"/>
      <c r="Z1458" s="219"/>
      <c r="AA1458" s="219"/>
      <c r="AB1458" s="219"/>
      <c r="AC1458" s="219"/>
      <c r="AD1458" s="219"/>
      <c r="AE1458" s="219"/>
      <c r="AF1458" s="219"/>
      <c r="AG1458" s="219"/>
      <c r="AH1458" s="219"/>
      <c r="AI1458" s="219"/>
      <c r="AJ1458" s="219"/>
      <c r="AK1458" s="219"/>
      <c r="AL1458" s="219"/>
      <c r="AM1458" s="219"/>
      <c r="AN1458" s="219"/>
      <c r="AO1458" s="219"/>
      <c r="AP1458" s="219"/>
      <c r="AQ1458" s="219"/>
      <c r="AR1458" s="219"/>
      <c r="AS1458" s="219"/>
      <c r="AT1458" s="219"/>
      <c r="AU1458" s="219"/>
      <c r="AV1458" s="219"/>
      <c r="AW1458" s="219"/>
      <c r="AX1458" s="219"/>
      <c r="AY1458" s="219"/>
    </row>
    <row r="1459" spans="1:51" ht="18" x14ac:dyDescent="0.25">
      <c r="A1459" s="251"/>
      <c r="B1459" s="219"/>
      <c r="C1459" s="219"/>
      <c r="D1459" s="219"/>
      <c r="E1459" s="219"/>
      <c r="F1459" s="219"/>
      <c r="G1459" s="219"/>
      <c r="H1459" s="219"/>
      <c r="I1459" s="219"/>
      <c r="J1459" s="219"/>
      <c r="K1459" s="219"/>
      <c r="L1459" s="219"/>
      <c r="M1459" s="219"/>
      <c r="N1459" s="219"/>
      <c r="O1459" s="219"/>
      <c r="P1459" s="219"/>
      <c r="Q1459" s="219"/>
      <c r="R1459" s="219"/>
      <c r="S1459" s="219"/>
      <c r="T1459" s="219"/>
      <c r="U1459" s="219"/>
      <c r="V1459" s="219"/>
      <c r="W1459" s="219"/>
      <c r="X1459" s="219"/>
      <c r="Y1459" s="219"/>
      <c r="Z1459" s="219"/>
      <c r="AA1459" s="219"/>
      <c r="AB1459" s="219"/>
      <c r="AC1459" s="219"/>
      <c r="AD1459" s="219"/>
      <c r="AE1459" s="219"/>
      <c r="AF1459" s="219"/>
      <c r="AG1459" s="219"/>
      <c r="AH1459" s="219"/>
      <c r="AI1459" s="219"/>
      <c r="AJ1459" s="219"/>
      <c r="AK1459" s="219"/>
      <c r="AL1459" s="219"/>
      <c r="AM1459" s="219"/>
      <c r="AN1459" s="219"/>
      <c r="AO1459" s="219"/>
      <c r="AP1459" s="219"/>
      <c r="AQ1459" s="219"/>
      <c r="AR1459" s="219"/>
      <c r="AS1459" s="219"/>
      <c r="AT1459" s="219"/>
      <c r="AU1459" s="219"/>
      <c r="AV1459" s="219"/>
      <c r="AW1459" s="219"/>
      <c r="AX1459" s="219"/>
      <c r="AY1459" s="219"/>
    </row>
    <row r="1460" spans="1:51" ht="18" x14ac:dyDescent="0.25">
      <c r="A1460" s="251"/>
      <c r="B1460" s="219"/>
      <c r="C1460" s="219"/>
      <c r="D1460" s="219"/>
      <c r="E1460" s="219"/>
      <c r="F1460" s="219"/>
      <c r="G1460" s="219"/>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row>
    <row r="1461" spans="1:51" ht="15" x14ac:dyDescent="0.25">
      <c r="A1461" s="250"/>
      <c r="B1461" s="239"/>
      <c r="C1461" s="239"/>
      <c r="D1461" s="239"/>
      <c r="E1461" s="239"/>
      <c r="F1461" s="239"/>
      <c r="G1461" s="239"/>
      <c r="H1461" s="239"/>
      <c r="I1461" s="239"/>
      <c r="J1461" s="239"/>
      <c r="K1461" s="239"/>
      <c r="L1461" s="239"/>
      <c r="M1461" s="239"/>
      <c r="N1461" s="239"/>
      <c r="O1461" s="239"/>
      <c r="P1461" s="239"/>
      <c r="Q1461" s="239"/>
      <c r="R1461" s="239"/>
      <c r="S1461" s="239"/>
      <c r="T1461" s="239"/>
      <c r="U1461" s="239"/>
      <c r="V1461" s="239"/>
      <c r="W1461" s="239"/>
      <c r="X1461" s="239"/>
      <c r="Y1461" s="239"/>
      <c r="Z1461" s="239"/>
      <c r="AA1461" s="239"/>
      <c r="AB1461" s="239"/>
      <c r="AC1461" s="239"/>
      <c r="AD1461" s="239"/>
      <c r="AE1461" s="239"/>
      <c r="AF1461" s="239"/>
      <c r="AG1461" s="239"/>
      <c r="AH1461" s="239"/>
      <c r="AI1461" s="239"/>
      <c r="AJ1461" s="239"/>
      <c r="AK1461" s="239"/>
      <c r="AL1461" s="239"/>
      <c r="AM1461" s="239"/>
      <c r="AN1461" s="239"/>
      <c r="AO1461" s="239"/>
      <c r="AP1461" s="239"/>
      <c r="AQ1461" s="239"/>
      <c r="AR1461" s="239"/>
      <c r="AS1461" s="239"/>
      <c r="AT1461" s="239"/>
      <c r="AU1461" s="239"/>
      <c r="AV1461" s="239"/>
      <c r="AW1461" s="239"/>
      <c r="AX1461" s="239"/>
      <c r="AY1461" s="239"/>
    </row>
    <row r="1462" spans="1:51" ht="18" x14ac:dyDescent="0.25">
      <c r="A1462" s="251"/>
      <c r="B1462" s="219"/>
      <c r="C1462" s="219"/>
      <c r="D1462" s="219"/>
      <c r="E1462" s="219"/>
      <c r="F1462" s="219"/>
      <c r="G1462" s="219"/>
      <c r="H1462" s="219"/>
      <c r="I1462" s="219"/>
      <c r="J1462" s="219"/>
      <c r="K1462" s="219"/>
      <c r="L1462" s="219"/>
      <c r="M1462" s="219"/>
      <c r="N1462" s="219"/>
      <c r="O1462" s="219"/>
      <c r="P1462" s="219"/>
      <c r="Q1462" s="219"/>
      <c r="R1462" s="219"/>
      <c r="S1462" s="219"/>
      <c r="T1462" s="219"/>
      <c r="U1462" s="219"/>
      <c r="V1462" s="219"/>
      <c r="W1462" s="219"/>
      <c r="X1462" s="219"/>
      <c r="Y1462" s="219"/>
      <c r="Z1462" s="219"/>
      <c r="AA1462" s="219"/>
      <c r="AB1462" s="219"/>
      <c r="AC1462" s="219"/>
      <c r="AD1462" s="219"/>
      <c r="AE1462" s="219"/>
      <c r="AF1462" s="219"/>
      <c r="AG1462" s="219"/>
      <c r="AH1462" s="219"/>
      <c r="AI1462" s="219"/>
      <c r="AJ1462" s="219"/>
      <c r="AK1462" s="219"/>
      <c r="AL1462" s="219"/>
      <c r="AM1462" s="219"/>
      <c r="AN1462" s="219"/>
      <c r="AO1462" s="219"/>
      <c r="AP1462" s="219"/>
      <c r="AQ1462" s="219"/>
      <c r="AR1462" s="219"/>
      <c r="AS1462" s="219"/>
      <c r="AT1462" s="219"/>
      <c r="AU1462" s="219"/>
      <c r="AV1462" s="219"/>
      <c r="AW1462" s="219"/>
      <c r="AX1462" s="219"/>
      <c r="AY1462" s="219"/>
    </row>
    <row r="1463" spans="1:51" ht="15" x14ac:dyDescent="0.25">
      <c r="A1463" s="250"/>
      <c r="B1463" s="239"/>
      <c r="C1463" s="239"/>
      <c r="D1463" s="239"/>
      <c r="E1463" s="239"/>
      <c r="F1463" s="239"/>
      <c r="G1463" s="239"/>
      <c r="H1463" s="239"/>
      <c r="I1463" s="239"/>
      <c r="J1463" s="239"/>
      <c r="K1463" s="239"/>
      <c r="L1463" s="239"/>
      <c r="M1463" s="239"/>
      <c r="N1463" s="239"/>
      <c r="O1463" s="239"/>
      <c r="P1463" s="239"/>
      <c r="Q1463" s="239"/>
      <c r="R1463" s="239"/>
      <c r="S1463" s="239"/>
      <c r="T1463" s="239"/>
      <c r="U1463" s="239"/>
      <c r="V1463" s="239"/>
      <c r="W1463" s="239"/>
      <c r="X1463" s="239"/>
      <c r="Y1463" s="239"/>
      <c r="Z1463" s="239"/>
      <c r="AA1463" s="239"/>
      <c r="AB1463" s="239"/>
      <c r="AC1463" s="239"/>
      <c r="AD1463" s="239"/>
      <c r="AE1463" s="239"/>
      <c r="AF1463" s="239"/>
      <c r="AG1463" s="239"/>
      <c r="AH1463" s="239"/>
      <c r="AI1463" s="239"/>
      <c r="AJ1463" s="239"/>
      <c r="AK1463" s="239"/>
      <c r="AL1463" s="239"/>
      <c r="AM1463" s="239"/>
      <c r="AN1463" s="239"/>
      <c r="AO1463" s="239"/>
      <c r="AP1463" s="239"/>
      <c r="AQ1463" s="239"/>
      <c r="AR1463" s="239"/>
      <c r="AS1463" s="239"/>
      <c r="AT1463" s="239"/>
      <c r="AU1463" s="239"/>
      <c r="AV1463" s="239"/>
      <c r="AW1463" s="239"/>
      <c r="AX1463" s="239"/>
      <c r="AY1463" s="239"/>
    </row>
    <row r="1464" spans="1:51" ht="15" x14ac:dyDescent="0.25">
      <c r="A1464" s="250"/>
      <c r="B1464" s="239"/>
      <c r="C1464" s="239"/>
      <c r="D1464" s="239"/>
      <c r="E1464" s="239"/>
      <c r="F1464" s="239"/>
      <c r="G1464" s="239"/>
      <c r="H1464" s="239"/>
      <c r="I1464" s="239"/>
      <c r="J1464" s="239"/>
      <c r="K1464" s="239"/>
      <c r="L1464" s="239"/>
      <c r="M1464" s="239"/>
      <c r="N1464" s="239"/>
      <c r="O1464" s="239"/>
      <c r="P1464" s="239"/>
      <c r="Q1464" s="239"/>
      <c r="R1464" s="239"/>
      <c r="S1464" s="239"/>
      <c r="T1464" s="239"/>
      <c r="U1464" s="239"/>
      <c r="V1464" s="239"/>
      <c r="W1464" s="239"/>
      <c r="X1464" s="239"/>
      <c r="Y1464" s="239"/>
      <c r="Z1464" s="239"/>
      <c r="AA1464" s="239"/>
      <c r="AB1464" s="239"/>
      <c r="AC1464" s="239"/>
      <c r="AD1464" s="239"/>
      <c r="AE1464" s="239"/>
      <c r="AF1464" s="239"/>
      <c r="AG1464" s="239"/>
      <c r="AH1464" s="239"/>
      <c r="AI1464" s="239"/>
      <c r="AJ1464" s="239"/>
      <c r="AK1464" s="239"/>
      <c r="AL1464" s="239"/>
      <c r="AM1464" s="239"/>
      <c r="AN1464" s="239"/>
      <c r="AO1464" s="239"/>
      <c r="AP1464" s="239"/>
      <c r="AQ1464" s="239"/>
      <c r="AR1464" s="239"/>
      <c r="AS1464" s="239"/>
      <c r="AT1464" s="239"/>
      <c r="AU1464" s="239"/>
      <c r="AV1464" s="239"/>
      <c r="AW1464" s="239"/>
      <c r="AX1464" s="239"/>
      <c r="AY1464" s="239"/>
    </row>
    <row r="1465" spans="1:51" ht="15" x14ac:dyDescent="0.25">
      <c r="A1465" s="250"/>
      <c r="B1465" s="239"/>
      <c r="C1465" s="239"/>
      <c r="D1465" s="239"/>
      <c r="E1465" s="239"/>
      <c r="F1465" s="239"/>
      <c r="G1465" s="239"/>
      <c r="H1465" s="239"/>
      <c r="I1465" s="239"/>
      <c r="J1465" s="239"/>
      <c r="K1465" s="239"/>
      <c r="L1465" s="239"/>
      <c r="M1465" s="239"/>
      <c r="N1465" s="239"/>
      <c r="O1465" s="239"/>
      <c r="P1465" s="239"/>
      <c r="Q1465" s="239"/>
      <c r="R1465" s="239"/>
      <c r="S1465" s="239"/>
      <c r="T1465" s="239"/>
      <c r="U1465" s="239"/>
      <c r="V1465" s="239"/>
      <c r="W1465" s="239"/>
      <c r="X1465" s="239"/>
      <c r="Y1465" s="239"/>
      <c r="Z1465" s="239"/>
      <c r="AA1465" s="239"/>
      <c r="AB1465" s="239"/>
      <c r="AC1465" s="239"/>
      <c r="AD1465" s="239"/>
      <c r="AE1465" s="239"/>
      <c r="AF1465" s="239"/>
      <c r="AG1465" s="239"/>
      <c r="AH1465" s="239"/>
      <c r="AI1465" s="239"/>
      <c r="AJ1465" s="239"/>
      <c r="AK1465" s="239"/>
      <c r="AL1465" s="239"/>
      <c r="AM1465" s="239"/>
      <c r="AN1465" s="239"/>
      <c r="AO1465" s="239"/>
      <c r="AP1465" s="239"/>
      <c r="AQ1465" s="239"/>
      <c r="AR1465" s="239"/>
      <c r="AS1465" s="239"/>
      <c r="AT1465" s="239"/>
      <c r="AU1465" s="239"/>
      <c r="AV1465" s="239"/>
      <c r="AW1465" s="239"/>
      <c r="AX1465" s="239"/>
      <c r="AY1465" s="239"/>
    </row>
    <row r="1466" spans="1:51" ht="18" x14ac:dyDescent="0.25">
      <c r="A1466" s="251"/>
      <c r="B1466" s="219"/>
      <c r="C1466" s="219"/>
      <c r="D1466" s="219"/>
      <c r="E1466" s="219"/>
      <c r="F1466" s="219"/>
      <c r="G1466" s="219"/>
      <c r="H1466" s="219"/>
      <c r="I1466" s="219"/>
      <c r="J1466" s="219"/>
      <c r="K1466" s="219"/>
      <c r="L1466" s="219"/>
      <c r="M1466" s="219"/>
      <c r="N1466" s="219"/>
      <c r="O1466" s="219"/>
      <c r="P1466" s="219"/>
      <c r="Q1466" s="219"/>
      <c r="R1466" s="219"/>
      <c r="S1466" s="219"/>
      <c r="T1466" s="219"/>
      <c r="U1466" s="219"/>
      <c r="V1466" s="219"/>
      <c r="W1466" s="219"/>
      <c r="X1466" s="219"/>
      <c r="Y1466" s="219"/>
      <c r="Z1466" s="219"/>
      <c r="AA1466" s="219"/>
      <c r="AB1466" s="219"/>
      <c r="AC1466" s="219"/>
      <c r="AD1466" s="219"/>
      <c r="AE1466" s="219"/>
      <c r="AF1466" s="219"/>
      <c r="AG1466" s="219"/>
      <c r="AH1466" s="219"/>
      <c r="AI1466" s="219"/>
      <c r="AJ1466" s="219"/>
      <c r="AK1466" s="219"/>
      <c r="AL1466" s="219"/>
      <c r="AM1466" s="219"/>
      <c r="AN1466" s="219"/>
      <c r="AO1466" s="219"/>
      <c r="AP1466" s="219"/>
      <c r="AQ1466" s="219"/>
      <c r="AR1466" s="219"/>
      <c r="AS1466" s="219"/>
      <c r="AT1466" s="219"/>
      <c r="AU1466" s="219"/>
      <c r="AV1466" s="219"/>
      <c r="AW1466" s="219"/>
      <c r="AX1466" s="219"/>
      <c r="AY1466" s="219"/>
    </row>
    <row r="1467" spans="1:51" ht="18" x14ac:dyDescent="0.2">
      <c r="A1467" s="253"/>
      <c r="B1467" s="219"/>
      <c r="C1467" s="219"/>
      <c r="D1467" s="219"/>
      <c r="E1467" s="219"/>
      <c r="F1467" s="219"/>
      <c r="G1467" s="219"/>
      <c r="H1467" s="219"/>
      <c r="I1467" s="219"/>
      <c r="J1467" s="219"/>
      <c r="K1467" s="219"/>
      <c r="L1467" s="219"/>
      <c r="M1467" s="219"/>
      <c r="N1467" s="219"/>
      <c r="O1467" s="219"/>
      <c r="P1467" s="219"/>
      <c r="Q1467" s="219"/>
      <c r="R1467" s="219"/>
      <c r="S1467" s="219"/>
      <c r="T1467" s="219"/>
      <c r="U1467" s="219"/>
      <c r="V1467" s="219"/>
      <c r="W1467" s="219"/>
      <c r="X1467" s="219"/>
      <c r="Y1467" s="219"/>
      <c r="Z1467" s="219"/>
      <c r="AA1467" s="219"/>
      <c r="AB1467" s="219"/>
      <c r="AC1467" s="219"/>
      <c r="AD1467" s="219"/>
      <c r="AE1467" s="219"/>
      <c r="AF1467" s="219"/>
      <c r="AG1467" s="219"/>
      <c r="AH1467" s="219"/>
      <c r="AI1467" s="219"/>
      <c r="AJ1467" s="219"/>
      <c r="AK1467" s="219"/>
      <c r="AL1467" s="219"/>
      <c r="AM1467" s="219"/>
      <c r="AN1467" s="219"/>
      <c r="AO1467" s="219"/>
      <c r="AP1467" s="219"/>
      <c r="AQ1467" s="219"/>
      <c r="AR1467" s="219"/>
      <c r="AS1467" s="219"/>
      <c r="AT1467" s="219"/>
      <c r="AU1467" s="219"/>
      <c r="AV1467" s="219"/>
      <c r="AW1467" s="219"/>
      <c r="AX1467" s="219"/>
      <c r="AY1467" s="219"/>
    </row>
    <row r="1468" spans="1:51" ht="18" x14ac:dyDescent="0.25">
      <c r="A1468" s="251"/>
      <c r="B1468" s="219"/>
      <c r="C1468" s="219"/>
      <c r="D1468" s="219"/>
      <c r="E1468" s="219"/>
      <c r="F1468" s="219"/>
      <c r="G1468" s="219"/>
      <c r="H1468" s="219"/>
      <c r="I1468" s="219"/>
      <c r="J1468" s="219"/>
      <c r="K1468" s="219"/>
      <c r="L1468" s="219"/>
      <c r="M1468" s="219"/>
      <c r="N1468" s="219"/>
      <c r="O1468" s="219"/>
      <c r="P1468" s="219"/>
      <c r="Q1468" s="219"/>
      <c r="R1468" s="219"/>
      <c r="S1468" s="219"/>
      <c r="T1468" s="219"/>
      <c r="U1468" s="219"/>
      <c r="V1468" s="219"/>
      <c r="W1468" s="219"/>
      <c r="X1468" s="219"/>
      <c r="Y1468" s="219"/>
      <c r="Z1468" s="219"/>
      <c r="AA1468" s="219"/>
      <c r="AB1468" s="219"/>
      <c r="AC1468" s="219"/>
      <c r="AD1468" s="219"/>
      <c r="AE1468" s="219"/>
      <c r="AF1468" s="219"/>
      <c r="AG1468" s="219"/>
      <c r="AH1468" s="219"/>
      <c r="AI1468" s="219"/>
      <c r="AJ1468" s="219"/>
      <c r="AK1468" s="219"/>
      <c r="AL1468" s="219"/>
      <c r="AM1468" s="219"/>
      <c r="AN1468" s="219"/>
      <c r="AO1468" s="219"/>
      <c r="AP1468" s="219"/>
      <c r="AQ1468" s="219"/>
      <c r="AR1468" s="219"/>
      <c r="AS1468" s="219"/>
      <c r="AT1468" s="219"/>
      <c r="AU1468" s="219"/>
      <c r="AV1468" s="219"/>
      <c r="AW1468" s="219"/>
      <c r="AX1468" s="219"/>
      <c r="AY1468" s="219"/>
    </row>
    <row r="1469" spans="1:51" ht="18" x14ac:dyDescent="0.25">
      <c r="A1469" s="251"/>
      <c r="B1469" s="219"/>
      <c r="C1469" s="219"/>
      <c r="D1469" s="219"/>
      <c r="E1469" s="219"/>
      <c r="F1469" s="219"/>
      <c r="G1469" s="219"/>
      <c r="H1469" s="219"/>
      <c r="I1469" s="219"/>
      <c r="J1469" s="219"/>
      <c r="K1469" s="219"/>
      <c r="L1469" s="219"/>
      <c r="M1469" s="219"/>
      <c r="N1469" s="219"/>
      <c r="O1469" s="219"/>
      <c r="P1469" s="219"/>
      <c r="Q1469" s="219"/>
      <c r="R1469" s="219"/>
      <c r="S1469" s="219"/>
      <c r="T1469" s="219"/>
      <c r="U1469" s="219"/>
      <c r="V1469" s="219"/>
      <c r="W1469" s="219"/>
      <c r="X1469" s="219"/>
      <c r="Y1469" s="219"/>
      <c r="Z1469" s="219"/>
      <c r="AA1469" s="219"/>
      <c r="AB1469" s="219"/>
      <c r="AC1469" s="219"/>
      <c r="AD1469" s="219"/>
      <c r="AE1469" s="219"/>
      <c r="AF1469" s="219"/>
      <c r="AG1469" s="219"/>
      <c r="AH1469" s="219"/>
      <c r="AI1469" s="219"/>
      <c r="AJ1469" s="219"/>
      <c r="AK1469" s="219"/>
      <c r="AL1469" s="219"/>
      <c r="AM1469" s="219"/>
      <c r="AN1469" s="219"/>
      <c r="AO1469" s="219"/>
      <c r="AP1469" s="219"/>
      <c r="AQ1469" s="219"/>
      <c r="AR1469" s="219"/>
      <c r="AS1469" s="219"/>
      <c r="AT1469" s="219"/>
      <c r="AU1469" s="219"/>
      <c r="AV1469" s="219"/>
      <c r="AW1469" s="219"/>
      <c r="AX1469" s="219"/>
      <c r="AY1469" s="219"/>
    </row>
    <row r="1470" spans="1:51" ht="15" x14ac:dyDescent="0.25">
      <c r="A1470" s="250"/>
      <c r="B1470" s="239"/>
      <c r="C1470" s="239"/>
      <c r="D1470" s="239"/>
      <c r="E1470" s="239"/>
      <c r="F1470" s="239"/>
      <c r="G1470" s="239"/>
      <c r="H1470" s="239"/>
      <c r="I1470" s="239"/>
      <c r="J1470" s="239"/>
      <c r="K1470" s="239"/>
      <c r="L1470" s="239"/>
      <c r="M1470" s="239"/>
      <c r="N1470" s="239"/>
      <c r="O1470" s="239"/>
      <c r="P1470" s="239"/>
      <c r="Q1470" s="239"/>
      <c r="R1470" s="239"/>
      <c r="S1470" s="239"/>
      <c r="T1470" s="239"/>
      <c r="U1470" s="239"/>
      <c r="V1470" s="239"/>
      <c r="W1470" s="239"/>
      <c r="X1470" s="239"/>
      <c r="Y1470" s="239"/>
      <c r="Z1470" s="239"/>
      <c r="AA1470" s="239"/>
      <c r="AB1470" s="239"/>
      <c r="AC1470" s="239"/>
      <c r="AD1470" s="239"/>
      <c r="AE1470" s="239"/>
      <c r="AF1470" s="239"/>
      <c r="AG1470" s="239"/>
      <c r="AH1470" s="239"/>
      <c r="AI1470" s="239"/>
      <c r="AJ1470" s="239"/>
      <c r="AK1470" s="239"/>
      <c r="AL1470" s="239"/>
      <c r="AM1470" s="239"/>
      <c r="AN1470" s="239"/>
      <c r="AO1470" s="239"/>
      <c r="AP1470" s="239"/>
      <c r="AQ1470" s="239"/>
      <c r="AR1470" s="239"/>
      <c r="AS1470" s="239"/>
      <c r="AT1470" s="239"/>
      <c r="AU1470" s="239"/>
      <c r="AV1470" s="239"/>
      <c r="AW1470" s="239"/>
      <c r="AX1470" s="239"/>
      <c r="AY1470" s="239"/>
    </row>
    <row r="1471" spans="1:51" ht="15" x14ac:dyDescent="0.25">
      <c r="A1471" s="250"/>
      <c r="B1471" s="239"/>
      <c r="C1471" s="239"/>
      <c r="D1471" s="239"/>
      <c r="E1471" s="239"/>
      <c r="F1471" s="239"/>
      <c r="G1471" s="239"/>
      <c r="H1471" s="239"/>
      <c r="I1471" s="239"/>
      <c r="J1471" s="239"/>
      <c r="K1471" s="239"/>
      <c r="L1471" s="239"/>
      <c r="M1471" s="239"/>
      <c r="N1471" s="239"/>
      <c r="O1471" s="239"/>
      <c r="P1471" s="239"/>
      <c r="Q1471" s="239"/>
      <c r="R1471" s="239"/>
      <c r="S1471" s="239"/>
      <c r="T1471" s="239"/>
      <c r="U1471" s="239"/>
      <c r="V1471" s="239"/>
      <c r="W1471" s="239"/>
      <c r="X1471" s="239"/>
      <c r="Y1471" s="239"/>
      <c r="Z1471" s="239"/>
      <c r="AA1471" s="239"/>
      <c r="AB1471" s="239"/>
      <c r="AC1471" s="239"/>
      <c r="AD1471" s="239"/>
      <c r="AE1471" s="239"/>
      <c r="AF1471" s="239"/>
      <c r="AG1471" s="239"/>
      <c r="AH1471" s="239"/>
      <c r="AI1471" s="239"/>
      <c r="AJ1471" s="239"/>
      <c r="AK1471" s="239"/>
      <c r="AL1471" s="239"/>
      <c r="AM1471" s="239"/>
      <c r="AN1471" s="239"/>
      <c r="AO1471" s="239"/>
      <c r="AP1471" s="239"/>
      <c r="AQ1471" s="239"/>
      <c r="AR1471" s="239"/>
      <c r="AS1471" s="239"/>
      <c r="AT1471" s="239"/>
      <c r="AU1471" s="239"/>
      <c r="AV1471" s="239"/>
      <c r="AW1471" s="239"/>
      <c r="AX1471" s="239"/>
      <c r="AY1471" s="239"/>
    </row>
    <row r="1472" spans="1:51" ht="15" x14ac:dyDescent="0.25">
      <c r="A1472" s="250"/>
      <c r="B1472" s="239"/>
      <c r="C1472" s="239"/>
      <c r="D1472" s="239"/>
      <c r="E1472" s="239"/>
      <c r="F1472" s="239"/>
      <c r="G1472" s="239"/>
      <c r="H1472" s="239"/>
      <c r="I1472" s="239"/>
      <c r="J1472" s="239"/>
      <c r="K1472" s="239"/>
      <c r="L1472" s="239"/>
      <c r="M1472" s="239"/>
      <c r="N1472" s="239"/>
      <c r="O1472" s="239"/>
      <c r="P1472" s="239"/>
      <c r="Q1472" s="239"/>
      <c r="R1472" s="239"/>
      <c r="S1472" s="239"/>
      <c r="T1472" s="239"/>
      <c r="U1472" s="239"/>
      <c r="V1472" s="239"/>
      <c r="W1472" s="239"/>
      <c r="X1472" s="239"/>
      <c r="Y1472" s="239"/>
      <c r="Z1472" s="239"/>
      <c r="AA1472" s="239"/>
      <c r="AB1472" s="239"/>
      <c r="AC1472" s="239"/>
      <c r="AD1472" s="239"/>
      <c r="AE1472" s="239"/>
      <c r="AF1472" s="239"/>
      <c r="AG1472" s="239"/>
      <c r="AH1472" s="239"/>
      <c r="AI1472" s="239"/>
      <c r="AJ1472" s="239"/>
      <c r="AK1472" s="239"/>
      <c r="AL1472" s="239"/>
      <c r="AM1472" s="239"/>
      <c r="AN1472" s="239"/>
      <c r="AO1472" s="239"/>
      <c r="AP1472" s="239"/>
      <c r="AQ1472" s="239"/>
      <c r="AR1472" s="239"/>
      <c r="AS1472" s="239"/>
      <c r="AT1472" s="239"/>
      <c r="AU1472" s="239"/>
      <c r="AV1472" s="239"/>
      <c r="AW1472" s="239"/>
      <c r="AX1472" s="239"/>
      <c r="AY1472" s="239"/>
    </row>
    <row r="1473" spans="1:51" ht="15" x14ac:dyDescent="0.25">
      <c r="A1473" s="250"/>
      <c r="B1473" s="239"/>
      <c r="C1473" s="239"/>
      <c r="D1473" s="239"/>
      <c r="E1473" s="239"/>
      <c r="F1473" s="239"/>
      <c r="G1473" s="239"/>
      <c r="H1473" s="239"/>
      <c r="I1473" s="239"/>
      <c r="J1473" s="239"/>
      <c r="K1473" s="239"/>
      <c r="L1473" s="239"/>
      <c r="M1473" s="239"/>
      <c r="N1473" s="239"/>
      <c r="O1473" s="239"/>
      <c r="P1473" s="239"/>
      <c r="Q1473" s="239"/>
      <c r="R1473" s="239"/>
      <c r="S1473" s="239"/>
      <c r="T1473" s="239"/>
      <c r="U1473" s="239"/>
      <c r="V1473" s="239"/>
      <c r="W1473" s="239"/>
      <c r="X1473" s="239"/>
      <c r="Y1473" s="239"/>
      <c r="Z1473" s="239"/>
      <c r="AA1473" s="239"/>
      <c r="AB1473" s="239"/>
      <c r="AC1473" s="239"/>
      <c r="AD1473" s="239"/>
      <c r="AE1473" s="239"/>
      <c r="AF1473" s="239"/>
      <c r="AG1473" s="239"/>
      <c r="AH1473" s="239"/>
      <c r="AI1473" s="239"/>
      <c r="AJ1473" s="239"/>
      <c r="AK1473" s="239"/>
      <c r="AL1473" s="239"/>
      <c r="AM1473" s="239"/>
      <c r="AN1473" s="239"/>
      <c r="AO1473" s="239"/>
      <c r="AP1473" s="239"/>
      <c r="AQ1473" s="239"/>
      <c r="AR1473" s="239"/>
      <c r="AS1473" s="239"/>
      <c r="AT1473" s="239"/>
      <c r="AU1473" s="239"/>
      <c r="AV1473" s="239"/>
      <c r="AW1473" s="239"/>
      <c r="AX1473" s="239"/>
      <c r="AY1473" s="239"/>
    </row>
    <row r="1474" spans="1:51" ht="18" x14ac:dyDescent="0.25">
      <c r="A1474" s="251"/>
      <c r="B1474" s="219"/>
      <c r="C1474" s="219"/>
      <c r="D1474" s="219"/>
      <c r="E1474" s="219"/>
      <c r="F1474" s="219"/>
      <c r="G1474" s="219"/>
      <c r="H1474" s="219"/>
      <c r="I1474" s="219"/>
      <c r="J1474" s="219"/>
      <c r="K1474" s="219"/>
      <c r="L1474" s="219"/>
      <c r="M1474" s="219"/>
      <c r="N1474" s="219"/>
      <c r="O1474" s="219"/>
      <c r="P1474" s="219"/>
      <c r="Q1474" s="219"/>
      <c r="R1474" s="219"/>
      <c r="S1474" s="219"/>
      <c r="T1474" s="219"/>
      <c r="U1474" s="219"/>
      <c r="V1474" s="219"/>
      <c r="W1474" s="219"/>
      <c r="X1474" s="219"/>
      <c r="Y1474" s="219"/>
      <c r="Z1474" s="219"/>
      <c r="AA1474" s="219"/>
      <c r="AB1474" s="219"/>
      <c r="AC1474" s="219"/>
      <c r="AD1474" s="219"/>
      <c r="AE1474" s="219"/>
      <c r="AF1474" s="219"/>
      <c r="AG1474" s="219"/>
      <c r="AH1474" s="219"/>
      <c r="AI1474" s="219"/>
      <c r="AJ1474" s="219"/>
      <c r="AK1474" s="219"/>
      <c r="AL1474" s="219"/>
      <c r="AM1474" s="219"/>
      <c r="AN1474" s="219"/>
      <c r="AO1474" s="219"/>
      <c r="AP1474" s="219"/>
      <c r="AQ1474" s="219"/>
      <c r="AR1474" s="219"/>
      <c r="AS1474" s="219"/>
      <c r="AT1474" s="219"/>
      <c r="AU1474" s="219"/>
      <c r="AV1474" s="219"/>
      <c r="AW1474" s="219"/>
      <c r="AX1474" s="219"/>
      <c r="AY1474" s="219"/>
    </row>
    <row r="1475" spans="1:51" ht="15" x14ac:dyDescent="0.25">
      <c r="A1475" s="250"/>
      <c r="B1475" s="239"/>
      <c r="C1475" s="239"/>
      <c r="D1475" s="239"/>
      <c r="E1475" s="239"/>
      <c r="F1475" s="239"/>
      <c r="G1475" s="239"/>
      <c r="H1475" s="239"/>
      <c r="I1475" s="239"/>
      <c r="J1475" s="239"/>
      <c r="K1475" s="239"/>
      <c r="L1475" s="239"/>
      <c r="M1475" s="239"/>
      <c r="N1475" s="239"/>
      <c r="O1475" s="239"/>
      <c r="P1475" s="239"/>
      <c r="Q1475" s="239"/>
      <c r="R1475" s="239"/>
      <c r="S1475" s="239"/>
      <c r="T1475" s="239"/>
      <c r="U1475" s="239"/>
      <c r="V1475" s="239"/>
      <c r="W1475" s="239"/>
      <c r="X1475" s="239"/>
      <c r="Y1475" s="239"/>
      <c r="Z1475" s="239"/>
      <c r="AA1475" s="239"/>
      <c r="AB1475" s="239"/>
      <c r="AC1475" s="239"/>
      <c r="AD1475" s="239"/>
      <c r="AE1475" s="239"/>
      <c r="AF1475" s="239"/>
      <c r="AG1475" s="239"/>
      <c r="AH1475" s="239"/>
      <c r="AI1475" s="239"/>
      <c r="AJ1475" s="239"/>
      <c r="AK1475" s="239"/>
      <c r="AL1475" s="239"/>
      <c r="AM1475" s="239"/>
      <c r="AN1475" s="239"/>
      <c r="AO1475" s="239"/>
      <c r="AP1475" s="239"/>
      <c r="AQ1475" s="239"/>
      <c r="AR1475" s="239"/>
      <c r="AS1475" s="239"/>
      <c r="AT1475" s="239"/>
      <c r="AU1475" s="239"/>
      <c r="AV1475" s="239"/>
      <c r="AW1475" s="239"/>
      <c r="AX1475" s="239"/>
      <c r="AY1475" s="239"/>
    </row>
    <row r="1476" spans="1:51" ht="15" x14ac:dyDescent="0.25">
      <c r="A1476" s="250"/>
      <c r="B1476" s="239"/>
      <c r="C1476" s="239"/>
      <c r="D1476" s="239"/>
      <c r="E1476" s="239"/>
      <c r="F1476" s="239"/>
      <c r="G1476" s="239"/>
      <c r="H1476" s="239"/>
      <c r="I1476" s="239"/>
      <c r="J1476" s="239"/>
      <c r="K1476" s="239"/>
      <c r="L1476" s="239"/>
      <c r="M1476" s="239"/>
      <c r="N1476" s="239"/>
      <c r="O1476" s="239"/>
      <c r="P1476" s="239"/>
      <c r="Q1476" s="239"/>
      <c r="R1476" s="239"/>
      <c r="S1476" s="239"/>
      <c r="T1476" s="239"/>
      <c r="U1476" s="239"/>
      <c r="V1476" s="239"/>
      <c r="W1476" s="239"/>
      <c r="X1476" s="239"/>
      <c r="Y1476" s="239"/>
      <c r="Z1476" s="239"/>
      <c r="AA1476" s="239"/>
      <c r="AB1476" s="239"/>
      <c r="AC1476" s="239"/>
      <c r="AD1476" s="239"/>
      <c r="AE1476" s="239"/>
      <c r="AF1476" s="239"/>
      <c r="AG1476" s="239"/>
      <c r="AH1476" s="239"/>
      <c r="AI1476" s="239"/>
      <c r="AJ1476" s="239"/>
      <c r="AK1476" s="239"/>
      <c r="AL1476" s="239"/>
      <c r="AM1476" s="239"/>
      <c r="AN1476" s="239"/>
      <c r="AO1476" s="239"/>
      <c r="AP1476" s="239"/>
      <c r="AQ1476" s="239"/>
      <c r="AR1476" s="239"/>
      <c r="AS1476" s="239"/>
      <c r="AT1476" s="239"/>
      <c r="AU1476" s="239"/>
      <c r="AV1476" s="239"/>
      <c r="AW1476" s="239"/>
      <c r="AX1476" s="239"/>
      <c r="AY1476" s="239"/>
    </row>
    <row r="1477" spans="1:51" ht="15" x14ac:dyDescent="0.25">
      <c r="A1477" s="250"/>
      <c r="B1477" s="239"/>
      <c r="C1477" s="239"/>
      <c r="D1477" s="239"/>
      <c r="E1477" s="239"/>
      <c r="F1477" s="239"/>
      <c r="G1477" s="239"/>
      <c r="H1477" s="239"/>
      <c r="I1477" s="239"/>
      <c r="J1477" s="239"/>
      <c r="K1477" s="239"/>
      <c r="L1477" s="239"/>
      <c r="M1477" s="239"/>
      <c r="N1477" s="239"/>
      <c r="O1477" s="239"/>
      <c r="P1477" s="239"/>
      <c r="Q1477" s="239"/>
      <c r="R1477" s="239"/>
      <c r="S1477" s="239"/>
      <c r="T1477" s="239"/>
      <c r="U1477" s="239"/>
      <c r="V1477" s="239"/>
      <c r="W1477" s="239"/>
      <c r="X1477" s="239"/>
      <c r="Y1477" s="239"/>
      <c r="Z1477" s="239"/>
      <c r="AA1477" s="239"/>
      <c r="AB1477" s="239"/>
      <c r="AC1477" s="239"/>
      <c r="AD1477" s="239"/>
      <c r="AE1477" s="239"/>
      <c r="AF1477" s="239"/>
      <c r="AG1477" s="239"/>
      <c r="AH1477" s="239"/>
      <c r="AI1477" s="239"/>
      <c r="AJ1477" s="239"/>
      <c r="AK1477" s="239"/>
      <c r="AL1477" s="239"/>
      <c r="AM1477" s="239"/>
      <c r="AN1477" s="239"/>
      <c r="AO1477" s="239"/>
      <c r="AP1477" s="239"/>
      <c r="AQ1477" s="239"/>
      <c r="AR1477" s="239"/>
      <c r="AS1477" s="239"/>
      <c r="AT1477" s="239"/>
      <c r="AU1477" s="239"/>
      <c r="AV1477" s="239"/>
      <c r="AW1477" s="239"/>
      <c r="AX1477" s="239"/>
      <c r="AY1477" s="239"/>
    </row>
    <row r="1478" spans="1:51" ht="18" x14ac:dyDescent="0.25">
      <c r="A1478" s="251"/>
      <c r="B1478" s="219"/>
      <c r="C1478" s="219"/>
      <c r="D1478" s="219"/>
      <c r="E1478" s="219"/>
      <c r="F1478" s="219"/>
      <c r="G1478" s="219"/>
      <c r="H1478" s="219"/>
      <c r="I1478" s="219"/>
      <c r="J1478" s="219"/>
      <c r="K1478" s="219"/>
      <c r="L1478" s="219"/>
      <c r="M1478" s="219"/>
      <c r="N1478" s="219"/>
      <c r="O1478" s="219"/>
      <c r="P1478" s="219"/>
      <c r="Q1478" s="219"/>
      <c r="R1478" s="219"/>
      <c r="S1478" s="219"/>
      <c r="T1478" s="219"/>
      <c r="U1478" s="219"/>
      <c r="V1478" s="219"/>
      <c r="W1478" s="219"/>
      <c r="X1478" s="219"/>
      <c r="Y1478" s="219"/>
      <c r="Z1478" s="219"/>
      <c r="AA1478" s="219"/>
      <c r="AB1478" s="219"/>
      <c r="AC1478" s="219"/>
      <c r="AD1478" s="219"/>
      <c r="AE1478" s="219"/>
      <c r="AF1478" s="219"/>
      <c r="AG1478" s="219"/>
      <c r="AH1478" s="219"/>
      <c r="AI1478" s="219"/>
      <c r="AJ1478" s="219"/>
      <c r="AK1478" s="219"/>
      <c r="AL1478" s="219"/>
      <c r="AM1478" s="219"/>
      <c r="AN1478" s="219"/>
      <c r="AO1478" s="219"/>
      <c r="AP1478" s="219"/>
      <c r="AQ1478" s="219"/>
      <c r="AR1478" s="219"/>
      <c r="AS1478" s="219"/>
      <c r="AT1478" s="219"/>
      <c r="AU1478" s="219"/>
      <c r="AV1478" s="219"/>
      <c r="AW1478" s="219"/>
      <c r="AX1478" s="219"/>
      <c r="AY1478" s="219"/>
    </row>
    <row r="1479" spans="1:51" ht="15" x14ac:dyDescent="0.25">
      <c r="A1479" s="250"/>
      <c r="B1479" s="239"/>
      <c r="C1479" s="239"/>
      <c r="D1479" s="239"/>
      <c r="E1479" s="239"/>
      <c r="F1479" s="239"/>
      <c r="G1479" s="239"/>
      <c r="H1479" s="239"/>
      <c r="I1479" s="239"/>
      <c r="J1479" s="239"/>
      <c r="K1479" s="239"/>
      <c r="L1479" s="239"/>
      <c r="M1479" s="239"/>
      <c r="N1479" s="239"/>
      <c r="O1479" s="239"/>
      <c r="P1479" s="239"/>
      <c r="Q1479" s="239"/>
      <c r="R1479" s="239"/>
      <c r="S1479" s="239"/>
      <c r="T1479" s="239"/>
      <c r="U1479" s="239"/>
      <c r="V1479" s="239"/>
      <c r="W1479" s="239"/>
      <c r="X1479" s="239"/>
      <c r="Y1479" s="239"/>
      <c r="Z1479" s="239"/>
      <c r="AA1479" s="239"/>
      <c r="AB1479" s="239"/>
      <c r="AC1479" s="239"/>
      <c r="AD1479" s="239"/>
      <c r="AE1479" s="239"/>
      <c r="AF1479" s="239"/>
      <c r="AG1479" s="239"/>
      <c r="AH1479" s="239"/>
      <c r="AI1479" s="239"/>
      <c r="AJ1479" s="239"/>
      <c r="AK1479" s="239"/>
      <c r="AL1479" s="239"/>
      <c r="AM1479" s="239"/>
      <c r="AN1479" s="239"/>
      <c r="AO1479" s="239"/>
      <c r="AP1479" s="239"/>
      <c r="AQ1479" s="239"/>
      <c r="AR1479" s="239"/>
      <c r="AS1479" s="239"/>
      <c r="AT1479" s="239"/>
      <c r="AU1479" s="239"/>
      <c r="AV1479" s="239"/>
      <c r="AW1479" s="239"/>
      <c r="AX1479" s="239"/>
      <c r="AY1479" s="239"/>
    </row>
    <row r="1480" spans="1:51" ht="18" x14ac:dyDescent="0.25">
      <c r="A1480" s="251"/>
      <c r="B1480" s="219"/>
      <c r="C1480" s="219"/>
      <c r="D1480" s="219"/>
      <c r="E1480" s="219"/>
      <c r="F1480" s="219"/>
      <c r="G1480" s="219"/>
      <c r="H1480" s="219"/>
      <c r="I1480" s="219"/>
      <c r="J1480" s="219"/>
      <c r="K1480" s="219"/>
      <c r="L1480" s="219"/>
      <c r="M1480" s="219"/>
      <c r="N1480" s="219"/>
      <c r="O1480" s="219"/>
      <c r="P1480" s="219"/>
      <c r="Q1480" s="219"/>
      <c r="R1480" s="219"/>
      <c r="S1480" s="219"/>
      <c r="T1480" s="219"/>
      <c r="U1480" s="219"/>
      <c r="V1480" s="219"/>
      <c r="W1480" s="219"/>
      <c r="X1480" s="219"/>
      <c r="Y1480" s="219"/>
      <c r="Z1480" s="219"/>
      <c r="AA1480" s="219"/>
      <c r="AB1480" s="219"/>
      <c r="AC1480" s="219"/>
      <c r="AD1480" s="219"/>
      <c r="AE1480" s="219"/>
      <c r="AF1480" s="219"/>
      <c r="AG1480" s="219"/>
      <c r="AH1480" s="219"/>
      <c r="AI1480" s="219"/>
      <c r="AJ1480" s="219"/>
      <c r="AK1480" s="219"/>
      <c r="AL1480" s="219"/>
      <c r="AM1480" s="219"/>
      <c r="AN1480" s="219"/>
      <c r="AO1480" s="219"/>
      <c r="AP1480" s="219"/>
      <c r="AQ1480" s="219"/>
      <c r="AR1480" s="219"/>
      <c r="AS1480" s="219"/>
      <c r="AT1480" s="219"/>
      <c r="AU1480" s="219"/>
      <c r="AV1480" s="219"/>
      <c r="AW1480" s="219"/>
      <c r="AX1480" s="219"/>
      <c r="AY1480" s="219"/>
    </row>
    <row r="1481" spans="1:51" ht="15" x14ac:dyDescent="0.25">
      <c r="A1481" s="250"/>
      <c r="B1481" s="239"/>
      <c r="C1481" s="239"/>
      <c r="D1481" s="239"/>
      <c r="E1481" s="239"/>
      <c r="F1481" s="239"/>
      <c r="G1481" s="239"/>
      <c r="H1481" s="239"/>
      <c r="I1481" s="239"/>
      <c r="J1481" s="239"/>
      <c r="K1481" s="239"/>
      <c r="L1481" s="239"/>
      <c r="M1481" s="239"/>
      <c r="N1481" s="239"/>
      <c r="O1481" s="239"/>
      <c r="P1481" s="239"/>
      <c r="Q1481" s="239"/>
      <c r="R1481" s="239"/>
      <c r="S1481" s="239"/>
      <c r="T1481" s="239"/>
      <c r="U1481" s="239"/>
      <c r="V1481" s="239"/>
      <c r="W1481" s="239"/>
      <c r="X1481" s="239"/>
      <c r="Y1481" s="239"/>
      <c r="Z1481" s="239"/>
      <c r="AA1481" s="239"/>
      <c r="AB1481" s="239"/>
      <c r="AC1481" s="239"/>
      <c r="AD1481" s="239"/>
      <c r="AE1481" s="239"/>
      <c r="AF1481" s="239"/>
      <c r="AG1481" s="239"/>
      <c r="AH1481" s="239"/>
      <c r="AI1481" s="239"/>
      <c r="AJ1481" s="239"/>
      <c r="AK1481" s="239"/>
      <c r="AL1481" s="239"/>
      <c r="AM1481" s="239"/>
      <c r="AN1481" s="239"/>
      <c r="AO1481" s="239"/>
      <c r="AP1481" s="239"/>
      <c r="AQ1481" s="239"/>
      <c r="AR1481" s="239"/>
      <c r="AS1481" s="239"/>
      <c r="AT1481" s="239"/>
      <c r="AU1481" s="239"/>
      <c r="AV1481" s="239"/>
      <c r="AW1481" s="239"/>
      <c r="AX1481" s="239"/>
      <c r="AY1481" s="239"/>
    </row>
    <row r="1482" spans="1:51" ht="15" x14ac:dyDescent="0.25">
      <c r="A1482" s="250"/>
      <c r="B1482" s="239"/>
      <c r="C1482" s="239"/>
      <c r="D1482" s="239"/>
      <c r="E1482" s="239"/>
      <c r="F1482" s="239"/>
      <c r="G1482" s="239"/>
      <c r="H1482" s="239"/>
      <c r="I1482" s="239"/>
      <c r="J1482" s="239"/>
      <c r="K1482" s="239"/>
      <c r="L1482" s="239"/>
      <c r="M1482" s="239"/>
      <c r="N1482" s="239"/>
      <c r="O1482" s="239"/>
      <c r="P1482" s="239"/>
      <c r="Q1482" s="239"/>
      <c r="R1482" s="239"/>
      <c r="S1482" s="239"/>
      <c r="T1482" s="239"/>
      <c r="U1482" s="239"/>
      <c r="V1482" s="239"/>
      <c r="W1482" s="239"/>
      <c r="X1482" s="239"/>
      <c r="Y1482" s="239"/>
      <c r="Z1482" s="239"/>
      <c r="AA1482" s="239"/>
      <c r="AB1482" s="239"/>
      <c r="AC1482" s="239"/>
      <c r="AD1482" s="239"/>
      <c r="AE1482" s="239"/>
      <c r="AF1482" s="239"/>
      <c r="AG1482" s="239"/>
      <c r="AH1482" s="239"/>
      <c r="AI1482" s="239"/>
      <c r="AJ1482" s="239"/>
      <c r="AK1482" s="239"/>
      <c r="AL1482" s="239"/>
      <c r="AM1482" s="239"/>
      <c r="AN1482" s="239"/>
      <c r="AO1482" s="239"/>
      <c r="AP1482" s="239"/>
      <c r="AQ1482" s="239"/>
      <c r="AR1482" s="239"/>
      <c r="AS1482" s="239"/>
      <c r="AT1482" s="239"/>
      <c r="AU1482" s="239"/>
      <c r="AV1482" s="239"/>
      <c r="AW1482" s="239"/>
      <c r="AX1482" s="239"/>
      <c r="AY1482" s="239"/>
    </row>
    <row r="1483" spans="1:51" ht="18" x14ac:dyDescent="0.25">
      <c r="A1483" s="251"/>
      <c r="B1483" s="219"/>
      <c r="C1483" s="219"/>
      <c r="D1483" s="219"/>
      <c r="E1483" s="219"/>
      <c r="F1483" s="219"/>
      <c r="G1483" s="219"/>
      <c r="H1483" s="219"/>
      <c r="I1483" s="219"/>
      <c r="J1483" s="219"/>
      <c r="K1483" s="219"/>
      <c r="L1483" s="219"/>
      <c r="M1483" s="219"/>
      <c r="N1483" s="219"/>
      <c r="O1483" s="219"/>
      <c r="P1483" s="219"/>
      <c r="Q1483" s="219"/>
      <c r="R1483" s="219"/>
      <c r="S1483" s="219"/>
      <c r="T1483" s="219"/>
      <c r="U1483" s="219"/>
      <c r="V1483" s="219"/>
      <c r="W1483" s="219"/>
      <c r="X1483" s="219"/>
      <c r="Y1483" s="219"/>
      <c r="Z1483" s="219"/>
      <c r="AA1483" s="219"/>
      <c r="AB1483" s="219"/>
      <c r="AC1483" s="219"/>
      <c r="AD1483" s="219"/>
      <c r="AE1483" s="219"/>
      <c r="AF1483" s="219"/>
      <c r="AG1483" s="219"/>
      <c r="AH1483" s="219"/>
      <c r="AI1483" s="219"/>
      <c r="AJ1483" s="219"/>
      <c r="AK1483" s="219"/>
      <c r="AL1483" s="219"/>
      <c r="AM1483" s="219"/>
      <c r="AN1483" s="219"/>
      <c r="AO1483" s="219"/>
      <c r="AP1483" s="219"/>
      <c r="AQ1483" s="219"/>
      <c r="AR1483" s="219"/>
      <c r="AS1483" s="219"/>
      <c r="AT1483" s="219"/>
      <c r="AU1483" s="219"/>
      <c r="AV1483" s="219"/>
      <c r="AW1483" s="219"/>
      <c r="AX1483" s="219"/>
      <c r="AY1483" s="219"/>
    </row>
    <row r="1484" spans="1:51" ht="15" x14ac:dyDescent="0.25">
      <c r="A1484" s="250"/>
      <c r="B1484" s="239"/>
      <c r="C1484" s="239"/>
      <c r="D1484" s="239"/>
      <c r="E1484" s="239"/>
      <c r="F1484" s="239"/>
      <c r="G1484" s="239"/>
      <c r="H1484" s="239"/>
      <c r="I1484" s="239"/>
      <c r="J1484" s="239"/>
      <c r="K1484" s="239"/>
      <c r="L1484" s="239"/>
      <c r="M1484" s="239"/>
      <c r="N1484" s="239"/>
      <c r="O1484" s="239"/>
      <c r="P1484" s="239"/>
      <c r="Q1484" s="239"/>
      <c r="R1484" s="239"/>
      <c r="S1484" s="239"/>
      <c r="T1484" s="239"/>
      <c r="U1484" s="239"/>
      <c r="V1484" s="239"/>
      <c r="W1484" s="239"/>
      <c r="X1484" s="239"/>
      <c r="Y1484" s="239"/>
      <c r="Z1484" s="239"/>
      <c r="AA1484" s="239"/>
      <c r="AB1484" s="239"/>
      <c r="AC1484" s="239"/>
      <c r="AD1484" s="239"/>
      <c r="AE1484" s="239"/>
      <c r="AF1484" s="239"/>
      <c r="AG1484" s="239"/>
      <c r="AH1484" s="239"/>
      <c r="AI1484" s="239"/>
      <c r="AJ1484" s="239"/>
      <c r="AK1484" s="239"/>
      <c r="AL1484" s="239"/>
      <c r="AM1484" s="239"/>
      <c r="AN1484" s="239"/>
      <c r="AO1484" s="239"/>
      <c r="AP1484" s="239"/>
      <c r="AQ1484" s="239"/>
      <c r="AR1484" s="239"/>
      <c r="AS1484" s="239"/>
      <c r="AT1484" s="239"/>
      <c r="AU1484" s="239"/>
      <c r="AV1484" s="239"/>
      <c r="AW1484" s="239"/>
      <c r="AX1484" s="239"/>
      <c r="AY1484" s="239"/>
    </row>
    <row r="1485" spans="1:51" ht="15" x14ac:dyDescent="0.25">
      <c r="A1485" s="250"/>
      <c r="B1485" s="239"/>
      <c r="C1485" s="239"/>
      <c r="D1485" s="239"/>
      <c r="E1485" s="239"/>
      <c r="F1485" s="239"/>
      <c r="G1485" s="239"/>
      <c r="H1485" s="239"/>
      <c r="I1485" s="239"/>
      <c r="J1485" s="239"/>
      <c r="K1485" s="239"/>
      <c r="L1485" s="239"/>
      <c r="M1485" s="239"/>
      <c r="N1485" s="239"/>
      <c r="O1485" s="239"/>
      <c r="P1485" s="239"/>
      <c r="Q1485" s="239"/>
      <c r="R1485" s="239"/>
      <c r="S1485" s="239"/>
      <c r="T1485" s="239"/>
      <c r="U1485" s="239"/>
      <c r="V1485" s="239"/>
      <c r="W1485" s="239"/>
      <c r="X1485" s="239"/>
      <c r="Y1485" s="239"/>
      <c r="Z1485" s="239"/>
      <c r="AA1485" s="239"/>
      <c r="AB1485" s="239"/>
      <c r="AC1485" s="239"/>
      <c r="AD1485" s="239"/>
      <c r="AE1485" s="239"/>
      <c r="AF1485" s="239"/>
      <c r="AG1485" s="239"/>
      <c r="AH1485" s="239"/>
      <c r="AI1485" s="239"/>
      <c r="AJ1485" s="239"/>
      <c r="AK1485" s="239"/>
      <c r="AL1485" s="239"/>
      <c r="AM1485" s="239"/>
      <c r="AN1485" s="239"/>
      <c r="AO1485" s="239"/>
      <c r="AP1485" s="239"/>
      <c r="AQ1485" s="239"/>
      <c r="AR1485" s="239"/>
      <c r="AS1485" s="239"/>
      <c r="AT1485" s="239"/>
      <c r="AU1485" s="239"/>
      <c r="AV1485" s="239"/>
      <c r="AW1485" s="239"/>
      <c r="AX1485" s="239"/>
      <c r="AY1485" s="239"/>
    </row>
    <row r="1486" spans="1:51" ht="18" x14ac:dyDescent="0.25">
      <c r="A1486" s="251"/>
      <c r="B1486" s="219"/>
      <c r="C1486" s="219"/>
      <c r="D1486" s="219"/>
      <c r="E1486" s="219"/>
      <c r="F1486" s="219"/>
      <c r="G1486" s="219"/>
      <c r="H1486" s="219"/>
      <c r="I1486" s="219"/>
      <c r="J1486" s="219"/>
      <c r="K1486" s="219"/>
      <c r="L1486" s="219"/>
      <c r="M1486" s="219"/>
      <c r="N1486" s="219"/>
      <c r="O1486" s="219"/>
      <c r="P1486" s="219"/>
      <c r="Q1486" s="219"/>
      <c r="R1486" s="219"/>
      <c r="S1486" s="219"/>
      <c r="T1486" s="219"/>
      <c r="U1486" s="219"/>
      <c r="V1486" s="219"/>
      <c r="W1486" s="219"/>
      <c r="X1486" s="219"/>
      <c r="Y1486" s="219"/>
      <c r="Z1486" s="219"/>
      <c r="AA1486" s="219"/>
      <c r="AB1486" s="219"/>
      <c r="AC1486" s="219"/>
      <c r="AD1486" s="219"/>
      <c r="AE1486" s="219"/>
      <c r="AF1486" s="219"/>
      <c r="AG1486" s="219"/>
      <c r="AH1486" s="219"/>
      <c r="AI1486" s="219"/>
      <c r="AJ1486" s="219"/>
      <c r="AK1486" s="219"/>
      <c r="AL1486" s="219"/>
      <c r="AM1486" s="219"/>
      <c r="AN1486" s="219"/>
      <c r="AO1486" s="219"/>
      <c r="AP1486" s="219"/>
      <c r="AQ1486" s="219"/>
      <c r="AR1486" s="219"/>
      <c r="AS1486" s="219"/>
      <c r="AT1486" s="219"/>
      <c r="AU1486" s="219"/>
      <c r="AV1486" s="219"/>
      <c r="AW1486" s="219"/>
      <c r="AX1486" s="219"/>
      <c r="AY1486" s="219"/>
    </row>
    <row r="1487" spans="1:51" ht="18" x14ac:dyDescent="0.25">
      <c r="A1487" s="251"/>
      <c r="B1487" s="219"/>
      <c r="C1487" s="219"/>
      <c r="D1487" s="219"/>
      <c r="E1487" s="219"/>
      <c r="F1487" s="219"/>
      <c r="G1487" s="219"/>
      <c r="H1487" s="219"/>
      <c r="I1487" s="219"/>
      <c r="J1487" s="219"/>
      <c r="K1487" s="219"/>
      <c r="L1487" s="219"/>
      <c r="M1487" s="219"/>
      <c r="N1487" s="219"/>
      <c r="O1487" s="219"/>
      <c r="P1487" s="219"/>
      <c r="Q1487" s="219"/>
      <c r="R1487" s="219"/>
      <c r="S1487" s="219"/>
      <c r="T1487" s="219"/>
      <c r="U1487" s="219"/>
      <c r="V1487" s="219"/>
      <c r="W1487" s="219"/>
      <c r="X1487" s="219"/>
      <c r="Y1487" s="219"/>
      <c r="Z1487" s="219"/>
      <c r="AA1487" s="219"/>
      <c r="AB1487" s="219"/>
      <c r="AC1487" s="219"/>
      <c r="AD1487" s="219"/>
      <c r="AE1487" s="219"/>
      <c r="AF1487" s="219"/>
      <c r="AG1487" s="219"/>
      <c r="AH1487" s="219"/>
      <c r="AI1487" s="219"/>
      <c r="AJ1487" s="219"/>
      <c r="AK1487" s="219"/>
      <c r="AL1487" s="219"/>
      <c r="AM1487" s="219"/>
      <c r="AN1487" s="219"/>
      <c r="AO1487" s="219"/>
      <c r="AP1487" s="219"/>
      <c r="AQ1487" s="219"/>
      <c r="AR1487" s="219"/>
      <c r="AS1487" s="219"/>
      <c r="AT1487" s="219"/>
      <c r="AU1487" s="219"/>
      <c r="AV1487" s="219"/>
      <c r="AW1487" s="219"/>
      <c r="AX1487" s="219"/>
      <c r="AY1487" s="219"/>
    </row>
    <row r="1488" spans="1:51" ht="18" x14ac:dyDescent="0.25">
      <c r="A1488" s="251"/>
      <c r="B1488" s="219"/>
      <c r="C1488" s="219"/>
      <c r="D1488" s="219"/>
      <c r="E1488" s="219"/>
      <c r="F1488" s="219"/>
      <c r="G1488" s="219"/>
      <c r="H1488" s="219"/>
      <c r="I1488" s="219"/>
      <c r="J1488" s="219"/>
      <c r="K1488" s="219"/>
      <c r="L1488" s="219"/>
      <c r="M1488" s="219"/>
      <c r="N1488" s="219"/>
      <c r="O1488" s="219"/>
      <c r="P1488" s="219"/>
      <c r="Q1488" s="219"/>
      <c r="R1488" s="219"/>
      <c r="S1488" s="219"/>
      <c r="T1488" s="219"/>
      <c r="U1488" s="219"/>
      <c r="V1488" s="219"/>
      <c r="W1488" s="219"/>
      <c r="X1488" s="219"/>
      <c r="Y1488" s="219"/>
      <c r="Z1488" s="219"/>
      <c r="AA1488" s="219"/>
      <c r="AB1488" s="219"/>
      <c r="AC1488" s="219"/>
      <c r="AD1488" s="219"/>
      <c r="AE1488" s="219"/>
      <c r="AF1488" s="219"/>
      <c r="AG1488" s="219"/>
      <c r="AH1488" s="219"/>
      <c r="AI1488" s="219"/>
      <c r="AJ1488" s="219"/>
      <c r="AK1488" s="219"/>
      <c r="AL1488" s="219"/>
      <c r="AM1488" s="219"/>
      <c r="AN1488" s="219"/>
      <c r="AO1488" s="219"/>
      <c r="AP1488" s="219"/>
      <c r="AQ1488" s="219"/>
      <c r="AR1488" s="219"/>
      <c r="AS1488" s="219"/>
      <c r="AT1488" s="219"/>
      <c r="AU1488" s="219"/>
      <c r="AV1488" s="219"/>
      <c r="AW1488" s="219"/>
      <c r="AX1488" s="219"/>
      <c r="AY1488" s="219"/>
    </row>
    <row r="1489" spans="1:51" ht="15" x14ac:dyDescent="0.25">
      <c r="A1489" s="250"/>
      <c r="B1489" s="239"/>
      <c r="C1489" s="239"/>
      <c r="D1489" s="239"/>
      <c r="E1489" s="239"/>
      <c r="F1489" s="239"/>
      <c r="G1489" s="239"/>
      <c r="H1489" s="239"/>
      <c r="I1489" s="239"/>
      <c r="J1489" s="239"/>
      <c r="K1489" s="239"/>
      <c r="L1489" s="239"/>
      <c r="M1489" s="239"/>
      <c r="N1489" s="239"/>
      <c r="O1489" s="239"/>
      <c r="P1489" s="239"/>
      <c r="Q1489" s="239"/>
      <c r="R1489" s="239"/>
      <c r="S1489" s="239"/>
      <c r="T1489" s="239"/>
      <c r="U1489" s="239"/>
      <c r="V1489" s="239"/>
      <c r="W1489" s="239"/>
      <c r="X1489" s="239"/>
      <c r="Y1489" s="239"/>
      <c r="Z1489" s="239"/>
      <c r="AA1489" s="239"/>
      <c r="AB1489" s="239"/>
      <c r="AC1489" s="239"/>
      <c r="AD1489" s="239"/>
      <c r="AE1489" s="239"/>
      <c r="AF1489" s="239"/>
      <c r="AG1489" s="239"/>
      <c r="AH1489" s="239"/>
      <c r="AI1489" s="239"/>
      <c r="AJ1489" s="239"/>
      <c r="AK1489" s="239"/>
      <c r="AL1489" s="239"/>
      <c r="AM1489" s="239"/>
      <c r="AN1489" s="239"/>
      <c r="AO1489" s="239"/>
      <c r="AP1489" s="239"/>
      <c r="AQ1489" s="239"/>
      <c r="AR1489" s="239"/>
      <c r="AS1489" s="239"/>
      <c r="AT1489" s="239"/>
      <c r="AU1489" s="239"/>
      <c r="AV1489" s="239"/>
      <c r="AW1489" s="239"/>
      <c r="AX1489" s="239"/>
      <c r="AY1489" s="239"/>
    </row>
    <row r="1490" spans="1:51" ht="18" x14ac:dyDescent="0.25">
      <c r="A1490" s="251"/>
      <c r="B1490" s="219"/>
      <c r="C1490" s="219"/>
      <c r="D1490" s="219"/>
      <c r="E1490" s="219"/>
      <c r="F1490" s="219"/>
      <c r="G1490" s="219"/>
      <c r="H1490" s="219"/>
      <c r="I1490" s="219"/>
      <c r="J1490" s="219"/>
      <c r="K1490" s="219"/>
      <c r="L1490" s="219"/>
      <c r="M1490" s="219"/>
      <c r="N1490" s="219"/>
      <c r="O1490" s="219"/>
      <c r="P1490" s="219"/>
      <c r="Q1490" s="219"/>
      <c r="R1490" s="219"/>
      <c r="S1490" s="219"/>
      <c r="T1490" s="219"/>
      <c r="U1490" s="219"/>
      <c r="V1490" s="219"/>
      <c r="W1490" s="219"/>
      <c r="X1490" s="219"/>
      <c r="Y1490" s="219"/>
      <c r="Z1490" s="219"/>
      <c r="AA1490" s="219"/>
      <c r="AB1490" s="219"/>
      <c r="AC1490" s="219"/>
      <c r="AD1490" s="219"/>
      <c r="AE1490" s="219"/>
      <c r="AF1490" s="219"/>
      <c r="AG1490" s="219"/>
      <c r="AH1490" s="219"/>
      <c r="AI1490" s="219"/>
      <c r="AJ1490" s="219"/>
      <c r="AK1490" s="219"/>
      <c r="AL1490" s="219"/>
      <c r="AM1490" s="219"/>
      <c r="AN1490" s="219"/>
      <c r="AO1490" s="219"/>
      <c r="AP1490" s="219"/>
      <c r="AQ1490" s="219"/>
      <c r="AR1490" s="219"/>
      <c r="AS1490" s="219"/>
      <c r="AT1490" s="219"/>
      <c r="AU1490" s="219"/>
      <c r="AV1490" s="219"/>
      <c r="AW1490" s="219"/>
      <c r="AX1490" s="219"/>
      <c r="AY1490" s="219"/>
    </row>
    <row r="1491" spans="1:51" ht="15" x14ac:dyDescent="0.25">
      <c r="A1491" s="250"/>
      <c r="B1491" s="239"/>
      <c r="C1491" s="239"/>
      <c r="D1491" s="239"/>
      <c r="E1491" s="239"/>
      <c r="F1491" s="239"/>
      <c r="G1491" s="239"/>
      <c r="H1491" s="239"/>
      <c r="I1491" s="239"/>
      <c r="J1491" s="239"/>
      <c r="K1491" s="239"/>
      <c r="L1491" s="239"/>
      <c r="M1491" s="239"/>
      <c r="N1491" s="239"/>
      <c r="O1491" s="239"/>
      <c r="P1491" s="239"/>
      <c r="Q1491" s="239"/>
      <c r="R1491" s="239"/>
      <c r="S1491" s="239"/>
      <c r="T1491" s="239"/>
      <c r="U1491" s="239"/>
      <c r="V1491" s="239"/>
      <c r="W1491" s="239"/>
      <c r="X1491" s="239"/>
      <c r="Y1491" s="239"/>
      <c r="Z1491" s="239"/>
      <c r="AA1491" s="239"/>
      <c r="AB1491" s="239"/>
      <c r="AC1491" s="239"/>
      <c r="AD1491" s="239"/>
      <c r="AE1491" s="239"/>
      <c r="AF1491" s="239"/>
      <c r="AG1491" s="239"/>
      <c r="AH1491" s="239"/>
      <c r="AI1491" s="239"/>
      <c r="AJ1491" s="239"/>
      <c r="AK1491" s="239"/>
      <c r="AL1491" s="239"/>
      <c r="AM1491" s="239"/>
      <c r="AN1491" s="239"/>
      <c r="AO1491" s="239"/>
      <c r="AP1491" s="239"/>
      <c r="AQ1491" s="239"/>
      <c r="AR1491" s="239"/>
      <c r="AS1491" s="239"/>
      <c r="AT1491" s="239"/>
      <c r="AU1491" s="239"/>
      <c r="AV1491" s="239"/>
      <c r="AW1491" s="239"/>
      <c r="AX1491" s="239"/>
      <c r="AY1491" s="239"/>
    </row>
    <row r="1492" spans="1:51" ht="18" x14ac:dyDescent="0.25">
      <c r="A1492" s="251"/>
      <c r="B1492" s="219"/>
      <c r="C1492" s="219"/>
      <c r="D1492" s="219"/>
      <c r="E1492" s="219"/>
      <c r="F1492" s="219"/>
      <c r="G1492" s="219"/>
      <c r="H1492" s="219"/>
      <c r="I1492" s="219"/>
      <c r="J1492" s="219"/>
      <c r="K1492" s="219"/>
      <c r="L1492" s="219"/>
      <c r="M1492" s="219"/>
      <c r="N1492" s="219"/>
      <c r="O1492" s="219"/>
      <c r="P1492" s="219"/>
      <c r="Q1492" s="219"/>
      <c r="R1492" s="219"/>
      <c r="S1492" s="219"/>
      <c r="T1492" s="219"/>
      <c r="U1492" s="219"/>
      <c r="V1492" s="219"/>
      <c r="W1492" s="219"/>
      <c r="X1492" s="219"/>
      <c r="Y1492" s="219"/>
      <c r="Z1492" s="219"/>
      <c r="AA1492" s="219"/>
      <c r="AB1492" s="219"/>
      <c r="AC1492" s="219"/>
      <c r="AD1492" s="219"/>
      <c r="AE1492" s="219"/>
      <c r="AF1492" s="219"/>
      <c r="AG1492" s="219"/>
      <c r="AH1492" s="219"/>
      <c r="AI1492" s="219"/>
      <c r="AJ1492" s="219"/>
      <c r="AK1492" s="219"/>
      <c r="AL1492" s="219"/>
      <c r="AM1492" s="219"/>
      <c r="AN1492" s="219"/>
      <c r="AO1492" s="219"/>
      <c r="AP1492" s="219"/>
      <c r="AQ1492" s="219"/>
      <c r="AR1492" s="219"/>
      <c r="AS1492" s="219"/>
      <c r="AT1492" s="219"/>
      <c r="AU1492" s="219"/>
      <c r="AV1492" s="219"/>
      <c r="AW1492" s="219"/>
      <c r="AX1492" s="219"/>
      <c r="AY1492" s="219"/>
    </row>
    <row r="1493" spans="1:51" ht="18" x14ac:dyDescent="0.25">
      <c r="A1493" s="251"/>
      <c r="B1493" s="219"/>
      <c r="C1493" s="219"/>
      <c r="D1493" s="219"/>
      <c r="E1493" s="219"/>
      <c r="F1493" s="219"/>
      <c r="G1493" s="219"/>
      <c r="H1493" s="219"/>
      <c r="I1493" s="219"/>
      <c r="J1493" s="219"/>
      <c r="K1493" s="219"/>
      <c r="L1493" s="219"/>
      <c r="M1493" s="219"/>
      <c r="N1493" s="219"/>
      <c r="O1493" s="219"/>
      <c r="P1493" s="219"/>
      <c r="Q1493" s="219"/>
      <c r="R1493" s="219"/>
      <c r="S1493" s="219"/>
      <c r="T1493" s="219"/>
      <c r="U1493" s="219"/>
      <c r="V1493" s="219"/>
      <c r="W1493" s="219"/>
      <c r="X1493" s="219"/>
      <c r="Y1493" s="219"/>
      <c r="Z1493" s="219"/>
      <c r="AA1493" s="219"/>
      <c r="AB1493" s="219"/>
      <c r="AC1493" s="219"/>
      <c r="AD1493" s="219"/>
      <c r="AE1493" s="219"/>
      <c r="AF1493" s="219"/>
      <c r="AG1493" s="219"/>
      <c r="AH1493" s="219"/>
      <c r="AI1493" s="219"/>
      <c r="AJ1493" s="219"/>
      <c r="AK1493" s="219"/>
      <c r="AL1493" s="219"/>
      <c r="AM1493" s="219"/>
      <c r="AN1493" s="219"/>
      <c r="AO1493" s="219"/>
      <c r="AP1493" s="219"/>
      <c r="AQ1493" s="219"/>
      <c r="AR1493" s="219"/>
      <c r="AS1493" s="219"/>
      <c r="AT1493" s="219"/>
      <c r="AU1493" s="219"/>
      <c r="AV1493" s="219"/>
      <c r="AW1493" s="219"/>
      <c r="AX1493" s="219"/>
      <c r="AY1493" s="219"/>
    </row>
    <row r="1494" spans="1:51" ht="15" x14ac:dyDescent="0.25">
      <c r="A1494" s="250"/>
      <c r="B1494" s="239"/>
      <c r="C1494" s="239"/>
      <c r="D1494" s="239"/>
      <c r="E1494" s="239"/>
      <c r="F1494" s="239"/>
      <c r="G1494" s="239"/>
      <c r="H1494" s="239"/>
      <c r="I1494" s="239"/>
      <c r="J1494" s="239"/>
      <c r="K1494" s="239"/>
      <c r="L1494" s="239"/>
      <c r="M1494" s="239"/>
      <c r="N1494" s="239"/>
      <c r="O1494" s="239"/>
      <c r="P1494" s="239"/>
      <c r="Q1494" s="239"/>
      <c r="R1494" s="239"/>
      <c r="S1494" s="239"/>
      <c r="T1494" s="239"/>
      <c r="U1494" s="239"/>
      <c r="V1494" s="239"/>
      <c r="W1494" s="239"/>
      <c r="X1494" s="239"/>
      <c r="Y1494" s="239"/>
      <c r="Z1494" s="239"/>
      <c r="AA1494" s="239"/>
      <c r="AB1494" s="239"/>
      <c r="AC1494" s="239"/>
      <c r="AD1494" s="239"/>
      <c r="AE1494" s="239"/>
      <c r="AF1494" s="239"/>
      <c r="AG1494" s="239"/>
      <c r="AH1494" s="239"/>
      <c r="AI1494" s="239"/>
      <c r="AJ1494" s="239"/>
      <c r="AK1494" s="239"/>
      <c r="AL1494" s="239"/>
      <c r="AM1494" s="239"/>
      <c r="AN1494" s="239"/>
      <c r="AO1494" s="239"/>
      <c r="AP1494" s="239"/>
      <c r="AQ1494" s="239"/>
      <c r="AR1494" s="239"/>
      <c r="AS1494" s="239"/>
      <c r="AT1494" s="239"/>
      <c r="AU1494" s="239"/>
      <c r="AV1494" s="239"/>
      <c r="AW1494" s="239"/>
      <c r="AX1494" s="239"/>
      <c r="AY1494" s="239"/>
    </row>
    <row r="1495" spans="1:51" ht="18" x14ac:dyDescent="0.25">
      <c r="A1495" s="251"/>
      <c r="B1495" s="219"/>
      <c r="C1495" s="219"/>
      <c r="D1495" s="219"/>
      <c r="E1495" s="219"/>
      <c r="F1495" s="219"/>
      <c r="G1495" s="219"/>
      <c r="H1495" s="219"/>
      <c r="I1495" s="219"/>
      <c r="J1495" s="219"/>
      <c r="K1495" s="219"/>
      <c r="L1495" s="219"/>
      <c r="M1495" s="219"/>
      <c r="N1495" s="219"/>
      <c r="O1495" s="219"/>
      <c r="P1495" s="219"/>
      <c r="Q1495" s="219"/>
      <c r="R1495" s="219"/>
      <c r="S1495" s="219"/>
      <c r="T1495" s="219"/>
      <c r="U1495" s="219"/>
      <c r="V1495" s="219"/>
      <c r="W1495" s="219"/>
      <c r="X1495" s="219"/>
      <c r="Y1495" s="219"/>
      <c r="Z1495" s="219"/>
      <c r="AA1495" s="219"/>
      <c r="AB1495" s="219"/>
      <c r="AC1495" s="219"/>
      <c r="AD1495" s="219"/>
      <c r="AE1495" s="219"/>
      <c r="AF1495" s="219"/>
      <c r="AG1495" s="219"/>
      <c r="AH1495" s="219"/>
      <c r="AI1495" s="219"/>
      <c r="AJ1495" s="219"/>
      <c r="AK1495" s="219"/>
      <c r="AL1495" s="219"/>
      <c r="AM1495" s="219"/>
      <c r="AN1495" s="219"/>
      <c r="AO1495" s="219"/>
      <c r="AP1495" s="219"/>
      <c r="AQ1495" s="219"/>
      <c r="AR1495" s="219"/>
      <c r="AS1495" s="219"/>
      <c r="AT1495" s="219"/>
      <c r="AU1495" s="219"/>
      <c r="AV1495" s="219"/>
      <c r="AW1495" s="219"/>
      <c r="AX1495" s="219"/>
      <c r="AY1495" s="219"/>
    </row>
    <row r="1496" spans="1:51" ht="18" x14ac:dyDescent="0.2">
      <c r="A1496" s="255"/>
      <c r="B1496" s="219"/>
      <c r="C1496" s="219"/>
      <c r="D1496" s="219"/>
      <c r="E1496" s="219"/>
      <c r="F1496" s="219"/>
      <c r="G1496" s="219"/>
      <c r="H1496" s="219"/>
      <c r="I1496" s="219"/>
      <c r="J1496" s="219"/>
      <c r="K1496" s="219"/>
      <c r="L1496" s="219"/>
      <c r="M1496" s="219"/>
      <c r="N1496" s="219"/>
      <c r="O1496" s="219"/>
      <c r="P1496" s="219"/>
      <c r="Q1496" s="219"/>
      <c r="R1496" s="219"/>
      <c r="S1496" s="219"/>
      <c r="T1496" s="219"/>
      <c r="U1496" s="219"/>
      <c r="V1496" s="219"/>
      <c r="W1496" s="219"/>
      <c r="X1496" s="219"/>
      <c r="Y1496" s="219"/>
      <c r="Z1496" s="219"/>
      <c r="AA1496" s="219"/>
      <c r="AB1496" s="219"/>
      <c r="AC1496" s="219"/>
      <c r="AD1496" s="219"/>
      <c r="AE1496" s="219"/>
      <c r="AF1496" s="219"/>
      <c r="AG1496" s="219"/>
      <c r="AH1496" s="219"/>
      <c r="AI1496" s="219"/>
      <c r="AJ1496" s="219"/>
      <c r="AK1496" s="219"/>
      <c r="AL1496" s="219"/>
      <c r="AM1496" s="219"/>
      <c r="AN1496" s="219"/>
      <c r="AO1496" s="219"/>
      <c r="AP1496" s="219"/>
      <c r="AQ1496" s="219"/>
      <c r="AR1496" s="219"/>
      <c r="AS1496" s="219"/>
      <c r="AT1496" s="219"/>
      <c r="AU1496" s="219"/>
      <c r="AV1496" s="219"/>
      <c r="AW1496" s="219"/>
      <c r="AX1496" s="219"/>
      <c r="AY1496" s="219"/>
    </row>
    <row r="1497" spans="1:51" ht="18" x14ac:dyDescent="0.25">
      <c r="A1497" s="251"/>
      <c r="B1497" s="219"/>
      <c r="C1497" s="219"/>
      <c r="D1497" s="219"/>
      <c r="E1497" s="219"/>
      <c r="F1497" s="219"/>
      <c r="G1497" s="219"/>
      <c r="H1497" s="219"/>
      <c r="I1497" s="219"/>
      <c r="J1497" s="219"/>
      <c r="K1497" s="219"/>
      <c r="L1497" s="219"/>
      <c r="M1497" s="219"/>
      <c r="N1497" s="219"/>
      <c r="O1497" s="219"/>
      <c r="P1497" s="219"/>
      <c r="Q1497" s="219"/>
      <c r="R1497" s="219"/>
      <c r="S1497" s="219"/>
      <c r="T1497" s="219"/>
      <c r="U1497" s="219"/>
      <c r="V1497" s="219"/>
      <c r="W1497" s="219"/>
      <c r="X1497" s="219"/>
      <c r="Y1497" s="219"/>
      <c r="Z1497" s="219"/>
      <c r="AA1497" s="219"/>
      <c r="AB1497" s="219"/>
      <c r="AC1497" s="219"/>
      <c r="AD1497" s="219"/>
      <c r="AE1497" s="219"/>
      <c r="AF1497" s="219"/>
      <c r="AG1497" s="219"/>
      <c r="AH1497" s="219"/>
      <c r="AI1497" s="219"/>
      <c r="AJ1497" s="219"/>
      <c r="AK1497" s="219"/>
      <c r="AL1497" s="219"/>
      <c r="AM1497" s="219"/>
      <c r="AN1497" s="219"/>
      <c r="AO1497" s="219"/>
      <c r="AP1497" s="219"/>
      <c r="AQ1497" s="219"/>
      <c r="AR1497" s="219"/>
      <c r="AS1497" s="219"/>
      <c r="AT1497" s="219"/>
      <c r="AU1497" s="219"/>
      <c r="AV1497" s="219"/>
      <c r="AW1497" s="219"/>
      <c r="AX1497" s="219"/>
      <c r="AY1497" s="219"/>
    </row>
    <row r="1498" spans="1:51" ht="15" x14ac:dyDescent="0.25">
      <c r="A1498" s="250"/>
      <c r="B1498" s="239"/>
      <c r="C1498" s="239"/>
      <c r="D1498" s="239"/>
      <c r="E1498" s="239"/>
      <c r="F1498" s="239"/>
      <c r="G1498" s="239"/>
      <c r="H1498" s="239"/>
      <c r="I1498" s="239"/>
      <c r="J1498" s="239"/>
      <c r="K1498" s="239"/>
      <c r="L1498" s="239"/>
      <c r="M1498" s="239"/>
      <c r="N1498" s="239"/>
      <c r="O1498" s="239"/>
      <c r="P1498" s="239"/>
      <c r="Q1498" s="239"/>
      <c r="R1498" s="239"/>
      <c r="S1498" s="239"/>
      <c r="T1498" s="239"/>
      <c r="U1498" s="239"/>
      <c r="V1498" s="239"/>
      <c r="W1498" s="239"/>
      <c r="X1498" s="239"/>
      <c r="Y1498" s="239"/>
      <c r="Z1498" s="239"/>
      <c r="AA1498" s="239"/>
      <c r="AB1498" s="239"/>
      <c r="AC1498" s="239"/>
      <c r="AD1498" s="239"/>
      <c r="AE1498" s="239"/>
      <c r="AF1498" s="239"/>
      <c r="AG1498" s="239"/>
      <c r="AH1498" s="239"/>
      <c r="AI1498" s="239"/>
      <c r="AJ1498" s="239"/>
      <c r="AK1498" s="239"/>
      <c r="AL1498" s="239"/>
      <c r="AM1498" s="239"/>
      <c r="AN1498" s="239"/>
      <c r="AO1498" s="239"/>
      <c r="AP1498" s="239"/>
      <c r="AQ1498" s="239"/>
      <c r="AR1498" s="239"/>
      <c r="AS1498" s="239"/>
      <c r="AT1498" s="239"/>
      <c r="AU1498" s="239"/>
      <c r="AV1498" s="239"/>
      <c r="AW1498" s="239"/>
      <c r="AX1498" s="239"/>
      <c r="AY1498" s="239"/>
    </row>
    <row r="1499" spans="1:51" ht="18" x14ac:dyDescent="0.25">
      <c r="A1499" s="251"/>
      <c r="B1499" s="219"/>
      <c r="C1499" s="219"/>
      <c r="D1499" s="219"/>
      <c r="E1499" s="219"/>
      <c r="F1499" s="219"/>
      <c r="G1499" s="219"/>
      <c r="H1499" s="219"/>
      <c r="I1499" s="219"/>
      <c r="J1499" s="219"/>
      <c r="K1499" s="219"/>
      <c r="L1499" s="219"/>
      <c r="M1499" s="219"/>
      <c r="N1499" s="219"/>
      <c r="O1499" s="219"/>
      <c r="P1499" s="219"/>
      <c r="Q1499" s="219"/>
      <c r="R1499" s="219"/>
      <c r="S1499" s="219"/>
      <c r="T1499" s="219"/>
      <c r="U1499" s="219"/>
      <c r="V1499" s="219"/>
      <c r="W1499" s="219"/>
      <c r="X1499" s="219"/>
      <c r="Y1499" s="219"/>
      <c r="Z1499" s="219"/>
      <c r="AA1499" s="219"/>
      <c r="AB1499" s="219"/>
      <c r="AC1499" s="219"/>
      <c r="AD1499" s="219"/>
      <c r="AE1499" s="219"/>
      <c r="AF1499" s="219"/>
      <c r="AG1499" s="219"/>
      <c r="AH1499" s="219"/>
      <c r="AI1499" s="219"/>
      <c r="AJ1499" s="219"/>
      <c r="AK1499" s="219"/>
      <c r="AL1499" s="219"/>
      <c r="AM1499" s="219"/>
      <c r="AN1499" s="219"/>
      <c r="AO1499" s="219"/>
      <c r="AP1499" s="219"/>
      <c r="AQ1499" s="219"/>
      <c r="AR1499" s="219"/>
      <c r="AS1499" s="219"/>
      <c r="AT1499" s="219"/>
      <c r="AU1499" s="219"/>
      <c r="AV1499" s="219"/>
      <c r="AW1499" s="219"/>
      <c r="AX1499" s="219"/>
      <c r="AY1499" s="219"/>
    </row>
    <row r="1500" spans="1:51" ht="15" x14ac:dyDescent="0.25">
      <c r="A1500" s="250"/>
      <c r="B1500" s="239"/>
      <c r="C1500" s="239"/>
      <c r="D1500" s="239"/>
      <c r="E1500" s="239"/>
      <c r="F1500" s="239"/>
      <c r="G1500" s="239"/>
      <c r="H1500" s="239"/>
      <c r="I1500" s="239"/>
      <c r="J1500" s="239"/>
      <c r="K1500" s="239"/>
      <c r="L1500" s="239"/>
      <c r="M1500" s="239"/>
      <c r="N1500" s="239"/>
      <c r="O1500" s="239"/>
      <c r="P1500" s="239"/>
      <c r="Q1500" s="239"/>
      <c r="R1500" s="239"/>
      <c r="S1500" s="239"/>
      <c r="T1500" s="239"/>
      <c r="U1500" s="239"/>
      <c r="V1500" s="239"/>
      <c r="W1500" s="239"/>
      <c r="X1500" s="239"/>
      <c r="Y1500" s="239"/>
      <c r="Z1500" s="239"/>
      <c r="AA1500" s="239"/>
      <c r="AB1500" s="239"/>
      <c r="AC1500" s="239"/>
      <c r="AD1500" s="239"/>
      <c r="AE1500" s="239"/>
      <c r="AF1500" s="239"/>
      <c r="AG1500" s="239"/>
      <c r="AH1500" s="239"/>
      <c r="AI1500" s="239"/>
      <c r="AJ1500" s="239"/>
      <c r="AK1500" s="239"/>
      <c r="AL1500" s="239"/>
      <c r="AM1500" s="239"/>
      <c r="AN1500" s="239"/>
      <c r="AO1500" s="239"/>
      <c r="AP1500" s="239"/>
      <c r="AQ1500" s="239"/>
      <c r="AR1500" s="239"/>
      <c r="AS1500" s="239"/>
      <c r="AT1500" s="239"/>
      <c r="AU1500" s="239"/>
      <c r="AV1500" s="239"/>
      <c r="AW1500" s="239"/>
      <c r="AX1500" s="239"/>
      <c r="AY1500" s="239"/>
    </row>
    <row r="1501" spans="1:51" ht="15" x14ac:dyDescent="0.25">
      <c r="A1501" s="250"/>
      <c r="B1501" s="239"/>
      <c r="C1501" s="239"/>
      <c r="D1501" s="239"/>
      <c r="E1501" s="239"/>
      <c r="F1501" s="239"/>
      <c r="G1501" s="239"/>
      <c r="H1501" s="239"/>
      <c r="I1501" s="239"/>
      <c r="J1501" s="239"/>
      <c r="K1501" s="239"/>
      <c r="L1501" s="239"/>
      <c r="M1501" s="239"/>
      <c r="N1501" s="239"/>
      <c r="O1501" s="239"/>
      <c r="P1501" s="239"/>
      <c r="Q1501" s="239"/>
      <c r="R1501" s="239"/>
      <c r="S1501" s="239"/>
      <c r="T1501" s="239"/>
      <c r="U1501" s="239"/>
      <c r="V1501" s="239"/>
      <c r="W1501" s="239"/>
      <c r="X1501" s="239"/>
      <c r="Y1501" s="239"/>
      <c r="Z1501" s="239"/>
      <c r="AA1501" s="239"/>
      <c r="AB1501" s="239"/>
      <c r="AC1501" s="239"/>
      <c r="AD1501" s="239"/>
      <c r="AE1501" s="239"/>
      <c r="AF1501" s="239"/>
      <c r="AG1501" s="239"/>
      <c r="AH1501" s="239"/>
      <c r="AI1501" s="239"/>
      <c r="AJ1501" s="239"/>
      <c r="AK1501" s="239"/>
      <c r="AL1501" s="239"/>
      <c r="AM1501" s="239"/>
      <c r="AN1501" s="239"/>
      <c r="AO1501" s="239"/>
      <c r="AP1501" s="239"/>
      <c r="AQ1501" s="239"/>
      <c r="AR1501" s="239"/>
      <c r="AS1501" s="239"/>
      <c r="AT1501" s="239"/>
      <c r="AU1501" s="239"/>
      <c r="AV1501" s="239"/>
      <c r="AW1501" s="239"/>
      <c r="AX1501" s="239"/>
      <c r="AY1501" s="239"/>
    </row>
    <row r="1502" spans="1:51" ht="18" x14ac:dyDescent="0.25">
      <c r="A1502" s="251"/>
      <c r="B1502" s="219"/>
      <c r="C1502" s="219"/>
      <c r="D1502" s="219"/>
      <c r="E1502" s="219"/>
      <c r="F1502" s="219"/>
      <c r="G1502" s="219"/>
      <c r="H1502" s="219"/>
      <c r="I1502" s="219"/>
      <c r="J1502" s="219"/>
      <c r="K1502" s="219"/>
      <c r="L1502" s="219"/>
      <c r="M1502" s="219"/>
      <c r="N1502" s="219"/>
      <c r="O1502" s="219"/>
      <c r="P1502" s="219"/>
      <c r="Q1502" s="219"/>
      <c r="R1502" s="219"/>
      <c r="S1502" s="219"/>
      <c r="T1502" s="219"/>
      <c r="U1502" s="219"/>
      <c r="V1502" s="219"/>
      <c r="W1502" s="219"/>
      <c r="X1502" s="219"/>
      <c r="Y1502" s="219"/>
      <c r="Z1502" s="219"/>
      <c r="AA1502" s="219"/>
      <c r="AB1502" s="219"/>
      <c r="AC1502" s="219"/>
      <c r="AD1502" s="219"/>
      <c r="AE1502" s="219"/>
      <c r="AF1502" s="219"/>
      <c r="AG1502" s="219"/>
      <c r="AH1502" s="219"/>
      <c r="AI1502" s="219"/>
      <c r="AJ1502" s="219"/>
      <c r="AK1502" s="219"/>
      <c r="AL1502" s="219"/>
      <c r="AM1502" s="219"/>
      <c r="AN1502" s="219"/>
      <c r="AO1502" s="219"/>
      <c r="AP1502" s="219"/>
      <c r="AQ1502" s="219"/>
      <c r="AR1502" s="219"/>
      <c r="AS1502" s="219"/>
      <c r="AT1502" s="219"/>
      <c r="AU1502" s="219"/>
      <c r="AV1502" s="219"/>
      <c r="AW1502" s="219"/>
      <c r="AX1502" s="219"/>
      <c r="AY1502" s="219"/>
    </row>
    <row r="1503" spans="1:51" ht="15" x14ac:dyDescent="0.25">
      <c r="A1503" s="250"/>
      <c r="B1503" s="239"/>
      <c r="C1503" s="239"/>
      <c r="D1503" s="239"/>
      <c r="E1503" s="239"/>
      <c r="F1503" s="239"/>
      <c r="G1503" s="239"/>
      <c r="H1503" s="239"/>
      <c r="I1503" s="239"/>
      <c r="J1503" s="239"/>
      <c r="K1503" s="239"/>
      <c r="L1503" s="239"/>
      <c r="M1503" s="239"/>
      <c r="N1503" s="239"/>
      <c r="O1503" s="239"/>
      <c r="P1503" s="239"/>
      <c r="Q1503" s="239"/>
      <c r="R1503" s="239"/>
      <c r="S1503" s="239"/>
      <c r="T1503" s="239"/>
      <c r="U1503" s="239"/>
      <c r="V1503" s="239"/>
      <c r="W1503" s="239"/>
      <c r="X1503" s="239"/>
      <c r="Y1503" s="239"/>
      <c r="Z1503" s="239"/>
      <c r="AA1503" s="239"/>
      <c r="AB1503" s="239"/>
      <c r="AC1503" s="239"/>
      <c r="AD1503" s="239"/>
      <c r="AE1503" s="239"/>
      <c r="AF1503" s="239"/>
      <c r="AG1503" s="239"/>
      <c r="AH1503" s="239"/>
      <c r="AI1503" s="239"/>
      <c r="AJ1503" s="239"/>
      <c r="AK1503" s="239"/>
      <c r="AL1503" s="239"/>
      <c r="AM1503" s="239"/>
      <c r="AN1503" s="239"/>
      <c r="AO1503" s="239"/>
      <c r="AP1503" s="239"/>
      <c r="AQ1503" s="239"/>
      <c r="AR1503" s="239"/>
      <c r="AS1503" s="239"/>
      <c r="AT1503" s="239"/>
      <c r="AU1503" s="239"/>
      <c r="AV1503" s="239"/>
      <c r="AW1503" s="239"/>
      <c r="AX1503" s="239"/>
      <c r="AY1503" s="239"/>
    </row>
    <row r="1504" spans="1:51" ht="15" x14ac:dyDescent="0.25">
      <c r="A1504" s="250"/>
      <c r="B1504" s="239"/>
      <c r="C1504" s="239"/>
      <c r="D1504" s="239"/>
      <c r="E1504" s="239"/>
      <c r="F1504" s="239"/>
      <c r="G1504" s="239"/>
      <c r="H1504" s="239"/>
      <c r="I1504" s="239"/>
      <c r="J1504" s="239"/>
      <c r="K1504" s="239"/>
      <c r="L1504" s="239"/>
      <c r="M1504" s="239"/>
      <c r="N1504" s="239"/>
      <c r="O1504" s="239"/>
      <c r="P1504" s="239"/>
      <c r="Q1504" s="239"/>
      <c r="R1504" s="239"/>
      <c r="S1504" s="239"/>
      <c r="T1504" s="239"/>
      <c r="U1504" s="239"/>
      <c r="V1504" s="239"/>
      <c r="W1504" s="239"/>
      <c r="X1504" s="239"/>
      <c r="Y1504" s="239"/>
      <c r="Z1504" s="239"/>
      <c r="AA1504" s="239"/>
      <c r="AB1504" s="239"/>
      <c r="AC1504" s="239"/>
      <c r="AD1504" s="239"/>
      <c r="AE1504" s="239"/>
      <c r="AF1504" s="239"/>
      <c r="AG1504" s="239"/>
      <c r="AH1504" s="239"/>
      <c r="AI1504" s="239"/>
      <c r="AJ1504" s="239"/>
      <c r="AK1504" s="239"/>
      <c r="AL1504" s="239"/>
      <c r="AM1504" s="239"/>
      <c r="AN1504" s="239"/>
      <c r="AO1504" s="239"/>
      <c r="AP1504" s="239"/>
      <c r="AQ1504" s="239"/>
      <c r="AR1504" s="239"/>
      <c r="AS1504" s="239"/>
      <c r="AT1504" s="239"/>
      <c r="AU1504" s="239"/>
      <c r="AV1504" s="239"/>
      <c r="AW1504" s="239"/>
      <c r="AX1504" s="239"/>
      <c r="AY1504" s="239"/>
    </row>
    <row r="1505" spans="1:51" ht="18" x14ac:dyDescent="0.25">
      <c r="A1505" s="251"/>
      <c r="B1505" s="219"/>
      <c r="C1505" s="219"/>
      <c r="D1505" s="219"/>
      <c r="E1505" s="219"/>
      <c r="F1505" s="219"/>
      <c r="G1505" s="219"/>
      <c r="H1505" s="219"/>
      <c r="I1505" s="219"/>
      <c r="J1505" s="219"/>
      <c r="K1505" s="219"/>
      <c r="L1505" s="219"/>
      <c r="M1505" s="219"/>
      <c r="N1505" s="219"/>
      <c r="O1505" s="219"/>
      <c r="P1505" s="219"/>
      <c r="Q1505" s="219"/>
      <c r="R1505" s="219"/>
      <c r="S1505" s="219"/>
      <c r="T1505" s="219"/>
      <c r="U1505" s="219"/>
      <c r="V1505" s="219"/>
      <c r="W1505" s="219"/>
      <c r="X1505" s="219"/>
      <c r="Y1505" s="219"/>
      <c r="Z1505" s="219"/>
      <c r="AA1505" s="219"/>
      <c r="AB1505" s="219"/>
      <c r="AC1505" s="219"/>
      <c r="AD1505" s="219"/>
      <c r="AE1505" s="219"/>
      <c r="AF1505" s="219"/>
      <c r="AG1505" s="219"/>
      <c r="AH1505" s="219"/>
      <c r="AI1505" s="219"/>
      <c r="AJ1505" s="219"/>
      <c r="AK1505" s="219"/>
      <c r="AL1505" s="219"/>
      <c r="AM1505" s="219"/>
      <c r="AN1505" s="219"/>
      <c r="AO1505" s="219"/>
      <c r="AP1505" s="219"/>
      <c r="AQ1505" s="219"/>
      <c r="AR1505" s="219"/>
      <c r="AS1505" s="219"/>
      <c r="AT1505" s="219"/>
      <c r="AU1505" s="219"/>
      <c r="AV1505" s="219"/>
      <c r="AW1505" s="219"/>
      <c r="AX1505" s="219"/>
      <c r="AY1505" s="219"/>
    </row>
    <row r="1506" spans="1:51" ht="15" x14ac:dyDescent="0.25">
      <c r="A1506" s="250"/>
      <c r="B1506" s="239"/>
      <c r="C1506" s="239"/>
      <c r="D1506" s="239"/>
      <c r="E1506" s="239"/>
      <c r="F1506" s="239"/>
      <c r="G1506" s="239"/>
      <c r="H1506" s="239"/>
      <c r="I1506" s="239"/>
      <c r="J1506" s="239"/>
      <c r="K1506" s="239"/>
      <c r="L1506" s="239"/>
      <c r="M1506" s="239"/>
      <c r="N1506" s="239"/>
      <c r="O1506" s="239"/>
      <c r="P1506" s="239"/>
      <c r="Q1506" s="239"/>
      <c r="R1506" s="239"/>
      <c r="S1506" s="239"/>
      <c r="T1506" s="239"/>
      <c r="U1506" s="239"/>
      <c r="V1506" s="239"/>
      <c r="W1506" s="239"/>
      <c r="X1506" s="239"/>
      <c r="Y1506" s="239"/>
      <c r="Z1506" s="239"/>
      <c r="AA1506" s="239"/>
      <c r="AB1506" s="239"/>
      <c r="AC1506" s="239"/>
      <c r="AD1506" s="239"/>
      <c r="AE1506" s="239"/>
      <c r="AF1506" s="239"/>
      <c r="AG1506" s="239"/>
      <c r="AH1506" s="239"/>
      <c r="AI1506" s="239"/>
      <c r="AJ1506" s="239"/>
      <c r="AK1506" s="239"/>
      <c r="AL1506" s="239"/>
      <c r="AM1506" s="239"/>
      <c r="AN1506" s="239"/>
      <c r="AO1506" s="239"/>
      <c r="AP1506" s="239"/>
      <c r="AQ1506" s="239"/>
      <c r="AR1506" s="239"/>
      <c r="AS1506" s="239"/>
      <c r="AT1506" s="239"/>
      <c r="AU1506" s="239"/>
      <c r="AV1506" s="239"/>
      <c r="AW1506" s="239"/>
      <c r="AX1506" s="239"/>
      <c r="AY1506" s="239"/>
    </row>
    <row r="1507" spans="1:51" ht="15" x14ac:dyDescent="0.25">
      <c r="A1507" s="250"/>
      <c r="B1507" s="239"/>
      <c r="C1507" s="239"/>
      <c r="D1507" s="239"/>
      <c r="E1507" s="239"/>
      <c r="F1507" s="239"/>
      <c r="G1507" s="239"/>
      <c r="H1507" s="239"/>
      <c r="I1507" s="239"/>
      <c r="J1507" s="239"/>
      <c r="K1507" s="239"/>
      <c r="L1507" s="239"/>
      <c r="M1507" s="239"/>
      <c r="N1507" s="239"/>
      <c r="O1507" s="239"/>
      <c r="P1507" s="239"/>
      <c r="Q1507" s="239"/>
      <c r="R1507" s="239"/>
      <c r="S1507" s="239"/>
      <c r="T1507" s="239"/>
      <c r="U1507" s="239"/>
      <c r="V1507" s="239"/>
      <c r="W1507" s="239"/>
      <c r="X1507" s="239"/>
      <c r="Y1507" s="239"/>
      <c r="Z1507" s="239"/>
      <c r="AA1507" s="239"/>
      <c r="AB1507" s="239"/>
      <c r="AC1507" s="239"/>
      <c r="AD1507" s="239"/>
      <c r="AE1507" s="239"/>
      <c r="AF1507" s="239"/>
      <c r="AG1507" s="239"/>
      <c r="AH1507" s="239"/>
      <c r="AI1507" s="239"/>
      <c r="AJ1507" s="239"/>
      <c r="AK1507" s="239"/>
      <c r="AL1507" s="239"/>
      <c r="AM1507" s="239"/>
      <c r="AN1507" s="239"/>
      <c r="AO1507" s="239"/>
      <c r="AP1507" s="239"/>
      <c r="AQ1507" s="239"/>
      <c r="AR1507" s="239"/>
      <c r="AS1507" s="239"/>
      <c r="AT1507" s="239"/>
      <c r="AU1507" s="239"/>
      <c r="AV1507" s="239"/>
      <c r="AW1507" s="239"/>
      <c r="AX1507" s="239"/>
      <c r="AY1507" s="239"/>
    </row>
    <row r="1508" spans="1:51" ht="15" x14ac:dyDescent="0.25">
      <c r="A1508" s="250"/>
      <c r="B1508" s="239"/>
      <c r="C1508" s="239"/>
      <c r="D1508" s="239"/>
      <c r="E1508" s="239"/>
      <c r="F1508" s="239"/>
      <c r="G1508" s="239"/>
      <c r="H1508" s="239"/>
      <c r="I1508" s="239"/>
      <c r="J1508" s="239"/>
      <c r="K1508" s="239"/>
      <c r="L1508" s="239"/>
      <c r="M1508" s="239"/>
      <c r="N1508" s="239"/>
      <c r="O1508" s="239"/>
      <c r="P1508" s="239"/>
      <c r="Q1508" s="239"/>
      <c r="R1508" s="239"/>
      <c r="S1508" s="239"/>
      <c r="T1508" s="239"/>
      <c r="U1508" s="239"/>
      <c r="V1508" s="239"/>
      <c r="W1508" s="239"/>
      <c r="X1508" s="239"/>
      <c r="Y1508" s="239"/>
      <c r="Z1508" s="239"/>
      <c r="AA1508" s="239"/>
      <c r="AB1508" s="239"/>
      <c r="AC1508" s="239"/>
      <c r="AD1508" s="239"/>
      <c r="AE1508" s="239"/>
      <c r="AF1508" s="239"/>
      <c r="AG1508" s="239"/>
      <c r="AH1508" s="239"/>
      <c r="AI1508" s="239"/>
      <c r="AJ1508" s="239"/>
      <c r="AK1508" s="239"/>
      <c r="AL1508" s="239"/>
      <c r="AM1508" s="239"/>
      <c r="AN1508" s="239"/>
      <c r="AO1508" s="239"/>
      <c r="AP1508" s="239"/>
      <c r="AQ1508" s="239"/>
      <c r="AR1508" s="239"/>
      <c r="AS1508" s="239"/>
      <c r="AT1508" s="239"/>
      <c r="AU1508" s="239"/>
      <c r="AV1508" s="239"/>
      <c r="AW1508" s="239"/>
      <c r="AX1508" s="239"/>
      <c r="AY1508" s="239"/>
    </row>
    <row r="1509" spans="1:51" ht="18" x14ac:dyDescent="0.2">
      <c r="A1509" s="255"/>
      <c r="B1509" s="219"/>
      <c r="C1509" s="219"/>
      <c r="D1509" s="219"/>
      <c r="E1509" s="219"/>
      <c r="F1509" s="219"/>
      <c r="G1509" s="219"/>
      <c r="H1509" s="219"/>
      <c r="I1509" s="219"/>
      <c r="J1509" s="219"/>
      <c r="K1509" s="219"/>
      <c r="L1509" s="219"/>
      <c r="M1509" s="219"/>
      <c r="N1509" s="219"/>
      <c r="O1509" s="219"/>
      <c r="P1509" s="219"/>
      <c r="Q1509" s="219"/>
      <c r="R1509" s="219"/>
      <c r="S1509" s="219"/>
      <c r="T1509" s="219"/>
      <c r="U1509" s="219"/>
      <c r="V1509" s="219"/>
      <c r="W1509" s="219"/>
      <c r="X1509" s="219"/>
      <c r="Y1509" s="219"/>
      <c r="Z1509" s="219"/>
      <c r="AA1509" s="219"/>
      <c r="AB1509" s="219"/>
      <c r="AC1509" s="219"/>
      <c r="AD1509" s="219"/>
      <c r="AE1509" s="219"/>
      <c r="AF1509" s="219"/>
      <c r="AG1509" s="219"/>
      <c r="AH1509" s="219"/>
      <c r="AI1509" s="219"/>
      <c r="AJ1509" s="219"/>
      <c r="AK1509" s="219"/>
      <c r="AL1509" s="219"/>
      <c r="AM1509" s="219"/>
      <c r="AN1509" s="219"/>
      <c r="AO1509" s="219"/>
      <c r="AP1509" s="219"/>
      <c r="AQ1509" s="219"/>
      <c r="AR1509" s="219"/>
      <c r="AS1509" s="219"/>
      <c r="AT1509" s="219"/>
      <c r="AU1509" s="219"/>
      <c r="AV1509" s="219"/>
      <c r="AW1509" s="219"/>
      <c r="AX1509" s="219"/>
      <c r="AY1509" s="219"/>
    </row>
    <row r="1510" spans="1:51" ht="18" x14ac:dyDescent="0.25">
      <c r="A1510" s="251"/>
      <c r="B1510" s="219"/>
      <c r="C1510" s="219"/>
      <c r="D1510" s="219"/>
      <c r="E1510" s="219"/>
      <c r="F1510" s="219"/>
      <c r="G1510" s="219"/>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row>
    <row r="1511" spans="1:51" ht="15" x14ac:dyDescent="0.25">
      <c r="A1511" s="250"/>
      <c r="B1511" s="239"/>
      <c r="C1511" s="239"/>
      <c r="D1511" s="239"/>
      <c r="E1511" s="239"/>
      <c r="F1511" s="239"/>
      <c r="G1511" s="239"/>
      <c r="H1511" s="239"/>
      <c r="I1511" s="239"/>
      <c r="J1511" s="239"/>
      <c r="K1511" s="239"/>
      <c r="L1511" s="239"/>
      <c r="M1511" s="239"/>
      <c r="N1511" s="239"/>
      <c r="O1511" s="239"/>
      <c r="P1511" s="239"/>
      <c r="Q1511" s="239"/>
      <c r="R1511" s="239"/>
      <c r="S1511" s="239"/>
      <c r="T1511" s="239"/>
      <c r="U1511" s="239"/>
      <c r="V1511" s="239"/>
      <c r="W1511" s="239"/>
      <c r="X1511" s="239"/>
      <c r="Y1511" s="239"/>
      <c r="Z1511" s="239"/>
      <c r="AA1511" s="239"/>
      <c r="AB1511" s="239"/>
      <c r="AC1511" s="239"/>
      <c r="AD1511" s="239"/>
      <c r="AE1511" s="239"/>
      <c r="AF1511" s="239"/>
      <c r="AG1511" s="239"/>
      <c r="AH1511" s="239"/>
      <c r="AI1511" s="239"/>
      <c r="AJ1511" s="239"/>
      <c r="AK1511" s="239"/>
      <c r="AL1511" s="239"/>
      <c r="AM1511" s="239"/>
      <c r="AN1511" s="239"/>
      <c r="AO1511" s="239"/>
      <c r="AP1511" s="239"/>
      <c r="AQ1511" s="239"/>
      <c r="AR1511" s="239"/>
      <c r="AS1511" s="239"/>
      <c r="AT1511" s="239"/>
      <c r="AU1511" s="239"/>
      <c r="AV1511" s="239"/>
      <c r="AW1511" s="239"/>
      <c r="AX1511" s="239"/>
      <c r="AY1511" s="239"/>
    </row>
    <row r="1512" spans="1:51" ht="15" x14ac:dyDescent="0.25">
      <c r="A1512" s="250"/>
      <c r="B1512" s="239"/>
      <c r="C1512" s="239"/>
      <c r="D1512" s="239"/>
      <c r="E1512" s="239"/>
      <c r="F1512" s="239"/>
      <c r="G1512" s="239"/>
      <c r="H1512" s="239"/>
      <c r="I1512" s="239"/>
      <c r="J1512" s="239"/>
      <c r="K1512" s="239"/>
      <c r="L1512" s="239"/>
      <c r="M1512" s="239"/>
      <c r="N1512" s="239"/>
      <c r="O1512" s="239"/>
      <c r="P1512" s="239"/>
      <c r="Q1512" s="239"/>
      <c r="R1512" s="239"/>
      <c r="S1512" s="239"/>
      <c r="T1512" s="239"/>
      <c r="U1512" s="239"/>
      <c r="V1512" s="239"/>
      <c r="W1512" s="239"/>
      <c r="X1512" s="239"/>
      <c r="Y1512" s="239"/>
      <c r="Z1512" s="239"/>
      <c r="AA1512" s="239"/>
      <c r="AB1512" s="239"/>
      <c r="AC1512" s="239"/>
      <c r="AD1512" s="239"/>
      <c r="AE1512" s="239"/>
      <c r="AF1512" s="239"/>
      <c r="AG1512" s="239"/>
      <c r="AH1512" s="239"/>
      <c r="AI1512" s="239"/>
      <c r="AJ1512" s="239"/>
      <c r="AK1512" s="239"/>
      <c r="AL1512" s="239"/>
      <c r="AM1512" s="239"/>
      <c r="AN1512" s="239"/>
      <c r="AO1512" s="239"/>
      <c r="AP1512" s="239"/>
      <c r="AQ1512" s="239"/>
      <c r="AR1512" s="239"/>
      <c r="AS1512" s="239"/>
      <c r="AT1512" s="239"/>
      <c r="AU1512" s="239"/>
      <c r="AV1512" s="239"/>
      <c r="AW1512" s="239"/>
      <c r="AX1512" s="239"/>
      <c r="AY1512" s="239"/>
    </row>
    <row r="1513" spans="1:51" ht="18" x14ac:dyDescent="0.25">
      <c r="A1513" s="251"/>
      <c r="B1513" s="219"/>
      <c r="C1513" s="219"/>
      <c r="D1513" s="219"/>
      <c r="E1513" s="219"/>
      <c r="F1513" s="219"/>
      <c r="G1513" s="219"/>
      <c r="H1513" s="219"/>
      <c r="I1513" s="219"/>
      <c r="J1513" s="219"/>
      <c r="K1513" s="219"/>
      <c r="L1513" s="219"/>
      <c r="M1513" s="219"/>
      <c r="N1513" s="219"/>
      <c r="O1513" s="219"/>
      <c r="P1513" s="219"/>
      <c r="Q1513" s="219"/>
      <c r="R1513" s="219"/>
      <c r="S1513" s="219"/>
      <c r="T1513" s="219"/>
      <c r="U1513" s="219"/>
      <c r="V1513" s="219"/>
      <c r="W1513" s="219"/>
      <c r="X1513" s="219"/>
      <c r="Y1513" s="219"/>
      <c r="Z1513" s="219"/>
      <c r="AA1513" s="219"/>
      <c r="AB1513" s="219"/>
      <c r="AC1513" s="219"/>
      <c r="AD1513" s="219"/>
      <c r="AE1513" s="219"/>
      <c r="AF1513" s="219"/>
      <c r="AG1513" s="219"/>
      <c r="AH1513" s="219"/>
      <c r="AI1513" s="219"/>
      <c r="AJ1513" s="219"/>
      <c r="AK1513" s="219"/>
      <c r="AL1513" s="219"/>
      <c r="AM1513" s="219"/>
      <c r="AN1513" s="219"/>
      <c r="AO1513" s="219"/>
      <c r="AP1513" s="219"/>
      <c r="AQ1513" s="219"/>
      <c r="AR1513" s="219"/>
      <c r="AS1513" s="219"/>
      <c r="AT1513" s="219"/>
      <c r="AU1513" s="219"/>
      <c r="AV1513" s="219"/>
      <c r="AW1513" s="219"/>
      <c r="AX1513" s="219"/>
      <c r="AY1513" s="219"/>
    </row>
    <row r="1514" spans="1:51" ht="15" x14ac:dyDescent="0.25">
      <c r="A1514" s="250"/>
      <c r="B1514" s="239"/>
      <c r="C1514" s="239"/>
      <c r="D1514" s="239"/>
      <c r="E1514" s="239"/>
      <c r="F1514" s="239"/>
      <c r="G1514" s="239"/>
      <c r="H1514" s="239"/>
      <c r="I1514" s="239"/>
      <c r="J1514" s="239"/>
      <c r="K1514" s="239"/>
      <c r="L1514" s="239"/>
      <c r="M1514" s="239"/>
      <c r="N1514" s="239"/>
      <c r="O1514" s="239"/>
      <c r="P1514" s="239"/>
      <c r="Q1514" s="239"/>
      <c r="R1514" s="239"/>
      <c r="S1514" s="239"/>
      <c r="T1514" s="239"/>
      <c r="U1514" s="239"/>
      <c r="V1514" s="239"/>
      <c r="W1514" s="239"/>
      <c r="X1514" s="239"/>
      <c r="Y1514" s="239"/>
      <c r="Z1514" s="239"/>
      <c r="AA1514" s="239"/>
      <c r="AB1514" s="239"/>
      <c r="AC1514" s="239"/>
      <c r="AD1514" s="239"/>
      <c r="AE1514" s="239"/>
      <c r="AF1514" s="239"/>
      <c r="AG1514" s="239"/>
      <c r="AH1514" s="239"/>
      <c r="AI1514" s="239"/>
      <c r="AJ1514" s="239"/>
      <c r="AK1514" s="239"/>
      <c r="AL1514" s="239"/>
      <c r="AM1514" s="239"/>
      <c r="AN1514" s="239"/>
      <c r="AO1514" s="239"/>
      <c r="AP1514" s="239"/>
      <c r="AQ1514" s="239"/>
      <c r="AR1514" s="239"/>
      <c r="AS1514" s="239"/>
      <c r="AT1514" s="239"/>
      <c r="AU1514" s="239"/>
      <c r="AV1514" s="239"/>
      <c r="AW1514" s="239"/>
      <c r="AX1514" s="239"/>
      <c r="AY1514" s="239"/>
    </row>
    <row r="1515" spans="1:51" ht="18" x14ac:dyDescent="0.25">
      <c r="A1515" s="251"/>
      <c r="B1515" s="219"/>
      <c r="C1515" s="219"/>
      <c r="D1515" s="219"/>
      <c r="E1515" s="219"/>
      <c r="F1515" s="219"/>
      <c r="G1515" s="219"/>
      <c r="H1515" s="219"/>
      <c r="I1515" s="219"/>
      <c r="J1515" s="219"/>
      <c r="K1515" s="219"/>
      <c r="L1515" s="219"/>
      <c r="M1515" s="219"/>
      <c r="N1515" s="219"/>
      <c r="O1515" s="219"/>
      <c r="P1515" s="219"/>
      <c r="Q1515" s="219"/>
      <c r="R1515" s="219"/>
      <c r="S1515" s="219"/>
      <c r="T1515" s="219"/>
      <c r="U1515" s="219"/>
      <c r="V1515" s="219"/>
      <c r="W1515" s="219"/>
      <c r="X1515" s="219"/>
      <c r="Y1515" s="219"/>
      <c r="Z1515" s="219"/>
      <c r="AA1515" s="219"/>
      <c r="AB1515" s="219"/>
      <c r="AC1515" s="219"/>
      <c r="AD1515" s="219"/>
      <c r="AE1515" s="219"/>
      <c r="AF1515" s="219"/>
      <c r="AG1515" s="219"/>
      <c r="AH1515" s="219"/>
      <c r="AI1515" s="219"/>
      <c r="AJ1515" s="219"/>
      <c r="AK1515" s="219"/>
      <c r="AL1515" s="219"/>
      <c r="AM1515" s="219"/>
      <c r="AN1515" s="219"/>
      <c r="AO1515" s="219"/>
      <c r="AP1515" s="219"/>
      <c r="AQ1515" s="219"/>
      <c r="AR1515" s="219"/>
      <c r="AS1515" s="219"/>
      <c r="AT1515" s="219"/>
      <c r="AU1515" s="219"/>
      <c r="AV1515" s="219"/>
      <c r="AW1515" s="219"/>
      <c r="AX1515" s="219"/>
      <c r="AY1515" s="219"/>
    </row>
    <row r="1516" spans="1:51" ht="18" x14ac:dyDescent="0.25">
      <c r="A1516" s="251"/>
      <c r="B1516" s="219"/>
      <c r="C1516" s="219"/>
      <c r="D1516" s="219"/>
      <c r="E1516" s="219"/>
      <c r="F1516" s="219"/>
      <c r="G1516" s="219"/>
      <c r="H1516" s="219"/>
      <c r="I1516" s="219"/>
      <c r="J1516" s="219"/>
      <c r="K1516" s="219"/>
      <c r="L1516" s="219"/>
      <c r="M1516" s="219"/>
      <c r="N1516" s="219"/>
      <c r="O1516" s="219"/>
      <c r="P1516" s="219"/>
      <c r="Q1516" s="219"/>
      <c r="R1516" s="219"/>
      <c r="S1516" s="219"/>
      <c r="T1516" s="219"/>
      <c r="U1516" s="219"/>
      <c r="V1516" s="219"/>
      <c r="W1516" s="219"/>
      <c r="X1516" s="219"/>
      <c r="Y1516" s="219"/>
      <c r="Z1516" s="219"/>
      <c r="AA1516" s="219"/>
      <c r="AB1516" s="219"/>
      <c r="AC1516" s="219"/>
      <c r="AD1516" s="219"/>
      <c r="AE1516" s="219"/>
      <c r="AF1516" s="219"/>
      <c r="AG1516" s="219"/>
      <c r="AH1516" s="219"/>
      <c r="AI1516" s="219"/>
      <c r="AJ1516" s="219"/>
      <c r="AK1516" s="219"/>
      <c r="AL1516" s="219"/>
      <c r="AM1516" s="219"/>
      <c r="AN1516" s="219"/>
      <c r="AO1516" s="219"/>
      <c r="AP1516" s="219"/>
      <c r="AQ1516" s="219"/>
      <c r="AR1516" s="219"/>
      <c r="AS1516" s="219"/>
      <c r="AT1516" s="219"/>
      <c r="AU1516" s="219"/>
      <c r="AV1516" s="219"/>
      <c r="AW1516" s="219"/>
      <c r="AX1516" s="219"/>
      <c r="AY1516" s="219"/>
    </row>
    <row r="1517" spans="1:51" ht="18" x14ac:dyDescent="0.25">
      <c r="A1517" s="251"/>
      <c r="B1517" s="219"/>
      <c r="C1517" s="219"/>
      <c r="D1517" s="219"/>
      <c r="E1517" s="219"/>
      <c r="F1517" s="219"/>
      <c r="G1517" s="219"/>
      <c r="H1517" s="219"/>
      <c r="I1517" s="219"/>
      <c r="J1517" s="219"/>
      <c r="K1517" s="219"/>
      <c r="L1517" s="219"/>
      <c r="M1517" s="219"/>
      <c r="N1517" s="219"/>
      <c r="O1517" s="219"/>
      <c r="P1517" s="219"/>
      <c r="Q1517" s="219"/>
      <c r="R1517" s="219"/>
      <c r="S1517" s="219"/>
      <c r="T1517" s="219"/>
      <c r="U1517" s="219"/>
      <c r="V1517" s="219"/>
      <c r="W1517" s="219"/>
      <c r="X1517" s="219"/>
      <c r="Y1517" s="219"/>
      <c r="Z1517" s="219"/>
      <c r="AA1517" s="219"/>
      <c r="AB1517" s="219"/>
      <c r="AC1517" s="219"/>
      <c r="AD1517" s="219"/>
      <c r="AE1517" s="219"/>
      <c r="AF1517" s="219"/>
      <c r="AG1517" s="219"/>
      <c r="AH1517" s="219"/>
      <c r="AI1517" s="219"/>
      <c r="AJ1517" s="219"/>
      <c r="AK1517" s="219"/>
      <c r="AL1517" s="219"/>
      <c r="AM1517" s="219"/>
      <c r="AN1517" s="219"/>
      <c r="AO1517" s="219"/>
      <c r="AP1517" s="219"/>
      <c r="AQ1517" s="219"/>
      <c r="AR1517" s="219"/>
      <c r="AS1517" s="219"/>
      <c r="AT1517" s="219"/>
      <c r="AU1517" s="219"/>
      <c r="AV1517" s="219"/>
      <c r="AW1517" s="219"/>
      <c r="AX1517" s="219"/>
      <c r="AY1517" s="219"/>
    </row>
    <row r="1518" spans="1:51" ht="15" x14ac:dyDescent="0.25">
      <c r="A1518" s="250"/>
      <c r="B1518" s="239"/>
      <c r="C1518" s="239"/>
      <c r="D1518" s="239"/>
      <c r="E1518" s="239"/>
      <c r="F1518" s="239"/>
      <c r="G1518" s="239"/>
      <c r="H1518" s="239"/>
      <c r="I1518" s="239"/>
      <c r="J1518" s="239"/>
      <c r="K1518" s="239"/>
      <c r="L1518" s="239"/>
      <c r="M1518" s="239"/>
      <c r="N1518" s="239"/>
      <c r="O1518" s="239"/>
      <c r="P1518" s="239"/>
      <c r="Q1518" s="239"/>
      <c r="R1518" s="239"/>
      <c r="S1518" s="239"/>
      <c r="T1518" s="239"/>
      <c r="U1518" s="239"/>
      <c r="V1518" s="239"/>
      <c r="W1518" s="239"/>
      <c r="X1518" s="239"/>
      <c r="Y1518" s="239"/>
      <c r="Z1518" s="239"/>
      <c r="AA1518" s="239"/>
      <c r="AB1518" s="239"/>
      <c r="AC1518" s="239"/>
      <c r="AD1518" s="239"/>
      <c r="AE1518" s="239"/>
      <c r="AF1518" s="239"/>
      <c r="AG1518" s="239"/>
      <c r="AH1518" s="239"/>
      <c r="AI1518" s="239"/>
      <c r="AJ1518" s="239"/>
      <c r="AK1518" s="239"/>
      <c r="AL1518" s="239"/>
      <c r="AM1518" s="239"/>
      <c r="AN1518" s="239"/>
      <c r="AO1518" s="239"/>
      <c r="AP1518" s="239"/>
      <c r="AQ1518" s="239"/>
      <c r="AR1518" s="239"/>
      <c r="AS1518" s="239"/>
      <c r="AT1518" s="239"/>
      <c r="AU1518" s="239"/>
      <c r="AV1518" s="239"/>
      <c r="AW1518" s="239"/>
      <c r="AX1518" s="239"/>
      <c r="AY1518" s="239"/>
    </row>
    <row r="1519" spans="1:51" ht="15" x14ac:dyDescent="0.25">
      <c r="A1519" s="250"/>
      <c r="B1519" s="239"/>
      <c r="C1519" s="239"/>
      <c r="D1519" s="239"/>
      <c r="E1519" s="239"/>
      <c r="F1519" s="239"/>
      <c r="G1519" s="239"/>
      <c r="H1519" s="239"/>
      <c r="I1519" s="239"/>
      <c r="J1519" s="239"/>
      <c r="K1519" s="239"/>
      <c r="L1519" s="239"/>
      <c r="M1519" s="239"/>
      <c r="N1519" s="239"/>
      <c r="O1519" s="239"/>
      <c r="P1519" s="239"/>
      <c r="Q1519" s="239"/>
      <c r="R1519" s="239"/>
      <c r="S1519" s="239"/>
      <c r="T1519" s="239"/>
      <c r="U1519" s="239"/>
      <c r="V1519" s="239"/>
      <c r="W1519" s="239"/>
      <c r="X1519" s="239"/>
      <c r="Y1519" s="239"/>
      <c r="Z1519" s="239"/>
      <c r="AA1519" s="239"/>
      <c r="AB1519" s="239"/>
      <c r="AC1519" s="239"/>
      <c r="AD1519" s="239"/>
      <c r="AE1519" s="239"/>
      <c r="AF1519" s="239"/>
      <c r="AG1519" s="239"/>
      <c r="AH1519" s="239"/>
      <c r="AI1519" s="239"/>
      <c r="AJ1519" s="239"/>
      <c r="AK1519" s="239"/>
      <c r="AL1519" s="239"/>
      <c r="AM1519" s="239"/>
      <c r="AN1519" s="239"/>
      <c r="AO1519" s="239"/>
      <c r="AP1519" s="239"/>
      <c r="AQ1519" s="239"/>
      <c r="AR1519" s="239"/>
      <c r="AS1519" s="239"/>
      <c r="AT1519" s="239"/>
      <c r="AU1519" s="239"/>
      <c r="AV1519" s="239"/>
      <c r="AW1519" s="239"/>
      <c r="AX1519" s="239"/>
      <c r="AY1519" s="239"/>
    </row>
    <row r="1520" spans="1:51" ht="18" x14ac:dyDescent="0.25">
      <c r="A1520" s="251"/>
      <c r="B1520" s="219"/>
      <c r="C1520" s="219"/>
      <c r="D1520" s="219"/>
      <c r="E1520" s="219"/>
      <c r="F1520" s="219"/>
      <c r="G1520" s="219"/>
      <c r="H1520" s="219"/>
      <c r="I1520" s="219"/>
      <c r="J1520" s="219"/>
      <c r="K1520" s="219"/>
      <c r="L1520" s="219"/>
      <c r="M1520" s="219"/>
      <c r="N1520" s="219"/>
      <c r="O1520" s="219"/>
      <c r="P1520" s="219"/>
      <c r="Q1520" s="219"/>
      <c r="R1520" s="219"/>
      <c r="S1520" s="219"/>
      <c r="T1520" s="219"/>
      <c r="U1520" s="219"/>
      <c r="V1520" s="219"/>
      <c r="W1520" s="219"/>
      <c r="X1520" s="219"/>
      <c r="Y1520" s="219"/>
      <c r="Z1520" s="219"/>
      <c r="AA1520" s="219"/>
      <c r="AB1520" s="219"/>
      <c r="AC1520" s="219"/>
      <c r="AD1520" s="219"/>
      <c r="AE1520" s="219"/>
      <c r="AF1520" s="219"/>
      <c r="AG1520" s="219"/>
      <c r="AH1520" s="219"/>
      <c r="AI1520" s="219"/>
      <c r="AJ1520" s="219"/>
      <c r="AK1520" s="219"/>
      <c r="AL1520" s="219"/>
      <c r="AM1520" s="219"/>
      <c r="AN1520" s="219"/>
      <c r="AO1520" s="219"/>
      <c r="AP1520" s="219"/>
      <c r="AQ1520" s="219"/>
      <c r="AR1520" s="219"/>
      <c r="AS1520" s="219"/>
      <c r="AT1520" s="219"/>
      <c r="AU1520" s="219"/>
      <c r="AV1520" s="219"/>
      <c r="AW1520" s="219"/>
      <c r="AX1520" s="219"/>
      <c r="AY1520" s="219"/>
    </row>
    <row r="1521" spans="1:51" ht="18" x14ac:dyDescent="0.25">
      <c r="A1521" s="251"/>
      <c r="B1521" s="219"/>
      <c r="C1521" s="219"/>
      <c r="D1521" s="219"/>
      <c r="E1521" s="219"/>
      <c r="F1521" s="219"/>
      <c r="G1521" s="219"/>
      <c r="H1521" s="219"/>
      <c r="I1521" s="219"/>
      <c r="J1521" s="219"/>
      <c r="K1521" s="219"/>
      <c r="L1521" s="219"/>
      <c r="M1521" s="219"/>
      <c r="N1521" s="219"/>
      <c r="O1521" s="219"/>
      <c r="P1521" s="219"/>
      <c r="Q1521" s="219"/>
      <c r="R1521" s="219"/>
      <c r="S1521" s="219"/>
      <c r="T1521" s="219"/>
      <c r="U1521" s="219"/>
      <c r="V1521" s="219"/>
      <c r="W1521" s="219"/>
      <c r="X1521" s="219"/>
      <c r="Y1521" s="219"/>
      <c r="Z1521" s="219"/>
      <c r="AA1521" s="219"/>
      <c r="AB1521" s="219"/>
      <c r="AC1521" s="219"/>
      <c r="AD1521" s="219"/>
      <c r="AE1521" s="219"/>
      <c r="AF1521" s="219"/>
      <c r="AG1521" s="219"/>
      <c r="AH1521" s="219"/>
      <c r="AI1521" s="219"/>
      <c r="AJ1521" s="219"/>
      <c r="AK1521" s="219"/>
      <c r="AL1521" s="219"/>
      <c r="AM1521" s="219"/>
      <c r="AN1521" s="219"/>
      <c r="AO1521" s="219"/>
      <c r="AP1521" s="219"/>
      <c r="AQ1521" s="219"/>
      <c r="AR1521" s="219"/>
      <c r="AS1521" s="219"/>
      <c r="AT1521" s="219"/>
      <c r="AU1521" s="219"/>
      <c r="AV1521" s="219"/>
      <c r="AW1521" s="219"/>
      <c r="AX1521" s="219"/>
      <c r="AY1521" s="219"/>
    </row>
    <row r="1522" spans="1:51" ht="18" x14ac:dyDescent="0.25">
      <c r="A1522" s="251"/>
      <c r="B1522" s="219"/>
      <c r="C1522" s="219"/>
      <c r="D1522" s="219"/>
      <c r="E1522" s="219"/>
      <c r="F1522" s="219"/>
      <c r="G1522" s="219"/>
      <c r="H1522" s="219"/>
      <c r="I1522" s="219"/>
      <c r="J1522" s="219"/>
      <c r="K1522" s="219"/>
      <c r="L1522" s="219"/>
      <c r="M1522" s="219"/>
      <c r="N1522" s="219"/>
      <c r="O1522" s="219"/>
      <c r="P1522" s="219"/>
      <c r="Q1522" s="219"/>
      <c r="R1522" s="219"/>
      <c r="S1522" s="219"/>
      <c r="T1522" s="219"/>
      <c r="U1522" s="219"/>
      <c r="V1522" s="219"/>
      <c r="W1522" s="219"/>
      <c r="X1522" s="219"/>
      <c r="Y1522" s="219"/>
      <c r="Z1522" s="219"/>
      <c r="AA1522" s="219"/>
      <c r="AB1522" s="219"/>
      <c r="AC1522" s="219"/>
      <c r="AD1522" s="219"/>
      <c r="AE1522" s="219"/>
      <c r="AF1522" s="219"/>
      <c r="AG1522" s="219"/>
      <c r="AH1522" s="219"/>
      <c r="AI1522" s="219"/>
      <c r="AJ1522" s="219"/>
      <c r="AK1522" s="219"/>
      <c r="AL1522" s="219"/>
      <c r="AM1522" s="219"/>
      <c r="AN1522" s="219"/>
      <c r="AO1522" s="219"/>
      <c r="AP1522" s="219"/>
      <c r="AQ1522" s="219"/>
      <c r="AR1522" s="219"/>
      <c r="AS1522" s="219"/>
      <c r="AT1522" s="219"/>
      <c r="AU1522" s="219"/>
      <c r="AV1522" s="219"/>
      <c r="AW1522" s="219"/>
      <c r="AX1522" s="219"/>
      <c r="AY1522" s="219"/>
    </row>
    <row r="1523" spans="1:51" ht="15" x14ac:dyDescent="0.25">
      <c r="A1523" s="250"/>
      <c r="B1523" s="239"/>
      <c r="C1523" s="239"/>
      <c r="D1523" s="239"/>
      <c r="E1523" s="239"/>
      <c r="F1523" s="239"/>
      <c r="G1523" s="239"/>
      <c r="H1523" s="239"/>
      <c r="I1523" s="239"/>
      <c r="J1523" s="239"/>
      <c r="K1523" s="239"/>
      <c r="L1523" s="239"/>
      <c r="M1523" s="239"/>
      <c r="N1523" s="239"/>
      <c r="O1523" s="239"/>
      <c r="P1523" s="239"/>
      <c r="Q1523" s="239"/>
      <c r="R1523" s="239"/>
      <c r="S1523" s="239"/>
      <c r="T1523" s="239"/>
      <c r="U1523" s="239"/>
      <c r="V1523" s="239"/>
      <c r="W1523" s="239"/>
      <c r="X1523" s="239"/>
      <c r="Y1523" s="239"/>
      <c r="Z1523" s="239"/>
      <c r="AA1523" s="239"/>
      <c r="AB1523" s="239"/>
      <c r="AC1523" s="239"/>
      <c r="AD1523" s="239"/>
      <c r="AE1523" s="239"/>
      <c r="AF1523" s="239"/>
      <c r="AG1523" s="239"/>
      <c r="AH1523" s="239"/>
      <c r="AI1523" s="239"/>
      <c r="AJ1523" s="239"/>
      <c r="AK1523" s="239"/>
      <c r="AL1523" s="239"/>
      <c r="AM1523" s="239"/>
      <c r="AN1523" s="239"/>
      <c r="AO1523" s="239"/>
      <c r="AP1523" s="239"/>
      <c r="AQ1523" s="239"/>
      <c r="AR1523" s="239"/>
      <c r="AS1523" s="239"/>
      <c r="AT1523" s="239"/>
      <c r="AU1523" s="239"/>
      <c r="AV1523" s="239"/>
      <c r="AW1523" s="239"/>
      <c r="AX1523" s="239"/>
      <c r="AY1523" s="239"/>
    </row>
    <row r="1524" spans="1:51" ht="18" x14ac:dyDescent="0.25">
      <c r="A1524" s="251"/>
      <c r="B1524" s="219"/>
      <c r="C1524" s="219"/>
      <c r="D1524" s="219"/>
      <c r="E1524" s="219"/>
      <c r="F1524" s="219"/>
      <c r="G1524" s="219"/>
      <c r="H1524" s="219"/>
      <c r="I1524" s="219"/>
      <c r="J1524" s="219"/>
      <c r="K1524" s="219"/>
      <c r="L1524" s="219"/>
      <c r="M1524" s="219"/>
      <c r="N1524" s="219"/>
      <c r="O1524" s="219"/>
      <c r="P1524" s="219"/>
      <c r="Q1524" s="219"/>
      <c r="R1524" s="219"/>
      <c r="S1524" s="219"/>
      <c r="T1524" s="219"/>
      <c r="U1524" s="219"/>
      <c r="V1524" s="219"/>
      <c r="W1524" s="219"/>
      <c r="X1524" s="219"/>
      <c r="Y1524" s="219"/>
      <c r="Z1524" s="219"/>
      <c r="AA1524" s="219"/>
      <c r="AB1524" s="219"/>
      <c r="AC1524" s="219"/>
      <c r="AD1524" s="219"/>
      <c r="AE1524" s="219"/>
      <c r="AF1524" s="219"/>
      <c r="AG1524" s="219"/>
      <c r="AH1524" s="219"/>
      <c r="AI1524" s="219"/>
      <c r="AJ1524" s="219"/>
      <c r="AK1524" s="219"/>
      <c r="AL1524" s="219"/>
      <c r="AM1524" s="219"/>
      <c r="AN1524" s="219"/>
      <c r="AO1524" s="219"/>
      <c r="AP1524" s="219"/>
      <c r="AQ1524" s="219"/>
      <c r="AR1524" s="219"/>
      <c r="AS1524" s="219"/>
      <c r="AT1524" s="219"/>
      <c r="AU1524" s="219"/>
      <c r="AV1524" s="219"/>
      <c r="AW1524" s="219"/>
      <c r="AX1524" s="219"/>
      <c r="AY1524" s="219"/>
    </row>
    <row r="1525" spans="1:51" ht="15" x14ac:dyDescent="0.25">
      <c r="A1525" s="250"/>
      <c r="B1525" s="239"/>
      <c r="C1525" s="239"/>
      <c r="D1525" s="239"/>
      <c r="E1525" s="239"/>
      <c r="F1525" s="239"/>
      <c r="G1525" s="239"/>
      <c r="H1525" s="239"/>
      <c r="I1525" s="239"/>
      <c r="J1525" s="239"/>
      <c r="K1525" s="239"/>
      <c r="L1525" s="239"/>
      <c r="M1525" s="239"/>
      <c r="N1525" s="239"/>
      <c r="O1525" s="239"/>
      <c r="P1525" s="239"/>
      <c r="Q1525" s="239"/>
      <c r="R1525" s="239"/>
      <c r="S1525" s="239"/>
      <c r="T1525" s="239"/>
      <c r="U1525" s="239"/>
      <c r="V1525" s="239"/>
      <c r="W1525" s="239"/>
      <c r="X1525" s="239"/>
      <c r="Y1525" s="239"/>
      <c r="Z1525" s="239"/>
      <c r="AA1525" s="239"/>
      <c r="AB1525" s="239"/>
      <c r="AC1525" s="239"/>
      <c r="AD1525" s="239"/>
      <c r="AE1525" s="239"/>
      <c r="AF1525" s="239"/>
      <c r="AG1525" s="239"/>
      <c r="AH1525" s="239"/>
      <c r="AI1525" s="239"/>
      <c r="AJ1525" s="239"/>
      <c r="AK1525" s="239"/>
      <c r="AL1525" s="239"/>
      <c r="AM1525" s="239"/>
      <c r="AN1525" s="239"/>
      <c r="AO1525" s="239"/>
      <c r="AP1525" s="239"/>
      <c r="AQ1525" s="239"/>
      <c r="AR1525" s="239"/>
      <c r="AS1525" s="239"/>
      <c r="AT1525" s="239"/>
      <c r="AU1525" s="239"/>
      <c r="AV1525" s="239"/>
      <c r="AW1525" s="239"/>
      <c r="AX1525" s="239"/>
      <c r="AY1525" s="239"/>
    </row>
    <row r="1526" spans="1:51" ht="18" x14ac:dyDescent="0.25">
      <c r="A1526" s="251"/>
      <c r="B1526" s="219"/>
      <c r="C1526" s="219"/>
      <c r="D1526" s="219"/>
      <c r="E1526" s="219"/>
      <c r="F1526" s="219"/>
      <c r="G1526" s="219"/>
      <c r="H1526" s="219"/>
      <c r="I1526" s="219"/>
      <c r="J1526" s="219"/>
      <c r="K1526" s="219"/>
      <c r="L1526" s="219"/>
      <c r="M1526" s="219"/>
      <c r="N1526" s="219"/>
      <c r="O1526" s="219"/>
      <c r="P1526" s="219"/>
      <c r="Q1526" s="219"/>
      <c r="R1526" s="219"/>
      <c r="S1526" s="219"/>
      <c r="T1526" s="219"/>
      <c r="U1526" s="219"/>
      <c r="V1526" s="219"/>
      <c r="W1526" s="219"/>
      <c r="X1526" s="219"/>
      <c r="Y1526" s="219"/>
      <c r="Z1526" s="219"/>
      <c r="AA1526" s="219"/>
      <c r="AB1526" s="219"/>
      <c r="AC1526" s="219"/>
      <c r="AD1526" s="219"/>
      <c r="AE1526" s="219"/>
      <c r="AF1526" s="219"/>
      <c r="AG1526" s="219"/>
      <c r="AH1526" s="219"/>
      <c r="AI1526" s="219"/>
      <c r="AJ1526" s="219"/>
      <c r="AK1526" s="219"/>
      <c r="AL1526" s="219"/>
      <c r="AM1526" s="219"/>
      <c r="AN1526" s="219"/>
      <c r="AO1526" s="219"/>
      <c r="AP1526" s="219"/>
      <c r="AQ1526" s="219"/>
      <c r="AR1526" s="219"/>
      <c r="AS1526" s="219"/>
      <c r="AT1526" s="219"/>
      <c r="AU1526" s="219"/>
      <c r="AV1526" s="219"/>
      <c r="AW1526" s="219"/>
      <c r="AX1526" s="219"/>
      <c r="AY1526" s="219"/>
    </row>
    <row r="1527" spans="1:51" ht="18" x14ac:dyDescent="0.25">
      <c r="A1527" s="251"/>
      <c r="B1527" s="219"/>
      <c r="C1527" s="219"/>
      <c r="D1527" s="219"/>
      <c r="E1527" s="219"/>
      <c r="F1527" s="219"/>
      <c r="G1527" s="219"/>
      <c r="H1527" s="219"/>
      <c r="I1527" s="219"/>
      <c r="J1527" s="219"/>
      <c r="K1527" s="219"/>
      <c r="L1527" s="219"/>
      <c r="M1527" s="219"/>
      <c r="N1527" s="219"/>
      <c r="O1527" s="219"/>
      <c r="P1527" s="219"/>
      <c r="Q1527" s="219"/>
      <c r="R1527" s="219"/>
      <c r="S1527" s="219"/>
      <c r="T1527" s="219"/>
      <c r="U1527" s="219"/>
      <c r="V1527" s="219"/>
      <c r="W1527" s="219"/>
      <c r="X1527" s="219"/>
      <c r="Y1527" s="219"/>
      <c r="Z1527" s="219"/>
      <c r="AA1527" s="219"/>
      <c r="AB1527" s="219"/>
      <c r="AC1527" s="219"/>
      <c r="AD1527" s="219"/>
      <c r="AE1527" s="219"/>
      <c r="AF1527" s="219"/>
      <c r="AG1527" s="219"/>
      <c r="AH1527" s="219"/>
      <c r="AI1527" s="219"/>
      <c r="AJ1527" s="219"/>
      <c r="AK1527" s="219"/>
      <c r="AL1527" s="219"/>
      <c r="AM1527" s="219"/>
      <c r="AN1527" s="219"/>
      <c r="AO1527" s="219"/>
      <c r="AP1527" s="219"/>
      <c r="AQ1527" s="219"/>
      <c r="AR1527" s="219"/>
      <c r="AS1527" s="219"/>
      <c r="AT1527" s="219"/>
      <c r="AU1527" s="219"/>
      <c r="AV1527" s="219"/>
      <c r="AW1527" s="219"/>
      <c r="AX1527" s="219"/>
      <c r="AY1527" s="219"/>
    </row>
    <row r="1528" spans="1:51" ht="15" x14ac:dyDescent="0.25">
      <c r="A1528" s="250"/>
      <c r="B1528" s="239"/>
      <c r="C1528" s="239"/>
      <c r="D1528" s="239"/>
      <c r="E1528" s="239"/>
      <c r="F1528" s="239"/>
      <c r="G1528" s="239"/>
      <c r="H1528" s="239"/>
      <c r="I1528" s="239"/>
      <c r="J1528" s="239"/>
      <c r="K1528" s="239"/>
      <c r="L1528" s="239"/>
      <c r="M1528" s="239"/>
      <c r="N1528" s="239"/>
      <c r="O1528" s="239"/>
      <c r="P1528" s="239"/>
      <c r="Q1528" s="239"/>
      <c r="R1528" s="239"/>
      <c r="S1528" s="239"/>
      <c r="T1528" s="239"/>
      <c r="U1528" s="239"/>
      <c r="V1528" s="239"/>
      <c r="W1528" s="239"/>
      <c r="X1528" s="239"/>
      <c r="Y1528" s="239"/>
      <c r="Z1528" s="239"/>
      <c r="AA1528" s="239"/>
      <c r="AB1528" s="239"/>
      <c r="AC1528" s="239"/>
      <c r="AD1528" s="239"/>
      <c r="AE1528" s="239"/>
      <c r="AF1528" s="239"/>
      <c r="AG1528" s="239"/>
      <c r="AH1528" s="239"/>
      <c r="AI1528" s="239"/>
      <c r="AJ1528" s="239"/>
      <c r="AK1528" s="239"/>
      <c r="AL1528" s="239"/>
      <c r="AM1528" s="239"/>
      <c r="AN1528" s="239"/>
      <c r="AO1528" s="239"/>
      <c r="AP1528" s="239"/>
      <c r="AQ1528" s="239"/>
      <c r="AR1528" s="239"/>
      <c r="AS1528" s="239"/>
      <c r="AT1528" s="239"/>
      <c r="AU1528" s="239"/>
      <c r="AV1528" s="239"/>
      <c r="AW1528" s="239"/>
      <c r="AX1528" s="239"/>
      <c r="AY1528" s="239"/>
    </row>
    <row r="1529" spans="1:51" ht="15" x14ac:dyDescent="0.25">
      <c r="A1529" s="250"/>
      <c r="B1529" s="239"/>
      <c r="C1529" s="239"/>
      <c r="D1529" s="239"/>
      <c r="E1529" s="239"/>
      <c r="F1529" s="239"/>
      <c r="G1529" s="239"/>
      <c r="H1529" s="239"/>
      <c r="I1529" s="239"/>
      <c r="J1529" s="239"/>
      <c r="K1529" s="239"/>
      <c r="L1529" s="239"/>
      <c r="M1529" s="239"/>
      <c r="N1529" s="239"/>
      <c r="O1529" s="239"/>
      <c r="P1529" s="239"/>
      <c r="Q1529" s="239"/>
      <c r="R1529" s="239"/>
      <c r="S1529" s="239"/>
      <c r="T1529" s="239"/>
      <c r="U1529" s="239"/>
      <c r="V1529" s="239"/>
      <c r="W1529" s="239"/>
      <c r="X1529" s="239"/>
      <c r="Y1529" s="239"/>
      <c r="Z1529" s="239"/>
      <c r="AA1529" s="239"/>
      <c r="AB1529" s="239"/>
      <c r="AC1529" s="239"/>
      <c r="AD1529" s="239"/>
      <c r="AE1529" s="239"/>
      <c r="AF1529" s="239"/>
      <c r="AG1529" s="239"/>
      <c r="AH1529" s="239"/>
      <c r="AI1529" s="239"/>
      <c r="AJ1529" s="239"/>
      <c r="AK1529" s="239"/>
      <c r="AL1529" s="239"/>
      <c r="AM1529" s="239"/>
      <c r="AN1529" s="239"/>
      <c r="AO1529" s="239"/>
      <c r="AP1529" s="239"/>
      <c r="AQ1529" s="239"/>
      <c r="AR1529" s="239"/>
      <c r="AS1529" s="239"/>
      <c r="AT1529" s="239"/>
      <c r="AU1529" s="239"/>
      <c r="AV1529" s="239"/>
      <c r="AW1529" s="239"/>
      <c r="AX1529" s="239"/>
      <c r="AY1529" s="239"/>
    </row>
    <row r="1530" spans="1:51" ht="15" x14ac:dyDescent="0.25">
      <c r="A1530" s="250"/>
      <c r="B1530" s="239"/>
      <c r="C1530" s="239"/>
      <c r="D1530" s="239"/>
      <c r="E1530" s="239"/>
      <c r="F1530" s="239"/>
      <c r="G1530" s="239"/>
      <c r="H1530" s="239"/>
      <c r="I1530" s="239"/>
      <c r="J1530" s="239"/>
      <c r="K1530" s="239"/>
      <c r="L1530" s="239"/>
      <c r="M1530" s="239"/>
      <c r="N1530" s="239"/>
      <c r="O1530" s="239"/>
      <c r="P1530" s="239"/>
      <c r="Q1530" s="239"/>
      <c r="R1530" s="239"/>
      <c r="S1530" s="239"/>
      <c r="T1530" s="239"/>
      <c r="U1530" s="239"/>
      <c r="V1530" s="239"/>
      <c r="W1530" s="239"/>
      <c r="X1530" s="239"/>
      <c r="Y1530" s="239"/>
      <c r="Z1530" s="239"/>
      <c r="AA1530" s="239"/>
      <c r="AB1530" s="239"/>
      <c r="AC1530" s="239"/>
      <c r="AD1530" s="239"/>
      <c r="AE1530" s="239"/>
      <c r="AF1530" s="239"/>
      <c r="AG1530" s="239"/>
      <c r="AH1530" s="239"/>
      <c r="AI1530" s="239"/>
      <c r="AJ1530" s="239"/>
      <c r="AK1530" s="239"/>
      <c r="AL1530" s="239"/>
      <c r="AM1530" s="239"/>
      <c r="AN1530" s="239"/>
      <c r="AO1530" s="239"/>
      <c r="AP1530" s="239"/>
      <c r="AQ1530" s="239"/>
      <c r="AR1530" s="239"/>
      <c r="AS1530" s="239"/>
      <c r="AT1530" s="239"/>
      <c r="AU1530" s="239"/>
      <c r="AV1530" s="239"/>
      <c r="AW1530" s="239"/>
      <c r="AX1530" s="239"/>
      <c r="AY1530" s="239"/>
    </row>
    <row r="1531" spans="1:51" ht="18" x14ac:dyDescent="0.25">
      <c r="A1531" s="251"/>
      <c r="B1531" s="219"/>
      <c r="C1531" s="219"/>
      <c r="D1531" s="219"/>
      <c r="E1531" s="219"/>
      <c r="F1531" s="219"/>
      <c r="G1531" s="219"/>
      <c r="H1531" s="219"/>
      <c r="I1531" s="219"/>
      <c r="J1531" s="219"/>
      <c r="K1531" s="219"/>
      <c r="L1531" s="219"/>
      <c r="M1531" s="219"/>
      <c r="N1531" s="219"/>
      <c r="O1531" s="219"/>
      <c r="P1531" s="219"/>
      <c r="Q1531" s="219"/>
      <c r="R1531" s="219"/>
      <c r="S1531" s="219"/>
      <c r="T1531" s="219"/>
      <c r="U1531" s="219"/>
      <c r="V1531" s="219"/>
      <c r="W1531" s="219"/>
      <c r="X1531" s="219"/>
      <c r="Y1531" s="219"/>
      <c r="Z1531" s="219"/>
      <c r="AA1531" s="219"/>
      <c r="AB1531" s="219"/>
      <c r="AC1531" s="219"/>
      <c r="AD1531" s="219"/>
      <c r="AE1531" s="219"/>
      <c r="AF1531" s="219"/>
      <c r="AG1531" s="219"/>
      <c r="AH1531" s="219"/>
      <c r="AI1531" s="219"/>
      <c r="AJ1531" s="219"/>
      <c r="AK1531" s="219"/>
      <c r="AL1531" s="219"/>
      <c r="AM1531" s="219"/>
      <c r="AN1531" s="219"/>
      <c r="AO1531" s="219"/>
      <c r="AP1531" s="219"/>
      <c r="AQ1531" s="219"/>
      <c r="AR1531" s="219"/>
      <c r="AS1531" s="219"/>
      <c r="AT1531" s="219"/>
      <c r="AU1531" s="219"/>
      <c r="AV1531" s="219"/>
      <c r="AW1531" s="219"/>
      <c r="AX1531" s="219"/>
      <c r="AY1531" s="219"/>
    </row>
    <row r="1532" spans="1:51" ht="15" x14ac:dyDescent="0.25">
      <c r="A1532" s="250"/>
      <c r="B1532" s="239"/>
      <c r="C1532" s="239"/>
      <c r="D1532" s="239"/>
      <c r="E1532" s="239"/>
      <c r="F1532" s="239"/>
      <c r="G1532" s="239"/>
      <c r="H1532" s="239"/>
      <c r="I1532" s="239"/>
      <c r="J1532" s="239"/>
      <c r="K1532" s="239"/>
      <c r="L1532" s="239"/>
      <c r="M1532" s="239"/>
      <c r="N1532" s="239"/>
      <c r="O1532" s="239"/>
      <c r="P1532" s="239"/>
      <c r="Q1532" s="239"/>
      <c r="R1532" s="239"/>
      <c r="S1532" s="239"/>
      <c r="T1532" s="239"/>
      <c r="U1532" s="239"/>
      <c r="V1532" s="239"/>
      <c r="W1532" s="239"/>
      <c r="X1532" s="239"/>
      <c r="Y1532" s="239"/>
      <c r="Z1532" s="239"/>
      <c r="AA1532" s="239"/>
      <c r="AB1532" s="239"/>
      <c r="AC1532" s="239"/>
      <c r="AD1532" s="239"/>
      <c r="AE1532" s="239"/>
      <c r="AF1532" s="239"/>
      <c r="AG1532" s="239"/>
      <c r="AH1532" s="239"/>
      <c r="AI1532" s="239"/>
      <c r="AJ1532" s="239"/>
      <c r="AK1532" s="239"/>
      <c r="AL1532" s="239"/>
      <c r="AM1532" s="239"/>
      <c r="AN1532" s="239"/>
      <c r="AO1532" s="239"/>
      <c r="AP1532" s="239"/>
      <c r="AQ1532" s="239"/>
      <c r="AR1532" s="239"/>
      <c r="AS1532" s="239"/>
      <c r="AT1532" s="239"/>
      <c r="AU1532" s="239"/>
      <c r="AV1532" s="239"/>
      <c r="AW1532" s="239"/>
      <c r="AX1532" s="239"/>
      <c r="AY1532" s="239"/>
    </row>
    <row r="1533" spans="1:51" ht="18" x14ac:dyDescent="0.25">
      <c r="A1533" s="251"/>
      <c r="B1533" s="219"/>
      <c r="C1533" s="219"/>
      <c r="D1533" s="219"/>
      <c r="E1533" s="219"/>
      <c r="F1533" s="219"/>
      <c r="G1533" s="219"/>
      <c r="H1533" s="219"/>
      <c r="I1533" s="219"/>
      <c r="J1533" s="219"/>
      <c r="K1533" s="219"/>
      <c r="L1533" s="219"/>
      <c r="M1533" s="219"/>
      <c r="N1533" s="219"/>
      <c r="O1533" s="219"/>
      <c r="P1533" s="219"/>
      <c r="Q1533" s="219"/>
      <c r="R1533" s="219"/>
      <c r="S1533" s="219"/>
      <c r="T1533" s="219"/>
      <c r="U1533" s="219"/>
      <c r="V1533" s="219"/>
      <c r="W1533" s="219"/>
      <c r="X1533" s="219"/>
      <c r="Y1533" s="219"/>
      <c r="Z1533" s="219"/>
      <c r="AA1533" s="219"/>
      <c r="AB1533" s="219"/>
      <c r="AC1533" s="219"/>
      <c r="AD1533" s="219"/>
      <c r="AE1533" s="219"/>
      <c r="AF1533" s="219"/>
      <c r="AG1533" s="219"/>
      <c r="AH1533" s="219"/>
      <c r="AI1533" s="219"/>
      <c r="AJ1533" s="219"/>
      <c r="AK1533" s="219"/>
      <c r="AL1533" s="219"/>
      <c r="AM1533" s="219"/>
      <c r="AN1533" s="219"/>
      <c r="AO1533" s="219"/>
      <c r="AP1533" s="219"/>
      <c r="AQ1533" s="219"/>
      <c r="AR1533" s="219"/>
      <c r="AS1533" s="219"/>
      <c r="AT1533" s="219"/>
      <c r="AU1533" s="219"/>
      <c r="AV1533" s="219"/>
      <c r="AW1533" s="219"/>
      <c r="AX1533" s="219"/>
      <c r="AY1533" s="219"/>
    </row>
    <row r="1534" spans="1:51" ht="15" x14ac:dyDescent="0.25">
      <c r="A1534" s="250"/>
      <c r="B1534" s="239"/>
      <c r="C1534" s="239"/>
      <c r="D1534" s="239"/>
      <c r="E1534" s="239"/>
      <c r="F1534" s="239"/>
      <c r="G1534" s="239"/>
      <c r="H1534" s="239"/>
      <c r="I1534" s="239"/>
      <c r="J1534" s="239"/>
      <c r="K1534" s="239"/>
      <c r="L1534" s="239"/>
      <c r="M1534" s="239"/>
      <c r="N1534" s="239"/>
      <c r="O1534" s="239"/>
      <c r="P1534" s="239"/>
      <c r="Q1534" s="239"/>
      <c r="R1534" s="239"/>
      <c r="S1534" s="239"/>
      <c r="T1534" s="239"/>
      <c r="U1534" s="239"/>
      <c r="V1534" s="239"/>
      <c r="W1534" s="239"/>
      <c r="X1534" s="239"/>
      <c r="Y1534" s="239"/>
      <c r="Z1534" s="239"/>
      <c r="AA1534" s="239"/>
      <c r="AB1534" s="239"/>
      <c r="AC1534" s="239"/>
      <c r="AD1534" s="239"/>
      <c r="AE1534" s="239"/>
      <c r="AF1534" s="239"/>
      <c r="AG1534" s="239"/>
      <c r="AH1534" s="239"/>
      <c r="AI1534" s="239"/>
      <c r="AJ1534" s="239"/>
      <c r="AK1534" s="239"/>
      <c r="AL1534" s="239"/>
      <c r="AM1534" s="239"/>
      <c r="AN1534" s="239"/>
      <c r="AO1534" s="239"/>
      <c r="AP1534" s="239"/>
      <c r="AQ1534" s="239"/>
      <c r="AR1534" s="239"/>
      <c r="AS1534" s="239"/>
      <c r="AT1534" s="239"/>
      <c r="AU1534" s="239"/>
      <c r="AV1534" s="239"/>
      <c r="AW1534" s="239"/>
      <c r="AX1534" s="239"/>
      <c r="AY1534" s="239"/>
    </row>
    <row r="1535" spans="1:51" ht="18" x14ac:dyDescent="0.25">
      <c r="A1535" s="251"/>
      <c r="B1535" s="219"/>
      <c r="C1535" s="219"/>
      <c r="D1535" s="219"/>
      <c r="E1535" s="219"/>
      <c r="F1535" s="219"/>
      <c r="G1535" s="219"/>
      <c r="H1535" s="219"/>
      <c r="I1535" s="219"/>
      <c r="J1535" s="219"/>
      <c r="K1535" s="219"/>
      <c r="L1535" s="219"/>
      <c r="M1535" s="219"/>
      <c r="N1535" s="219"/>
      <c r="O1535" s="219"/>
      <c r="P1535" s="219"/>
      <c r="Q1535" s="219"/>
      <c r="R1535" s="219"/>
      <c r="S1535" s="219"/>
      <c r="T1535" s="219"/>
      <c r="U1535" s="219"/>
      <c r="V1535" s="219"/>
      <c r="W1535" s="219"/>
      <c r="X1535" s="219"/>
      <c r="Y1535" s="219"/>
      <c r="Z1535" s="219"/>
      <c r="AA1535" s="219"/>
      <c r="AB1535" s="219"/>
      <c r="AC1535" s="219"/>
      <c r="AD1535" s="219"/>
      <c r="AE1535" s="219"/>
      <c r="AF1535" s="219"/>
      <c r="AG1535" s="219"/>
      <c r="AH1535" s="219"/>
      <c r="AI1535" s="219"/>
      <c r="AJ1535" s="219"/>
      <c r="AK1535" s="219"/>
      <c r="AL1535" s="219"/>
      <c r="AM1535" s="219"/>
      <c r="AN1535" s="219"/>
      <c r="AO1535" s="219"/>
      <c r="AP1535" s="219"/>
      <c r="AQ1535" s="219"/>
      <c r="AR1535" s="219"/>
      <c r="AS1535" s="219"/>
      <c r="AT1535" s="219"/>
      <c r="AU1535" s="219"/>
      <c r="AV1535" s="219"/>
      <c r="AW1535" s="219"/>
      <c r="AX1535" s="219"/>
      <c r="AY1535" s="219"/>
    </row>
    <row r="1536" spans="1:51" ht="18" x14ac:dyDescent="0.25">
      <c r="A1536" s="251"/>
      <c r="B1536" s="219"/>
      <c r="C1536" s="219"/>
      <c r="D1536" s="219"/>
      <c r="E1536" s="219"/>
      <c r="F1536" s="219"/>
      <c r="G1536" s="219"/>
      <c r="H1536" s="219"/>
      <c r="I1536" s="219"/>
      <c r="J1536" s="219"/>
      <c r="K1536" s="219"/>
      <c r="L1536" s="219"/>
      <c r="M1536" s="219"/>
      <c r="N1536" s="219"/>
      <c r="O1536" s="219"/>
      <c r="P1536" s="219"/>
      <c r="Q1536" s="219"/>
      <c r="R1536" s="219"/>
      <c r="S1536" s="219"/>
      <c r="T1536" s="219"/>
      <c r="U1536" s="219"/>
      <c r="V1536" s="219"/>
      <c r="W1536" s="219"/>
      <c r="X1536" s="219"/>
      <c r="Y1536" s="219"/>
      <c r="Z1536" s="219"/>
      <c r="AA1536" s="219"/>
      <c r="AB1536" s="219"/>
      <c r="AC1536" s="219"/>
      <c r="AD1536" s="219"/>
      <c r="AE1536" s="219"/>
      <c r="AF1536" s="219"/>
      <c r="AG1536" s="219"/>
      <c r="AH1536" s="219"/>
      <c r="AI1536" s="219"/>
      <c r="AJ1536" s="219"/>
      <c r="AK1536" s="219"/>
      <c r="AL1536" s="219"/>
      <c r="AM1536" s="219"/>
      <c r="AN1536" s="219"/>
      <c r="AO1536" s="219"/>
      <c r="AP1536" s="219"/>
      <c r="AQ1536" s="219"/>
      <c r="AR1536" s="219"/>
      <c r="AS1536" s="219"/>
      <c r="AT1536" s="219"/>
      <c r="AU1536" s="219"/>
      <c r="AV1536" s="219"/>
      <c r="AW1536" s="219"/>
      <c r="AX1536" s="219"/>
      <c r="AY1536" s="219"/>
    </row>
    <row r="1537" spans="1:51" ht="15" x14ac:dyDescent="0.25">
      <c r="A1537" s="250"/>
      <c r="B1537" s="239"/>
      <c r="C1537" s="239"/>
      <c r="D1537" s="239"/>
      <c r="E1537" s="239"/>
      <c r="F1537" s="239"/>
      <c r="G1537" s="239"/>
      <c r="H1537" s="239"/>
      <c r="I1537" s="239"/>
      <c r="J1537" s="239"/>
      <c r="K1537" s="239"/>
      <c r="L1537" s="239"/>
      <c r="M1537" s="239"/>
      <c r="N1537" s="239"/>
      <c r="O1537" s="239"/>
      <c r="P1537" s="239"/>
      <c r="Q1537" s="239"/>
      <c r="R1537" s="239"/>
      <c r="S1537" s="239"/>
      <c r="T1537" s="239"/>
      <c r="U1537" s="239"/>
      <c r="V1537" s="239"/>
      <c r="W1537" s="239"/>
      <c r="X1537" s="239"/>
      <c r="Y1537" s="239"/>
      <c r="Z1537" s="239"/>
      <c r="AA1537" s="239"/>
      <c r="AB1537" s="239"/>
      <c r="AC1537" s="239"/>
      <c r="AD1537" s="239"/>
      <c r="AE1537" s="239"/>
      <c r="AF1537" s="239"/>
      <c r="AG1537" s="239"/>
      <c r="AH1537" s="239"/>
      <c r="AI1537" s="239"/>
      <c r="AJ1537" s="239"/>
      <c r="AK1537" s="239"/>
      <c r="AL1537" s="239"/>
      <c r="AM1537" s="239"/>
      <c r="AN1537" s="239"/>
      <c r="AO1537" s="239"/>
      <c r="AP1537" s="239"/>
      <c r="AQ1537" s="239"/>
      <c r="AR1537" s="239"/>
      <c r="AS1537" s="239"/>
      <c r="AT1537" s="239"/>
      <c r="AU1537" s="239"/>
      <c r="AV1537" s="239"/>
      <c r="AW1537" s="239"/>
      <c r="AX1537" s="239"/>
      <c r="AY1537" s="239"/>
    </row>
    <row r="1538" spans="1:51" ht="15" x14ac:dyDescent="0.25">
      <c r="A1538" s="250"/>
      <c r="B1538" s="239"/>
      <c r="C1538" s="239"/>
      <c r="D1538" s="239"/>
      <c r="E1538" s="239"/>
      <c r="F1538" s="239"/>
      <c r="G1538" s="239"/>
      <c r="H1538" s="239"/>
      <c r="I1538" s="239"/>
      <c r="J1538" s="239"/>
      <c r="K1538" s="239"/>
      <c r="L1538" s="239"/>
      <c r="M1538" s="239"/>
      <c r="N1538" s="239"/>
      <c r="O1538" s="239"/>
      <c r="P1538" s="239"/>
      <c r="Q1538" s="239"/>
      <c r="R1538" s="239"/>
      <c r="S1538" s="239"/>
      <c r="T1538" s="239"/>
      <c r="U1538" s="239"/>
      <c r="V1538" s="239"/>
      <c r="W1538" s="239"/>
      <c r="X1538" s="239"/>
      <c r="Y1538" s="239"/>
      <c r="Z1538" s="239"/>
      <c r="AA1538" s="239"/>
      <c r="AB1538" s="239"/>
      <c r="AC1538" s="239"/>
      <c r="AD1538" s="239"/>
      <c r="AE1538" s="239"/>
      <c r="AF1538" s="239"/>
      <c r="AG1538" s="239"/>
      <c r="AH1538" s="239"/>
      <c r="AI1538" s="239"/>
      <c r="AJ1538" s="239"/>
      <c r="AK1538" s="239"/>
      <c r="AL1538" s="239"/>
      <c r="AM1538" s="239"/>
      <c r="AN1538" s="239"/>
      <c r="AO1538" s="239"/>
      <c r="AP1538" s="239"/>
      <c r="AQ1538" s="239"/>
      <c r="AR1538" s="239"/>
      <c r="AS1538" s="239"/>
      <c r="AT1538" s="239"/>
      <c r="AU1538" s="239"/>
      <c r="AV1538" s="239"/>
      <c r="AW1538" s="239"/>
      <c r="AX1538" s="239"/>
      <c r="AY1538" s="239"/>
    </row>
    <row r="1539" spans="1:51" ht="18" x14ac:dyDescent="0.25">
      <c r="A1539" s="251"/>
      <c r="B1539" s="219"/>
      <c r="C1539" s="219"/>
      <c r="D1539" s="219"/>
      <c r="E1539" s="219"/>
      <c r="F1539" s="219"/>
      <c r="G1539" s="219"/>
      <c r="H1539" s="219"/>
      <c r="I1539" s="219"/>
      <c r="J1539" s="219"/>
      <c r="K1539" s="219"/>
      <c r="L1539" s="219"/>
      <c r="M1539" s="219"/>
      <c r="N1539" s="219"/>
      <c r="O1539" s="219"/>
      <c r="P1539" s="219"/>
      <c r="Q1539" s="219"/>
      <c r="R1539" s="219"/>
      <c r="S1539" s="219"/>
      <c r="T1539" s="219"/>
      <c r="U1539" s="219"/>
      <c r="V1539" s="219"/>
      <c r="W1539" s="219"/>
      <c r="X1539" s="219"/>
      <c r="Y1539" s="219"/>
      <c r="Z1539" s="219"/>
      <c r="AA1539" s="219"/>
      <c r="AB1539" s="219"/>
      <c r="AC1539" s="219"/>
      <c r="AD1539" s="219"/>
      <c r="AE1539" s="219"/>
      <c r="AF1539" s="219"/>
      <c r="AG1539" s="219"/>
      <c r="AH1539" s="219"/>
      <c r="AI1539" s="219"/>
      <c r="AJ1539" s="219"/>
      <c r="AK1539" s="219"/>
      <c r="AL1539" s="219"/>
      <c r="AM1539" s="219"/>
      <c r="AN1539" s="219"/>
      <c r="AO1539" s="219"/>
      <c r="AP1539" s="219"/>
      <c r="AQ1539" s="219"/>
      <c r="AR1539" s="219"/>
      <c r="AS1539" s="219"/>
      <c r="AT1539" s="219"/>
      <c r="AU1539" s="219"/>
      <c r="AV1539" s="219"/>
      <c r="AW1539" s="219"/>
      <c r="AX1539" s="219"/>
      <c r="AY1539" s="219"/>
    </row>
    <row r="1540" spans="1:51" ht="18" x14ac:dyDescent="0.2">
      <c r="A1540" s="256"/>
      <c r="B1540" s="219"/>
      <c r="C1540" s="219"/>
      <c r="D1540" s="219"/>
      <c r="E1540" s="219"/>
      <c r="F1540" s="219"/>
      <c r="G1540" s="219"/>
      <c r="H1540" s="219"/>
      <c r="I1540" s="219"/>
      <c r="J1540" s="219"/>
      <c r="K1540" s="219"/>
      <c r="L1540" s="219"/>
      <c r="M1540" s="219"/>
      <c r="N1540" s="219"/>
      <c r="O1540" s="219"/>
      <c r="P1540" s="219"/>
      <c r="Q1540" s="219"/>
      <c r="R1540" s="219"/>
      <c r="S1540" s="219"/>
      <c r="T1540" s="219"/>
      <c r="U1540" s="219"/>
      <c r="V1540" s="219"/>
      <c r="W1540" s="219"/>
      <c r="X1540" s="219"/>
      <c r="Y1540" s="219"/>
      <c r="Z1540" s="219"/>
      <c r="AA1540" s="219"/>
      <c r="AB1540" s="219"/>
      <c r="AC1540" s="219"/>
      <c r="AD1540" s="219"/>
      <c r="AE1540" s="219"/>
      <c r="AF1540" s="219"/>
      <c r="AG1540" s="219"/>
      <c r="AH1540" s="219"/>
      <c r="AI1540" s="219"/>
      <c r="AJ1540" s="219"/>
      <c r="AK1540" s="219"/>
      <c r="AL1540" s="219"/>
      <c r="AM1540" s="219"/>
      <c r="AN1540" s="219"/>
      <c r="AO1540" s="219"/>
      <c r="AP1540" s="219"/>
      <c r="AQ1540" s="219"/>
      <c r="AR1540" s="219"/>
      <c r="AS1540" s="219"/>
      <c r="AT1540" s="219"/>
      <c r="AU1540" s="219"/>
      <c r="AV1540" s="219"/>
      <c r="AW1540" s="219"/>
      <c r="AX1540" s="219"/>
      <c r="AY1540" s="219"/>
    </row>
    <row r="1541" spans="1:51" ht="18" x14ac:dyDescent="0.2">
      <c r="A1541" s="256"/>
      <c r="B1541" s="219"/>
      <c r="C1541" s="219"/>
      <c r="D1541" s="219"/>
      <c r="E1541" s="219"/>
      <c r="F1541" s="219"/>
      <c r="G1541" s="219"/>
      <c r="H1541" s="219"/>
      <c r="I1541" s="219"/>
      <c r="J1541" s="219"/>
      <c r="K1541" s="219"/>
      <c r="L1541" s="219"/>
      <c r="M1541" s="219"/>
      <c r="N1541" s="219"/>
      <c r="O1541" s="219"/>
      <c r="P1541" s="219"/>
      <c r="Q1541" s="219"/>
      <c r="R1541" s="219"/>
      <c r="S1541" s="219"/>
      <c r="T1541" s="219"/>
      <c r="U1541" s="219"/>
      <c r="V1541" s="219"/>
      <c r="W1541" s="219"/>
      <c r="X1541" s="219"/>
      <c r="Y1541" s="219"/>
      <c r="Z1541" s="219"/>
      <c r="AA1541" s="219"/>
      <c r="AB1541" s="219"/>
      <c r="AC1541" s="219"/>
      <c r="AD1541" s="219"/>
      <c r="AE1541" s="219"/>
      <c r="AF1541" s="219"/>
      <c r="AG1541" s="219"/>
      <c r="AH1541" s="219"/>
      <c r="AI1541" s="219"/>
      <c r="AJ1541" s="219"/>
      <c r="AK1541" s="219"/>
      <c r="AL1541" s="219"/>
      <c r="AM1541" s="219"/>
      <c r="AN1541" s="219"/>
      <c r="AO1541" s="219"/>
      <c r="AP1541" s="219"/>
      <c r="AQ1541" s="219"/>
      <c r="AR1541" s="219"/>
      <c r="AS1541" s="219"/>
      <c r="AT1541" s="219"/>
      <c r="AU1541" s="219"/>
      <c r="AV1541" s="219"/>
      <c r="AW1541" s="219"/>
      <c r="AX1541" s="219"/>
      <c r="AY1541" s="219"/>
    </row>
    <row r="1542" spans="1:51" ht="18" x14ac:dyDescent="0.2">
      <c r="A1542" s="256"/>
      <c r="B1542" s="219"/>
      <c r="C1542" s="219"/>
      <c r="D1542" s="219"/>
      <c r="E1542" s="219"/>
      <c r="F1542" s="219"/>
      <c r="G1542" s="219"/>
      <c r="H1542" s="219"/>
      <c r="I1542" s="219"/>
      <c r="J1542" s="219"/>
      <c r="K1542" s="219"/>
      <c r="L1542" s="219"/>
      <c r="M1542" s="219"/>
      <c r="N1542" s="219"/>
      <c r="O1542" s="219"/>
      <c r="P1542" s="219"/>
      <c r="Q1542" s="219"/>
      <c r="R1542" s="219"/>
      <c r="S1542" s="219"/>
      <c r="T1542" s="219"/>
      <c r="U1542" s="219"/>
      <c r="V1542" s="219"/>
      <c r="W1542" s="219"/>
      <c r="X1542" s="219"/>
      <c r="Y1542" s="219"/>
      <c r="Z1542" s="219"/>
      <c r="AA1542" s="219"/>
      <c r="AB1542" s="219"/>
      <c r="AC1542" s="219"/>
      <c r="AD1542" s="219"/>
      <c r="AE1542" s="219"/>
      <c r="AF1542" s="219"/>
      <c r="AG1542" s="219"/>
      <c r="AH1542" s="219"/>
      <c r="AI1542" s="219"/>
      <c r="AJ1542" s="219"/>
      <c r="AK1542" s="219"/>
      <c r="AL1542" s="219"/>
      <c r="AM1542" s="219"/>
      <c r="AN1542" s="219"/>
      <c r="AO1542" s="219"/>
      <c r="AP1542" s="219"/>
      <c r="AQ1542" s="219"/>
      <c r="AR1542" s="219"/>
      <c r="AS1542" s="219"/>
      <c r="AT1542" s="219"/>
      <c r="AU1542" s="219"/>
      <c r="AV1542" s="219"/>
      <c r="AW1542" s="219"/>
      <c r="AX1542" s="219"/>
      <c r="AY1542" s="219"/>
    </row>
    <row r="1543" spans="1:51" ht="18" x14ac:dyDescent="0.2">
      <c r="A1543" s="256"/>
      <c r="B1543" s="219"/>
      <c r="C1543" s="219"/>
      <c r="D1543" s="219"/>
      <c r="E1543" s="219"/>
      <c r="F1543" s="219"/>
      <c r="G1543" s="219"/>
      <c r="H1543" s="219"/>
      <c r="I1543" s="219"/>
      <c r="J1543" s="219"/>
      <c r="K1543" s="219"/>
      <c r="L1543" s="219"/>
      <c r="M1543" s="219"/>
      <c r="N1543" s="219"/>
      <c r="O1543" s="219"/>
      <c r="P1543" s="219"/>
      <c r="Q1543" s="219"/>
      <c r="R1543" s="219"/>
      <c r="S1543" s="219"/>
      <c r="T1543" s="219"/>
      <c r="U1543" s="219"/>
      <c r="V1543" s="219"/>
      <c r="W1543" s="219"/>
      <c r="X1543" s="219"/>
      <c r="Y1543" s="219"/>
      <c r="Z1543" s="219"/>
      <c r="AA1543" s="219"/>
      <c r="AB1543" s="219"/>
      <c r="AC1543" s="219"/>
      <c r="AD1543" s="219"/>
      <c r="AE1543" s="219"/>
      <c r="AF1543" s="219"/>
      <c r="AG1543" s="219"/>
      <c r="AH1543" s="219"/>
      <c r="AI1543" s="219"/>
      <c r="AJ1543" s="219"/>
      <c r="AK1543" s="219"/>
      <c r="AL1543" s="219"/>
      <c r="AM1543" s="219"/>
      <c r="AN1543" s="219"/>
      <c r="AO1543" s="219"/>
      <c r="AP1543" s="219"/>
      <c r="AQ1543" s="219"/>
      <c r="AR1543" s="219"/>
      <c r="AS1543" s="219"/>
      <c r="AT1543" s="219"/>
      <c r="AU1543" s="219"/>
      <c r="AV1543" s="219"/>
      <c r="AW1543" s="219"/>
      <c r="AX1543" s="219"/>
      <c r="AY1543" s="219"/>
    </row>
    <row r="1544" spans="1:51" ht="18" x14ac:dyDescent="0.2">
      <c r="A1544" s="256"/>
      <c r="B1544" s="219"/>
      <c r="C1544" s="219"/>
      <c r="D1544" s="219"/>
      <c r="E1544" s="219"/>
      <c r="F1544" s="219"/>
      <c r="G1544" s="219"/>
      <c r="H1544" s="219"/>
      <c r="I1544" s="219"/>
      <c r="J1544" s="219"/>
      <c r="K1544" s="219"/>
      <c r="L1544" s="219"/>
      <c r="M1544" s="219"/>
      <c r="N1544" s="219"/>
      <c r="O1544" s="219"/>
      <c r="P1544" s="219"/>
      <c r="Q1544" s="219"/>
      <c r="R1544" s="219"/>
      <c r="S1544" s="219"/>
      <c r="T1544" s="219"/>
      <c r="U1544" s="219"/>
      <c r="V1544" s="219"/>
      <c r="W1544" s="219"/>
      <c r="X1544" s="219"/>
      <c r="Y1544" s="219"/>
      <c r="Z1544" s="219"/>
      <c r="AA1544" s="219"/>
      <c r="AB1544" s="219"/>
      <c r="AC1544" s="219"/>
      <c r="AD1544" s="219"/>
      <c r="AE1544" s="219"/>
      <c r="AF1544" s="219"/>
      <c r="AG1544" s="219"/>
      <c r="AH1544" s="219"/>
      <c r="AI1544" s="219"/>
      <c r="AJ1544" s="219"/>
      <c r="AK1544" s="219"/>
      <c r="AL1544" s="219"/>
      <c r="AM1544" s="219"/>
      <c r="AN1544" s="219"/>
      <c r="AO1544" s="219"/>
      <c r="AP1544" s="219"/>
      <c r="AQ1544" s="219"/>
      <c r="AR1544" s="219"/>
      <c r="AS1544" s="219"/>
      <c r="AT1544" s="219"/>
      <c r="AU1544" s="219"/>
      <c r="AV1544" s="219"/>
      <c r="AW1544" s="219"/>
      <c r="AX1544" s="219"/>
      <c r="AY1544" s="219"/>
    </row>
    <row r="1545" spans="1:51" ht="18" x14ac:dyDescent="0.2">
      <c r="A1545" s="256"/>
      <c r="B1545" s="219"/>
      <c r="C1545" s="219"/>
      <c r="D1545" s="219"/>
      <c r="E1545" s="219"/>
      <c r="F1545" s="219"/>
      <c r="G1545" s="219"/>
      <c r="H1545" s="219"/>
      <c r="I1545" s="219"/>
      <c r="J1545" s="219"/>
      <c r="K1545" s="219"/>
      <c r="L1545" s="219"/>
      <c r="M1545" s="219"/>
      <c r="N1545" s="219"/>
      <c r="O1545" s="219"/>
      <c r="P1545" s="219"/>
      <c r="Q1545" s="219"/>
      <c r="R1545" s="219"/>
      <c r="S1545" s="219"/>
      <c r="T1545" s="219"/>
      <c r="U1545" s="219"/>
      <c r="V1545" s="219"/>
      <c r="W1545" s="219"/>
      <c r="X1545" s="219"/>
      <c r="Y1545" s="219"/>
      <c r="Z1545" s="219"/>
      <c r="AA1545" s="219"/>
      <c r="AB1545" s="219"/>
      <c r="AC1545" s="219"/>
      <c r="AD1545" s="219"/>
      <c r="AE1545" s="219"/>
      <c r="AF1545" s="219"/>
      <c r="AG1545" s="219"/>
      <c r="AH1545" s="219"/>
      <c r="AI1545" s="219"/>
      <c r="AJ1545" s="219"/>
      <c r="AK1545" s="219"/>
      <c r="AL1545" s="219"/>
      <c r="AM1545" s="219"/>
      <c r="AN1545" s="219"/>
      <c r="AO1545" s="219"/>
      <c r="AP1545" s="219"/>
      <c r="AQ1545" s="219"/>
      <c r="AR1545" s="219"/>
      <c r="AS1545" s="219"/>
      <c r="AT1545" s="219"/>
      <c r="AU1545" s="219"/>
      <c r="AV1545" s="219"/>
      <c r="AW1545" s="219"/>
      <c r="AX1545" s="219"/>
      <c r="AY1545" s="219"/>
    </row>
    <row r="1546" spans="1:51" ht="18" x14ac:dyDescent="0.2">
      <c r="A1546" s="256"/>
      <c r="B1546" s="219"/>
      <c r="C1546" s="219"/>
      <c r="D1546" s="219"/>
      <c r="E1546" s="219"/>
      <c r="F1546" s="219"/>
      <c r="G1546" s="219"/>
      <c r="H1546" s="219"/>
      <c r="I1546" s="219"/>
      <c r="J1546" s="219"/>
      <c r="K1546" s="219"/>
      <c r="L1546" s="219"/>
      <c r="M1546" s="219"/>
      <c r="N1546" s="219"/>
      <c r="O1546" s="219"/>
      <c r="P1546" s="219"/>
      <c r="Q1546" s="219"/>
      <c r="R1546" s="219"/>
      <c r="S1546" s="219"/>
      <c r="T1546" s="219"/>
      <c r="U1546" s="219"/>
      <c r="V1546" s="219"/>
      <c r="W1546" s="219"/>
      <c r="X1546" s="219"/>
      <c r="Y1546" s="219"/>
      <c r="Z1546" s="219"/>
      <c r="AA1546" s="219"/>
      <c r="AB1546" s="219"/>
      <c r="AC1546" s="219"/>
      <c r="AD1546" s="219"/>
      <c r="AE1546" s="219"/>
      <c r="AF1546" s="219"/>
      <c r="AG1546" s="219"/>
      <c r="AH1546" s="219"/>
      <c r="AI1546" s="219"/>
      <c r="AJ1546" s="219"/>
      <c r="AK1546" s="219"/>
      <c r="AL1546" s="219"/>
      <c r="AM1546" s="219"/>
      <c r="AN1546" s="219"/>
      <c r="AO1546" s="219"/>
      <c r="AP1546" s="219"/>
      <c r="AQ1546" s="219"/>
      <c r="AR1546" s="219"/>
      <c r="AS1546" s="219"/>
      <c r="AT1546" s="219"/>
      <c r="AU1546" s="219"/>
      <c r="AV1546" s="219"/>
      <c r="AW1546" s="219"/>
      <c r="AX1546" s="219"/>
      <c r="AY1546" s="219"/>
    </row>
    <row r="1547" spans="1:51" ht="18" x14ac:dyDescent="0.2">
      <c r="A1547" s="256"/>
      <c r="B1547" s="219"/>
      <c r="C1547" s="219"/>
      <c r="D1547" s="219"/>
      <c r="E1547" s="219"/>
      <c r="F1547" s="219"/>
      <c r="G1547" s="219"/>
      <c r="H1547" s="219"/>
      <c r="I1547" s="219"/>
      <c r="J1547" s="219"/>
      <c r="K1547" s="219"/>
      <c r="L1547" s="219"/>
      <c r="M1547" s="219"/>
      <c r="N1547" s="219"/>
      <c r="O1547" s="219"/>
      <c r="P1547" s="219"/>
      <c r="Q1547" s="219"/>
      <c r="R1547" s="219"/>
      <c r="S1547" s="219"/>
      <c r="T1547" s="219"/>
      <c r="U1547" s="219"/>
      <c r="V1547" s="219"/>
      <c r="W1547" s="219"/>
      <c r="X1547" s="219"/>
      <c r="Y1547" s="219"/>
      <c r="Z1547" s="219"/>
      <c r="AA1547" s="219"/>
      <c r="AB1547" s="219"/>
      <c r="AC1547" s="219"/>
      <c r="AD1547" s="219"/>
      <c r="AE1547" s="219"/>
      <c r="AF1547" s="219"/>
      <c r="AG1547" s="219"/>
      <c r="AH1547" s="219"/>
      <c r="AI1547" s="219"/>
      <c r="AJ1547" s="219"/>
      <c r="AK1547" s="219"/>
      <c r="AL1547" s="219"/>
      <c r="AM1547" s="219"/>
      <c r="AN1547" s="219"/>
      <c r="AO1547" s="219"/>
      <c r="AP1547" s="219"/>
      <c r="AQ1547" s="219"/>
      <c r="AR1547" s="219"/>
      <c r="AS1547" s="219"/>
      <c r="AT1547" s="219"/>
      <c r="AU1547" s="219"/>
      <c r="AV1547" s="219"/>
      <c r="AW1547" s="219"/>
      <c r="AX1547" s="219"/>
      <c r="AY1547" s="219"/>
    </row>
    <row r="1548" spans="1:51" ht="18" x14ac:dyDescent="0.2">
      <c r="A1548" s="256"/>
      <c r="B1548" s="219"/>
      <c r="C1548" s="219"/>
      <c r="D1548" s="219"/>
      <c r="E1548" s="219"/>
      <c r="F1548" s="219"/>
      <c r="G1548" s="219"/>
      <c r="H1548" s="219"/>
      <c r="I1548" s="219"/>
      <c r="J1548" s="219"/>
      <c r="K1548" s="219"/>
      <c r="L1548" s="219"/>
      <c r="M1548" s="219"/>
      <c r="N1548" s="219"/>
      <c r="O1548" s="219"/>
      <c r="P1548" s="219"/>
      <c r="Q1548" s="219"/>
      <c r="R1548" s="219"/>
      <c r="S1548" s="219"/>
      <c r="T1548" s="219"/>
      <c r="U1548" s="219"/>
      <c r="V1548" s="219"/>
      <c r="W1548" s="219"/>
      <c r="X1548" s="219"/>
      <c r="Y1548" s="219"/>
      <c r="Z1548" s="219"/>
      <c r="AA1548" s="219"/>
      <c r="AB1548" s="219"/>
      <c r="AC1548" s="219"/>
      <c r="AD1548" s="219"/>
      <c r="AE1548" s="219"/>
      <c r="AF1548" s="219"/>
      <c r="AG1548" s="219"/>
      <c r="AH1548" s="219"/>
      <c r="AI1548" s="219"/>
      <c r="AJ1548" s="219"/>
      <c r="AK1548" s="219"/>
      <c r="AL1548" s="219"/>
      <c r="AM1548" s="219"/>
      <c r="AN1548" s="219"/>
      <c r="AO1548" s="219"/>
      <c r="AP1548" s="219"/>
      <c r="AQ1548" s="219"/>
      <c r="AR1548" s="219"/>
      <c r="AS1548" s="219"/>
      <c r="AT1548" s="219"/>
      <c r="AU1548" s="219"/>
      <c r="AV1548" s="219"/>
      <c r="AW1548" s="219"/>
      <c r="AX1548" s="219"/>
      <c r="AY1548" s="219"/>
    </row>
    <row r="1549" spans="1:51" ht="18" x14ac:dyDescent="0.2">
      <c r="A1549" s="256"/>
      <c r="B1549" s="219"/>
      <c r="C1549" s="219"/>
      <c r="D1549" s="219"/>
      <c r="E1549" s="219"/>
      <c r="F1549" s="219"/>
      <c r="G1549" s="219"/>
      <c r="H1549" s="219"/>
      <c r="I1549" s="219"/>
      <c r="J1549" s="219"/>
      <c r="K1549" s="219"/>
      <c r="L1549" s="219"/>
      <c r="M1549" s="219"/>
      <c r="N1549" s="219"/>
      <c r="O1549" s="219"/>
      <c r="P1549" s="219"/>
      <c r="Q1549" s="219"/>
      <c r="R1549" s="219"/>
      <c r="S1549" s="219"/>
      <c r="T1549" s="219"/>
      <c r="U1549" s="219"/>
      <c r="V1549" s="219"/>
      <c r="W1549" s="219"/>
      <c r="X1549" s="219"/>
      <c r="Y1549" s="219"/>
      <c r="Z1549" s="219"/>
      <c r="AA1549" s="219"/>
      <c r="AB1549" s="219"/>
      <c r="AC1549" s="219"/>
      <c r="AD1549" s="219"/>
      <c r="AE1549" s="219"/>
      <c r="AF1549" s="219"/>
      <c r="AG1549" s="219"/>
      <c r="AH1549" s="219"/>
      <c r="AI1549" s="219"/>
      <c r="AJ1549" s="219"/>
      <c r="AK1549" s="219"/>
      <c r="AL1549" s="219"/>
      <c r="AM1549" s="219"/>
      <c r="AN1549" s="219"/>
      <c r="AO1549" s="219"/>
      <c r="AP1549" s="219"/>
      <c r="AQ1549" s="219"/>
      <c r="AR1549" s="219"/>
      <c r="AS1549" s="219"/>
      <c r="AT1549" s="219"/>
      <c r="AU1549" s="219"/>
      <c r="AV1549" s="219"/>
      <c r="AW1549" s="219"/>
      <c r="AX1549" s="219"/>
      <c r="AY1549" s="219"/>
    </row>
    <row r="1550" spans="1:51" ht="18" x14ac:dyDescent="0.2">
      <c r="A1550" s="256"/>
      <c r="B1550" s="219"/>
      <c r="C1550" s="219"/>
      <c r="D1550" s="219"/>
      <c r="E1550" s="219"/>
      <c r="F1550" s="219"/>
      <c r="G1550" s="219"/>
      <c r="H1550" s="219"/>
      <c r="I1550" s="219"/>
      <c r="J1550" s="219"/>
      <c r="K1550" s="219"/>
      <c r="L1550" s="219"/>
      <c r="M1550" s="219"/>
      <c r="N1550" s="219"/>
      <c r="O1550" s="219"/>
      <c r="P1550" s="219"/>
      <c r="Q1550" s="219"/>
      <c r="R1550" s="219"/>
      <c r="S1550" s="219"/>
      <c r="T1550" s="219"/>
      <c r="U1550" s="219"/>
      <c r="V1550" s="219"/>
      <c r="W1550" s="219"/>
      <c r="X1550" s="219"/>
      <c r="Y1550" s="219"/>
      <c r="Z1550" s="219"/>
      <c r="AA1550" s="219"/>
      <c r="AB1550" s="219"/>
      <c r="AC1550" s="219"/>
      <c r="AD1550" s="219"/>
      <c r="AE1550" s="219"/>
      <c r="AF1550" s="219"/>
      <c r="AG1550" s="219"/>
      <c r="AH1550" s="219"/>
      <c r="AI1550" s="219"/>
      <c r="AJ1550" s="219"/>
      <c r="AK1550" s="219"/>
      <c r="AL1550" s="219"/>
      <c r="AM1550" s="219"/>
      <c r="AN1550" s="219"/>
      <c r="AO1550" s="219"/>
      <c r="AP1550" s="219"/>
      <c r="AQ1550" s="219"/>
      <c r="AR1550" s="219"/>
      <c r="AS1550" s="219"/>
      <c r="AT1550" s="219"/>
      <c r="AU1550" s="219"/>
      <c r="AV1550" s="219"/>
      <c r="AW1550" s="219"/>
      <c r="AX1550" s="219"/>
      <c r="AY1550" s="219"/>
    </row>
    <row r="1551" spans="1:51" ht="18" x14ac:dyDescent="0.2">
      <c r="A1551" s="256"/>
      <c r="B1551" s="219"/>
      <c r="C1551" s="219"/>
      <c r="D1551" s="219"/>
      <c r="E1551" s="219"/>
      <c r="F1551" s="219"/>
      <c r="G1551" s="219"/>
      <c r="H1551" s="219"/>
      <c r="I1551" s="219"/>
      <c r="J1551" s="219"/>
      <c r="K1551" s="219"/>
      <c r="L1551" s="219"/>
      <c r="M1551" s="219"/>
      <c r="N1551" s="219"/>
      <c r="O1551" s="219"/>
      <c r="P1551" s="219"/>
      <c r="Q1551" s="219"/>
      <c r="R1551" s="219"/>
      <c r="S1551" s="219"/>
      <c r="T1551" s="219"/>
      <c r="U1551" s="219"/>
      <c r="V1551" s="219"/>
      <c r="W1551" s="219"/>
      <c r="X1551" s="219"/>
      <c r="Y1551" s="219"/>
      <c r="Z1551" s="219"/>
      <c r="AA1551" s="219"/>
      <c r="AB1551" s="219"/>
      <c r="AC1551" s="219"/>
      <c r="AD1551" s="219"/>
      <c r="AE1551" s="219"/>
      <c r="AF1551" s="219"/>
      <c r="AG1551" s="219"/>
      <c r="AH1551" s="219"/>
      <c r="AI1551" s="219"/>
      <c r="AJ1551" s="219"/>
      <c r="AK1551" s="219"/>
      <c r="AL1551" s="219"/>
      <c r="AM1551" s="219"/>
      <c r="AN1551" s="219"/>
      <c r="AO1551" s="219"/>
      <c r="AP1551" s="219"/>
      <c r="AQ1551" s="219"/>
      <c r="AR1551" s="219"/>
      <c r="AS1551" s="219"/>
      <c r="AT1551" s="219"/>
      <c r="AU1551" s="219"/>
      <c r="AV1551" s="219"/>
      <c r="AW1551" s="219"/>
      <c r="AX1551" s="219"/>
      <c r="AY1551" s="219"/>
    </row>
    <row r="1552" spans="1:51" ht="18" x14ac:dyDescent="0.2">
      <c r="A1552" s="256"/>
      <c r="B1552" s="219"/>
      <c r="C1552" s="219"/>
      <c r="D1552" s="219"/>
      <c r="E1552" s="219"/>
      <c r="F1552" s="219"/>
      <c r="G1552" s="219"/>
      <c r="H1552" s="219"/>
      <c r="I1552" s="219"/>
      <c r="J1552" s="219"/>
      <c r="K1552" s="219"/>
      <c r="L1552" s="219"/>
      <c r="M1552" s="219"/>
      <c r="N1552" s="219"/>
      <c r="O1552" s="219"/>
      <c r="P1552" s="219"/>
      <c r="Q1552" s="219"/>
      <c r="R1552" s="219"/>
      <c r="S1552" s="219"/>
      <c r="T1552" s="219"/>
      <c r="U1552" s="219"/>
      <c r="V1552" s="219"/>
      <c r="W1552" s="219"/>
      <c r="X1552" s="219"/>
      <c r="Y1552" s="219"/>
      <c r="Z1552" s="219"/>
      <c r="AA1552" s="219"/>
      <c r="AB1552" s="219"/>
      <c r="AC1552" s="219"/>
      <c r="AD1552" s="219"/>
      <c r="AE1552" s="219"/>
      <c r="AF1552" s="219"/>
      <c r="AG1552" s="219"/>
      <c r="AH1552" s="219"/>
      <c r="AI1552" s="219"/>
      <c r="AJ1552" s="219"/>
      <c r="AK1552" s="219"/>
      <c r="AL1552" s="219"/>
      <c r="AM1552" s="219"/>
      <c r="AN1552" s="219"/>
      <c r="AO1552" s="219"/>
      <c r="AP1552" s="219"/>
      <c r="AQ1552" s="219"/>
      <c r="AR1552" s="219"/>
      <c r="AS1552" s="219"/>
      <c r="AT1552" s="219"/>
      <c r="AU1552" s="219"/>
      <c r="AV1552" s="219"/>
      <c r="AW1552" s="219"/>
      <c r="AX1552" s="219"/>
      <c r="AY1552" s="219"/>
    </row>
    <row r="1553" spans="1:51" ht="18" x14ac:dyDescent="0.2">
      <c r="A1553" s="256"/>
      <c r="B1553" s="219"/>
      <c r="C1553" s="219"/>
      <c r="D1553" s="219"/>
      <c r="E1553" s="219"/>
      <c r="F1553" s="219"/>
      <c r="G1553" s="219"/>
      <c r="H1553" s="219"/>
      <c r="I1553" s="219"/>
      <c r="J1553" s="219"/>
      <c r="K1553" s="219"/>
      <c r="L1553" s="219"/>
      <c r="M1553" s="219"/>
      <c r="N1553" s="219"/>
      <c r="O1553" s="219"/>
      <c r="P1553" s="219"/>
      <c r="Q1553" s="219"/>
      <c r="R1553" s="219"/>
      <c r="S1553" s="219"/>
      <c r="T1553" s="219"/>
      <c r="U1553" s="219"/>
      <c r="V1553" s="219"/>
      <c r="W1553" s="219"/>
      <c r="X1553" s="219"/>
      <c r="Y1553" s="219"/>
      <c r="Z1553" s="219"/>
      <c r="AA1553" s="219"/>
      <c r="AB1553" s="219"/>
      <c r="AC1553" s="219"/>
      <c r="AD1553" s="219"/>
      <c r="AE1553" s="219"/>
      <c r="AF1553" s="219"/>
      <c r="AG1553" s="219"/>
      <c r="AH1553" s="219"/>
      <c r="AI1553" s="219"/>
      <c r="AJ1553" s="219"/>
      <c r="AK1553" s="219"/>
      <c r="AL1553" s="219"/>
      <c r="AM1553" s="219"/>
      <c r="AN1553" s="219"/>
      <c r="AO1553" s="219"/>
      <c r="AP1553" s="219"/>
      <c r="AQ1553" s="219"/>
      <c r="AR1553" s="219"/>
      <c r="AS1553" s="219"/>
      <c r="AT1553" s="219"/>
      <c r="AU1553" s="219"/>
      <c r="AV1553" s="219"/>
      <c r="AW1553" s="219"/>
      <c r="AX1553" s="219"/>
      <c r="AY1553" s="219"/>
    </row>
    <row r="1554" spans="1:51" ht="18" x14ac:dyDescent="0.2">
      <c r="A1554" s="256"/>
      <c r="B1554" s="219"/>
      <c r="C1554" s="219"/>
      <c r="D1554" s="219"/>
      <c r="E1554" s="219"/>
      <c r="F1554" s="219"/>
      <c r="G1554" s="219"/>
      <c r="H1554" s="219"/>
      <c r="I1554" s="219"/>
      <c r="J1554" s="219"/>
      <c r="K1554" s="219"/>
      <c r="L1554" s="219"/>
      <c r="M1554" s="219"/>
      <c r="N1554" s="219"/>
      <c r="O1554" s="219"/>
      <c r="P1554" s="219"/>
      <c r="Q1554" s="219"/>
      <c r="R1554" s="219"/>
      <c r="S1554" s="219"/>
      <c r="T1554" s="219"/>
      <c r="U1554" s="219"/>
      <c r="V1554" s="219"/>
      <c r="W1554" s="219"/>
      <c r="X1554" s="219"/>
      <c r="Y1554" s="219"/>
      <c r="Z1554" s="219"/>
      <c r="AA1554" s="219"/>
      <c r="AB1554" s="219"/>
      <c r="AC1554" s="219"/>
      <c r="AD1554" s="219"/>
      <c r="AE1554" s="219"/>
      <c r="AF1554" s="219"/>
      <c r="AG1554" s="219"/>
      <c r="AH1554" s="219"/>
      <c r="AI1554" s="219"/>
      <c r="AJ1554" s="219"/>
      <c r="AK1554" s="219"/>
      <c r="AL1554" s="219"/>
      <c r="AM1554" s="219"/>
      <c r="AN1554" s="219"/>
      <c r="AO1554" s="219"/>
      <c r="AP1554" s="219"/>
      <c r="AQ1554" s="219"/>
      <c r="AR1554" s="219"/>
      <c r="AS1554" s="219"/>
      <c r="AT1554" s="219"/>
      <c r="AU1554" s="219"/>
      <c r="AV1554" s="219"/>
      <c r="AW1554" s="219"/>
      <c r="AX1554" s="219"/>
      <c r="AY1554" s="219"/>
    </row>
    <row r="1555" spans="1:51" ht="18" x14ac:dyDescent="0.2">
      <c r="A1555" s="256"/>
      <c r="B1555" s="219"/>
      <c r="C1555" s="219"/>
      <c r="D1555" s="219"/>
      <c r="E1555" s="219"/>
      <c r="F1555" s="219"/>
      <c r="G1555" s="219"/>
      <c r="H1555" s="219"/>
      <c r="I1555" s="219"/>
      <c r="J1555" s="219"/>
      <c r="K1555" s="219"/>
      <c r="L1555" s="219"/>
      <c r="M1555" s="219"/>
      <c r="N1555" s="219"/>
      <c r="O1555" s="219"/>
      <c r="P1555" s="219"/>
      <c r="Q1555" s="219"/>
      <c r="R1555" s="219"/>
      <c r="S1555" s="219"/>
      <c r="T1555" s="219"/>
      <c r="U1555" s="219"/>
      <c r="V1555" s="219"/>
      <c r="W1555" s="219"/>
      <c r="X1555" s="219"/>
      <c r="Y1555" s="219"/>
      <c r="Z1555" s="219"/>
      <c r="AA1555" s="219"/>
      <c r="AB1555" s="219"/>
      <c r="AC1555" s="219"/>
      <c r="AD1555" s="219"/>
      <c r="AE1555" s="219"/>
      <c r="AF1555" s="219"/>
      <c r="AG1555" s="219"/>
      <c r="AH1555" s="219"/>
      <c r="AI1555" s="219"/>
      <c r="AJ1555" s="219"/>
      <c r="AK1555" s="219"/>
      <c r="AL1555" s="219"/>
      <c r="AM1555" s="219"/>
      <c r="AN1555" s="219"/>
      <c r="AO1555" s="219"/>
      <c r="AP1555" s="219"/>
      <c r="AQ1555" s="219"/>
      <c r="AR1555" s="219"/>
      <c r="AS1555" s="219"/>
      <c r="AT1555" s="219"/>
      <c r="AU1555" s="219"/>
      <c r="AV1555" s="219"/>
      <c r="AW1555" s="219"/>
      <c r="AX1555" s="219"/>
      <c r="AY1555" s="219"/>
    </row>
    <row r="1556" spans="1:51" ht="18" x14ac:dyDescent="0.2">
      <c r="A1556" s="256"/>
      <c r="B1556" s="219"/>
      <c r="C1556" s="219"/>
      <c r="D1556" s="219"/>
      <c r="E1556" s="219"/>
      <c r="F1556" s="219"/>
      <c r="G1556" s="219"/>
      <c r="H1556" s="219"/>
      <c r="I1556" s="219"/>
      <c r="J1556" s="219"/>
      <c r="K1556" s="219"/>
      <c r="L1556" s="219"/>
      <c r="M1556" s="219"/>
      <c r="N1556" s="219"/>
      <c r="O1556" s="219"/>
      <c r="P1556" s="219"/>
      <c r="Q1556" s="219"/>
      <c r="R1556" s="219"/>
      <c r="S1556" s="219"/>
      <c r="T1556" s="219"/>
      <c r="U1556" s="219"/>
      <c r="V1556" s="219"/>
      <c r="W1556" s="219"/>
      <c r="X1556" s="219"/>
      <c r="Y1556" s="219"/>
      <c r="Z1556" s="219"/>
      <c r="AA1556" s="219"/>
      <c r="AB1556" s="219"/>
      <c r="AC1556" s="219"/>
      <c r="AD1556" s="219"/>
      <c r="AE1556" s="219"/>
      <c r="AF1556" s="219"/>
      <c r="AG1556" s="219"/>
      <c r="AH1556" s="219"/>
      <c r="AI1556" s="219"/>
      <c r="AJ1556" s="219"/>
      <c r="AK1556" s="219"/>
      <c r="AL1556" s="219"/>
      <c r="AM1556" s="219"/>
      <c r="AN1556" s="219"/>
      <c r="AO1556" s="219"/>
      <c r="AP1556" s="219"/>
      <c r="AQ1556" s="219"/>
      <c r="AR1556" s="219"/>
      <c r="AS1556" s="219"/>
      <c r="AT1556" s="219"/>
      <c r="AU1556" s="219"/>
      <c r="AV1556" s="219"/>
      <c r="AW1556" s="219"/>
      <c r="AX1556" s="219"/>
      <c r="AY1556" s="219"/>
    </row>
    <row r="1557" spans="1:51" ht="18" x14ac:dyDescent="0.2">
      <c r="A1557" s="256"/>
      <c r="B1557" s="219"/>
      <c r="C1557" s="219"/>
      <c r="D1557" s="219"/>
      <c r="E1557" s="219"/>
      <c r="F1557" s="219"/>
      <c r="G1557" s="219"/>
      <c r="H1557" s="219"/>
      <c r="I1557" s="219"/>
      <c r="J1557" s="219"/>
      <c r="K1557" s="219"/>
      <c r="L1557" s="219"/>
      <c r="M1557" s="219"/>
      <c r="N1557" s="219"/>
      <c r="O1557" s="219"/>
      <c r="P1557" s="219"/>
      <c r="Q1557" s="219"/>
      <c r="R1557" s="219"/>
      <c r="S1557" s="219"/>
      <c r="T1557" s="219"/>
      <c r="U1557" s="219"/>
      <c r="V1557" s="219"/>
      <c r="W1557" s="219"/>
      <c r="X1557" s="219"/>
      <c r="Y1557" s="219"/>
      <c r="Z1557" s="219"/>
      <c r="AA1557" s="219"/>
      <c r="AB1557" s="219"/>
      <c r="AC1557" s="219"/>
      <c r="AD1557" s="219"/>
      <c r="AE1557" s="219"/>
      <c r="AF1557" s="219"/>
      <c r="AG1557" s="219"/>
      <c r="AH1557" s="219"/>
      <c r="AI1557" s="219"/>
      <c r="AJ1557" s="219"/>
      <c r="AK1557" s="219"/>
      <c r="AL1557" s="219"/>
      <c r="AM1557" s="219"/>
      <c r="AN1557" s="219"/>
      <c r="AO1557" s="219"/>
      <c r="AP1557" s="219"/>
      <c r="AQ1557" s="219"/>
      <c r="AR1557" s="219"/>
      <c r="AS1557" s="219"/>
      <c r="AT1557" s="219"/>
      <c r="AU1557" s="219"/>
      <c r="AV1557" s="219"/>
      <c r="AW1557" s="219"/>
      <c r="AX1557" s="219"/>
      <c r="AY1557" s="219"/>
    </row>
    <row r="1558" spans="1:51" ht="18" x14ac:dyDescent="0.2">
      <c r="A1558" s="256"/>
      <c r="B1558" s="219"/>
      <c r="C1558" s="219"/>
      <c r="D1558" s="219"/>
      <c r="E1558" s="219"/>
      <c r="F1558" s="219"/>
      <c r="G1558" s="219"/>
      <c r="H1558" s="219"/>
      <c r="I1558" s="219"/>
      <c r="J1558" s="219"/>
      <c r="K1558" s="219"/>
      <c r="L1558" s="219"/>
      <c r="M1558" s="219"/>
      <c r="N1558" s="219"/>
      <c r="O1558" s="219"/>
      <c r="P1558" s="219"/>
      <c r="Q1558" s="219"/>
      <c r="R1558" s="219"/>
      <c r="S1558" s="219"/>
      <c r="T1558" s="219"/>
      <c r="U1558" s="219"/>
      <c r="V1558" s="219"/>
      <c r="W1558" s="219"/>
      <c r="X1558" s="219"/>
      <c r="Y1558" s="219"/>
      <c r="Z1558" s="219"/>
      <c r="AA1558" s="219"/>
      <c r="AB1558" s="219"/>
      <c r="AC1558" s="219"/>
      <c r="AD1558" s="219"/>
      <c r="AE1558" s="219"/>
      <c r="AF1558" s="219"/>
      <c r="AG1558" s="219"/>
      <c r="AH1558" s="219"/>
      <c r="AI1558" s="219"/>
      <c r="AJ1558" s="219"/>
      <c r="AK1558" s="219"/>
      <c r="AL1558" s="219"/>
      <c r="AM1558" s="219"/>
      <c r="AN1558" s="219"/>
      <c r="AO1558" s="219"/>
      <c r="AP1558" s="219"/>
      <c r="AQ1558" s="219"/>
      <c r="AR1558" s="219"/>
      <c r="AS1558" s="219"/>
      <c r="AT1558" s="219"/>
      <c r="AU1558" s="219"/>
      <c r="AV1558" s="219"/>
      <c r="AW1558" s="219"/>
      <c r="AX1558" s="219"/>
      <c r="AY1558" s="219"/>
    </row>
    <row r="1559" spans="1:51" ht="18" x14ac:dyDescent="0.2">
      <c r="A1559" s="256"/>
      <c r="B1559" s="219"/>
      <c r="C1559" s="219"/>
      <c r="D1559" s="219"/>
      <c r="E1559" s="219"/>
      <c r="F1559" s="219"/>
      <c r="G1559" s="219"/>
      <c r="H1559" s="219"/>
      <c r="I1559" s="219"/>
      <c r="J1559" s="219"/>
      <c r="K1559" s="219"/>
      <c r="L1559" s="219"/>
      <c r="M1559" s="219"/>
      <c r="N1559" s="219"/>
      <c r="O1559" s="219"/>
      <c r="P1559" s="219"/>
      <c r="Q1559" s="219"/>
      <c r="R1559" s="219"/>
      <c r="S1559" s="219"/>
      <c r="T1559" s="219"/>
      <c r="U1559" s="219"/>
      <c r="V1559" s="219"/>
      <c r="W1559" s="219"/>
      <c r="X1559" s="219"/>
      <c r="Y1559" s="219"/>
      <c r="Z1559" s="219"/>
      <c r="AA1559" s="219"/>
      <c r="AB1559" s="219"/>
      <c r="AC1559" s="219"/>
      <c r="AD1559" s="219"/>
      <c r="AE1559" s="219"/>
      <c r="AF1559" s="219"/>
      <c r="AG1559" s="219"/>
      <c r="AH1559" s="219"/>
      <c r="AI1559" s="219"/>
      <c r="AJ1559" s="219"/>
      <c r="AK1559" s="219"/>
      <c r="AL1559" s="219"/>
      <c r="AM1559" s="219"/>
      <c r="AN1559" s="219"/>
      <c r="AO1559" s="219"/>
      <c r="AP1559" s="219"/>
      <c r="AQ1559" s="219"/>
      <c r="AR1559" s="219"/>
      <c r="AS1559" s="219"/>
      <c r="AT1559" s="219"/>
      <c r="AU1559" s="219"/>
      <c r="AV1559" s="219"/>
      <c r="AW1559" s="219"/>
      <c r="AX1559" s="219"/>
      <c r="AY1559" s="219"/>
    </row>
    <row r="1560" spans="1:51" ht="18" x14ac:dyDescent="0.2">
      <c r="A1560" s="256"/>
      <c r="B1560" s="219"/>
      <c r="C1560" s="219"/>
      <c r="D1560" s="219"/>
      <c r="E1560" s="219"/>
      <c r="F1560" s="219"/>
      <c r="G1560" s="219"/>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row>
    <row r="1561" spans="1:51" ht="18" x14ac:dyDescent="0.2">
      <c r="A1561" s="256"/>
      <c r="B1561" s="219"/>
      <c r="C1561" s="219"/>
      <c r="D1561" s="219"/>
      <c r="E1561" s="219"/>
      <c r="F1561" s="219"/>
      <c r="G1561" s="219"/>
      <c r="H1561" s="219"/>
      <c r="I1561" s="219"/>
      <c r="J1561" s="219"/>
      <c r="K1561" s="219"/>
      <c r="L1561" s="219"/>
      <c r="M1561" s="219"/>
      <c r="N1561" s="219"/>
      <c r="O1561" s="219"/>
      <c r="P1561" s="219"/>
      <c r="Q1561" s="219"/>
      <c r="R1561" s="219"/>
      <c r="S1561" s="219"/>
      <c r="T1561" s="219"/>
      <c r="U1561" s="219"/>
      <c r="V1561" s="219"/>
      <c r="W1561" s="219"/>
      <c r="X1561" s="219"/>
      <c r="Y1561" s="219"/>
      <c r="Z1561" s="219"/>
      <c r="AA1561" s="219"/>
      <c r="AB1561" s="219"/>
      <c r="AC1561" s="219"/>
      <c r="AD1561" s="219"/>
      <c r="AE1561" s="219"/>
      <c r="AF1561" s="219"/>
      <c r="AG1561" s="219"/>
      <c r="AH1561" s="219"/>
      <c r="AI1561" s="219"/>
      <c r="AJ1561" s="219"/>
      <c r="AK1561" s="219"/>
      <c r="AL1561" s="219"/>
      <c r="AM1561" s="219"/>
      <c r="AN1561" s="219"/>
      <c r="AO1561" s="219"/>
      <c r="AP1561" s="219"/>
      <c r="AQ1561" s="219"/>
      <c r="AR1561" s="219"/>
      <c r="AS1561" s="219"/>
      <c r="AT1561" s="219"/>
      <c r="AU1561" s="219"/>
      <c r="AV1561" s="219"/>
      <c r="AW1561" s="219"/>
      <c r="AX1561" s="219"/>
      <c r="AY1561" s="219"/>
    </row>
    <row r="1562" spans="1:51" ht="18" x14ac:dyDescent="0.2">
      <c r="A1562" s="256"/>
      <c r="B1562" s="219"/>
      <c r="C1562" s="219"/>
      <c r="D1562" s="219"/>
      <c r="E1562" s="219"/>
      <c r="F1562" s="219"/>
      <c r="G1562" s="219"/>
      <c r="H1562" s="219"/>
      <c r="I1562" s="219"/>
      <c r="J1562" s="219"/>
      <c r="K1562" s="219"/>
      <c r="L1562" s="219"/>
      <c r="M1562" s="219"/>
      <c r="N1562" s="219"/>
      <c r="O1562" s="219"/>
      <c r="P1562" s="219"/>
      <c r="Q1562" s="219"/>
      <c r="R1562" s="219"/>
      <c r="S1562" s="219"/>
      <c r="T1562" s="219"/>
      <c r="U1562" s="219"/>
      <c r="V1562" s="219"/>
      <c r="W1562" s="219"/>
      <c r="X1562" s="219"/>
      <c r="Y1562" s="219"/>
      <c r="Z1562" s="219"/>
      <c r="AA1562" s="219"/>
      <c r="AB1562" s="219"/>
      <c r="AC1562" s="219"/>
      <c r="AD1562" s="219"/>
      <c r="AE1562" s="219"/>
      <c r="AF1562" s="219"/>
      <c r="AG1562" s="219"/>
      <c r="AH1562" s="219"/>
      <c r="AI1562" s="219"/>
      <c r="AJ1562" s="219"/>
      <c r="AK1562" s="219"/>
      <c r="AL1562" s="219"/>
      <c r="AM1562" s="219"/>
      <c r="AN1562" s="219"/>
      <c r="AO1562" s="219"/>
      <c r="AP1562" s="219"/>
      <c r="AQ1562" s="219"/>
      <c r="AR1562" s="219"/>
      <c r="AS1562" s="219"/>
      <c r="AT1562" s="219"/>
      <c r="AU1562" s="219"/>
      <c r="AV1562" s="219"/>
      <c r="AW1562" s="219"/>
      <c r="AX1562" s="219"/>
      <c r="AY1562" s="219"/>
    </row>
    <row r="1563" spans="1:51" ht="18" x14ac:dyDescent="0.2">
      <c r="A1563" s="256"/>
      <c r="B1563" s="219"/>
      <c r="C1563" s="219"/>
      <c r="D1563" s="219"/>
      <c r="E1563" s="219"/>
      <c r="F1563" s="219"/>
      <c r="G1563" s="219"/>
      <c r="H1563" s="219"/>
      <c r="I1563" s="219"/>
      <c r="J1563" s="219"/>
      <c r="K1563" s="219"/>
      <c r="L1563" s="219"/>
      <c r="M1563" s="219"/>
      <c r="N1563" s="219"/>
      <c r="O1563" s="219"/>
      <c r="P1563" s="219"/>
      <c r="Q1563" s="219"/>
      <c r="R1563" s="219"/>
      <c r="S1563" s="219"/>
      <c r="T1563" s="219"/>
      <c r="U1563" s="219"/>
      <c r="V1563" s="219"/>
      <c r="W1563" s="219"/>
      <c r="X1563" s="219"/>
      <c r="Y1563" s="219"/>
      <c r="Z1563" s="219"/>
      <c r="AA1563" s="219"/>
      <c r="AB1563" s="219"/>
      <c r="AC1563" s="219"/>
      <c r="AD1563" s="219"/>
      <c r="AE1563" s="219"/>
      <c r="AF1563" s="219"/>
      <c r="AG1563" s="219"/>
      <c r="AH1563" s="219"/>
      <c r="AI1563" s="219"/>
      <c r="AJ1563" s="219"/>
      <c r="AK1563" s="219"/>
      <c r="AL1563" s="219"/>
      <c r="AM1563" s="219"/>
      <c r="AN1563" s="219"/>
      <c r="AO1563" s="219"/>
      <c r="AP1563" s="219"/>
      <c r="AQ1563" s="219"/>
      <c r="AR1563" s="219"/>
      <c r="AS1563" s="219"/>
      <c r="AT1563" s="219"/>
      <c r="AU1563" s="219"/>
      <c r="AV1563" s="219"/>
      <c r="AW1563" s="219"/>
      <c r="AX1563" s="219"/>
      <c r="AY1563" s="219"/>
    </row>
    <row r="1564" spans="1:51" ht="18" x14ac:dyDescent="0.2">
      <c r="A1564" s="256"/>
      <c r="B1564" s="219"/>
      <c r="C1564" s="219"/>
      <c r="D1564" s="219"/>
      <c r="E1564" s="219"/>
      <c r="F1564" s="219"/>
      <c r="G1564" s="219"/>
      <c r="H1564" s="219"/>
      <c r="I1564" s="219"/>
      <c r="J1564" s="219"/>
      <c r="K1564" s="219"/>
      <c r="L1564" s="219"/>
      <c r="M1564" s="219"/>
      <c r="N1564" s="219"/>
      <c r="O1564" s="219"/>
      <c r="P1564" s="219"/>
      <c r="Q1564" s="219"/>
      <c r="R1564" s="219"/>
      <c r="S1564" s="219"/>
      <c r="T1564" s="219"/>
      <c r="U1564" s="219"/>
      <c r="V1564" s="219"/>
      <c r="W1564" s="219"/>
      <c r="X1564" s="219"/>
      <c r="Y1564" s="219"/>
      <c r="Z1564" s="219"/>
      <c r="AA1564" s="219"/>
      <c r="AB1564" s="219"/>
      <c r="AC1564" s="219"/>
      <c r="AD1564" s="219"/>
      <c r="AE1564" s="219"/>
      <c r="AF1564" s="219"/>
      <c r="AG1564" s="219"/>
      <c r="AH1564" s="219"/>
      <c r="AI1564" s="219"/>
      <c r="AJ1564" s="219"/>
      <c r="AK1564" s="219"/>
      <c r="AL1564" s="219"/>
      <c r="AM1564" s="219"/>
      <c r="AN1564" s="219"/>
      <c r="AO1564" s="219"/>
      <c r="AP1564" s="219"/>
      <c r="AQ1564" s="219"/>
      <c r="AR1564" s="219"/>
      <c r="AS1564" s="219"/>
      <c r="AT1564" s="219"/>
      <c r="AU1564" s="219"/>
      <c r="AV1564" s="219"/>
      <c r="AW1564" s="219"/>
      <c r="AX1564" s="219"/>
      <c r="AY1564" s="219"/>
    </row>
    <row r="1565" spans="1:51" ht="18" x14ac:dyDescent="0.2">
      <c r="A1565" s="256"/>
      <c r="B1565" s="219"/>
      <c r="C1565" s="219"/>
      <c r="D1565" s="219"/>
      <c r="E1565" s="219"/>
      <c r="F1565" s="219"/>
      <c r="G1565" s="219"/>
      <c r="H1565" s="219"/>
      <c r="I1565" s="219"/>
      <c r="J1565" s="219"/>
      <c r="K1565" s="219"/>
      <c r="L1565" s="219"/>
      <c r="M1565" s="219"/>
      <c r="N1565" s="219"/>
      <c r="O1565" s="219"/>
      <c r="P1565" s="219"/>
      <c r="Q1565" s="219"/>
      <c r="R1565" s="219"/>
      <c r="S1565" s="219"/>
      <c r="T1565" s="219"/>
      <c r="U1565" s="219"/>
      <c r="V1565" s="219"/>
      <c r="W1565" s="219"/>
      <c r="X1565" s="219"/>
      <c r="Y1565" s="219"/>
      <c r="Z1565" s="219"/>
      <c r="AA1565" s="219"/>
      <c r="AB1565" s="219"/>
      <c r="AC1565" s="219"/>
      <c r="AD1565" s="219"/>
      <c r="AE1565" s="219"/>
      <c r="AF1565" s="219"/>
      <c r="AG1565" s="219"/>
      <c r="AH1565" s="219"/>
      <c r="AI1565" s="219"/>
      <c r="AJ1565" s="219"/>
      <c r="AK1565" s="219"/>
      <c r="AL1565" s="219"/>
      <c r="AM1565" s="219"/>
      <c r="AN1565" s="219"/>
      <c r="AO1565" s="219"/>
      <c r="AP1565" s="219"/>
      <c r="AQ1565" s="219"/>
      <c r="AR1565" s="219"/>
      <c r="AS1565" s="219"/>
      <c r="AT1565" s="219"/>
      <c r="AU1565" s="219"/>
      <c r="AV1565" s="219"/>
      <c r="AW1565" s="219"/>
      <c r="AX1565" s="219"/>
      <c r="AY1565" s="219"/>
    </row>
    <row r="1566" spans="1:51" ht="18" x14ac:dyDescent="0.2">
      <c r="A1566" s="256"/>
      <c r="B1566" s="219"/>
      <c r="C1566" s="219"/>
      <c r="D1566" s="219"/>
      <c r="E1566" s="219"/>
      <c r="F1566" s="219"/>
      <c r="G1566" s="219"/>
      <c r="H1566" s="219"/>
      <c r="I1566" s="219"/>
      <c r="J1566" s="219"/>
      <c r="K1566" s="219"/>
      <c r="L1566" s="219"/>
      <c r="M1566" s="219"/>
      <c r="N1566" s="219"/>
      <c r="O1566" s="219"/>
      <c r="P1566" s="219"/>
      <c r="Q1566" s="219"/>
      <c r="R1566" s="219"/>
      <c r="S1566" s="219"/>
      <c r="T1566" s="219"/>
      <c r="U1566" s="219"/>
      <c r="V1566" s="219"/>
      <c r="W1566" s="219"/>
      <c r="X1566" s="219"/>
      <c r="Y1566" s="219"/>
      <c r="Z1566" s="219"/>
      <c r="AA1566" s="219"/>
      <c r="AB1566" s="219"/>
      <c r="AC1566" s="219"/>
      <c r="AD1566" s="219"/>
      <c r="AE1566" s="219"/>
      <c r="AF1566" s="219"/>
      <c r="AG1566" s="219"/>
      <c r="AH1566" s="219"/>
      <c r="AI1566" s="219"/>
      <c r="AJ1566" s="219"/>
      <c r="AK1566" s="219"/>
      <c r="AL1566" s="219"/>
      <c r="AM1566" s="219"/>
      <c r="AN1566" s="219"/>
      <c r="AO1566" s="219"/>
      <c r="AP1566" s="219"/>
      <c r="AQ1566" s="219"/>
      <c r="AR1566" s="219"/>
      <c r="AS1566" s="219"/>
      <c r="AT1566" s="219"/>
      <c r="AU1566" s="219"/>
      <c r="AV1566" s="219"/>
      <c r="AW1566" s="219"/>
      <c r="AX1566" s="219"/>
      <c r="AY1566" s="219"/>
    </row>
    <row r="1567" spans="1:51" ht="18" x14ac:dyDescent="0.2">
      <c r="A1567" s="256"/>
      <c r="B1567" s="219"/>
      <c r="C1567" s="219"/>
      <c r="D1567" s="219"/>
      <c r="E1567" s="219"/>
      <c r="F1567" s="219"/>
      <c r="G1567" s="219"/>
      <c r="H1567" s="219"/>
      <c r="I1567" s="219"/>
      <c r="J1567" s="219"/>
      <c r="K1567" s="219"/>
      <c r="L1567" s="219"/>
      <c r="M1567" s="219"/>
      <c r="N1567" s="219"/>
      <c r="O1567" s="219"/>
      <c r="P1567" s="219"/>
      <c r="Q1567" s="219"/>
      <c r="R1567" s="219"/>
      <c r="S1567" s="219"/>
      <c r="T1567" s="219"/>
      <c r="U1567" s="219"/>
      <c r="V1567" s="219"/>
      <c r="W1567" s="219"/>
      <c r="X1567" s="219"/>
      <c r="Y1567" s="219"/>
      <c r="Z1567" s="219"/>
      <c r="AA1567" s="219"/>
      <c r="AB1567" s="219"/>
      <c r="AC1567" s="219"/>
      <c r="AD1567" s="219"/>
      <c r="AE1567" s="219"/>
      <c r="AF1567" s="219"/>
      <c r="AG1567" s="219"/>
      <c r="AH1567" s="219"/>
      <c r="AI1567" s="219"/>
      <c r="AJ1567" s="219"/>
      <c r="AK1567" s="219"/>
      <c r="AL1567" s="219"/>
      <c r="AM1567" s="219"/>
      <c r="AN1567" s="219"/>
      <c r="AO1567" s="219"/>
      <c r="AP1567" s="219"/>
      <c r="AQ1567" s="219"/>
      <c r="AR1567" s="219"/>
      <c r="AS1567" s="219"/>
      <c r="AT1567" s="219"/>
      <c r="AU1567" s="219"/>
      <c r="AV1567" s="219"/>
      <c r="AW1567" s="219"/>
      <c r="AX1567" s="219"/>
      <c r="AY1567" s="219"/>
    </row>
    <row r="1568" spans="1:51" ht="18" x14ac:dyDescent="0.2">
      <c r="A1568" s="256"/>
      <c r="B1568" s="219"/>
      <c r="C1568" s="219"/>
      <c r="D1568" s="219"/>
      <c r="E1568" s="219"/>
      <c r="F1568" s="219"/>
      <c r="G1568" s="219"/>
      <c r="H1568" s="219"/>
      <c r="I1568" s="219"/>
      <c r="J1568" s="219"/>
      <c r="K1568" s="219"/>
      <c r="L1568" s="219"/>
      <c r="M1568" s="219"/>
      <c r="N1568" s="219"/>
      <c r="O1568" s="219"/>
      <c r="P1568" s="219"/>
      <c r="Q1568" s="219"/>
      <c r="R1568" s="219"/>
      <c r="S1568" s="219"/>
      <c r="T1568" s="219"/>
      <c r="U1568" s="219"/>
      <c r="V1568" s="219"/>
      <c r="W1568" s="219"/>
      <c r="X1568" s="219"/>
      <c r="Y1568" s="219"/>
      <c r="Z1568" s="219"/>
      <c r="AA1568" s="219"/>
      <c r="AB1568" s="219"/>
      <c r="AC1568" s="219"/>
      <c r="AD1568" s="219"/>
      <c r="AE1568" s="219"/>
      <c r="AF1568" s="219"/>
      <c r="AG1568" s="219"/>
      <c r="AH1568" s="219"/>
      <c r="AI1568" s="219"/>
      <c r="AJ1568" s="219"/>
      <c r="AK1568" s="219"/>
      <c r="AL1568" s="219"/>
      <c r="AM1568" s="219"/>
      <c r="AN1568" s="219"/>
      <c r="AO1568" s="219"/>
      <c r="AP1568" s="219"/>
      <c r="AQ1568" s="219"/>
      <c r="AR1568" s="219"/>
      <c r="AS1568" s="219"/>
      <c r="AT1568" s="219"/>
      <c r="AU1568" s="219"/>
      <c r="AV1568" s="219"/>
      <c r="AW1568" s="219"/>
      <c r="AX1568" s="219"/>
      <c r="AY1568" s="219"/>
    </row>
    <row r="1569" spans="1:51" ht="18" x14ac:dyDescent="0.2">
      <c r="A1569" s="256"/>
      <c r="B1569" s="219"/>
      <c r="C1569" s="219"/>
      <c r="D1569" s="219"/>
      <c r="E1569" s="219"/>
      <c r="F1569" s="219"/>
      <c r="G1569" s="219"/>
      <c r="H1569" s="219"/>
      <c r="I1569" s="219"/>
      <c r="J1569" s="219"/>
      <c r="K1569" s="219"/>
      <c r="L1569" s="219"/>
      <c r="M1569" s="219"/>
      <c r="N1569" s="219"/>
      <c r="O1569" s="219"/>
      <c r="P1569" s="219"/>
      <c r="Q1569" s="219"/>
      <c r="R1569" s="219"/>
      <c r="S1569" s="219"/>
      <c r="T1569" s="219"/>
      <c r="U1569" s="219"/>
      <c r="V1569" s="219"/>
      <c r="W1569" s="219"/>
      <c r="X1569" s="219"/>
      <c r="Y1569" s="219"/>
      <c r="Z1569" s="219"/>
      <c r="AA1569" s="219"/>
      <c r="AB1569" s="219"/>
      <c r="AC1569" s="219"/>
      <c r="AD1569" s="219"/>
      <c r="AE1569" s="219"/>
      <c r="AF1569" s="219"/>
      <c r="AG1569" s="219"/>
      <c r="AH1569" s="219"/>
      <c r="AI1569" s="219"/>
      <c r="AJ1569" s="219"/>
      <c r="AK1569" s="219"/>
      <c r="AL1569" s="219"/>
      <c r="AM1569" s="219"/>
      <c r="AN1569" s="219"/>
      <c r="AO1569" s="219"/>
      <c r="AP1569" s="219"/>
      <c r="AQ1569" s="219"/>
      <c r="AR1569" s="219"/>
      <c r="AS1569" s="219"/>
      <c r="AT1569" s="219"/>
      <c r="AU1569" s="219"/>
      <c r="AV1569" s="219"/>
      <c r="AW1569" s="219"/>
      <c r="AX1569" s="219"/>
      <c r="AY1569" s="219"/>
    </row>
    <row r="1570" spans="1:51" ht="18" x14ac:dyDescent="0.2">
      <c r="A1570" s="256"/>
      <c r="B1570" s="219"/>
      <c r="C1570" s="219"/>
      <c r="D1570" s="219"/>
      <c r="E1570" s="219"/>
      <c r="F1570" s="219"/>
      <c r="G1570" s="219"/>
      <c r="H1570" s="219"/>
      <c r="I1570" s="219"/>
      <c r="J1570" s="219"/>
      <c r="K1570" s="219"/>
      <c r="L1570" s="219"/>
      <c r="M1570" s="219"/>
      <c r="N1570" s="219"/>
      <c r="O1570" s="219"/>
      <c r="P1570" s="219"/>
      <c r="Q1570" s="219"/>
      <c r="R1570" s="219"/>
      <c r="S1570" s="219"/>
      <c r="T1570" s="219"/>
      <c r="U1570" s="219"/>
      <c r="V1570" s="219"/>
      <c r="W1570" s="219"/>
      <c r="X1570" s="219"/>
      <c r="Y1570" s="219"/>
      <c r="Z1570" s="219"/>
      <c r="AA1570" s="219"/>
      <c r="AB1570" s="219"/>
      <c r="AC1570" s="219"/>
      <c r="AD1570" s="219"/>
      <c r="AE1570" s="219"/>
      <c r="AF1570" s="219"/>
      <c r="AG1570" s="219"/>
      <c r="AH1570" s="219"/>
      <c r="AI1570" s="219"/>
      <c r="AJ1570" s="219"/>
      <c r="AK1570" s="219"/>
      <c r="AL1570" s="219"/>
      <c r="AM1570" s="219"/>
      <c r="AN1570" s="219"/>
      <c r="AO1570" s="219"/>
      <c r="AP1570" s="219"/>
      <c r="AQ1570" s="219"/>
      <c r="AR1570" s="219"/>
      <c r="AS1570" s="219"/>
      <c r="AT1570" s="219"/>
      <c r="AU1570" s="219"/>
      <c r="AV1570" s="219"/>
      <c r="AW1570" s="219"/>
      <c r="AX1570" s="219"/>
      <c r="AY1570" s="219"/>
    </row>
    <row r="1571" spans="1:51" ht="18" x14ac:dyDescent="0.2">
      <c r="A1571" s="256"/>
      <c r="B1571" s="219"/>
      <c r="C1571" s="219"/>
      <c r="D1571" s="219"/>
      <c r="E1571" s="219"/>
      <c r="F1571" s="219"/>
      <c r="G1571" s="219"/>
      <c r="H1571" s="219"/>
      <c r="I1571" s="219"/>
      <c r="J1571" s="219"/>
      <c r="K1571" s="219"/>
      <c r="L1571" s="219"/>
      <c r="M1571" s="219"/>
      <c r="N1571" s="219"/>
      <c r="O1571" s="219"/>
      <c r="P1571" s="219"/>
      <c r="Q1571" s="219"/>
      <c r="R1571" s="219"/>
      <c r="S1571" s="219"/>
      <c r="T1571" s="219"/>
      <c r="U1571" s="219"/>
      <c r="V1571" s="219"/>
      <c r="W1571" s="219"/>
      <c r="X1571" s="219"/>
      <c r="Y1571" s="219"/>
      <c r="Z1571" s="219"/>
      <c r="AA1571" s="219"/>
      <c r="AB1571" s="219"/>
      <c r="AC1571" s="219"/>
      <c r="AD1571" s="219"/>
      <c r="AE1571" s="219"/>
      <c r="AF1571" s="219"/>
      <c r="AG1571" s="219"/>
      <c r="AH1571" s="219"/>
      <c r="AI1571" s="219"/>
      <c r="AJ1571" s="219"/>
      <c r="AK1571" s="219"/>
      <c r="AL1571" s="219"/>
      <c r="AM1571" s="219"/>
      <c r="AN1571" s="219"/>
      <c r="AO1571" s="219"/>
      <c r="AP1571" s="219"/>
      <c r="AQ1571" s="219"/>
      <c r="AR1571" s="219"/>
      <c r="AS1571" s="219"/>
      <c r="AT1571" s="219"/>
      <c r="AU1571" s="219"/>
      <c r="AV1571" s="219"/>
      <c r="AW1571" s="219"/>
      <c r="AX1571" s="219"/>
      <c r="AY1571" s="219"/>
    </row>
    <row r="1572" spans="1:51" ht="18" x14ac:dyDescent="0.2">
      <c r="A1572" s="256"/>
      <c r="B1572" s="219"/>
      <c r="C1572" s="219"/>
      <c r="D1572" s="219"/>
      <c r="E1572" s="219"/>
      <c r="F1572" s="219"/>
      <c r="G1572" s="219"/>
      <c r="H1572" s="219"/>
      <c r="I1572" s="219"/>
      <c r="J1572" s="219"/>
      <c r="K1572" s="219"/>
      <c r="L1572" s="219"/>
      <c r="M1572" s="219"/>
      <c r="N1572" s="219"/>
      <c r="O1572" s="219"/>
      <c r="P1572" s="219"/>
      <c r="Q1572" s="219"/>
      <c r="R1572" s="219"/>
      <c r="S1572" s="219"/>
      <c r="T1572" s="219"/>
      <c r="U1572" s="219"/>
      <c r="V1572" s="219"/>
      <c r="W1572" s="219"/>
      <c r="X1572" s="219"/>
      <c r="Y1572" s="219"/>
      <c r="Z1572" s="219"/>
      <c r="AA1572" s="219"/>
      <c r="AB1572" s="219"/>
      <c r="AC1572" s="219"/>
      <c r="AD1572" s="219"/>
      <c r="AE1572" s="219"/>
      <c r="AF1572" s="219"/>
      <c r="AG1572" s="219"/>
      <c r="AH1572" s="219"/>
      <c r="AI1572" s="219"/>
      <c r="AJ1572" s="219"/>
      <c r="AK1572" s="219"/>
      <c r="AL1572" s="219"/>
      <c r="AM1572" s="219"/>
      <c r="AN1572" s="219"/>
      <c r="AO1572" s="219"/>
      <c r="AP1572" s="219"/>
      <c r="AQ1572" s="219"/>
      <c r="AR1572" s="219"/>
      <c r="AS1572" s="219"/>
      <c r="AT1572" s="219"/>
      <c r="AU1572" s="219"/>
      <c r="AV1572" s="219"/>
      <c r="AW1572" s="219"/>
      <c r="AX1572" s="219"/>
      <c r="AY1572" s="219"/>
    </row>
    <row r="1573" spans="1:51" ht="18" x14ac:dyDescent="0.2">
      <c r="A1573" s="256"/>
      <c r="B1573" s="219"/>
      <c r="C1573" s="219"/>
      <c r="D1573" s="219"/>
      <c r="E1573" s="219"/>
      <c r="F1573" s="219"/>
      <c r="G1573" s="219"/>
      <c r="H1573" s="219"/>
      <c r="I1573" s="219"/>
      <c r="J1573" s="219"/>
      <c r="K1573" s="219"/>
      <c r="L1573" s="219"/>
      <c r="M1573" s="219"/>
      <c r="N1573" s="219"/>
      <c r="O1573" s="219"/>
      <c r="P1573" s="219"/>
      <c r="Q1573" s="219"/>
      <c r="R1573" s="219"/>
      <c r="S1573" s="219"/>
      <c r="T1573" s="219"/>
      <c r="U1573" s="219"/>
      <c r="V1573" s="219"/>
      <c r="W1573" s="219"/>
      <c r="X1573" s="219"/>
      <c r="Y1573" s="219"/>
      <c r="Z1573" s="219"/>
      <c r="AA1573" s="219"/>
      <c r="AB1573" s="219"/>
      <c r="AC1573" s="219"/>
      <c r="AD1573" s="219"/>
      <c r="AE1573" s="219"/>
      <c r="AF1573" s="219"/>
      <c r="AG1573" s="219"/>
      <c r="AH1573" s="219"/>
      <c r="AI1573" s="219"/>
      <c r="AJ1573" s="219"/>
      <c r="AK1573" s="219"/>
      <c r="AL1573" s="219"/>
      <c r="AM1573" s="219"/>
      <c r="AN1573" s="219"/>
      <c r="AO1573" s="219"/>
      <c r="AP1573" s="219"/>
      <c r="AQ1573" s="219"/>
      <c r="AR1573" s="219"/>
      <c r="AS1573" s="219"/>
      <c r="AT1573" s="219"/>
      <c r="AU1573" s="219"/>
      <c r="AV1573" s="219"/>
      <c r="AW1573" s="219"/>
      <c r="AX1573" s="219"/>
      <c r="AY1573" s="219"/>
    </row>
    <row r="1574" spans="1:51" ht="18" x14ac:dyDescent="0.2">
      <c r="A1574" s="256"/>
      <c r="B1574" s="219"/>
      <c r="C1574" s="219"/>
      <c r="D1574" s="219"/>
      <c r="E1574" s="219"/>
      <c r="F1574" s="219"/>
      <c r="G1574" s="219"/>
      <c r="H1574" s="219"/>
      <c r="I1574" s="219"/>
      <c r="J1574" s="219"/>
      <c r="K1574" s="219"/>
      <c r="L1574" s="219"/>
      <c r="M1574" s="219"/>
      <c r="N1574" s="219"/>
      <c r="O1574" s="219"/>
      <c r="P1574" s="219"/>
      <c r="Q1574" s="219"/>
      <c r="R1574" s="219"/>
      <c r="S1574" s="219"/>
      <c r="T1574" s="219"/>
      <c r="U1574" s="219"/>
      <c r="V1574" s="219"/>
      <c r="W1574" s="219"/>
      <c r="X1574" s="219"/>
      <c r="Y1574" s="219"/>
      <c r="Z1574" s="219"/>
      <c r="AA1574" s="219"/>
      <c r="AB1574" s="219"/>
      <c r="AC1574" s="219"/>
      <c r="AD1574" s="219"/>
      <c r="AE1574" s="219"/>
      <c r="AF1574" s="219"/>
      <c r="AG1574" s="219"/>
      <c r="AH1574" s="219"/>
      <c r="AI1574" s="219"/>
      <c r="AJ1574" s="219"/>
      <c r="AK1574" s="219"/>
      <c r="AL1574" s="219"/>
      <c r="AM1574" s="219"/>
      <c r="AN1574" s="219"/>
      <c r="AO1574" s="219"/>
      <c r="AP1574" s="219"/>
      <c r="AQ1574" s="219"/>
      <c r="AR1574" s="219"/>
      <c r="AS1574" s="219"/>
      <c r="AT1574" s="219"/>
      <c r="AU1574" s="219"/>
      <c r="AV1574" s="219"/>
      <c r="AW1574" s="219"/>
      <c r="AX1574" s="219"/>
      <c r="AY1574" s="219"/>
    </row>
    <row r="1575" spans="1:51" ht="18" x14ac:dyDescent="0.2">
      <c r="A1575" s="256"/>
      <c r="B1575" s="219"/>
      <c r="C1575" s="219"/>
      <c r="D1575" s="219"/>
      <c r="E1575" s="219"/>
      <c r="F1575" s="219"/>
      <c r="G1575" s="219"/>
      <c r="H1575" s="219"/>
      <c r="I1575" s="219"/>
      <c r="J1575" s="219"/>
      <c r="K1575" s="219"/>
      <c r="L1575" s="219"/>
      <c r="M1575" s="219"/>
      <c r="N1575" s="219"/>
      <c r="O1575" s="219"/>
      <c r="P1575" s="219"/>
      <c r="Q1575" s="219"/>
      <c r="R1575" s="219"/>
      <c r="S1575" s="219"/>
      <c r="T1575" s="219"/>
      <c r="U1575" s="219"/>
      <c r="V1575" s="219"/>
      <c r="W1575" s="219"/>
      <c r="X1575" s="219"/>
      <c r="Y1575" s="219"/>
      <c r="Z1575" s="219"/>
      <c r="AA1575" s="219"/>
      <c r="AB1575" s="219"/>
      <c r="AC1575" s="219"/>
      <c r="AD1575" s="219"/>
      <c r="AE1575" s="219"/>
      <c r="AF1575" s="219"/>
      <c r="AG1575" s="219"/>
      <c r="AH1575" s="219"/>
      <c r="AI1575" s="219"/>
      <c r="AJ1575" s="219"/>
      <c r="AK1575" s="219"/>
      <c r="AL1575" s="219"/>
      <c r="AM1575" s="219"/>
      <c r="AN1575" s="219"/>
      <c r="AO1575" s="219"/>
      <c r="AP1575" s="219"/>
      <c r="AQ1575" s="219"/>
      <c r="AR1575" s="219"/>
      <c r="AS1575" s="219"/>
      <c r="AT1575" s="219"/>
      <c r="AU1575" s="219"/>
      <c r="AV1575" s="219"/>
      <c r="AW1575" s="219"/>
      <c r="AX1575" s="219"/>
      <c r="AY1575" s="219"/>
    </row>
    <row r="1576" spans="1:51" ht="18" x14ac:dyDescent="0.2">
      <c r="A1576" s="256"/>
      <c r="B1576" s="219"/>
      <c r="C1576" s="219"/>
      <c r="D1576" s="219"/>
      <c r="E1576" s="219"/>
      <c r="F1576" s="219"/>
      <c r="G1576" s="219"/>
      <c r="H1576" s="219"/>
      <c r="I1576" s="219"/>
      <c r="J1576" s="219"/>
      <c r="K1576" s="219"/>
      <c r="L1576" s="219"/>
      <c r="M1576" s="219"/>
      <c r="N1576" s="219"/>
      <c r="O1576" s="219"/>
      <c r="P1576" s="219"/>
      <c r="Q1576" s="219"/>
      <c r="R1576" s="219"/>
      <c r="S1576" s="219"/>
      <c r="T1576" s="219"/>
      <c r="U1576" s="219"/>
      <c r="V1576" s="219"/>
      <c r="W1576" s="219"/>
      <c r="X1576" s="219"/>
      <c r="Y1576" s="219"/>
      <c r="Z1576" s="219"/>
      <c r="AA1576" s="219"/>
      <c r="AB1576" s="219"/>
      <c r="AC1576" s="219"/>
      <c r="AD1576" s="219"/>
      <c r="AE1576" s="219"/>
      <c r="AF1576" s="219"/>
      <c r="AG1576" s="219"/>
      <c r="AH1576" s="219"/>
      <c r="AI1576" s="219"/>
      <c r="AJ1576" s="219"/>
      <c r="AK1576" s="219"/>
      <c r="AL1576" s="219"/>
      <c r="AM1576" s="219"/>
      <c r="AN1576" s="219"/>
      <c r="AO1576" s="219"/>
      <c r="AP1576" s="219"/>
      <c r="AQ1576" s="219"/>
      <c r="AR1576" s="219"/>
      <c r="AS1576" s="219"/>
      <c r="AT1576" s="219"/>
      <c r="AU1576" s="219"/>
      <c r="AV1576" s="219"/>
      <c r="AW1576" s="219"/>
      <c r="AX1576" s="219"/>
      <c r="AY1576" s="219"/>
    </row>
    <row r="1577" spans="1:51" ht="18" x14ac:dyDescent="0.2">
      <c r="A1577" s="256"/>
      <c r="B1577" s="219"/>
      <c r="C1577" s="219"/>
      <c r="D1577" s="219"/>
      <c r="E1577" s="219"/>
      <c r="F1577" s="219"/>
      <c r="G1577" s="219"/>
      <c r="H1577" s="219"/>
      <c r="I1577" s="219"/>
      <c r="J1577" s="219"/>
      <c r="K1577" s="219"/>
      <c r="L1577" s="219"/>
      <c r="M1577" s="219"/>
      <c r="N1577" s="219"/>
      <c r="O1577" s="219"/>
      <c r="P1577" s="219"/>
      <c r="Q1577" s="219"/>
      <c r="R1577" s="219"/>
      <c r="S1577" s="219"/>
      <c r="T1577" s="219"/>
      <c r="U1577" s="219"/>
      <c r="V1577" s="219"/>
      <c r="W1577" s="219"/>
      <c r="X1577" s="219"/>
      <c r="Y1577" s="219"/>
      <c r="Z1577" s="219"/>
      <c r="AA1577" s="219"/>
      <c r="AB1577" s="219"/>
      <c r="AC1577" s="219"/>
      <c r="AD1577" s="219"/>
      <c r="AE1577" s="219"/>
      <c r="AF1577" s="219"/>
      <c r="AG1577" s="219"/>
      <c r="AH1577" s="219"/>
      <c r="AI1577" s="219"/>
      <c r="AJ1577" s="219"/>
      <c r="AK1577" s="219"/>
      <c r="AL1577" s="219"/>
      <c r="AM1577" s="219"/>
      <c r="AN1577" s="219"/>
      <c r="AO1577" s="219"/>
      <c r="AP1577" s="219"/>
      <c r="AQ1577" s="219"/>
      <c r="AR1577" s="219"/>
      <c r="AS1577" s="219"/>
      <c r="AT1577" s="219"/>
      <c r="AU1577" s="219"/>
      <c r="AV1577" s="219"/>
      <c r="AW1577" s="219"/>
      <c r="AX1577" s="219"/>
      <c r="AY1577" s="219"/>
    </row>
    <row r="1578" spans="1:51" ht="18" x14ac:dyDescent="0.2">
      <c r="A1578" s="256"/>
      <c r="B1578" s="219"/>
      <c r="C1578" s="219"/>
      <c r="D1578" s="219"/>
      <c r="E1578" s="219"/>
      <c r="F1578" s="219"/>
      <c r="G1578" s="219"/>
      <c r="H1578" s="219"/>
      <c r="I1578" s="219"/>
      <c r="J1578" s="219"/>
      <c r="K1578" s="219"/>
      <c r="L1578" s="219"/>
      <c r="M1578" s="219"/>
      <c r="N1578" s="219"/>
      <c r="O1578" s="219"/>
      <c r="P1578" s="219"/>
      <c r="Q1578" s="219"/>
      <c r="R1578" s="219"/>
      <c r="S1578" s="219"/>
      <c r="T1578" s="219"/>
      <c r="U1578" s="219"/>
      <c r="V1578" s="219"/>
      <c r="W1578" s="219"/>
      <c r="X1578" s="219"/>
      <c r="Y1578" s="219"/>
      <c r="Z1578" s="219"/>
      <c r="AA1578" s="219"/>
      <c r="AB1578" s="219"/>
      <c r="AC1578" s="219"/>
      <c r="AD1578" s="219"/>
      <c r="AE1578" s="219"/>
      <c r="AF1578" s="219"/>
      <c r="AG1578" s="219"/>
      <c r="AH1578" s="219"/>
      <c r="AI1578" s="219"/>
      <c r="AJ1578" s="219"/>
      <c r="AK1578" s="219"/>
      <c r="AL1578" s="219"/>
      <c r="AM1578" s="219"/>
      <c r="AN1578" s="219"/>
      <c r="AO1578" s="219"/>
      <c r="AP1578" s="219"/>
      <c r="AQ1578" s="219"/>
      <c r="AR1578" s="219"/>
      <c r="AS1578" s="219"/>
      <c r="AT1578" s="219"/>
      <c r="AU1578" s="219"/>
      <c r="AV1578" s="219"/>
      <c r="AW1578" s="219"/>
      <c r="AX1578" s="219"/>
      <c r="AY1578" s="219"/>
    </row>
    <row r="1579" spans="1:51" ht="18" x14ac:dyDescent="0.2">
      <c r="A1579" s="256"/>
      <c r="B1579" s="219"/>
      <c r="C1579" s="219"/>
      <c r="D1579" s="219"/>
      <c r="E1579" s="219"/>
      <c r="F1579" s="219"/>
      <c r="G1579" s="219"/>
      <c r="H1579" s="219"/>
      <c r="I1579" s="219"/>
      <c r="J1579" s="219"/>
      <c r="K1579" s="219"/>
      <c r="L1579" s="219"/>
      <c r="M1579" s="219"/>
      <c r="N1579" s="219"/>
      <c r="O1579" s="219"/>
      <c r="P1579" s="219"/>
      <c r="Q1579" s="219"/>
      <c r="R1579" s="219"/>
      <c r="S1579" s="219"/>
      <c r="T1579" s="219"/>
      <c r="U1579" s="219"/>
      <c r="V1579" s="219"/>
      <c r="W1579" s="219"/>
      <c r="X1579" s="219"/>
      <c r="Y1579" s="219"/>
      <c r="Z1579" s="219"/>
      <c r="AA1579" s="219"/>
      <c r="AB1579" s="219"/>
      <c r="AC1579" s="219"/>
      <c r="AD1579" s="219"/>
      <c r="AE1579" s="219"/>
      <c r="AF1579" s="219"/>
      <c r="AG1579" s="219"/>
      <c r="AH1579" s="219"/>
      <c r="AI1579" s="219"/>
      <c r="AJ1579" s="219"/>
      <c r="AK1579" s="219"/>
      <c r="AL1579" s="219"/>
      <c r="AM1579" s="219"/>
      <c r="AN1579" s="219"/>
      <c r="AO1579" s="219"/>
      <c r="AP1579" s="219"/>
      <c r="AQ1579" s="219"/>
      <c r="AR1579" s="219"/>
      <c r="AS1579" s="219"/>
      <c r="AT1579" s="219"/>
      <c r="AU1579" s="219"/>
      <c r="AV1579" s="219"/>
      <c r="AW1579" s="219"/>
      <c r="AX1579" s="219"/>
      <c r="AY1579" s="219"/>
    </row>
    <row r="1580" spans="1:51" ht="18" x14ac:dyDescent="0.2">
      <c r="A1580" s="256"/>
      <c r="B1580" s="219"/>
      <c r="C1580" s="219"/>
      <c r="D1580" s="219"/>
      <c r="E1580" s="219"/>
      <c r="F1580" s="219"/>
      <c r="G1580" s="219"/>
      <c r="H1580" s="219"/>
      <c r="I1580" s="219"/>
      <c r="J1580" s="219"/>
      <c r="K1580" s="219"/>
      <c r="L1580" s="219"/>
      <c r="M1580" s="219"/>
      <c r="N1580" s="219"/>
      <c r="O1580" s="219"/>
      <c r="P1580" s="219"/>
      <c r="Q1580" s="219"/>
      <c r="R1580" s="219"/>
      <c r="S1580" s="219"/>
      <c r="T1580" s="219"/>
      <c r="U1580" s="219"/>
      <c r="V1580" s="219"/>
      <c r="W1580" s="219"/>
      <c r="X1580" s="219"/>
      <c r="Y1580" s="219"/>
      <c r="Z1580" s="219"/>
      <c r="AA1580" s="219"/>
      <c r="AB1580" s="219"/>
      <c r="AC1580" s="219"/>
      <c r="AD1580" s="219"/>
      <c r="AE1580" s="219"/>
      <c r="AF1580" s="219"/>
      <c r="AG1580" s="219"/>
      <c r="AH1580" s="219"/>
      <c r="AI1580" s="219"/>
      <c r="AJ1580" s="219"/>
      <c r="AK1580" s="219"/>
      <c r="AL1580" s="219"/>
      <c r="AM1580" s="219"/>
      <c r="AN1580" s="219"/>
      <c r="AO1580" s="219"/>
      <c r="AP1580" s="219"/>
      <c r="AQ1580" s="219"/>
      <c r="AR1580" s="219"/>
      <c r="AS1580" s="219"/>
      <c r="AT1580" s="219"/>
      <c r="AU1580" s="219"/>
      <c r="AV1580" s="219"/>
      <c r="AW1580" s="219"/>
      <c r="AX1580" s="219"/>
      <c r="AY1580" s="219"/>
    </row>
    <row r="1581" spans="1:51" ht="18" x14ac:dyDescent="0.2">
      <c r="A1581" s="256"/>
      <c r="B1581" s="219"/>
      <c r="C1581" s="219"/>
      <c r="D1581" s="219"/>
      <c r="E1581" s="219"/>
      <c r="F1581" s="219"/>
      <c r="G1581" s="219"/>
      <c r="H1581" s="219"/>
      <c r="I1581" s="219"/>
      <c r="J1581" s="219"/>
      <c r="K1581" s="219"/>
      <c r="L1581" s="219"/>
      <c r="M1581" s="219"/>
      <c r="N1581" s="219"/>
      <c r="O1581" s="219"/>
      <c r="P1581" s="219"/>
      <c r="Q1581" s="219"/>
      <c r="R1581" s="219"/>
      <c r="S1581" s="219"/>
      <c r="T1581" s="219"/>
      <c r="U1581" s="219"/>
      <c r="V1581" s="219"/>
      <c r="W1581" s="219"/>
      <c r="X1581" s="219"/>
      <c r="Y1581" s="219"/>
      <c r="Z1581" s="219"/>
      <c r="AA1581" s="219"/>
      <c r="AB1581" s="219"/>
      <c r="AC1581" s="219"/>
      <c r="AD1581" s="219"/>
      <c r="AE1581" s="219"/>
      <c r="AF1581" s="219"/>
      <c r="AG1581" s="219"/>
      <c r="AH1581" s="219"/>
      <c r="AI1581" s="219"/>
      <c r="AJ1581" s="219"/>
      <c r="AK1581" s="219"/>
      <c r="AL1581" s="219"/>
      <c r="AM1581" s="219"/>
      <c r="AN1581" s="219"/>
      <c r="AO1581" s="219"/>
      <c r="AP1581" s="219"/>
      <c r="AQ1581" s="219"/>
      <c r="AR1581" s="219"/>
      <c r="AS1581" s="219"/>
      <c r="AT1581" s="219"/>
      <c r="AU1581" s="219"/>
      <c r="AV1581" s="219"/>
      <c r="AW1581" s="219"/>
      <c r="AX1581" s="219"/>
      <c r="AY1581" s="219"/>
    </row>
    <row r="1582" spans="1:51" ht="18" x14ac:dyDescent="0.2">
      <c r="A1582" s="256"/>
      <c r="B1582" s="219"/>
      <c r="C1582" s="219"/>
      <c r="D1582" s="219"/>
      <c r="E1582" s="219"/>
      <c r="F1582" s="219"/>
      <c r="G1582" s="219"/>
      <c r="H1582" s="219"/>
      <c r="I1582" s="219"/>
      <c r="J1582" s="219"/>
      <c r="K1582" s="219"/>
      <c r="L1582" s="219"/>
      <c r="M1582" s="219"/>
      <c r="N1582" s="219"/>
      <c r="O1582" s="219"/>
      <c r="P1582" s="219"/>
      <c r="Q1582" s="219"/>
      <c r="R1582" s="219"/>
      <c r="S1582" s="219"/>
      <c r="T1582" s="219"/>
      <c r="U1582" s="219"/>
      <c r="V1582" s="219"/>
      <c r="W1582" s="219"/>
      <c r="X1582" s="219"/>
      <c r="Y1582" s="219"/>
      <c r="Z1582" s="219"/>
      <c r="AA1582" s="219"/>
      <c r="AB1582" s="219"/>
      <c r="AC1582" s="219"/>
      <c r="AD1582" s="219"/>
      <c r="AE1582" s="219"/>
      <c r="AF1582" s="219"/>
      <c r="AG1582" s="219"/>
      <c r="AH1582" s="219"/>
      <c r="AI1582" s="219"/>
      <c r="AJ1582" s="219"/>
      <c r="AK1582" s="219"/>
      <c r="AL1582" s="219"/>
      <c r="AM1582" s="219"/>
      <c r="AN1582" s="219"/>
      <c r="AO1582" s="219"/>
      <c r="AP1582" s="219"/>
      <c r="AQ1582" s="219"/>
      <c r="AR1582" s="219"/>
      <c r="AS1582" s="219"/>
      <c r="AT1582" s="219"/>
      <c r="AU1582" s="219"/>
      <c r="AV1582" s="219"/>
      <c r="AW1582" s="219"/>
      <c r="AX1582" s="219"/>
      <c r="AY1582" s="219"/>
    </row>
    <row r="1583" spans="1:51" ht="18" x14ac:dyDescent="0.2">
      <c r="A1583" s="256"/>
      <c r="B1583" s="219"/>
      <c r="C1583" s="219"/>
      <c r="D1583" s="219"/>
      <c r="E1583" s="219"/>
      <c r="F1583" s="219"/>
      <c r="G1583" s="219"/>
      <c r="H1583" s="219"/>
      <c r="I1583" s="219"/>
      <c r="J1583" s="219"/>
      <c r="K1583" s="219"/>
      <c r="L1583" s="219"/>
      <c r="M1583" s="219"/>
      <c r="N1583" s="219"/>
      <c r="O1583" s="219"/>
      <c r="P1583" s="219"/>
      <c r="Q1583" s="219"/>
      <c r="R1583" s="219"/>
      <c r="S1583" s="219"/>
      <c r="T1583" s="219"/>
      <c r="U1583" s="219"/>
      <c r="V1583" s="219"/>
      <c r="W1583" s="219"/>
      <c r="X1583" s="219"/>
      <c r="Y1583" s="219"/>
      <c r="Z1583" s="219"/>
      <c r="AA1583" s="219"/>
      <c r="AB1583" s="219"/>
      <c r="AC1583" s="219"/>
      <c r="AD1583" s="219"/>
      <c r="AE1583" s="219"/>
      <c r="AF1583" s="219"/>
      <c r="AG1583" s="219"/>
      <c r="AH1583" s="219"/>
      <c r="AI1583" s="219"/>
      <c r="AJ1583" s="219"/>
      <c r="AK1583" s="219"/>
      <c r="AL1583" s="219"/>
      <c r="AM1583" s="219"/>
      <c r="AN1583" s="219"/>
      <c r="AO1583" s="219"/>
      <c r="AP1583" s="219"/>
      <c r="AQ1583" s="219"/>
      <c r="AR1583" s="219"/>
      <c r="AS1583" s="219"/>
      <c r="AT1583" s="219"/>
      <c r="AU1583" s="219"/>
      <c r="AV1583" s="219"/>
      <c r="AW1583" s="219"/>
      <c r="AX1583" s="219"/>
      <c r="AY1583" s="219"/>
    </row>
    <row r="1584" spans="1:51" ht="18" x14ac:dyDescent="0.2">
      <c r="A1584" s="256"/>
      <c r="B1584" s="219"/>
      <c r="C1584" s="219"/>
      <c r="D1584" s="219"/>
      <c r="E1584" s="219"/>
      <c r="F1584" s="219"/>
      <c r="G1584" s="219"/>
      <c r="H1584" s="219"/>
      <c r="I1584" s="219"/>
      <c r="J1584" s="219"/>
      <c r="K1584" s="219"/>
      <c r="L1584" s="219"/>
      <c r="M1584" s="219"/>
      <c r="N1584" s="219"/>
      <c r="O1584" s="219"/>
      <c r="P1584" s="219"/>
      <c r="Q1584" s="219"/>
      <c r="R1584" s="219"/>
      <c r="S1584" s="219"/>
      <c r="T1584" s="219"/>
      <c r="U1584" s="219"/>
      <c r="V1584" s="219"/>
      <c r="W1584" s="219"/>
      <c r="X1584" s="219"/>
      <c r="Y1584" s="219"/>
      <c r="Z1584" s="219"/>
      <c r="AA1584" s="219"/>
      <c r="AB1584" s="219"/>
      <c r="AC1584" s="219"/>
      <c r="AD1584" s="219"/>
      <c r="AE1584" s="219"/>
      <c r="AF1584" s="219"/>
      <c r="AG1584" s="219"/>
      <c r="AH1584" s="219"/>
      <c r="AI1584" s="219"/>
      <c r="AJ1584" s="219"/>
      <c r="AK1584" s="219"/>
      <c r="AL1584" s="219"/>
      <c r="AM1584" s="219"/>
      <c r="AN1584" s="219"/>
      <c r="AO1584" s="219"/>
      <c r="AP1584" s="219"/>
      <c r="AQ1584" s="219"/>
      <c r="AR1584" s="219"/>
      <c r="AS1584" s="219"/>
      <c r="AT1584" s="219"/>
      <c r="AU1584" s="219"/>
      <c r="AV1584" s="219"/>
      <c r="AW1584" s="219"/>
      <c r="AX1584" s="219"/>
      <c r="AY1584" s="219"/>
    </row>
    <row r="1585" spans="1:51" ht="18" x14ac:dyDescent="0.2">
      <c r="A1585" s="256"/>
      <c r="B1585" s="219"/>
      <c r="C1585" s="219"/>
      <c r="D1585" s="219"/>
      <c r="E1585" s="219"/>
      <c r="F1585" s="219"/>
      <c r="G1585" s="219"/>
      <c r="H1585" s="219"/>
      <c r="I1585" s="219"/>
      <c r="J1585" s="219"/>
      <c r="K1585" s="219"/>
      <c r="L1585" s="219"/>
      <c r="M1585" s="219"/>
      <c r="N1585" s="219"/>
      <c r="O1585" s="219"/>
      <c r="P1585" s="219"/>
      <c r="Q1585" s="219"/>
      <c r="R1585" s="219"/>
      <c r="S1585" s="219"/>
      <c r="T1585" s="219"/>
      <c r="U1585" s="219"/>
      <c r="V1585" s="219"/>
      <c r="W1585" s="219"/>
      <c r="X1585" s="219"/>
      <c r="Y1585" s="219"/>
      <c r="Z1585" s="219"/>
      <c r="AA1585" s="219"/>
      <c r="AB1585" s="219"/>
      <c r="AC1585" s="219"/>
      <c r="AD1585" s="219"/>
      <c r="AE1585" s="219"/>
      <c r="AF1585" s="219"/>
      <c r="AG1585" s="219"/>
      <c r="AH1585" s="219"/>
      <c r="AI1585" s="219"/>
      <c r="AJ1585" s="219"/>
      <c r="AK1585" s="219"/>
      <c r="AL1585" s="219"/>
      <c r="AM1585" s="219"/>
      <c r="AN1585" s="219"/>
      <c r="AO1585" s="219"/>
      <c r="AP1585" s="219"/>
      <c r="AQ1585" s="219"/>
      <c r="AR1585" s="219"/>
      <c r="AS1585" s="219"/>
      <c r="AT1585" s="219"/>
      <c r="AU1585" s="219"/>
      <c r="AV1585" s="219"/>
      <c r="AW1585" s="219"/>
      <c r="AX1585" s="219"/>
      <c r="AY1585" s="219"/>
    </row>
    <row r="1586" spans="1:51" ht="18" x14ac:dyDescent="0.2">
      <c r="A1586" s="256"/>
      <c r="B1586" s="219"/>
      <c r="C1586" s="219"/>
      <c r="D1586" s="219"/>
      <c r="E1586" s="219"/>
      <c r="F1586" s="219"/>
      <c r="G1586" s="219"/>
      <c r="H1586" s="219"/>
      <c r="I1586" s="219"/>
      <c r="J1586" s="219"/>
      <c r="K1586" s="219"/>
      <c r="L1586" s="219"/>
      <c r="M1586" s="219"/>
      <c r="N1586" s="219"/>
      <c r="O1586" s="219"/>
      <c r="P1586" s="219"/>
      <c r="Q1586" s="219"/>
      <c r="R1586" s="219"/>
      <c r="S1586" s="219"/>
      <c r="T1586" s="219"/>
      <c r="U1586" s="219"/>
      <c r="V1586" s="219"/>
      <c r="W1586" s="219"/>
      <c r="X1586" s="219"/>
      <c r="Y1586" s="219"/>
      <c r="Z1586" s="219"/>
      <c r="AA1586" s="219"/>
      <c r="AB1586" s="219"/>
      <c r="AC1586" s="219"/>
      <c r="AD1586" s="219"/>
      <c r="AE1586" s="219"/>
      <c r="AF1586" s="219"/>
      <c r="AG1586" s="219"/>
      <c r="AH1586" s="219"/>
      <c r="AI1586" s="219"/>
      <c r="AJ1586" s="219"/>
      <c r="AK1586" s="219"/>
      <c r="AL1586" s="219"/>
      <c r="AM1586" s="219"/>
      <c r="AN1586" s="219"/>
      <c r="AO1586" s="219"/>
      <c r="AP1586" s="219"/>
      <c r="AQ1586" s="219"/>
      <c r="AR1586" s="219"/>
      <c r="AS1586" s="219"/>
      <c r="AT1586" s="219"/>
      <c r="AU1586" s="219"/>
      <c r="AV1586" s="219"/>
      <c r="AW1586" s="219"/>
      <c r="AX1586" s="219"/>
      <c r="AY1586" s="219"/>
    </row>
    <row r="1587" spans="1:51" ht="18" x14ac:dyDescent="0.2">
      <c r="A1587" s="256"/>
      <c r="B1587" s="219"/>
      <c r="C1587" s="219"/>
      <c r="D1587" s="219"/>
      <c r="E1587" s="219"/>
      <c r="F1587" s="219"/>
      <c r="G1587" s="219"/>
      <c r="H1587" s="219"/>
      <c r="I1587" s="219"/>
      <c r="J1587" s="219"/>
      <c r="K1587" s="219"/>
      <c r="L1587" s="219"/>
      <c r="M1587" s="219"/>
      <c r="N1587" s="219"/>
      <c r="O1587" s="219"/>
      <c r="P1587" s="219"/>
      <c r="Q1587" s="219"/>
      <c r="R1587" s="219"/>
      <c r="S1587" s="219"/>
      <c r="T1587" s="219"/>
      <c r="U1587" s="219"/>
      <c r="V1587" s="219"/>
      <c r="W1587" s="219"/>
      <c r="X1587" s="219"/>
      <c r="Y1587" s="219"/>
      <c r="Z1587" s="219"/>
      <c r="AA1587" s="219"/>
      <c r="AB1587" s="219"/>
      <c r="AC1587" s="219"/>
      <c r="AD1587" s="219"/>
      <c r="AE1587" s="219"/>
      <c r="AF1587" s="219"/>
      <c r="AG1587" s="219"/>
      <c r="AH1587" s="219"/>
      <c r="AI1587" s="219"/>
      <c r="AJ1587" s="219"/>
      <c r="AK1587" s="219"/>
      <c r="AL1587" s="219"/>
      <c r="AM1587" s="219"/>
      <c r="AN1587" s="219"/>
      <c r="AO1587" s="219"/>
      <c r="AP1587" s="219"/>
      <c r="AQ1587" s="219"/>
      <c r="AR1587" s="219"/>
      <c r="AS1587" s="219"/>
      <c r="AT1587" s="219"/>
      <c r="AU1587" s="219"/>
      <c r="AV1587" s="219"/>
      <c r="AW1587" s="219"/>
      <c r="AX1587" s="219"/>
      <c r="AY1587" s="219"/>
    </row>
    <row r="1588" spans="1:51" ht="18" x14ac:dyDescent="0.2">
      <c r="A1588" s="256"/>
      <c r="B1588" s="219"/>
      <c r="C1588" s="219"/>
      <c r="D1588" s="219"/>
      <c r="E1588" s="219"/>
      <c r="F1588" s="219"/>
      <c r="G1588" s="219"/>
      <c r="H1588" s="219"/>
      <c r="I1588" s="219"/>
      <c r="J1588" s="219"/>
      <c r="K1588" s="219"/>
      <c r="L1588" s="219"/>
      <c r="M1588" s="219"/>
      <c r="N1588" s="219"/>
      <c r="O1588" s="219"/>
      <c r="P1588" s="219"/>
      <c r="Q1588" s="219"/>
      <c r="R1588" s="219"/>
      <c r="S1588" s="219"/>
      <c r="T1588" s="219"/>
      <c r="U1588" s="219"/>
      <c r="V1588" s="219"/>
      <c r="W1588" s="219"/>
      <c r="X1588" s="219"/>
      <c r="Y1588" s="219"/>
      <c r="Z1588" s="219"/>
      <c r="AA1588" s="219"/>
      <c r="AB1588" s="219"/>
      <c r="AC1588" s="219"/>
      <c r="AD1588" s="219"/>
      <c r="AE1588" s="219"/>
      <c r="AF1588" s="219"/>
      <c r="AG1588" s="219"/>
      <c r="AH1588" s="219"/>
      <c r="AI1588" s="219"/>
      <c r="AJ1588" s="219"/>
      <c r="AK1588" s="219"/>
      <c r="AL1588" s="219"/>
      <c r="AM1588" s="219"/>
      <c r="AN1588" s="219"/>
      <c r="AO1588" s="219"/>
      <c r="AP1588" s="219"/>
      <c r="AQ1588" s="219"/>
      <c r="AR1588" s="219"/>
      <c r="AS1588" s="219"/>
      <c r="AT1588" s="219"/>
      <c r="AU1588" s="219"/>
      <c r="AV1588" s="219"/>
      <c r="AW1588" s="219"/>
      <c r="AX1588" s="219"/>
      <c r="AY1588" s="219"/>
    </row>
    <row r="1589" spans="1:51" ht="18" x14ac:dyDescent="0.2">
      <c r="A1589" s="256"/>
      <c r="B1589" s="219"/>
      <c r="C1589" s="219"/>
      <c r="D1589" s="219"/>
      <c r="E1589" s="219"/>
      <c r="F1589" s="219"/>
      <c r="G1589" s="219"/>
      <c r="H1589" s="219"/>
      <c r="I1589" s="219"/>
      <c r="J1589" s="219"/>
      <c r="K1589" s="219"/>
      <c r="L1589" s="219"/>
      <c r="M1589" s="219"/>
      <c r="N1589" s="219"/>
      <c r="O1589" s="219"/>
      <c r="P1589" s="219"/>
      <c r="Q1589" s="219"/>
      <c r="R1589" s="219"/>
      <c r="S1589" s="219"/>
      <c r="T1589" s="219"/>
      <c r="U1589" s="219"/>
      <c r="V1589" s="219"/>
      <c r="W1589" s="219"/>
      <c r="X1589" s="219"/>
      <c r="Y1589" s="219"/>
      <c r="Z1589" s="219"/>
      <c r="AA1589" s="219"/>
      <c r="AB1589" s="219"/>
      <c r="AC1589" s="219"/>
      <c r="AD1589" s="219"/>
      <c r="AE1589" s="219"/>
      <c r="AF1589" s="219"/>
      <c r="AG1589" s="219"/>
      <c r="AH1589" s="219"/>
      <c r="AI1589" s="219"/>
      <c r="AJ1589" s="219"/>
      <c r="AK1589" s="219"/>
      <c r="AL1589" s="219"/>
      <c r="AM1589" s="219"/>
      <c r="AN1589" s="219"/>
      <c r="AO1589" s="219"/>
      <c r="AP1589" s="219"/>
      <c r="AQ1589" s="219"/>
      <c r="AR1589" s="219"/>
      <c r="AS1589" s="219"/>
      <c r="AT1589" s="219"/>
      <c r="AU1589" s="219"/>
      <c r="AV1589" s="219"/>
      <c r="AW1589" s="219"/>
      <c r="AX1589" s="219"/>
      <c r="AY1589" s="219"/>
    </row>
    <row r="1590" spans="1:51" ht="18" x14ac:dyDescent="0.2">
      <c r="A1590" s="256"/>
      <c r="B1590" s="219"/>
      <c r="C1590" s="219"/>
      <c r="D1590" s="219"/>
      <c r="E1590" s="219"/>
      <c r="F1590" s="219"/>
      <c r="G1590" s="219"/>
      <c r="H1590" s="219"/>
      <c r="I1590" s="219"/>
      <c r="J1590" s="219"/>
      <c r="K1590" s="219"/>
      <c r="L1590" s="219"/>
      <c r="M1590" s="219"/>
      <c r="N1590" s="219"/>
      <c r="O1590" s="219"/>
      <c r="P1590" s="219"/>
      <c r="Q1590" s="219"/>
      <c r="R1590" s="219"/>
      <c r="S1590" s="219"/>
      <c r="T1590" s="219"/>
      <c r="U1590" s="219"/>
      <c r="V1590" s="219"/>
      <c r="W1590" s="219"/>
      <c r="X1590" s="219"/>
      <c r="Y1590" s="219"/>
      <c r="Z1590" s="219"/>
      <c r="AA1590" s="219"/>
      <c r="AB1590" s="219"/>
      <c r="AC1590" s="219"/>
      <c r="AD1590" s="219"/>
      <c r="AE1590" s="219"/>
      <c r="AF1590" s="219"/>
      <c r="AG1590" s="219"/>
      <c r="AH1590" s="219"/>
      <c r="AI1590" s="219"/>
      <c r="AJ1590" s="219"/>
      <c r="AK1590" s="219"/>
      <c r="AL1590" s="219"/>
      <c r="AM1590" s="219"/>
      <c r="AN1590" s="219"/>
      <c r="AO1590" s="219"/>
      <c r="AP1590" s="219"/>
      <c r="AQ1590" s="219"/>
      <c r="AR1590" s="219"/>
      <c r="AS1590" s="219"/>
      <c r="AT1590" s="219"/>
      <c r="AU1590" s="219"/>
      <c r="AV1590" s="219"/>
      <c r="AW1590" s="219"/>
      <c r="AX1590" s="219"/>
      <c r="AY1590" s="219"/>
    </row>
    <row r="1591" spans="1:51" ht="18" x14ac:dyDescent="0.2">
      <c r="A1591" s="256"/>
      <c r="B1591" s="219"/>
      <c r="C1591" s="219"/>
      <c r="D1591" s="219"/>
      <c r="E1591" s="219"/>
      <c r="F1591" s="219"/>
      <c r="G1591" s="219"/>
      <c r="H1591" s="219"/>
      <c r="I1591" s="219"/>
      <c r="J1591" s="219"/>
      <c r="K1591" s="219"/>
      <c r="L1591" s="219"/>
      <c r="M1591" s="219"/>
      <c r="N1591" s="219"/>
      <c r="O1591" s="219"/>
      <c r="P1591" s="219"/>
      <c r="Q1591" s="219"/>
      <c r="R1591" s="219"/>
      <c r="S1591" s="219"/>
      <c r="T1591" s="219"/>
      <c r="U1591" s="219"/>
      <c r="V1591" s="219"/>
      <c r="W1591" s="219"/>
      <c r="X1591" s="219"/>
      <c r="Y1591" s="219"/>
      <c r="Z1591" s="219"/>
      <c r="AA1591" s="219"/>
      <c r="AB1591" s="219"/>
      <c r="AC1591" s="219"/>
      <c r="AD1591" s="219"/>
      <c r="AE1591" s="219"/>
      <c r="AF1591" s="219"/>
      <c r="AG1591" s="219"/>
      <c r="AH1591" s="219"/>
      <c r="AI1591" s="219"/>
      <c r="AJ1591" s="219"/>
      <c r="AK1591" s="219"/>
      <c r="AL1591" s="219"/>
      <c r="AM1591" s="219"/>
      <c r="AN1591" s="219"/>
      <c r="AO1591" s="219"/>
      <c r="AP1591" s="219"/>
      <c r="AQ1591" s="219"/>
      <c r="AR1591" s="219"/>
      <c r="AS1591" s="219"/>
      <c r="AT1591" s="219"/>
      <c r="AU1591" s="219"/>
      <c r="AV1591" s="219"/>
      <c r="AW1591" s="219"/>
      <c r="AX1591" s="219"/>
      <c r="AY1591" s="219"/>
    </row>
    <row r="1592" spans="1:51" ht="18" x14ac:dyDescent="0.2">
      <c r="A1592" s="256"/>
      <c r="B1592" s="219"/>
      <c r="C1592" s="219"/>
      <c r="D1592" s="219"/>
      <c r="E1592" s="219"/>
      <c r="F1592" s="219"/>
      <c r="G1592" s="219"/>
      <c r="H1592" s="219"/>
      <c r="I1592" s="219"/>
      <c r="J1592" s="219"/>
      <c r="K1592" s="219"/>
      <c r="L1592" s="219"/>
      <c r="M1592" s="219"/>
      <c r="N1592" s="219"/>
      <c r="O1592" s="219"/>
      <c r="P1592" s="219"/>
      <c r="Q1592" s="219"/>
      <c r="R1592" s="219"/>
      <c r="S1592" s="219"/>
      <c r="T1592" s="219"/>
      <c r="U1592" s="219"/>
      <c r="V1592" s="219"/>
      <c r="W1592" s="219"/>
      <c r="X1592" s="219"/>
      <c r="Y1592" s="219"/>
      <c r="Z1592" s="219"/>
      <c r="AA1592" s="219"/>
      <c r="AB1592" s="219"/>
      <c r="AC1592" s="219"/>
      <c r="AD1592" s="219"/>
      <c r="AE1592" s="219"/>
      <c r="AF1592" s="219"/>
      <c r="AG1592" s="219"/>
      <c r="AH1592" s="219"/>
      <c r="AI1592" s="219"/>
      <c r="AJ1592" s="219"/>
      <c r="AK1592" s="219"/>
      <c r="AL1592" s="219"/>
      <c r="AM1592" s="219"/>
      <c r="AN1592" s="219"/>
      <c r="AO1592" s="219"/>
      <c r="AP1592" s="219"/>
      <c r="AQ1592" s="219"/>
      <c r="AR1592" s="219"/>
      <c r="AS1592" s="219"/>
      <c r="AT1592" s="219"/>
      <c r="AU1592" s="219"/>
      <c r="AV1592" s="219"/>
      <c r="AW1592" s="219"/>
      <c r="AX1592" s="219"/>
      <c r="AY1592" s="219"/>
    </row>
    <row r="1593" spans="1:51" ht="18" x14ac:dyDescent="0.2">
      <c r="A1593" s="256"/>
      <c r="B1593" s="219"/>
      <c r="C1593" s="219"/>
      <c r="D1593" s="219"/>
      <c r="E1593" s="219"/>
      <c r="F1593" s="219"/>
      <c r="G1593" s="219"/>
      <c r="H1593" s="219"/>
      <c r="I1593" s="219"/>
      <c r="J1593" s="219"/>
      <c r="K1593" s="219"/>
      <c r="L1593" s="219"/>
      <c r="M1593" s="219"/>
      <c r="N1593" s="219"/>
      <c r="O1593" s="219"/>
      <c r="P1593" s="219"/>
      <c r="Q1593" s="219"/>
      <c r="R1593" s="219"/>
      <c r="S1593" s="219"/>
      <c r="T1593" s="219"/>
      <c r="U1593" s="219"/>
      <c r="V1593" s="219"/>
      <c r="W1593" s="219"/>
      <c r="X1593" s="219"/>
      <c r="Y1593" s="219"/>
      <c r="Z1593" s="219"/>
      <c r="AA1593" s="219"/>
      <c r="AB1593" s="219"/>
      <c r="AC1593" s="219"/>
      <c r="AD1593" s="219"/>
      <c r="AE1593" s="219"/>
      <c r="AF1593" s="219"/>
      <c r="AG1593" s="219"/>
      <c r="AH1593" s="219"/>
      <c r="AI1593" s="219"/>
      <c r="AJ1593" s="219"/>
      <c r="AK1593" s="219"/>
      <c r="AL1593" s="219"/>
      <c r="AM1593" s="219"/>
      <c r="AN1593" s="219"/>
      <c r="AO1593" s="219"/>
      <c r="AP1593" s="219"/>
      <c r="AQ1593" s="219"/>
      <c r="AR1593" s="219"/>
      <c r="AS1593" s="219"/>
      <c r="AT1593" s="219"/>
      <c r="AU1593" s="219"/>
      <c r="AV1593" s="219"/>
      <c r="AW1593" s="219"/>
      <c r="AX1593" s="219"/>
      <c r="AY1593" s="219"/>
    </row>
    <row r="1594" spans="1:51" ht="18" x14ac:dyDescent="0.2">
      <c r="A1594" s="256"/>
      <c r="B1594" s="219"/>
      <c r="C1594" s="219"/>
      <c r="D1594" s="219"/>
      <c r="E1594" s="219"/>
      <c r="F1594" s="219"/>
      <c r="G1594" s="219"/>
      <c r="H1594" s="219"/>
      <c r="I1594" s="219"/>
      <c r="J1594" s="219"/>
      <c r="K1594" s="219"/>
      <c r="L1594" s="219"/>
      <c r="M1594" s="219"/>
      <c r="N1594" s="219"/>
      <c r="O1594" s="219"/>
      <c r="P1594" s="219"/>
      <c r="Q1594" s="219"/>
      <c r="R1594" s="219"/>
      <c r="S1594" s="219"/>
      <c r="T1594" s="219"/>
      <c r="U1594" s="219"/>
      <c r="V1594" s="219"/>
      <c r="W1594" s="219"/>
      <c r="X1594" s="219"/>
      <c r="Y1594" s="219"/>
      <c r="Z1594" s="219"/>
      <c r="AA1594" s="219"/>
      <c r="AB1594" s="219"/>
      <c r="AC1594" s="219"/>
      <c r="AD1594" s="219"/>
      <c r="AE1594" s="219"/>
      <c r="AF1594" s="219"/>
      <c r="AG1594" s="219"/>
      <c r="AH1594" s="219"/>
      <c r="AI1594" s="219"/>
      <c r="AJ1594" s="219"/>
      <c r="AK1594" s="219"/>
      <c r="AL1594" s="219"/>
      <c r="AM1594" s="219"/>
      <c r="AN1594" s="219"/>
      <c r="AO1594" s="219"/>
      <c r="AP1594" s="219"/>
      <c r="AQ1594" s="219"/>
      <c r="AR1594" s="219"/>
      <c r="AS1594" s="219"/>
      <c r="AT1594" s="219"/>
      <c r="AU1594" s="219"/>
      <c r="AV1594" s="219"/>
      <c r="AW1594" s="219"/>
      <c r="AX1594" s="219"/>
      <c r="AY1594" s="219"/>
    </row>
    <row r="1595" spans="1:51" ht="18" x14ac:dyDescent="0.2">
      <c r="A1595" s="256"/>
      <c r="B1595" s="219"/>
      <c r="C1595" s="219"/>
      <c r="D1595" s="219"/>
      <c r="E1595" s="219"/>
      <c r="F1595" s="219"/>
      <c r="G1595" s="219"/>
      <c r="H1595" s="219"/>
      <c r="I1595" s="219"/>
      <c r="J1595" s="219"/>
      <c r="K1595" s="219"/>
      <c r="L1595" s="219"/>
      <c r="M1595" s="219"/>
      <c r="N1595" s="219"/>
      <c r="O1595" s="219"/>
      <c r="P1595" s="219"/>
      <c r="Q1595" s="219"/>
      <c r="R1595" s="219"/>
      <c r="S1595" s="219"/>
      <c r="T1595" s="219"/>
      <c r="U1595" s="219"/>
      <c r="V1595" s="219"/>
      <c r="W1595" s="219"/>
      <c r="X1595" s="219"/>
      <c r="Y1595" s="219"/>
      <c r="Z1595" s="219"/>
      <c r="AA1595" s="219"/>
      <c r="AB1595" s="219"/>
      <c r="AC1595" s="219"/>
      <c r="AD1595" s="219"/>
      <c r="AE1595" s="219"/>
      <c r="AF1595" s="219"/>
      <c r="AG1595" s="219"/>
      <c r="AH1595" s="219"/>
      <c r="AI1595" s="219"/>
      <c r="AJ1595" s="219"/>
      <c r="AK1595" s="219"/>
      <c r="AL1595" s="219"/>
      <c r="AM1595" s="219"/>
      <c r="AN1595" s="219"/>
      <c r="AO1595" s="219"/>
      <c r="AP1595" s="219"/>
      <c r="AQ1595" s="219"/>
      <c r="AR1595" s="219"/>
      <c r="AS1595" s="219"/>
      <c r="AT1595" s="219"/>
      <c r="AU1595" s="219"/>
      <c r="AV1595" s="219"/>
      <c r="AW1595" s="219"/>
      <c r="AX1595" s="219"/>
      <c r="AY1595" s="219"/>
    </row>
    <row r="1596" spans="1:51" ht="18" x14ac:dyDescent="0.2">
      <c r="A1596" s="256"/>
      <c r="B1596" s="219"/>
      <c r="C1596" s="219"/>
      <c r="D1596" s="219"/>
      <c r="E1596" s="219"/>
      <c r="F1596" s="219"/>
      <c r="G1596" s="219"/>
      <c r="H1596" s="219"/>
      <c r="I1596" s="219"/>
      <c r="J1596" s="219"/>
      <c r="K1596" s="219"/>
      <c r="L1596" s="219"/>
      <c r="M1596" s="219"/>
      <c r="N1596" s="219"/>
      <c r="O1596" s="219"/>
      <c r="P1596" s="219"/>
      <c r="Q1596" s="219"/>
      <c r="R1596" s="219"/>
      <c r="S1596" s="219"/>
      <c r="T1596" s="219"/>
      <c r="U1596" s="219"/>
      <c r="V1596" s="219"/>
      <c r="W1596" s="219"/>
      <c r="X1596" s="219"/>
      <c r="Y1596" s="219"/>
      <c r="Z1596" s="219"/>
      <c r="AA1596" s="219"/>
      <c r="AB1596" s="219"/>
      <c r="AC1596" s="219"/>
      <c r="AD1596" s="219"/>
      <c r="AE1596" s="219"/>
      <c r="AF1596" s="219"/>
      <c r="AG1596" s="219"/>
      <c r="AH1596" s="219"/>
      <c r="AI1596" s="219"/>
      <c r="AJ1596" s="219"/>
      <c r="AK1596" s="219"/>
      <c r="AL1596" s="219"/>
      <c r="AM1596" s="219"/>
      <c r="AN1596" s="219"/>
      <c r="AO1596" s="219"/>
      <c r="AP1596" s="219"/>
      <c r="AQ1596" s="219"/>
      <c r="AR1596" s="219"/>
      <c r="AS1596" s="219"/>
      <c r="AT1596" s="219"/>
      <c r="AU1596" s="219"/>
      <c r="AV1596" s="219"/>
      <c r="AW1596" s="219"/>
      <c r="AX1596" s="219"/>
      <c r="AY1596" s="219"/>
    </row>
    <row r="1597" spans="1:51" ht="18" x14ac:dyDescent="0.2">
      <c r="A1597" s="256"/>
      <c r="B1597" s="219"/>
      <c r="C1597" s="219"/>
      <c r="D1597" s="219"/>
      <c r="E1597" s="219"/>
      <c r="F1597" s="219"/>
      <c r="G1597" s="219"/>
      <c r="H1597" s="219"/>
      <c r="I1597" s="219"/>
      <c r="J1597" s="219"/>
      <c r="K1597" s="219"/>
      <c r="L1597" s="219"/>
      <c r="M1597" s="219"/>
      <c r="N1597" s="219"/>
      <c r="O1597" s="219"/>
      <c r="P1597" s="219"/>
      <c r="Q1597" s="219"/>
      <c r="R1597" s="219"/>
      <c r="S1597" s="219"/>
      <c r="T1597" s="219"/>
      <c r="U1597" s="219"/>
      <c r="V1597" s="219"/>
      <c r="W1597" s="219"/>
      <c r="X1597" s="219"/>
      <c r="Y1597" s="219"/>
      <c r="Z1597" s="219"/>
      <c r="AA1597" s="219"/>
      <c r="AB1597" s="219"/>
      <c r="AC1597" s="219"/>
      <c r="AD1597" s="219"/>
      <c r="AE1597" s="219"/>
      <c r="AF1597" s="219"/>
      <c r="AG1597" s="219"/>
      <c r="AH1597" s="219"/>
      <c r="AI1597" s="219"/>
      <c r="AJ1597" s="219"/>
      <c r="AK1597" s="219"/>
      <c r="AL1597" s="219"/>
      <c r="AM1597" s="219"/>
      <c r="AN1597" s="219"/>
      <c r="AO1597" s="219"/>
      <c r="AP1597" s="219"/>
      <c r="AQ1597" s="219"/>
      <c r="AR1597" s="219"/>
      <c r="AS1597" s="219"/>
      <c r="AT1597" s="219"/>
      <c r="AU1597" s="219"/>
      <c r="AV1597" s="219"/>
      <c r="AW1597" s="219"/>
      <c r="AX1597" s="219"/>
      <c r="AY1597" s="219"/>
    </row>
    <row r="1598" spans="1:51" ht="18" x14ac:dyDescent="0.2">
      <c r="A1598" s="256"/>
      <c r="B1598" s="219"/>
      <c r="C1598" s="219"/>
      <c r="D1598" s="219"/>
      <c r="E1598" s="219"/>
      <c r="F1598" s="219"/>
      <c r="G1598" s="219"/>
      <c r="H1598" s="219"/>
      <c r="I1598" s="219"/>
      <c r="J1598" s="219"/>
      <c r="K1598" s="219"/>
      <c r="L1598" s="219"/>
      <c r="M1598" s="219"/>
      <c r="N1598" s="219"/>
      <c r="O1598" s="219"/>
      <c r="P1598" s="219"/>
      <c r="Q1598" s="219"/>
      <c r="R1598" s="219"/>
      <c r="S1598" s="219"/>
      <c r="T1598" s="219"/>
      <c r="U1598" s="219"/>
      <c r="V1598" s="219"/>
      <c r="W1598" s="219"/>
      <c r="X1598" s="219"/>
      <c r="Y1598" s="219"/>
      <c r="Z1598" s="219"/>
      <c r="AA1598" s="219"/>
      <c r="AB1598" s="219"/>
      <c r="AC1598" s="219"/>
      <c r="AD1598" s="219"/>
      <c r="AE1598" s="219"/>
      <c r="AF1598" s="219"/>
      <c r="AG1598" s="219"/>
      <c r="AH1598" s="219"/>
      <c r="AI1598" s="219"/>
      <c r="AJ1598" s="219"/>
      <c r="AK1598" s="219"/>
      <c r="AL1598" s="219"/>
      <c r="AM1598" s="219"/>
      <c r="AN1598" s="219"/>
      <c r="AO1598" s="219"/>
      <c r="AP1598" s="219"/>
      <c r="AQ1598" s="219"/>
      <c r="AR1598" s="219"/>
      <c r="AS1598" s="219"/>
      <c r="AT1598" s="219"/>
      <c r="AU1598" s="219"/>
      <c r="AV1598" s="219"/>
      <c r="AW1598" s="219"/>
      <c r="AX1598" s="219"/>
      <c r="AY1598" s="219"/>
    </row>
    <row r="1599" spans="1:51" ht="18" x14ac:dyDescent="0.2">
      <c r="A1599" s="256"/>
      <c r="B1599" s="219"/>
      <c r="C1599" s="219"/>
      <c r="D1599" s="219"/>
      <c r="E1599" s="219"/>
      <c r="F1599" s="219"/>
      <c r="G1599" s="219"/>
      <c r="H1599" s="219"/>
      <c r="I1599" s="219"/>
      <c r="J1599" s="219"/>
      <c r="K1599" s="219"/>
      <c r="L1599" s="219"/>
      <c r="M1599" s="219"/>
      <c r="N1599" s="219"/>
      <c r="O1599" s="219"/>
      <c r="P1599" s="219"/>
      <c r="Q1599" s="219"/>
      <c r="R1599" s="219"/>
      <c r="S1599" s="219"/>
      <c r="T1599" s="219"/>
      <c r="U1599" s="219"/>
      <c r="V1599" s="219"/>
      <c r="W1599" s="219"/>
      <c r="X1599" s="219"/>
      <c r="Y1599" s="219"/>
      <c r="Z1599" s="219"/>
      <c r="AA1599" s="219"/>
      <c r="AB1599" s="219"/>
      <c r="AC1599" s="219"/>
      <c r="AD1599" s="219"/>
      <c r="AE1599" s="219"/>
      <c r="AF1599" s="219"/>
      <c r="AG1599" s="219"/>
      <c r="AH1599" s="219"/>
      <c r="AI1599" s="219"/>
      <c r="AJ1599" s="219"/>
      <c r="AK1599" s="219"/>
      <c r="AL1599" s="219"/>
      <c r="AM1599" s="219"/>
      <c r="AN1599" s="219"/>
      <c r="AO1599" s="219"/>
      <c r="AP1599" s="219"/>
      <c r="AQ1599" s="219"/>
      <c r="AR1599" s="219"/>
      <c r="AS1599" s="219"/>
      <c r="AT1599" s="219"/>
      <c r="AU1599" s="219"/>
      <c r="AV1599" s="219"/>
      <c r="AW1599" s="219"/>
      <c r="AX1599" s="219"/>
      <c r="AY1599" s="219"/>
    </row>
    <row r="1600" spans="1:51" ht="18" x14ac:dyDescent="0.2">
      <c r="A1600" s="256"/>
      <c r="B1600" s="219"/>
      <c r="C1600" s="219"/>
      <c r="D1600" s="219"/>
      <c r="E1600" s="219"/>
      <c r="F1600" s="219"/>
      <c r="G1600" s="219"/>
      <c r="H1600" s="219"/>
      <c r="I1600" s="219"/>
      <c r="J1600" s="219"/>
      <c r="K1600" s="219"/>
      <c r="L1600" s="219"/>
      <c r="M1600" s="219"/>
      <c r="N1600" s="219"/>
      <c r="O1600" s="219"/>
      <c r="P1600" s="219"/>
      <c r="Q1600" s="219"/>
      <c r="R1600" s="219"/>
      <c r="S1600" s="219"/>
      <c r="T1600" s="219"/>
      <c r="U1600" s="219"/>
      <c r="V1600" s="219"/>
      <c r="W1600" s="219"/>
      <c r="X1600" s="219"/>
      <c r="Y1600" s="219"/>
      <c r="Z1600" s="219"/>
      <c r="AA1600" s="219"/>
      <c r="AB1600" s="219"/>
      <c r="AC1600" s="219"/>
      <c r="AD1600" s="219"/>
      <c r="AE1600" s="219"/>
      <c r="AF1600" s="219"/>
      <c r="AG1600" s="219"/>
      <c r="AH1600" s="219"/>
      <c r="AI1600" s="219"/>
      <c r="AJ1600" s="219"/>
      <c r="AK1600" s="219"/>
      <c r="AL1600" s="219"/>
      <c r="AM1600" s="219"/>
      <c r="AN1600" s="219"/>
      <c r="AO1600" s="219"/>
      <c r="AP1600" s="219"/>
      <c r="AQ1600" s="219"/>
      <c r="AR1600" s="219"/>
      <c r="AS1600" s="219"/>
      <c r="AT1600" s="219"/>
      <c r="AU1600" s="219"/>
      <c r="AV1600" s="219"/>
      <c r="AW1600" s="219"/>
      <c r="AX1600" s="219"/>
      <c r="AY1600" s="219"/>
    </row>
    <row r="1601" spans="1:51" ht="18" x14ac:dyDescent="0.2">
      <c r="A1601" s="256"/>
      <c r="B1601" s="219"/>
      <c r="C1601" s="219"/>
      <c r="D1601" s="219"/>
      <c r="E1601" s="219"/>
      <c r="F1601" s="219"/>
      <c r="G1601" s="219"/>
      <c r="H1601" s="219"/>
      <c r="I1601" s="219"/>
      <c r="J1601" s="219"/>
      <c r="K1601" s="219"/>
      <c r="L1601" s="219"/>
      <c r="M1601" s="219"/>
      <c r="N1601" s="219"/>
      <c r="O1601" s="219"/>
      <c r="P1601" s="219"/>
      <c r="Q1601" s="219"/>
      <c r="R1601" s="219"/>
      <c r="S1601" s="219"/>
      <c r="T1601" s="219"/>
      <c r="U1601" s="219"/>
      <c r="V1601" s="219"/>
      <c r="W1601" s="219"/>
      <c r="X1601" s="219"/>
      <c r="Y1601" s="219"/>
      <c r="Z1601" s="219"/>
      <c r="AA1601" s="219"/>
      <c r="AB1601" s="219"/>
      <c r="AC1601" s="219"/>
      <c r="AD1601" s="219"/>
      <c r="AE1601" s="219"/>
      <c r="AF1601" s="219"/>
      <c r="AG1601" s="219"/>
      <c r="AH1601" s="219"/>
      <c r="AI1601" s="219"/>
      <c r="AJ1601" s="219"/>
      <c r="AK1601" s="219"/>
      <c r="AL1601" s="219"/>
      <c r="AM1601" s="219"/>
      <c r="AN1601" s="219"/>
      <c r="AO1601" s="219"/>
      <c r="AP1601" s="219"/>
      <c r="AQ1601" s="219"/>
      <c r="AR1601" s="219"/>
      <c r="AS1601" s="219"/>
      <c r="AT1601" s="219"/>
      <c r="AU1601" s="219"/>
      <c r="AV1601" s="219"/>
      <c r="AW1601" s="219"/>
      <c r="AX1601" s="219"/>
      <c r="AY1601" s="219"/>
    </row>
    <row r="1602" spans="1:51" ht="18" x14ac:dyDescent="0.2">
      <c r="A1602" s="256"/>
      <c r="B1602" s="219"/>
      <c r="C1602" s="219"/>
      <c r="D1602" s="219"/>
      <c r="E1602" s="219"/>
      <c r="F1602" s="219"/>
      <c r="G1602" s="219"/>
      <c r="H1602" s="219"/>
      <c r="I1602" s="219"/>
      <c r="J1602" s="219"/>
      <c r="K1602" s="219"/>
      <c r="L1602" s="219"/>
      <c r="M1602" s="219"/>
      <c r="N1602" s="219"/>
      <c r="O1602" s="219"/>
      <c r="P1602" s="219"/>
      <c r="Q1602" s="219"/>
      <c r="R1602" s="219"/>
      <c r="S1602" s="219"/>
      <c r="T1602" s="219"/>
      <c r="U1602" s="219"/>
      <c r="V1602" s="219"/>
      <c r="W1602" s="219"/>
      <c r="X1602" s="219"/>
      <c r="Y1602" s="219"/>
      <c r="Z1602" s="219"/>
      <c r="AA1602" s="219"/>
      <c r="AB1602" s="219"/>
      <c r="AC1602" s="219"/>
      <c r="AD1602" s="219"/>
      <c r="AE1602" s="219"/>
      <c r="AF1602" s="219"/>
      <c r="AG1602" s="219"/>
      <c r="AH1602" s="219"/>
      <c r="AI1602" s="219"/>
      <c r="AJ1602" s="219"/>
      <c r="AK1602" s="219"/>
      <c r="AL1602" s="219"/>
      <c r="AM1602" s="219"/>
      <c r="AN1602" s="219"/>
      <c r="AO1602" s="219"/>
      <c r="AP1602" s="219"/>
      <c r="AQ1602" s="219"/>
      <c r="AR1602" s="219"/>
      <c r="AS1602" s="219"/>
      <c r="AT1602" s="219"/>
      <c r="AU1602" s="219"/>
      <c r="AV1602" s="219"/>
      <c r="AW1602" s="219"/>
      <c r="AX1602" s="219"/>
      <c r="AY1602" s="219"/>
    </row>
    <row r="1603" spans="1:51" ht="18" x14ac:dyDescent="0.2">
      <c r="A1603" s="256"/>
      <c r="B1603" s="219"/>
      <c r="C1603" s="219"/>
      <c r="D1603" s="219"/>
      <c r="E1603" s="219"/>
      <c r="F1603" s="219"/>
      <c r="G1603" s="219"/>
      <c r="H1603" s="219"/>
      <c r="I1603" s="219"/>
      <c r="J1603" s="219"/>
      <c r="K1603" s="219"/>
      <c r="L1603" s="219"/>
      <c r="M1603" s="219"/>
      <c r="N1603" s="219"/>
      <c r="O1603" s="219"/>
      <c r="P1603" s="219"/>
      <c r="Q1603" s="219"/>
      <c r="R1603" s="219"/>
      <c r="S1603" s="219"/>
      <c r="T1603" s="219"/>
      <c r="U1603" s="219"/>
      <c r="V1603" s="219"/>
      <c r="W1603" s="219"/>
      <c r="X1603" s="219"/>
      <c r="Y1603" s="219"/>
      <c r="Z1603" s="219"/>
      <c r="AA1603" s="219"/>
      <c r="AB1603" s="219"/>
      <c r="AC1603" s="219"/>
      <c r="AD1603" s="219"/>
      <c r="AE1603" s="219"/>
      <c r="AF1603" s="219"/>
      <c r="AG1603" s="219"/>
      <c r="AH1603" s="219"/>
      <c r="AI1603" s="219"/>
      <c r="AJ1603" s="219"/>
      <c r="AK1603" s="219"/>
      <c r="AL1603" s="219"/>
      <c r="AM1603" s="219"/>
      <c r="AN1603" s="219"/>
      <c r="AO1603" s="219"/>
      <c r="AP1603" s="219"/>
      <c r="AQ1603" s="219"/>
      <c r="AR1603" s="219"/>
      <c r="AS1603" s="219"/>
      <c r="AT1603" s="219"/>
      <c r="AU1603" s="219"/>
      <c r="AV1603" s="219"/>
      <c r="AW1603" s="219"/>
      <c r="AX1603" s="219"/>
      <c r="AY1603" s="219"/>
    </row>
    <row r="1604" spans="1:51" ht="18" x14ac:dyDescent="0.2">
      <c r="A1604" s="256"/>
      <c r="B1604" s="219"/>
      <c r="C1604" s="219"/>
      <c r="D1604" s="219"/>
      <c r="E1604" s="219"/>
      <c r="F1604" s="219"/>
      <c r="G1604" s="219"/>
      <c r="H1604" s="219"/>
      <c r="I1604" s="219"/>
      <c r="J1604" s="219"/>
      <c r="K1604" s="219"/>
      <c r="L1604" s="219"/>
      <c r="M1604" s="219"/>
      <c r="N1604" s="219"/>
      <c r="O1604" s="219"/>
      <c r="P1604" s="219"/>
      <c r="Q1604" s="219"/>
      <c r="R1604" s="219"/>
      <c r="S1604" s="219"/>
      <c r="T1604" s="219"/>
      <c r="U1604" s="219"/>
      <c r="V1604" s="219"/>
      <c r="W1604" s="219"/>
      <c r="X1604" s="219"/>
      <c r="Y1604" s="219"/>
      <c r="Z1604" s="219"/>
      <c r="AA1604" s="219"/>
      <c r="AB1604" s="219"/>
      <c r="AC1604" s="219"/>
      <c r="AD1604" s="219"/>
      <c r="AE1604" s="219"/>
      <c r="AF1604" s="219"/>
      <c r="AG1604" s="219"/>
      <c r="AH1604" s="219"/>
      <c r="AI1604" s="219"/>
      <c r="AJ1604" s="219"/>
      <c r="AK1604" s="219"/>
      <c r="AL1604" s="219"/>
      <c r="AM1604" s="219"/>
      <c r="AN1604" s="219"/>
      <c r="AO1604" s="219"/>
      <c r="AP1604" s="219"/>
      <c r="AQ1604" s="219"/>
      <c r="AR1604" s="219"/>
      <c r="AS1604" s="219"/>
      <c r="AT1604" s="219"/>
      <c r="AU1604" s="219"/>
      <c r="AV1604" s="219"/>
      <c r="AW1604" s="219"/>
      <c r="AX1604" s="219"/>
      <c r="AY1604" s="219"/>
    </row>
    <row r="1605" spans="1:51" ht="18" x14ac:dyDescent="0.2">
      <c r="A1605" s="256"/>
      <c r="B1605" s="219"/>
      <c r="C1605" s="219"/>
      <c r="D1605" s="219"/>
      <c r="E1605" s="219"/>
      <c r="F1605" s="219"/>
      <c r="G1605" s="219"/>
      <c r="H1605" s="219"/>
      <c r="I1605" s="219"/>
      <c r="J1605" s="219"/>
      <c r="K1605" s="219"/>
      <c r="L1605" s="219"/>
      <c r="M1605" s="219"/>
      <c r="N1605" s="219"/>
      <c r="O1605" s="219"/>
      <c r="P1605" s="219"/>
      <c r="Q1605" s="219"/>
      <c r="R1605" s="219"/>
      <c r="S1605" s="219"/>
      <c r="T1605" s="219"/>
      <c r="U1605" s="219"/>
      <c r="V1605" s="219"/>
      <c r="W1605" s="219"/>
      <c r="X1605" s="219"/>
      <c r="Y1605" s="219"/>
      <c r="Z1605" s="219"/>
      <c r="AA1605" s="219"/>
      <c r="AB1605" s="219"/>
      <c r="AC1605" s="219"/>
      <c r="AD1605" s="219"/>
      <c r="AE1605" s="219"/>
      <c r="AF1605" s="219"/>
      <c r="AG1605" s="219"/>
      <c r="AH1605" s="219"/>
      <c r="AI1605" s="219"/>
      <c r="AJ1605" s="219"/>
      <c r="AK1605" s="219"/>
      <c r="AL1605" s="219"/>
      <c r="AM1605" s="219"/>
      <c r="AN1605" s="219"/>
      <c r="AO1605" s="219"/>
      <c r="AP1605" s="219"/>
      <c r="AQ1605" s="219"/>
      <c r="AR1605" s="219"/>
      <c r="AS1605" s="219"/>
      <c r="AT1605" s="219"/>
      <c r="AU1605" s="219"/>
      <c r="AV1605" s="219"/>
      <c r="AW1605" s="219"/>
      <c r="AX1605" s="219"/>
      <c r="AY1605" s="219"/>
    </row>
    <row r="1606" spans="1:51" ht="18" x14ac:dyDescent="0.2">
      <c r="A1606" s="256"/>
      <c r="B1606" s="219"/>
      <c r="C1606" s="219"/>
      <c r="D1606" s="219"/>
      <c r="E1606" s="219"/>
      <c r="F1606" s="219"/>
      <c r="G1606" s="219"/>
      <c r="H1606" s="219"/>
      <c r="I1606" s="219"/>
      <c r="J1606" s="219"/>
      <c r="K1606" s="219"/>
      <c r="L1606" s="219"/>
      <c r="M1606" s="219"/>
      <c r="N1606" s="219"/>
      <c r="O1606" s="219"/>
      <c r="P1606" s="219"/>
      <c r="Q1606" s="219"/>
      <c r="R1606" s="219"/>
      <c r="S1606" s="219"/>
      <c r="T1606" s="219"/>
      <c r="U1606" s="219"/>
      <c r="V1606" s="219"/>
      <c r="W1606" s="219"/>
      <c r="X1606" s="219"/>
      <c r="Y1606" s="219"/>
      <c r="Z1606" s="219"/>
      <c r="AA1606" s="219"/>
      <c r="AB1606" s="219"/>
      <c r="AC1606" s="219"/>
      <c r="AD1606" s="219"/>
      <c r="AE1606" s="219"/>
      <c r="AF1606" s="219"/>
      <c r="AG1606" s="219"/>
      <c r="AH1606" s="219"/>
      <c r="AI1606" s="219"/>
      <c r="AJ1606" s="219"/>
      <c r="AK1606" s="219"/>
      <c r="AL1606" s="219"/>
      <c r="AM1606" s="219"/>
      <c r="AN1606" s="219"/>
      <c r="AO1606" s="219"/>
      <c r="AP1606" s="219"/>
      <c r="AQ1606" s="219"/>
      <c r="AR1606" s="219"/>
      <c r="AS1606" s="219"/>
      <c r="AT1606" s="219"/>
      <c r="AU1606" s="219"/>
      <c r="AV1606" s="219"/>
      <c r="AW1606" s="219"/>
      <c r="AX1606" s="219"/>
      <c r="AY1606" s="219"/>
    </row>
    <row r="1607" spans="1:51" ht="18" x14ac:dyDescent="0.2">
      <c r="A1607" s="256"/>
      <c r="B1607" s="219"/>
      <c r="C1607" s="219"/>
      <c r="D1607" s="219"/>
      <c r="E1607" s="219"/>
      <c r="F1607" s="219"/>
      <c r="G1607" s="219"/>
      <c r="H1607" s="219"/>
      <c r="I1607" s="219"/>
      <c r="J1607" s="219"/>
      <c r="K1607" s="219"/>
      <c r="L1607" s="219"/>
      <c r="M1607" s="219"/>
      <c r="N1607" s="219"/>
      <c r="O1607" s="219"/>
      <c r="P1607" s="219"/>
      <c r="Q1607" s="219"/>
      <c r="R1607" s="219"/>
      <c r="S1607" s="219"/>
      <c r="T1607" s="219"/>
      <c r="U1607" s="219"/>
      <c r="V1607" s="219"/>
      <c r="W1607" s="219"/>
      <c r="X1607" s="219"/>
      <c r="Y1607" s="219"/>
      <c r="Z1607" s="219"/>
      <c r="AA1607" s="219"/>
      <c r="AB1607" s="219"/>
      <c r="AC1607" s="219"/>
      <c r="AD1607" s="219"/>
      <c r="AE1607" s="219"/>
      <c r="AF1607" s="219"/>
      <c r="AG1607" s="219"/>
      <c r="AH1607" s="219"/>
      <c r="AI1607" s="219"/>
      <c r="AJ1607" s="219"/>
      <c r="AK1607" s="219"/>
      <c r="AL1607" s="219"/>
      <c r="AM1607" s="219"/>
      <c r="AN1607" s="219"/>
      <c r="AO1607" s="219"/>
      <c r="AP1607" s="219"/>
      <c r="AQ1607" s="219"/>
      <c r="AR1607" s="219"/>
      <c r="AS1607" s="219"/>
      <c r="AT1607" s="219"/>
      <c r="AU1607" s="219"/>
      <c r="AV1607" s="219"/>
      <c r="AW1607" s="219"/>
      <c r="AX1607" s="219"/>
      <c r="AY1607" s="219"/>
    </row>
    <row r="1608" spans="1:51" ht="18" x14ac:dyDescent="0.2">
      <c r="A1608" s="256"/>
      <c r="B1608" s="219"/>
      <c r="C1608" s="219"/>
      <c r="D1608" s="219"/>
      <c r="E1608" s="219"/>
      <c r="F1608" s="219"/>
      <c r="G1608" s="219"/>
      <c r="H1608" s="219"/>
      <c r="I1608" s="219"/>
      <c r="J1608" s="219"/>
      <c r="K1608" s="219"/>
      <c r="L1608" s="219"/>
      <c r="M1608" s="219"/>
      <c r="N1608" s="219"/>
      <c r="O1608" s="219"/>
      <c r="P1608" s="219"/>
      <c r="Q1608" s="219"/>
      <c r="R1608" s="219"/>
      <c r="S1608" s="219"/>
      <c r="T1608" s="219"/>
      <c r="U1608" s="219"/>
      <c r="V1608" s="219"/>
      <c r="W1608" s="219"/>
      <c r="X1608" s="219"/>
      <c r="Y1608" s="219"/>
      <c r="Z1608" s="219"/>
      <c r="AA1608" s="219"/>
      <c r="AB1608" s="219"/>
      <c r="AC1608" s="219"/>
      <c r="AD1608" s="219"/>
      <c r="AE1608" s="219"/>
      <c r="AF1608" s="219"/>
      <c r="AG1608" s="219"/>
      <c r="AH1608" s="219"/>
      <c r="AI1608" s="219"/>
      <c r="AJ1608" s="219"/>
      <c r="AK1608" s="219"/>
      <c r="AL1608" s="219"/>
      <c r="AM1608" s="219"/>
      <c r="AN1608" s="219"/>
      <c r="AO1608" s="219"/>
      <c r="AP1608" s="219"/>
      <c r="AQ1608" s="219"/>
      <c r="AR1608" s="219"/>
      <c r="AS1608" s="219"/>
      <c r="AT1608" s="219"/>
      <c r="AU1608" s="219"/>
      <c r="AV1608" s="219"/>
      <c r="AW1608" s="219"/>
      <c r="AX1608" s="219"/>
      <c r="AY1608" s="219"/>
    </row>
    <row r="1609" spans="1:51" ht="18" x14ac:dyDescent="0.2">
      <c r="A1609" s="256"/>
      <c r="B1609" s="219"/>
      <c r="C1609" s="219"/>
      <c r="D1609" s="219"/>
      <c r="E1609" s="219"/>
      <c r="F1609" s="219"/>
      <c r="G1609" s="219"/>
      <c r="H1609" s="219"/>
      <c r="I1609" s="219"/>
      <c r="J1609" s="219"/>
      <c r="K1609" s="219"/>
      <c r="L1609" s="219"/>
      <c r="M1609" s="219"/>
      <c r="N1609" s="219"/>
      <c r="O1609" s="219"/>
      <c r="P1609" s="219"/>
      <c r="Q1609" s="219"/>
      <c r="R1609" s="219"/>
      <c r="S1609" s="219"/>
      <c r="T1609" s="219"/>
      <c r="U1609" s="219"/>
      <c r="V1609" s="219"/>
      <c r="W1609" s="219"/>
      <c r="X1609" s="219"/>
      <c r="Y1609" s="219"/>
      <c r="Z1609" s="219"/>
      <c r="AA1609" s="219"/>
      <c r="AB1609" s="219"/>
      <c r="AC1609" s="219"/>
      <c r="AD1609" s="219"/>
      <c r="AE1609" s="219"/>
      <c r="AF1609" s="219"/>
      <c r="AG1609" s="219"/>
      <c r="AH1609" s="219"/>
      <c r="AI1609" s="219"/>
      <c r="AJ1609" s="219"/>
      <c r="AK1609" s="219"/>
      <c r="AL1609" s="219"/>
      <c r="AM1609" s="219"/>
      <c r="AN1609" s="219"/>
      <c r="AO1609" s="219"/>
      <c r="AP1609" s="219"/>
      <c r="AQ1609" s="219"/>
      <c r="AR1609" s="219"/>
      <c r="AS1609" s="219"/>
      <c r="AT1609" s="219"/>
      <c r="AU1609" s="219"/>
      <c r="AV1609" s="219"/>
      <c r="AW1609" s="219"/>
      <c r="AX1609" s="219"/>
      <c r="AY1609" s="219"/>
    </row>
    <row r="1610" spans="1:51" ht="18" x14ac:dyDescent="0.2">
      <c r="A1610" s="256"/>
      <c r="B1610" s="219"/>
      <c r="C1610" s="219"/>
      <c r="D1610" s="219"/>
      <c r="E1610" s="219"/>
      <c r="F1610" s="219"/>
      <c r="G1610" s="219"/>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row>
    <row r="1611" spans="1:51" ht="18" x14ac:dyDescent="0.2">
      <c r="A1611" s="256"/>
      <c r="B1611" s="219"/>
      <c r="C1611" s="219"/>
      <c r="D1611" s="219"/>
      <c r="E1611" s="219"/>
      <c r="F1611" s="219"/>
      <c r="G1611" s="219"/>
      <c r="H1611" s="219"/>
      <c r="I1611" s="219"/>
      <c r="J1611" s="219"/>
      <c r="K1611" s="219"/>
      <c r="L1611" s="219"/>
      <c r="M1611" s="219"/>
      <c r="N1611" s="219"/>
      <c r="O1611" s="219"/>
      <c r="P1611" s="219"/>
      <c r="Q1611" s="219"/>
      <c r="R1611" s="219"/>
      <c r="S1611" s="219"/>
      <c r="T1611" s="219"/>
      <c r="U1611" s="219"/>
      <c r="V1611" s="219"/>
      <c r="W1611" s="219"/>
      <c r="X1611" s="219"/>
      <c r="Y1611" s="219"/>
      <c r="Z1611" s="219"/>
      <c r="AA1611" s="219"/>
      <c r="AB1611" s="219"/>
      <c r="AC1611" s="219"/>
      <c r="AD1611" s="219"/>
      <c r="AE1611" s="219"/>
      <c r="AF1611" s="219"/>
      <c r="AG1611" s="219"/>
      <c r="AH1611" s="219"/>
      <c r="AI1611" s="219"/>
      <c r="AJ1611" s="219"/>
      <c r="AK1611" s="219"/>
      <c r="AL1611" s="219"/>
      <c r="AM1611" s="219"/>
      <c r="AN1611" s="219"/>
      <c r="AO1611" s="219"/>
      <c r="AP1611" s="219"/>
      <c r="AQ1611" s="219"/>
      <c r="AR1611" s="219"/>
      <c r="AS1611" s="219"/>
      <c r="AT1611" s="219"/>
      <c r="AU1611" s="219"/>
      <c r="AV1611" s="219"/>
      <c r="AW1611" s="219"/>
      <c r="AX1611" s="219"/>
      <c r="AY1611" s="219"/>
    </row>
    <row r="1612" spans="1:51" ht="18" x14ac:dyDescent="0.2">
      <c r="A1612" s="256"/>
      <c r="B1612" s="219"/>
      <c r="C1612" s="219"/>
      <c r="D1612" s="219"/>
      <c r="E1612" s="219"/>
      <c r="F1612" s="219"/>
      <c r="G1612" s="219"/>
      <c r="H1612" s="219"/>
      <c r="I1612" s="219"/>
      <c r="J1612" s="219"/>
      <c r="K1612" s="219"/>
      <c r="L1612" s="219"/>
      <c r="M1612" s="219"/>
      <c r="N1612" s="219"/>
      <c r="O1612" s="219"/>
      <c r="P1612" s="219"/>
      <c r="Q1612" s="219"/>
      <c r="R1612" s="219"/>
      <c r="S1612" s="219"/>
      <c r="T1612" s="219"/>
      <c r="U1612" s="219"/>
      <c r="V1612" s="219"/>
      <c r="W1612" s="219"/>
      <c r="X1612" s="219"/>
      <c r="Y1612" s="219"/>
      <c r="Z1612" s="219"/>
      <c r="AA1612" s="219"/>
      <c r="AB1612" s="219"/>
      <c r="AC1612" s="219"/>
      <c r="AD1612" s="219"/>
      <c r="AE1612" s="219"/>
      <c r="AF1612" s="219"/>
      <c r="AG1612" s="219"/>
      <c r="AH1612" s="219"/>
      <c r="AI1612" s="219"/>
      <c r="AJ1612" s="219"/>
      <c r="AK1612" s="219"/>
      <c r="AL1612" s="219"/>
      <c r="AM1612" s="219"/>
      <c r="AN1612" s="219"/>
      <c r="AO1612" s="219"/>
      <c r="AP1612" s="219"/>
      <c r="AQ1612" s="219"/>
      <c r="AR1612" s="219"/>
      <c r="AS1612" s="219"/>
      <c r="AT1612" s="219"/>
      <c r="AU1612" s="219"/>
      <c r="AV1612" s="219"/>
      <c r="AW1612" s="219"/>
      <c r="AX1612" s="219"/>
      <c r="AY1612" s="219"/>
    </row>
    <row r="1613" spans="1:51" ht="18" x14ac:dyDescent="0.2">
      <c r="A1613" s="256"/>
      <c r="B1613" s="219"/>
      <c r="C1613" s="219"/>
      <c r="D1613" s="219"/>
      <c r="E1613" s="219"/>
      <c r="F1613" s="219"/>
      <c r="G1613" s="219"/>
      <c r="H1613" s="219"/>
      <c r="I1613" s="219"/>
      <c r="J1613" s="219"/>
      <c r="K1613" s="219"/>
      <c r="L1613" s="219"/>
      <c r="M1613" s="219"/>
      <c r="N1613" s="219"/>
      <c r="O1613" s="219"/>
      <c r="P1613" s="219"/>
      <c r="Q1613" s="219"/>
      <c r="R1613" s="219"/>
      <c r="S1613" s="219"/>
      <c r="T1613" s="219"/>
      <c r="U1613" s="219"/>
      <c r="V1613" s="219"/>
      <c r="W1613" s="219"/>
      <c r="X1613" s="219"/>
      <c r="Y1613" s="219"/>
      <c r="Z1613" s="219"/>
      <c r="AA1613" s="219"/>
      <c r="AB1613" s="219"/>
      <c r="AC1613" s="219"/>
      <c r="AD1613" s="219"/>
      <c r="AE1613" s="219"/>
      <c r="AF1613" s="219"/>
      <c r="AG1613" s="219"/>
      <c r="AH1613" s="219"/>
      <c r="AI1613" s="219"/>
      <c r="AJ1613" s="219"/>
      <c r="AK1613" s="219"/>
      <c r="AL1613" s="219"/>
      <c r="AM1613" s="219"/>
      <c r="AN1613" s="219"/>
      <c r="AO1613" s="219"/>
      <c r="AP1613" s="219"/>
      <c r="AQ1613" s="219"/>
      <c r="AR1613" s="219"/>
      <c r="AS1613" s="219"/>
      <c r="AT1613" s="219"/>
      <c r="AU1613" s="219"/>
      <c r="AV1613" s="219"/>
      <c r="AW1613" s="219"/>
      <c r="AX1613" s="219"/>
      <c r="AY1613" s="219"/>
    </row>
    <row r="1614" spans="1:51" ht="18" x14ac:dyDescent="0.2">
      <c r="A1614" s="256"/>
      <c r="B1614" s="219"/>
      <c r="C1614" s="219"/>
      <c r="D1614" s="219"/>
      <c r="E1614" s="219"/>
      <c r="F1614" s="219"/>
      <c r="G1614" s="219"/>
      <c r="H1614" s="219"/>
      <c r="I1614" s="219"/>
      <c r="J1614" s="219"/>
      <c r="K1614" s="219"/>
      <c r="L1614" s="219"/>
      <c r="M1614" s="219"/>
      <c r="N1614" s="219"/>
      <c r="O1614" s="219"/>
      <c r="P1614" s="219"/>
      <c r="Q1614" s="219"/>
      <c r="R1614" s="219"/>
      <c r="S1614" s="219"/>
      <c r="T1614" s="219"/>
      <c r="U1614" s="219"/>
      <c r="V1614" s="219"/>
      <c r="W1614" s="219"/>
      <c r="X1614" s="219"/>
      <c r="Y1614" s="219"/>
      <c r="Z1614" s="219"/>
      <c r="AA1614" s="219"/>
      <c r="AB1614" s="219"/>
      <c r="AC1614" s="219"/>
      <c r="AD1614" s="219"/>
      <c r="AE1614" s="219"/>
      <c r="AF1614" s="219"/>
      <c r="AG1614" s="219"/>
      <c r="AH1614" s="219"/>
      <c r="AI1614" s="219"/>
      <c r="AJ1614" s="219"/>
      <c r="AK1614" s="219"/>
      <c r="AL1614" s="219"/>
      <c r="AM1614" s="219"/>
      <c r="AN1614" s="219"/>
      <c r="AO1614" s="219"/>
      <c r="AP1614" s="219"/>
      <c r="AQ1614" s="219"/>
      <c r="AR1614" s="219"/>
      <c r="AS1614" s="219"/>
      <c r="AT1614" s="219"/>
      <c r="AU1614" s="219"/>
      <c r="AV1614" s="219"/>
      <c r="AW1614" s="219"/>
      <c r="AX1614" s="219"/>
      <c r="AY1614" s="219"/>
    </row>
    <row r="1615" spans="1:51" ht="18" x14ac:dyDescent="0.2">
      <c r="A1615" s="256"/>
      <c r="B1615" s="219"/>
      <c r="C1615" s="219"/>
      <c r="D1615" s="219"/>
      <c r="E1615" s="219"/>
      <c r="F1615" s="219"/>
      <c r="G1615" s="219"/>
      <c r="H1615" s="219"/>
      <c r="I1615" s="219"/>
      <c r="J1615" s="219"/>
      <c r="K1615" s="219"/>
      <c r="L1615" s="219"/>
      <c r="M1615" s="219"/>
      <c r="N1615" s="219"/>
      <c r="O1615" s="219"/>
      <c r="P1615" s="219"/>
      <c r="Q1615" s="219"/>
      <c r="R1615" s="219"/>
      <c r="S1615" s="219"/>
      <c r="T1615" s="219"/>
      <c r="U1615" s="219"/>
      <c r="V1615" s="219"/>
      <c r="W1615" s="219"/>
      <c r="X1615" s="219"/>
      <c r="Y1615" s="219"/>
      <c r="Z1615" s="219"/>
      <c r="AA1615" s="219"/>
      <c r="AB1615" s="219"/>
      <c r="AC1615" s="219"/>
      <c r="AD1615" s="219"/>
      <c r="AE1615" s="219"/>
      <c r="AF1615" s="219"/>
      <c r="AG1615" s="219"/>
      <c r="AH1615" s="219"/>
      <c r="AI1615" s="219"/>
      <c r="AJ1615" s="219"/>
      <c r="AK1615" s="219"/>
      <c r="AL1615" s="219"/>
      <c r="AM1615" s="219"/>
      <c r="AN1615" s="219"/>
      <c r="AO1615" s="219"/>
      <c r="AP1615" s="219"/>
      <c r="AQ1615" s="219"/>
      <c r="AR1615" s="219"/>
      <c r="AS1615" s="219"/>
      <c r="AT1615" s="219"/>
      <c r="AU1615" s="219"/>
      <c r="AV1615" s="219"/>
      <c r="AW1615" s="219"/>
      <c r="AX1615" s="219"/>
      <c r="AY1615" s="219"/>
    </row>
    <row r="1616" spans="1:51" ht="18" x14ac:dyDescent="0.2">
      <c r="A1616" s="256"/>
      <c r="B1616" s="219"/>
      <c r="C1616" s="219"/>
      <c r="D1616" s="219"/>
      <c r="E1616" s="219"/>
      <c r="F1616" s="219"/>
      <c r="G1616" s="219"/>
      <c r="H1616" s="219"/>
      <c r="I1616" s="219"/>
      <c r="J1616" s="219"/>
      <c r="K1616" s="219"/>
      <c r="L1616" s="219"/>
      <c r="M1616" s="219"/>
      <c r="N1616" s="219"/>
      <c r="O1616" s="219"/>
      <c r="P1616" s="219"/>
      <c r="Q1616" s="219"/>
      <c r="R1616" s="219"/>
      <c r="S1616" s="219"/>
      <c r="T1616" s="219"/>
      <c r="U1616" s="219"/>
      <c r="V1616" s="219"/>
      <c r="W1616" s="219"/>
      <c r="X1616" s="219"/>
      <c r="Y1616" s="219"/>
      <c r="Z1616" s="219"/>
      <c r="AA1616" s="219"/>
      <c r="AB1616" s="219"/>
      <c r="AC1616" s="219"/>
      <c r="AD1616" s="219"/>
      <c r="AE1616" s="219"/>
      <c r="AF1616" s="219"/>
      <c r="AG1616" s="219"/>
      <c r="AH1616" s="219"/>
      <c r="AI1616" s="219"/>
      <c r="AJ1616" s="219"/>
      <c r="AK1616" s="219"/>
      <c r="AL1616" s="219"/>
      <c r="AM1616" s="219"/>
      <c r="AN1616" s="219"/>
      <c r="AO1616" s="219"/>
      <c r="AP1616" s="219"/>
      <c r="AQ1616" s="219"/>
      <c r="AR1616" s="219"/>
      <c r="AS1616" s="219"/>
      <c r="AT1616" s="219"/>
      <c r="AU1616" s="219"/>
      <c r="AV1616" s="219"/>
      <c r="AW1616" s="219"/>
      <c r="AX1616" s="219"/>
      <c r="AY1616" s="219"/>
    </row>
    <row r="1617" spans="1:51" ht="18" x14ac:dyDescent="0.2">
      <c r="A1617" s="256"/>
      <c r="B1617" s="219"/>
      <c r="C1617" s="219"/>
      <c r="D1617" s="219"/>
      <c r="E1617" s="219"/>
      <c r="F1617" s="219"/>
      <c r="G1617" s="219"/>
      <c r="H1617" s="219"/>
      <c r="I1617" s="219"/>
      <c r="J1617" s="219"/>
      <c r="K1617" s="219"/>
      <c r="L1617" s="219"/>
      <c r="M1617" s="219"/>
      <c r="N1617" s="219"/>
      <c r="O1617" s="219"/>
      <c r="P1617" s="219"/>
      <c r="Q1617" s="219"/>
      <c r="R1617" s="219"/>
      <c r="S1617" s="219"/>
      <c r="T1617" s="219"/>
      <c r="U1617" s="219"/>
      <c r="V1617" s="219"/>
      <c r="W1617" s="219"/>
      <c r="X1617" s="219"/>
      <c r="Y1617" s="219"/>
      <c r="Z1617" s="219"/>
      <c r="AA1617" s="219"/>
      <c r="AB1617" s="219"/>
      <c r="AC1617" s="219"/>
      <c r="AD1617" s="219"/>
      <c r="AE1617" s="219"/>
      <c r="AF1617" s="219"/>
      <c r="AG1617" s="219"/>
      <c r="AH1617" s="219"/>
      <c r="AI1617" s="219"/>
      <c r="AJ1617" s="219"/>
      <c r="AK1617" s="219"/>
      <c r="AL1617" s="219"/>
      <c r="AM1617" s="219"/>
      <c r="AN1617" s="219"/>
      <c r="AO1617" s="219"/>
      <c r="AP1617" s="219"/>
      <c r="AQ1617" s="219"/>
      <c r="AR1617" s="219"/>
      <c r="AS1617" s="219"/>
      <c r="AT1617" s="219"/>
      <c r="AU1617" s="219"/>
      <c r="AV1617" s="219"/>
      <c r="AW1617" s="219"/>
      <c r="AX1617" s="219"/>
      <c r="AY1617" s="219"/>
    </row>
    <row r="1618" spans="1:51" ht="18" x14ac:dyDescent="0.2">
      <c r="A1618" s="256"/>
      <c r="B1618" s="219"/>
      <c r="C1618" s="219"/>
      <c r="D1618" s="219"/>
      <c r="E1618" s="219"/>
      <c r="F1618" s="219"/>
      <c r="G1618" s="219"/>
      <c r="H1618" s="219"/>
      <c r="I1618" s="219"/>
      <c r="J1618" s="219"/>
      <c r="K1618" s="219"/>
      <c r="L1618" s="219"/>
      <c r="M1618" s="219"/>
      <c r="N1618" s="219"/>
      <c r="O1618" s="219"/>
      <c r="P1618" s="219"/>
      <c r="Q1618" s="219"/>
      <c r="R1618" s="219"/>
      <c r="S1618" s="219"/>
      <c r="T1618" s="219"/>
      <c r="U1618" s="219"/>
      <c r="V1618" s="219"/>
      <c r="W1618" s="219"/>
      <c r="X1618" s="219"/>
      <c r="Y1618" s="219"/>
      <c r="Z1618" s="219"/>
      <c r="AA1618" s="219"/>
      <c r="AB1618" s="219"/>
      <c r="AC1618" s="219"/>
      <c r="AD1618" s="219"/>
      <c r="AE1618" s="219"/>
      <c r="AF1618" s="219"/>
      <c r="AG1618" s="219"/>
      <c r="AH1618" s="219"/>
      <c r="AI1618" s="219"/>
      <c r="AJ1618" s="219"/>
      <c r="AK1618" s="219"/>
      <c r="AL1618" s="219"/>
      <c r="AM1618" s="219"/>
      <c r="AN1618" s="219"/>
      <c r="AO1618" s="219"/>
      <c r="AP1618" s="219"/>
      <c r="AQ1618" s="219"/>
      <c r="AR1618" s="219"/>
      <c r="AS1618" s="219"/>
      <c r="AT1618" s="219"/>
      <c r="AU1618" s="219"/>
      <c r="AV1618" s="219"/>
      <c r="AW1618" s="219"/>
      <c r="AX1618" s="219"/>
      <c r="AY1618" s="219"/>
    </row>
    <row r="1619" spans="1:51" ht="18" x14ac:dyDescent="0.2">
      <c r="A1619" s="256"/>
      <c r="B1619" s="219"/>
      <c r="C1619" s="219"/>
      <c r="D1619" s="219"/>
      <c r="E1619" s="219"/>
      <c r="F1619" s="219"/>
      <c r="G1619" s="219"/>
      <c r="H1619" s="219"/>
      <c r="I1619" s="219"/>
      <c r="J1619" s="219"/>
      <c r="K1619" s="219"/>
      <c r="L1619" s="219"/>
      <c r="M1619" s="219"/>
      <c r="N1619" s="219"/>
      <c r="O1619" s="219"/>
      <c r="P1619" s="219"/>
      <c r="Q1619" s="219"/>
      <c r="R1619" s="219"/>
      <c r="S1619" s="219"/>
      <c r="T1619" s="219"/>
      <c r="U1619" s="219"/>
      <c r="V1619" s="219"/>
      <c r="W1619" s="219"/>
      <c r="X1619" s="219"/>
      <c r="Y1619" s="219"/>
      <c r="Z1619" s="219"/>
      <c r="AA1619" s="219"/>
      <c r="AB1619" s="219"/>
      <c r="AC1619" s="219"/>
      <c r="AD1619" s="219"/>
      <c r="AE1619" s="219"/>
      <c r="AF1619" s="219"/>
      <c r="AG1619" s="219"/>
      <c r="AH1619" s="219"/>
      <c r="AI1619" s="219"/>
      <c r="AJ1619" s="219"/>
      <c r="AK1619" s="219"/>
      <c r="AL1619" s="219"/>
      <c r="AM1619" s="219"/>
      <c r="AN1619" s="219"/>
      <c r="AO1619" s="219"/>
      <c r="AP1619" s="219"/>
      <c r="AQ1619" s="219"/>
      <c r="AR1619" s="219"/>
      <c r="AS1619" s="219"/>
      <c r="AT1619" s="219"/>
      <c r="AU1619" s="219"/>
      <c r="AV1619" s="219"/>
      <c r="AW1619" s="219"/>
      <c r="AX1619" s="219"/>
      <c r="AY1619" s="219"/>
    </row>
    <row r="1620" spans="1:51" ht="18" x14ac:dyDescent="0.2">
      <c r="A1620" s="256"/>
      <c r="B1620" s="219"/>
      <c r="C1620" s="219"/>
      <c r="D1620" s="219"/>
      <c r="E1620" s="219"/>
      <c r="F1620" s="219"/>
      <c r="G1620" s="219"/>
      <c r="H1620" s="219"/>
      <c r="I1620" s="219"/>
      <c r="J1620" s="219"/>
      <c r="K1620" s="219"/>
      <c r="L1620" s="219"/>
      <c r="M1620" s="219"/>
      <c r="N1620" s="219"/>
      <c r="O1620" s="219"/>
      <c r="P1620" s="219"/>
      <c r="Q1620" s="219"/>
      <c r="R1620" s="219"/>
      <c r="S1620" s="219"/>
      <c r="T1620" s="219"/>
      <c r="U1620" s="219"/>
      <c r="V1620" s="219"/>
      <c r="W1620" s="219"/>
      <c r="X1620" s="219"/>
      <c r="Y1620" s="219"/>
      <c r="Z1620" s="219"/>
      <c r="AA1620" s="219"/>
      <c r="AB1620" s="219"/>
      <c r="AC1620" s="219"/>
      <c r="AD1620" s="219"/>
      <c r="AE1620" s="219"/>
      <c r="AF1620" s="219"/>
      <c r="AG1620" s="219"/>
      <c r="AH1620" s="219"/>
      <c r="AI1620" s="219"/>
      <c r="AJ1620" s="219"/>
      <c r="AK1620" s="219"/>
      <c r="AL1620" s="219"/>
      <c r="AM1620" s="219"/>
      <c r="AN1620" s="219"/>
      <c r="AO1620" s="219"/>
      <c r="AP1620" s="219"/>
      <c r="AQ1620" s="219"/>
      <c r="AR1620" s="219"/>
      <c r="AS1620" s="219"/>
      <c r="AT1620" s="219"/>
      <c r="AU1620" s="219"/>
      <c r="AV1620" s="219"/>
      <c r="AW1620" s="219"/>
      <c r="AX1620" s="219"/>
      <c r="AY1620" s="219"/>
    </row>
    <row r="1621" spans="1:51" ht="18" x14ac:dyDescent="0.2">
      <c r="A1621" s="256"/>
      <c r="B1621" s="219"/>
      <c r="C1621" s="219"/>
      <c r="D1621" s="219"/>
      <c r="E1621" s="219"/>
      <c r="F1621" s="219"/>
      <c r="G1621" s="219"/>
      <c r="H1621" s="219"/>
      <c r="I1621" s="219"/>
      <c r="J1621" s="219"/>
      <c r="K1621" s="219"/>
      <c r="L1621" s="219"/>
      <c r="M1621" s="219"/>
      <c r="N1621" s="219"/>
      <c r="O1621" s="219"/>
      <c r="P1621" s="219"/>
      <c r="Q1621" s="219"/>
      <c r="R1621" s="219"/>
      <c r="S1621" s="219"/>
      <c r="T1621" s="219"/>
      <c r="U1621" s="219"/>
      <c r="V1621" s="219"/>
      <c r="W1621" s="219"/>
      <c r="X1621" s="219"/>
      <c r="Y1621" s="219"/>
      <c r="Z1621" s="219"/>
      <c r="AA1621" s="219"/>
      <c r="AB1621" s="219"/>
      <c r="AC1621" s="219"/>
      <c r="AD1621" s="219"/>
      <c r="AE1621" s="219"/>
      <c r="AF1621" s="219"/>
      <c r="AG1621" s="219"/>
      <c r="AH1621" s="219"/>
      <c r="AI1621" s="219"/>
      <c r="AJ1621" s="219"/>
      <c r="AK1621" s="219"/>
      <c r="AL1621" s="219"/>
      <c r="AM1621" s="219"/>
      <c r="AN1621" s="219"/>
      <c r="AO1621" s="219"/>
      <c r="AP1621" s="219"/>
      <c r="AQ1621" s="219"/>
      <c r="AR1621" s="219"/>
      <c r="AS1621" s="219"/>
      <c r="AT1621" s="219"/>
      <c r="AU1621" s="219"/>
      <c r="AV1621" s="219"/>
      <c r="AW1621" s="219"/>
      <c r="AX1621" s="219"/>
      <c r="AY1621" s="219"/>
    </row>
    <row r="1622" spans="1:51" ht="18" x14ac:dyDescent="0.2">
      <c r="A1622" s="256"/>
      <c r="B1622" s="219"/>
      <c r="C1622" s="219"/>
      <c r="D1622" s="219"/>
      <c r="E1622" s="219"/>
      <c r="F1622" s="219"/>
      <c r="G1622" s="219"/>
      <c r="H1622" s="219"/>
      <c r="I1622" s="219"/>
      <c r="J1622" s="219"/>
      <c r="K1622" s="219"/>
      <c r="L1622" s="219"/>
      <c r="M1622" s="219"/>
      <c r="N1622" s="219"/>
      <c r="O1622" s="219"/>
      <c r="P1622" s="219"/>
      <c r="Q1622" s="219"/>
      <c r="R1622" s="219"/>
      <c r="S1622" s="219"/>
      <c r="T1622" s="219"/>
      <c r="U1622" s="219"/>
      <c r="V1622" s="219"/>
      <c r="W1622" s="219"/>
      <c r="X1622" s="219"/>
      <c r="Y1622" s="219"/>
      <c r="Z1622" s="219"/>
      <c r="AA1622" s="219"/>
      <c r="AB1622" s="219"/>
      <c r="AC1622" s="219"/>
      <c r="AD1622" s="219"/>
      <c r="AE1622" s="219"/>
      <c r="AF1622" s="219"/>
      <c r="AG1622" s="219"/>
      <c r="AH1622" s="219"/>
      <c r="AI1622" s="219"/>
      <c r="AJ1622" s="219"/>
      <c r="AK1622" s="219"/>
      <c r="AL1622" s="219"/>
      <c r="AM1622" s="219"/>
      <c r="AN1622" s="219"/>
      <c r="AO1622" s="219"/>
      <c r="AP1622" s="219"/>
      <c r="AQ1622" s="219"/>
      <c r="AR1622" s="219"/>
      <c r="AS1622" s="219"/>
      <c r="AT1622" s="219"/>
      <c r="AU1622" s="219"/>
      <c r="AV1622" s="219"/>
      <c r="AW1622" s="219"/>
      <c r="AX1622" s="219"/>
      <c r="AY1622" s="219"/>
    </row>
    <row r="1623" spans="1:51" ht="18" x14ac:dyDescent="0.2">
      <c r="A1623" s="256"/>
      <c r="B1623" s="219"/>
      <c r="C1623" s="219"/>
      <c r="D1623" s="219"/>
      <c r="E1623" s="219"/>
      <c r="F1623" s="219"/>
      <c r="G1623" s="219"/>
      <c r="H1623" s="219"/>
      <c r="I1623" s="219"/>
      <c r="J1623" s="219"/>
      <c r="K1623" s="219"/>
      <c r="L1623" s="219"/>
      <c r="M1623" s="219"/>
      <c r="N1623" s="219"/>
      <c r="O1623" s="219"/>
      <c r="P1623" s="219"/>
      <c r="Q1623" s="219"/>
      <c r="R1623" s="219"/>
      <c r="S1623" s="219"/>
      <c r="T1623" s="219"/>
      <c r="U1623" s="219"/>
      <c r="V1623" s="219"/>
      <c r="W1623" s="219"/>
      <c r="X1623" s="219"/>
      <c r="Y1623" s="219"/>
      <c r="Z1623" s="219"/>
      <c r="AA1623" s="219"/>
      <c r="AB1623" s="219"/>
      <c r="AC1623" s="219"/>
      <c r="AD1623" s="219"/>
      <c r="AE1623" s="219"/>
      <c r="AF1623" s="219"/>
      <c r="AG1623" s="219"/>
      <c r="AH1623" s="219"/>
      <c r="AI1623" s="219"/>
      <c r="AJ1623" s="219"/>
      <c r="AK1623" s="219"/>
      <c r="AL1623" s="219"/>
      <c r="AM1623" s="219"/>
      <c r="AN1623" s="219"/>
      <c r="AO1623" s="219"/>
      <c r="AP1623" s="219"/>
      <c r="AQ1623" s="219"/>
      <c r="AR1623" s="219"/>
      <c r="AS1623" s="219"/>
      <c r="AT1623" s="219"/>
      <c r="AU1623" s="219"/>
      <c r="AV1623" s="219"/>
      <c r="AW1623" s="219"/>
      <c r="AX1623" s="219"/>
      <c r="AY1623" s="219"/>
    </row>
    <row r="1624" spans="1:51" ht="18" x14ac:dyDescent="0.2">
      <c r="A1624" s="256"/>
      <c r="B1624" s="219"/>
      <c r="C1624" s="219"/>
      <c r="D1624" s="219"/>
      <c r="E1624" s="219"/>
      <c r="F1624" s="219"/>
      <c r="G1624" s="219"/>
      <c r="H1624" s="219"/>
      <c r="I1624" s="219"/>
      <c r="J1624" s="219"/>
      <c r="K1624" s="219"/>
      <c r="L1624" s="219"/>
      <c r="M1624" s="219"/>
      <c r="N1624" s="219"/>
      <c r="O1624" s="219"/>
      <c r="P1624" s="219"/>
      <c r="Q1624" s="219"/>
      <c r="R1624" s="219"/>
      <c r="S1624" s="219"/>
      <c r="T1624" s="219"/>
      <c r="U1624" s="219"/>
      <c r="V1624" s="219"/>
      <c r="W1624" s="219"/>
      <c r="X1624" s="219"/>
      <c r="Y1624" s="219"/>
      <c r="Z1624" s="219"/>
      <c r="AA1624" s="219"/>
      <c r="AB1624" s="219"/>
      <c r="AC1624" s="219"/>
      <c r="AD1624" s="219"/>
      <c r="AE1624" s="219"/>
      <c r="AF1624" s="219"/>
      <c r="AG1624" s="219"/>
      <c r="AH1624" s="219"/>
      <c r="AI1624" s="219"/>
      <c r="AJ1624" s="219"/>
      <c r="AK1624" s="219"/>
      <c r="AL1624" s="219"/>
      <c r="AM1624" s="219"/>
      <c r="AN1624" s="219"/>
      <c r="AO1624" s="219"/>
      <c r="AP1624" s="219"/>
      <c r="AQ1624" s="219"/>
      <c r="AR1624" s="219"/>
      <c r="AS1624" s="219"/>
      <c r="AT1624" s="219"/>
      <c r="AU1624" s="219"/>
      <c r="AV1624" s="219"/>
      <c r="AW1624" s="219"/>
      <c r="AX1624" s="219"/>
      <c r="AY1624" s="219"/>
    </row>
    <row r="1625" spans="1:51" ht="18" x14ac:dyDescent="0.2">
      <c r="A1625" s="256"/>
      <c r="B1625" s="219"/>
      <c r="C1625" s="219"/>
      <c r="D1625" s="219"/>
      <c r="E1625" s="219"/>
      <c r="F1625" s="219"/>
      <c r="G1625" s="219"/>
      <c r="H1625" s="219"/>
      <c r="I1625" s="219"/>
      <c r="J1625" s="219"/>
      <c r="K1625" s="219"/>
      <c r="L1625" s="219"/>
      <c r="M1625" s="219"/>
      <c r="N1625" s="219"/>
      <c r="O1625" s="219"/>
      <c r="P1625" s="219"/>
      <c r="Q1625" s="219"/>
      <c r="R1625" s="219"/>
      <c r="S1625" s="219"/>
      <c r="T1625" s="219"/>
      <c r="U1625" s="219"/>
      <c r="V1625" s="219"/>
      <c r="W1625" s="219"/>
      <c r="X1625" s="219"/>
      <c r="Y1625" s="219"/>
      <c r="Z1625" s="219"/>
      <c r="AA1625" s="219"/>
      <c r="AB1625" s="219"/>
      <c r="AC1625" s="219"/>
      <c r="AD1625" s="219"/>
      <c r="AE1625" s="219"/>
      <c r="AF1625" s="219"/>
      <c r="AG1625" s="219"/>
      <c r="AH1625" s="219"/>
      <c r="AI1625" s="219"/>
      <c r="AJ1625" s="219"/>
      <c r="AK1625" s="219"/>
      <c r="AL1625" s="219"/>
      <c r="AM1625" s="219"/>
      <c r="AN1625" s="219"/>
      <c r="AO1625" s="219"/>
      <c r="AP1625" s="219"/>
      <c r="AQ1625" s="219"/>
      <c r="AR1625" s="219"/>
      <c r="AS1625" s="219"/>
      <c r="AT1625" s="219"/>
      <c r="AU1625" s="219"/>
      <c r="AV1625" s="219"/>
      <c r="AW1625" s="219"/>
      <c r="AX1625" s="219"/>
      <c r="AY1625" s="219"/>
    </row>
    <row r="1626" spans="1:51" ht="18" x14ac:dyDescent="0.2">
      <c r="A1626" s="256"/>
      <c r="B1626" s="219"/>
      <c r="C1626" s="219"/>
      <c r="D1626" s="219"/>
      <c r="E1626" s="219"/>
      <c r="F1626" s="219"/>
      <c r="G1626" s="219"/>
      <c r="H1626" s="219"/>
      <c r="I1626" s="219"/>
      <c r="J1626" s="219"/>
      <c r="K1626" s="219"/>
      <c r="L1626" s="219"/>
      <c r="M1626" s="219"/>
      <c r="N1626" s="219"/>
      <c r="O1626" s="219"/>
      <c r="P1626" s="219"/>
      <c r="Q1626" s="219"/>
      <c r="R1626" s="219"/>
      <c r="S1626" s="219"/>
      <c r="T1626" s="219"/>
      <c r="U1626" s="219"/>
      <c r="V1626" s="219"/>
      <c r="W1626" s="219"/>
      <c r="X1626" s="219"/>
      <c r="Y1626" s="219"/>
      <c r="Z1626" s="219"/>
      <c r="AA1626" s="219"/>
      <c r="AB1626" s="219"/>
      <c r="AC1626" s="219"/>
      <c r="AD1626" s="219"/>
      <c r="AE1626" s="219"/>
      <c r="AF1626" s="219"/>
      <c r="AG1626" s="219"/>
      <c r="AH1626" s="219"/>
      <c r="AI1626" s="219"/>
      <c r="AJ1626" s="219"/>
      <c r="AK1626" s="219"/>
      <c r="AL1626" s="219"/>
      <c r="AM1626" s="219"/>
      <c r="AN1626" s="219"/>
      <c r="AO1626" s="219"/>
      <c r="AP1626" s="219"/>
      <c r="AQ1626" s="219"/>
      <c r="AR1626" s="219"/>
      <c r="AS1626" s="219"/>
      <c r="AT1626" s="219"/>
      <c r="AU1626" s="219"/>
      <c r="AV1626" s="219"/>
      <c r="AW1626" s="219"/>
      <c r="AX1626" s="219"/>
      <c r="AY1626" s="219"/>
    </row>
    <row r="1627" spans="1:51" ht="18" x14ac:dyDescent="0.2">
      <c r="A1627" s="256"/>
      <c r="B1627" s="219"/>
      <c r="C1627" s="219"/>
      <c r="D1627" s="219"/>
      <c r="E1627" s="219"/>
      <c r="F1627" s="219"/>
      <c r="G1627" s="219"/>
      <c r="H1627" s="219"/>
      <c r="I1627" s="219"/>
      <c r="J1627" s="219"/>
      <c r="K1627" s="219"/>
      <c r="L1627" s="219"/>
      <c r="M1627" s="219"/>
      <c r="N1627" s="219"/>
      <c r="O1627" s="219"/>
      <c r="P1627" s="219"/>
      <c r="Q1627" s="219"/>
      <c r="R1627" s="219"/>
      <c r="S1627" s="219"/>
      <c r="T1627" s="219"/>
      <c r="U1627" s="219"/>
      <c r="V1627" s="219"/>
      <c r="W1627" s="219"/>
      <c r="X1627" s="219"/>
      <c r="Y1627" s="219"/>
      <c r="Z1627" s="219"/>
      <c r="AA1627" s="219"/>
      <c r="AB1627" s="219"/>
      <c r="AC1627" s="219"/>
      <c r="AD1627" s="219"/>
      <c r="AE1627" s="219"/>
      <c r="AF1627" s="219"/>
      <c r="AG1627" s="219"/>
      <c r="AH1627" s="219"/>
      <c r="AI1627" s="219"/>
      <c r="AJ1627" s="219"/>
      <c r="AK1627" s="219"/>
      <c r="AL1627" s="219"/>
      <c r="AM1627" s="219"/>
      <c r="AN1627" s="219"/>
      <c r="AO1627" s="219"/>
      <c r="AP1627" s="219"/>
      <c r="AQ1627" s="219"/>
      <c r="AR1627" s="219"/>
      <c r="AS1627" s="219"/>
      <c r="AT1627" s="219"/>
      <c r="AU1627" s="219"/>
      <c r="AV1627" s="219"/>
      <c r="AW1627" s="219"/>
      <c r="AX1627" s="219"/>
      <c r="AY1627" s="219"/>
    </row>
    <row r="1628" spans="1:51" ht="18" x14ac:dyDescent="0.2">
      <c r="A1628" s="256"/>
      <c r="B1628" s="219"/>
      <c r="C1628" s="219"/>
      <c r="D1628" s="219"/>
      <c r="E1628" s="219"/>
      <c r="F1628" s="219"/>
      <c r="G1628" s="219"/>
      <c r="H1628" s="219"/>
      <c r="I1628" s="219"/>
      <c r="J1628" s="219"/>
      <c r="K1628" s="219"/>
      <c r="L1628" s="219"/>
      <c r="M1628" s="219"/>
      <c r="N1628" s="219"/>
      <c r="O1628" s="219"/>
      <c r="P1628" s="219"/>
      <c r="Q1628" s="219"/>
      <c r="R1628" s="219"/>
      <c r="S1628" s="219"/>
      <c r="T1628" s="219"/>
      <c r="U1628" s="219"/>
      <c r="V1628" s="219"/>
      <c r="W1628" s="219"/>
      <c r="X1628" s="219"/>
      <c r="Y1628" s="219"/>
      <c r="Z1628" s="219"/>
      <c r="AA1628" s="219"/>
      <c r="AB1628" s="219"/>
      <c r="AC1628" s="219"/>
      <c r="AD1628" s="219"/>
      <c r="AE1628" s="219"/>
      <c r="AF1628" s="219"/>
      <c r="AG1628" s="219"/>
      <c r="AH1628" s="219"/>
      <c r="AI1628" s="219"/>
      <c r="AJ1628" s="219"/>
      <c r="AK1628" s="219"/>
      <c r="AL1628" s="219"/>
      <c r="AM1628" s="219"/>
      <c r="AN1628" s="219"/>
      <c r="AO1628" s="219"/>
      <c r="AP1628" s="219"/>
      <c r="AQ1628" s="219"/>
      <c r="AR1628" s="219"/>
      <c r="AS1628" s="219"/>
      <c r="AT1628" s="219"/>
      <c r="AU1628" s="219"/>
      <c r="AV1628" s="219"/>
      <c r="AW1628" s="219"/>
      <c r="AX1628" s="219"/>
      <c r="AY1628" s="219"/>
    </row>
    <row r="1629" spans="1:51" ht="18" x14ac:dyDescent="0.2">
      <c r="A1629" s="256"/>
      <c r="B1629" s="219"/>
      <c r="C1629" s="219"/>
      <c r="D1629" s="219"/>
      <c r="E1629" s="219"/>
      <c r="F1629" s="219"/>
      <c r="G1629" s="219"/>
      <c r="H1629" s="219"/>
      <c r="I1629" s="219"/>
      <c r="J1629" s="219"/>
      <c r="K1629" s="219"/>
      <c r="L1629" s="219"/>
      <c r="M1629" s="219"/>
      <c r="N1629" s="219"/>
      <c r="O1629" s="219"/>
      <c r="P1629" s="219"/>
      <c r="Q1629" s="219"/>
      <c r="R1629" s="219"/>
      <c r="S1629" s="219"/>
      <c r="T1629" s="219"/>
      <c r="U1629" s="219"/>
      <c r="V1629" s="219"/>
      <c r="W1629" s="219"/>
      <c r="X1629" s="219"/>
      <c r="Y1629" s="219"/>
      <c r="Z1629" s="219"/>
      <c r="AA1629" s="219"/>
      <c r="AB1629" s="219"/>
      <c r="AC1629" s="219"/>
      <c r="AD1629" s="219"/>
      <c r="AE1629" s="219"/>
      <c r="AF1629" s="219"/>
      <c r="AG1629" s="219"/>
      <c r="AH1629" s="219"/>
      <c r="AI1629" s="219"/>
      <c r="AJ1629" s="219"/>
      <c r="AK1629" s="219"/>
      <c r="AL1629" s="219"/>
      <c r="AM1629" s="219"/>
      <c r="AN1629" s="219"/>
      <c r="AO1629" s="219"/>
      <c r="AP1629" s="219"/>
      <c r="AQ1629" s="219"/>
      <c r="AR1629" s="219"/>
      <c r="AS1629" s="219"/>
      <c r="AT1629" s="219"/>
      <c r="AU1629" s="219"/>
      <c r="AV1629" s="219"/>
      <c r="AW1629" s="219"/>
      <c r="AX1629" s="219"/>
      <c r="AY1629" s="219"/>
    </row>
    <row r="1630" spans="1:51" ht="18" x14ac:dyDescent="0.2">
      <c r="A1630" s="256"/>
      <c r="B1630" s="219"/>
      <c r="C1630" s="219"/>
      <c r="D1630" s="219"/>
      <c r="E1630" s="219"/>
      <c r="F1630" s="219"/>
      <c r="G1630" s="219"/>
      <c r="H1630" s="219"/>
      <c r="I1630" s="219"/>
      <c r="J1630" s="219"/>
      <c r="K1630" s="219"/>
      <c r="L1630" s="219"/>
      <c r="M1630" s="219"/>
      <c r="N1630" s="219"/>
      <c r="O1630" s="219"/>
      <c r="P1630" s="219"/>
      <c r="Q1630" s="219"/>
      <c r="R1630" s="219"/>
      <c r="S1630" s="219"/>
      <c r="T1630" s="219"/>
      <c r="U1630" s="219"/>
      <c r="V1630" s="219"/>
      <c r="W1630" s="219"/>
      <c r="X1630" s="219"/>
      <c r="Y1630" s="219"/>
      <c r="Z1630" s="219"/>
      <c r="AA1630" s="219"/>
      <c r="AB1630" s="219"/>
      <c r="AC1630" s="219"/>
      <c r="AD1630" s="219"/>
      <c r="AE1630" s="219"/>
      <c r="AF1630" s="219"/>
      <c r="AG1630" s="219"/>
      <c r="AH1630" s="219"/>
      <c r="AI1630" s="219"/>
      <c r="AJ1630" s="219"/>
      <c r="AK1630" s="219"/>
      <c r="AL1630" s="219"/>
      <c r="AM1630" s="219"/>
      <c r="AN1630" s="219"/>
      <c r="AO1630" s="219"/>
      <c r="AP1630" s="219"/>
      <c r="AQ1630" s="219"/>
      <c r="AR1630" s="219"/>
      <c r="AS1630" s="219"/>
      <c r="AT1630" s="219"/>
      <c r="AU1630" s="219"/>
      <c r="AV1630" s="219"/>
      <c r="AW1630" s="219"/>
      <c r="AX1630" s="219"/>
      <c r="AY1630" s="219"/>
    </row>
    <row r="1631" spans="1:51" ht="18" x14ac:dyDescent="0.2">
      <c r="A1631" s="256"/>
      <c r="B1631" s="219"/>
      <c r="C1631" s="219"/>
      <c r="D1631" s="219"/>
      <c r="E1631" s="219"/>
      <c r="F1631" s="219"/>
      <c r="G1631" s="219"/>
      <c r="H1631" s="219"/>
      <c r="I1631" s="219"/>
      <c r="J1631" s="219"/>
      <c r="K1631" s="219"/>
      <c r="L1631" s="219"/>
      <c r="M1631" s="219"/>
      <c r="N1631" s="219"/>
      <c r="O1631" s="219"/>
      <c r="P1631" s="219"/>
      <c r="Q1631" s="219"/>
      <c r="R1631" s="219"/>
      <c r="S1631" s="219"/>
      <c r="T1631" s="219"/>
      <c r="U1631" s="219"/>
      <c r="V1631" s="219"/>
      <c r="W1631" s="219"/>
      <c r="X1631" s="219"/>
      <c r="Y1631" s="219"/>
      <c r="Z1631" s="219"/>
      <c r="AA1631" s="219"/>
      <c r="AB1631" s="219"/>
      <c r="AC1631" s="219"/>
      <c r="AD1631" s="219"/>
      <c r="AE1631" s="219"/>
      <c r="AF1631" s="219"/>
      <c r="AG1631" s="219"/>
      <c r="AH1631" s="219"/>
      <c r="AI1631" s="219"/>
      <c r="AJ1631" s="219"/>
      <c r="AK1631" s="219"/>
      <c r="AL1631" s="219"/>
      <c r="AM1631" s="219"/>
      <c r="AN1631" s="219"/>
      <c r="AO1631" s="219"/>
      <c r="AP1631" s="219"/>
      <c r="AQ1631" s="219"/>
      <c r="AR1631" s="219"/>
      <c r="AS1631" s="219"/>
      <c r="AT1631" s="219"/>
      <c r="AU1631" s="219"/>
      <c r="AV1631" s="219"/>
      <c r="AW1631" s="219"/>
      <c r="AX1631" s="219"/>
      <c r="AY1631" s="219"/>
    </row>
    <row r="1632" spans="1:51" ht="18" x14ac:dyDescent="0.2">
      <c r="A1632" s="256"/>
      <c r="B1632" s="219"/>
      <c r="C1632" s="219"/>
      <c r="D1632" s="219"/>
      <c r="E1632" s="219"/>
      <c r="F1632" s="219"/>
      <c r="G1632" s="219"/>
      <c r="H1632" s="219"/>
      <c r="I1632" s="219"/>
      <c r="J1632" s="219"/>
      <c r="K1632" s="219"/>
      <c r="L1632" s="219"/>
      <c r="M1632" s="219"/>
      <c r="N1632" s="219"/>
      <c r="O1632" s="219"/>
      <c r="P1632" s="219"/>
      <c r="Q1632" s="219"/>
      <c r="R1632" s="219"/>
      <c r="S1632" s="219"/>
      <c r="T1632" s="219"/>
      <c r="U1632" s="219"/>
      <c r="V1632" s="219"/>
      <c r="W1632" s="219"/>
      <c r="X1632" s="219"/>
      <c r="Y1632" s="219"/>
      <c r="Z1632" s="219"/>
      <c r="AA1632" s="219"/>
      <c r="AB1632" s="219"/>
      <c r="AC1632" s="219"/>
      <c r="AD1632" s="219"/>
      <c r="AE1632" s="219"/>
      <c r="AF1632" s="219"/>
      <c r="AG1632" s="219"/>
      <c r="AH1632" s="219"/>
      <c r="AI1632" s="219"/>
      <c r="AJ1632" s="219"/>
      <c r="AK1632" s="219"/>
      <c r="AL1632" s="219"/>
      <c r="AM1632" s="219"/>
      <c r="AN1632" s="219"/>
      <c r="AO1632" s="219"/>
      <c r="AP1632" s="219"/>
      <c r="AQ1632" s="219"/>
      <c r="AR1632" s="219"/>
      <c r="AS1632" s="219"/>
      <c r="AT1632" s="219"/>
      <c r="AU1632" s="219"/>
      <c r="AV1632" s="219"/>
      <c r="AW1632" s="219"/>
      <c r="AX1632" s="219"/>
      <c r="AY1632" s="219"/>
    </row>
    <row r="1633" spans="1:51" ht="18" x14ac:dyDescent="0.2">
      <c r="A1633" s="256"/>
      <c r="B1633" s="219"/>
      <c r="C1633" s="219"/>
      <c r="D1633" s="219"/>
      <c r="E1633" s="219"/>
      <c r="F1633" s="219"/>
      <c r="G1633" s="219"/>
      <c r="H1633" s="219"/>
      <c r="I1633" s="219"/>
      <c r="J1633" s="219"/>
      <c r="K1633" s="219"/>
      <c r="L1633" s="219"/>
      <c r="M1633" s="219"/>
      <c r="N1633" s="219"/>
      <c r="O1633" s="219"/>
      <c r="P1633" s="219"/>
      <c r="Q1633" s="219"/>
      <c r="R1633" s="219"/>
      <c r="S1633" s="219"/>
      <c r="T1633" s="219"/>
      <c r="U1633" s="219"/>
      <c r="V1633" s="219"/>
      <c r="W1633" s="219"/>
      <c r="X1633" s="219"/>
      <c r="Y1633" s="219"/>
      <c r="Z1633" s="219"/>
      <c r="AA1633" s="219"/>
      <c r="AB1633" s="219"/>
      <c r="AC1633" s="219"/>
      <c r="AD1633" s="219"/>
      <c r="AE1633" s="219"/>
      <c r="AF1633" s="219"/>
      <c r="AG1633" s="219"/>
      <c r="AH1633" s="219"/>
      <c r="AI1633" s="219"/>
      <c r="AJ1633" s="219"/>
      <c r="AK1633" s="219"/>
      <c r="AL1633" s="219"/>
      <c r="AM1633" s="219"/>
      <c r="AN1633" s="219"/>
      <c r="AO1633" s="219"/>
      <c r="AP1633" s="219"/>
      <c r="AQ1633" s="219"/>
      <c r="AR1633" s="219"/>
      <c r="AS1633" s="219"/>
      <c r="AT1633" s="219"/>
      <c r="AU1633" s="219"/>
      <c r="AV1633" s="219"/>
      <c r="AW1633" s="219"/>
      <c r="AX1633" s="219"/>
      <c r="AY1633" s="219"/>
    </row>
    <row r="1634" spans="1:51" ht="18" x14ac:dyDescent="0.2">
      <c r="A1634" s="256"/>
      <c r="B1634" s="219"/>
      <c r="C1634" s="219"/>
      <c r="D1634" s="219"/>
      <c r="E1634" s="219"/>
      <c r="F1634" s="219"/>
      <c r="G1634" s="219"/>
      <c r="H1634" s="219"/>
      <c r="I1634" s="219"/>
      <c r="J1634" s="219"/>
      <c r="K1634" s="219"/>
      <c r="L1634" s="219"/>
      <c r="M1634" s="219"/>
      <c r="N1634" s="219"/>
      <c r="O1634" s="219"/>
      <c r="P1634" s="219"/>
      <c r="Q1634" s="219"/>
      <c r="R1634" s="219"/>
      <c r="S1634" s="219"/>
      <c r="T1634" s="219"/>
      <c r="U1634" s="219"/>
      <c r="V1634" s="219"/>
      <c r="W1634" s="219"/>
      <c r="X1634" s="219"/>
      <c r="Y1634" s="219"/>
      <c r="Z1634" s="219"/>
      <c r="AA1634" s="219"/>
      <c r="AB1634" s="219"/>
      <c r="AC1634" s="219"/>
      <c r="AD1634" s="219"/>
      <c r="AE1634" s="219"/>
      <c r="AF1634" s="219"/>
      <c r="AG1634" s="219"/>
      <c r="AH1634" s="219"/>
      <c r="AI1634" s="219"/>
      <c r="AJ1634" s="219"/>
      <c r="AK1634" s="219"/>
      <c r="AL1634" s="219"/>
      <c r="AM1634" s="219"/>
      <c r="AN1634" s="219"/>
      <c r="AO1634" s="219"/>
      <c r="AP1634" s="219"/>
      <c r="AQ1634" s="219"/>
      <c r="AR1634" s="219"/>
      <c r="AS1634" s="219"/>
      <c r="AT1634" s="219"/>
      <c r="AU1634" s="219"/>
      <c r="AV1634" s="219"/>
      <c r="AW1634" s="219"/>
      <c r="AX1634" s="219"/>
      <c r="AY1634" s="219"/>
    </row>
    <row r="1635" spans="1:51" ht="18" x14ac:dyDescent="0.2">
      <c r="A1635" s="256"/>
      <c r="B1635" s="219"/>
      <c r="C1635" s="219"/>
      <c r="D1635" s="219"/>
      <c r="E1635" s="219"/>
      <c r="F1635" s="219"/>
      <c r="G1635" s="219"/>
      <c r="H1635" s="219"/>
      <c r="I1635" s="219"/>
      <c r="J1635" s="219"/>
      <c r="K1635" s="219"/>
      <c r="L1635" s="219"/>
      <c r="M1635" s="219"/>
      <c r="N1635" s="219"/>
      <c r="O1635" s="219"/>
      <c r="P1635" s="219"/>
      <c r="Q1635" s="219"/>
      <c r="R1635" s="219"/>
      <c r="S1635" s="219"/>
      <c r="T1635" s="219"/>
      <c r="U1635" s="219"/>
      <c r="V1635" s="219"/>
      <c r="W1635" s="219"/>
      <c r="X1635" s="219"/>
      <c r="Y1635" s="219"/>
      <c r="Z1635" s="219"/>
      <c r="AA1635" s="219"/>
      <c r="AB1635" s="219"/>
      <c r="AC1635" s="219"/>
      <c r="AD1635" s="219"/>
      <c r="AE1635" s="219"/>
      <c r="AF1635" s="219"/>
      <c r="AG1635" s="219"/>
      <c r="AH1635" s="219"/>
      <c r="AI1635" s="219"/>
      <c r="AJ1635" s="219"/>
      <c r="AK1635" s="219"/>
      <c r="AL1635" s="219"/>
      <c r="AM1635" s="219"/>
      <c r="AN1635" s="219"/>
      <c r="AO1635" s="219"/>
      <c r="AP1635" s="219"/>
      <c r="AQ1635" s="219"/>
      <c r="AR1635" s="219"/>
      <c r="AS1635" s="219"/>
      <c r="AT1635" s="219"/>
      <c r="AU1635" s="219"/>
      <c r="AV1635" s="219"/>
      <c r="AW1635" s="219"/>
      <c r="AX1635" s="219"/>
      <c r="AY1635" s="219"/>
    </row>
    <row r="1636" spans="1:51" ht="18" x14ac:dyDescent="0.2">
      <c r="A1636" s="256"/>
      <c r="B1636" s="219"/>
      <c r="C1636" s="219"/>
      <c r="D1636" s="219"/>
      <c r="E1636" s="219"/>
      <c r="F1636" s="219"/>
      <c r="G1636" s="219"/>
      <c r="H1636" s="219"/>
      <c r="I1636" s="219"/>
      <c r="J1636" s="219"/>
      <c r="K1636" s="219"/>
      <c r="L1636" s="219"/>
      <c r="M1636" s="219"/>
      <c r="N1636" s="219"/>
      <c r="O1636" s="219"/>
      <c r="P1636" s="219"/>
      <c r="Q1636" s="219"/>
      <c r="R1636" s="219"/>
      <c r="S1636" s="219"/>
      <c r="T1636" s="219"/>
      <c r="U1636" s="219"/>
      <c r="V1636" s="219"/>
      <c r="W1636" s="219"/>
      <c r="X1636" s="219"/>
      <c r="Y1636" s="219"/>
      <c r="Z1636" s="219"/>
      <c r="AA1636" s="219"/>
      <c r="AB1636" s="219"/>
      <c r="AC1636" s="219"/>
      <c r="AD1636" s="219"/>
      <c r="AE1636" s="219"/>
      <c r="AF1636" s="219"/>
      <c r="AG1636" s="219"/>
      <c r="AH1636" s="219"/>
      <c r="AI1636" s="219"/>
      <c r="AJ1636" s="219"/>
      <c r="AK1636" s="219"/>
      <c r="AL1636" s="219"/>
      <c r="AM1636" s="219"/>
      <c r="AN1636" s="219"/>
      <c r="AO1636" s="219"/>
      <c r="AP1636" s="219"/>
      <c r="AQ1636" s="219"/>
      <c r="AR1636" s="219"/>
      <c r="AS1636" s="219"/>
      <c r="AT1636" s="219"/>
      <c r="AU1636" s="219"/>
      <c r="AV1636" s="219"/>
      <c r="AW1636" s="219"/>
      <c r="AX1636" s="219"/>
      <c r="AY1636" s="219"/>
    </row>
    <row r="1637" spans="1:51" ht="18" x14ac:dyDescent="0.2">
      <c r="A1637" s="256"/>
      <c r="B1637" s="219"/>
      <c r="C1637" s="219"/>
      <c r="D1637" s="219"/>
      <c r="E1637" s="219"/>
      <c r="F1637" s="219"/>
      <c r="G1637" s="219"/>
      <c r="H1637" s="219"/>
      <c r="I1637" s="219"/>
      <c r="J1637" s="219"/>
      <c r="K1637" s="219"/>
      <c r="L1637" s="219"/>
      <c r="M1637" s="219"/>
      <c r="N1637" s="219"/>
      <c r="O1637" s="219"/>
      <c r="P1637" s="219"/>
      <c r="Q1637" s="219"/>
      <c r="R1637" s="219"/>
      <c r="S1637" s="219"/>
      <c r="T1637" s="219"/>
      <c r="U1637" s="219"/>
      <c r="V1637" s="219"/>
      <c r="W1637" s="219"/>
      <c r="X1637" s="219"/>
      <c r="Y1637" s="219"/>
      <c r="Z1637" s="219"/>
      <c r="AA1637" s="219"/>
      <c r="AB1637" s="219"/>
      <c r="AC1637" s="219"/>
      <c r="AD1637" s="219"/>
      <c r="AE1637" s="219"/>
      <c r="AF1637" s="219"/>
      <c r="AG1637" s="219"/>
      <c r="AH1637" s="219"/>
      <c r="AI1637" s="219"/>
      <c r="AJ1637" s="219"/>
      <c r="AK1637" s="219"/>
      <c r="AL1637" s="219"/>
      <c r="AM1637" s="219"/>
      <c r="AN1637" s="219"/>
      <c r="AO1637" s="219"/>
      <c r="AP1637" s="219"/>
      <c r="AQ1637" s="219"/>
      <c r="AR1637" s="219"/>
      <c r="AS1637" s="219"/>
      <c r="AT1637" s="219"/>
      <c r="AU1637" s="219"/>
      <c r="AV1637" s="219"/>
      <c r="AW1637" s="219"/>
      <c r="AX1637" s="219"/>
      <c r="AY1637" s="219"/>
    </row>
    <row r="1638" spans="1:51" ht="18" x14ac:dyDescent="0.2">
      <c r="A1638" s="256"/>
      <c r="B1638" s="219"/>
      <c r="C1638" s="219"/>
      <c r="D1638" s="219"/>
      <c r="E1638" s="219"/>
      <c r="F1638" s="219"/>
      <c r="G1638" s="219"/>
      <c r="H1638" s="219"/>
      <c r="I1638" s="219"/>
      <c r="J1638" s="219"/>
      <c r="K1638" s="219"/>
      <c r="L1638" s="219"/>
      <c r="M1638" s="219"/>
      <c r="N1638" s="219"/>
      <c r="O1638" s="219"/>
      <c r="P1638" s="219"/>
      <c r="Q1638" s="219"/>
      <c r="R1638" s="219"/>
      <c r="S1638" s="219"/>
      <c r="T1638" s="219"/>
      <c r="U1638" s="219"/>
      <c r="V1638" s="219"/>
      <c r="W1638" s="219"/>
      <c r="X1638" s="219"/>
      <c r="Y1638" s="219"/>
      <c r="Z1638" s="219"/>
      <c r="AA1638" s="219"/>
      <c r="AB1638" s="219"/>
      <c r="AC1638" s="219"/>
      <c r="AD1638" s="219"/>
      <c r="AE1638" s="219"/>
      <c r="AF1638" s="219"/>
      <c r="AG1638" s="219"/>
      <c r="AH1638" s="219"/>
      <c r="AI1638" s="219"/>
      <c r="AJ1638" s="219"/>
      <c r="AK1638" s="219"/>
      <c r="AL1638" s="219"/>
      <c r="AM1638" s="219"/>
      <c r="AN1638" s="219"/>
      <c r="AO1638" s="219"/>
      <c r="AP1638" s="219"/>
      <c r="AQ1638" s="219"/>
      <c r="AR1638" s="219"/>
      <c r="AS1638" s="219"/>
      <c r="AT1638" s="219"/>
      <c r="AU1638" s="219"/>
      <c r="AV1638" s="219"/>
      <c r="AW1638" s="219"/>
      <c r="AX1638" s="219"/>
      <c r="AY1638" s="219"/>
    </row>
    <row r="1639" spans="1:51" ht="18" x14ac:dyDescent="0.2">
      <c r="A1639" s="256"/>
      <c r="B1639" s="219"/>
      <c r="C1639" s="219"/>
      <c r="D1639" s="219"/>
      <c r="E1639" s="219"/>
      <c r="F1639" s="219"/>
      <c r="G1639" s="219"/>
      <c r="H1639" s="219"/>
      <c r="I1639" s="219"/>
      <c r="J1639" s="219"/>
      <c r="K1639" s="219"/>
      <c r="L1639" s="219"/>
      <c r="M1639" s="219"/>
      <c r="N1639" s="219"/>
      <c r="O1639" s="219"/>
      <c r="P1639" s="219"/>
      <c r="Q1639" s="219"/>
      <c r="R1639" s="219"/>
      <c r="S1639" s="219"/>
      <c r="T1639" s="219"/>
      <c r="U1639" s="219"/>
      <c r="V1639" s="219"/>
      <c r="W1639" s="219"/>
      <c r="X1639" s="219"/>
      <c r="Y1639" s="219"/>
      <c r="Z1639" s="219"/>
      <c r="AA1639" s="219"/>
      <c r="AB1639" s="219"/>
      <c r="AC1639" s="219"/>
      <c r="AD1639" s="219"/>
      <c r="AE1639" s="219"/>
      <c r="AF1639" s="219"/>
      <c r="AG1639" s="219"/>
      <c r="AH1639" s="219"/>
      <c r="AI1639" s="219"/>
      <c r="AJ1639" s="219"/>
      <c r="AK1639" s="219"/>
      <c r="AL1639" s="219"/>
      <c r="AM1639" s="219"/>
      <c r="AN1639" s="219"/>
      <c r="AO1639" s="219"/>
      <c r="AP1639" s="219"/>
      <c r="AQ1639" s="219"/>
      <c r="AR1639" s="219"/>
      <c r="AS1639" s="219"/>
      <c r="AT1639" s="219"/>
      <c r="AU1639" s="219"/>
      <c r="AV1639" s="219"/>
      <c r="AW1639" s="219"/>
      <c r="AX1639" s="219"/>
      <c r="AY1639" s="219"/>
    </row>
    <row r="1640" spans="1:51" ht="18" x14ac:dyDescent="0.2">
      <c r="A1640" s="256"/>
      <c r="B1640" s="219"/>
      <c r="C1640" s="219"/>
      <c r="D1640" s="219"/>
      <c r="E1640" s="219"/>
      <c r="F1640" s="219"/>
      <c r="G1640" s="219"/>
      <c r="H1640" s="219"/>
      <c r="I1640" s="219"/>
      <c r="J1640" s="219"/>
      <c r="K1640" s="219"/>
      <c r="L1640" s="219"/>
      <c r="M1640" s="219"/>
      <c r="N1640" s="219"/>
      <c r="O1640" s="219"/>
      <c r="P1640" s="219"/>
      <c r="Q1640" s="219"/>
      <c r="R1640" s="219"/>
      <c r="S1640" s="219"/>
      <c r="T1640" s="219"/>
      <c r="U1640" s="219"/>
      <c r="V1640" s="219"/>
      <c r="W1640" s="219"/>
      <c r="X1640" s="219"/>
      <c r="Y1640" s="219"/>
      <c r="Z1640" s="219"/>
      <c r="AA1640" s="219"/>
      <c r="AB1640" s="219"/>
      <c r="AC1640" s="219"/>
      <c r="AD1640" s="219"/>
      <c r="AE1640" s="219"/>
      <c r="AF1640" s="219"/>
      <c r="AG1640" s="219"/>
      <c r="AH1640" s="219"/>
      <c r="AI1640" s="219"/>
      <c r="AJ1640" s="219"/>
      <c r="AK1640" s="219"/>
      <c r="AL1640" s="219"/>
      <c r="AM1640" s="219"/>
      <c r="AN1640" s="219"/>
      <c r="AO1640" s="219"/>
      <c r="AP1640" s="219"/>
      <c r="AQ1640" s="219"/>
      <c r="AR1640" s="219"/>
      <c r="AS1640" s="219"/>
      <c r="AT1640" s="219"/>
      <c r="AU1640" s="219"/>
      <c r="AV1640" s="219"/>
      <c r="AW1640" s="219"/>
      <c r="AX1640" s="219"/>
      <c r="AY1640" s="219"/>
    </row>
    <row r="1641" spans="1:51" ht="18" x14ac:dyDescent="0.2">
      <c r="A1641" s="256"/>
      <c r="B1641" s="219"/>
      <c r="C1641" s="219"/>
      <c r="D1641" s="219"/>
      <c r="E1641" s="219"/>
      <c r="F1641" s="219"/>
      <c r="G1641" s="219"/>
      <c r="H1641" s="219"/>
      <c r="I1641" s="219"/>
      <c r="J1641" s="219"/>
      <c r="K1641" s="219"/>
      <c r="L1641" s="219"/>
      <c r="M1641" s="219"/>
      <c r="N1641" s="219"/>
      <c r="O1641" s="219"/>
      <c r="P1641" s="219"/>
      <c r="Q1641" s="219"/>
      <c r="R1641" s="219"/>
      <c r="S1641" s="219"/>
      <c r="T1641" s="219"/>
      <c r="U1641" s="219"/>
      <c r="V1641" s="219"/>
      <c r="W1641" s="219"/>
      <c r="X1641" s="219"/>
      <c r="Y1641" s="219"/>
      <c r="Z1641" s="219"/>
      <c r="AA1641" s="219"/>
      <c r="AB1641" s="219"/>
      <c r="AC1641" s="219"/>
      <c r="AD1641" s="219"/>
      <c r="AE1641" s="219"/>
      <c r="AF1641" s="219"/>
      <c r="AG1641" s="219"/>
      <c r="AH1641" s="219"/>
      <c r="AI1641" s="219"/>
      <c r="AJ1641" s="219"/>
      <c r="AK1641" s="219"/>
      <c r="AL1641" s="219"/>
      <c r="AM1641" s="219"/>
      <c r="AN1641" s="219"/>
      <c r="AO1641" s="219"/>
      <c r="AP1641" s="219"/>
      <c r="AQ1641" s="219"/>
      <c r="AR1641" s="219"/>
      <c r="AS1641" s="219"/>
      <c r="AT1641" s="219"/>
      <c r="AU1641" s="219"/>
      <c r="AV1641" s="219"/>
      <c r="AW1641" s="219"/>
      <c r="AX1641" s="219"/>
      <c r="AY1641" s="219"/>
    </row>
    <row r="1642" spans="1:51" ht="18" x14ac:dyDescent="0.2">
      <c r="A1642" s="256"/>
      <c r="B1642" s="219"/>
      <c r="C1642" s="219"/>
      <c r="D1642" s="219"/>
      <c r="E1642" s="219"/>
      <c r="F1642" s="219"/>
      <c r="G1642" s="219"/>
      <c r="H1642" s="219"/>
      <c r="I1642" s="219"/>
      <c r="J1642" s="219"/>
      <c r="K1642" s="219"/>
      <c r="L1642" s="219"/>
      <c r="M1642" s="219"/>
      <c r="N1642" s="219"/>
      <c r="O1642" s="219"/>
      <c r="P1642" s="219"/>
      <c r="Q1642" s="219"/>
      <c r="R1642" s="219"/>
      <c r="S1642" s="219"/>
      <c r="T1642" s="219"/>
      <c r="U1642" s="219"/>
      <c r="V1642" s="219"/>
      <c r="W1642" s="219"/>
      <c r="X1642" s="219"/>
      <c r="Y1642" s="219"/>
      <c r="Z1642" s="219"/>
      <c r="AA1642" s="219"/>
      <c r="AB1642" s="219"/>
      <c r="AC1642" s="219"/>
      <c r="AD1642" s="219"/>
      <c r="AE1642" s="219"/>
      <c r="AF1642" s="219"/>
      <c r="AG1642" s="219"/>
      <c r="AH1642" s="219"/>
      <c r="AI1642" s="219"/>
      <c r="AJ1642" s="219"/>
      <c r="AK1642" s="219"/>
      <c r="AL1642" s="219"/>
      <c r="AM1642" s="219"/>
      <c r="AN1642" s="219"/>
      <c r="AO1642" s="219"/>
      <c r="AP1642" s="219"/>
      <c r="AQ1642" s="219"/>
      <c r="AR1642" s="219"/>
      <c r="AS1642" s="219"/>
      <c r="AT1642" s="219"/>
      <c r="AU1642" s="219"/>
      <c r="AV1642" s="219"/>
      <c r="AW1642" s="219"/>
      <c r="AX1642" s="219"/>
      <c r="AY1642" s="219"/>
    </row>
    <row r="1643" spans="1:51" ht="18" x14ac:dyDescent="0.2">
      <c r="A1643" s="256"/>
      <c r="B1643" s="219"/>
      <c r="C1643" s="219"/>
      <c r="D1643" s="219"/>
      <c r="E1643" s="219"/>
      <c r="F1643" s="219"/>
      <c r="G1643" s="219"/>
      <c r="H1643" s="219"/>
      <c r="I1643" s="219"/>
      <c r="J1643" s="219"/>
      <c r="K1643" s="219"/>
      <c r="L1643" s="219"/>
      <c r="M1643" s="219"/>
      <c r="N1643" s="219"/>
      <c r="O1643" s="219"/>
      <c r="P1643" s="219"/>
      <c r="Q1643" s="219"/>
      <c r="R1643" s="219"/>
      <c r="S1643" s="219"/>
      <c r="T1643" s="219"/>
      <c r="U1643" s="219"/>
      <c r="V1643" s="219"/>
      <c r="W1643" s="219"/>
      <c r="X1643" s="219"/>
      <c r="Y1643" s="219"/>
      <c r="Z1643" s="219"/>
      <c r="AA1643" s="219"/>
      <c r="AB1643" s="219"/>
      <c r="AC1643" s="219"/>
      <c r="AD1643" s="219"/>
      <c r="AE1643" s="219"/>
      <c r="AF1643" s="219"/>
      <c r="AG1643" s="219"/>
      <c r="AH1643" s="219"/>
      <c r="AI1643" s="219"/>
      <c r="AJ1643" s="219"/>
      <c r="AK1643" s="219"/>
      <c r="AL1643" s="219"/>
      <c r="AM1643" s="219"/>
      <c r="AN1643" s="219"/>
      <c r="AO1643" s="219"/>
      <c r="AP1643" s="219"/>
      <c r="AQ1643" s="219"/>
      <c r="AR1643" s="219"/>
      <c r="AS1643" s="219"/>
      <c r="AT1643" s="219"/>
      <c r="AU1643" s="219"/>
      <c r="AV1643" s="219"/>
      <c r="AW1643" s="219"/>
      <c r="AX1643" s="219"/>
      <c r="AY1643" s="219"/>
    </row>
    <row r="1644" spans="1:51" ht="18" x14ac:dyDescent="0.2">
      <c r="A1644" s="256"/>
      <c r="B1644" s="219"/>
      <c r="C1644" s="219"/>
      <c r="D1644" s="219"/>
      <c r="E1644" s="219"/>
      <c r="F1644" s="219"/>
      <c r="G1644" s="219"/>
      <c r="H1644" s="219"/>
      <c r="I1644" s="219"/>
      <c r="J1644" s="219"/>
      <c r="K1644" s="219"/>
      <c r="L1644" s="219"/>
      <c r="M1644" s="219"/>
      <c r="N1644" s="219"/>
      <c r="O1644" s="219"/>
      <c r="P1644" s="219"/>
      <c r="Q1644" s="219"/>
      <c r="R1644" s="219"/>
      <c r="S1644" s="219"/>
      <c r="T1644" s="219"/>
      <c r="U1644" s="219"/>
      <c r="V1644" s="219"/>
      <c r="W1644" s="219"/>
      <c r="X1644" s="219"/>
      <c r="Y1644" s="219"/>
      <c r="Z1644" s="219"/>
      <c r="AA1644" s="219"/>
      <c r="AB1644" s="219"/>
      <c r="AC1644" s="219"/>
      <c r="AD1644" s="219"/>
      <c r="AE1644" s="219"/>
      <c r="AF1644" s="219"/>
      <c r="AG1644" s="219"/>
      <c r="AH1644" s="219"/>
      <c r="AI1644" s="219"/>
      <c r="AJ1644" s="219"/>
      <c r="AK1644" s="219"/>
      <c r="AL1644" s="219"/>
      <c r="AM1644" s="219"/>
      <c r="AN1644" s="219"/>
      <c r="AO1644" s="219"/>
      <c r="AP1644" s="219"/>
      <c r="AQ1644" s="219"/>
      <c r="AR1644" s="219"/>
      <c r="AS1644" s="219"/>
      <c r="AT1644" s="219"/>
      <c r="AU1644" s="219"/>
      <c r="AV1644" s="219"/>
      <c r="AW1644" s="219"/>
      <c r="AX1644" s="219"/>
      <c r="AY1644" s="219"/>
    </row>
    <row r="1645" spans="1:51" ht="18" x14ac:dyDescent="0.2">
      <c r="A1645" s="256"/>
      <c r="B1645" s="219"/>
      <c r="C1645" s="219"/>
      <c r="D1645" s="219"/>
      <c r="E1645" s="219"/>
      <c r="F1645" s="219"/>
      <c r="G1645" s="219"/>
      <c r="H1645" s="219"/>
      <c r="I1645" s="219"/>
      <c r="J1645" s="219"/>
      <c r="K1645" s="219"/>
      <c r="L1645" s="219"/>
      <c r="M1645" s="219"/>
      <c r="N1645" s="219"/>
      <c r="O1645" s="219"/>
      <c r="P1645" s="219"/>
      <c r="Q1645" s="219"/>
      <c r="R1645" s="219"/>
      <c r="S1645" s="219"/>
      <c r="T1645" s="219"/>
      <c r="U1645" s="219"/>
      <c r="V1645" s="219"/>
      <c r="W1645" s="219"/>
      <c r="X1645" s="219"/>
      <c r="Y1645" s="219"/>
      <c r="Z1645" s="219"/>
      <c r="AA1645" s="219"/>
      <c r="AB1645" s="219"/>
      <c r="AC1645" s="219"/>
      <c r="AD1645" s="219"/>
      <c r="AE1645" s="219"/>
      <c r="AF1645" s="219"/>
      <c r="AG1645" s="219"/>
      <c r="AH1645" s="219"/>
      <c r="AI1645" s="219"/>
      <c r="AJ1645" s="219"/>
      <c r="AK1645" s="219"/>
      <c r="AL1645" s="219"/>
      <c r="AM1645" s="219"/>
      <c r="AN1645" s="219"/>
      <c r="AO1645" s="219"/>
      <c r="AP1645" s="219"/>
      <c r="AQ1645" s="219"/>
      <c r="AR1645" s="219"/>
      <c r="AS1645" s="219"/>
      <c r="AT1645" s="219"/>
      <c r="AU1645" s="219"/>
      <c r="AV1645" s="219"/>
      <c r="AW1645" s="219"/>
      <c r="AX1645" s="219"/>
      <c r="AY1645" s="219"/>
    </row>
    <row r="1646" spans="1:51" ht="18" x14ac:dyDescent="0.2">
      <c r="A1646" s="256"/>
      <c r="B1646" s="219"/>
      <c r="C1646" s="219"/>
      <c r="D1646" s="219"/>
      <c r="E1646" s="219"/>
      <c r="F1646" s="219"/>
      <c r="G1646" s="219"/>
      <c r="H1646" s="219"/>
      <c r="I1646" s="219"/>
      <c r="J1646" s="219"/>
      <c r="K1646" s="219"/>
      <c r="L1646" s="219"/>
      <c r="M1646" s="219"/>
      <c r="N1646" s="219"/>
      <c r="O1646" s="219"/>
      <c r="P1646" s="219"/>
      <c r="Q1646" s="219"/>
      <c r="R1646" s="219"/>
      <c r="S1646" s="219"/>
      <c r="T1646" s="219"/>
      <c r="U1646" s="219"/>
      <c r="V1646" s="219"/>
      <c r="W1646" s="219"/>
      <c r="X1646" s="219"/>
      <c r="Y1646" s="219"/>
      <c r="Z1646" s="219"/>
      <c r="AA1646" s="219"/>
      <c r="AB1646" s="219"/>
      <c r="AC1646" s="219"/>
      <c r="AD1646" s="219"/>
      <c r="AE1646" s="219"/>
      <c r="AF1646" s="219"/>
      <c r="AG1646" s="219"/>
      <c r="AH1646" s="219"/>
      <c r="AI1646" s="219"/>
      <c r="AJ1646" s="219"/>
      <c r="AK1646" s="219"/>
      <c r="AL1646" s="219"/>
      <c r="AM1646" s="219"/>
      <c r="AN1646" s="219"/>
      <c r="AO1646" s="219"/>
      <c r="AP1646" s="219"/>
      <c r="AQ1646" s="219"/>
      <c r="AR1646" s="219"/>
      <c r="AS1646" s="219"/>
      <c r="AT1646" s="219"/>
      <c r="AU1646" s="219"/>
      <c r="AV1646" s="219"/>
      <c r="AW1646" s="219"/>
      <c r="AX1646" s="219"/>
      <c r="AY1646" s="219"/>
    </row>
    <row r="1647" spans="1:51" ht="18" x14ac:dyDescent="0.2">
      <c r="A1647" s="256"/>
      <c r="B1647" s="219"/>
      <c r="C1647" s="219"/>
      <c r="D1647" s="219"/>
      <c r="E1647" s="219"/>
      <c r="F1647" s="219"/>
      <c r="G1647" s="219"/>
      <c r="H1647" s="219"/>
      <c r="I1647" s="219"/>
      <c r="J1647" s="219"/>
      <c r="K1647" s="219"/>
      <c r="L1647" s="219"/>
      <c r="M1647" s="219"/>
      <c r="N1647" s="219"/>
      <c r="O1647" s="219"/>
      <c r="P1647" s="219"/>
      <c r="Q1647" s="219"/>
      <c r="R1647" s="219"/>
      <c r="S1647" s="219"/>
      <c r="T1647" s="219"/>
      <c r="U1647" s="219"/>
      <c r="V1647" s="219"/>
      <c r="W1647" s="219"/>
      <c r="X1647" s="219"/>
      <c r="Y1647" s="219"/>
      <c r="Z1647" s="219"/>
      <c r="AA1647" s="219"/>
      <c r="AB1647" s="219"/>
      <c r="AC1647" s="219"/>
      <c r="AD1647" s="219"/>
      <c r="AE1647" s="219"/>
      <c r="AF1647" s="219"/>
      <c r="AG1647" s="219"/>
      <c r="AH1647" s="219"/>
      <c r="AI1647" s="219"/>
      <c r="AJ1647" s="219"/>
      <c r="AK1647" s="219"/>
      <c r="AL1647" s="219"/>
      <c r="AM1647" s="219"/>
      <c r="AN1647" s="219"/>
      <c r="AO1647" s="219"/>
      <c r="AP1647" s="219"/>
      <c r="AQ1647" s="219"/>
      <c r="AR1647" s="219"/>
      <c r="AS1647" s="219"/>
      <c r="AT1647" s="219"/>
      <c r="AU1647" s="219"/>
      <c r="AV1647" s="219"/>
      <c r="AW1647" s="219"/>
      <c r="AX1647" s="219"/>
      <c r="AY1647" s="219"/>
    </row>
    <row r="1648" spans="1:51" ht="18" x14ac:dyDescent="0.2">
      <c r="A1648" s="256"/>
      <c r="B1648" s="219"/>
      <c r="C1648" s="219"/>
      <c r="D1648" s="219"/>
      <c r="E1648" s="219"/>
      <c r="F1648" s="219"/>
      <c r="G1648" s="219"/>
      <c r="H1648" s="219"/>
      <c r="I1648" s="219"/>
      <c r="J1648" s="219"/>
      <c r="K1648" s="219"/>
      <c r="L1648" s="219"/>
      <c r="M1648" s="219"/>
      <c r="N1648" s="219"/>
      <c r="O1648" s="219"/>
      <c r="P1648" s="219"/>
      <c r="Q1648" s="219"/>
      <c r="R1648" s="219"/>
      <c r="S1648" s="219"/>
      <c r="T1648" s="219"/>
      <c r="U1648" s="219"/>
      <c r="V1648" s="219"/>
      <c r="W1648" s="219"/>
      <c r="X1648" s="219"/>
      <c r="Y1648" s="219"/>
      <c r="Z1648" s="219"/>
      <c r="AA1648" s="219"/>
      <c r="AB1648" s="219"/>
      <c r="AC1648" s="219"/>
      <c r="AD1648" s="219"/>
      <c r="AE1648" s="219"/>
      <c r="AF1648" s="219"/>
      <c r="AG1648" s="219"/>
      <c r="AH1648" s="219"/>
      <c r="AI1648" s="219"/>
      <c r="AJ1648" s="219"/>
      <c r="AK1648" s="219"/>
      <c r="AL1648" s="219"/>
      <c r="AM1648" s="219"/>
      <c r="AN1648" s="219"/>
      <c r="AO1648" s="219"/>
      <c r="AP1648" s="219"/>
      <c r="AQ1648" s="219"/>
      <c r="AR1648" s="219"/>
      <c r="AS1648" s="219"/>
      <c r="AT1648" s="219"/>
      <c r="AU1648" s="219"/>
      <c r="AV1648" s="219"/>
      <c r="AW1648" s="219"/>
      <c r="AX1648" s="219"/>
      <c r="AY1648" s="219"/>
    </row>
    <row r="1649" spans="1:51" ht="18" x14ac:dyDescent="0.2">
      <c r="A1649" s="256"/>
      <c r="B1649" s="219"/>
      <c r="C1649" s="219"/>
      <c r="D1649" s="219"/>
      <c r="E1649" s="219"/>
      <c r="F1649" s="219"/>
      <c r="G1649" s="219"/>
      <c r="H1649" s="219"/>
      <c r="I1649" s="219"/>
      <c r="J1649" s="219"/>
      <c r="K1649" s="219"/>
      <c r="L1649" s="219"/>
      <c r="M1649" s="219"/>
      <c r="N1649" s="219"/>
      <c r="O1649" s="219"/>
      <c r="P1649" s="219"/>
      <c r="Q1649" s="219"/>
      <c r="R1649" s="219"/>
      <c r="S1649" s="219"/>
      <c r="T1649" s="219"/>
      <c r="U1649" s="219"/>
      <c r="V1649" s="219"/>
      <c r="W1649" s="219"/>
      <c r="X1649" s="219"/>
      <c r="Y1649" s="219"/>
      <c r="Z1649" s="219"/>
      <c r="AA1649" s="219"/>
      <c r="AB1649" s="219"/>
      <c r="AC1649" s="219"/>
      <c r="AD1649" s="219"/>
      <c r="AE1649" s="219"/>
      <c r="AF1649" s="219"/>
      <c r="AG1649" s="219"/>
      <c r="AH1649" s="219"/>
      <c r="AI1649" s="219"/>
      <c r="AJ1649" s="219"/>
      <c r="AK1649" s="219"/>
      <c r="AL1649" s="219"/>
      <c r="AM1649" s="219"/>
      <c r="AN1649" s="219"/>
      <c r="AO1649" s="219"/>
      <c r="AP1649" s="219"/>
      <c r="AQ1649" s="219"/>
      <c r="AR1649" s="219"/>
      <c r="AS1649" s="219"/>
      <c r="AT1649" s="219"/>
      <c r="AU1649" s="219"/>
      <c r="AV1649" s="219"/>
      <c r="AW1649" s="219"/>
      <c r="AX1649" s="219"/>
      <c r="AY1649" s="219"/>
    </row>
    <row r="1650" spans="1:51" ht="18" x14ac:dyDescent="0.2">
      <c r="A1650" s="256"/>
      <c r="B1650" s="219"/>
      <c r="C1650" s="219"/>
      <c r="D1650" s="219"/>
      <c r="E1650" s="219"/>
      <c r="F1650" s="219"/>
      <c r="G1650" s="219"/>
      <c r="H1650" s="219"/>
      <c r="I1650" s="219"/>
      <c r="J1650" s="219"/>
      <c r="K1650" s="219"/>
      <c r="L1650" s="219"/>
      <c r="M1650" s="219"/>
      <c r="N1650" s="219"/>
      <c r="O1650" s="219"/>
      <c r="P1650" s="219"/>
      <c r="Q1650" s="219"/>
      <c r="R1650" s="219"/>
      <c r="S1650" s="219"/>
      <c r="T1650" s="219"/>
      <c r="U1650" s="219"/>
      <c r="V1650" s="219"/>
      <c r="W1650" s="219"/>
      <c r="X1650" s="219"/>
      <c r="Y1650" s="219"/>
      <c r="Z1650" s="219"/>
      <c r="AA1650" s="219"/>
      <c r="AB1650" s="219"/>
      <c r="AC1650" s="219"/>
      <c r="AD1650" s="219"/>
      <c r="AE1650" s="219"/>
      <c r="AF1650" s="219"/>
      <c r="AG1650" s="219"/>
      <c r="AH1650" s="219"/>
      <c r="AI1650" s="219"/>
      <c r="AJ1650" s="219"/>
      <c r="AK1650" s="219"/>
      <c r="AL1650" s="219"/>
      <c r="AM1650" s="219"/>
      <c r="AN1650" s="219"/>
      <c r="AO1650" s="219"/>
      <c r="AP1650" s="219"/>
      <c r="AQ1650" s="219"/>
      <c r="AR1650" s="219"/>
      <c r="AS1650" s="219"/>
      <c r="AT1650" s="219"/>
      <c r="AU1650" s="219"/>
      <c r="AV1650" s="219"/>
      <c r="AW1650" s="219"/>
      <c r="AX1650" s="219"/>
      <c r="AY1650" s="219"/>
    </row>
    <row r="1651" spans="1:51" ht="18" x14ac:dyDescent="0.2">
      <c r="A1651" s="256"/>
      <c r="B1651" s="219"/>
      <c r="C1651" s="219"/>
      <c r="D1651" s="219"/>
      <c r="E1651" s="219"/>
      <c r="F1651" s="219"/>
      <c r="G1651" s="219"/>
      <c r="H1651" s="219"/>
      <c r="I1651" s="219"/>
      <c r="J1651" s="219"/>
      <c r="K1651" s="219"/>
      <c r="L1651" s="219"/>
      <c r="M1651" s="219"/>
      <c r="N1651" s="219"/>
      <c r="O1651" s="219"/>
      <c r="P1651" s="219"/>
      <c r="Q1651" s="219"/>
      <c r="R1651" s="219"/>
      <c r="S1651" s="219"/>
      <c r="T1651" s="219"/>
      <c r="U1651" s="219"/>
      <c r="V1651" s="219"/>
      <c r="W1651" s="219"/>
      <c r="X1651" s="219"/>
      <c r="Y1651" s="219"/>
      <c r="Z1651" s="219"/>
      <c r="AA1651" s="219"/>
      <c r="AB1651" s="219"/>
      <c r="AC1651" s="219"/>
      <c r="AD1651" s="219"/>
      <c r="AE1651" s="219"/>
      <c r="AF1651" s="219"/>
      <c r="AG1651" s="219"/>
      <c r="AH1651" s="219"/>
      <c r="AI1651" s="219"/>
      <c r="AJ1651" s="219"/>
      <c r="AK1651" s="219"/>
      <c r="AL1651" s="219"/>
      <c r="AM1651" s="219"/>
      <c r="AN1651" s="219"/>
      <c r="AO1651" s="219"/>
      <c r="AP1651" s="219"/>
      <c r="AQ1651" s="219"/>
      <c r="AR1651" s="219"/>
      <c r="AS1651" s="219"/>
      <c r="AT1651" s="219"/>
      <c r="AU1651" s="219"/>
      <c r="AV1651" s="219"/>
      <c r="AW1651" s="219"/>
      <c r="AX1651" s="219"/>
      <c r="AY1651" s="219"/>
    </row>
    <row r="1652" spans="1:51" ht="18" x14ac:dyDescent="0.2">
      <c r="A1652" s="256"/>
      <c r="B1652" s="219"/>
      <c r="C1652" s="219"/>
      <c r="D1652" s="219"/>
      <c r="E1652" s="219"/>
      <c r="F1652" s="219"/>
      <c r="G1652" s="219"/>
      <c r="H1652" s="219"/>
      <c r="I1652" s="219"/>
      <c r="J1652" s="219"/>
      <c r="K1652" s="219"/>
      <c r="L1652" s="219"/>
      <c r="M1652" s="219"/>
      <c r="N1652" s="219"/>
      <c r="O1652" s="219"/>
      <c r="P1652" s="219"/>
      <c r="Q1652" s="219"/>
      <c r="R1652" s="219"/>
      <c r="S1652" s="219"/>
      <c r="T1652" s="219"/>
      <c r="U1652" s="219"/>
      <c r="V1652" s="219"/>
      <c r="W1652" s="219"/>
      <c r="X1652" s="219"/>
      <c r="Y1652" s="219"/>
      <c r="Z1652" s="219"/>
      <c r="AA1652" s="219"/>
      <c r="AB1652" s="219"/>
      <c r="AC1652" s="219"/>
      <c r="AD1652" s="219"/>
      <c r="AE1652" s="219"/>
      <c r="AF1652" s="219"/>
      <c r="AG1652" s="219"/>
      <c r="AH1652" s="219"/>
      <c r="AI1652" s="219"/>
      <c r="AJ1652" s="219"/>
      <c r="AK1652" s="219"/>
      <c r="AL1652" s="219"/>
      <c r="AM1652" s="219"/>
      <c r="AN1652" s="219"/>
      <c r="AO1652" s="219"/>
      <c r="AP1652" s="219"/>
      <c r="AQ1652" s="219"/>
      <c r="AR1652" s="219"/>
      <c r="AS1652" s="219"/>
      <c r="AT1652" s="219"/>
      <c r="AU1652" s="219"/>
      <c r="AV1652" s="219"/>
      <c r="AW1652" s="219"/>
      <c r="AX1652" s="219"/>
      <c r="AY1652" s="219"/>
    </row>
    <row r="1653" spans="1:51" ht="18" x14ac:dyDescent="0.2">
      <c r="A1653" s="256"/>
      <c r="B1653" s="219"/>
      <c r="C1653" s="219"/>
      <c r="D1653" s="219"/>
      <c r="E1653" s="219"/>
      <c r="F1653" s="219"/>
      <c r="G1653" s="219"/>
      <c r="H1653" s="219"/>
      <c r="I1653" s="219"/>
      <c r="J1653" s="219"/>
      <c r="K1653" s="219"/>
      <c r="L1653" s="219"/>
      <c r="M1653" s="219"/>
      <c r="N1653" s="219"/>
      <c r="O1653" s="219"/>
      <c r="P1653" s="219"/>
      <c r="Q1653" s="219"/>
      <c r="R1653" s="219"/>
      <c r="S1653" s="219"/>
      <c r="T1653" s="219"/>
      <c r="U1653" s="219"/>
      <c r="V1653" s="219"/>
      <c r="W1653" s="219"/>
      <c r="X1653" s="219"/>
      <c r="Y1653" s="219"/>
      <c r="Z1653" s="219"/>
      <c r="AA1653" s="219"/>
      <c r="AB1653" s="219"/>
      <c r="AC1653" s="219"/>
      <c r="AD1653" s="219"/>
      <c r="AE1653" s="219"/>
      <c r="AF1653" s="219"/>
      <c r="AG1653" s="219"/>
      <c r="AH1653" s="219"/>
      <c r="AI1653" s="219"/>
      <c r="AJ1653" s="219"/>
      <c r="AK1653" s="219"/>
      <c r="AL1653" s="219"/>
      <c r="AM1653" s="219"/>
      <c r="AN1653" s="219"/>
      <c r="AO1653" s="219"/>
      <c r="AP1653" s="219"/>
      <c r="AQ1653" s="219"/>
      <c r="AR1653" s="219"/>
      <c r="AS1653" s="219"/>
      <c r="AT1653" s="219"/>
      <c r="AU1653" s="219"/>
      <c r="AV1653" s="219"/>
      <c r="AW1653" s="219"/>
      <c r="AX1653" s="219"/>
      <c r="AY1653" s="219"/>
    </row>
    <row r="1654" spans="1:51" ht="18" x14ac:dyDescent="0.2">
      <c r="A1654" s="256"/>
      <c r="B1654" s="219"/>
      <c r="C1654" s="219"/>
      <c r="D1654" s="219"/>
      <c r="E1654" s="219"/>
      <c r="F1654" s="219"/>
      <c r="G1654" s="219"/>
      <c r="H1654" s="219"/>
      <c r="I1654" s="219"/>
      <c r="J1654" s="219"/>
      <c r="K1654" s="219"/>
      <c r="L1654" s="219"/>
      <c r="M1654" s="219"/>
      <c r="N1654" s="219"/>
      <c r="O1654" s="219"/>
      <c r="P1654" s="219"/>
      <c r="Q1654" s="219"/>
      <c r="R1654" s="219"/>
      <c r="S1654" s="219"/>
      <c r="T1654" s="219"/>
      <c r="U1654" s="219"/>
      <c r="V1654" s="219"/>
      <c r="W1654" s="219"/>
      <c r="X1654" s="219"/>
      <c r="Y1654" s="219"/>
      <c r="Z1654" s="219"/>
      <c r="AA1654" s="219"/>
      <c r="AB1654" s="219"/>
      <c r="AC1654" s="219"/>
      <c r="AD1654" s="219"/>
      <c r="AE1654" s="219"/>
      <c r="AF1654" s="219"/>
      <c r="AG1654" s="219"/>
      <c r="AH1654" s="219"/>
      <c r="AI1654" s="219"/>
      <c r="AJ1654" s="219"/>
      <c r="AK1654" s="219"/>
      <c r="AL1654" s="219"/>
      <c r="AM1654" s="219"/>
      <c r="AN1654" s="219"/>
      <c r="AO1654" s="219"/>
      <c r="AP1654" s="219"/>
      <c r="AQ1654" s="219"/>
      <c r="AR1654" s="219"/>
      <c r="AS1654" s="219"/>
      <c r="AT1654" s="219"/>
      <c r="AU1654" s="219"/>
      <c r="AV1654" s="219"/>
      <c r="AW1654" s="219"/>
      <c r="AX1654" s="219"/>
      <c r="AY1654" s="219"/>
    </row>
    <row r="1655" spans="1:51" ht="18" x14ac:dyDescent="0.2">
      <c r="A1655" s="256"/>
      <c r="B1655" s="219"/>
      <c r="C1655" s="219"/>
      <c r="D1655" s="219"/>
      <c r="E1655" s="219"/>
      <c r="F1655" s="219"/>
      <c r="G1655" s="219"/>
      <c r="H1655" s="219"/>
      <c r="I1655" s="219"/>
      <c r="J1655" s="219"/>
      <c r="K1655" s="219"/>
      <c r="L1655" s="219"/>
      <c r="M1655" s="219"/>
      <c r="N1655" s="219"/>
      <c r="O1655" s="219"/>
      <c r="P1655" s="219"/>
      <c r="Q1655" s="219"/>
      <c r="R1655" s="219"/>
      <c r="S1655" s="219"/>
      <c r="T1655" s="219"/>
      <c r="U1655" s="219"/>
      <c r="V1655" s="219"/>
      <c r="W1655" s="219"/>
      <c r="X1655" s="219"/>
      <c r="Y1655" s="219"/>
      <c r="Z1655" s="219"/>
      <c r="AA1655" s="219"/>
      <c r="AB1655" s="219"/>
      <c r="AC1655" s="219"/>
      <c r="AD1655" s="219"/>
      <c r="AE1655" s="219"/>
      <c r="AF1655" s="219"/>
      <c r="AG1655" s="219"/>
      <c r="AH1655" s="219"/>
      <c r="AI1655" s="219"/>
      <c r="AJ1655" s="219"/>
      <c r="AK1655" s="219"/>
      <c r="AL1655" s="219"/>
      <c r="AM1655" s="219"/>
      <c r="AN1655" s="219"/>
      <c r="AO1655" s="219"/>
      <c r="AP1655" s="219"/>
      <c r="AQ1655" s="219"/>
      <c r="AR1655" s="219"/>
      <c r="AS1655" s="219"/>
      <c r="AT1655" s="219"/>
      <c r="AU1655" s="219"/>
      <c r="AV1655" s="219"/>
      <c r="AW1655" s="219"/>
      <c r="AX1655" s="219"/>
      <c r="AY1655" s="219"/>
    </row>
    <row r="1656" spans="1:51" ht="18" x14ac:dyDescent="0.2">
      <c r="A1656" s="256"/>
      <c r="B1656" s="219"/>
      <c r="C1656" s="219"/>
      <c r="D1656" s="219"/>
      <c r="E1656" s="219"/>
      <c r="F1656" s="219"/>
      <c r="G1656" s="219"/>
      <c r="H1656" s="219"/>
      <c r="I1656" s="219"/>
      <c r="J1656" s="219"/>
      <c r="K1656" s="219"/>
      <c r="L1656" s="219"/>
      <c r="M1656" s="219"/>
      <c r="N1656" s="219"/>
      <c r="O1656" s="219"/>
      <c r="P1656" s="219"/>
      <c r="Q1656" s="219"/>
      <c r="R1656" s="219"/>
      <c r="S1656" s="219"/>
      <c r="T1656" s="219"/>
      <c r="U1656" s="219"/>
      <c r="V1656" s="219"/>
      <c r="W1656" s="219"/>
      <c r="X1656" s="219"/>
      <c r="Y1656" s="219"/>
      <c r="Z1656" s="219"/>
      <c r="AA1656" s="219"/>
      <c r="AB1656" s="219"/>
      <c r="AC1656" s="219"/>
      <c r="AD1656" s="219"/>
      <c r="AE1656" s="219"/>
      <c r="AF1656" s="219"/>
      <c r="AG1656" s="219"/>
      <c r="AH1656" s="219"/>
      <c r="AI1656" s="219"/>
      <c r="AJ1656" s="219"/>
      <c r="AK1656" s="219"/>
      <c r="AL1656" s="219"/>
      <c r="AM1656" s="219"/>
      <c r="AN1656" s="219"/>
      <c r="AO1656" s="219"/>
      <c r="AP1656" s="219"/>
      <c r="AQ1656" s="219"/>
      <c r="AR1656" s="219"/>
      <c r="AS1656" s="219"/>
      <c r="AT1656" s="219"/>
      <c r="AU1656" s="219"/>
      <c r="AV1656" s="219"/>
      <c r="AW1656" s="219"/>
      <c r="AX1656" s="219"/>
      <c r="AY1656" s="219"/>
    </row>
    <row r="1657" spans="1:51" ht="18" x14ac:dyDescent="0.2">
      <c r="A1657" s="256"/>
      <c r="B1657" s="219"/>
      <c r="C1657" s="219"/>
      <c r="D1657" s="219"/>
      <c r="E1657" s="219"/>
      <c r="F1657" s="219"/>
      <c r="G1657" s="219"/>
      <c r="H1657" s="219"/>
      <c r="I1657" s="219"/>
      <c r="J1657" s="219"/>
      <c r="K1657" s="219"/>
      <c r="L1657" s="219"/>
      <c r="M1657" s="219"/>
      <c r="N1657" s="219"/>
      <c r="O1657" s="219"/>
      <c r="P1657" s="219"/>
      <c r="Q1657" s="219"/>
      <c r="R1657" s="219"/>
      <c r="S1657" s="219"/>
      <c r="T1657" s="219"/>
      <c r="U1657" s="219"/>
      <c r="V1657" s="219"/>
      <c r="W1657" s="219"/>
      <c r="X1657" s="219"/>
      <c r="Y1657" s="219"/>
      <c r="Z1657" s="219"/>
      <c r="AA1657" s="219"/>
      <c r="AB1657" s="219"/>
      <c r="AC1657" s="219"/>
      <c r="AD1657" s="219"/>
      <c r="AE1657" s="219"/>
      <c r="AF1657" s="219"/>
      <c r="AG1657" s="219"/>
      <c r="AH1657" s="219"/>
      <c r="AI1657" s="219"/>
      <c r="AJ1657" s="219"/>
      <c r="AK1657" s="219"/>
      <c r="AL1657" s="219"/>
      <c r="AM1657" s="219"/>
      <c r="AN1657" s="219"/>
      <c r="AO1657" s="219"/>
      <c r="AP1657" s="219"/>
      <c r="AQ1657" s="219"/>
      <c r="AR1657" s="219"/>
      <c r="AS1657" s="219"/>
      <c r="AT1657" s="219"/>
      <c r="AU1657" s="219"/>
      <c r="AV1657" s="219"/>
      <c r="AW1657" s="219"/>
      <c r="AX1657" s="219"/>
      <c r="AY1657" s="219"/>
    </row>
    <row r="1658" spans="1:51" ht="18" x14ac:dyDescent="0.2">
      <c r="A1658" s="256"/>
      <c r="B1658" s="219"/>
      <c r="C1658" s="219"/>
      <c r="D1658" s="219"/>
      <c r="E1658" s="219"/>
      <c r="F1658" s="219"/>
      <c r="G1658" s="219"/>
      <c r="H1658" s="219"/>
      <c r="I1658" s="219"/>
      <c r="J1658" s="219"/>
      <c r="K1658" s="219"/>
      <c r="L1658" s="219"/>
      <c r="M1658" s="219"/>
      <c r="N1658" s="219"/>
      <c r="O1658" s="219"/>
      <c r="P1658" s="219"/>
      <c r="Q1658" s="219"/>
      <c r="R1658" s="219"/>
      <c r="S1658" s="219"/>
      <c r="T1658" s="219"/>
      <c r="U1658" s="219"/>
      <c r="V1658" s="219"/>
      <c r="W1658" s="219"/>
      <c r="X1658" s="219"/>
      <c r="Y1658" s="219"/>
      <c r="Z1658" s="219"/>
      <c r="AA1658" s="219"/>
      <c r="AB1658" s="219"/>
      <c r="AC1658" s="219"/>
      <c r="AD1658" s="219"/>
      <c r="AE1658" s="219"/>
      <c r="AF1658" s="219"/>
      <c r="AG1658" s="219"/>
      <c r="AH1658" s="219"/>
      <c r="AI1658" s="219"/>
      <c r="AJ1658" s="219"/>
      <c r="AK1658" s="219"/>
      <c r="AL1658" s="219"/>
      <c r="AM1658" s="219"/>
      <c r="AN1658" s="219"/>
      <c r="AO1658" s="219"/>
      <c r="AP1658" s="219"/>
      <c r="AQ1658" s="219"/>
      <c r="AR1658" s="219"/>
      <c r="AS1658" s="219"/>
      <c r="AT1658" s="219"/>
      <c r="AU1658" s="219"/>
      <c r="AV1658" s="219"/>
      <c r="AW1658" s="219"/>
      <c r="AX1658" s="219"/>
      <c r="AY1658" s="219"/>
    </row>
    <row r="1659" spans="1:51" ht="18" x14ac:dyDescent="0.2">
      <c r="A1659" s="256"/>
      <c r="B1659" s="219"/>
      <c r="C1659" s="219"/>
      <c r="D1659" s="219"/>
      <c r="E1659" s="219"/>
      <c r="F1659" s="219"/>
      <c r="G1659" s="219"/>
      <c r="H1659" s="219"/>
      <c r="I1659" s="219"/>
      <c r="J1659" s="219"/>
      <c r="K1659" s="219"/>
      <c r="L1659" s="219"/>
      <c r="M1659" s="219"/>
      <c r="N1659" s="219"/>
      <c r="O1659" s="219"/>
      <c r="P1659" s="219"/>
      <c r="Q1659" s="219"/>
      <c r="R1659" s="219"/>
      <c r="S1659" s="219"/>
      <c r="T1659" s="219"/>
      <c r="U1659" s="219"/>
      <c r="V1659" s="219"/>
      <c r="W1659" s="219"/>
      <c r="X1659" s="219"/>
      <c r="Y1659" s="219"/>
      <c r="Z1659" s="219"/>
      <c r="AA1659" s="219"/>
      <c r="AB1659" s="219"/>
      <c r="AC1659" s="219"/>
      <c r="AD1659" s="219"/>
      <c r="AE1659" s="219"/>
      <c r="AF1659" s="219"/>
      <c r="AG1659" s="219"/>
      <c r="AH1659" s="219"/>
      <c r="AI1659" s="219"/>
      <c r="AJ1659" s="219"/>
      <c r="AK1659" s="219"/>
      <c r="AL1659" s="219"/>
      <c r="AM1659" s="219"/>
      <c r="AN1659" s="219"/>
      <c r="AO1659" s="219"/>
      <c r="AP1659" s="219"/>
      <c r="AQ1659" s="219"/>
      <c r="AR1659" s="219"/>
      <c r="AS1659" s="219"/>
      <c r="AT1659" s="219"/>
      <c r="AU1659" s="219"/>
      <c r="AV1659" s="219"/>
      <c r="AW1659" s="219"/>
      <c r="AX1659" s="219"/>
      <c r="AY1659" s="219"/>
    </row>
    <row r="1660" spans="1:51" ht="18" x14ac:dyDescent="0.2">
      <c r="A1660" s="256"/>
      <c r="B1660" s="219"/>
      <c r="C1660" s="219"/>
      <c r="D1660" s="219"/>
      <c r="E1660" s="219"/>
      <c r="F1660" s="219"/>
      <c r="G1660" s="219"/>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row>
    <row r="1661" spans="1:51" ht="18" x14ac:dyDescent="0.2">
      <c r="A1661" s="256"/>
      <c r="B1661" s="219"/>
      <c r="C1661" s="219"/>
      <c r="D1661" s="219"/>
      <c r="E1661" s="219"/>
      <c r="F1661" s="219"/>
      <c r="G1661" s="219"/>
      <c r="H1661" s="219"/>
      <c r="I1661" s="219"/>
      <c r="J1661" s="219"/>
      <c r="K1661" s="219"/>
      <c r="L1661" s="219"/>
      <c r="M1661" s="219"/>
      <c r="N1661" s="219"/>
      <c r="O1661" s="219"/>
      <c r="P1661" s="219"/>
      <c r="Q1661" s="219"/>
      <c r="R1661" s="219"/>
      <c r="S1661" s="219"/>
      <c r="T1661" s="219"/>
      <c r="U1661" s="219"/>
      <c r="V1661" s="219"/>
      <c r="W1661" s="219"/>
      <c r="X1661" s="219"/>
      <c r="Y1661" s="219"/>
      <c r="Z1661" s="219"/>
      <c r="AA1661" s="219"/>
      <c r="AB1661" s="219"/>
      <c r="AC1661" s="219"/>
      <c r="AD1661" s="219"/>
      <c r="AE1661" s="219"/>
      <c r="AF1661" s="219"/>
      <c r="AG1661" s="219"/>
      <c r="AH1661" s="219"/>
      <c r="AI1661" s="219"/>
      <c r="AJ1661" s="219"/>
      <c r="AK1661" s="219"/>
      <c r="AL1661" s="219"/>
      <c r="AM1661" s="219"/>
      <c r="AN1661" s="219"/>
      <c r="AO1661" s="219"/>
      <c r="AP1661" s="219"/>
      <c r="AQ1661" s="219"/>
      <c r="AR1661" s="219"/>
      <c r="AS1661" s="219"/>
      <c r="AT1661" s="219"/>
      <c r="AU1661" s="219"/>
      <c r="AV1661" s="219"/>
      <c r="AW1661" s="219"/>
      <c r="AX1661" s="219"/>
      <c r="AY1661" s="219"/>
    </row>
    <row r="1662" spans="1:51" ht="18" x14ac:dyDescent="0.2">
      <c r="A1662" s="256"/>
      <c r="B1662" s="219"/>
      <c r="C1662" s="219"/>
      <c r="D1662" s="219"/>
      <c r="E1662" s="219"/>
      <c r="F1662" s="219"/>
      <c r="G1662" s="219"/>
      <c r="H1662" s="219"/>
      <c r="I1662" s="219"/>
      <c r="J1662" s="219"/>
      <c r="K1662" s="219"/>
      <c r="L1662" s="219"/>
      <c r="M1662" s="219"/>
      <c r="N1662" s="219"/>
      <c r="O1662" s="219"/>
      <c r="P1662" s="219"/>
      <c r="Q1662" s="219"/>
      <c r="R1662" s="219"/>
      <c r="S1662" s="219"/>
      <c r="T1662" s="219"/>
      <c r="U1662" s="219"/>
      <c r="V1662" s="219"/>
      <c r="W1662" s="219"/>
      <c r="X1662" s="219"/>
      <c r="Y1662" s="219"/>
      <c r="Z1662" s="219"/>
      <c r="AA1662" s="219"/>
      <c r="AB1662" s="219"/>
      <c r="AC1662" s="219"/>
      <c r="AD1662" s="219"/>
      <c r="AE1662" s="219"/>
      <c r="AF1662" s="219"/>
      <c r="AG1662" s="219"/>
      <c r="AH1662" s="219"/>
      <c r="AI1662" s="219"/>
      <c r="AJ1662" s="219"/>
      <c r="AK1662" s="219"/>
      <c r="AL1662" s="219"/>
      <c r="AM1662" s="219"/>
      <c r="AN1662" s="219"/>
      <c r="AO1662" s="219"/>
      <c r="AP1662" s="219"/>
      <c r="AQ1662" s="219"/>
      <c r="AR1662" s="219"/>
      <c r="AS1662" s="219"/>
      <c r="AT1662" s="219"/>
      <c r="AU1662" s="219"/>
      <c r="AV1662" s="219"/>
      <c r="AW1662" s="219"/>
      <c r="AX1662" s="219"/>
      <c r="AY1662" s="219"/>
    </row>
    <row r="1663" spans="1:51" ht="18" x14ac:dyDescent="0.2">
      <c r="A1663" s="256"/>
      <c r="B1663" s="219"/>
      <c r="C1663" s="219"/>
      <c r="D1663" s="219"/>
      <c r="E1663" s="219"/>
      <c r="F1663" s="219"/>
      <c r="G1663" s="219"/>
      <c r="H1663" s="219"/>
      <c r="I1663" s="219"/>
      <c r="J1663" s="219"/>
      <c r="K1663" s="219"/>
      <c r="L1663" s="219"/>
      <c r="M1663" s="219"/>
      <c r="N1663" s="219"/>
      <c r="O1663" s="219"/>
      <c r="P1663" s="219"/>
      <c r="Q1663" s="219"/>
      <c r="R1663" s="219"/>
      <c r="S1663" s="219"/>
      <c r="T1663" s="219"/>
      <c r="U1663" s="219"/>
      <c r="V1663" s="219"/>
      <c r="W1663" s="219"/>
      <c r="X1663" s="219"/>
      <c r="Y1663" s="219"/>
      <c r="Z1663" s="219"/>
      <c r="AA1663" s="219"/>
      <c r="AB1663" s="219"/>
      <c r="AC1663" s="219"/>
      <c r="AD1663" s="219"/>
      <c r="AE1663" s="219"/>
      <c r="AF1663" s="219"/>
      <c r="AG1663" s="219"/>
      <c r="AH1663" s="219"/>
      <c r="AI1663" s="219"/>
      <c r="AJ1663" s="219"/>
      <c r="AK1663" s="219"/>
      <c r="AL1663" s="219"/>
      <c r="AM1663" s="219"/>
      <c r="AN1663" s="219"/>
      <c r="AO1663" s="219"/>
      <c r="AP1663" s="219"/>
      <c r="AQ1663" s="219"/>
      <c r="AR1663" s="219"/>
      <c r="AS1663" s="219"/>
      <c r="AT1663" s="219"/>
      <c r="AU1663" s="219"/>
      <c r="AV1663" s="219"/>
      <c r="AW1663" s="219"/>
      <c r="AX1663" s="219"/>
      <c r="AY1663" s="219"/>
    </row>
    <row r="1664" spans="1:51" ht="18" x14ac:dyDescent="0.2">
      <c r="A1664" s="256"/>
      <c r="B1664" s="219"/>
      <c r="C1664" s="219"/>
      <c r="D1664" s="219"/>
      <c r="E1664" s="219"/>
      <c r="F1664" s="219"/>
      <c r="G1664" s="219"/>
      <c r="H1664" s="219"/>
      <c r="I1664" s="219"/>
      <c r="J1664" s="219"/>
      <c r="K1664" s="219"/>
      <c r="L1664" s="219"/>
      <c r="M1664" s="219"/>
      <c r="N1664" s="219"/>
      <c r="O1664" s="219"/>
      <c r="P1664" s="219"/>
      <c r="Q1664" s="219"/>
      <c r="R1664" s="219"/>
      <c r="S1664" s="219"/>
      <c r="T1664" s="219"/>
      <c r="U1664" s="219"/>
      <c r="V1664" s="219"/>
      <c r="W1664" s="219"/>
      <c r="X1664" s="219"/>
      <c r="Y1664" s="219"/>
      <c r="Z1664" s="219"/>
      <c r="AA1664" s="219"/>
      <c r="AB1664" s="219"/>
      <c r="AC1664" s="219"/>
      <c r="AD1664" s="219"/>
      <c r="AE1664" s="219"/>
      <c r="AF1664" s="219"/>
      <c r="AG1664" s="219"/>
      <c r="AH1664" s="219"/>
      <c r="AI1664" s="219"/>
      <c r="AJ1664" s="219"/>
      <c r="AK1664" s="219"/>
      <c r="AL1664" s="219"/>
      <c r="AM1664" s="219"/>
      <c r="AN1664" s="219"/>
      <c r="AO1664" s="219"/>
      <c r="AP1664" s="219"/>
      <c r="AQ1664" s="219"/>
      <c r="AR1664" s="219"/>
      <c r="AS1664" s="219"/>
      <c r="AT1664" s="219"/>
      <c r="AU1664" s="219"/>
      <c r="AV1664" s="219"/>
      <c r="AW1664" s="219"/>
      <c r="AX1664" s="219"/>
      <c r="AY1664" s="219"/>
    </row>
    <row r="1665" spans="1:51" ht="18" x14ac:dyDescent="0.2">
      <c r="A1665" s="256"/>
      <c r="B1665" s="219"/>
      <c r="C1665" s="219"/>
      <c r="D1665" s="219"/>
      <c r="E1665" s="219"/>
      <c r="F1665" s="219"/>
      <c r="G1665" s="219"/>
      <c r="H1665" s="219"/>
      <c r="I1665" s="219"/>
      <c r="J1665" s="219"/>
      <c r="K1665" s="219"/>
      <c r="L1665" s="219"/>
      <c r="M1665" s="219"/>
      <c r="N1665" s="219"/>
      <c r="O1665" s="219"/>
      <c r="P1665" s="219"/>
      <c r="Q1665" s="219"/>
      <c r="R1665" s="219"/>
      <c r="S1665" s="219"/>
      <c r="T1665" s="219"/>
      <c r="U1665" s="219"/>
      <c r="V1665" s="219"/>
      <c r="W1665" s="219"/>
      <c r="X1665" s="219"/>
      <c r="Y1665" s="219"/>
      <c r="Z1665" s="219"/>
      <c r="AA1665" s="219"/>
      <c r="AB1665" s="219"/>
      <c r="AC1665" s="219"/>
      <c r="AD1665" s="219"/>
      <c r="AE1665" s="219"/>
      <c r="AF1665" s="219"/>
      <c r="AG1665" s="219"/>
      <c r="AH1665" s="219"/>
      <c r="AI1665" s="219"/>
      <c r="AJ1665" s="219"/>
      <c r="AK1665" s="219"/>
      <c r="AL1665" s="219"/>
      <c r="AM1665" s="219"/>
      <c r="AN1665" s="219"/>
      <c r="AO1665" s="219"/>
      <c r="AP1665" s="219"/>
      <c r="AQ1665" s="219"/>
      <c r="AR1665" s="219"/>
      <c r="AS1665" s="219"/>
      <c r="AT1665" s="219"/>
      <c r="AU1665" s="219"/>
      <c r="AV1665" s="219"/>
      <c r="AW1665" s="219"/>
      <c r="AX1665" s="219"/>
      <c r="AY1665" s="219"/>
    </row>
    <row r="1666" spans="1:51" ht="18" x14ac:dyDescent="0.2">
      <c r="A1666" s="256"/>
      <c r="B1666" s="219"/>
      <c r="C1666" s="219"/>
      <c r="D1666" s="219"/>
      <c r="E1666" s="219"/>
      <c r="F1666" s="219"/>
      <c r="G1666" s="219"/>
      <c r="H1666" s="219"/>
      <c r="I1666" s="219"/>
      <c r="J1666" s="219"/>
      <c r="K1666" s="219"/>
      <c r="L1666" s="219"/>
      <c r="M1666" s="219"/>
      <c r="N1666" s="219"/>
      <c r="O1666" s="219"/>
      <c r="P1666" s="219"/>
      <c r="Q1666" s="219"/>
      <c r="R1666" s="219"/>
      <c r="S1666" s="219"/>
      <c r="T1666" s="219"/>
      <c r="U1666" s="219"/>
      <c r="V1666" s="219"/>
      <c r="W1666" s="219"/>
      <c r="X1666" s="219"/>
      <c r="Y1666" s="219"/>
      <c r="Z1666" s="219"/>
      <c r="AA1666" s="219"/>
      <c r="AB1666" s="219"/>
      <c r="AC1666" s="219"/>
      <c r="AD1666" s="219"/>
      <c r="AE1666" s="219"/>
      <c r="AF1666" s="219"/>
      <c r="AG1666" s="219"/>
      <c r="AH1666" s="219"/>
      <c r="AI1666" s="219"/>
      <c r="AJ1666" s="219"/>
      <c r="AK1666" s="219"/>
      <c r="AL1666" s="219"/>
      <c r="AM1666" s="219"/>
      <c r="AN1666" s="219"/>
      <c r="AO1666" s="219"/>
      <c r="AP1666" s="219"/>
      <c r="AQ1666" s="219"/>
      <c r="AR1666" s="219"/>
      <c r="AS1666" s="219"/>
      <c r="AT1666" s="219"/>
      <c r="AU1666" s="219"/>
      <c r="AV1666" s="219"/>
      <c r="AW1666" s="219"/>
      <c r="AX1666" s="219"/>
      <c r="AY1666" s="219"/>
    </row>
    <row r="1667" spans="1:51" ht="18" x14ac:dyDescent="0.2">
      <c r="A1667" s="256"/>
      <c r="B1667" s="219"/>
      <c r="C1667" s="219"/>
      <c r="D1667" s="219"/>
      <c r="E1667" s="219"/>
      <c r="F1667" s="219"/>
      <c r="G1667" s="219"/>
      <c r="H1667" s="219"/>
      <c r="I1667" s="219"/>
      <c r="J1667" s="219"/>
      <c r="K1667" s="219"/>
      <c r="L1667" s="219"/>
      <c r="M1667" s="219"/>
      <c r="N1667" s="219"/>
      <c r="O1667" s="219"/>
      <c r="P1667" s="219"/>
      <c r="Q1667" s="219"/>
      <c r="R1667" s="219"/>
      <c r="S1667" s="219"/>
      <c r="T1667" s="219"/>
      <c r="U1667" s="219"/>
      <c r="V1667" s="219"/>
      <c r="W1667" s="219"/>
      <c r="X1667" s="219"/>
      <c r="Y1667" s="219"/>
      <c r="Z1667" s="219"/>
      <c r="AA1667" s="219"/>
      <c r="AB1667" s="219"/>
      <c r="AC1667" s="219"/>
      <c r="AD1667" s="219"/>
      <c r="AE1667" s="219"/>
      <c r="AF1667" s="219"/>
      <c r="AG1667" s="219"/>
      <c r="AH1667" s="219"/>
      <c r="AI1667" s="219"/>
      <c r="AJ1667" s="219"/>
      <c r="AK1667" s="219"/>
      <c r="AL1667" s="219"/>
      <c r="AM1667" s="219"/>
      <c r="AN1667" s="219"/>
      <c r="AO1667" s="219"/>
      <c r="AP1667" s="219"/>
      <c r="AQ1667" s="219"/>
      <c r="AR1667" s="219"/>
      <c r="AS1667" s="219"/>
      <c r="AT1667" s="219"/>
      <c r="AU1667" s="219"/>
      <c r="AV1667" s="219"/>
      <c r="AW1667" s="219"/>
      <c r="AX1667" s="219"/>
      <c r="AY1667" s="219"/>
    </row>
    <row r="1668" spans="1:51" ht="18" x14ac:dyDescent="0.2">
      <c r="A1668" s="256"/>
      <c r="B1668" s="219"/>
      <c r="C1668" s="219"/>
      <c r="D1668" s="219"/>
      <c r="E1668" s="219"/>
      <c r="F1668" s="219"/>
      <c r="G1668" s="219"/>
      <c r="H1668" s="219"/>
      <c r="I1668" s="219"/>
      <c r="J1668" s="219"/>
      <c r="K1668" s="219"/>
      <c r="L1668" s="219"/>
      <c r="M1668" s="219"/>
      <c r="N1668" s="219"/>
      <c r="O1668" s="219"/>
      <c r="P1668" s="219"/>
      <c r="Q1668" s="219"/>
      <c r="R1668" s="219"/>
      <c r="S1668" s="219"/>
      <c r="T1668" s="219"/>
      <c r="U1668" s="219"/>
      <c r="V1668" s="219"/>
      <c r="W1668" s="219"/>
      <c r="X1668" s="219"/>
      <c r="Y1668" s="219"/>
      <c r="Z1668" s="219"/>
      <c r="AA1668" s="219"/>
      <c r="AB1668" s="219"/>
      <c r="AC1668" s="219"/>
      <c r="AD1668" s="219"/>
      <c r="AE1668" s="219"/>
      <c r="AF1668" s="219"/>
      <c r="AG1668" s="219"/>
      <c r="AH1668" s="219"/>
      <c r="AI1668" s="219"/>
      <c r="AJ1668" s="219"/>
      <c r="AK1668" s="219"/>
      <c r="AL1668" s="219"/>
      <c r="AM1668" s="219"/>
      <c r="AN1668" s="219"/>
      <c r="AO1668" s="219"/>
      <c r="AP1668" s="219"/>
      <c r="AQ1668" s="219"/>
      <c r="AR1668" s="219"/>
      <c r="AS1668" s="219"/>
      <c r="AT1668" s="219"/>
      <c r="AU1668" s="219"/>
      <c r="AV1668" s="219"/>
      <c r="AW1668" s="219"/>
      <c r="AX1668" s="219"/>
      <c r="AY1668" s="219"/>
    </row>
    <row r="1669" spans="1:51" ht="18" x14ac:dyDescent="0.2">
      <c r="A1669" s="256"/>
      <c r="B1669" s="219"/>
      <c r="C1669" s="219"/>
      <c r="D1669" s="219"/>
      <c r="E1669" s="219"/>
      <c r="F1669" s="219"/>
      <c r="G1669" s="219"/>
      <c r="H1669" s="219"/>
      <c r="I1669" s="219"/>
      <c r="J1669" s="219"/>
      <c r="K1669" s="219"/>
      <c r="L1669" s="219"/>
      <c r="M1669" s="219"/>
      <c r="N1669" s="219"/>
      <c r="O1669" s="219"/>
      <c r="P1669" s="219"/>
      <c r="Q1669" s="219"/>
      <c r="R1669" s="219"/>
      <c r="S1669" s="219"/>
      <c r="T1669" s="219"/>
      <c r="U1669" s="219"/>
      <c r="V1669" s="219"/>
      <c r="W1669" s="219"/>
      <c r="X1669" s="219"/>
      <c r="Y1669" s="219"/>
      <c r="Z1669" s="219"/>
      <c r="AA1669" s="219"/>
      <c r="AB1669" s="219"/>
      <c r="AC1669" s="219"/>
      <c r="AD1669" s="219"/>
      <c r="AE1669" s="219"/>
      <c r="AF1669" s="219"/>
      <c r="AG1669" s="219"/>
      <c r="AH1669" s="219"/>
      <c r="AI1669" s="219"/>
      <c r="AJ1669" s="219"/>
      <c r="AK1669" s="219"/>
      <c r="AL1669" s="219"/>
      <c r="AM1669" s="219"/>
      <c r="AN1669" s="219"/>
      <c r="AO1669" s="219"/>
      <c r="AP1669" s="219"/>
      <c r="AQ1669" s="219"/>
      <c r="AR1669" s="219"/>
      <c r="AS1669" s="219"/>
      <c r="AT1669" s="219"/>
      <c r="AU1669" s="219"/>
      <c r="AV1669" s="219"/>
      <c r="AW1669" s="219"/>
      <c r="AX1669" s="219"/>
      <c r="AY1669" s="219"/>
    </row>
    <row r="1670" spans="1:51" ht="18" x14ac:dyDescent="0.2">
      <c r="A1670" s="256"/>
      <c r="B1670" s="219"/>
      <c r="C1670" s="219"/>
      <c r="D1670" s="219"/>
      <c r="E1670" s="219"/>
      <c r="F1670" s="219"/>
      <c r="G1670" s="219"/>
      <c r="H1670" s="219"/>
      <c r="I1670" s="219"/>
      <c r="J1670" s="219"/>
      <c r="K1670" s="219"/>
      <c r="L1670" s="219"/>
      <c r="M1670" s="219"/>
      <c r="N1670" s="219"/>
      <c r="O1670" s="219"/>
      <c r="P1670" s="219"/>
      <c r="Q1670" s="219"/>
      <c r="R1670" s="219"/>
      <c r="S1670" s="219"/>
      <c r="T1670" s="219"/>
      <c r="U1670" s="219"/>
      <c r="V1670" s="219"/>
      <c r="W1670" s="219"/>
      <c r="X1670" s="219"/>
      <c r="Y1670" s="219"/>
      <c r="Z1670" s="219"/>
      <c r="AA1670" s="219"/>
      <c r="AB1670" s="219"/>
      <c r="AC1670" s="219"/>
      <c r="AD1670" s="219"/>
      <c r="AE1670" s="219"/>
      <c r="AF1670" s="219"/>
      <c r="AG1670" s="219"/>
      <c r="AH1670" s="219"/>
      <c r="AI1670" s="219"/>
      <c r="AJ1670" s="219"/>
      <c r="AK1670" s="219"/>
      <c r="AL1670" s="219"/>
      <c r="AM1670" s="219"/>
      <c r="AN1670" s="219"/>
      <c r="AO1670" s="219"/>
      <c r="AP1670" s="219"/>
      <c r="AQ1670" s="219"/>
      <c r="AR1670" s="219"/>
      <c r="AS1670" s="219"/>
      <c r="AT1670" s="219"/>
      <c r="AU1670" s="219"/>
      <c r="AV1670" s="219"/>
      <c r="AW1670" s="219"/>
      <c r="AX1670" s="219"/>
      <c r="AY1670" s="219"/>
    </row>
    <row r="1671" spans="1:51" ht="18" x14ac:dyDescent="0.2">
      <c r="A1671" s="256"/>
      <c r="B1671" s="219"/>
      <c r="C1671" s="219"/>
      <c r="D1671" s="219"/>
      <c r="E1671" s="219"/>
      <c r="F1671" s="219"/>
      <c r="G1671" s="219"/>
      <c r="H1671" s="219"/>
      <c r="I1671" s="219"/>
      <c r="J1671" s="219"/>
      <c r="K1671" s="219"/>
      <c r="L1671" s="219"/>
      <c r="M1671" s="219"/>
      <c r="N1671" s="219"/>
      <c r="O1671" s="219"/>
      <c r="P1671" s="219"/>
      <c r="Q1671" s="219"/>
      <c r="R1671" s="219"/>
      <c r="S1671" s="219"/>
      <c r="T1671" s="219"/>
      <c r="U1671" s="219"/>
      <c r="V1671" s="219"/>
      <c r="W1671" s="219"/>
      <c r="X1671" s="219"/>
      <c r="Y1671" s="219"/>
      <c r="Z1671" s="219"/>
      <c r="AA1671" s="219"/>
      <c r="AB1671" s="219"/>
      <c r="AC1671" s="219"/>
      <c r="AD1671" s="219"/>
      <c r="AE1671" s="219"/>
      <c r="AF1671" s="219"/>
      <c r="AG1671" s="219"/>
      <c r="AH1671" s="219"/>
      <c r="AI1671" s="219"/>
      <c r="AJ1671" s="219"/>
      <c r="AK1671" s="219"/>
      <c r="AL1671" s="219"/>
      <c r="AM1671" s="219"/>
      <c r="AN1671" s="219"/>
      <c r="AO1671" s="219"/>
      <c r="AP1671" s="219"/>
      <c r="AQ1671" s="219"/>
      <c r="AR1671" s="219"/>
      <c r="AS1671" s="219"/>
      <c r="AT1671" s="219"/>
      <c r="AU1671" s="219"/>
      <c r="AV1671" s="219"/>
      <c r="AW1671" s="219"/>
      <c r="AX1671" s="219"/>
      <c r="AY1671" s="219"/>
    </row>
    <row r="1672" spans="1:51" ht="18" x14ac:dyDescent="0.2">
      <c r="A1672" s="256"/>
      <c r="B1672" s="219"/>
      <c r="C1672" s="219"/>
      <c r="D1672" s="219"/>
      <c r="E1672" s="219"/>
      <c r="F1672" s="219"/>
      <c r="G1672" s="219"/>
      <c r="H1672" s="219"/>
      <c r="I1672" s="219"/>
      <c r="J1672" s="219"/>
      <c r="K1672" s="219"/>
      <c r="L1672" s="219"/>
      <c r="M1672" s="219"/>
      <c r="N1672" s="219"/>
      <c r="O1672" s="219"/>
      <c r="P1672" s="219"/>
      <c r="Q1672" s="219"/>
      <c r="R1672" s="219"/>
      <c r="S1672" s="219"/>
      <c r="T1672" s="219"/>
      <c r="U1672" s="219"/>
      <c r="V1672" s="219"/>
      <c r="W1672" s="219"/>
      <c r="X1672" s="219"/>
      <c r="Y1672" s="219"/>
      <c r="Z1672" s="219"/>
      <c r="AA1672" s="219"/>
      <c r="AB1672" s="219"/>
      <c r="AC1672" s="219"/>
      <c r="AD1672" s="219"/>
      <c r="AE1672" s="219"/>
      <c r="AF1672" s="219"/>
      <c r="AG1672" s="219"/>
      <c r="AH1672" s="219"/>
      <c r="AI1672" s="219"/>
      <c r="AJ1672" s="219"/>
      <c r="AK1672" s="219"/>
      <c r="AL1672" s="219"/>
      <c r="AM1672" s="219"/>
      <c r="AN1672" s="219"/>
      <c r="AO1672" s="219"/>
      <c r="AP1672" s="219"/>
      <c r="AQ1672" s="219"/>
      <c r="AR1672" s="219"/>
      <c r="AS1672" s="219"/>
      <c r="AT1672" s="219"/>
      <c r="AU1672" s="219"/>
      <c r="AV1672" s="219"/>
      <c r="AW1672" s="219"/>
      <c r="AX1672" s="219"/>
      <c r="AY1672" s="219"/>
    </row>
    <row r="1673" spans="1:51" ht="18" x14ac:dyDescent="0.2">
      <c r="A1673" s="256"/>
      <c r="B1673" s="219"/>
      <c r="C1673" s="219"/>
      <c r="D1673" s="219"/>
      <c r="E1673" s="219"/>
      <c r="F1673" s="219"/>
      <c r="G1673" s="219"/>
      <c r="H1673" s="219"/>
      <c r="I1673" s="219"/>
      <c r="J1673" s="219"/>
      <c r="K1673" s="219"/>
      <c r="L1673" s="219"/>
      <c r="M1673" s="219"/>
      <c r="N1673" s="219"/>
      <c r="O1673" s="219"/>
      <c r="P1673" s="219"/>
      <c r="Q1673" s="219"/>
      <c r="R1673" s="219"/>
      <c r="S1673" s="219"/>
      <c r="T1673" s="219"/>
      <c r="U1673" s="219"/>
      <c r="V1673" s="219"/>
      <c r="W1673" s="219"/>
      <c r="X1673" s="219"/>
      <c r="Y1673" s="219"/>
      <c r="Z1673" s="219"/>
      <c r="AA1673" s="219"/>
      <c r="AB1673" s="219"/>
      <c r="AC1673" s="219"/>
      <c r="AD1673" s="219"/>
      <c r="AE1673" s="219"/>
      <c r="AF1673" s="219"/>
      <c r="AG1673" s="219"/>
      <c r="AH1673" s="219"/>
      <c r="AI1673" s="219"/>
      <c r="AJ1673" s="219"/>
      <c r="AK1673" s="219"/>
      <c r="AL1673" s="219"/>
      <c r="AM1673" s="219"/>
      <c r="AN1673" s="219"/>
      <c r="AO1673" s="219"/>
      <c r="AP1673" s="219"/>
      <c r="AQ1673" s="219"/>
      <c r="AR1673" s="219"/>
      <c r="AS1673" s="219"/>
      <c r="AT1673" s="219"/>
      <c r="AU1673" s="219"/>
      <c r="AV1673" s="219"/>
      <c r="AW1673" s="219"/>
      <c r="AX1673" s="219"/>
      <c r="AY1673" s="219"/>
    </row>
    <row r="1674" spans="1:51" ht="18" x14ac:dyDescent="0.2">
      <c r="A1674" s="256"/>
      <c r="B1674" s="219"/>
      <c r="C1674" s="219"/>
      <c r="D1674" s="219"/>
      <c r="E1674" s="219"/>
      <c r="F1674" s="219"/>
      <c r="G1674" s="219"/>
      <c r="H1674" s="219"/>
      <c r="I1674" s="219"/>
      <c r="J1674" s="219"/>
      <c r="K1674" s="219"/>
      <c r="L1674" s="219"/>
      <c r="M1674" s="219"/>
      <c r="N1674" s="219"/>
      <c r="O1674" s="219"/>
      <c r="P1674" s="219"/>
      <c r="Q1674" s="219"/>
      <c r="R1674" s="219"/>
      <c r="S1674" s="219"/>
      <c r="T1674" s="219"/>
      <c r="U1674" s="219"/>
      <c r="V1674" s="219"/>
      <c r="W1674" s="219"/>
      <c r="X1674" s="219"/>
      <c r="Y1674" s="219"/>
      <c r="Z1674" s="219"/>
      <c r="AA1674" s="219"/>
      <c r="AB1674" s="219"/>
      <c r="AC1674" s="219"/>
      <c r="AD1674" s="219"/>
      <c r="AE1674" s="219"/>
      <c r="AF1674" s="219"/>
      <c r="AG1674" s="219"/>
      <c r="AH1674" s="219"/>
      <c r="AI1674" s="219"/>
      <c r="AJ1674" s="219"/>
      <c r="AK1674" s="219"/>
      <c r="AL1674" s="219"/>
      <c r="AM1674" s="219"/>
      <c r="AN1674" s="219"/>
      <c r="AO1674" s="219"/>
      <c r="AP1674" s="219"/>
      <c r="AQ1674" s="219"/>
      <c r="AR1674" s="219"/>
      <c r="AS1674" s="219"/>
      <c r="AT1674" s="219"/>
      <c r="AU1674" s="219"/>
      <c r="AV1674" s="219"/>
      <c r="AW1674" s="219"/>
      <c r="AX1674" s="219"/>
      <c r="AY1674" s="219"/>
    </row>
    <row r="1675" spans="1:51" ht="18" x14ac:dyDescent="0.2">
      <c r="A1675" s="256"/>
      <c r="B1675" s="219"/>
      <c r="C1675" s="219"/>
      <c r="D1675" s="219"/>
      <c r="E1675" s="219"/>
      <c r="F1675" s="219"/>
      <c r="G1675" s="219"/>
      <c r="H1675" s="219"/>
      <c r="I1675" s="219"/>
      <c r="J1675" s="219"/>
      <c r="K1675" s="219"/>
      <c r="L1675" s="219"/>
      <c r="M1675" s="219"/>
      <c r="N1675" s="219"/>
      <c r="O1675" s="219"/>
      <c r="P1675" s="219"/>
      <c r="Q1675" s="219"/>
      <c r="R1675" s="219"/>
      <c r="S1675" s="219"/>
      <c r="T1675" s="219"/>
      <c r="U1675" s="219"/>
      <c r="V1675" s="219"/>
      <c r="W1675" s="219"/>
      <c r="X1675" s="219"/>
      <c r="Y1675" s="219"/>
      <c r="Z1675" s="219"/>
      <c r="AA1675" s="219"/>
      <c r="AB1675" s="219"/>
      <c r="AC1675" s="219"/>
      <c r="AD1675" s="219"/>
      <c r="AE1675" s="219"/>
      <c r="AF1675" s="219"/>
      <c r="AG1675" s="219"/>
      <c r="AH1675" s="219"/>
      <c r="AI1675" s="219"/>
      <c r="AJ1675" s="219"/>
      <c r="AK1675" s="219"/>
      <c r="AL1675" s="219"/>
      <c r="AM1675" s="219"/>
      <c r="AN1675" s="219"/>
      <c r="AO1675" s="219"/>
      <c r="AP1675" s="219"/>
      <c r="AQ1675" s="219"/>
      <c r="AR1675" s="219"/>
      <c r="AS1675" s="219"/>
      <c r="AT1675" s="219"/>
      <c r="AU1675" s="219"/>
      <c r="AV1675" s="219"/>
      <c r="AW1675" s="219"/>
      <c r="AX1675" s="219"/>
      <c r="AY1675" s="219"/>
    </row>
    <row r="1676" spans="1:51" ht="18" x14ac:dyDescent="0.2">
      <c r="A1676" s="256"/>
      <c r="B1676" s="219"/>
      <c r="C1676" s="219"/>
      <c r="D1676" s="219"/>
      <c r="E1676" s="219"/>
      <c r="F1676" s="219"/>
      <c r="G1676" s="219"/>
      <c r="H1676" s="219"/>
      <c r="I1676" s="219"/>
      <c r="J1676" s="219"/>
      <c r="K1676" s="219"/>
      <c r="L1676" s="219"/>
      <c r="M1676" s="219"/>
      <c r="N1676" s="219"/>
      <c r="O1676" s="219"/>
      <c r="P1676" s="219"/>
      <c r="Q1676" s="219"/>
      <c r="R1676" s="219"/>
      <c r="S1676" s="219"/>
      <c r="T1676" s="219"/>
      <c r="U1676" s="219"/>
      <c r="V1676" s="219"/>
      <c r="W1676" s="219"/>
      <c r="X1676" s="219"/>
      <c r="Y1676" s="219"/>
      <c r="Z1676" s="219"/>
      <c r="AA1676" s="219"/>
      <c r="AB1676" s="219"/>
      <c r="AC1676" s="219"/>
      <c r="AD1676" s="219"/>
      <c r="AE1676" s="219"/>
      <c r="AF1676" s="219"/>
      <c r="AG1676" s="219"/>
      <c r="AH1676" s="219"/>
      <c r="AI1676" s="219"/>
      <c r="AJ1676" s="219"/>
      <c r="AK1676" s="219"/>
      <c r="AL1676" s="219"/>
      <c r="AM1676" s="219"/>
      <c r="AN1676" s="219"/>
      <c r="AO1676" s="219"/>
      <c r="AP1676" s="219"/>
      <c r="AQ1676" s="219"/>
      <c r="AR1676" s="219"/>
      <c r="AS1676" s="219"/>
      <c r="AT1676" s="219"/>
      <c r="AU1676" s="219"/>
      <c r="AV1676" s="219"/>
      <c r="AW1676" s="219"/>
      <c r="AX1676" s="219"/>
      <c r="AY1676" s="219"/>
    </row>
    <row r="1677" spans="1:51" ht="18" x14ac:dyDescent="0.2">
      <c r="A1677" s="256"/>
      <c r="B1677" s="219"/>
      <c r="C1677" s="219"/>
      <c r="D1677" s="219"/>
      <c r="E1677" s="219"/>
      <c r="F1677" s="219"/>
      <c r="G1677" s="219"/>
      <c r="H1677" s="219"/>
      <c r="I1677" s="219"/>
      <c r="J1677" s="219"/>
      <c r="K1677" s="219"/>
      <c r="L1677" s="219"/>
      <c r="M1677" s="219"/>
      <c r="N1677" s="219"/>
      <c r="O1677" s="219"/>
      <c r="P1677" s="219"/>
      <c r="Q1677" s="219"/>
      <c r="R1677" s="219"/>
      <c r="S1677" s="219"/>
      <c r="T1677" s="219"/>
      <c r="U1677" s="219"/>
      <c r="V1677" s="219"/>
      <c r="W1677" s="219"/>
      <c r="X1677" s="219"/>
      <c r="Y1677" s="219"/>
      <c r="Z1677" s="219"/>
      <c r="AA1677" s="219"/>
      <c r="AB1677" s="219"/>
      <c r="AC1677" s="219"/>
      <c r="AD1677" s="219"/>
      <c r="AE1677" s="219"/>
      <c r="AF1677" s="219"/>
      <c r="AG1677" s="219"/>
      <c r="AH1677" s="219"/>
      <c r="AI1677" s="219"/>
      <c r="AJ1677" s="219"/>
      <c r="AK1677" s="219"/>
      <c r="AL1677" s="219"/>
      <c r="AM1677" s="219"/>
      <c r="AN1677" s="219"/>
      <c r="AO1677" s="219"/>
      <c r="AP1677" s="219"/>
      <c r="AQ1677" s="219"/>
      <c r="AR1677" s="219"/>
      <c r="AS1677" s="219"/>
      <c r="AT1677" s="219"/>
      <c r="AU1677" s="219"/>
      <c r="AV1677" s="219"/>
      <c r="AW1677" s="219"/>
      <c r="AX1677" s="219"/>
      <c r="AY1677" s="219"/>
    </row>
    <row r="1678" spans="1:51" ht="18" x14ac:dyDescent="0.2">
      <c r="A1678" s="256"/>
      <c r="B1678" s="219"/>
      <c r="C1678" s="219"/>
      <c r="D1678" s="219"/>
      <c r="E1678" s="219"/>
      <c r="F1678" s="219"/>
      <c r="G1678" s="219"/>
      <c r="H1678" s="219"/>
      <c r="I1678" s="219"/>
      <c r="J1678" s="219"/>
      <c r="K1678" s="219"/>
      <c r="L1678" s="219"/>
      <c r="M1678" s="219"/>
      <c r="N1678" s="219"/>
      <c r="O1678" s="219"/>
      <c r="P1678" s="219"/>
      <c r="Q1678" s="219"/>
      <c r="R1678" s="219"/>
      <c r="S1678" s="219"/>
      <c r="T1678" s="219"/>
      <c r="U1678" s="219"/>
      <c r="V1678" s="219"/>
      <c r="W1678" s="219"/>
      <c r="X1678" s="219"/>
      <c r="Y1678" s="219"/>
      <c r="Z1678" s="219"/>
      <c r="AA1678" s="219"/>
      <c r="AB1678" s="219"/>
      <c r="AC1678" s="219"/>
      <c r="AD1678" s="219"/>
      <c r="AE1678" s="219"/>
      <c r="AF1678" s="219"/>
      <c r="AG1678" s="219"/>
      <c r="AH1678" s="219"/>
      <c r="AI1678" s="219"/>
      <c r="AJ1678" s="219"/>
      <c r="AK1678" s="219"/>
      <c r="AL1678" s="219"/>
      <c r="AM1678" s="219"/>
      <c r="AN1678" s="219"/>
      <c r="AO1678" s="219"/>
      <c r="AP1678" s="219"/>
      <c r="AQ1678" s="219"/>
      <c r="AR1678" s="219"/>
      <c r="AS1678" s="219"/>
      <c r="AT1678" s="219"/>
      <c r="AU1678" s="219"/>
      <c r="AV1678" s="219"/>
      <c r="AW1678" s="219"/>
      <c r="AX1678" s="219"/>
      <c r="AY1678" s="219"/>
    </row>
    <row r="1679" spans="1:51" ht="18" x14ac:dyDescent="0.2">
      <c r="A1679" s="256"/>
      <c r="B1679" s="219"/>
      <c r="C1679" s="219"/>
      <c r="D1679" s="219"/>
      <c r="E1679" s="219"/>
      <c r="F1679" s="219"/>
      <c r="G1679" s="219"/>
      <c r="H1679" s="219"/>
      <c r="I1679" s="219"/>
      <c r="J1679" s="219"/>
      <c r="K1679" s="219"/>
      <c r="L1679" s="219"/>
      <c r="M1679" s="219"/>
      <c r="N1679" s="219"/>
      <c r="O1679" s="219"/>
      <c r="P1679" s="219"/>
      <c r="Q1679" s="219"/>
      <c r="R1679" s="219"/>
      <c r="S1679" s="219"/>
      <c r="T1679" s="219"/>
      <c r="U1679" s="219"/>
      <c r="V1679" s="219"/>
      <c r="W1679" s="219"/>
      <c r="X1679" s="219"/>
      <c r="Y1679" s="219"/>
      <c r="Z1679" s="219"/>
      <c r="AA1679" s="219"/>
      <c r="AB1679" s="219"/>
      <c r="AC1679" s="219"/>
      <c r="AD1679" s="219"/>
      <c r="AE1679" s="219"/>
      <c r="AF1679" s="219"/>
      <c r="AG1679" s="219"/>
      <c r="AH1679" s="219"/>
      <c r="AI1679" s="219"/>
      <c r="AJ1679" s="219"/>
      <c r="AK1679" s="219"/>
      <c r="AL1679" s="219"/>
      <c r="AM1679" s="219"/>
      <c r="AN1679" s="219"/>
      <c r="AO1679" s="219"/>
      <c r="AP1679" s="219"/>
      <c r="AQ1679" s="219"/>
      <c r="AR1679" s="219"/>
      <c r="AS1679" s="219"/>
      <c r="AT1679" s="219"/>
      <c r="AU1679" s="219"/>
      <c r="AV1679" s="219"/>
      <c r="AW1679" s="219"/>
      <c r="AX1679" s="219"/>
      <c r="AY1679" s="219"/>
    </row>
    <row r="1680" spans="1:51" ht="18" x14ac:dyDescent="0.2">
      <c r="A1680" s="256"/>
      <c r="B1680" s="219"/>
      <c r="C1680" s="219"/>
      <c r="D1680" s="219"/>
      <c r="E1680" s="219"/>
      <c r="F1680" s="219"/>
      <c r="G1680" s="219"/>
      <c r="H1680" s="219"/>
      <c r="I1680" s="219"/>
      <c r="J1680" s="219"/>
      <c r="K1680" s="219"/>
      <c r="L1680" s="219"/>
      <c r="M1680" s="219"/>
      <c r="N1680" s="219"/>
      <c r="O1680" s="219"/>
      <c r="P1680" s="219"/>
      <c r="Q1680" s="219"/>
      <c r="R1680" s="219"/>
      <c r="S1680" s="219"/>
      <c r="T1680" s="219"/>
      <c r="U1680" s="219"/>
      <c r="V1680" s="219"/>
      <c r="W1680" s="219"/>
      <c r="X1680" s="219"/>
      <c r="Y1680" s="219"/>
      <c r="Z1680" s="219"/>
      <c r="AA1680" s="219"/>
      <c r="AB1680" s="219"/>
      <c r="AC1680" s="219"/>
      <c r="AD1680" s="219"/>
      <c r="AE1680" s="219"/>
      <c r="AF1680" s="219"/>
      <c r="AG1680" s="219"/>
      <c r="AH1680" s="219"/>
      <c r="AI1680" s="219"/>
      <c r="AJ1680" s="219"/>
      <c r="AK1680" s="219"/>
      <c r="AL1680" s="219"/>
      <c r="AM1680" s="219"/>
      <c r="AN1680" s="219"/>
      <c r="AO1680" s="219"/>
      <c r="AP1680" s="219"/>
      <c r="AQ1680" s="219"/>
      <c r="AR1680" s="219"/>
      <c r="AS1680" s="219"/>
      <c r="AT1680" s="219"/>
      <c r="AU1680" s="219"/>
      <c r="AV1680" s="219"/>
      <c r="AW1680" s="219"/>
      <c r="AX1680" s="219"/>
      <c r="AY1680" s="219"/>
    </row>
    <row r="1681" spans="1:51" ht="18" x14ac:dyDescent="0.2">
      <c r="A1681" s="256"/>
      <c r="B1681" s="219"/>
      <c r="C1681" s="219"/>
      <c r="D1681" s="219"/>
      <c r="E1681" s="219"/>
      <c r="F1681" s="219"/>
      <c r="G1681" s="219"/>
      <c r="H1681" s="219"/>
      <c r="I1681" s="219"/>
      <c r="J1681" s="219"/>
      <c r="K1681" s="219"/>
      <c r="L1681" s="219"/>
      <c r="M1681" s="219"/>
      <c r="N1681" s="219"/>
      <c r="O1681" s="219"/>
      <c r="P1681" s="219"/>
      <c r="Q1681" s="219"/>
      <c r="R1681" s="219"/>
      <c r="S1681" s="219"/>
      <c r="T1681" s="219"/>
      <c r="U1681" s="219"/>
      <c r="V1681" s="219"/>
      <c r="W1681" s="219"/>
      <c r="X1681" s="219"/>
      <c r="Y1681" s="219"/>
      <c r="Z1681" s="219"/>
      <c r="AA1681" s="219"/>
      <c r="AB1681" s="219"/>
      <c r="AC1681" s="219"/>
      <c r="AD1681" s="219"/>
      <c r="AE1681" s="219"/>
      <c r="AF1681" s="219"/>
      <c r="AG1681" s="219"/>
      <c r="AH1681" s="219"/>
      <c r="AI1681" s="219"/>
      <c r="AJ1681" s="219"/>
      <c r="AK1681" s="219"/>
      <c r="AL1681" s="219"/>
      <c r="AM1681" s="219"/>
      <c r="AN1681" s="219"/>
      <c r="AO1681" s="219"/>
      <c r="AP1681" s="219"/>
      <c r="AQ1681" s="219"/>
      <c r="AR1681" s="219"/>
      <c r="AS1681" s="219"/>
      <c r="AT1681" s="219"/>
      <c r="AU1681" s="219"/>
      <c r="AV1681" s="219"/>
      <c r="AW1681" s="219"/>
      <c r="AX1681" s="219"/>
      <c r="AY1681" s="219"/>
    </row>
    <row r="1682" spans="1:51" ht="18" x14ac:dyDescent="0.2">
      <c r="A1682" s="256"/>
      <c r="B1682" s="219"/>
      <c r="C1682" s="219"/>
      <c r="D1682" s="219"/>
      <c r="E1682" s="219"/>
      <c r="F1682" s="219"/>
      <c r="G1682" s="219"/>
      <c r="H1682" s="219"/>
      <c r="I1682" s="219"/>
      <c r="J1682" s="219"/>
      <c r="K1682" s="219"/>
      <c r="L1682" s="219"/>
      <c r="M1682" s="219"/>
      <c r="N1682" s="219"/>
      <c r="O1682" s="219"/>
      <c r="P1682" s="219"/>
      <c r="Q1682" s="219"/>
      <c r="R1682" s="219"/>
      <c r="S1682" s="219"/>
      <c r="T1682" s="219"/>
      <c r="U1682" s="219"/>
      <c r="V1682" s="219"/>
      <c r="W1682" s="219"/>
      <c r="X1682" s="219"/>
      <c r="Y1682" s="219"/>
      <c r="Z1682" s="219"/>
      <c r="AA1682" s="219"/>
      <c r="AB1682" s="219"/>
      <c r="AC1682" s="219"/>
      <c r="AD1682" s="219"/>
      <c r="AE1682" s="219"/>
      <c r="AF1682" s="219"/>
      <c r="AG1682" s="219"/>
      <c r="AH1682" s="219"/>
      <c r="AI1682" s="219"/>
      <c r="AJ1682" s="219"/>
      <c r="AK1682" s="219"/>
      <c r="AL1682" s="219"/>
      <c r="AM1682" s="219"/>
      <c r="AN1682" s="219"/>
      <c r="AO1682" s="219"/>
      <c r="AP1682" s="219"/>
      <c r="AQ1682" s="219"/>
      <c r="AR1682" s="219"/>
      <c r="AS1682" s="219"/>
      <c r="AT1682" s="219"/>
      <c r="AU1682" s="219"/>
      <c r="AV1682" s="219"/>
      <c r="AW1682" s="219"/>
      <c r="AX1682" s="219"/>
      <c r="AY1682" s="219"/>
    </row>
    <row r="1683" spans="1:51" ht="18" x14ac:dyDescent="0.2">
      <c r="A1683" s="256"/>
      <c r="B1683" s="219"/>
      <c r="C1683" s="219"/>
      <c r="D1683" s="219"/>
      <c r="E1683" s="219"/>
      <c r="F1683" s="219"/>
      <c r="G1683" s="219"/>
      <c r="H1683" s="219"/>
      <c r="I1683" s="219"/>
      <c r="J1683" s="219"/>
      <c r="K1683" s="219"/>
      <c r="L1683" s="219"/>
      <c r="M1683" s="219"/>
      <c r="N1683" s="219"/>
      <c r="O1683" s="219"/>
      <c r="P1683" s="219"/>
      <c r="Q1683" s="219"/>
      <c r="R1683" s="219"/>
      <c r="S1683" s="219"/>
      <c r="T1683" s="219"/>
      <c r="U1683" s="219"/>
      <c r="V1683" s="219"/>
      <c r="W1683" s="219"/>
      <c r="X1683" s="219"/>
      <c r="Y1683" s="219"/>
      <c r="Z1683" s="219"/>
      <c r="AA1683" s="219"/>
      <c r="AB1683" s="219"/>
      <c r="AC1683" s="219"/>
      <c r="AD1683" s="219"/>
      <c r="AE1683" s="219"/>
      <c r="AF1683" s="219"/>
      <c r="AG1683" s="219"/>
      <c r="AH1683" s="219"/>
      <c r="AI1683" s="219"/>
      <c r="AJ1683" s="219"/>
      <c r="AK1683" s="219"/>
      <c r="AL1683" s="219"/>
      <c r="AM1683" s="219"/>
      <c r="AN1683" s="219"/>
      <c r="AO1683" s="219"/>
      <c r="AP1683" s="219"/>
      <c r="AQ1683" s="219"/>
      <c r="AR1683" s="219"/>
      <c r="AS1683" s="219"/>
      <c r="AT1683" s="219"/>
      <c r="AU1683" s="219"/>
      <c r="AV1683" s="219"/>
      <c r="AW1683" s="219"/>
      <c r="AX1683" s="219"/>
      <c r="AY1683" s="219"/>
    </row>
    <row r="1684" spans="1:51" ht="18" x14ac:dyDescent="0.2">
      <c r="A1684" s="256"/>
      <c r="B1684" s="219"/>
      <c r="C1684" s="219"/>
      <c r="D1684" s="219"/>
      <c r="E1684" s="219"/>
      <c r="F1684" s="219"/>
      <c r="G1684" s="219"/>
      <c r="H1684" s="219"/>
      <c r="I1684" s="219"/>
      <c r="J1684" s="219"/>
      <c r="K1684" s="219"/>
      <c r="L1684" s="219"/>
      <c r="M1684" s="219"/>
      <c r="N1684" s="219"/>
      <c r="O1684" s="219"/>
      <c r="P1684" s="219"/>
      <c r="Q1684" s="219"/>
      <c r="R1684" s="219"/>
      <c r="S1684" s="219"/>
      <c r="T1684" s="219"/>
      <c r="U1684" s="219"/>
      <c r="V1684" s="219"/>
      <c r="W1684" s="219"/>
      <c r="X1684" s="219"/>
      <c r="Y1684" s="219"/>
      <c r="Z1684" s="219"/>
      <c r="AA1684" s="219"/>
      <c r="AB1684" s="219"/>
      <c r="AC1684" s="219"/>
      <c r="AD1684" s="219"/>
      <c r="AE1684" s="219"/>
      <c r="AF1684" s="219"/>
      <c r="AG1684" s="219"/>
      <c r="AH1684" s="219"/>
      <c r="AI1684" s="219"/>
      <c r="AJ1684" s="219"/>
      <c r="AK1684" s="219"/>
      <c r="AL1684" s="219"/>
      <c r="AM1684" s="219"/>
      <c r="AN1684" s="219"/>
      <c r="AO1684" s="219"/>
      <c r="AP1684" s="219"/>
      <c r="AQ1684" s="219"/>
      <c r="AR1684" s="219"/>
      <c r="AS1684" s="219"/>
      <c r="AT1684" s="219"/>
      <c r="AU1684" s="219"/>
      <c r="AV1684" s="219"/>
      <c r="AW1684" s="219"/>
      <c r="AX1684" s="219"/>
      <c r="AY1684" s="219"/>
    </row>
    <row r="1685" spans="1:51" ht="18" x14ac:dyDescent="0.2">
      <c r="A1685" s="256"/>
      <c r="B1685" s="219"/>
      <c r="C1685" s="219"/>
      <c r="D1685" s="219"/>
      <c r="E1685" s="219"/>
      <c r="F1685" s="219"/>
      <c r="G1685" s="219"/>
      <c r="H1685" s="219"/>
      <c r="I1685" s="219"/>
      <c r="J1685" s="219"/>
      <c r="K1685" s="219"/>
      <c r="L1685" s="219"/>
      <c r="M1685" s="219"/>
      <c r="N1685" s="219"/>
      <c r="O1685" s="219"/>
      <c r="P1685" s="219"/>
      <c r="Q1685" s="219"/>
      <c r="R1685" s="219"/>
      <c r="S1685" s="219"/>
      <c r="T1685" s="219"/>
      <c r="U1685" s="219"/>
      <c r="V1685" s="219"/>
      <c r="W1685" s="219"/>
      <c r="X1685" s="219"/>
      <c r="Y1685" s="219"/>
      <c r="Z1685" s="219"/>
      <c r="AA1685" s="219"/>
      <c r="AB1685" s="219"/>
      <c r="AC1685" s="219"/>
      <c r="AD1685" s="219"/>
      <c r="AE1685" s="219"/>
      <c r="AF1685" s="219"/>
      <c r="AG1685" s="219"/>
      <c r="AH1685" s="219"/>
      <c r="AI1685" s="219"/>
      <c r="AJ1685" s="219"/>
      <c r="AK1685" s="219"/>
      <c r="AL1685" s="219"/>
      <c r="AM1685" s="219"/>
      <c r="AN1685" s="219"/>
      <c r="AO1685" s="219"/>
      <c r="AP1685" s="219"/>
      <c r="AQ1685" s="219"/>
      <c r="AR1685" s="219"/>
      <c r="AS1685" s="219"/>
      <c r="AT1685" s="219"/>
      <c r="AU1685" s="219"/>
      <c r="AV1685" s="219"/>
      <c r="AW1685" s="219"/>
      <c r="AX1685" s="219"/>
      <c r="AY1685" s="219"/>
    </row>
    <row r="1686" spans="1:51" ht="18" x14ac:dyDescent="0.2">
      <c r="A1686" s="256"/>
      <c r="B1686" s="219"/>
      <c r="C1686" s="219"/>
      <c r="D1686" s="219"/>
      <c r="E1686" s="219"/>
      <c r="F1686" s="219"/>
      <c r="G1686" s="219"/>
      <c r="H1686" s="219"/>
      <c r="I1686" s="219"/>
      <c r="J1686" s="219"/>
      <c r="K1686" s="219"/>
      <c r="L1686" s="219"/>
      <c r="M1686" s="219"/>
      <c r="N1686" s="219"/>
      <c r="O1686" s="219"/>
      <c r="P1686" s="219"/>
      <c r="Q1686" s="219"/>
      <c r="R1686" s="219"/>
      <c r="S1686" s="219"/>
      <c r="T1686" s="219"/>
      <c r="U1686" s="219"/>
      <c r="V1686" s="219"/>
      <c r="W1686" s="219"/>
      <c r="X1686" s="219"/>
      <c r="Y1686" s="219"/>
      <c r="Z1686" s="219"/>
      <c r="AA1686" s="219"/>
      <c r="AB1686" s="219"/>
      <c r="AC1686" s="219"/>
      <c r="AD1686" s="219"/>
      <c r="AE1686" s="219"/>
      <c r="AF1686" s="219"/>
      <c r="AG1686" s="219"/>
      <c r="AH1686" s="219"/>
      <c r="AI1686" s="219"/>
      <c r="AJ1686" s="219"/>
      <c r="AK1686" s="219"/>
      <c r="AL1686" s="219"/>
      <c r="AM1686" s="219"/>
      <c r="AN1686" s="219"/>
      <c r="AO1686" s="219"/>
      <c r="AP1686" s="219"/>
      <c r="AQ1686" s="219"/>
      <c r="AR1686" s="219"/>
      <c r="AS1686" s="219"/>
      <c r="AT1686" s="219"/>
      <c r="AU1686" s="219"/>
      <c r="AV1686" s="219"/>
      <c r="AW1686" s="219"/>
      <c r="AX1686" s="219"/>
      <c r="AY1686" s="219"/>
    </row>
    <row r="1687" spans="1:51" ht="18" x14ac:dyDescent="0.2">
      <c r="A1687" s="256"/>
      <c r="B1687" s="219"/>
      <c r="C1687" s="219"/>
      <c r="D1687" s="219"/>
      <c r="E1687" s="219"/>
      <c r="F1687" s="219"/>
      <c r="G1687" s="219"/>
      <c r="H1687" s="219"/>
      <c r="I1687" s="219"/>
      <c r="J1687" s="219"/>
      <c r="K1687" s="219"/>
      <c r="L1687" s="219"/>
      <c r="M1687" s="219"/>
      <c r="N1687" s="219"/>
      <c r="O1687" s="219"/>
      <c r="P1687" s="219"/>
      <c r="Q1687" s="219"/>
      <c r="R1687" s="219"/>
      <c r="S1687" s="219"/>
      <c r="T1687" s="219"/>
      <c r="U1687" s="219"/>
      <c r="V1687" s="219"/>
      <c r="W1687" s="219"/>
      <c r="X1687" s="219"/>
      <c r="Y1687" s="219"/>
      <c r="Z1687" s="219"/>
      <c r="AA1687" s="219"/>
      <c r="AB1687" s="219"/>
      <c r="AC1687" s="219"/>
      <c r="AD1687" s="219"/>
      <c r="AE1687" s="219"/>
      <c r="AF1687" s="219"/>
      <c r="AG1687" s="219"/>
      <c r="AH1687" s="219"/>
      <c r="AI1687" s="219"/>
      <c r="AJ1687" s="219"/>
      <c r="AK1687" s="219"/>
      <c r="AL1687" s="219"/>
      <c r="AM1687" s="219"/>
      <c r="AN1687" s="219"/>
      <c r="AO1687" s="219"/>
      <c r="AP1687" s="219"/>
      <c r="AQ1687" s="219"/>
      <c r="AR1687" s="219"/>
      <c r="AS1687" s="219"/>
      <c r="AT1687" s="219"/>
      <c r="AU1687" s="219"/>
      <c r="AV1687" s="219"/>
      <c r="AW1687" s="219"/>
      <c r="AX1687" s="219"/>
      <c r="AY1687" s="219"/>
    </row>
    <row r="1688" spans="1:51" ht="18" x14ac:dyDescent="0.2">
      <c r="A1688" s="256"/>
      <c r="B1688" s="219"/>
      <c r="C1688" s="219"/>
      <c r="D1688" s="219"/>
      <c r="E1688" s="219"/>
      <c r="F1688" s="219"/>
      <c r="G1688" s="219"/>
      <c r="H1688" s="219"/>
      <c r="I1688" s="219"/>
      <c r="J1688" s="219"/>
      <c r="K1688" s="219"/>
      <c r="L1688" s="219"/>
      <c r="M1688" s="219"/>
      <c r="N1688" s="219"/>
      <c r="O1688" s="219"/>
      <c r="P1688" s="219"/>
      <c r="Q1688" s="219"/>
      <c r="R1688" s="219"/>
      <c r="S1688" s="219"/>
      <c r="T1688" s="219"/>
      <c r="U1688" s="219"/>
      <c r="V1688" s="219"/>
      <c r="W1688" s="219"/>
      <c r="X1688" s="219"/>
      <c r="Y1688" s="219"/>
      <c r="Z1688" s="219"/>
      <c r="AA1688" s="219"/>
      <c r="AB1688" s="219"/>
      <c r="AC1688" s="219"/>
      <c r="AD1688" s="219"/>
      <c r="AE1688" s="219"/>
      <c r="AF1688" s="219"/>
      <c r="AG1688" s="219"/>
      <c r="AH1688" s="219"/>
      <c r="AI1688" s="219"/>
      <c r="AJ1688" s="219"/>
      <c r="AK1688" s="219"/>
      <c r="AL1688" s="219"/>
      <c r="AM1688" s="219"/>
      <c r="AN1688" s="219"/>
      <c r="AO1688" s="219"/>
      <c r="AP1688" s="219"/>
      <c r="AQ1688" s="219"/>
      <c r="AR1688" s="219"/>
      <c r="AS1688" s="219"/>
      <c r="AT1688" s="219"/>
      <c r="AU1688" s="219"/>
      <c r="AV1688" s="219"/>
      <c r="AW1688" s="219"/>
      <c r="AX1688" s="219"/>
      <c r="AY1688" s="219"/>
    </row>
    <row r="1689" spans="1:51" ht="18" x14ac:dyDescent="0.2">
      <c r="A1689" s="256"/>
      <c r="B1689" s="219"/>
      <c r="C1689" s="219"/>
      <c r="D1689" s="219"/>
      <c r="E1689" s="219"/>
      <c r="F1689" s="219"/>
      <c r="G1689" s="219"/>
      <c r="H1689" s="219"/>
      <c r="I1689" s="219"/>
      <c r="J1689" s="219"/>
      <c r="K1689" s="219"/>
      <c r="L1689" s="219"/>
      <c r="M1689" s="219"/>
      <c r="N1689" s="219"/>
      <c r="O1689" s="219"/>
      <c r="P1689" s="219"/>
      <c r="Q1689" s="219"/>
      <c r="R1689" s="219"/>
      <c r="S1689" s="219"/>
      <c r="T1689" s="219"/>
      <c r="U1689" s="219"/>
      <c r="V1689" s="219"/>
      <c r="W1689" s="219"/>
      <c r="X1689" s="219"/>
      <c r="Y1689" s="219"/>
      <c r="Z1689" s="219"/>
      <c r="AA1689" s="219"/>
      <c r="AB1689" s="219"/>
      <c r="AC1689" s="219"/>
      <c r="AD1689" s="219"/>
      <c r="AE1689" s="219"/>
      <c r="AF1689" s="219"/>
      <c r="AG1689" s="219"/>
      <c r="AH1689" s="219"/>
      <c r="AI1689" s="219"/>
      <c r="AJ1689" s="219"/>
      <c r="AK1689" s="219"/>
      <c r="AL1689" s="219"/>
      <c r="AM1689" s="219"/>
      <c r="AN1689" s="219"/>
      <c r="AO1689" s="219"/>
      <c r="AP1689" s="219"/>
      <c r="AQ1689" s="219"/>
      <c r="AR1689" s="219"/>
      <c r="AS1689" s="219"/>
      <c r="AT1689" s="219"/>
      <c r="AU1689" s="219"/>
      <c r="AV1689" s="219"/>
      <c r="AW1689" s="219"/>
      <c r="AX1689" s="219"/>
      <c r="AY1689" s="219"/>
    </row>
    <row r="1690" spans="1:51" ht="18" x14ac:dyDescent="0.2">
      <c r="A1690" s="256"/>
      <c r="B1690" s="219"/>
      <c r="C1690" s="219"/>
      <c r="D1690" s="219"/>
      <c r="E1690" s="219"/>
      <c r="F1690" s="219"/>
      <c r="G1690" s="219"/>
      <c r="H1690" s="219"/>
      <c r="I1690" s="219"/>
      <c r="J1690" s="219"/>
      <c r="K1690" s="219"/>
      <c r="L1690" s="219"/>
      <c r="M1690" s="219"/>
      <c r="N1690" s="219"/>
      <c r="O1690" s="219"/>
      <c r="P1690" s="219"/>
      <c r="Q1690" s="219"/>
      <c r="R1690" s="219"/>
      <c r="S1690" s="219"/>
      <c r="T1690" s="219"/>
      <c r="U1690" s="219"/>
      <c r="V1690" s="219"/>
      <c r="W1690" s="219"/>
      <c r="X1690" s="219"/>
      <c r="Y1690" s="219"/>
      <c r="Z1690" s="219"/>
      <c r="AA1690" s="219"/>
      <c r="AB1690" s="219"/>
      <c r="AC1690" s="219"/>
      <c r="AD1690" s="219"/>
      <c r="AE1690" s="219"/>
      <c r="AF1690" s="219"/>
      <c r="AG1690" s="219"/>
      <c r="AH1690" s="219"/>
      <c r="AI1690" s="219"/>
      <c r="AJ1690" s="219"/>
      <c r="AK1690" s="219"/>
      <c r="AL1690" s="219"/>
      <c r="AM1690" s="219"/>
      <c r="AN1690" s="219"/>
      <c r="AO1690" s="219"/>
      <c r="AP1690" s="219"/>
      <c r="AQ1690" s="219"/>
      <c r="AR1690" s="219"/>
      <c r="AS1690" s="219"/>
      <c r="AT1690" s="219"/>
      <c r="AU1690" s="219"/>
      <c r="AV1690" s="219"/>
      <c r="AW1690" s="219"/>
      <c r="AX1690" s="219"/>
      <c r="AY1690" s="219"/>
    </row>
    <row r="1691" spans="1:51" ht="18" x14ac:dyDescent="0.2">
      <c r="A1691" s="256"/>
      <c r="B1691" s="219"/>
      <c r="C1691" s="219"/>
      <c r="D1691" s="219"/>
      <c r="E1691" s="219"/>
      <c r="F1691" s="219"/>
      <c r="G1691" s="219"/>
      <c r="H1691" s="219"/>
      <c r="I1691" s="219"/>
      <c r="J1691" s="219"/>
      <c r="K1691" s="219"/>
      <c r="L1691" s="219"/>
      <c r="M1691" s="219"/>
      <c r="N1691" s="219"/>
      <c r="O1691" s="219"/>
      <c r="P1691" s="219"/>
      <c r="Q1691" s="219"/>
      <c r="R1691" s="219"/>
      <c r="S1691" s="219"/>
      <c r="T1691" s="219"/>
      <c r="U1691" s="219"/>
      <c r="V1691" s="219"/>
      <c r="W1691" s="219"/>
      <c r="X1691" s="219"/>
      <c r="Y1691" s="219"/>
      <c r="Z1691" s="219"/>
      <c r="AA1691" s="219"/>
      <c r="AB1691" s="219"/>
      <c r="AC1691" s="219"/>
      <c r="AD1691" s="219"/>
      <c r="AE1691" s="219"/>
      <c r="AF1691" s="219"/>
      <c r="AG1691" s="219"/>
      <c r="AH1691" s="219"/>
      <c r="AI1691" s="219"/>
      <c r="AJ1691" s="219"/>
      <c r="AK1691" s="219"/>
      <c r="AL1691" s="219"/>
      <c r="AM1691" s="219"/>
      <c r="AN1691" s="219"/>
      <c r="AO1691" s="219"/>
      <c r="AP1691" s="219"/>
      <c r="AQ1691" s="219"/>
      <c r="AR1691" s="219"/>
      <c r="AS1691" s="219"/>
      <c r="AT1691" s="219"/>
      <c r="AU1691" s="219"/>
      <c r="AV1691" s="219"/>
      <c r="AW1691" s="219"/>
      <c r="AX1691" s="219"/>
      <c r="AY1691" s="219"/>
    </row>
    <row r="1692" spans="1:51" ht="18" x14ac:dyDescent="0.2">
      <c r="A1692" s="256"/>
      <c r="B1692" s="219"/>
      <c r="C1692" s="219"/>
      <c r="D1692" s="219"/>
      <c r="E1692" s="219"/>
      <c r="F1692" s="219"/>
      <c r="G1692" s="219"/>
      <c r="H1692" s="219"/>
      <c r="I1692" s="219"/>
      <c r="J1692" s="219"/>
      <c r="K1692" s="219"/>
      <c r="L1692" s="219"/>
      <c r="M1692" s="219"/>
      <c r="N1692" s="219"/>
      <c r="O1692" s="219"/>
      <c r="P1692" s="219"/>
      <c r="Q1692" s="219"/>
      <c r="R1692" s="219"/>
      <c r="S1692" s="219"/>
      <c r="T1692" s="219"/>
      <c r="U1692" s="219"/>
      <c r="V1692" s="219"/>
      <c r="W1692" s="219"/>
      <c r="X1692" s="219"/>
      <c r="Y1692" s="219"/>
      <c r="Z1692" s="219"/>
      <c r="AA1692" s="219"/>
      <c r="AB1692" s="219"/>
      <c r="AC1692" s="219"/>
      <c r="AD1692" s="219"/>
      <c r="AE1692" s="219"/>
      <c r="AF1692" s="219"/>
      <c r="AG1692" s="219"/>
      <c r="AH1692" s="219"/>
      <c r="AI1692" s="219"/>
      <c r="AJ1692" s="219"/>
      <c r="AK1692" s="219"/>
      <c r="AL1692" s="219"/>
      <c r="AM1692" s="219"/>
      <c r="AN1692" s="219"/>
      <c r="AO1692" s="219"/>
      <c r="AP1692" s="219"/>
      <c r="AQ1692" s="219"/>
      <c r="AR1692" s="219"/>
      <c r="AS1692" s="219"/>
      <c r="AT1692" s="219"/>
      <c r="AU1692" s="219"/>
      <c r="AV1692" s="219"/>
      <c r="AW1692" s="219"/>
      <c r="AX1692" s="219"/>
      <c r="AY1692" s="219"/>
    </row>
    <row r="1693" spans="1:51" ht="18" x14ac:dyDescent="0.2">
      <c r="A1693" s="256"/>
      <c r="B1693" s="219"/>
      <c r="C1693" s="219"/>
      <c r="D1693" s="219"/>
      <c r="E1693" s="219"/>
      <c r="F1693" s="219"/>
      <c r="G1693" s="219"/>
      <c r="H1693" s="219"/>
      <c r="I1693" s="219"/>
      <c r="J1693" s="219"/>
      <c r="K1693" s="219"/>
      <c r="L1693" s="219"/>
      <c r="M1693" s="219"/>
      <c r="N1693" s="219"/>
      <c r="O1693" s="219"/>
      <c r="P1693" s="219"/>
      <c r="Q1693" s="219"/>
      <c r="R1693" s="219"/>
      <c r="S1693" s="219"/>
      <c r="T1693" s="219"/>
      <c r="U1693" s="219"/>
      <c r="V1693" s="219"/>
      <c r="W1693" s="219"/>
      <c r="X1693" s="219"/>
      <c r="Y1693" s="219"/>
      <c r="Z1693" s="219"/>
      <c r="AA1693" s="219"/>
      <c r="AB1693" s="219"/>
      <c r="AC1693" s="219"/>
      <c r="AD1693" s="219"/>
      <c r="AE1693" s="219"/>
      <c r="AF1693" s="219"/>
      <c r="AG1693" s="219"/>
      <c r="AH1693" s="219"/>
      <c r="AI1693" s="219"/>
      <c r="AJ1693" s="219"/>
      <c r="AK1693" s="219"/>
      <c r="AL1693" s="219"/>
      <c r="AM1693" s="219"/>
      <c r="AN1693" s="219"/>
      <c r="AO1693" s="219"/>
      <c r="AP1693" s="219"/>
      <c r="AQ1693" s="219"/>
      <c r="AR1693" s="219"/>
      <c r="AS1693" s="219"/>
      <c r="AT1693" s="219"/>
      <c r="AU1693" s="219"/>
      <c r="AV1693" s="219"/>
      <c r="AW1693" s="219"/>
      <c r="AX1693" s="219"/>
      <c r="AY1693" s="219"/>
    </row>
    <row r="1694" spans="1:51" ht="18" x14ac:dyDescent="0.2">
      <c r="A1694" s="256"/>
      <c r="B1694" s="219"/>
      <c r="C1694" s="219"/>
      <c r="D1694" s="219"/>
      <c r="E1694" s="219"/>
      <c r="F1694" s="219"/>
      <c r="G1694" s="219"/>
      <c r="H1694" s="219"/>
      <c r="I1694" s="219"/>
      <c r="J1694" s="219"/>
      <c r="K1694" s="219"/>
      <c r="L1694" s="219"/>
      <c r="M1694" s="219"/>
      <c r="N1694" s="219"/>
      <c r="O1694" s="219"/>
      <c r="P1694" s="219"/>
      <c r="Q1694" s="219"/>
      <c r="R1694" s="219"/>
      <c r="S1694" s="219"/>
      <c r="T1694" s="219"/>
      <c r="U1694" s="219"/>
      <c r="V1694" s="219"/>
      <c r="W1694" s="219"/>
      <c r="X1694" s="219"/>
      <c r="Y1694" s="219"/>
      <c r="Z1694" s="219"/>
      <c r="AA1694" s="219"/>
      <c r="AB1694" s="219"/>
      <c r="AC1694" s="219"/>
      <c r="AD1694" s="219"/>
      <c r="AE1694" s="219"/>
      <c r="AF1694" s="219"/>
      <c r="AG1694" s="219"/>
      <c r="AH1694" s="219"/>
      <c r="AI1694" s="219"/>
      <c r="AJ1694" s="219"/>
      <c r="AK1694" s="219"/>
      <c r="AL1694" s="219"/>
      <c r="AM1694" s="219"/>
      <c r="AN1694" s="219"/>
      <c r="AO1694" s="219"/>
      <c r="AP1694" s="219"/>
      <c r="AQ1694" s="219"/>
      <c r="AR1694" s="219"/>
      <c r="AS1694" s="219"/>
      <c r="AT1694" s="219"/>
      <c r="AU1694" s="219"/>
      <c r="AV1694" s="219"/>
      <c r="AW1694" s="219"/>
      <c r="AX1694" s="219"/>
      <c r="AY1694" s="219"/>
    </row>
    <row r="1695" spans="1:51" ht="18" x14ac:dyDescent="0.2">
      <c r="A1695" s="256"/>
      <c r="B1695" s="219"/>
      <c r="C1695" s="219"/>
      <c r="D1695" s="219"/>
      <c r="E1695" s="219"/>
      <c r="F1695" s="219"/>
      <c r="G1695" s="219"/>
      <c r="H1695" s="219"/>
      <c r="I1695" s="219"/>
      <c r="J1695" s="219"/>
      <c r="K1695" s="219"/>
      <c r="L1695" s="219"/>
      <c r="M1695" s="219"/>
      <c r="N1695" s="219"/>
      <c r="O1695" s="219"/>
      <c r="P1695" s="219"/>
      <c r="Q1695" s="219"/>
      <c r="R1695" s="219"/>
      <c r="S1695" s="219"/>
      <c r="T1695" s="219"/>
      <c r="U1695" s="219"/>
      <c r="V1695" s="219"/>
      <c r="W1695" s="219"/>
      <c r="X1695" s="219"/>
      <c r="Y1695" s="219"/>
      <c r="Z1695" s="219"/>
      <c r="AA1695" s="219"/>
      <c r="AB1695" s="219"/>
      <c r="AC1695" s="219"/>
      <c r="AD1695" s="219"/>
      <c r="AE1695" s="219"/>
      <c r="AF1695" s="219"/>
      <c r="AG1695" s="219"/>
      <c r="AH1695" s="219"/>
      <c r="AI1695" s="219"/>
      <c r="AJ1695" s="219"/>
      <c r="AK1695" s="219"/>
      <c r="AL1695" s="219"/>
      <c r="AM1695" s="219"/>
      <c r="AN1695" s="219"/>
      <c r="AO1695" s="219"/>
      <c r="AP1695" s="219"/>
      <c r="AQ1695" s="219"/>
      <c r="AR1695" s="219"/>
      <c r="AS1695" s="219"/>
      <c r="AT1695" s="219"/>
      <c r="AU1695" s="219"/>
      <c r="AV1695" s="219"/>
      <c r="AW1695" s="219"/>
      <c r="AX1695" s="219"/>
      <c r="AY1695" s="219"/>
    </row>
    <row r="1696" spans="1:51" ht="18" x14ac:dyDescent="0.2">
      <c r="A1696" s="256"/>
      <c r="B1696" s="219"/>
      <c r="C1696" s="219"/>
      <c r="D1696" s="219"/>
      <c r="E1696" s="219"/>
      <c r="F1696" s="219"/>
      <c r="G1696" s="219"/>
      <c r="H1696" s="219"/>
      <c r="I1696" s="219"/>
      <c r="J1696" s="219"/>
      <c r="K1696" s="219"/>
      <c r="L1696" s="219"/>
      <c r="M1696" s="219"/>
      <c r="N1696" s="219"/>
      <c r="O1696" s="219"/>
      <c r="P1696" s="219"/>
      <c r="Q1696" s="219"/>
      <c r="R1696" s="219"/>
      <c r="S1696" s="219"/>
      <c r="T1696" s="219"/>
      <c r="U1696" s="219"/>
      <c r="V1696" s="219"/>
      <c r="W1696" s="219"/>
      <c r="X1696" s="219"/>
      <c r="Y1696" s="219"/>
      <c r="Z1696" s="219"/>
      <c r="AA1696" s="219"/>
      <c r="AB1696" s="219"/>
      <c r="AC1696" s="219"/>
      <c r="AD1696" s="219"/>
      <c r="AE1696" s="219"/>
      <c r="AF1696" s="219"/>
      <c r="AG1696" s="219"/>
      <c r="AH1696" s="219"/>
      <c r="AI1696" s="219"/>
      <c r="AJ1696" s="219"/>
      <c r="AK1696" s="219"/>
      <c r="AL1696" s="219"/>
      <c r="AM1696" s="219"/>
      <c r="AN1696" s="219"/>
      <c r="AO1696" s="219"/>
      <c r="AP1696" s="219"/>
      <c r="AQ1696" s="219"/>
      <c r="AR1696" s="219"/>
      <c r="AS1696" s="219"/>
      <c r="AT1696" s="219"/>
      <c r="AU1696" s="219"/>
      <c r="AV1696" s="219"/>
      <c r="AW1696" s="219"/>
      <c r="AX1696" s="219"/>
      <c r="AY1696" s="219"/>
    </row>
    <row r="1697" spans="1:51" ht="18" x14ac:dyDescent="0.2">
      <c r="A1697" s="256"/>
      <c r="B1697" s="219"/>
      <c r="C1697" s="219"/>
      <c r="D1697" s="219"/>
      <c r="E1697" s="219"/>
      <c r="F1697" s="219"/>
      <c r="G1697" s="219"/>
      <c r="H1697" s="219"/>
      <c r="I1697" s="219"/>
      <c r="J1697" s="219"/>
      <c r="K1697" s="219"/>
      <c r="L1697" s="219"/>
      <c r="M1697" s="219"/>
      <c r="N1697" s="219"/>
      <c r="O1697" s="219"/>
      <c r="P1697" s="219"/>
      <c r="Q1697" s="219"/>
      <c r="R1697" s="219"/>
      <c r="S1697" s="219"/>
      <c r="T1697" s="219"/>
      <c r="U1697" s="219"/>
      <c r="V1697" s="219"/>
      <c r="W1697" s="219"/>
      <c r="X1697" s="219"/>
      <c r="Y1697" s="219"/>
      <c r="Z1697" s="219"/>
      <c r="AA1697" s="219"/>
      <c r="AB1697" s="219"/>
      <c r="AC1697" s="219"/>
      <c r="AD1697" s="219"/>
      <c r="AE1697" s="219"/>
      <c r="AF1697" s="219"/>
      <c r="AG1697" s="219"/>
      <c r="AH1697" s="219"/>
      <c r="AI1697" s="219"/>
      <c r="AJ1697" s="219"/>
      <c r="AK1697" s="219"/>
      <c r="AL1697" s="219"/>
      <c r="AM1697" s="219"/>
      <c r="AN1697" s="219"/>
      <c r="AO1697" s="219"/>
      <c r="AP1697" s="219"/>
      <c r="AQ1697" s="219"/>
      <c r="AR1697" s="219"/>
      <c r="AS1697" s="219"/>
      <c r="AT1697" s="219"/>
      <c r="AU1697" s="219"/>
      <c r="AV1697" s="219"/>
      <c r="AW1697" s="219"/>
      <c r="AX1697" s="219"/>
      <c r="AY1697" s="219"/>
    </row>
    <row r="1698" spans="1:51" ht="18" x14ac:dyDescent="0.2">
      <c r="A1698" s="256"/>
      <c r="B1698" s="219"/>
      <c r="C1698" s="219"/>
      <c r="D1698" s="219"/>
      <c r="E1698" s="219"/>
      <c r="F1698" s="219"/>
      <c r="G1698" s="219"/>
      <c r="H1698" s="219"/>
      <c r="I1698" s="219"/>
      <c r="J1698" s="219"/>
      <c r="K1698" s="219"/>
      <c r="L1698" s="219"/>
      <c r="M1698" s="219"/>
      <c r="N1698" s="219"/>
      <c r="O1698" s="219"/>
      <c r="P1698" s="219"/>
      <c r="Q1698" s="219"/>
      <c r="R1698" s="219"/>
      <c r="S1698" s="219"/>
      <c r="T1698" s="219"/>
      <c r="U1698" s="219"/>
      <c r="V1698" s="219"/>
      <c r="W1698" s="219"/>
      <c r="X1698" s="219"/>
      <c r="Y1698" s="219"/>
      <c r="Z1698" s="219"/>
      <c r="AA1698" s="219"/>
      <c r="AB1698" s="219"/>
      <c r="AC1698" s="219"/>
      <c r="AD1698" s="219"/>
      <c r="AE1698" s="219"/>
      <c r="AF1698" s="219"/>
      <c r="AG1698" s="219"/>
      <c r="AH1698" s="219"/>
      <c r="AI1698" s="219"/>
      <c r="AJ1698" s="219"/>
      <c r="AK1698" s="219"/>
      <c r="AL1698" s="219"/>
      <c r="AM1698" s="219"/>
      <c r="AN1698" s="219"/>
      <c r="AO1698" s="219"/>
      <c r="AP1698" s="219"/>
      <c r="AQ1698" s="219"/>
      <c r="AR1698" s="219"/>
      <c r="AS1698" s="219"/>
      <c r="AT1698" s="219"/>
      <c r="AU1698" s="219"/>
      <c r="AV1698" s="219"/>
      <c r="AW1698" s="219"/>
      <c r="AX1698" s="219"/>
      <c r="AY1698" s="219"/>
    </row>
    <row r="1699" spans="1:51" ht="18" x14ac:dyDescent="0.2">
      <c r="A1699" s="256"/>
      <c r="B1699" s="219"/>
      <c r="C1699" s="219"/>
      <c r="D1699" s="219"/>
      <c r="E1699" s="219"/>
      <c r="F1699" s="219"/>
      <c r="G1699" s="219"/>
      <c r="H1699" s="219"/>
      <c r="I1699" s="219"/>
      <c r="J1699" s="219"/>
      <c r="K1699" s="219"/>
      <c r="L1699" s="219"/>
      <c r="M1699" s="219"/>
      <c r="N1699" s="219"/>
      <c r="O1699" s="219"/>
      <c r="P1699" s="219"/>
      <c r="Q1699" s="219"/>
      <c r="R1699" s="219"/>
      <c r="S1699" s="219"/>
      <c r="T1699" s="219"/>
      <c r="U1699" s="219"/>
      <c r="V1699" s="219"/>
      <c r="W1699" s="219"/>
      <c r="X1699" s="219"/>
      <c r="Y1699" s="219"/>
      <c r="Z1699" s="219"/>
      <c r="AA1699" s="219"/>
      <c r="AB1699" s="219"/>
      <c r="AC1699" s="219"/>
      <c r="AD1699" s="219"/>
      <c r="AE1699" s="219"/>
      <c r="AF1699" s="219"/>
      <c r="AG1699" s="219"/>
      <c r="AH1699" s="219"/>
      <c r="AI1699" s="219"/>
      <c r="AJ1699" s="219"/>
      <c r="AK1699" s="219"/>
      <c r="AL1699" s="219"/>
      <c r="AM1699" s="219"/>
      <c r="AN1699" s="219"/>
      <c r="AO1699" s="219"/>
      <c r="AP1699" s="219"/>
      <c r="AQ1699" s="219"/>
      <c r="AR1699" s="219"/>
      <c r="AS1699" s="219"/>
      <c r="AT1699" s="219"/>
      <c r="AU1699" s="219"/>
      <c r="AV1699" s="219"/>
      <c r="AW1699" s="219"/>
      <c r="AX1699" s="219"/>
      <c r="AY1699" s="219"/>
    </row>
    <row r="1700" spans="1:51" ht="18" x14ac:dyDescent="0.2">
      <c r="A1700" s="256"/>
      <c r="B1700" s="219"/>
      <c r="C1700" s="219"/>
      <c r="D1700" s="219"/>
      <c r="E1700" s="219"/>
      <c r="F1700" s="219"/>
      <c r="G1700" s="219"/>
      <c r="H1700" s="219"/>
      <c r="I1700" s="219"/>
      <c r="J1700" s="219"/>
      <c r="K1700" s="219"/>
      <c r="L1700" s="219"/>
      <c r="M1700" s="219"/>
      <c r="N1700" s="219"/>
      <c r="O1700" s="219"/>
      <c r="P1700" s="219"/>
      <c r="Q1700" s="219"/>
      <c r="R1700" s="219"/>
      <c r="S1700" s="219"/>
      <c r="T1700" s="219"/>
      <c r="U1700" s="219"/>
      <c r="V1700" s="219"/>
      <c r="W1700" s="219"/>
      <c r="X1700" s="219"/>
      <c r="Y1700" s="219"/>
      <c r="Z1700" s="219"/>
      <c r="AA1700" s="219"/>
      <c r="AB1700" s="219"/>
      <c r="AC1700" s="219"/>
      <c r="AD1700" s="219"/>
      <c r="AE1700" s="219"/>
      <c r="AF1700" s="219"/>
      <c r="AG1700" s="219"/>
      <c r="AH1700" s="219"/>
      <c r="AI1700" s="219"/>
      <c r="AJ1700" s="219"/>
      <c r="AK1700" s="219"/>
      <c r="AL1700" s="219"/>
      <c r="AM1700" s="219"/>
      <c r="AN1700" s="219"/>
      <c r="AO1700" s="219"/>
      <c r="AP1700" s="219"/>
      <c r="AQ1700" s="219"/>
      <c r="AR1700" s="219"/>
      <c r="AS1700" s="219"/>
      <c r="AT1700" s="219"/>
      <c r="AU1700" s="219"/>
      <c r="AV1700" s="219"/>
      <c r="AW1700" s="219"/>
      <c r="AX1700" s="219"/>
      <c r="AY1700" s="219"/>
    </row>
    <row r="1701" spans="1:51" ht="18" x14ac:dyDescent="0.2">
      <c r="A1701" s="256"/>
      <c r="B1701" s="219"/>
      <c r="C1701" s="219"/>
      <c r="D1701" s="219"/>
      <c r="E1701" s="219"/>
      <c r="F1701" s="219"/>
      <c r="G1701" s="219"/>
      <c r="H1701" s="219"/>
      <c r="I1701" s="219"/>
      <c r="J1701" s="219"/>
      <c r="K1701" s="219"/>
      <c r="L1701" s="219"/>
      <c r="M1701" s="219"/>
      <c r="N1701" s="219"/>
      <c r="O1701" s="219"/>
      <c r="P1701" s="219"/>
      <c r="Q1701" s="219"/>
      <c r="R1701" s="219"/>
      <c r="S1701" s="219"/>
      <c r="T1701" s="219"/>
      <c r="U1701" s="219"/>
      <c r="V1701" s="219"/>
      <c r="W1701" s="219"/>
      <c r="X1701" s="219"/>
      <c r="Y1701" s="219"/>
      <c r="Z1701" s="219"/>
      <c r="AA1701" s="219"/>
      <c r="AB1701" s="219"/>
      <c r="AC1701" s="219"/>
      <c r="AD1701" s="219"/>
      <c r="AE1701" s="219"/>
      <c r="AF1701" s="219"/>
      <c r="AG1701" s="219"/>
      <c r="AH1701" s="219"/>
      <c r="AI1701" s="219"/>
      <c r="AJ1701" s="219"/>
      <c r="AK1701" s="219"/>
      <c r="AL1701" s="219"/>
      <c r="AM1701" s="219"/>
      <c r="AN1701" s="219"/>
      <c r="AO1701" s="219"/>
      <c r="AP1701" s="219"/>
      <c r="AQ1701" s="219"/>
      <c r="AR1701" s="219"/>
      <c r="AS1701" s="219"/>
      <c r="AT1701" s="219"/>
      <c r="AU1701" s="219"/>
      <c r="AV1701" s="219"/>
      <c r="AW1701" s="219"/>
      <c r="AX1701" s="219"/>
      <c r="AY1701" s="219"/>
    </row>
    <row r="1702" spans="1:51" ht="18" x14ac:dyDescent="0.2">
      <c r="A1702" s="256"/>
      <c r="B1702" s="219"/>
      <c r="C1702" s="219"/>
      <c r="D1702" s="219"/>
      <c r="E1702" s="219"/>
      <c r="F1702" s="219"/>
      <c r="G1702" s="219"/>
      <c r="H1702" s="219"/>
      <c r="I1702" s="219"/>
      <c r="J1702" s="219"/>
      <c r="K1702" s="219"/>
      <c r="L1702" s="219"/>
      <c r="M1702" s="219"/>
      <c r="N1702" s="219"/>
      <c r="O1702" s="219"/>
      <c r="P1702" s="219"/>
      <c r="Q1702" s="219"/>
      <c r="R1702" s="219"/>
      <c r="S1702" s="219"/>
      <c r="T1702" s="219"/>
      <c r="U1702" s="219"/>
      <c r="V1702" s="219"/>
      <c r="W1702" s="219"/>
      <c r="X1702" s="219"/>
      <c r="Y1702" s="219"/>
      <c r="Z1702" s="219"/>
      <c r="AA1702" s="219"/>
      <c r="AB1702" s="219"/>
      <c r="AC1702" s="219"/>
      <c r="AD1702" s="219"/>
      <c r="AE1702" s="219"/>
      <c r="AF1702" s="219"/>
      <c r="AG1702" s="219"/>
      <c r="AH1702" s="219"/>
      <c r="AI1702" s="219"/>
      <c r="AJ1702" s="219"/>
      <c r="AK1702" s="219"/>
      <c r="AL1702" s="219"/>
      <c r="AM1702" s="219"/>
      <c r="AN1702" s="219"/>
      <c r="AO1702" s="219"/>
      <c r="AP1702" s="219"/>
      <c r="AQ1702" s="219"/>
      <c r="AR1702" s="219"/>
      <c r="AS1702" s="219"/>
      <c r="AT1702" s="219"/>
      <c r="AU1702" s="219"/>
      <c r="AV1702" s="219"/>
      <c r="AW1702" s="219"/>
      <c r="AX1702" s="219"/>
      <c r="AY1702" s="219"/>
    </row>
    <row r="1703" spans="1:51" ht="18" x14ac:dyDescent="0.2">
      <c r="A1703" s="256"/>
      <c r="B1703" s="219"/>
      <c r="C1703" s="219"/>
      <c r="D1703" s="219"/>
      <c r="E1703" s="219"/>
      <c r="F1703" s="219"/>
      <c r="G1703" s="219"/>
      <c r="H1703" s="219"/>
      <c r="I1703" s="219"/>
      <c r="J1703" s="219"/>
      <c r="K1703" s="219"/>
      <c r="L1703" s="219"/>
      <c r="M1703" s="219"/>
      <c r="N1703" s="219"/>
      <c r="O1703" s="219"/>
      <c r="P1703" s="219"/>
      <c r="Q1703" s="219"/>
      <c r="R1703" s="219"/>
      <c r="S1703" s="219"/>
      <c r="T1703" s="219"/>
      <c r="U1703" s="219"/>
      <c r="V1703" s="219"/>
      <c r="W1703" s="219"/>
      <c r="X1703" s="219"/>
      <c r="Y1703" s="219"/>
      <c r="Z1703" s="219"/>
      <c r="AA1703" s="219"/>
      <c r="AB1703" s="219"/>
      <c r="AC1703" s="219"/>
      <c r="AD1703" s="219"/>
      <c r="AE1703" s="219"/>
      <c r="AF1703" s="219"/>
      <c r="AG1703" s="219"/>
      <c r="AH1703" s="219"/>
      <c r="AI1703" s="219"/>
      <c r="AJ1703" s="219"/>
      <c r="AK1703" s="219"/>
      <c r="AL1703" s="219"/>
      <c r="AM1703" s="219"/>
      <c r="AN1703" s="219"/>
      <c r="AO1703" s="219"/>
      <c r="AP1703" s="219"/>
      <c r="AQ1703" s="219"/>
      <c r="AR1703" s="219"/>
      <c r="AS1703" s="219"/>
      <c r="AT1703" s="219"/>
      <c r="AU1703" s="219"/>
      <c r="AV1703" s="219"/>
      <c r="AW1703" s="219"/>
      <c r="AX1703" s="219"/>
      <c r="AY1703" s="219"/>
    </row>
    <row r="1704" spans="1:51" ht="18" x14ac:dyDescent="0.2">
      <c r="A1704" s="256"/>
      <c r="B1704" s="219"/>
      <c r="C1704" s="219"/>
      <c r="D1704" s="219"/>
      <c r="E1704" s="219"/>
      <c r="F1704" s="219"/>
      <c r="G1704" s="219"/>
      <c r="H1704" s="219"/>
      <c r="I1704" s="219"/>
      <c r="J1704" s="219"/>
      <c r="K1704" s="219"/>
      <c r="L1704" s="219"/>
      <c r="M1704" s="219"/>
      <c r="N1704" s="219"/>
      <c r="O1704" s="219"/>
      <c r="P1704" s="219"/>
      <c r="Q1704" s="219"/>
      <c r="R1704" s="219"/>
      <c r="S1704" s="219"/>
      <c r="T1704" s="219"/>
      <c r="U1704" s="219"/>
      <c r="V1704" s="219"/>
      <c r="W1704" s="219"/>
      <c r="X1704" s="219"/>
      <c r="Y1704" s="219"/>
      <c r="Z1704" s="219"/>
      <c r="AA1704" s="219"/>
      <c r="AB1704" s="219"/>
      <c r="AC1704" s="219"/>
      <c r="AD1704" s="219"/>
      <c r="AE1704" s="219"/>
      <c r="AF1704" s="219"/>
      <c r="AG1704" s="219"/>
      <c r="AH1704" s="219"/>
      <c r="AI1704" s="219"/>
      <c r="AJ1704" s="219"/>
      <c r="AK1704" s="219"/>
      <c r="AL1704" s="219"/>
      <c r="AM1704" s="219"/>
      <c r="AN1704" s="219"/>
      <c r="AO1704" s="219"/>
      <c r="AP1704" s="219"/>
      <c r="AQ1704" s="219"/>
      <c r="AR1704" s="219"/>
      <c r="AS1704" s="219"/>
      <c r="AT1704" s="219"/>
      <c r="AU1704" s="219"/>
      <c r="AV1704" s="219"/>
      <c r="AW1704" s="219"/>
      <c r="AX1704" s="219"/>
      <c r="AY1704" s="219"/>
    </row>
    <row r="1705" spans="1:51" ht="18" x14ac:dyDescent="0.2">
      <c r="A1705" s="256"/>
      <c r="B1705" s="219"/>
      <c r="C1705" s="219"/>
      <c r="D1705" s="219"/>
      <c r="E1705" s="219"/>
      <c r="F1705" s="219"/>
      <c r="G1705" s="219"/>
      <c r="H1705" s="219"/>
      <c r="I1705" s="219"/>
      <c r="J1705" s="219"/>
      <c r="K1705" s="219"/>
      <c r="L1705" s="219"/>
      <c r="M1705" s="219"/>
      <c r="N1705" s="219"/>
      <c r="O1705" s="219"/>
      <c r="P1705" s="219"/>
      <c r="Q1705" s="219"/>
      <c r="R1705" s="219"/>
      <c r="S1705" s="219"/>
      <c r="T1705" s="219"/>
      <c r="U1705" s="219"/>
      <c r="V1705" s="219"/>
      <c r="W1705" s="219"/>
      <c r="X1705" s="219"/>
      <c r="Y1705" s="219"/>
      <c r="Z1705" s="219"/>
      <c r="AA1705" s="219"/>
      <c r="AB1705" s="219"/>
      <c r="AC1705" s="219"/>
      <c r="AD1705" s="219"/>
      <c r="AE1705" s="219"/>
      <c r="AF1705" s="219"/>
      <c r="AG1705" s="219"/>
      <c r="AH1705" s="219"/>
      <c r="AI1705" s="219"/>
      <c r="AJ1705" s="219"/>
      <c r="AK1705" s="219"/>
      <c r="AL1705" s="219"/>
      <c r="AM1705" s="219"/>
      <c r="AN1705" s="219"/>
      <c r="AO1705" s="219"/>
      <c r="AP1705" s="219"/>
      <c r="AQ1705" s="219"/>
      <c r="AR1705" s="219"/>
      <c r="AS1705" s="219"/>
      <c r="AT1705" s="219"/>
      <c r="AU1705" s="219"/>
      <c r="AV1705" s="219"/>
      <c r="AW1705" s="219"/>
      <c r="AX1705" s="219"/>
      <c r="AY1705" s="219"/>
    </row>
    <row r="1706" spans="1:51" ht="18" x14ac:dyDescent="0.2">
      <c r="A1706" s="256"/>
      <c r="B1706" s="219"/>
      <c r="C1706" s="219"/>
      <c r="D1706" s="219"/>
      <c r="E1706" s="219"/>
      <c r="F1706" s="219"/>
      <c r="G1706" s="219"/>
      <c r="H1706" s="219"/>
      <c r="I1706" s="219"/>
      <c r="J1706" s="219"/>
      <c r="K1706" s="219"/>
      <c r="L1706" s="219"/>
      <c r="M1706" s="219"/>
      <c r="N1706" s="219"/>
      <c r="O1706" s="219"/>
      <c r="P1706" s="219"/>
      <c r="Q1706" s="219"/>
      <c r="R1706" s="219"/>
      <c r="S1706" s="219"/>
      <c r="T1706" s="219"/>
      <c r="U1706" s="219"/>
      <c r="V1706" s="219"/>
      <c r="W1706" s="219"/>
      <c r="X1706" s="219"/>
      <c r="Y1706" s="219"/>
      <c r="Z1706" s="219"/>
      <c r="AA1706" s="219"/>
      <c r="AB1706" s="219"/>
      <c r="AC1706" s="219"/>
      <c r="AD1706" s="219"/>
      <c r="AE1706" s="219"/>
      <c r="AF1706" s="219"/>
      <c r="AG1706" s="219"/>
      <c r="AH1706" s="219"/>
      <c r="AI1706" s="219"/>
      <c r="AJ1706" s="219"/>
      <c r="AK1706" s="219"/>
      <c r="AL1706" s="219"/>
      <c r="AM1706" s="219"/>
      <c r="AN1706" s="219"/>
      <c r="AO1706" s="219"/>
      <c r="AP1706" s="219"/>
      <c r="AQ1706" s="219"/>
      <c r="AR1706" s="219"/>
      <c r="AS1706" s="219"/>
      <c r="AT1706" s="219"/>
      <c r="AU1706" s="219"/>
      <c r="AV1706" s="219"/>
      <c r="AW1706" s="219"/>
      <c r="AX1706" s="219"/>
      <c r="AY1706" s="219"/>
    </row>
    <row r="1707" spans="1:51" ht="18" x14ac:dyDescent="0.2">
      <c r="A1707" s="256"/>
      <c r="B1707" s="219"/>
      <c r="C1707" s="219"/>
      <c r="D1707" s="219"/>
      <c r="E1707" s="219"/>
      <c r="F1707" s="219"/>
      <c r="G1707" s="219"/>
      <c r="H1707" s="219"/>
      <c r="I1707" s="219"/>
      <c r="J1707" s="219"/>
      <c r="K1707" s="219"/>
      <c r="L1707" s="219"/>
      <c r="M1707" s="219"/>
      <c r="N1707" s="219"/>
      <c r="O1707" s="219"/>
      <c r="P1707" s="219"/>
      <c r="Q1707" s="219"/>
      <c r="R1707" s="219"/>
      <c r="S1707" s="219"/>
      <c r="T1707" s="219"/>
      <c r="U1707" s="219"/>
      <c r="V1707" s="219"/>
      <c r="W1707" s="219"/>
      <c r="X1707" s="219"/>
      <c r="Y1707" s="219"/>
      <c r="Z1707" s="219"/>
      <c r="AA1707" s="219"/>
      <c r="AB1707" s="219"/>
      <c r="AC1707" s="219"/>
      <c r="AD1707" s="219"/>
      <c r="AE1707" s="219"/>
      <c r="AF1707" s="219"/>
      <c r="AG1707" s="219"/>
      <c r="AH1707" s="219"/>
      <c r="AI1707" s="219"/>
      <c r="AJ1707" s="219"/>
      <c r="AK1707" s="219"/>
      <c r="AL1707" s="219"/>
      <c r="AM1707" s="219"/>
      <c r="AN1707" s="219"/>
      <c r="AO1707" s="219"/>
      <c r="AP1707" s="219"/>
      <c r="AQ1707" s="219"/>
      <c r="AR1707" s="219"/>
      <c r="AS1707" s="219"/>
      <c r="AT1707" s="219"/>
      <c r="AU1707" s="219"/>
      <c r="AV1707" s="219"/>
      <c r="AW1707" s="219"/>
      <c r="AX1707" s="219"/>
      <c r="AY1707" s="219"/>
    </row>
    <row r="1708" spans="1:51" ht="18" x14ac:dyDescent="0.2">
      <c r="A1708" s="256"/>
      <c r="B1708" s="219"/>
      <c r="C1708" s="219"/>
      <c r="D1708" s="219"/>
      <c r="E1708" s="219"/>
      <c r="F1708" s="219"/>
      <c r="G1708" s="219"/>
      <c r="H1708" s="219"/>
      <c r="I1708" s="219"/>
      <c r="J1708" s="219"/>
      <c r="K1708" s="219"/>
      <c r="L1708" s="219"/>
      <c r="M1708" s="219"/>
      <c r="N1708" s="219"/>
      <c r="O1708" s="219"/>
      <c r="P1708" s="219"/>
      <c r="Q1708" s="219"/>
      <c r="R1708" s="219"/>
      <c r="S1708" s="219"/>
      <c r="T1708" s="219"/>
      <c r="U1708" s="219"/>
      <c r="V1708" s="219"/>
      <c r="W1708" s="219"/>
      <c r="X1708" s="219"/>
      <c r="Y1708" s="219"/>
      <c r="Z1708" s="219"/>
      <c r="AA1708" s="219"/>
      <c r="AB1708" s="219"/>
      <c r="AC1708" s="219"/>
      <c r="AD1708" s="219"/>
      <c r="AE1708" s="219"/>
      <c r="AF1708" s="219"/>
      <c r="AG1708" s="219"/>
      <c r="AH1708" s="219"/>
      <c r="AI1708" s="219"/>
      <c r="AJ1708" s="219"/>
      <c r="AK1708" s="219"/>
      <c r="AL1708" s="219"/>
      <c r="AM1708" s="219"/>
      <c r="AN1708" s="219"/>
      <c r="AO1708" s="219"/>
      <c r="AP1708" s="219"/>
      <c r="AQ1708" s="219"/>
      <c r="AR1708" s="219"/>
      <c r="AS1708" s="219"/>
      <c r="AT1708" s="219"/>
      <c r="AU1708" s="219"/>
      <c r="AV1708" s="219"/>
      <c r="AW1708" s="219"/>
      <c r="AX1708" s="219"/>
      <c r="AY1708" s="219"/>
    </row>
    <row r="1709" spans="1:51" ht="18" x14ac:dyDescent="0.2">
      <c r="A1709" s="256"/>
      <c r="B1709" s="219"/>
      <c r="C1709" s="219"/>
      <c r="D1709" s="219"/>
      <c r="E1709" s="219"/>
      <c r="F1709" s="219"/>
      <c r="G1709" s="219"/>
      <c r="H1709" s="219"/>
      <c r="I1709" s="219"/>
      <c r="J1709" s="219"/>
      <c r="K1709" s="219"/>
      <c r="L1709" s="219"/>
      <c r="M1709" s="219"/>
      <c r="N1709" s="219"/>
      <c r="O1709" s="219"/>
      <c r="P1709" s="219"/>
      <c r="Q1709" s="219"/>
      <c r="R1709" s="219"/>
      <c r="S1709" s="219"/>
      <c r="T1709" s="219"/>
      <c r="U1709" s="219"/>
      <c r="V1709" s="219"/>
      <c r="W1709" s="219"/>
      <c r="X1709" s="219"/>
      <c r="Y1709" s="219"/>
      <c r="Z1709" s="219"/>
      <c r="AA1709" s="219"/>
      <c r="AB1709" s="219"/>
      <c r="AC1709" s="219"/>
      <c r="AD1709" s="219"/>
      <c r="AE1709" s="219"/>
      <c r="AF1709" s="219"/>
      <c r="AG1709" s="219"/>
      <c r="AH1709" s="219"/>
      <c r="AI1709" s="219"/>
      <c r="AJ1709" s="219"/>
      <c r="AK1709" s="219"/>
      <c r="AL1709" s="219"/>
      <c r="AM1709" s="219"/>
      <c r="AN1709" s="219"/>
      <c r="AO1709" s="219"/>
      <c r="AP1709" s="219"/>
      <c r="AQ1709" s="219"/>
      <c r="AR1709" s="219"/>
      <c r="AS1709" s="219"/>
      <c r="AT1709" s="219"/>
      <c r="AU1709" s="219"/>
      <c r="AV1709" s="219"/>
      <c r="AW1709" s="219"/>
      <c r="AX1709" s="219"/>
      <c r="AY1709" s="219"/>
    </row>
    <row r="1710" spans="1:51" ht="18" x14ac:dyDescent="0.2">
      <c r="A1710" s="256"/>
      <c r="B1710" s="219"/>
      <c r="C1710" s="219"/>
      <c r="D1710" s="219"/>
      <c r="E1710" s="219"/>
      <c r="F1710" s="219"/>
      <c r="G1710" s="219"/>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row>
    <row r="1711" spans="1:51" ht="18" x14ac:dyDescent="0.2">
      <c r="A1711" s="256"/>
      <c r="B1711" s="219"/>
      <c r="C1711" s="219"/>
      <c r="D1711" s="219"/>
      <c r="E1711" s="219"/>
      <c r="F1711" s="219"/>
      <c r="G1711" s="219"/>
      <c r="H1711" s="219"/>
      <c r="I1711" s="219"/>
      <c r="J1711" s="219"/>
      <c r="K1711" s="219"/>
      <c r="L1711" s="219"/>
      <c r="M1711" s="219"/>
      <c r="N1711" s="219"/>
      <c r="O1711" s="219"/>
      <c r="P1711" s="219"/>
      <c r="Q1711" s="219"/>
      <c r="R1711" s="219"/>
      <c r="S1711" s="219"/>
      <c r="T1711" s="219"/>
      <c r="U1711" s="219"/>
      <c r="V1711" s="219"/>
      <c r="W1711" s="219"/>
      <c r="X1711" s="219"/>
      <c r="Y1711" s="219"/>
      <c r="Z1711" s="219"/>
      <c r="AA1711" s="219"/>
      <c r="AB1711" s="219"/>
      <c r="AC1711" s="219"/>
      <c r="AD1711" s="219"/>
      <c r="AE1711" s="219"/>
      <c r="AF1711" s="219"/>
      <c r="AG1711" s="219"/>
      <c r="AH1711" s="219"/>
      <c r="AI1711" s="219"/>
      <c r="AJ1711" s="219"/>
      <c r="AK1711" s="219"/>
      <c r="AL1711" s="219"/>
      <c r="AM1711" s="219"/>
      <c r="AN1711" s="219"/>
      <c r="AO1711" s="219"/>
      <c r="AP1711" s="219"/>
      <c r="AQ1711" s="219"/>
      <c r="AR1711" s="219"/>
      <c r="AS1711" s="219"/>
      <c r="AT1711" s="219"/>
      <c r="AU1711" s="219"/>
      <c r="AV1711" s="219"/>
      <c r="AW1711" s="219"/>
      <c r="AX1711" s="219"/>
      <c r="AY1711" s="219"/>
    </row>
    <row r="1712" spans="1:51" ht="18" x14ac:dyDescent="0.2">
      <c r="A1712" s="256"/>
      <c r="B1712" s="219"/>
      <c r="C1712" s="219"/>
      <c r="D1712" s="219"/>
      <c r="E1712" s="219"/>
      <c r="F1712" s="219"/>
      <c r="G1712" s="219"/>
      <c r="H1712" s="219"/>
      <c r="I1712" s="219"/>
      <c r="J1712" s="219"/>
      <c r="K1712" s="219"/>
      <c r="L1712" s="219"/>
      <c r="M1712" s="219"/>
      <c r="N1712" s="219"/>
      <c r="O1712" s="219"/>
      <c r="P1712" s="219"/>
      <c r="Q1712" s="219"/>
      <c r="R1712" s="219"/>
      <c r="S1712" s="219"/>
      <c r="T1712" s="219"/>
      <c r="U1712" s="219"/>
      <c r="V1712" s="219"/>
      <c r="W1712" s="219"/>
      <c r="X1712" s="219"/>
      <c r="Y1712" s="219"/>
      <c r="Z1712" s="219"/>
      <c r="AA1712" s="219"/>
      <c r="AB1712" s="219"/>
      <c r="AC1712" s="219"/>
      <c r="AD1712" s="219"/>
      <c r="AE1712" s="219"/>
      <c r="AF1712" s="219"/>
      <c r="AG1712" s="219"/>
      <c r="AH1712" s="219"/>
      <c r="AI1712" s="219"/>
      <c r="AJ1712" s="219"/>
      <c r="AK1712" s="219"/>
      <c r="AL1712" s="219"/>
      <c r="AM1712" s="219"/>
      <c r="AN1712" s="219"/>
      <c r="AO1712" s="219"/>
      <c r="AP1712" s="219"/>
      <c r="AQ1712" s="219"/>
      <c r="AR1712" s="219"/>
      <c r="AS1712" s="219"/>
      <c r="AT1712" s="219"/>
      <c r="AU1712" s="219"/>
      <c r="AV1712" s="219"/>
      <c r="AW1712" s="219"/>
      <c r="AX1712" s="219"/>
      <c r="AY1712" s="219"/>
    </row>
    <row r="1713" spans="1:51" ht="18" x14ac:dyDescent="0.2">
      <c r="A1713" s="256"/>
      <c r="B1713" s="219"/>
      <c r="C1713" s="219"/>
      <c r="D1713" s="219"/>
      <c r="E1713" s="219"/>
      <c r="F1713" s="219"/>
      <c r="G1713" s="219"/>
      <c r="H1713" s="219"/>
      <c r="I1713" s="219"/>
      <c r="J1713" s="219"/>
      <c r="K1713" s="219"/>
      <c r="L1713" s="219"/>
      <c r="M1713" s="219"/>
      <c r="N1713" s="219"/>
      <c r="O1713" s="219"/>
      <c r="P1713" s="219"/>
      <c r="Q1713" s="219"/>
      <c r="R1713" s="219"/>
      <c r="S1713" s="219"/>
      <c r="T1713" s="219"/>
      <c r="U1713" s="219"/>
      <c r="V1713" s="219"/>
      <c r="W1713" s="219"/>
      <c r="X1713" s="219"/>
      <c r="Y1713" s="219"/>
      <c r="Z1713" s="219"/>
      <c r="AA1713" s="219"/>
      <c r="AB1713" s="219"/>
      <c r="AC1713" s="219"/>
      <c r="AD1713" s="219"/>
      <c r="AE1713" s="219"/>
      <c r="AF1713" s="219"/>
      <c r="AG1713" s="219"/>
      <c r="AH1713" s="219"/>
      <c r="AI1713" s="219"/>
      <c r="AJ1713" s="219"/>
      <c r="AK1713" s="219"/>
      <c r="AL1713" s="219"/>
      <c r="AM1713" s="219"/>
      <c r="AN1713" s="219"/>
      <c r="AO1713" s="219"/>
      <c r="AP1713" s="219"/>
      <c r="AQ1713" s="219"/>
      <c r="AR1713" s="219"/>
      <c r="AS1713" s="219"/>
      <c r="AT1713" s="219"/>
      <c r="AU1713" s="219"/>
      <c r="AV1713" s="219"/>
      <c r="AW1713" s="219"/>
      <c r="AX1713" s="219"/>
      <c r="AY1713" s="219"/>
    </row>
    <row r="1714" spans="1:51" ht="18" x14ac:dyDescent="0.2">
      <c r="A1714" s="256"/>
      <c r="B1714" s="219"/>
      <c r="C1714" s="219"/>
      <c r="D1714" s="219"/>
      <c r="E1714" s="219"/>
      <c r="F1714" s="219"/>
      <c r="G1714" s="219"/>
      <c r="H1714" s="219"/>
      <c r="I1714" s="219"/>
      <c r="J1714" s="219"/>
      <c r="K1714" s="219"/>
      <c r="L1714" s="219"/>
      <c r="M1714" s="219"/>
      <c r="N1714" s="219"/>
      <c r="O1714" s="219"/>
      <c r="P1714" s="219"/>
      <c r="Q1714" s="219"/>
      <c r="R1714" s="219"/>
      <c r="S1714" s="219"/>
      <c r="T1714" s="219"/>
      <c r="U1714" s="219"/>
      <c r="V1714" s="219"/>
      <c r="W1714" s="219"/>
      <c r="X1714" s="219"/>
      <c r="Y1714" s="219"/>
      <c r="Z1714" s="219"/>
      <c r="AA1714" s="219"/>
      <c r="AB1714" s="219"/>
      <c r="AC1714" s="219"/>
      <c r="AD1714" s="219"/>
      <c r="AE1714" s="219"/>
      <c r="AF1714" s="219"/>
      <c r="AG1714" s="219"/>
      <c r="AH1714" s="219"/>
      <c r="AI1714" s="219"/>
      <c r="AJ1714" s="219"/>
      <c r="AK1714" s="219"/>
      <c r="AL1714" s="219"/>
      <c r="AM1714" s="219"/>
      <c r="AN1714" s="219"/>
      <c r="AO1714" s="219"/>
      <c r="AP1714" s="219"/>
      <c r="AQ1714" s="219"/>
      <c r="AR1714" s="219"/>
      <c r="AS1714" s="219"/>
      <c r="AT1714" s="219"/>
      <c r="AU1714" s="219"/>
      <c r="AV1714" s="219"/>
      <c r="AW1714" s="219"/>
      <c r="AX1714" s="219"/>
      <c r="AY1714" s="219"/>
    </row>
    <row r="1715" spans="1:51" ht="18" x14ac:dyDescent="0.25">
      <c r="A1715" s="251"/>
      <c r="B1715" s="219"/>
      <c r="C1715" s="219"/>
      <c r="D1715" s="219"/>
      <c r="E1715" s="219"/>
      <c r="F1715" s="219"/>
      <c r="G1715" s="219"/>
      <c r="H1715" s="219"/>
      <c r="I1715" s="219"/>
      <c r="J1715" s="219"/>
      <c r="K1715" s="219"/>
      <c r="L1715" s="219"/>
      <c r="M1715" s="219"/>
      <c r="N1715" s="219"/>
      <c r="O1715" s="219"/>
      <c r="P1715" s="219"/>
      <c r="Q1715" s="219"/>
      <c r="R1715" s="219"/>
      <c r="S1715" s="219"/>
      <c r="T1715" s="219"/>
      <c r="U1715" s="219"/>
      <c r="V1715" s="219"/>
      <c r="W1715" s="219"/>
      <c r="X1715" s="219"/>
      <c r="Y1715" s="219"/>
      <c r="Z1715" s="219"/>
      <c r="AA1715" s="219"/>
      <c r="AB1715" s="219"/>
      <c r="AC1715" s="219"/>
      <c r="AD1715" s="219"/>
      <c r="AE1715" s="219"/>
      <c r="AF1715" s="219"/>
      <c r="AG1715" s="219"/>
      <c r="AH1715" s="219"/>
      <c r="AI1715" s="219"/>
      <c r="AJ1715" s="219"/>
      <c r="AK1715" s="219"/>
      <c r="AL1715" s="219"/>
      <c r="AM1715" s="219"/>
      <c r="AN1715" s="219"/>
      <c r="AO1715" s="219"/>
      <c r="AP1715" s="219"/>
      <c r="AQ1715" s="219"/>
      <c r="AR1715" s="219"/>
      <c r="AS1715" s="219"/>
      <c r="AT1715" s="219"/>
      <c r="AU1715" s="219"/>
      <c r="AV1715" s="219"/>
      <c r="AW1715" s="219"/>
      <c r="AX1715" s="219"/>
      <c r="AY1715" s="219"/>
    </row>
    <row r="1716" spans="1:51" ht="18" x14ac:dyDescent="0.2">
      <c r="A1716" s="256"/>
      <c r="B1716" s="219"/>
      <c r="C1716" s="219"/>
      <c r="D1716" s="219"/>
      <c r="E1716" s="219"/>
      <c r="F1716" s="219"/>
      <c r="G1716" s="219"/>
      <c r="H1716" s="219"/>
      <c r="I1716" s="219"/>
      <c r="J1716" s="219"/>
      <c r="K1716" s="219"/>
      <c r="L1716" s="219"/>
      <c r="M1716" s="219"/>
      <c r="N1716" s="219"/>
      <c r="O1716" s="219"/>
      <c r="P1716" s="219"/>
      <c r="Q1716" s="219"/>
      <c r="R1716" s="219"/>
      <c r="S1716" s="219"/>
      <c r="T1716" s="219"/>
      <c r="U1716" s="219"/>
      <c r="V1716" s="219"/>
      <c r="W1716" s="219"/>
      <c r="X1716" s="219"/>
      <c r="Y1716" s="219"/>
      <c r="Z1716" s="219"/>
      <c r="AA1716" s="219"/>
      <c r="AB1716" s="219"/>
      <c r="AC1716" s="219"/>
      <c r="AD1716" s="219"/>
      <c r="AE1716" s="219"/>
      <c r="AF1716" s="219"/>
      <c r="AG1716" s="219"/>
      <c r="AH1716" s="219"/>
      <c r="AI1716" s="219"/>
      <c r="AJ1716" s="219"/>
      <c r="AK1716" s="219"/>
      <c r="AL1716" s="219"/>
      <c r="AM1716" s="219"/>
      <c r="AN1716" s="219"/>
      <c r="AO1716" s="219"/>
      <c r="AP1716" s="219"/>
      <c r="AQ1716" s="219"/>
      <c r="AR1716" s="219"/>
      <c r="AS1716" s="219"/>
      <c r="AT1716" s="219"/>
      <c r="AU1716" s="219"/>
      <c r="AV1716" s="219"/>
      <c r="AW1716" s="219"/>
      <c r="AX1716" s="219"/>
      <c r="AY1716" s="219"/>
    </row>
    <row r="1717" spans="1:51" ht="18" x14ac:dyDescent="0.2">
      <c r="A1717" s="256"/>
      <c r="B1717" s="219"/>
      <c r="C1717" s="219"/>
      <c r="D1717" s="219"/>
      <c r="E1717" s="219"/>
      <c r="F1717" s="219"/>
      <c r="G1717" s="219"/>
      <c r="H1717" s="219"/>
      <c r="I1717" s="219"/>
      <c r="J1717" s="219"/>
      <c r="K1717" s="219"/>
      <c r="L1717" s="219"/>
      <c r="M1717" s="219"/>
      <c r="N1717" s="219"/>
      <c r="O1717" s="219"/>
      <c r="P1717" s="219"/>
      <c r="Q1717" s="219"/>
      <c r="R1717" s="219"/>
      <c r="S1717" s="219"/>
      <c r="T1717" s="219"/>
      <c r="U1717" s="219"/>
      <c r="V1717" s="219"/>
      <c r="W1717" s="219"/>
      <c r="X1717" s="219"/>
      <c r="Y1717" s="219"/>
      <c r="Z1717" s="219"/>
      <c r="AA1717" s="219"/>
      <c r="AB1717" s="219"/>
      <c r="AC1717" s="219"/>
      <c r="AD1717" s="219"/>
      <c r="AE1717" s="219"/>
      <c r="AF1717" s="219"/>
      <c r="AG1717" s="219"/>
      <c r="AH1717" s="219"/>
      <c r="AI1717" s="219"/>
      <c r="AJ1717" s="219"/>
      <c r="AK1717" s="219"/>
      <c r="AL1717" s="219"/>
      <c r="AM1717" s="219"/>
      <c r="AN1717" s="219"/>
      <c r="AO1717" s="219"/>
      <c r="AP1717" s="219"/>
      <c r="AQ1717" s="219"/>
      <c r="AR1717" s="219"/>
      <c r="AS1717" s="219"/>
      <c r="AT1717" s="219"/>
      <c r="AU1717" s="219"/>
      <c r="AV1717" s="219"/>
      <c r="AW1717" s="219"/>
      <c r="AX1717" s="219"/>
      <c r="AY1717" s="219"/>
    </row>
    <row r="1718" spans="1:51" ht="15" x14ac:dyDescent="0.25">
      <c r="A1718" s="257"/>
      <c r="B1718" s="218"/>
      <c r="C1718" s="218"/>
      <c r="D1718" s="218"/>
      <c r="E1718" s="218"/>
      <c r="F1718" s="218"/>
      <c r="G1718" s="218"/>
      <c r="H1718" s="218"/>
      <c r="I1718" s="218"/>
      <c r="J1718" s="218"/>
      <c r="K1718" s="218"/>
      <c r="L1718" s="218"/>
      <c r="M1718" s="218"/>
      <c r="N1718" s="218"/>
      <c r="O1718" s="218"/>
      <c r="P1718" s="218"/>
      <c r="Q1718" s="218"/>
      <c r="R1718" s="218"/>
      <c r="S1718" s="218"/>
      <c r="T1718" s="218"/>
      <c r="U1718" s="218"/>
      <c r="V1718" s="218"/>
      <c r="W1718" s="218"/>
      <c r="X1718" s="218"/>
      <c r="Y1718" s="218"/>
      <c r="Z1718" s="218"/>
      <c r="AA1718" s="218"/>
      <c r="AB1718" s="218"/>
      <c r="AC1718" s="218"/>
      <c r="AD1718" s="218"/>
      <c r="AE1718" s="218"/>
      <c r="AF1718" s="218"/>
      <c r="AG1718" s="218"/>
      <c r="AH1718" s="218"/>
      <c r="AI1718" s="218"/>
      <c r="AJ1718" s="218"/>
      <c r="AK1718" s="218"/>
      <c r="AL1718" s="218"/>
      <c r="AM1718" s="218"/>
      <c r="AN1718" s="218"/>
      <c r="AO1718" s="218"/>
      <c r="AP1718" s="218"/>
      <c r="AQ1718" s="218"/>
      <c r="AR1718" s="218"/>
      <c r="AS1718" s="218"/>
      <c r="AT1718" s="218"/>
      <c r="AU1718" s="218"/>
      <c r="AV1718" s="218"/>
      <c r="AW1718" s="218"/>
      <c r="AX1718" s="218"/>
    </row>
    <row r="1719" spans="1:51" ht="15" x14ac:dyDescent="0.25">
      <c r="A1719" s="257"/>
      <c r="B1719" s="218"/>
      <c r="C1719" s="218"/>
      <c r="D1719" s="218"/>
      <c r="E1719" s="218"/>
      <c r="F1719" s="218"/>
      <c r="G1719" s="218"/>
      <c r="H1719" s="218"/>
      <c r="I1719" s="218"/>
      <c r="J1719" s="218"/>
      <c r="K1719" s="218"/>
      <c r="L1719" s="218"/>
      <c r="M1719" s="218"/>
      <c r="N1719" s="218"/>
      <c r="O1719" s="218"/>
      <c r="P1719" s="218"/>
      <c r="Q1719" s="218"/>
      <c r="R1719" s="218"/>
      <c r="S1719" s="218"/>
      <c r="T1719" s="218"/>
      <c r="U1719" s="218"/>
      <c r="V1719" s="218"/>
      <c r="W1719" s="218"/>
      <c r="X1719" s="218"/>
      <c r="Y1719" s="218"/>
      <c r="Z1719" s="218"/>
      <c r="AA1719" s="218"/>
      <c r="AB1719" s="218"/>
      <c r="AC1719" s="218"/>
      <c r="AD1719" s="218"/>
      <c r="AE1719" s="218"/>
      <c r="AF1719" s="218"/>
      <c r="AG1719" s="218"/>
      <c r="AH1719" s="218"/>
      <c r="AI1719" s="218"/>
      <c r="AJ1719" s="218"/>
      <c r="AK1719" s="218"/>
      <c r="AL1719" s="218"/>
      <c r="AM1719" s="218"/>
      <c r="AN1719" s="218"/>
      <c r="AO1719" s="218"/>
      <c r="AP1719" s="218"/>
      <c r="AQ1719" s="218"/>
      <c r="AR1719" s="218"/>
      <c r="AS1719" s="218"/>
      <c r="AT1719" s="218"/>
      <c r="AU1719" s="218"/>
      <c r="AV1719" s="218"/>
      <c r="AW1719" s="218"/>
      <c r="AX1719" s="218"/>
    </row>
    <row r="1720" spans="1:51" ht="15" x14ac:dyDescent="0.25">
      <c r="A1720" s="257"/>
      <c r="B1720" s="218"/>
      <c r="C1720" s="218"/>
      <c r="D1720" s="218"/>
      <c r="E1720" s="218"/>
      <c r="F1720" s="218"/>
      <c r="G1720" s="218"/>
      <c r="H1720" s="218"/>
      <c r="I1720" s="218"/>
      <c r="J1720" s="218"/>
      <c r="K1720" s="218"/>
      <c r="L1720" s="218"/>
      <c r="M1720" s="218"/>
      <c r="N1720" s="218"/>
      <c r="O1720" s="218"/>
      <c r="P1720" s="218"/>
      <c r="Q1720" s="218"/>
      <c r="R1720" s="218"/>
      <c r="S1720" s="218"/>
      <c r="T1720" s="218"/>
      <c r="U1720" s="218"/>
      <c r="V1720" s="218"/>
      <c r="W1720" s="218"/>
      <c r="X1720" s="218"/>
      <c r="Y1720" s="218"/>
      <c r="Z1720" s="218"/>
      <c r="AA1720" s="218"/>
      <c r="AB1720" s="218"/>
      <c r="AC1720" s="218"/>
      <c r="AD1720" s="218"/>
      <c r="AE1720" s="218"/>
      <c r="AF1720" s="218"/>
      <c r="AG1720" s="218"/>
      <c r="AH1720" s="218"/>
      <c r="AI1720" s="218"/>
      <c r="AJ1720" s="218"/>
      <c r="AK1720" s="218"/>
      <c r="AL1720" s="218"/>
      <c r="AM1720" s="218"/>
      <c r="AN1720" s="218"/>
      <c r="AO1720" s="218"/>
      <c r="AP1720" s="218"/>
      <c r="AQ1720" s="218"/>
      <c r="AR1720" s="218"/>
      <c r="AS1720" s="218"/>
      <c r="AT1720" s="218"/>
      <c r="AU1720" s="218"/>
      <c r="AV1720" s="218"/>
      <c r="AW1720" s="218"/>
      <c r="AX1720" s="218"/>
    </row>
    <row r="1721" spans="1:51" ht="15" x14ac:dyDescent="0.25">
      <c r="A1721" s="257"/>
      <c r="B1721" s="218"/>
      <c r="C1721" s="218"/>
      <c r="D1721" s="218"/>
      <c r="E1721" s="218"/>
      <c r="F1721" s="218"/>
      <c r="G1721" s="218"/>
      <c r="H1721" s="218"/>
      <c r="I1721" s="218"/>
      <c r="J1721" s="218"/>
      <c r="K1721" s="218"/>
      <c r="L1721" s="218"/>
      <c r="M1721" s="218"/>
      <c r="N1721" s="218"/>
      <c r="O1721" s="218"/>
      <c r="P1721" s="218"/>
      <c r="Q1721" s="218"/>
      <c r="R1721" s="218"/>
      <c r="S1721" s="218"/>
      <c r="T1721" s="218"/>
      <c r="U1721" s="218"/>
      <c r="V1721" s="218"/>
      <c r="W1721" s="218"/>
      <c r="X1721" s="218"/>
      <c r="Y1721" s="218"/>
      <c r="Z1721" s="218"/>
      <c r="AA1721" s="218"/>
      <c r="AB1721" s="218"/>
      <c r="AC1721" s="218"/>
      <c r="AD1721" s="218"/>
      <c r="AE1721" s="218"/>
      <c r="AF1721" s="218"/>
      <c r="AG1721" s="218"/>
      <c r="AH1721" s="218"/>
      <c r="AI1721" s="218"/>
      <c r="AJ1721" s="218"/>
      <c r="AK1721" s="218"/>
      <c r="AL1721" s="218"/>
      <c r="AM1721" s="218"/>
      <c r="AN1721" s="218"/>
      <c r="AO1721" s="218"/>
      <c r="AP1721" s="218"/>
      <c r="AQ1721" s="218"/>
      <c r="AR1721" s="218"/>
      <c r="AS1721" s="218"/>
      <c r="AT1721" s="218"/>
      <c r="AU1721" s="218"/>
      <c r="AV1721" s="218"/>
      <c r="AW1721" s="218"/>
      <c r="AX1721" s="218"/>
    </row>
    <row r="1722" spans="1:51" ht="15" x14ac:dyDescent="0.25">
      <c r="A1722" s="257"/>
      <c r="B1722" s="218"/>
      <c r="C1722" s="218"/>
      <c r="D1722" s="218"/>
      <c r="E1722" s="218"/>
      <c r="F1722" s="218"/>
      <c r="G1722" s="218"/>
      <c r="H1722" s="218"/>
      <c r="I1722" s="218"/>
      <c r="J1722" s="218"/>
      <c r="K1722" s="218"/>
      <c r="L1722" s="218"/>
      <c r="M1722" s="218"/>
      <c r="N1722" s="218"/>
      <c r="O1722" s="218"/>
      <c r="P1722" s="218"/>
      <c r="Q1722" s="218"/>
      <c r="R1722" s="218"/>
      <c r="S1722" s="218"/>
      <c r="T1722" s="218"/>
      <c r="U1722" s="218"/>
      <c r="V1722" s="218"/>
      <c r="W1722" s="218"/>
      <c r="X1722" s="218"/>
      <c r="Y1722" s="218"/>
      <c r="Z1722" s="218"/>
      <c r="AA1722" s="218"/>
      <c r="AB1722" s="218"/>
      <c r="AC1722" s="218"/>
      <c r="AD1722" s="218"/>
      <c r="AE1722" s="218"/>
      <c r="AF1722" s="218"/>
      <c r="AG1722" s="218"/>
      <c r="AH1722" s="218"/>
      <c r="AI1722" s="218"/>
      <c r="AJ1722" s="218"/>
      <c r="AK1722" s="218"/>
      <c r="AL1722" s="218"/>
      <c r="AM1722" s="218"/>
      <c r="AN1722" s="218"/>
      <c r="AO1722" s="218"/>
      <c r="AP1722" s="218"/>
      <c r="AQ1722" s="218"/>
      <c r="AR1722" s="218"/>
      <c r="AS1722" s="218"/>
      <c r="AT1722" s="218"/>
      <c r="AU1722" s="218"/>
      <c r="AV1722" s="218"/>
      <c r="AW1722" s="218"/>
      <c r="AX1722" s="218"/>
    </row>
    <row r="1723" spans="1:51" ht="15" x14ac:dyDescent="0.25">
      <c r="A1723" s="257"/>
      <c r="B1723" s="218"/>
      <c r="C1723" s="218"/>
      <c r="D1723" s="218"/>
      <c r="E1723" s="218"/>
      <c r="F1723" s="218"/>
      <c r="G1723" s="218"/>
      <c r="H1723" s="218"/>
      <c r="I1723" s="218"/>
      <c r="J1723" s="218"/>
      <c r="K1723" s="218"/>
      <c r="L1723" s="218"/>
      <c r="M1723" s="218"/>
      <c r="N1723" s="218"/>
      <c r="O1723" s="218"/>
      <c r="P1723" s="218"/>
      <c r="Q1723" s="218"/>
      <c r="R1723" s="218"/>
      <c r="S1723" s="218"/>
      <c r="T1723" s="218"/>
      <c r="U1723" s="218"/>
      <c r="V1723" s="218"/>
      <c r="W1723" s="218"/>
      <c r="X1723" s="218"/>
      <c r="Y1723" s="218"/>
      <c r="Z1723" s="218"/>
      <c r="AA1723" s="218"/>
      <c r="AB1723" s="218"/>
      <c r="AC1723" s="218"/>
      <c r="AD1723" s="218"/>
      <c r="AE1723" s="218"/>
      <c r="AF1723" s="218"/>
      <c r="AG1723" s="218"/>
      <c r="AH1723" s="218"/>
      <c r="AI1723" s="218"/>
      <c r="AJ1723" s="218"/>
      <c r="AK1723" s="218"/>
      <c r="AL1723" s="218"/>
      <c r="AM1723" s="218"/>
      <c r="AN1723" s="218"/>
      <c r="AO1723" s="218"/>
      <c r="AP1723" s="218"/>
      <c r="AQ1723" s="218"/>
      <c r="AR1723" s="218"/>
      <c r="AS1723" s="218"/>
      <c r="AT1723" s="218"/>
      <c r="AU1723" s="218"/>
      <c r="AV1723" s="218"/>
      <c r="AW1723" s="218"/>
      <c r="AX1723" s="218"/>
    </row>
    <row r="1724" spans="1:51" ht="15" x14ac:dyDescent="0.25">
      <c r="A1724" s="257"/>
      <c r="B1724" s="218"/>
      <c r="C1724" s="218"/>
      <c r="D1724" s="218"/>
      <c r="E1724" s="218"/>
      <c r="F1724" s="218"/>
      <c r="G1724" s="218"/>
      <c r="H1724" s="218"/>
      <c r="I1724" s="218"/>
      <c r="J1724" s="218"/>
      <c r="K1724" s="218"/>
      <c r="L1724" s="218"/>
      <c r="M1724" s="218"/>
      <c r="N1724" s="218"/>
      <c r="O1724" s="218"/>
      <c r="P1724" s="218"/>
      <c r="Q1724" s="218"/>
      <c r="R1724" s="218"/>
      <c r="S1724" s="218"/>
      <c r="T1724" s="218"/>
      <c r="U1724" s="218"/>
      <c r="V1724" s="218"/>
      <c r="W1724" s="218"/>
      <c r="X1724" s="218"/>
      <c r="Y1724" s="218"/>
      <c r="Z1724" s="218"/>
      <c r="AA1724" s="218"/>
      <c r="AB1724" s="218"/>
      <c r="AC1724" s="218"/>
      <c r="AD1724" s="218"/>
      <c r="AE1724" s="218"/>
      <c r="AF1724" s="218"/>
      <c r="AG1724" s="218"/>
      <c r="AH1724" s="218"/>
      <c r="AI1724" s="218"/>
      <c r="AJ1724" s="218"/>
      <c r="AK1724" s="218"/>
      <c r="AL1724" s="218"/>
      <c r="AM1724" s="218"/>
      <c r="AN1724" s="218"/>
      <c r="AO1724" s="218"/>
      <c r="AP1724" s="218"/>
      <c r="AQ1724" s="218"/>
      <c r="AR1724" s="218"/>
      <c r="AS1724" s="218"/>
      <c r="AT1724" s="218"/>
      <c r="AU1724" s="218"/>
      <c r="AV1724" s="218"/>
      <c r="AW1724" s="218"/>
      <c r="AX1724" s="218"/>
    </row>
    <row r="1725" spans="1:51" ht="15" x14ac:dyDescent="0.25">
      <c r="A1725" s="257"/>
      <c r="B1725" s="218"/>
      <c r="C1725" s="218"/>
      <c r="D1725" s="218"/>
      <c r="E1725" s="218"/>
      <c r="F1725" s="218"/>
      <c r="G1725" s="218"/>
      <c r="H1725" s="218"/>
      <c r="I1725" s="218"/>
      <c r="J1725" s="218"/>
      <c r="K1725" s="218"/>
      <c r="L1725" s="218"/>
      <c r="M1725" s="218"/>
      <c r="N1725" s="218"/>
      <c r="O1725" s="218"/>
      <c r="P1725" s="218"/>
      <c r="Q1725" s="218"/>
      <c r="R1725" s="218"/>
      <c r="S1725" s="218"/>
      <c r="T1725" s="218"/>
      <c r="U1725" s="218"/>
      <c r="V1725" s="218"/>
      <c r="W1725" s="218"/>
      <c r="X1725" s="218"/>
      <c r="Y1725" s="218"/>
      <c r="Z1725" s="218"/>
      <c r="AA1725" s="218"/>
      <c r="AB1725" s="218"/>
      <c r="AC1725" s="218"/>
      <c r="AD1725" s="218"/>
      <c r="AE1725" s="218"/>
      <c r="AF1725" s="218"/>
      <c r="AG1725" s="218"/>
      <c r="AH1725" s="218"/>
      <c r="AI1725" s="218"/>
      <c r="AJ1725" s="218"/>
      <c r="AK1725" s="218"/>
      <c r="AL1725" s="218"/>
      <c r="AM1725" s="218"/>
      <c r="AN1725" s="218"/>
      <c r="AO1725" s="218"/>
      <c r="AP1725" s="218"/>
      <c r="AQ1725" s="218"/>
      <c r="AR1725" s="218"/>
      <c r="AS1725" s="218"/>
      <c r="AT1725" s="218"/>
      <c r="AU1725" s="218"/>
      <c r="AV1725" s="218"/>
      <c r="AW1725" s="218"/>
      <c r="AX1725" s="218"/>
    </row>
    <row r="1726" spans="1:51" ht="15" x14ac:dyDescent="0.25">
      <c r="A1726" s="257"/>
      <c r="B1726" s="218"/>
      <c r="C1726" s="218"/>
      <c r="D1726" s="218"/>
      <c r="E1726" s="218"/>
      <c r="F1726" s="218"/>
      <c r="G1726" s="218"/>
      <c r="H1726" s="218"/>
      <c r="I1726" s="218"/>
      <c r="J1726" s="218"/>
      <c r="K1726" s="218"/>
      <c r="L1726" s="218"/>
      <c r="M1726" s="218"/>
      <c r="N1726" s="218"/>
      <c r="O1726" s="218"/>
      <c r="P1726" s="218"/>
      <c r="Q1726" s="218"/>
      <c r="R1726" s="218"/>
      <c r="S1726" s="218"/>
      <c r="T1726" s="218"/>
      <c r="U1726" s="218"/>
      <c r="V1726" s="218"/>
      <c r="W1726" s="218"/>
      <c r="X1726" s="218"/>
      <c r="Y1726" s="218"/>
      <c r="Z1726" s="218"/>
      <c r="AA1726" s="218"/>
      <c r="AB1726" s="218"/>
      <c r="AC1726" s="218"/>
      <c r="AD1726" s="218"/>
      <c r="AE1726" s="218"/>
      <c r="AF1726" s="218"/>
      <c r="AG1726" s="218"/>
      <c r="AH1726" s="218"/>
      <c r="AI1726" s="218"/>
      <c r="AJ1726" s="218"/>
      <c r="AK1726" s="218"/>
      <c r="AL1726" s="218"/>
      <c r="AM1726" s="218"/>
      <c r="AN1726" s="218"/>
      <c r="AO1726" s="218"/>
      <c r="AP1726" s="218"/>
      <c r="AQ1726" s="218"/>
      <c r="AR1726" s="218"/>
      <c r="AS1726" s="218"/>
      <c r="AT1726" s="218"/>
      <c r="AU1726" s="218"/>
      <c r="AV1726" s="218"/>
      <c r="AW1726" s="218"/>
      <c r="AX1726" s="218"/>
    </row>
    <row r="1727" spans="1:51" ht="15" x14ac:dyDescent="0.25">
      <c r="A1727" s="257"/>
      <c r="B1727" s="218"/>
      <c r="C1727" s="218"/>
      <c r="D1727" s="218"/>
      <c r="E1727" s="218"/>
      <c r="F1727" s="218"/>
      <c r="G1727" s="218"/>
      <c r="H1727" s="218"/>
      <c r="I1727" s="218"/>
      <c r="J1727" s="218"/>
      <c r="K1727" s="218"/>
      <c r="L1727" s="218"/>
      <c r="M1727" s="218"/>
      <c r="N1727" s="218"/>
      <c r="O1727" s="218"/>
      <c r="P1727" s="218"/>
      <c r="Q1727" s="218"/>
      <c r="R1727" s="218"/>
      <c r="S1727" s="218"/>
      <c r="T1727" s="218"/>
      <c r="U1727" s="218"/>
      <c r="V1727" s="218"/>
      <c r="W1727" s="218"/>
      <c r="X1727" s="218"/>
      <c r="Y1727" s="218"/>
      <c r="Z1727" s="218"/>
      <c r="AA1727" s="218"/>
      <c r="AB1727" s="218"/>
      <c r="AC1727" s="218"/>
      <c r="AD1727" s="218"/>
      <c r="AE1727" s="218"/>
      <c r="AF1727" s="218"/>
      <c r="AG1727" s="218"/>
      <c r="AH1727" s="218"/>
      <c r="AI1727" s="218"/>
      <c r="AJ1727" s="218"/>
      <c r="AK1727" s="218"/>
      <c r="AL1727" s="218"/>
      <c r="AM1727" s="218"/>
      <c r="AN1727" s="218"/>
      <c r="AO1727" s="218"/>
      <c r="AP1727" s="218"/>
      <c r="AQ1727" s="218"/>
      <c r="AR1727" s="218"/>
      <c r="AS1727" s="218"/>
      <c r="AT1727" s="218"/>
      <c r="AU1727" s="218"/>
      <c r="AV1727" s="218"/>
      <c r="AW1727" s="218"/>
      <c r="AX1727" s="218"/>
    </row>
    <row r="1728" spans="1:51" ht="15" x14ac:dyDescent="0.25">
      <c r="A1728" s="257"/>
      <c r="B1728" s="218"/>
      <c r="C1728" s="218"/>
      <c r="D1728" s="218"/>
      <c r="E1728" s="218"/>
      <c r="F1728" s="218"/>
      <c r="G1728" s="218"/>
      <c r="H1728" s="218"/>
      <c r="I1728" s="218"/>
      <c r="J1728" s="218"/>
      <c r="K1728" s="218"/>
      <c r="L1728" s="218"/>
      <c r="M1728" s="218"/>
      <c r="N1728" s="218"/>
      <c r="O1728" s="218"/>
      <c r="P1728" s="218"/>
      <c r="Q1728" s="218"/>
      <c r="R1728" s="218"/>
      <c r="S1728" s="218"/>
      <c r="T1728" s="218"/>
      <c r="U1728" s="218"/>
      <c r="V1728" s="218"/>
      <c r="W1728" s="218"/>
      <c r="X1728" s="218"/>
      <c r="Y1728" s="218"/>
      <c r="Z1728" s="218"/>
      <c r="AA1728" s="218"/>
      <c r="AB1728" s="218"/>
      <c r="AC1728" s="218"/>
      <c r="AD1728" s="218"/>
      <c r="AE1728" s="218"/>
      <c r="AF1728" s="218"/>
      <c r="AG1728" s="218"/>
      <c r="AH1728" s="218"/>
      <c r="AI1728" s="218"/>
      <c r="AJ1728" s="218"/>
      <c r="AK1728" s="218"/>
      <c r="AL1728" s="218"/>
      <c r="AM1728" s="218"/>
      <c r="AN1728" s="218"/>
      <c r="AO1728" s="218"/>
      <c r="AP1728" s="218"/>
      <c r="AQ1728" s="218"/>
      <c r="AR1728" s="218"/>
      <c r="AS1728" s="218"/>
      <c r="AT1728" s="218"/>
      <c r="AU1728" s="218"/>
      <c r="AV1728" s="218"/>
      <c r="AW1728" s="218"/>
      <c r="AX1728" s="218"/>
    </row>
    <row r="1729" spans="1:50" ht="15" x14ac:dyDescent="0.25">
      <c r="A1729" s="257"/>
      <c r="B1729" s="218"/>
      <c r="C1729" s="218"/>
      <c r="D1729" s="218"/>
      <c r="E1729" s="218"/>
      <c r="F1729" s="218"/>
      <c r="G1729" s="218"/>
      <c r="H1729" s="218"/>
      <c r="I1729" s="218"/>
      <c r="J1729" s="218"/>
      <c r="K1729" s="218"/>
      <c r="L1729" s="218"/>
      <c r="M1729" s="218"/>
      <c r="N1729" s="218"/>
      <c r="O1729" s="218"/>
      <c r="P1729" s="218"/>
      <c r="Q1729" s="218"/>
      <c r="R1729" s="218"/>
      <c r="S1729" s="218"/>
      <c r="T1729" s="218"/>
      <c r="U1729" s="218"/>
      <c r="V1729" s="218"/>
      <c r="W1729" s="218"/>
      <c r="X1729" s="218"/>
      <c r="Y1729" s="218"/>
      <c r="Z1729" s="218"/>
      <c r="AA1729" s="218"/>
      <c r="AB1729" s="218"/>
      <c r="AC1729" s="218"/>
      <c r="AD1729" s="218"/>
      <c r="AE1729" s="218"/>
      <c r="AF1729" s="218"/>
      <c r="AG1729" s="218"/>
      <c r="AH1729" s="218"/>
      <c r="AI1729" s="218"/>
      <c r="AJ1729" s="218"/>
      <c r="AK1729" s="218"/>
      <c r="AL1729" s="218"/>
      <c r="AM1729" s="218"/>
      <c r="AN1729" s="218"/>
      <c r="AO1729" s="218"/>
      <c r="AP1729" s="218"/>
      <c r="AQ1729" s="218"/>
      <c r="AR1729" s="218"/>
      <c r="AS1729" s="218"/>
      <c r="AT1729" s="218"/>
      <c r="AU1729" s="218"/>
      <c r="AV1729" s="218"/>
      <c r="AW1729" s="218"/>
      <c r="AX1729" s="218"/>
    </row>
    <row r="1730" spans="1:50" ht="15" x14ac:dyDescent="0.25">
      <c r="A1730" s="257"/>
      <c r="B1730" s="218"/>
      <c r="C1730" s="218"/>
      <c r="D1730" s="218"/>
      <c r="E1730" s="218"/>
      <c r="F1730" s="218"/>
      <c r="G1730" s="218"/>
      <c r="H1730" s="218"/>
      <c r="I1730" s="218"/>
      <c r="J1730" s="218"/>
      <c r="K1730" s="218"/>
      <c r="L1730" s="218"/>
      <c r="M1730" s="218"/>
      <c r="N1730" s="218"/>
      <c r="O1730" s="218"/>
      <c r="P1730" s="218"/>
      <c r="Q1730" s="218"/>
      <c r="R1730" s="218"/>
      <c r="S1730" s="218"/>
      <c r="T1730" s="218"/>
      <c r="U1730" s="218"/>
      <c r="V1730" s="218"/>
      <c r="W1730" s="218"/>
      <c r="X1730" s="218"/>
      <c r="Y1730" s="218"/>
      <c r="Z1730" s="218"/>
      <c r="AA1730" s="218"/>
      <c r="AB1730" s="218"/>
      <c r="AC1730" s="218"/>
      <c r="AD1730" s="218"/>
      <c r="AE1730" s="218"/>
      <c r="AF1730" s="218"/>
      <c r="AG1730" s="218"/>
      <c r="AH1730" s="218"/>
      <c r="AI1730" s="218"/>
      <c r="AJ1730" s="218"/>
      <c r="AK1730" s="218"/>
      <c r="AL1730" s="218"/>
      <c r="AM1730" s="218"/>
      <c r="AN1730" s="218"/>
      <c r="AO1730" s="218"/>
      <c r="AP1730" s="218"/>
      <c r="AQ1730" s="218"/>
      <c r="AR1730" s="218"/>
      <c r="AS1730" s="218"/>
      <c r="AT1730" s="218"/>
      <c r="AU1730" s="218"/>
      <c r="AV1730" s="218"/>
      <c r="AW1730" s="218"/>
      <c r="AX1730" s="218"/>
    </row>
    <row r="1731" spans="1:50" ht="15" x14ac:dyDescent="0.25">
      <c r="A1731" s="257"/>
      <c r="B1731" s="218"/>
      <c r="C1731" s="218"/>
      <c r="D1731" s="218"/>
      <c r="E1731" s="218"/>
      <c r="F1731" s="218"/>
      <c r="G1731" s="218"/>
      <c r="H1731" s="218"/>
      <c r="I1731" s="218"/>
      <c r="J1731" s="218"/>
      <c r="K1731" s="218"/>
      <c r="L1731" s="218"/>
      <c r="M1731" s="218"/>
      <c r="N1731" s="218"/>
      <c r="O1731" s="218"/>
      <c r="P1731" s="218"/>
      <c r="Q1731" s="218"/>
      <c r="R1731" s="218"/>
      <c r="S1731" s="218"/>
      <c r="T1731" s="218"/>
      <c r="U1731" s="218"/>
      <c r="V1731" s="218"/>
      <c r="W1731" s="218"/>
      <c r="X1731" s="218"/>
      <c r="Y1731" s="218"/>
      <c r="Z1731" s="218"/>
      <c r="AA1731" s="218"/>
      <c r="AB1731" s="218"/>
      <c r="AC1731" s="218"/>
      <c r="AD1731" s="218"/>
      <c r="AE1731" s="218"/>
      <c r="AF1731" s="218"/>
      <c r="AG1731" s="218"/>
      <c r="AH1731" s="218"/>
      <c r="AI1731" s="218"/>
      <c r="AJ1731" s="218"/>
      <c r="AK1731" s="218"/>
      <c r="AL1731" s="218"/>
      <c r="AM1731" s="218"/>
      <c r="AN1731" s="218"/>
      <c r="AO1731" s="218"/>
      <c r="AP1731" s="218"/>
      <c r="AQ1731" s="218"/>
      <c r="AR1731" s="218"/>
      <c r="AS1731" s="218"/>
      <c r="AT1731" s="218"/>
      <c r="AU1731" s="218"/>
      <c r="AV1731" s="218"/>
      <c r="AW1731" s="218"/>
      <c r="AX1731" s="218"/>
    </row>
    <row r="1732" spans="1:50" ht="15" x14ac:dyDescent="0.25">
      <c r="A1732" s="257"/>
      <c r="B1732" s="218"/>
      <c r="C1732" s="218"/>
      <c r="D1732" s="218"/>
      <c r="E1732" s="218"/>
      <c r="F1732" s="218"/>
      <c r="G1732" s="218"/>
      <c r="H1732" s="218"/>
      <c r="I1732" s="218"/>
      <c r="J1732" s="218"/>
      <c r="K1732" s="218"/>
      <c r="L1732" s="218"/>
      <c r="M1732" s="218"/>
      <c r="N1732" s="218"/>
      <c r="O1732" s="218"/>
      <c r="P1732" s="218"/>
      <c r="Q1732" s="218"/>
      <c r="R1732" s="218"/>
      <c r="S1732" s="218"/>
      <c r="T1732" s="218"/>
      <c r="U1732" s="218"/>
      <c r="V1732" s="218"/>
      <c r="W1732" s="218"/>
      <c r="X1732" s="218"/>
      <c r="Y1732" s="218"/>
      <c r="Z1732" s="218"/>
      <c r="AA1732" s="218"/>
      <c r="AB1732" s="218"/>
      <c r="AC1732" s="218"/>
      <c r="AD1732" s="218"/>
      <c r="AE1732" s="218"/>
      <c r="AF1732" s="218"/>
      <c r="AG1732" s="218"/>
      <c r="AH1732" s="218"/>
      <c r="AI1732" s="218"/>
      <c r="AJ1732" s="218"/>
      <c r="AK1732" s="218"/>
      <c r="AL1732" s="218"/>
      <c r="AM1732" s="218"/>
      <c r="AN1732" s="218"/>
      <c r="AO1732" s="218"/>
      <c r="AP1732" s="218"/>
      <c r="AQ1732" s="218"/>
      <c r="AR1732" s="218"/>
      <c r="AS1732" s="218"/>
      <c r="AT1732" s="218"/>
      <c r="AU1732" s="218"/>
      <c r="AV1732" s="218"/>
      <c r="AW1732" s="218"/>
      <c r="AX1732" s="218"/>
    </row>
    <row r="1733" spans="1:50" ht="15" x14ac:dyDescent="0.25">
      <c r="A1733" s="257"/>
      <c r="B1733" s="218"/>
      <c r="C1733" s="218"/>
      <c r="D1733" s="218"/>
      <c r="E1733" s="218"/>
      <c r="F1733" s="218"/>
      <c r="G1733" s="218"/>
      <c r="H1733" s="218"/>
      <c r="I1733" s="218"/>
      <c r="J1733" s="218"/>
      <c r="K1733" s="218"/>
      <c r="L1733" s="218"/>
      <c r="M1733" s="218"/>
      <c r="N1733" s="218"/>
      <c r="O1733" s="218"/>
      <c r="P1733" s="218"/>
      <c r="Q1733" s="218"/>
      <c r="R1733" s="218"/>
      <c r="S1733" s="218"/>
      <c r="T1733" s="218"/>
      <c r="U1733" s="218"/>
      <c r="V1733" s="218"/>
      <c r="W1733" s="218"/>
      <c r="X1733" s="218"/>
      <c r="Y1733" s="218"/>
      <c r="Z1733" s="218"/>
      <c r="AA1733" s="218"/>
      <c r="AB1733" s="218"/>
      <c r="AC1733" s="218"/>
      <c r="AD1733" s="218"/>
      <c r="AE1733" s="218"/>
      <c r="AF1733" s="218"/>
      <c r="AG1733" s="218"/>
      <c r="AH1733" s="218"/>
      <c r="AI1733" s="218"/>
      <c r="AJ1733" s="218"/>
      <c r="AK1733" s="218"/>
      <c r="AL1733" s="218"/>
      <c r="AM1733" s="218"/>
      <c r="AN1733" s="218"/>
      <c r="AO1733" s="218"/>
      <c r="AP1733" s="218"/>
      <c r="AQ1733" s="218"/>
      <c r="AR1733" s="218"/>
      <c r="AS1733" s="218"/>
      <c r="AT1733" s="218"/>
      <c r="AU1733" s="218"/>
      <c r="AV1733" s="218"/>
      <c r="AW1733" s="218"/>
      <c r="AX1733" s="218"/>
    </row>
    <row r="1734" spans="1:50" ht="15" x14ac:dyDescent="0.25">
      <c r="A1734" s="257"/>
      <c r="B1734" s="218"/>
      <c r="C1734" s="218"/>
      <c r="D1734" s="218"/>
      <c r="E1734" s="218"/>
      <c r="F1734" s="218"/>
      <c r="G1734" s="218"/>
      <c r="H1734" s="218"/>
      <c r="I1734" s="218"/>
      <c r="J1734" s="218"/>
      <c r="K1734" s="218"/>
      <c r="L1734" s="218"/>
      <c r="M1734" s="218"/>
      <c r="N1734" s="218"/>
      <c r="O1734" s="218"/>
      <c r="P1734" s="218"/>
      <c r="Q1734" s="218"/>
      <c r="R1734" s="218"/>
      <c r="S1734" s="218"/>
      <c r="T1734" s="218"/>
      <c r="U1734" s="218"/>
      <c r="V1734" s="218"/>
      <c r="W1734" s="218"/>
      <c r="X1734" s="218"/>
      <c r="Y1734" s="218"/>
      <c r="Z1734" s="218"/>
      <c r="AA1734" s="218"/>
      <c r="AB1734" s="218"/>
      <c r="AC1734" s="218"/>
      <c r="AD1734" s="218"/>
      <c r="AE1734" s="218"/>
      <c r="AF1734" s="218"/>
      <c r="AG1734" s="218"/>
      <c r="AH1734" s="218"/>
      <c r="AI1734" s="218"/>
      <c r="AJ1734" s="218"/>
      <c r="AK1734" s="218"/>
      <c r="AL1734" s="218"/>
      <c r="AM1734" s="218"/>
      <c r="AN1734" s="218"/>
      <c r="AO1734" s="218"/>
      <c r="AP1734" s="218"/>
      <c r="AQ1734" s="218"/>
      <c r="AR1734" s="218"/>
      <c r="AS1734" s="218"/>
      <c r="AT1734" s="218"/>
      <c r="AU1734" s="218"/>
      <c r="AV1734" s="218"/>
      <c r="AW1734" s="218"/>
      <c r="AX1734" s="218"/>
    </row>
    <row r="1735" spans="1:50" ht="15" x14ac:dyDescent="0.25">
      <c r="A1735" s="257"/>
      <c r="B1735" s="218"/>
      <c r="C1735" s="218"/>
      <c r="D1735" s="218"/>
      <c r="E1735" s="218"/>
      <c r="F1735" s="218"/>
      <c r="G1735" s="218"/>
      <c r="H1735" s="218"/>
      <c r="I1735" s="218"/>
      <c r="J1735" s="218"/>
      <c r="K1735" s="218"/>
      <c r="L1735" s="218"/>
      <c r="M1735" s="218"/>
      <c r="N1735" s="218"/>
      <c r="O1735" s="218"/>
      <c r="P1735" s="218"/>
      <c r="Q1735" s="218"/>
      <c r="R1735" s="218"/>
      <c r="S1735" s="218"/>
      <c r="T1735" s="218"/>
      <c r="U1735" s="218"/>
      <c r="V1735" s="218"/>
      <c r="W1735" s="218"/>
      <c r="X1735" s="218"/>
      <c r="Y1735" s="218"/>
      <c r="Z1735" s="218"/>
      <c r="AA1735" s="218"/>
      <c r="AB1735" s="218"/>
      <c r="AC1735" s="218"/>
      <c r="AD1735" s="218"/>
      <c r="AE1735" s="218"/>
      <c r="AF1735" s="218"/>
      <c r="AG1735" s="218"/>
      <c r="AH1735" s="218"/>
      <c r="AI1735" s="218"/>
      <c r="AJ1735" s="218"/>
      <c r="AK1735" s="218"/>
      <c r="AL1735" s="218"/>
      <c r="AM1735" s="218"/>
      <c r="AN1735" s="218"/>
      <c r="AO1735" s="218"/>
      <c r="AP1735" s="218"/>
      <c r="AQ1735" s="218"/>
      <c r="AR1735" s="218"/>
      <c r="AS1735" s="218"/>
      <c r="AT1735" s="218"/>
      <c r="AU1735" s="218"/>
      <c r="AV1735" s="218"/>
      <c r="AW1735" s="218"/>
      <c r="AX1735" s="218"/>
    </row>
    <row r="1736" spans="1:50" ht="15" x14ac:dyDescent="0.25">
      <c r="A1736" s="257"/>
      <c r="B1736" s="218"/>
      <c r="C1736" s="218"/>
      <c r="D1736" s="218"/>
      <c r="E1736" s="218"/>
      <c r="F1736" s="218"/>
      <c r="G1736" s="218"/>
      <c r="H1736" s="218"/>
      <c r="I1736" s="218"/>
      <c r="J1736" s="218"/>
      <c r="K1736" s="218"/>
      <c r="L1736" s="218"/>
      <c r="M1736" s="218"/>
      <c r="N1736" s="218"/>
      <c r="O1736" s="218"/>
      <c r="P1736" s="218"/>
      <c r="Q1736" s="218"/>
      <c r="R1736" s="218"/>
      <c r="S1736" s="218"/>
      <c r="T1736" s="218"/>
      <c r="U1736" s="218"/>
      <c r="V1736" s="218"/>
      <c r="W1736" s="218"/>
      <c r="X1736" s="218"/>
      <c r="Y1736" s="218"/>
      <c r="Z1736" s="218"/>
      <c r="AA1736" s="218"/>
      <c r="AB1736" s="218"/>
      <c r="AC1736" s="218"/>
      <c r="AD1736" s="218"/>
      <c r="AE1736" s="218"/>
      <c r="AF1736" s="218"/>
      <c r="AG1736" s="218"/>
      <c r="AH1736" s="218"/>
      <c r="AI1736" s="218"/>
      <c r="AJ1736" s="218"/>
      <c r="AK1736" s="218"/>
      <c r="AL1736" s="218"/>
      <c r="AM1736" s="218"/>
      <c r="AN1736" s="218"/>
      <c r="AO1736" s="218"/>
      <c r="AP1736" s="218"/>
      <c r="AQ1736" s="218"/>
      <c r="AR1736" s="218"/>
      <c r="AS1736" s="218"/>
      <c r="AT1736" s="218"/>
      <c r="AU1736" s="218"/>
      <c r="AV1736" s="218"/>
      <c r="AW1736" s="218"/>
      <c r="AX1736" s="218"/>
    </row>
    <row r="1737" spans="1:50" ht="15" x14ac:dyDescent="0.25">
      <c r="A1737" s="257"/>
      <c r="B1737" s="218"/>
      <c r="C1737" s="218"/>
      <c r="D1737" s="218"/>
      <c r="E1737" s="218"/>
      <c r="F1737" s="218"/>
      <c r="G1737" s="218"/>
      <c r="H1737" s="218"/>
      <c r="I1737" s="218"/>
      <c r="J1737" s="218"/>
      <c r="K1737" s="218"/>
      <c r="L1737" s="218"/>
      <c r="M1737" s="218"/>
      <c r="N1737" s="218"/>
      <c r="O1737" s="218"/>
      <c r="P1737" s="218"/>
      <c r="Q1737" s="218"/>
      <c r="R1737" s="218"/>
      <c r="S1737" s="218"/>
      <c r="T1737" s="218"/>
      <c r="U1737" s="218"/>
      <c r="V1737" s="218"/>
      <c r="W1737" s="218"/>
      <c r="X1737" s="218"/>
      <c r="Y1737" s="218"/>
      <c r="Z1737" s="218"/>
      <c r="AA1737" s="218"/>
      <c r="AB1737" s="218"/>
      <c r="AC1737" s="218"/>
      <c r="AD1737" s="218"/>
      <c r="AE1737" s="218"/>
      <c r="AF1737" s="218"/>
      <c r="AG1737" s="218"/>
      <c r="AH1737" s="218"/>
      <c r="AI1737" s="218"/>
      <c r="AJ1737" s="218"/>
      <c r="AK1737" s="218"/>
      <c r="AL1737" s="218"/>
      <c r="AM1737" s="218"/>
      <c r="AN1737" s="218"/>
      <c r="AO1737" s="218"/>
      <c r="AP1737" s="218"/>
      <c r="AQ1737" s="218"/>
      <c r="AR1737" s="218"/>
      <c r="AS1737" s="218"/>
      <c r="AT1737" s="218"/>
      <c r="AU1737" s="218"/>
      <c r="AV1737" s="218"/>
      <c r="AW1737" s="218"/>
      <c r="AX1737" s="218"/>
    </row>
    <row r="1738" spans="1:50" ht="15" x14ac:dyDescent="0.25">
      <c r="A1738" s="257"/>
      <c r="B1738" s="218"/>
      <c r="C1738" s="218"/>
      <c r="D1738" s="218"/>
      <c r="E1738" s="218"/>
      <c r="F1738" s="218"/>
      <c r="G1738" s="218"/>
      <c r="H1738" s="218"/>
      <c r="I1738" s="218"/>
      <c r="J1738" s="218"/>
      <c r="K1738" s="218"/>
      <c r="L1738" s="218"/>
      <c r="M1738" s="218"/>
      <c r="N1738" s="218"/>
      <c r="O1738" s="218"/>
      <c r="P1738" s="218"/>
      <c r="Q1738" s="218"/>
      <c r="R1738" s="218"/>
      <c r="S1738" s="218"/>
      <c r="T1738" s="218"/>
      <c r="U1738" s="218"/>
      <c r="V1738" s="218"/>
      <c r="W1738" s="218"/>
      <c r="X1738" s="218"/>
      <c r="Y1738" s="218"/>
      <c r="Z1738" s="218"/>
      <c r="AA1738" s="218"/>
      <c r="AB1738" s="218"/>
      <c r="AC1738" s="218"/>
      <c r="AD1738" s="218"/>
      <c r="AE1738" s="218"/>
      <c r="AF1738" s="218"/>
      <c r="AG1738" s="218"/>
      <c r="AH1738" s="218"/>
      <c r="AI1738" s="218"/>
      <c r="AJ1738" s="218"/>
      <c r="AK1738" s="218"/>
      <c r="AL1738" s="218"/>
      <c r="AM1738" s="218"/>
      <c r="AN1738" s="218"/>
      <c r="AO1738" s="218"/>
      <c r="AP1738" s="218"/>
      <c r="AQ1738" s="218"/>
      <c r="AR1738" s="218"/>
      <c r="AS1738" s="218"/>
      <c r="AT1738" s="218"/>
      <c r="AU1738" s="218"/>
      <c r="AV1738" s="218"/>
      <c r="AW1738" s="218"/>
      <c r="AX1738" s="218"/>
    </row>
    <row r="1739" spans="1:50" ht="15" x14ac:dyDescent="0.25">
      <c r="A1739" s="257"/>
      <c r="B1739" s="218"/>
      <c r="C1739" s="218"/>
      <c r="D1739" s="218"/>
      <c r="E1739" s="218"/>
      <c r="F1739" s="218"/>
      <c r="G1739" s="218"/>
      <c r="H1739" s="218"/>
      <c r="I1739" s="218"/>
      <c r="J1739" s="218"/>
      <c r="K1739" s="218"/>
      <c r="L1739" s="218"/>
      <c r="M1739" s="218"/>
      <c r="N1739" s="218"/>
      <c r="O1739" s="218"/>
      <c r="P1739" s="218"/>
      <c r="Q1739" s="218"/>
      <c r="R1739" s="218"/>
      <c r="S1739" s="218"/>
      <c r="T1739" s="218"/>
      <c r="U1739" s="218"/>
      <c r="V1739" s="218"/>
      <c r="W1739" s="218"/>
      <c r="X1739" s="218"/>
      <c r="Y1739" s="218"/>
      <c r="Z1739" s="218"/>
      <c r="AA1739" s="218"/>
      <c r="AB1739" s="218"/>
      <c r="AC1739" s="218"/>
      <c r="AD1739" s="218"/>
      <c r="AE1739" s="218"/>
      <c r="AF1739" s="218"/>
      <c r="AG1739" s="218"/>
      <c r="AH1739" s="218"/>
      <c r="AI1739" s="218"/>
      <c r="AJ1739" s="218"/>
      <c r="AK1739" s="218"/>
      <c r="AL1739" s="218"/>
      <c r="AM1739" s="218"/>
      <c r="AN1739" s="218"/>
      <c r="AO1739" s="218"/>
      <c r="AP1739" s="218"/>
      <c r="AQ1739" s="218"/>
      <c r="AR1739" s="218"/>
      <c r="AS1739" s="218"/>
      <c r="AT1739" s="218"/>
      <c r="AU1739" s="218"/>
      <c r="AV1739" s="218"/>
      <c r="AW1739" s="218"/>
      <c r="AX1739" s="218"/>
    </row>
    <row r="1740" spans="1:50" ht="15" x14ac:dyDescent="0.25">
      <c r="A1740" s="257"/>
      <c r="B1740" s="218"/>
      <c r="C1740" s="218"/>
      <c r="D1740" s="218"/>
      <c r="E1740" s="218"/>
      <c r="F1740" s="218"/>
      <c r="G1740" s="218"/>
      <c r="H1740" s="218"/>
      <c r="I1740" s="218"/>
      <c r="J1740" s="218"/>
      <c r="K1740" s="218"/>
      <c r="L1740" s="218"/>
      <c r="M1740" s="218"/>
      <c r="N1740" s="218"/>
      <c r="O1740" s="218"/>
      <c r="P1740" s="218"/>
      <c r="Q1740" s="218"/>
      <c r="R1740" s="218"/>
      <c r="S1740" s="218"/>
      <c r="T1740" s="218"/>
      <c r="U1740" s="218"/>
      <c r="V1740" s="218"/>
      <c r="W1740" s="218"/>
      <c r="X1740" s="218"/>
      <c r="Y1740" s="218"/>
      <c r="Z1740" s="218"/>
      <c r="AA1740" s="218"/>
      <c r="AB1740" s="218"/>
      <c r="AC1740" s="218"/>
      <c r="AD1740" s="218"/>
      <c r="AE1740" s="218"/>
      <c r="AF1740" s="218"/>
      <c r="AG1740" s="218"/>
      <c r="AH1740" s="218"/>
      <c r="AI1740" s="218"/>
      <c r="AJ1740" s="218"/>
      <c r="AK1740" s="218"/>
      <c r="AL1740" s="218"/>
      <c r="AM1740" s="218"/>
      <c r="AN1740" s="218"/>
      <c r="AO1740" s="218"/>
      <c r="AP1740" s="218"/>
      <c r="AQ1740" s="218"/>
      <c r="AR1740" s="218"/>
      <c r="AS1740" s="218"/>
      <c r="AT1740" s="218"/>
      <c r="AU1740" s="218"/>
      <c r="AV1740" s="218"/>
      <c r="AW1740" s="218"/>
      <c r="AX1740" s="218"/>
    </row>
    <row r="1741" spans="1:50" ht="15" x14ac:dyDescent="0.25">
      <c r="A1741" s="257"/>
      <c r="B1741" s="218"/>
      <c r="C1741" s="218"/>
      <c r="D1741" s="218"/>
      <c r="E1741" s="218"/>
      <c r="F1741" s="218"/>
      <c r="G1741" s="218"/>
      <c r="H1741" s="218"/>
      <c r="I1741" s="218"/>
      <c r="J1741" s="218"/>
      <c r="K1741" s="218"/>
      <c r="L1741" s="218"/>
      <c r="M1741" s="218"/>
      <c r="N1741" s="218"/>
      <c r="O1741" s="218"/>
      <c r="P1741" s="218"/>
      <c r="Q1741" s="218"/>
      <c r="R1741" s="218"/>
      <c r="S1741" s="218"/>
      <c r="T1741" s="218"/>
      <c r="U1741" s="218"/>
      <c r="V1741" s="218"/>
      <c r="W1741" s="218"/>
      <c r="X1741" s="218"/>
      <c r="Y1741" s="218"/>
      <c r="Z1741" s="218"/>
      <c r="AA1741" s="218"/>
      <c r="AB1741" s="218"/>
      <c r="AC1741" s="218"/>
      <c r="AD1741" s="218"/>
      <c r="AE1741" s="218"/>
      <c r="AF1741" s="218"/>
      <c r="AG1741" s="218"/>
      <c r="AH1741" s="218"/>
      <c r="AI1741" s="218"/>
      <c r="AJ1741" s="218"/>
      <c r="AK1741" s="218"/>
      <c r="AL1741" s="218"/>
      <c r="AM1741" s="218"/>
      <c r="AN1741" s="218"/>
      <c r="AO1741" s="218"/>
      <c r="AP1741" s="218"/>
      <c r="AQ1741" s="218"/>
      <c r="AR1741" s="218"/>
      <c r="AS1741" s="218"/>
      <c r="AT1741" s="218"/>
      <c r="AU1741" s="218"/>
      <c r="AV1741" s="218"/>
      <c r="AW1741" s="218"/>
      <c r="AX1741" s="218"/>
    </row>
    <row r="1742" spans="1:50" ht="15" x14ac:dyDescent="0.25">
      <c r="A1742" s="257"/>
      <c r="B1742" s="218"/>
      <c r="C1742" s="218"/>
      <c r="D1742" s="218"/>
      <c r="E1742" s="218"/>
      <c r="F1742" s="218"/>
      <c r="G1742" s="218"/>
      <c r="H1742" s="218"/>
      <c r="I1742" s="218"/>
      <c r="J1742" s="218"/>
      <c r="K1742" s="218"/>
      <c r="L1742" s="218"/>
      <c r="M1742" s="218"/>
      <c r="N1742" s="218"/>
      <c r="O1742" s="218"/>
      <c r="P1742" s="218"/>
      <c r="Q1742" s="218"/>
      <c r="R1742" s="218"/>
      <c r="S1742" s="218"/>
      <c r="T1742" s="218"/>
      <c r="U1742" s="218"/>
      <c r="V1742" s="218"/>
      <c r="W1742" s="218"/>
      <c r="X1742" s="218"/>
      <c r="Y1742" s="218"/>
      <c r="Z1742" s="218"/>
      <c r="AA1742" s="218"/>
      <c r="AB1742" s="218"/>
      <c r="AC1742" s="218"/>
      <c r="AD1742" s="218"/>
      <c r="AE1742" s="218"/>
      <c r="AF1742" s="218"/>
      <c r="AG1742" s="218"/>
      <c r="AH1742" s="218"/>
      <c r="AI1742" s="218"/>
      <c r="AJ1742" s="218"/>
      <c r="AK1742" s="218"/>
      <c r="AL1742" s="218"/>
      <c r="AM1742" s="218"/>
      <c r="AN1742" s="218"/>
      <c r="AO1742" s="218"/>
      <c r="AP1742" s="218"/>
      <c r="AQ1742" s="218"/>
      <c r="AR1742" s="218"/>
      <c r="AS1742" s="218"/>
      <c r="AT1742" s="218"/>
      <c r="AU1742" s="218"/>
      <c r="AV1742" s="218"/>
      <c r="AW1742" s="218"/>
      <c r="AX1742" s="218"/>
    </row>
    <row r="1743" spans="1:50" ht="15" x14ac:dyDescent="0.25">
      <c r="A1743" s="257"/>
      <c r="B1743" s="218"/>
      <c r="C1743" s="218"/>
      <c r="D1743" s="218"/>
      <c r="E1743" s="218"/>
      <c r="F1743" s="218"/>
      <c r="G1743" s="218"/>
      <c r="H1743" s="218"/>
      <c r="I1743" s="218"/>
      <c r="J1743" s="218"/>
      <c r="K1743" s="218"/>
      <c r="L1743" s="218"/>
      <c r="M1743" s="218"/>
      <c r="N1743" s="218"/>
      <c r="O1743" s="218"/>
      <c r="P1743" s="218"/>
      <c r="Q1743" s="218"/>
      <c r="R1743" s="218"/>
      <c r="S1743" s="218"/>
      <c r="T1743" s="218"/>
      <c r="U1743" s="218"/>
      <c r="V1743" s="218"/>
      <c r="W1743" s="218"/>
      <c r="X1743" s="218"/>
      <c r="Y1743" s="218"/>
      <c r="Z1743" s="218"/>
      <c r="AA1743" s="218"/>
      <c r="AB1743" s="218"/>
      <c r="AC1743" s="218"/>
      <c r="AD1743" s="218"/>
      <c r="AE1743" s="218"/>
      <c r="AF1743" s="218"/>
      <c r="AG1743" s="218"/>
      <c r="AH1743" s="218"/>
      <c r="AI1743" s="218"/>
      <c r="AJ1743" s="218"/>
      <c r="AK1743" s="218"/>
      <c r="AL1743" s="218"/>
      <c r="AM1743" s="218"/>
      <c r="AN1743" s="218"/>
      <c r="AO1743" s="218"/>
      <c r="AP1743" s="218"/>
      <c r="AQ1743" s="218"/>
      <c r="AR1743" s="218"/>
      <c r="AS1743" s="218"/>
      <c r="AT1743" s="218"/>
      <c r="AU1743" s="218"/>
      <c r="AV1743" s="218"/>
      <c r="AW1743" s="218"/>
      <c r="AX1743" s="218"/>
    </row>
    <row r="1744" spans="1:50" ht="15" x14ac:dyDescent="0.25">
      <c r="A1744" s="257"/>
      <c r="B1744" s="218"/>
      <c r="C1744" s="218"/>
      <c r="D1744" s="218"/>
      <c r="E1744" s="218"/>
      <c r="F1744" s="218"/>
      <c r="G1744" s="218"/>
      <c r="H1744" s="218"/>
      <c r="I1744" s="218"/>
      <c r="J1744" s="218"/>
      <c r="K1744" s="218"/>
      <c r="L1744" s="218"/>
      <c r="M1744" s="218"/>
      <c r="N1744" s="218"/>
      <c r="O1744" s="218"/>
      <c r="P1744" s="218"/>
      <c r="Q1744" s="218"/>
      <c r="R1744" s="218"/>
      <c r="S1744" s="218"/>
      <c r="T1744" s="218"/>
      <c r="U1744" s="218"/>
      <c r="V1744" s="218"/>
      <c r="W1744" s="218"/>
      <c r="X1744" s="218"/>
      <c r="Y1744" s="218"/>
      <c r="Z1744" s="218"/>
      <c r="AA1744" s="218"/>
      <c r="AB1744" s="218"/>
      <c r="AC1744" s="218"/>
      <c r="AD1744" s="218"/>
      <c r="AE1744" s="218"/>
      <c r="AF1744" s="218"/>
      <c r="AG1744" s="218"/>
      <c r="AH1744" s="218"/>
      <c r="AI1744" s="218"/>
      <c r="AJ1744" s="218"/>
      <c r="AK1744" s="218"/>
      <c r="AL1744" s="218"/>
      <c r="AM1744" s="218"/>
      <c r="AN1744" s="218"/>
      <c r="AO1744" s="218"/>
      <c r="AP1744" s="218"/>
      <c r="AQ1744" s="218"/>
      <c r="AR1744" s="218"/>
      <c r="AS1744" s="218"/>
      <c r="AT1744" s="218"/>
      <c r="AU1744" s="218"/>
      <c r="AV1744" s="218"/>
      <c r="AW1744" s="218"/>
      <c r="AX1744" s="218"/>
    </row>
    <row r="1745" spans="1:50" ht="15" x14ac:dyDescent="0.25">
      <c r="A1745" s="257"/>
      <c r="B1745" s="218"/>
      <c r="C1745" s="218"/>
      <c r="D1745" s="218"/>
      <c r="E1745" s="218"/>
      <c r="F1745" s="218"/>
      <c r="G1745" s="218"/>
      <c r="H1745" s="218"/>
      <c r="I1745" s="218"/>
      <c r="J1745" s="218"/>
      <c r="K1745" s="218"/>
      <c r="L1745" s="218"/>
      <c r="M1745" s="218"/>
      <c r="N1745" s="218"/>
      <c r="O1745" s="218"/>
      <c r="P1745" s="218"/>
      <c r="Q1745" s="218"/>
      <c r="R1745" s="218"/>
      <c r="S1745" s="218"/>
      <c r="T1745" s="218"/>
      <c r="U1745" s="218"/>
      <c r="V1745" s="218"/>
      <c r="W1745" s="218"/>
      <c r="X1745" s="218"/>
      <c r="Y1745" s="218"/>
      <c r="Z1745" s="218"/>
      <c r="AA1745" s="218"/>
      <c r="AB1745" s="218"/>
      <c r="AC1745" s="218"/>
      <c r="AD1745" s="218"/>
      <c r="AE1745" s="218"/>
      <c r="AF1745" s="218"/>
      <c r="AG1745" s="218"/>
      <c r="AH1745" s="218"/>
      <c r="AI1745" s="218"/>
      <c r="AJ1745" s="218"/>
      <c r="AK1745" s="218"/>
      <c r="AL1745" s="218"/>
      <c r="AM1745" s="218"/>
      <c r="AN1745" s="218"/>
      <c r="AO1745" s="218"/>
      <c r="AP1745" s="218"/>
      <c r="AQ1745" s="218"/>
      <c r="AR1745" s="218"/>
      <c r="AS1745" s="218"/>
      <c r="AT1745" s="218"/>
      <c r="AU1745" s="218"/>
      <c r="AV1745" s="218"/>
      <c r="AW1745" s="218"/>
      <c r="AX1745" s="218"/>
    </row>
    <row r="1746" spans="1:50" ht="15" x14ac:dyDescent="0.25">
      <c r="A1746" s="257"/>
      <c r="B1746" s="218"/>
      <c r="C1746" s="218"/>
      <c r="D1746" s="218"/>
      <c r="E1746" s="218"/>
      <c r="F1746" s="218"/>
      <c r="G1746" s="218"/>
      <c r="H1746" s="218"/>
      <c r="I1746" s="218"/>
      <c r="J1746" s="218"/>
      <c r="K1746" s="218"/>
      <c r="L1746" s="218"/>
      <c r="M1746" s="218"/>
      <c r="N1746" s="218"/>
      <c r="O1746" s="218"/>
      <c r="P1746" s="218"/>
      <c r="Q1746" s="218"/>
      <c r="R1746" s="218"/>
      <c r="S1746" s="218"/>
      <c r="T1746" s="218"/>
      <c r="U1746" s="218"/>
      <c r="V1746" s="218"/>
      <c r="W1746" s="218"/>
      <c r="X1746" s="218"/>
      <c r="Y1746" s="218"/>
      <c r="Z1746" s="218"/>
      <c r="AA1746" s="218"/>
      <c r="AB1746" s="218"/>
      <c r="AC1746" s="218"/>
      <c r="AD1746" s="218"/>
      <c r="AE1746" s="218"/>
      <c r="AF1746" s="218"/>
      <c r="AG1746" s="218"/>
      <c r="AH1746" s="218"/>
      <c r="AI1746" s="218"/>
      <c r="AJ1746" s="218"/>
      <c r="AK1746" s="218"/>
      <c r="AL1746" s="218"/>
      <c r="AM1746" s="218"/>
      <c r="AN1746" s="218"/>
      <c r="AO1746" s="218"/>
      <c r="AP1746" s="218"/>
      <c r="AQ1746" s="218"/>
      <c r="AR1746" s="218"/>
      <c r="AS1746" s="218"/>
      <c r="AT1746" s="218"/>
      <c r="AU1746" s="218"/>
      <c r="AV1746" s="218"/>
      <c r="AW1746" s="218"/>
      <c r="AX1746" s="218"/>
    </row>
    <row r="1747" spans="1:50" ht="15" x14ac:dyDescent="0.25">
      <c r="A1747" s="257"/>
      <c r="B1747" s="218"/>
      <c r="C1747" s="218"/>
      <c r="D1747" s="218"/>
      <c r="E1747" s="218"/>
      <c r="F1747" s="218"/>
      <c r="G1747" s="218"/>
      <c r="H1747" s="218"/>
      <c r="I1747" s="218"/>
      <c r="J1747" s="218"/>
      <c r="K1747" s="218"/>
      <c r="L1747" s="218"/>
      <c r="M1747" s="218"/>
      <c r="N1747" s="218"/>
      <c r="O1747" s="218"/>
      <c r="P1747" s="218"/>
      <c r="Q1747" s="218"/>
      <c r="R1747" s="218"/>
      <c r="S1747" s="218"/>
      <c r="T1747" s="218"/>
      <c r="U1747" s="218"/>
      <c r="V1747" s="218"/>
      <c r="W1747" s="218"/>
      <c r="X1747" s="218"/>
      <c r="Y1747" s="218"/>
      <c r="Z1747" s="218"/>
      <c r="AA1747" s="218"/>
      <c r="AB1747" s="218"/>
      <c r="AC1747" s="218"/>
      <c r="AD1747" s="218"/>
      <c r="AE1747" s="218"/>
      <c r="AF1747" s="218"/>
      <c r="AG1747" s="218"/>
      <c r="AH1747" s="218"/>
      <c r="AI1747" s="218"/>
      <c r="AJ1747" s="218"/>
      <c r="AK1747" s="218"/>
      <c r="AL1747" s="218"/>
      <c r="AM1747" s="218"/>
      <c r="AN1747" s="218"/>
      <c r="AO1747" s="218"/>
      <c r="AP1747" s="218"/>
      <c r="AQ1747" s="218"/>
      <c r="AR1747" s="218"/>
      <c r="AS1747" s="218"/>
      <c r="AT1747" s="218"/>
      <c r="AU1747" s="218"/>
      <c r="AV1747" s="218"/>
      <c r="AW1747" s="218"/>
      <c r="AX1747" s="218"/>
    </row>
    <row r="1748" spans="1:50" ht="15" x14ac:dyDescent="0.25">
      <c r="A1748" s="257"/>
      <c r="B1748" s="218"/>
      <c r="C1748" s="218"/>
      <c r="D1748" s="218"/>
      <c r="E1748" s="218"/>
      <c r="F1748" s="218"/>
      <c r="G1748" s="218"/>
      <c r="H1748" s="218"/>
      <c r="I1748" s="218"/>
      <c r="J1748" s="218"/>
      <c r="K1748" s="218"/>
      <c r="L1748" s="218"/>
      <c r="M1748" s="218"/>
      <c r="N1748" s="218"/>
      <c r="O1748" s="218"/>
      <c r="P1748" s="218"/>
      <c r="Q1748" s="218"/>
      <c r="R1748" s="218"/>
      <c r="S1748" s="218"/>
      <c r="T1748" s="218"/>
      <c r="U1748" s="218"/>
      <c r="V1748" s="218"/>
      <c r="W1748" s="218"/>
      <c r="X1748" s="218"/>
      <c r="Y1748" s="218"/>
      <c r="Z1748" s="218"/>
      <c r="AA1748" s="218"/>
      <c r="AB1748" s="218"/>
      <c r="AC1748" s="218"/>
      <c r="AD1748" s="218"/>
      <c r="AE1748" s="218"/>
      <c r="AF1748" s="218"/>
      <c r="AG1748" s="218"/>
      <c r="AH1748" s="218"/>
      <c r="AI1748" s="218"/>
      <c r="AJ1748" s="218"/>
      <c r="AK1748" s="218"/>
      <c r="AL1748" s="218"/>
      <c r="AM1748" s="218"/>
      <c r="AN1748" s="218"/>
      <c r="AO1748" s="218"/>
      <c r="AP1748" s="218"/>
      <c r="AQ1748" s="218"/>
      <c r="AR1748" s="218"/>
      <c r="AS1748" s="218"/>
      <c r="AT1748" s="218"/>
      <c r="AU1748" s="218"/>
      <c r="AV1748" s="218"/>
      <c r="AW1748" s="218"/>
      <c r="AX1748" s="218"/>
    </row>
    <row r="1749" spans="1:50" ht="15" x14ac:dyDescent="0.25">
      <c r="A1749" s="257"/>
      <c r="B1749" s="218"/>
      <c r="C1749" s="218"/>
      <c r="D1749" s="218"/>
      <c r="E1749" s="218"/>
      <c r="F1749" s="218"/>
      <c r="G1749" s="218"/>
      <c r="H1749" s="218"/>
      <c r="I1749" s="218"/>
      <c r="J1749" s="218"/>
      <c r="K1749" s="218"/>
      <c r="L1749" s="218"/>
      <c r="M1749" s="218"/>
      <c r="N1749" s="218"/>
      <c r="O1749" s="218"/>
      <c r="P1749" s="218"/>
      <c r="Q1749" s="218"/>
      <c r="R1749" s="218"/>
      <c r="S1749" s="218"/>
      <c r="T1749" s="218"/>
      <c r="U1749" s="218"/>
      <c r="V1749" s="218"/>
      <c r="W1749" s="218"/>
      <c r="X1749" s="218"/>
      <c r="Y1749" s="218"/>
      <c r="Z1749" s="218"/>
      <c r="AA1749" s="218"/>
      <c r="AB1749" s="218"/>
      <c r="AC1749" s="218"/>
      <c r="AD1749" s="218"/>
      <c r="AE1749" s="218"/>
      <c r="AF1749" s="218"/>
      <c r="AG1749" s="218"/>
      <c r="AH1749" s="218"/>
      <c r="AI1749" s="218"/>
      <c r="AJ1749" s="218"/>
      <c r="AK1749" s="218"/>
      <c r="AL1749" s="218"/>
      <c r="AM1749" s="218"/>
      <c r="AN1749" s="218"/>
      <c r="AO1749" s="218"/>
      <c r="AP1749" s="218"/>
      <c r="AQ1749" s="218"/>
      <c r="AR1749" s="218"/>
      <c r="AS1749" s="218"/>
      <c r="AT1749" s="218"/>
      <c r="AU1749" s="218"/>
      <c r="AV1749" s="218"/>
      <c r="AW1749" s="218"/>
      <c r="AX1749" s="218"/>
    </row>
    <row r="1750" spans="1:50" ht="15" x14ac:dyDescent="0.25">
      <c r="A1750" s="257"/>
      <c r="B1750" s="218"/>
      <c r="C1750" s="218"/>
      <c r="D1750" s="218"/>
      <c r="E1750" s="218"/>
      <c r="F1750" s="218"/>
      <c r="G1750" s="218"/>
      <c r="H1750" s="218"/>
      <c r="I1750" s="218"/>
      <c r="J1750" s="218"/>
      <c r="K1750" s="218"/>
      <c r="L1750" s="218"/>
      <c r="M1750" s="218"/>
      <c r="N1750" s="218"/>
      <c r="O1750" s="218"/>
      <c r="P1750" s="218"/>
      <c r="Q1750" s="218"/>
      <c r="R1750" s="218"/>
      <c r="S1750" s="218"/>
      <c r="T1750" s="218"/>
      <c r="U1750" s="218"/>
      <c r="V1750" s="218"/>
      <c r="W1750" s="218"/>
      <c r="X1750" s="218"/>
      <c r="Y1750" s="218"/>
      <c r="Z1750" s="218"/>
      <c r="AA1750" s="218"/>
      <c r="AB1750" s="218"/>
      <c r="AC1750" s="218"/>
      <c r="AD1750" s="218"/>
      <c r="AE1750" s="218"/>
      <c r="AF1750" s="218"/>
      <c r="AG1750" s="218"/>
      <c r="AH1750" s="218"/>
      <c r="AI1750" s="218"/>
      <c r="AJ1750" s="218"/>
      <c r="AK1750" s="218"/>
      <c r="AL1750" s="218"/>
      <c r="AM1750" s="218"/>
      <c r="AN1750" s="218"/>
      <c r="AO1750" s="218"/>
      <c r="AP1750" s="218"/>
      <c r="AQ1750" s="218"/>
      <c r="AR1750" s="218"/>
      <c r="AS1750" s="218"/>
      <c r="AT1750" s="218"/>
      <c r="AU1750" s="218"/>
      <c r="AV1750" s="218"/>
      <c r="AW1750" s="218"/>
      <c r="AX1750" s="218"/>
    </row>
    <row r="1751" spans="1:50" ht="15" x14ac:dyDescent="0.25">
      <c r="A1751" s="257"/>
      <c r="B1751" s="218"/>
      <c r="C1751" s="218"/>
      <c r="D1751" s="218"/>
      <c r="E1751" s="218"/>
      <c r="F1751" s="218"/>
      <c r="G1751" s="218"/>
      <c r="H1751" s="218"/>
      <c r="I1751" s="218"/>
      <c r="J1751" s="218"/>
      <c r="K1751" s="218"/>
      <c r="L1751" s="218"/>
      <c r="M1751" s="218"/>
      <c r="N1751" s="218"/>
      <c r="O1751" s="218"/>
      <c r="P1751" s="218"/>
      <c r="Q1751" s="218"/>
      <c r="R1751" s="218"/>
      <c r="S1751" s="218"/>
      <c r="T1751" s="218"/>
      <c r="U1751" s="218"/>
      <c r="V1751" s="218"/>
      <c r="W1751" s="218"/>
      <c r="X1751" s="218"/>
      <c r="Y1751" s="218"/>
      <c r="Z1751" s="218"/>
      <c r="AA1751" s="218"/>
      <c r="AB1751" s="218"/>
      <c r="AC1751" s="218"/>
      <c r="AD1751" s="218"/>
      <c r="AE1751" s="218"/>
      <c r="AF1751" s="218"/>
      <c r="AG1751" s="218"/>
      <c r="AH1751" s="218"/>
      <c r="AI1751" s="218"/>
      <c r="AJ1751" s="218"/>
      <c r="AK1751" s="218"/>
      <c r="AL1751" s="218"/>
      <c r="AM1751" s="218"/>
      <c r="AN1751" s="218"/>
      <c r="AO1751" s="218"/>
      <c r="AP1751" s="218"/>
      <c r="AQ1751" s="218"/>
      <c r="AR1751" s="218"/>
      <c r="AS1751" s="218"/>
      <c r="AT1751" s="218"/>
      <c r="AU1751" s="218"/>
      <c r="AV1751" s="218"/>
      <c r="AW1751" s="218"/>
      <c r="AX1751" s="218"/>
    </row>
    <row r="1752" spans="1:50" ht="15" x14ac:dyDescent="0.25">
      <c r="A1752" s="257"/>
      <c r="B1752" s="218"/>
      <c r="C1752" s="218"/>
      <c r="D1752" s="218"/>
      <c r="E1752" s="218"/>
      <c r="F1752" s="218"/>
      <c r="G1752" s="218"/>
      <c r="H1752" s="218"/>
      <c r="I1752" s="218"/>
      <c r="J1752" s="218"/>
      <c r="K1752" s="218"/>
      <c r="L1752" s="218"/>
      <c r="M1752" s="218"/>
      <c r="N1752" s="218"/>
      <c r="O1752" s="218"/>
      <c r="P1752" s="218"/>
      <c r="Q1752" s="218"/>
      <c r="R1752" s="218"/>
      <c r="S1752" s="218"/>
      <c r="T1752" s="218"/>
      <c r="U1752" s="218"/>
      <c r="V1752" s="218"/>
      <c r="W1752" s="218"/>
      <c r="X1752" s="218"/>
      <c r="Y1752" s="218"/>
      <c r="Z1752" s="218"/>
      <c r="AA1752" s="218"/>
      <c r="AB1752" s="218"/>
      <c r="AC1752" s="218"/>
      <c r="AD1752" s="218"/>
      <c r="AE1752" s="218"/>
      <c r="AF1752" s="218"/>
      <c r="AG1752" s="218"/>
      <c r="AH1752" s="218"/>
      <c r="AI1752" s="218"/>
      <c r="AJ1752" s="218"/>
      <c r="AK1752" s="218"/>
      <c r="AL1752" s="218"/>
      <c r="AM1752" s="218"/>
      <c r="AN1752" s="218"/>
      <c r="AO1752" s="218"/>
      <c r="AP1752" s="218"/>
      <c r="AQ1752" s="218"/>
      <c r="AR1752" s="218"/>
      <c r="AS1752" s="218"/>
      <c r="AT1752" s="218"/>
      <c r="AU1752" s="218"/>
      <c r="AV1752" s="218"/>
      <c r="AW1752" s="218"/>
      <c r="AX1752" s="218"/>
    </row>
    <row r="1753" spans="1:50" ht="15" x14ac:dyDescent="0.25">
      <c r="A1753" s="257"/>
      <c r="B1753" s="218"/>
      <c r="C1753" s="218"/>
      <c r="D1753" s="218"/>
      <c r="E1753" s="218"/>
      <c r="F1753" s="218"/>
      <c r="G1753" s="218"/>
      <c r="H1753" s="218"/>
      <c r="I1753" s="218"/>
      <c r="J1753" s="218"/>
      <c r="K1753" s="218"/>
      <c r="L1753" s="218"/>
      <c r="M1753" s="218"/>
      <c r="N1753" s="218"/>
      <c r="O1753" s="218"/>
      <c r="P1753" s="218"/>
      <c r="Q1753" s="218"/>
      <c r="R1753" s="218"/>
      <c r="S1753" s="218"/>
      <c r="T1753" s="218"/>
      <c r="U1753" s="218"/>
      <c r="V1753" s="218"/>
      <c r="W1753" s="218"/>
      <c r="X1753" s="218"/>
      <c r="Y1753" s="218"/>
      <c r="Z1753" s="218"/>
      <c r="AA1753" s="218"/>
      <c r="AB1753" s="218"/>
      <c r="AC1753" s="218"/>
      <c r="AD1753" s="218"/>
      <c r="AE1753" s="218"/>
      <c r="AF1753" s="218"/>
      <c r="AG1753" s="218"/>
      <c r="AH1753" s="218"/>
      <c r="AI1753" s="218"/>
      <c r="AJ1753" s="218"/>
      <c r="AK1753" s="218"/>
      <c r="AL1753" s="218"/>
      <c r="AM1753" s="218"/>
      <c r="AN1753" s="218"/>
      <c r="AO1753" s="218"/>
      <c r="AP1753" s="218"/>
      <c r="AQ1753" s="218"/>
      <c r="AR1753" s="218"/>
      <c r="AS1753" s="218"/>
      <c r="AT1753" s="218"/>
      <c r="AU1753" s="218"/>
      <c r="AV1753" s="218"/>
      <c r="AW1753" s="218"/>
      <c r="AX1753" s="218"/>
    </row>
    <row r="1754" spans="1:50" ht="15" x14ac:dyDescent="0.25">
      <c r="A1754" s="257"/>
      <c r="B1754" s="218"/>
      <c r="C1754" s="218"/>
      <c r="D1754" s="218"/>
      <c r="E1754" s="218"/>
      <c r="F1754" s="218"/>
      <c r="G1754" s="218"/>
      <c r="H1754" s="218"/>
      <c r="I1754" s="218"/>
      <c r="J1754" s="218"/>
      <c r="K1754" s="218"/>
      <c r="L1754" s="218"/>
      <c r="M1754" s="218"/>
      <c r="N1754" s="218"/>
      <c r="O1754" s="218"/>
      <c r="P1754" s="218"/>
      <c r="Q1754" s="218"/>
      <c r="R1754" s="218"/>
      <c r="S1754" s="218"/>
      <c r="T1754" s="218"/>
      <c r="U1754" s="218"/>
      <c r="V1754" s="218"/>
      <c r="W1754" s="218"/>
      <c r="X1754" s="218"/>
      <c r="Y1754" s="218"/>
      <c r="Z1754" s="218"/>
      <c r="AA1754" s="218"/>
      <c r="AB1754" s="218"/>
      <c r="AC1754" s="218"/>
      <c r="AD1754" s="218"/>
      <c r="AE1754" s="218"/>
      <c r="AF1754" s="218"/>
      <c r="AG1754" s="218"/>
      <c r="AH1754" s="218"/>
      <c r="AI1754" s="218"/>
      <c r="AJ1754" s="218"/>
      <c r="AK1754" s="218"/>
      <c r="AL1754" s="218"/>
      <c r="AM1754" s="218"/>
      <c r="AN1754" s="218"/>
      <c r="AO1754" s="218"/>
      <c r="AP1754" s="218"/>
      <c r="AQ1754" s="218"/>
      <c r="AR1754" s="218"/>
      <c r="AS1754" s="218"/>
      <c r="AT1754" s="218"/>
      <c r="AU1754" s="218"/>
      <c r="AV1754" s="218"/>
      <c r="AW1754" s="218"/>
      <c r="AX1754" s="218"/>
    </row>
    <row r="1755" spans="1:50" ht="15" x14ac:dyDescent="0.25">
      <c r="A1755" s="257"/>
      <c r="B1755" s="218"/>
      <c r="C1755" s="218"/>
      <c r="D1755" s="218"/>
      <c r="E1755" s="218"/>
      <c r="F1755" s="218"/>
      <c r="G1755" s="218"/>
      <c r="H1755" s="218"/>
      <c r="I1755" s="218"/>
      <c r="J1755" s="218"/>
      <c r="K1755" s="218"/>
      <c r="L1755" s="218"/>
      <c r="M1755" s="218"/>
      <c r="N1755" s="218"/>
      <c r="O1755" s="218"/>
      <c r="P1755" s="218"/>
      <c r="Q1755" s="218"/>
      <c r="R1755" s="218"/>
      <c r="S1755" s="218"/>
      <c r="T1755" s="218"/>
      <c r="U1755" s="218"/>
      <c r="V1755" s="218"/>
      <c r="W1755" s="218"/>
      <c r="X1755" s="218"/>
      <c r="Y1755" s="218"/>
      <c r="Z1755" s="218"/>
      <c r="AA1755" s="218"/>
      <c r="AB1755" s="218"/>
      <c r="AC1755" s="218"/>
      <c r="AD1755" s="218"/>
      <c r="AE1755" s="218"/>
      <c r="AF1755" s="218"/>
      <c r="AG1755" s="218"/>
      <c r="AH1755" s="218"/>
      <c r="AI1755" s="218"/>
      <c r="AJ1755" s="218"/>
      <c r="AK1755" s="218"/>
      <c r="AL1755" s="218"/>
      <c r="AM1755" s="218"/>
      <c r="AN1755" s="218"/>
      <c r="AO1755" s="218"/>
      <c r="AP1755" s="218"/>
      <c r="AQ1755" s="218"/>
      <c r="AR1755" s="218"/>
      <c r="AS1755" s="218"/>
      <c r="AT1755" s="218"/>
      <c r="AU1755" s="218"/>
      <c r="AV1755" s="218"/>
      <c r="AW1755" s="218"/>
      <c r="AX1755" s="218"/>
    </row>
    <row r="1756" spans="1:50" ht="15" x14ac:dyDescent="0.25">
      <c r="A1756" s="257"/>
      <c r="B1756" s="218"/>
      <c r="C1756" s="218"/>
      <c r="D1756" s="218"/>
      <c r="E1756" s="218"/>
      <c r="F1756" s="218"/>
      <c r="G1756" s="218"/>
      <c r="H1756" s="218"/>
      <c r="I1756" s="218"/>
      <c r="J1756" s="218"/>
      <c r="K1756" s="218"/>
      <c r="L1756" s="218"/>
      <c r="M1756" s="218"/>
      <c r="N1756" s="218"/>
      <c r="O1756" s="218"/>
      <c r="P1756" s="218"/>
      <c r="Q1756" s="218"/>
      <c r="R1756" s="218"/>
      <c r="S1756" s="218"/>
      <c r="T1756" s="218"/>
      <c r="U1756" s="218"/>
      <c r="V1756" s="218"/>
      <c r="W1756" s="218"/>
      <c r="X1756" s="218"/>
      <c r="Y1756" s="218"/>
      <c r="Z1756" s="218"/>
      <c r="AA1756" s="218"/>
      <c r="AB1756" s="218"/>
      <c r="AC1756" s="218"/>
      <c r="AD1756" s="218"/>
      <c r="AE1756" s="218"/>
      <c r="AF1756" s="218"/>
      <c r="AG1756" s="218"/>
      <c r="AH1756" s="218"/>
      <c r="AI1756" s="218"/>
      <c r="AJ1756" s="218"/>
      <c r="AK1756" s="218"/>
      <c r="AL1756" s="218"/>
      <c r="AM1756" s="218"/>
      <c r="AN1756" s="218"/>
      <c r="AO1756" s="218"/>
      <c r="AP1756" s="218"/>
      <c r="AQ1756" s="218"/>
      <c r="AR1756" s="218"/>
      <c r="AS1756" s="218"/>
      <c r="AT1756" s="218"/>
      <c r="AU1756" s="218"/>
      <c r="AV1756" s="218"/>
      <c r="AW1756" s="218"/>
      <c r="AX1756" s="218"/>
    </row>
    <row r="1757" spans="1:50" ht="15" x14ac:dyDescent="0.25">
      <c r="A1757" s="257"/>
      <c r="B1757" s="218"/>
      <c r="C1757" s="218"/>
      <c r="D1757" s="218"/>
      <c r="E1757" s="218"/>
      <c r="F1757" s="218"/>
      <c r="G1757" s="218"/>
      <c r="H1757" s="218"/>
      <c r="I1757" s="218"/>
      <c r="J1757" s="218"/>
      <c r="K1757" s="218"/>
      <c r="L1757" s="218"/>
      <c r="M1757" s="218"/>
      <c r="N1757" s="218"/>
      <c r="O1757" s="218"/>
      <c r="P1757" s="218"/>
      <c r="Q1757" s="218"/>
      <c r="R1757" s="218"/>
      <c r="S1757" s="218"/>
      <c r="T1757" s="218"/>
      <c r="U1757" s="218"/>
      <c r="V1757" s="218"/>
      <c r="W1757" s="218"/>
      <c r="X1757" s="218"/>
      <c r="Y1757" s="218"/>
      <c r="Z1757" s="218"/>
      <c r="AA1757" s="218"/>
      <c r="AB1757" s="218"/>
      <c r="AC1757" s="218"/>
      <c r="AD1757" s="218"/>
      <c r="AE1757" s="218"/>
      <c r="AF1757" s="218"/>
      <c r="AG1757" s="218"/>
      <c r="AH1757" s="218"/>
      <c r="AI1757" s="218"/>
      <c r="AJ1757" s="218"/>
      <c r="AK1757" s="218"/>
      <c r="AL1757" s="218"/>
      <c r="AM1757" s="218"/>
      <c r="AN1757" s="218"/>
      <c r="AO1757" s="218"/>
      <c r="AP1757" s="218"/>
      <c r="AQ1757" s="218"/>
      <c r="AR1757" s="218"/>
      <c r="AS1757" s="218"/>
      <c r="AT1757" s="218"/>
      <c r="AU1757" s="218"/>
      <c r="AV1757" s="218"/>
      <c r="AW1757" s="218"/>
      <c r="AX1757" s="218"/>
    </row>
    <row r="1758" spans="1:50" ht="15" x14ac:dyDescent="0.25">
      <c r="A1758" s="257"/>
      <c r="B1758" s="218"/>
      <c r="C1758" s="218"/>
      <c r="D1758" s="218"/>
      <c r="E1758" s="218"/>
      <c r="F1758" s="218"/>
      <c r="G1758" s="218"/>
      <c r="H1758" s="218"/>
      <c r="I1758" s="218"/>
      <c r="J1758" s="218"/>
      <c r="K1758" s="218"/>
      <c r="L1758" s="218"/>
      <c r="M1758" s="218"/>
      <c r="N1758" s="218"/>
      <c r="O1758" s="218"/>
      <c r="P1758" s="218"/>
      <c r="Q1758" s="218"/>
      <c r="R1758" s="218"/>
      <c r="S1758" s="218"/>
      <c r="T1758" s="218"/>
      <c r="U1758" s="218"/>
      <c r="V1758" s="218"/>
      <c r="W1758" s="218"/>
      <c r="X1758" s="218"/>
      <c r="Y1758" s="218"/>
      <c r="Z1758" s="218"/>
      <c r="AA1758" s="218"/>
      <c r="AB1758" s="218"/>
      <c r="AC1758" s="218"/>
      <c r="AD1758" s="218"/>
      <c r="AE1758" s="218"/>
      <c r="AF1758" s="218"/>
      <c r="AG1758" s="218"/>
      <c r="AH1758" s="218"/>
      <c r="AI1758" s="218"/>
      <c r="AJ1758" s="218"/>
      <c r="AK1758" s="218"/>
      <c r="AL1758" s="218"/>
      <c r="AM1758" s="218"/>
      <c r="AN1758" s="218"/>
      <c r="AO1758" s="218"/>
      <c r="AP1758" s="218"/>
      <c r="AQ1758" s="218"/>
      <c r="AR1758" s="218"/>
      <c r="AS1758" s="218"/>
      <c r="AT1758" s="218"/>
      <c r="AU1758" s="218"/>
      <c r="AV1758" s="218"/>
      <c r="AW1758" s="218"/>
      <c r="AX1758" s="218"/>
    </row>
    <row r="1759" spans="1:50" ht="15" x14ac:dyDescent="0.25">
      <c r="A1759" s="257"/>
      <c r="B1759" s="218"/>
      <c r="C1759" s="218"/>
      <c r="D1759" s="218"/>
      <c r="E1759" s="218"/>
      <c r="F1759" s="218"/>
      <c r="G1759" s="218"/>
      <c r="H1759" s="218"/>
      <c r="I1759" s="218"/>
      <c r="J1759" s="218"/>
      <c r="K1759" s="218"/>
      <c r="L1759" s="218"/>
      <c r="M1759" s="218"/>
      <c r="N1759" s="218"/>
      <c r="O1759" s="218"/>
      <c r="P1759" s="218"/>
      <c r="Q1759" s="218"/>
      <c r="R1759" s="218"/>
      <c r="S1759" s="218"/>
      <c r="T1759" s="218"/>
      <c r="U1759" s="218"/>
      <c r="V1759" s="218"/>
      <c r="W1759" s="218"/>
      <c r="X1759" s="218"/>
      <c r="Y1759" s="218"/>
      <c r="Z1759" s="218"/>
      <c r="AA1759" s="218"/>
      <c r="AB1759" s="218"/>
      <c r="AC1759" s="218"/>
      <c r="AD1759" s="218"/>
      <c r="AE1759" s="218"/>
      <c r="AF1759" s="218"/>
      <c r="AG1759" s="218"/>
      <c r="AH1759" s="218"/>
      <c r="AI1759" s="218"/>
      <c r="AJ1759" s="218"/>
      <c r="AK1759" s="218"/>
      <c r="AL1759" s="218"/>
      <c r="AM1759" s="218"/>
      <c r="AN1759" s="218"/>
      <c r="AO1759" s="218"/>
      <c r="AP1759" s="218"/>
      <c r="AQ1759" s="218"/>
      <c r="AR1759" s="218"/>
      <c r="AS1759" s="218"/>
      <c r="AT1759" s="218"/>
      <c r="AU1759" s="218"/>
      <c r="AV1759" s="218"/>
      <c r="AW1759" s="218"/>
      <c r="AX1759" s="218"/>
    </row>
    <row r="1760" spans="1:50" ht="15" x14ac:dyDescent="0.25">
      <c r="A1760" s="257"/>
      <c r="B1760" s="218"/>
      <c r="C1760" s="218"/>
      <c r="D1760" s="218"/>
      <c r="E1760" s="218"/>
      <c r="F1760" s="218"/>
      <c r="G1760" s="218"/>
      <c r="H1760" s="218"/>
      <c r="I1760" s="218"/>
      <c r="J1760" s="218"/>
      <c r="K1760" s="218"/>
      <c r="L1760" s="218"/>
      <c r="M1760" s="218"/>
      <c r="N1760" s="218"/>
      <c r="O1760" s="218"/>
      <c r="P1760" s="218"/>
      <c r="Q1760" s="218"/>
      <c r="R1760" s="218"/>
      <c r="S1760" s="218"/>
      <c r="T1760" s="218"/>
      <c r="U1760" s="218"/>
      <c r="V1760" s="218"/>
      <c r="W1760" s="218"/>
      <c r="X1760" s="218"/>
      <c r="Y1760" s="218"/>
      <c r="Z1760" s="218"/>
      <c r="AA1760" s="218"/>
      <c r="AB1760" s="218"/>
      <c r="AC1760" s="218"/>
      <c r="AD1760" s="218"/>
      <c r="AE1760" s="218"/>
      <c r="AF1760" s="218"/>
      <c r="AG1760" s="218"/>
      <c r="AH1760" s="218"/>
      <c r="AI1760" s="218"/>
      <c r="AJ1760" s="218"/>
      <c r="AK1760" s="218"/>
      <c r="AL1760" s="218"/>
      <c r="AM1760" s="218"/>
      <c r="AN1760" s="218"/>
      <c r="AO1760" s="218"/>
      <c r="AP1760" s="218"/>
      <c r="AQ1760" s="218"/>
      <c r="AR1760" s="218"/>
      <c r="AS1760" s="218"/>
      <c r="AT1760" s="218"/>
      <c r="AU1760" s="218"/>
      <c r="AV1760" s="218"/>
      <c r="AW1760" s="218"/>
      <c r="AX1760" s="218"/>
    </row>
    <row r="1761" spans="1:50" ht="15" x14ac:dyDescent="0.25">
      <c r="A1761" s="257"/>
      <c r="B1761" s="218"/>
      <c r="C1761" s="218"/>
      <c r="D1761" s="218"/>
      <c r="E1761" s="218"/>
      <c r="F1761" s="218"/>
      <c r="G1761" s="218"/>
      <c r="H1761" s="218"/>
      <c r="I1761" s="218"/>
      <c r="J1761" s="218"/>
      <c r="K1761" s="218"/>
      <c r="L1761" s="218"/>
      <c r="M1761" s="218"/>
      <c r="N1761" s="218"/>
      <c r="O1761" s="218"/>
      <c r="P1761" s="218"/>
      <c r="Q1761" s="218"/>
      <c r="R1761" s="218"/>
      <c r="S1761" s="218"/>
      <c r="T1761" s="218"/>
      <c r="U1761" s="218"/>
      <c r="V1761" s="218"/>
      <c r="W1761" s="218"/>
      <c r="X1761" s="218"/>
      <c r="Y1761" s="218"/>
      <c r="Z1761" s="218"/>
      <c r="AA1761" s="218"/>
      <c r="AB1761" s="218"/>
      <c r="AC1761" s="218"/>
      <c r="AD1761" s="218"/>
      <c r="AE1761" s="218"/>
      <c r="AF1761" s="218"/>
      <c r="AG1761" s="218"/>
      <c r="AH1761" s="218"/>
      <c r="AI1761" s="218"/>
      <c r="AJ1761" s="218"/>
      <c r="AK1761" s="218"/>
      <c r="AL1761" s="218"/>
      <c r="AM1761" s="218"/>
      <c r="AN1761" s="218"/>
      <c r="AO1761" s="218"/>
      <c r="AP1761" s="218"/>
      <c r="AQ1761" s="218"/>
      <c r="AR1761" s="218"/>
      <c r="AS1761" s="218"/>
      <c r="AT1761" s="218"/>
      <c r="AU1761" s="218"/>
      <c r="AV1761" s="218"/>
      <c r="AW1761" s="218"/>
      <c r="AX1761" s="218"/>
    </row>
    <row r="1762" spans="1:50" ht="15" x14ac:dyDescent="0.25">
      <c r="A1762" s="257"/>
      <c r="B1762" s="218"/>
      <c r="C1762" s="218"/>
      <c r="D1762" s="218"/>
      <c r="E1762" s="218"/>
      <c r="F1762" s="218"/>
      <c r="G1762" s="218"/>
      <c r="H1762" s="218"/>
      <c r="I1762" s="218"/>
      <c r="J1762" s="218"/>
      <c r="K1762" s="218"/>
      <c r="L1762" s="218"/>
      <c r="M1762" s="218"/>
      <c r="N1762" s="218"/>
      <c r="O1762" s="218"/>
      <c r="P1762" s="218"/>
      <c r="Q1762" s="218"/>
      <c r="R1762" s="218"/>
      <c r="S1762" s="218"/>
      <c r="T1762" s="218"/>
      <c r="U1762" s="218"/>
      <c r="V1762" s="218"/>
      <c r="W1762" s="218"/>
      <c r="X1762" s="218"/>
      <c r="Y1762" s="218"/>
      <c r="Z1762" s="218"/>
      <c r="AA1762" s="218"/>
      <c r="AB1762" s="218"/>
      <c r="AC1762" s="218"/>
      <c r="AD1762" s="218"/>
      <c r="AE1762" s="218"/>
      <c r="AF1762" s="218"/>
      <c r="AG1762" s="218"/>
      <c r="AH1762" s="218"/>
      <c r="AI1762" s="218"/>
      <c r="AJ1762" s="218"/>
      <c r="AK1762" s="218"/>
      <c r="AL1762" s="218"/>
      <c r="AM1762" s="218"/>
      <c r="AN1762" s="218"/>
      <c r="AO1762" s="218"/>
      <c r="AP1762" s="218"/>
      <c r="AQ1762" s="218"/>
      <c r="AR1762" s="218"/>
      <c r="AS1762" s="218"/>
      <c r="AT1762" s="218"/>
      <c r="AU1762" s="218"/>
      <c r="AV1762" s="218"/>
      <c r="AW1762" s="218"/>
      <c r="AX1762" s="218"/>
    </row>
    <row r="1763" spans="1:50" ht="15" x14ac:dyDescent="0.25">
      <c r="A1763" s="257"/>
      <c r="B1763" s="218"/>
      <c r="C1763" s="218"/>
      <c r="D1763" s="218"/>
      <c r="E1763" s="218"/>
      <c r="F1763" s="218"/>
      <c r="G1763" s="218"/>
      <c r="H1763" s="218"/>
      <c r="I1763" s="218"/>
      <c r="J1763" s="218"/>
      <c r="K1763" s="218"/>
      <c r="L1763" s="218"/>
      <c r="M1763" s="218"/>
      <c r="N1763" s="218"/>
      <c r="O1763" s="218"/>
      <c r="P1763" s="218"/>
      <c r="Q1763" s="218"/>
      <c r="R1763" s="218"/>
      <c r="S1763" s="218"/>
      <c r="T1763" s="218"/>
      <c r="U1763" s="218"/>
      <c r="V1763" s="218"/>
      <c r="W1763" s="218"/>
      <c r="X1763" s="218"/>
      <c r="Y1763" s="218"/>
      <c r="Z1763" s="218"/>
      <c r="AA1763" s="218"/>
      <c r="AB1763" s="218"/>
      <c r="AC1763" s="218"/>
      <c r="AD1763" s="218"/>
      <c r="AE1763" s="218"/>
      <c r="AF1763" s="218"/>
      <c r="AG1763" s="218"/>
      <c r="AH1763" s="218"/>
      <c r="AI1763" s="218"/>
      <c r="AJ1763" s="218"/>
      <c r="AK1763" s="218"/>
      <c r="AL1763" s="218"/>
      <c r="AM1763" s="218"/>
      <c r="AN1763" s="218"/>
      <c r="AO1763" s="218"/>
      <c r="AP1763" s="218"/>
      <c r="AQ1763" s="218"/>
      <c r="AR1763" s="218"/>
      <c r="AS1763" s="218"/>
      <c r="AT1763" s="218"/>
      <c r="AU1763" s="218"/>
      <c r="AV1763" s="218"/>
      <c r="AW1763" s="218"/>
      <c r="AX1763" s="218"/>
    </row>
    <row r="1764" spans="1:50" ht="15" x14ac:dyDescent="0.25">
      <c r="A1764" s="257"/>
      <c r="B1764" s="218"/>
      <c r="C1764" s="218"/>
      <c r="D1764" s="218"/>
      <c r="E1764" s="218"/>
      <c r="F1764" s="218"/>
      <c r="G1764" s="218"/>
      <c r="H1764" s="218"/>
      <c r="I1764" s="218"/>
      <c r="J1764" s="218"/>
      <c r="K1764" s="218"/>
      <c r="L1764" s="218"/>
      <c r="M1764" s="218"/>
      <c r="N1764" s="218"/>
      <c r="O1764" s="218"/>
      <c r="P1764" s="218"/>
      <c r="Q1764" s="218"/>
      <c r="R1764" s="218"/>
      <c r="S1764" s="218"/>
      <c r="T1764" s="218"/>
      <c r="U1764" s="218"/>
      <c r="V1764" s="218"/>
      <c r="W1764" s="218"/>
      <c r="X1764" s="218"/>
      <c r="Y1764" s="218"/>
      <c r="Z1764" s="218"/>
      <c r="AA1764" s="218"/>
      <c r="AB1764" s="218"/>
      <c r="AC1764" s="218"/>
      <c r="AD1764" s="218"/>
      <c r="AE1764" s="218"/>
      <c r="AF1764" s="218"/>
      <c r="AG1764" s="218"/>
      <c r="AH1764" s="218"/>
      <c r="AI1764" s="218"/>
      <c r="AJ1764" s="218"/>
      <c r="AK1764" s="218"/>
      <c r="AL1764" s="218"/>
      <c r="AM1764" s="218"/>
      <c r="AN1764" s="218"/>
      <c r="AO1764" s="218"/>
      <c r="AP1764" s="218"/>
      <c r="AQ1764" s="218"/>
      <c r="AR1764" s="218"/>
      <c r="AS1764" s="218"/>
      <c r="AT1764" s="218"/>
      <c r="AU1764" s="218"/>
      <c r="AV1764" s="218"/>
      <c r="AW1764" s="218"/>
      <c r="AX1764" s="218"/>
    </row>
    <row r="1765" spans="1:50" ht="15" x14ac:dyDescent="0.25">
      <c r="A1765" s="257"/>
      <c r="B1765" s="218"/>
      <c r="C1765" s="218"/>
      <c r="D1765" s="218"/>
      <c r="E1765" s="218"/>
      <c r="F1765" s="218"/>
      <c r="G1765" s="218"/>
      <c r="H1765" s="218"/>
      <c r="I1765" s="218"/>
      <c r="J1765" s="218"/>
      <c r="K1765" s="218"/>
      <c r="L1765" s="218"/>
      <c r="M1765" s="218"/>
      <c r="N1765" s="218"/>
      <c r="O1765" s="218"/>
      <c r="P1765" s="218"/>
      <c r="Q1765" s="218"/>
      <c r="R1765" s="218"/>
      <c r="S1765" s="218"/>
      <c r="T1765" s="218"/>
      <c r="U1765" s="218"/>
      <c r="V1765" s="218"/>
      <c r="W1765" s="218"/>
      <c r="X1765" s="218"/>
      <c r="Y1765" s="218"/>
      <c r="Z1765" s="218"/>
      <c r="AA1765" s="218"/>
      <c r="AB1765" s="218"/>
      <c r="AC1765" s="218"/>
      <c r="AD1765" s="218"/>
      <c r="AE1765" s="218"/>
      <c r="AF1765" s="218"/>
      <c r="AG1765" s="218"/>
      <c r="AH1765" s="218"/>
      <c r="AI1765" s="218"/>
      <c r="AJ1765" s="218"/>
      <c r="AK1765" s="218"/>
      <c r="AL1765" s="218"/>
      <c r="AM1765" s="218"/>
      <c r="AN1765" s="218"/>
      <c r="AO1765" s="218"/>
      <c r="AP1765" s="218"/>
      <c r="AQ1765" s="218"/>
      <c r="AR1765" s="218"/>
      <c r="AS1765" s="218"/>
      <c r="AT1765" s="218"/>
      <c r="AU1765" s="218"/>
      <c r="AV1765" s="218"/>
      <c r="AW1765" s="218"/>
      <c r="AX1765" s="218"/>
    </row>
    <row r="1766" spans="1:50" ht="15" x14ac:dyDescent="0.25">
      <c r="A1766" s="257"/>
      <c r="B1766" s="218"/>
      <c r="C1766" s="218"/>
      <c r="D1766" s="218"/>
      <c r="E1766" s="218"/>
      <c r="F1766" s="218"/>
      <c r="G1766" s="218"/>
      <c r="H1766" s="218"/>
      <c r="I1766" s="218"/>
      <c r="J1766" s="218"/>
      <c r="K1766" s="218"/>
      <c r="L1766" s="218"/>
      <c r="M1766" s="218"/>
      <c r="N1766" s="218"/>
      <c r="O1766" s="218"/>
      <c r="P1766" s="218"/>
      <c r="Q1766" s="218"/>
      <c r="R1766" s="218"/>
      <c r="S1766" s="218"/>
      <c r="T1766" s="218"/>
      <c r="U1766" s="218"/>
      <c r="V1766" s="218"/>
      <c r="W1766" s="218"/>
      <c r="X1766" s="218"/>
      <c r="Y1766" s="218"/>
      <c r="Z1766" s="218"/>
      <c r="AA1766" s="218"/>
      <c r="AB1766" s="218"/>
      <c r="AC1766" s="218"/>
      <c r="AD1766" s="218"/>
      <c r="AE1766" s="218"/>
      <c r="AF1766" s="218"/>
      <c r="AG1766" s="218"/>
      <c r="AH1766" s="218"/>
      <c r="AI1766" s="218"/>
      <c r="AJ1766" s="218"/>
      <c r="AK1766" s="218"/>
      <c r="AL1766" s="218"/>
      <c r="AM1766" s="218"/>
      <c r="AN1766" s="218"/>
      <c r="AO1766" s="218"/>
      <c r="AP1766" s="218"/>
      <c r="AQ1766" s="218"/>
      <c r="AR1766" s="218"/>
      <c r="AS1766" s="218"/>
      <c r="AT1766" s="218"/>
      <c r="AU1766" s="218"/>
      <c r="AV1766" s="218"/>
      <c r="AW1766" s="218"/>
      <c r="AX1766" s="218"/>
    </row>
    <row r="1767" spans="1:50" ht="15" x14ac:dyDescent="0.25">
      <c r="A1767" s="257"/>
      <c r="B1767" s="218"/>
      <c r="C1767" s="218"/>
      <c r="D1767" s="218"/>
      <c r="E1767" s="218"/>
      <c r="F1767" s="218"/>
      <c r="G1767" s="218"/>
      <c r="H1767" s="218"/>
      <c r="I1767" s="218"/>
      <c r="J1767" s="218"/>
      <c r="K1767" s="218"/>
      <c r="L1767" s="218"/>
      <c r="M1767" s="218"/>
      <c r="N1767" s="218"/>
      <c r="O1767" s="218"/>
      <c r="P1767" s="218"/>
      <c r="Q1767" s="218"/>
      <c r="R1767" s="218"/>
      <c r="S1767" s="218"/>
      <c r="T1767" s="218"/>
      <c r="U1767" s="218"/>
      <c r="V1767" s="218"/>
      <c r="W1767" s="218"/>
      <c r="X1767" s="218"/>
      <c r="Y1767" s="218"/>
      <c r="Z1767" s="218"/>
      <c r="AA1767" s="218"/>
      <c r="AB1767" s="218"/>
      <c r="AC1767" s="218"/>
      <c r="AD1767" s="218"/>
      <c r="AE1767" s="218"/>
      <c r="AF1767" s="218"/>
      <c r="AG1767" s="218"/>
      <c r="AH1767" s="218"/>
      <c r="AI1767" s="218"/>
      <c r="AJ1767" s="218"/>
      <c r="AK1767" s="218"/>
      <c r="AL1767" s="218"/>
      <c r="AM1767" s="218"/>
      <c r="AN1767" s="218"/>
      <c r="AO1767" s="218"/>
      <c r="AP1767" s="218"/>
      <c r="AQ1767" s="218"/>
      <c r="AR1767" s="218"/>
      <c r="AS1767" s="218"/>
      <c r="AT1767" s="218"/>
      <c r="AU1767" s="218"/>
      <c r="AV1767" s="218"/>
      <c r="AW1767" s="218"/>
      <c r="AX1767" s="218"/>
    </row>
    <row r="1768" spans="1:50" ht="15" x14ac:dyDescent="0.25">
      <c r="A1768" s="257"/>
      <c r="B1768" s="218"/>
      <c r="C1768" s="218"/>
      <c r="D1768" s="218"/>
      <c r="E1768" s="218"/>
      <c r="F1768" s="218"/>
      <c r="G1768" s="218"/>
      <c r="H1768" s="218"/>
      <c r="I1768" s="218"/>
      <c r="J1768" s="218"/>
      <c r="K1768" s="218"/>
      <c r="L1768" s="218"/>
      <c r="M1768" s="218"/>
      <c r="N1768" s="218"/>
      <c r="O1768" s="218"/>
      <c r="P1768" s="218"/>
      <c r="Q1768" s="218"/>
      <c r="R1768" s="218"/>
      <c r="S1768" s="218"/>
      <c r="T1768" s="218"/>
      <c r="U1768" s="218"/>
      <c r="V1768" s="218"/>
      <c r="W1768" s="218"/>
      <c r="X1768" s="218"/>
      <c r="Y1768" s="218"/>
      <c r="Z1768" s="218"/>
      <c r="AA1768" s="218"/>
      <c r="AB1768" s="218"/>
      <c r="AC1768" s="218"/>
      <c r="AD1768" s="218"/>
      <c r="AE1768" s="218"/>
      <c r="AF1768" s="218"/>
      <c r="AG1768" s="218"/>
      <c r="AH1768" s="218"/>
      <c r="AI1768" s="218"/>
      <c r="AJ1768" s="218"/>
      <c r="AK1768" s="218"/>
      <c r="AL1768" s="218"/>
      <c r="AM1768" s="218"/>
      <c r="AN1768" s="218"/>
      <c r="AO1768" s="218"/>
      <c r="AP1768" s="218"/>
      <c r="AQ1768" s="218"/>
      <c r="AR1768" s="218"/>
      <c r="AS1768" s="218"/>
      <c r="AT1768" s="218"/>
      <c r="AU1768" s="218"/>
      <c r="AV1768" s="218"/>
      <c r="AW1768" s="218"/>
      <c r="AX1768" s="218"/>
    </row>
    <row r="1769" spans="1:50" ht="15" x14ac:dyDescent="0.25">
      <c r="A1769" s="257"/>
      <c r="B1769" s="218"/>
      <c r="C1769" s="218"/>
      <c r="D1769" s="218"/>
      <c r="E1769" s="218"/>
      <c r="F1769" s="218"/>
      <c r="G1769" s="218"/>
      <c r="H1769" s="218"/>
      <c r="I1769" s="218"/>
      <c r="J1769" s="218"/>
      <c r="K1769" s="218"/>
      <c r="L1769" s="218"/>
      <c r="M1769" s="218"/>
      <c r="N1769" s="218"/>
      <c r="O1769" s="218"/>
      <c r="P1769" s="218"/>
      <c r="Q1769" s="218"/>
      <c r="R1769" s="218"/>
      <c r="S1769" s="218"/>
      <c r="T1769" s="218"/>
      <c r="U1769" s="218"/>
      <c r="V1769" s="218"/>
      <c r="W1769" s="218"/>
      <c r="X1769" s="218"/>
      <c r="Y1769" s="218"/>
      <c r="Z1769" s="218"/>
      <c r="AA1769" s="218"/>
      <c r="AB1769" s="218"/>
      <c r="AC1769" s="218"/>
      <c r="AD1769" s="218"/>
      <c r="AE1769" s="218"/>
      <c r="AF1769" s="218"/>
      <c r="AG1769" s="218"/>
      <c r="AH1769" s="218"/>
      <c r="AI1769" s="218"/>
      <c r="AJ1769" s="218"/>
      <c r="AK1769" s="218"/>
      <c r="AL1769" s="218"/>
      <c r="AM1769" s="218"/>
      <c r="AN1769" s="218"/>
      <c r="AO1769" s="218"/>
      <c r="AP1769" s="218"/>
      <c r="AQ1769" s="218"/>
      <c r="AR1769" s="218"/>
      <c r="AS1769" s="218"/>
      <c r="AT1769" s="218"/>
      <c r="AU1769" s="218"/>
      <c r="AV1769" s="218"/>
      <c r="AW1769" s="218"/>
      <c r="AX1769" s="218"/>
    </row>
    <row r="1770" spans="1:50" ht="15" x14ac:dyDescent="0.25">
      <c r="A1770" s="257"/>
      <c r="B1770" s="218"/>
      <c r="C1770" s="218"/>
      <c r="D1770" s="218"/>
      <c r="E1770" s="218"/>
      <c r="F1770" s="218"/>
      <c r="G1770" s="218"/>
      <c r="H1770" s="218"/>
      <c r="I1770" s="218"/>
      <c r="J1770" s="218"/>
      <c r="K1770" s="218"/>
      <c r="L1770" s="218"/>
      <c r="M1770" s="218"/>
      <c r="N1770" s="218"/>
      <c r="O1770" s="218"/>
      <c r="P1770" s="218"/>
      <c r="Q1770" s="218"/>
      <c r="R1770" s="218"/>
      <c r="S1770" s="218"/>
      <c r="T1770" s="218"/>
      <c r="U1770" s="218"/>
      <c r="V1770" s="218"/>
      <c r="W1770" s="218"/>
      <c r="X1770" s="218"/>
      <c r="Y1770" s="218"/>
      <c r="Z1770" s="218"/>
      <c r="AA1770" s="218"/>
      <c r="AB1770" s="218"/>
      <c r="AC1770" s="218"/>
      <c r="AD1770" s="218"/>
      <c r="AE1770" s="218"/>
      <c r="AF1770" s="218"/>
      <c r="AG1770" s="218"/>
      <c r="AH1770" s="218"/>
      <c r="AI1770" s="218"/>
      <c r="AJ1770" s="218"/>
      <c r="AK1770" s="218"/>
      <c r="AL1770" s="218"/>
      <c r="AM1770" s="218"/>
      <c r="AN1770" s="218"/>
      <c r="AO1770" s="218"/>
      <c r="AP1770" s="218"/>
      <c r="AQ1770" s="218"/>
      <c r="AR1770" s="218"/>
      <c r="AS1770" s="218"/>
      <c r="AT1770" s="218"/>
      <c r="AU1770" s="218"/>
      <c r="AV1770" s="218"/>
      <c r="AW1770" s="218"/>
      <c r="AX1770" s="218"/>
    </row>
    <row r="1771" spans="1:50" ht="15" x14ac:dyDescent="0.25">
      <c r="A1771" s="257"/>
      <c r="B1771" s="218"/>
      <c r="C1771" s="218"/>
      <c r="D1771" s="218"/>
      <c r="E1771" s="218"/>
      <c r="F1771" s="218"/>
      <c r="G1771" s="218"/>
      <c r="H1771" s="218"/>
      <c r="I1771" s="218"/>
      <c r="J1771" s="218"/>
      <c r="K1771" s="218"/>
      <c r="L1771" s="218"/>
      <c r="M1771" s="218"/>
      <c r="N1771" s="218"/>
      <c r="O1771" s="218"/>
      <c r="P1771" s="218"/>
      <c r="Q1771" s="218"/>
      <c r="R1771" s="218"/>
      <c r="S1771" s="218"/>
      <c r="T1771" s="218"/>
      <c r="U1771" s="218"/>
      <c r="V1771" s="218"/>
      <c r="W1771" s="218"/>
      <c r="X1771" s="218"/>
      <c r="Y1771" s="218"/>
      <c r="Z1771" s="218"/>
      <c r="AA1771" s="218"/>
      <c r="AB1771" s="218"/>
      <c r="AC1771" s="218"/>
      <c r="AD1771" s="218"/>
      <c r="AE1771" s="218"/>
      <c r="AF1771" s="218"/>
      <c r="AG1771" s="218"/>
      <c r="AH1771" s="218"/>
      <c r="AI1771" s="218"/>
      <c r="AJ1771" s="218"/>
      <c r="AK1771" s="218"/>
      <c r="AL1771" s="218"/>
      <c r="AM1771" s="218"/>
      <c r="AN1771" s="218"/>
      <c r="AO1771" s="218"/>
      <c r="AP1771" s="218"/>
      <c r="AQ1771" s="218"/>
      <c r="AR1771" s="218"/>
      <c r="AS1771" s="218"/>
      <c r="AT1771" s="218"/>
      <c r="AU1771" s="218"/>
      <c r="AV1771" s="218"/>
      <c r="AW1771" s="218"/>
      <c r="AX1771" s="218"/>
    </row>
    <row r="1772" spans="1:50" ht="15" x14ac:dyDescent="0.25">
      <c r="A1772" s="257"/>
      <c r="B1772" s="218"/>
      <c r="C1772" s="218"/>
      <c r="D1772" s="218"/>
      <c r="E1772" s="218"/>
      <c r="F1772" s="218"/>
      <c r="G1772" s="218"/>
      <c r="H1772" s="218"/>
      <c r="I1772" s="218"/>
      <c r="J1772" s="218"/>
      <c r="K1772" s="218"/>
      <c r="L1772" s="218"/>
      <c r="M1772" s="218"/>
      <c r="N1772" s="218"/>
      <c r="O1772" s="218"/>
      <c r="P1772" s="218"/>
      <c r="Q1772" s="218"/>
      <c r="R1772" s="218"/>
      <c r="S1772" s="218"/>
      <c r="T1772" s="218"/>
      <c r="U1772" s="218"/>
      <c r="V1772" s="218"/>
      <c r="W1772" s="218"/>
      <c r="X1772" s="218"/>
      <c r="Y1772" s="218"/>
      <c r="Z1772" s="218"/>
      <c r="AA1772" s="218"/>
      <c r="AB1772" s="218"/>
      <c r="AC1772" s="218"/>
      <c r="AD1772" s="218"/>
      <c r="AE1772" s="218"/>
      <c r="AF1772" s="218"/>
      <c r="AG1772" s="218"/>
      <c r="AH1772" s="218"/>
      <c r="AI1772" s="218"/>
      <c r="AJ1772" s="218"/>
      <c r="AK1772" s="218"/>
      <c r="AL1772" s="218"/>
      <c r="AM1772" s="218"/>
      <c r="AN1772" s="218"/>
      <c r="AO1772" s="218"/>
      <c r="AP1772" s="218"/>
      <c r="AQ1772" s="218"/>
      <c r="AR1772" s="218"/>
      <c r="AS1772" s="218"/>
      <c r="AT1772" s="218"/>
      <c r="AU1772" s="218"/>
      <c r="AV1772" s="218"/>
      <c r="AW1772" s="218"/>
      <c r="AX1772" s="218"/>
    </row>
    <row r="1773" spans="1:50" ht="15" x14ac:dyDescent="0.25">
      <c r="A1773" s="257"/>
      <c r="B1773" s="218"/>
      <c r="C1773" s="218"/>
      <c r="D1773" s="218"/>
      <c r="E1773" s="218"/>
      <c r="F1773" s="218"/>
      <c r="G1773" s="218"/>
      <c r="H1773" s="218"/>
      <c r="I1773" s="218"/>
      <c r="J1773" s="218"/>
      <c r="K1773" s="218"/>
      <c r="L1773" s="218"/>
      <c r="M1773" s="218"/>
      <c r="N1773" s="218"/>
      <c r="O1773" s="218"/>
      <c r="P1773" s="218"/>
      <c r="Q1773" s="218"/>
      <c r="R1773" s="218"/>
      <c r="S1773" s="218"/>
      <c r="T1773" s="218"/>
      <c r="U1773" s="218"/>
      <c r="V1773" s="218"/>
      <c r="W1773" s="218"/>
      <c r="X1773" s="218"/>
      <c r="Y1773" s="218"/>
      <c r="Z1773" s="218"/>
      <c r="AA1773" s="218"/>
      <c r="AB1773" s="218"/>
      <c r="AC1773" s="218"/>
      <c r="AD1773" s="218"/>
      <c r="AE1773" s="218"/>
      <c r="AF1773" s="218"/>
      <c r="AG1773" s="218"/>
      <c r="AH1773" s="218"/>
      <c r="AI1773" s="218"/>
      <c r="AJ1773" s="218"/>
      <c r="AK1773" s="218"/>
      <c r="AL1773" s="218"/>
      <c r="AM1773" s="218"/>
      <c r="AN1773" s="218"/>
      <c r="AO1773" s="218"/>
      <c r="AP1773" s="218"/>
      <c r="AQ1773" s="218"/>
      <c r="AR1773" s="218"/>
      <c r="AS1773" s="218"/>
      <c r="AT1773" s="218"/>
      <c r="AU1773" s="218"/>
      <c r="AV1773" s="218"/>
      <c r="AW1773" s="218"/>
      <c r="AX1773" s="218"/>
    </row>
    <row r="1774" spans="1:50" ht="15" x14ac:dyDescent="0.25">
      <c r="A1774" s="257"/>
      <c r="B1774" s="218"/>
      <c r="C1774" s="218"/>
      <c r="D1774" s="218"/>
      <c r="E1774" s="218"/>
      <c r="F1774" s="218"/>
      <c r="G1774" s="218"/>
      <c r="H1774" s="218"/>
      <c r="I1774" s="218"/>
      <c r="J1774" s="218"/>
      <c r="K1774" s="218"/>
      <c r="L1774" s="218"/>
      <c r="M1774" s="218"/>
      <c r="N1774" s="218"/>
      <c r="O1774" s="218"/>
      <c r="P1774" s="218"/>
      <c r="Q1774" s="218"/>
      <c r="R1774" s="218"/>
      <c r="S1774" s="218"/>
      <c r="T1774" s="218"/>
      <c r="U1774" s="218"/>
      <c r="V1774" s="218"/>
      <c r="W1774" s="218"/>
      <c r="X1774" s="218"/>
      <c r="Y1774" s="218"/>
      <c r="Z1774" s="218"/>
      <c r="AA1774" s="218"/>
      <c r="AB1774" s="218"/>
      <c r="AC1774" s="218"/>
      <c r="AD1774" s="218"/>
      <c r="AE1774" s="218"/>
      <c r="AF1774" s="218"/>
      <c r="AG1774" s="218"/>
      <c r="AH1774" s="218"/>
      <c r="AI1774" s="218"/>
      <c r="AJ1774" s="218"/>
      <c r="AK1774" s="218"/>
      <c r="AL1774" s="218"/>
      <c r="AM1774" s="218"/>
      <c r="AN1774" s="218"/>
      <c r="AO1774" s="218"/>
      <c r="AP1774" s="218"/>
      <c r="AQ1774" s="218"/>
      <c r="AR1774" s="218"/>
      <c r="AS1774" s="218"/>
      <c r="AT1774" s="218"/>
      <c r="AU1774" s="218"/>
      <c r="AV1774" s="218"/>
      <c r="AW1774" s="218"/>
      <c r="AX1774" s="218"/>
    </row>
    <row r="1775" spans="1:50" ht="15" x14ac:dyDescent="0.25">
      <c r="A1775" s="257"/>
      <c r="B1775" s="218"/>
      <c r="C1775" s="218"/>
      <c r="D1775" s="218"/>
      <c r="E1775" s="218"/>
      <c r="F1775" s="218"/>
      <c r="G1775" s="218"/>
      <c r="H1775" s="218"/>
      <c r="I1775" s="218"/>
      <c r="J1775" s="218"/>
      <c r="K1775" s="218"/>
      <c r="L1775" s="218"/>
      <c r="M1775" s="218"/>
      <c r="N1775" s="218"/>
      <c r="O1775" s="218"/>
      <c r="P1775" s="218"/>
      <c r="Q1775" s="218"/>
      <c r="R1775" s="218"/>
      <c r="S1775" s="218"/>
      <c r="T1775" s="218"/>
      <c r="U1775" s="218"/>
      <c r="V1775" s="218"/>
      <c r="W1775" s="218"/>
      <c r="X1775" s="218"/>
      <c r="Y1775" s="218"/>
      <c r="Z1775" s="218"/>
      <c r="AA1775" s="218"/>
      <c r="AB1775" s="218"/>
      <c r="AC1775" s="218"/>
      <c r="AD1775" s="218"/>
      <c r="AE1775" s="218"/>
      <c r="AF1775" s="218"/>
      <c r="AG1775" s="218"/>
      <c r="AH1775" s="218"/>
      <c r="AI1775" s="218"/>
      <c r="AJ1775" s="218"/>
      <c r="AK1775" s="218"/>
      <c r="AL1775" s="218"/>
      <c r="AM1775" s="218"/>
      <c r="AN1775" s="218"/>
      <c r="AO1775" s="218"/>
      <c r="AP1775" s="218"/>
      <c r="AQ1775" s="218"/>
      <c r="AR1775" s="218"/>
      <c r="AS1775" s="218"/>
      <c r="AT1775" s="218"/>
      <c r="AU1775" s="218"/>
      <c r="AV1775" s="218"/>
      <c r="AW1775" s="218"/>
      <c r="AX1775" s="218"/>
    </row>
    <row r="1776" spans="1:50" ht="15" x14ac:dyDescent="0.25">
      <c r="A1776" s="257"/>
      <c r="B1776" s="218"/>
      <c r="C1776" s="218"/>
      <c r="D1776" s="218"/>
      <c r="E1776" s="218"/>
      <c r="F1776" s="218"/>
      <c r="G1776" s="218"/>
      <c r="H1776" s="218"/>
      <c r="I1776" s="218"/>
      <c r="J1776" s="218"/>
      <c r="K1776" s="218"/>
      <c r="L1776" s="218"/>
      <c r="M1776" s="218"/>
      <c r="N1776" s="218"/>
      <c r="O1776" s="218"/>
      <c r="P1776" s="218"/>
      <c r="Q1776" s="218"/>
      <c r="R1776" s="218"/>
      <c r="S1776" s="218"/>
      <c r="T1776" s="218"/>
      <c r="U1776" s="218"/>
      <c r="V1776" s="218"/>
      <c r="W1776" s="218"/>
      <c r="X1776" s="218"/>
      <c r="Y1776" s="218"/>
      <c r="Z1776" s="218"/>
      <c r="AA1776" s="218"/>
      <c r="AB1776" s="218"/>
      <c r="AC1776" s="218"/>
      <c r="AD1776" s="218"/>
      <c r="AE1776" s="218"/>
      <c r="AF1776" s="218"/>
      <c r="AG1776" s="218"/>
      <c r="AH1776" s="218"/>
      <c r="AI1776" s="218"/>
      <c r="AJ1776" s="218"/>
      <c r="AK1776" s="218"/>
      <c r="AL1776" s="218"/>
      <c r="AM1776" s="218"/>
      <c r="AN1776" s="218"/>
      <c r="AO1776" s="218"/>
      <c r="AP1776" s="218"/>
      <c r="AQ1776" s="218"/>
      <c r="AR1776" s="218"/>
      <c r="AS1776" s="218"/>
      <c r="AT1776" s="218"/>
      <c r="AU1776" s="218"/>
      <c r="AV1776" s="218"/>
      <c r="AW1776" s="218"/>
      <c r="AX1776" s="218"/>
    </row>
    <row r="1777" spans="1:50" ht="15" x14ac:dyDescent="0.25">
      <c r="A1777" s="257"/>
      <c r="B1777" s="218"/>
      <c r="C1777" s="218"/>
      <c r="D1777" s="218"/>
      <c r="E1777" s="218"/>
      <c r="F1777" s="218"/>
      <c r="G1777" s="218"/>
      <c r="H1777" s="218"/>
      <c r="I1777" s="218"/>
      <c r="J1777" s="218"/>
      <c r="K1777" s="218"/>
      <c r="L1777" s="218"/>
      <c r="M1777" s="218"/>
      <c r="N1777" s="218"/>
      <c r="O1777" s="218"/>
      <c r="P1777" s="218"/>
      <c r="Q1777" s="218"/>
      <c r="R1777" s="218"/>
      <c r="S1777" s="218"/>
      <c r="T1777" s="218"/>
      <c r="U1777" s="218"/>
      <c r="V1777" s="218"/>
      <c r="W1777" s="218"/>
      <c r="X1777" s="218"/>
      <c r="Y1777" s="218"/>
      <c r="Z1777" s="218"/>
      <c r="AA1777" s="218"/>
      <c r="AB1777" s="218"/>
      <c r="AC1777" s="218"/>
      <c r="AD1777" s="218"/>
      <c r="AE1777" s="218"/>
      <c r="AF1777" s="218"/>
      <c r="AG1777" s="218"/>
      <c r="AH1777" s="218"/>
      <c r="AI1777" s="218"/>
      <c r="AJ1777" s="218"/>
      <c r="AK1777" s="218"/>
      <c r="AL1777" s="218"/>
      <c r="AM1777" s="218"/>
      <c r="AN1777" s="218"/>
      <c r="AO1777" s="218"/>
      <c r="AP1777" s="218"/>
      <c r="AQ1777" s="218"/>
      <c r="AR1777" s="218"/>
      <c r="AS1777" s="218"/>
      <c r="AT1777" s="218"/>
      <c r="AU1777" s="218"/>
      <c r="AV1777" s="218"/>
      <c r="AW1777" s="218"/>
      <c r="AX1777" s="218"/>
    </row>
    <row r="1778" spans="1:50" ht="15" x14ac:dyDescent="0.25">
      <c r="A1778" s="257"/>
      <c r="B1778" s="218"/>
      <c r="C1778" s="218"/>
      <c r="D1778" s="218"/>
      <c r="E1778" s="218"/>
      <c r="F1778" s="218"/>
      <c r="G1778" s="218"/>
      <c r="H1778" s="218"/>
      <c r="I1778" s="218"/>
      <c r="J1778" s="218"/>
      <c r="K1778" s="218"/>
      <c r="L1778" s="218"/>
      <c r="M1778" s="218"/>
      <c r="N1778" s="218"/>
      <c r="O1778" s="218"/>
      <c r="P1778" s="218"/>
      <c r="Q1778" s="218"/>
      <c r="R1778" s="218"/>
      <c r="S1778" s="218"/>
      <c r="T1778" s="218"/>
      <c r="U1778" s="218"/>
      <c r="V1778" s="218"/>
      <c r="W1778" s="218"/>
      <c r="X1778" s="218"/>
      <c r="Y1778" s="218"/>
      <c r="Z1778" s="218"/>
      <c r="AA1778" s="218"/>
      <c r="AB1778" s="218"/>
      <c r="AC1778" s="218"/>
      <c r="AD1778" s="218"/>
      <c r="AE1778" s="218"/>
      <c r="AF1778" s="218"/>
      <c r="AG1778" s="218"/>
      <c r="AH1778" s="218"/>
      <c r="AI1778" s="218"/>
      <c r="AJ1778" s="218"/>
      <c r="AK1778" s="218"/>
      <c r="AL1778" s="218"/>
      <c r="AM1778" s="218"/>
      <c r="AN1778" s="218"/>
      <c r="AO1778" s="218"/>
      <c r="AP1778" s="218"/>
      <c r="AQ1778" s="218"/>
      <c r="AR1778" s="218"/>
      <c r="AS1778" s="218"/>
      <c r="AT1778" s="218"/>
      <c r="AU1778" s="218"/>
      <c r="AV1778" s="218"/>
      <c r="AW1778" s="218"/>
      <c r="AX1778" s="218"/>
    </row>
    <row r="1779" spans="1:50" ht="15" x14ac:dyDescent="0.25">
      <c r="A1779" s="257"/>
      <c r="B1779" s="218"/>
      <c r="C1779" s="218"/>
      <c r="D1779" s="218"/>
      <c r="E1779" s="218"/>
      <c r="F1779" s="218"/>
      <c r="G1779" s="218"/>
      <c r="H1779" s="218"/>
      <c r="I1779" s="218"/>
      <c r="J1779" s="218"/>
      <c r="K1779" s="218"/>
      <c r="L1779" s="218"/>
      <c r="M1779" s="218"/>
      <c r="N1779" s="218"/>
      <c r="O1779" s="218"/>
      <c r="P1779" s="218"/>
      <c r="Q1779" s="218"/>
      <c r="R1779" s="218"/>
      <c r="S1779" s="218"/>
      <c r="T1779" s="218"/>
      <c r="U1779" s="218"/>
      <c r="V1779" s="218"/>
      <c r="W1779" s="218"/>
      <c r="X1779" s="218"/>
      <c r="Y1779" s="218"/>
      <c r="Z1779" s="218"/>
      <c r="AA1779" s="218"/>
      <c r="AB1779" s="218"/>
      <c r="AC1779" s="218"/>
      <c r="AD1779" s="218"/>
      <c r="AE1779" s="218"/>
      <c r="AF1779" s="218"/>
      <c r="AG1779" s="218"/>
      <c r="AH1779" s="218"/>
      <c r="AI1779" s="218"/>
      <c r="AJ1779" s="218"/>
      <c r="AK1779" s="218"/>
      <c r="AL1779" s="218"/>
      <c r="AM1779" s="218"/>
      <c r="AN1779" s="218"/>
      <c r="AO1779" s="218"/>
      <c r="AP1779" s="218"/>
      <c r="AQ1779" s="218"/>
      <c r="AR1779" s="218"/>
      <c r="AS1779" s="218"/>
      <c r="AT1779" s="218"/>
      <c r="AU1779" s="218"/>
      <c r="AV1779" s="218"/>
      <c r="AW1779" s="218"/>
      <c r="AX1779" s="218"/>
    </row>
    <row r="1780" spans="1:50" ht="15" x14ac:dyDescent="0.25">
      <c r="A1780" s="257"/>
      <c r="B1780" s="218"/>
      <c r="C1780" s="218"/>
      <c r="D1780" s="218"/>
      <c r="E1780" s="218"/>
      <c r="F1780" s="218"/>
      <c r="G1780" s="218"/>
      <c r="H1780" s="218"/>
      <c r="I1780" s="218"/>
      <c r="J1780" s="218"/>
      <c r="K1780" s="218"/>
      <c r="L1780" s="218"/>
      <c r="M1780" s="218"/>
      <c r="N1780" s="218"/>
      <c r="O1780" s="218"/>
      <c r="P1780" s="218"/>
      <c r="Q1780" s="218"/>
      <c r="R1780" s="218"/>
      <c r="S1780" s="218"/>
      <c r="T1780" s="218"/>
      <c r="U1780" s="218"/>
      <c r="V1780" s="218"/>
      <c r="W1780" s="218"/>
      <c r="X1780" s="218"/>
      <c r="Y1780" s="218"/>
      <c r="Z1780" s="218"/>
      <c r="AA1780" s="218"/>
      <c r="AB1780" s="218"/>
      <c r="AC1780" s="218"/>
      <c r="AD1780" s="218"/>
      <c r="AE1780" s="218"/>
      <c r="AF1780" s="218"/>
      <c r="AG1780" s="218"/>
      <c r="AH1780" s="218"/>
      <c r="AI1780" s="218"/>
      <c r="AJ1780" s="218"/>
      <c r="AK1780" s="218"/>
      <c r="AL1780" s="218"/>
      <c r="AM1780" s="218"/>
      <c r="AN1780" s="218"/>
      <c r="AO1780" s="218"/>
      <c r="AP1780" s="218"/>
      <c r="AQ1780" s="218"/>
      <c r="AR1780" s="218"/>
      <c r="AS1780" s="218"/>
      <c r="AT1780" s="218"/>
      <c r="AU1780" s="218"/>
      <c r="AV1780" s="218"/>
      <c r="AW1780" s="218"/>
      <c r="AX1780" s="218"/>
    </row>
    <row r="1781" spans="1:50" ht="15" x14ac:dyDescent="0.25">
      <c r="A1781" s="257"/>
      <c r="B1781" s="218"/>
      <c r="C1781" s="218"/>
      <c r="D1781" s="218"/>
      <c r="E1781" s="218"/>
      <c r="F1781" s="218"/>
      <c r="G1781" s="218"/>
      <c r="H1781" s="218"/>
      <c r="I1781" s="218"/>
      <c r="J1781" s="218"/>
      <c r="K1781" s="218"/>
      <c r="L1781" s="218"/>
      <c r="M1781" s="218"/>
      <c r="N1781" s="218"/>
      <c r="O1781" s="218"/>
      <c r="P1781" s="218"/>
      <c r="Q1781" s="218"/>
      <c r="R1781" s="218"/>
      <c r="S1781" s="218"/>
      <c r="T1781" s="218"/>
      <c r="U1781" s="218"/>
      <c r="V1781" s="218"/>
      <c r="W1781" s="218"/>
      <c r="X1781" s="218"/>
      <c r="Y1781" s="218"/>
      <c r="Z1781" s="218"/>
      <c r="AA1781" s="218"/>
      <c r="AB1781" s="218"/>
      <c r="AC1781" s="218"/>
      <c r="AD1781" s="218"/>
      <c r="AE1781" s="218"/>
      <c r="AF1781" s="218"/>
      <c r="AG1781" s="218"/>
      <c r="AH1781" s="218"/>
      <c r="AI1781" s="218"/>
      <c r="AJ1781" s="218"/>
      <c r="AK1781" s="218"/>
      <c r="AL1781" s="218"/>
      <c r="AM1781" s="218"/>
      <c r="AN1781" s="218"/>
      <c r="AO1781" s="218"/>
      <c r="AP1781" s="218"/>
      <c r="AQ1781" s="218"/>
      <c r="AR1781" s="218"/>
      <c r="AS1781" s="218"/>
      <c r="AT1781" s="218"/>
      <c r="AU1781" s="218"/>
      <c r="AV1781" s="218"/>
      <c r="AW1781" s="218"/>
      <c r="AX1781" s="218"/>
    </row>
    <row r="1782" spans="1:50" ht="15" x14ac:dyDescent="0.25">
      <c r="A1782" s="257"/>
      <c r="B1782" s="218"/>
      <c r="C1782" s="218"/>
      <c r="D1782" s="218"/>
      <c r="E1782" s="218"/>
      <c r="F1782" s="218"/>
      <c r="G1782" s="218"/>
      <c r="H1782" s="218"/>
      <c r="I1782" s="218"/>
      <c r="J1782" s="218"/>
      <c r="K1782" s="218"/>
      <c r="L1782" s="218"/>
      <c r="M1782" s="218"/>
      <c r="N1782" s="218"/>
      <c r="O1782" s="218"/>
      <c r="P1782" s="218"/>
      <c r="Q1782" s="218"/>
      <c r="R1782" s="218"/>
      <c r="S1782" s="218"/>
      <c r="T1782" s="218"/>
      <c r="U1782" s="218"/>
      <c r="V1782" s="218"/>
      <c r="W1782" s="218"/>
      <c r="X1782" s="218"/>
      <c r="Y1782" s="218"/>
      <c r="Z1782" s="218"/>
      <c r="AA1782" s="218"/>
      <c r="AB1782" s="218"/>
      <c r="AC1782" s="218"/>
      <c r="AD1782" s="218"/>
      <c r="AE1782" s="218"/>
      <c r="AF1782" s="218"/>
      <c r="AG1782" s="218"/>
      <c r="AH1782" s="218"/>
      <c r="AI1782" s="218"/>
      <c r="AJ1782" s="218"/>
      <c r="AK1782" s="218"/>
      <c r="AL1782" s="218"/>
      <c r="AM1782" s="218"/>
      <c r="AN1782" s="218"/>
      <c r="AO1782" s="218"/>
      <c r="AP1782" s="218"/>
      <c r="AQ1782" s="218"/>
      <c r="AR1782" s="218"/>
      <c r="AS1782" s="218"/>
      <c r="AT1782" s="218"/>
      <c r="AU1782" s="218"/>
      <c r="AV1782" s="218"/>
      <c r="AW1782" s="218"/>
      <c r="AX1782" s="218"/>
    </row>
    <row r="1783" spans="1:50" ht="15" x14ac:dyDescent="0.25">
      <c r="A1783" s="257"/>
      <c r="B1783" s="218"/>
      <c r="C1783" s="218"/>
      <c r="D1783" s="218"/>
      <c r="E1783" s="218"/>
      <c r="F1783" s="218"/>
      <c r="G1783" s="218"/>
      <c r="H1783" s="218"/>
      <c r="I1783" s="218"/>
      <c r="J1783" s="218"/>
      <c r="K1783" s="218"/>
      <c r="L1783" s="218"/>
      <c r="M1783" s="218"/>
      <c r="N1783" s="218"/>
      <c r="O1783" s="218"/>
      <c r="P1783" s="218"/>
      <c r="Q1783" s="218"/>
      <c r="R1783" s="218"/>
      <c r="S1783" s="218"/>
      <c r="T1783" s="218"/>
      <c r="U1783" s="218"/>
      <c r="V1783" s="218"/>
      <c r="W1783" s="218"/>
      <c r="X1783" s="218"/>
      <c r="Y1783" s="218"/>
      <c r="Z1783" s="218"/>
      <c r="AA1783" s="218"/>
      <c r="AB1783" s="218"/>
      <c r="AC1783" s="218"/>
      <c r="AD1783" s="218"/>
      <c r="AE1783" s="218"/>
      <c r="AF1783" s="218"/>
      <c r="AG1783" s="218"/>
      <c r="AH1783" s="218"/>
      <c r="AI1783" s="218"/>
      <c r="AJ1783" s="218"/>
      <c r="AK1783" s="218"/>
      <c r="AL1783" s="218"/>
      <c r="AM1783" s="218"/>
      <c r="AN1783" s="218"/>
      <c r="AO1783" s="218"/>
      <c r="AP1783" s="218"/>
      <c r="AQ1783" s="218"/>
      <c r="AR1783" s="218"/>
      <c r="AS1783" s="218"/>
      <c r="AT1783" s="218"/>
      <c r="AU1783" s="218"/>
      <c r="AV1783" s="218"/>
      <c r="AW1783" s="218"/>
      <c r="AX1783" s="218"/>
    </row>
    <row r="1784" spans="1:50" ht="15" x14ac:dyDescent="0.25">
      <c r="A1784" s="257"/>
      <c r="B1784" s="218"/>
      <c r="C1784" s="218"/>
      <c r="D1784" s="218"/>
      <c r="E1784" s="218"/>
      <c r="F1784" s="218"/>
      <c r="G1784" s="218"/>
      <c r="H1784" s="218"/>
      <c r="I1784" s="218"/>
      <c r="J1784" s="218"/>
      <c r="K1784" s="218"/>
      <c r="L1784" s="218"/>
      <c r="M1784" s="218"/>
      <c r="N1784" s="218"/>
      <c r="O1784" s="218"/>
      <c r="P1784" s="218"/>
      <c r="Q1784" s="218"/>
      <c r="R1784" s="218"/>
      <c r="S1784" s="218"/>
      <c r="T1784" s="218"/>
      <c r="U1784" s="218"/>
      <c r="V1784" s="218"/>
      <c r="W1784" s="218"/>
      <c r="X1784" s="218"/>
      <c r="Y1784" s="218"/>
      <c r="Z1784" s="218"/>
      <c r="AA1784" s="218"/>
      <c r="AB1784" s="218"/>
      <c r="AC1784" s="218"/>
      <c r="AD1784" s="218"/>
      <c r="AE1784" s="218"/>
      <c r="AF1784" s="218"/>
      <c r="AG1784" s="218"/>
      <c r="AH1784" s="218"/>
      <c r="AI1784" s="218"/>
      <c r="AJ1784" s="218"/>
      <c r="AK1784" s="218"/>
      <c r="AL1784" s="218"/>
      <c r="AM1784" s="218"/>
      <c r="AN1784" s="218"/>
      <c r="AO1784" s="218"/>
      <c r="AP1784" s="218"/>
      <c r="AQ1784" s="218"/>
      <c r="AR1784" s="218"/>
      <c r="AS1784" s="218"/>
      <c r="AT1784" s="218"/>
      <c r="AU1784" s="218"/>
      <c r="AV1784" s="218"/>
      <c r="AW1784" s="218"/>
      <c r="AX1784" s="218"/>
    </row>
    <row r="1785" spans="1:50" ht="15" x14ac:dyDescent="0.25">
      <c r="A1785" s="257"/>
      <c r="B1785" s="218"/>
      <c r="C1785" s="218"/>
      <c r="D1785" s="218"/>
      <c r="E1785" s="218"/>
      <c r="F1785" s="218"/>
      <c r="G1785" s="218"/>
      <c r="H1785" s="218"/>
      <c r="I1785" s="218"/>
      <c r="J1785" s="218"/>
      <c r="K1785" s="218"/>
      <c r="L1785" s="218"/>
      <c r="M1785" s="218"/>
      <c r="N1785" s="218"/>
      <c r="O1785" s="218"/>
      <c r="P1785" s="218"/>
      <c r="Q1785" s="218"/>
      <c r="R1785" s="218"/>
      <c r="S1785" s="218"/>
      <c r="T1785" s="218"/>
      <c r="U1785" s="218"/>
      <c r="V1785" s="218"/>
      <c r="W1785" s="218"/>
      <c r="X1785" s="218"/>
      <c r="Y1785" s="218"/>
      <c r="Z1785" s="218"/>
      <c r="AA1785" s="218"/>
      <c r="AB1785" s="218"/>
      <c r="AC1785" s="218"/>
      <c r="AD1785" s="218"/>
      <c r="AE1785" s="218"/>
      <c r="AF1785" s="218"/>
      <c r="AG1785" s="218"/>
      <c r="AH1785" s="218"/>
      <c r="AI1785" s="218"/>
      <c r="AJ1785" s="218"/>
      <c r="AK1785" s="218"/>
      <c r="AL1785" s="218"/>
      <c r="AM1785" s="218"/>
      <c r="AN1785" s="218"/>
      <c r="AO1785" s="218"/>
      <c r="AP1785" s="218"/>
      <c r="AQ1785" s="218"/>
      <c r="AR1785" s="218"/>
      <c r="AS1785" s="218"/>
      <c r="AT1785" s="218"/>
      <c r="AU1785" s="218"/>
      <c r="AV1785" s="218"/>
      <c r="AW1785" s="218"/>
      <c r="AX1785" s="218"/>
    </row>
    <row r="1786" spans="1:50" ht="15" x14ac:dyDescent="0.25">
      <c r="A1786" s="257"/>
      <c r="B1786" s="218"/>
      <c r="C1786" s="218"/>
      <c r="D1786" s="218"/>
      <c r="E1786" s="218"/>
      <c r="F1786" s="218"/>
      <c r="G1786" s="218"/>
      <c r="H1786" s="218"/>
      <c r="I1786" s="218"/>
      <c r="J1786" s="218"/>
      <c r="K1786" s="218"/>
      <c r="L1786" s="218"/>
      <c r="M1786" s="218"/>
      <c r="N1786" s="218"/>
      <c r="O1786" s="218"/>
      <c r="P1786" s="218"/>
      <c r="Q1786" s="218"/>
      <c r="R1786" s="218"/>
      <c r="S1786" s="218"/>
      <c r="T1786" s="218"/>
      <c r="U1786" s="218"/>
      <c r="V1786" s="218"/>
      <c r="W1786" s="218"/>
      <c r="X1786" s="218"/>
      <c r="Y1786" s="218"/>
      <c r="Z1786" s="218"/>
      <c r="AA1786" s="218"/>
      <c r="AB1786" s="218"/>
      <c r="AC1786" s="218"/>
      <c r="AD1786" s="218"/>
      <c r="AE1786" s="218"/>
      <c r="AF1786" s="218"/>
      <c r="AG1786" s="218"/>
      <c r="AH1786" s="218"/>
      <c r="AI1786" s="218"/>
      <c r="AJ1786" s="218"/>
      <c r="AK1786" s="218"/>
      <c r="AL1786" s="218"/>
      <c r="AM1786" s="218"/>
      <c r="AN1786" s="218"/>
      <c r="AO1786" s="218"/>
      <c r="AP1786" s="218"/>
      <c r="AQ1786" s="218"/>
      <c r="AR1786" s="218"/>
      <c r="AS1786" s="218"/>
      <c r="AT1786" s="218"/>
      <c r="AU1786" s="218"/>
      <c r="AV1786" s="218"/>
      <c r="AW1786" s="218"/>
      <c r="AX1786" s="218"/>
    </row>
    <row r="1787" spans="1:50" ht="15" x14ac:dyDescent="0.25">
      <c r="A1787" s="257"/>
      <c r="B1787" s="218"/>
      <c r="C1787" s="218"/>
      <c r="D1787" s="218"/>
      <c r="E1787" s="218"/>
      <c r="F1787" s="218"/>
      <c r="G1787" s="218"/>
      <c r="H1787" s="218"/>
      <c r="I1787" s="218"/>
      <c r="J1787" s="218"/>
      <c r="K1787" s="218"/>
      <c r="L1787" s="218"/>
      <c r="M1787" s="218"/>
      <c r="N1787" s="218"/>
      <c r="O1787" s="218"/>
      <c r="P1787" s="218"/>
      <c r="Q1787" s="218"/>
      <c r="R1787" s="218"/>
      <c r="S1787" s="218"/>
      <c r="T1787" s="218"/>
      <c r="U1787" s="218"/>
      <c r="V1787" s="218"/>
      <c r="W1787" s="218"/>
      <c r="X1787" s="218"/>
      <c r="Y1787" s="218"/>
      <c r="Z1787" s="218"/>
      <c r="AA1787" s="218"/>
      <c r="AB1787" s="218"/>
      <c r="AC1787" s="218"/>
      <c r="AD1787" s="218"/>
      <c r="AE1787" s="218"/>
      <c r="AF1787" s="218"/>
      <c r="AG1787" s="218"/>
      <c r="AH1787" s="218"/>
      <c r="AI1787" s="218"/>
      <c r="AJ1787" s="218"/>
      <c r="AK1787" s="218"/>
      <c r="AL1787" s="218"/>
      <c r="AM1787" s="218"/>
      <c r="AN1787" s="218"/>
      <c r="AO1787" s="218"/>
      <c r="AP1787" s="218"/>
      <c r="AQ1787" s="218"/>
      <c r="AR1787" s="218"/>
      <c r="AS1787" s="218"/>
      <c r="AT1787" s="218"/>
      <c r="AU1787" s="218"/>
      <c r="AV1787" s="218"/>
      <c r="AW1787" s="218"/>
      <c r="AX1787" s="218"/>
    </row>
    <row r="1788" spans="1:50" ht="15" x14ac:dyDescent="0.25">
      <c r="A1788" s="257"/>
      <c r="B1788" s="218"/>
      <c r="C1788" s="218"/>
      <c r="D1788" s="218"/>
      <c r="E1788" s="218"/>
      <c r="F1788" s="218"/>
      <c r="G1788" s="218"/>
      <c r="H1788" s="218"/>
      <c r="I1788" s="218"/>
      <c r="J1788" s="218"/>
      <c r="K1788" s="218"/>
      <c r="L1788" s="218"/>
      <c r="M1788" s="218"/>
      <c r="N1788" s="218"/>
      <c r="O1788" s="218"/>
      <c r="P1788" s="218"/>
      <c r="Q1788" s="218"/>
      <c r="R1788" s="218"/>
      <c r="S1788" s="218"/>
      <c r="T1788" s="218"/>
      <c r="U1788" s="218"/>
      <c r="V1788" s="218"/>
      <c r="W1788" s="218"/>
      <c r="X1788" s="218"/>
      <c r="Y1788" s="218"/>
      <c r="Z1788" s="218"/>
      <c r="AA1788" s="218"/>
      <c r="AB1788" s="218"/>
      <c r="AC1788" s="218"/>
      <c r="AD1788" s="218"/>
      <c r="AE1788" s="218"/>
      <c r="AF1788" s="218"/>
      <c r="AG1788" s="218"/>
      <c r="AH1788" s="218"/>
      <c r="AI1788" s="218"/>
      <c r="AJ1788" s="218"/>
      <c r="AK1788" s="218"/>
      <c r="AL1788" s="218"/>
      <c r="AM1788" s="218"/>
      <c r="AN1788" s="218"/>
      <c r="AO1788" s="218"/>
      <c r="AP1788" s="218"/>
      <c r="AQ1788" s="218"/>
      <c r="AR1788" s="218"/>
      <c r="AS1788" s="218"/>
      <c r="AT1788" s="218"/>
      <c r="AU1788" s="218"/>
      <c r="AV1788" s="218"/>
      <c r="AW1788" s="218"/>
      <c r="AX1788" s="218"/>
    </row>
    <row r="1789" spans="1:50" ht="15" x14ac:dyDescent="0.25">
      <c r="A1789" s="257"/>
      <c r="B1789" s="218"/>
      <c r="C1789" s="218"/>
      <c r="D1789" s="218"/>
      <c r="E1789" s="218"/>
      <c r="F1789" s="218"/>
      <c r="G1789" s="218"/>
      <c r="H1789" s="218"/>
      <c r="I1789" s="218"/>
      <c r="J1789" s="218"/>
      <c r="K1789" s="218"/>
      <c r="L1789" s="218"/>
      <c r="M1789" s="218"/>
      <c r="N1789" s="218"/>
      <c r="O1789" s="218"/>
      <c r="P1789" s="218"/>
      <c r="Q1789" s="218"/>
      <c r="R1789" s="218"/>
      <c r="S1789" s="218"/>
      <c r="T1789" s="218"/>
      <c r="U1789" s="218"/>
      <c r="V1789" s="218"/>
      <c r="W1789" s="218"/>
      <c r="X1789" s="218"/>
      <c r="Y1789" s="218"/>
      <c r="Z1789" s="218"/>
      <c r="AA1789" s="218"/>
      <c r="AB1789" s="218"/>
      <c r="AC1789" s="218"/>
      <c r="AD1789" s="218"/>
      <c r="AE1789" s="218"/>
      <c r="AF1789" s="218"/>
      <c r="AG1789" s="218"/>
      <c r="AH1789" s="218"/>
      <c r="AI1789" s="218"/>
      <c r="AJ1789" s="218"/>
      <c r="AK1789" s="218"/>
      <c r="AL1789" s="218"/>
      <c r="AM1789" s="218"/>
      <c r="AN1789" s="218"/>
      <c r="AO1789" s="218"/>
      <c r="AP1789" s="218"/>
      <c r="AQ1789" s="218"/>
      <c r="AR1789" s="218"/>
      <c r="AS1789" s="218"/>
      <c r="AT1789" s="218"/>
      <c r="AU1789" s="218"/>
      <c r="AV1789" s="218"/>
      <c r="AW1789" s="218"/>
      <c r="AX1789" s="218"/>
    </row>
    <row r="1790" spans="1:50" ht="15" x14ac:dyDescent="0.25">
      <c r="A1790" s="257"/>
      <c r="B1790" s="218"/>
      <c r="C1790" s="218"/>
      <c r="D1790" s="218"/>
      <c r="E1790" s="218"/>
      <c r="F1790" s="218"/>
      <c r="G1790" s="218"/>
      <c r="H1790" s="218"/>
      <c r="I1790" s="218"/>
      <c r="J1790" s="218"/>
      <c r="K1790" s="218"/>
      <c r="L1790" s="218"/>
      <c r="M1790" s="218"/>
      <c r="N1790" s="218"/>
      <c r="O1790" s="218"/>
      <c r="P1790" s="218"/>
      <c r="Q1790" s="218"/>
      <c r="R1790" s="218"/>
      <c r="S1790" s="218"/>
      <c r="T1790" s="218"/>
      <c r="U1790" s="218"/>
      <c r="V1790" s="218"/>
      <c r="W1790" s="218"/>
      <c r="X1790" s="218"/>
      <c r="Y1790" s="218"/>
      <c r="Z1790" s="218"/>
      <c r="AA1790" s="218"/>
      <c r="AB1790" s="218"/>
      <c r="AC1790" s="218"/>
      <c r="AD1790" s="218"/>
      <c r="AE1790" s="218"/>
      <c r="AF1790" s="218"/>
      <c r="AG1790" s="218"/>
      <c r="AH1790" s="218"/>
      <c r="AI1790" s="218"/>
      <c r="AJ1790" s="218"/>
      <c r="AK1790" s="218"/>
      <c r="AL1790" s="218"/>
      <c r="AM1790" s="218"/>
      <c r="AN1790" s="218"/>
      <c r="AO1790" s="218"/>
      <c r="AP1790" s="218"/>
      <c r="AQ1790" s="218"/>
      <c r="AR1790" s="218"/>
      <c r="AS1790" s="218"/>
      <c r="AT1790" s="218"/>
      <c r="AU1790" s="218"/>
      <c r="AV1790" s="218"/>
      <c r="AW1790" s="218"/>
      <c r="AX1790" s="218"/>
    </row>
    <row r="1791" spans="1:50" ht="15" x14ac:dyDescent="0.25">
      <c r="A1791" s="257"/>
      <c r="B1791" s="218"/>
      <c r="C1791" s="218"/>
      <c r="D1791" s="218"/>
      <c r="E1791" s="218"/>
      <c r="F1791" s="218"/>
      <c r="G1791" s="218"/>
      <c r="H1791" s="218"/>
      <c r="I1791" s="218"/>
      <c r="J1791" s="218"/>
      <c r="K1791" s="218"/>
      <c r="L1791" s="218"/>
      <c r="M1791" s="218"/>
      <c r="N1791" s="218"/>
      <c r="O1791" s="218"/>
      <c r="P1791" s="218"/>
      <c r="Q1791" s="218"/>
      <c r="R1791" s="218"/>
      <c r="S1791" s="218"/>
      <c r="T1791" s="218"/>
      <c r="U1791" s="218"/>
      <c r="V1791" s="218"/>
      <c r="W1791" s="218"/>
      <c r="X1791" s="218"/>
      <c r="Y1791" s="218"/>
      <c r="Z1791" s="218"/>
      <c r="AA1791" s="218"/>
      <c r="AB1791" s="218"/>
      <c r="AC1791" s="218"/>
      <c r="AD1791" s="218"/>
      <c r="AE1791" s="218"/>
      <c r="AF1791" s="218"/>
      <c r="AG1791" s="218"/>
      <c r="AH1791" s="218"/>
      <c r="AI1791" s="218"/>
      <c r="AJ1791" s="218"/>
      <c r="AK1791" s="218"/>
      <c r="AL1791" s="218"/>
      <c r="AM1791" s="218"/>
      <c r="AN1791" s="218"/>
      <c r="AO1791" s="218"/>
      <c r="AP1791" s="218"/>
      <c r="AQ1791" s="218"/>
      <c r="AR1791" s="218"/>
      <c r="AS1791" s="218"/>
      <c r="AT1791" s="218"/>
      <c r="AU1791" s="218"/>
      <c r="AV1791" s="218"/>
      <c r="AW1791" s="218"/>
      <c r="AX1791" s="218"/>
    </row>
    <row r="1792" spans="1:50" ht="15" x14ac:dyDescent="0.25">
      <c r="A1792" s="257"/>
      <c r="B1792" s="218"/>
      <c r="C1792" s="218"/>
      <c r="D1792" s="218"/>
      <c r="E1792" s="218"/>
      <c r="F1792" s="218"/>
      <c r="G1792" s="218"/>
      <c r="H1792" s="218"/>
      <c r="I1792" s="218"/>
      <c r="J1792" s="218"/>
      <c r="K1792" s="218"/>
      <c r="L1792" s="218"/>
      <c r="M1792" s="218"/>
      <c r="N1792" s="218"/>
      <c r="O1792" s="218"/>
      <c r="P1792" s="218"/>
      <c r="Q1792" s="218"/>
      <c r="R1792" s="218"/>
      <c r="S1792" s="218"/>
      <c r="T1792" s="218"/>
      <c r="U1792" s="218"/>
      <c r="V1792" s="218"/>
      <c r="W1792" s="218"/>
      <c r="X1792" s="218"/>
      <c r="Y1792" s="218"/>
      <c r="Z1792" s="218"/>
      <c r="AA1792" s="218"/>
      <c r="AB1792" s="218"/>
      <c r="AC1792" s="218"/>
      <c r="AD1792" s="218"/>
      <c r="AE1792" s="218"/>
      <c r="AF1792" s="218"/>
      <c r="AG1792" s="218"/>
      <c r="AH1792" s="218"/>
      <c r="AI1792" s="218"/>
      <c r="AJ1792" s="218"/>
      <c r="AK1792" s="218"/>
      <c r="AL1792" s="218"/>
      <c r="AM1792" s="218"/>
      <c r="AN1792" s="218"/>
      <c r="AO1792" s="218"/>
      <c r="AP1792" s="218"/>
      <c r="AQ1792" s="218"/>
      <c r="AR1792" s="218"/>
      <c r="AS1792" s="218"/>
      <c r="AT1792" s="218"/>
      <c r="AU1792" s="218"/>
      <c r="AV1792" s="218"/>
      <c r="AW1792" s="218"/>
      <c r="AX1792" s="218"/>
    </row>
    <row r="1793" spans="1:50" ht="15" x14ac:dyDescent="0.25">
      <c r="A1793" s="257"/>
      <c r="B1793" s="218"/>
      <c r="C1793" s="218"/>
      <c r="D1793" s="218"/>
      <c r="E1793" s="218"/>
      <c r="F1793" s="218"/>
      <c r="G1793" s="218"/>
      <c r="H1793" s="218"/>
      <c r="I1793" s="218"/>
      <c r="J1793" s="218"/>
      <c r="K1793" s="218"/>
      <c r="L1793" s="218"/>
      <c r="M1793" s="218"/>
      <c r="N1793" s="218"/>
      <c r="O1793" s="218"/>
      <c r="P1793" s="218"/>
      <c r="Q1793" s="218"/>
      <c r="R1793" s="218"/>
      <c r="S1793" s="218"/>
      <c r="T1793" s="218"/>
      <c r="U1793" s="218"/>
      <c r="V1793" s="218"/>
      <c r="W1793" s="218"/>
      <c r="X1793" s="218"/>
      <c r="Y1793" s="218"/>
      <c r="Z1793" s="218"/>
      <c r="AA1793" s="218"/>
      <c r="AB1793" s="218"/>
      <c r="AC1793" s="218"/>
      <c r="AD1793" s="218"/>
      <c r="AE1793" s="218"/>
      <c r="AF1793" s="218"/>
      <c r="AG1793" s="218"/>
      <c r="AH1793" s="218"/>
      <c r="AI1793" s="218"/>
      <c r="AJ1793" s="218"/>
      <c r="AK1793" s="218"/>
      <c r="AL1793" s="218"/>
      <c r="AM1793" s="218"/>
      <c r="AN1793" s="218"/>
      <c r="AO1793" s="218"/>
      <c r="AP1793" s="218"/>
      <c r="AQ1793" s="218"/>
      <c r="AR1793" s="218"/>
      <c r="AS1793" s="218"/>
      <c r="AT1793" s="218"/>
      <c r="AU1793" s="218"/>
      <c r="AV1793" s="218"/>
      <c r="AW1793" s="218"/>
      <c r="AX1793" s="218"/>
    </row>
  </sheetData>
  <sheetProtection selectLockedCells="1" selectUnlockedCells="1"/>
  <autoFilter ref="A1:AZ1" xr:uid="{00000000-0009-0000-0000-000005000000}">
    <sortState xmlns:xlrd2="http://schemas.microsoft.com/office/spreadsheetml/2017/richdata2" ref="A2:AZ1186">
      <sortCondition ref="A1"/>
    </sortState>
  </autoFilter>
  <phoneticPr fontId="49" type="noConversion"/>
  <conditionalFormatting sqref="A22:A1186">
    <cfRule type="duplicateValues" dxfId="30" priority="2"/>
  </conditionalFormatting>
  <conditionalFormatting sqref="A1718:A1048576">
    <cfRule type="duplicateValues" dxfId="29" priority="440"/>
    <cfRule type="duplicateValues" dxfId="28" priority="445"/>
    <cfRule type="duplicateValues" dxfId="27" priority="449"/>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CD1665"/>
  <sheetViews>
    <sheetView rightToLeft="1" zoomScaleNormal="100" workbookViewId="0">
      <selection activeCell="F10" sqref="F10"/>
    </sheetView>
  </sheetViews>
  <sheetFormatPr defaultColWidth="8.75" defaultRowHeight="14.25" x14ac:dyDescent="0.2"/>
  <cols>
    <col min="1" max="30" width="8.75" style="205"/>
    <col min="31" max="31" width="18.625" style="205" customWidth="1"/>
    <col min="32" max="41" width="8.75" style="205"/>
    <col min="42" max="42" width="9.75" style="205" bestFit="1" customWidth="1"/>
    <col min="43" max="43" width="22.25" style="205" bestFit="1" customWidth="1"/>
    <col min="44" max="44" width="15.375" style="205" customWidth="1"/>
    <col min="45" max="45" width="11.25" style="205" bestFit="1" customWidth="1"/>
    <col min="46" max="46" width="7" style="205" bestFit="1" customWidth="1"/>
    <col min="47" max="47" width="12.75" style="206" bestFit="1" customWidth="1"/>
    <col min="48" max="48" width="23.25" style="205" bestFit="1" customWidth="1"/>
    <col min="49" max="49" width="12.125" style="207" bestFit="1" customWidth="1"/>
    <col min="50" max="50" width="9" style="207" bestFit="1" customWidth="1"/>
    <col min="51" max="51" width="9.625" style="207" bestFit="1" customWidth="1"/>
    <col min="52" max="52" width="9.625" style="205" bestFit="1" customWidth="1"/>
    <col min="53" max="53" width="11.25" style="207" bestFit="1" customWidth="1"/>
    <col min="54" max="54" width="8.25" style="205" bestFit="1" customWidth="1"/>
    <col min="55" max="55" width="11.75" style="205" bestFit="1" customWidth="1"/>
    <col min="56" max="56" width="12.625" style="205" bestFit="1" customWidth="1"/>
    <col min="57" max="57" width="13.625" style="205" bestFit="1" customWidth="1"/>
    <col min="58" max="58" width="10.625" style="205" bestFit="1" customWidth="1"/>
    <col min="59" max="59" width="10.625" style="205" customWidth="1"/>
    <col min="60" max="60" width="27.75" style="205" bestFit="1" customWidth="1"/>
    <col min="61" max="61" width="22.75" style="205" bestFit="1" customWidth="1"/>
    <col min="62" max="62" width="21" style="205" bestFit="1" customWidth="1"/>
    <col min="63" max="63" width="24.25" style="205" bestFit="1" customWidth="1"/>
    <col min="64" max="64" width="18" style="205" bestFit="1" customWidth="1"/>
    <col min="65" max="65" width="18.25" style="205" bestFit="1" customWidth="1"/>
    <col min="66" max="67" width="18" style="205" bestFit="1" customWidth="1"/>
    <col min="68" max="68" width="8.75" style="205" bestFit="1" customWidth="1"/>
    <col min="69" max="70" width="16.25" style="205" bestFit="1" customWidth="1"/>
    <col min="71" max="71" width="36.125" style="205" bestFit="1" customWidth="1"/>
    <col min="72" max="77" width="8.75" style="205"/>
    <col min="78" max="78" width="19.75" style="205" customWidth="1"/>
    <col min="79" max="16384" width="8.75" style="205"/>
  </cols>
  <sheetData>
    <row r="1" spans="1:82" x14ac:dyDescent="0.2">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U1" s="205"/>
      <c r="AW1" s="205"/>
      <c r="AX1" s="205"/>
      <c r="AY1" s="205"/>
      <c r="BA1" s="205"/>
    </row>
    <row r="2" spans="1:82" ht="18.75" x14ac:dyDescent="0.25">
      <c r="A2" s="278" t="s">
        <v>5186</v>
      </c>
      <c r="B2" s="278" t="s">
        <v>233</v>
      </c>
      <c r="C2" s="278" t="s">
        <v>49</v>
      </c>
      <c r="D2" s="278" t="s">
        <v>50</v>
      </c>
      <c r="E2" s="278" t="s">
        <v>11</v>
      </c>
      <c r="F2" s="278" t="s">
        <v>51</v>
      </c>
      <c r="G2" s="278" t="s">
        <v>6</v>
      </c>
      <c r="H2" s="278" t="s">
        <v>10</v>
      </c>
      <c r="I2" s="278" t="s">
        <v>9</v>
      </c>
      <c r="J2" s="278" t="s">
        <v>12</v>
      </c>
      <c r="K2" s="278" t="s">
        <v>54</v>
      </c>
      <c r="L2" s="278" t="s">
        <v>55</v>
      </c>
      <c r="M2" s="278" t="s">
        <v>234</v>
      </c>
      <c r="N2" s="278" t="s">
        <v>15</v>
      </c>
      <c r="O2" s="278" t="s">
        <v>59</v>
      </c>
      <c r="P2" s="278" t="s">
        <v>235</v>
      </c>
      <c r="Q2" s="278" t="s">
        <v>44</v>
      </c>
      <c r="R2" s="278" t="s">
        <v>193</v>
      </c>
      <c r="S2" s="278" t="s">
        <v>217</v>
      </c>
      <c r="T2" s="278" t="s">
        <v>218</v>
      </c>
      <c r="U2" s="278" t="s">
        <v>219</v>
      </c>
      <c r="V2" s="278" t="s">
        <v>220</v>
      </c>
      <c r="W2" s="278" t="s">
        <v>444</v>
      </c>
      <c r="X2" s="278" t="s">
        <v>445</v>
      </c>
      <c r="Y2" s="278" t="s">
        <v>446</v>
      </c>
      <c r="Z2" s="278" t="s">
        <v>469</v>
      </c>
      <c r="AA2" s="278" t="s">
        <v>1943</v>
      </c>
      <c r="AB2" s="278" t="s">
        <v>2371</v>
      </c>
      <c r="AC2" s="278" t="s">
        <v>3379</v>
      </c>
      <c r="AD2" s="278" t="s">
        <v>3382</v>
      </c>
      <c r="AE2" s="278" t="s">
        <v>5218</v>
      </c>
      <c r="AF2" s="278" t="s">
        <v>3381</v>
      </c>
      <c r="AG2" s="278" t="s">
        <v>5187</v>
      </c>
      <c r="AH2" s="278" t="s">
        <v>5188</v>
      </c>
      <c r="AI2" s="278" t="s">
        <v>5189</v>
      </c>
      <c r="AJ2" s="278" t="s">
        <v>5182</v>
      </c>
      <c r="BH2" s="208"/>
      <c r="BI2" s="208"/>
      <c r="BJ2" s="208"/>
      <c r="BK2" s="208"/>
    </row>
    <row r="3" spans="1:82" ht="30" x14ac:dyDescent="0.25">
      <c r="A3" s="279">
        <v>700113</v>
      </c>
      <c r="B3" s="280" t="s">
        <v>5213</v>
      </c>
      <c r="C3" s="280" t="s">
        <v>67</v>
      </c>
      <c r="D3" s="283"/>
      <c r="E3" s="280" t="s">
        <v>240</v>
      </c>
      <c r="F3" s="280"/>
      <c r="G3" s="283"/>
      <c r="H3" s="283"/>
      <c r="I3" s="280" t="s">
        <v>239</v>
      </c>
      <c r="J3" s="283"/>
      <c r="K3" s="283"/>
      <c r="L3" s="283"/>
      <c r="M3" s="283"/>
      <c r="N3" s="283"/>
      <c r="O3" s="280"/>
      <c r="P3" s="283"/>
      <c r="Q3" s="282">
        <v>0</v>
      </c>
      <c r="R3"/>
      <c r="S3" s="283"/>
      <c r="T3" s="283"/>
      <c r="U3" s="283"/>
      <c r="V3" s="283"/>
      <c r="W3" s="283"/>
      <c r="X3" s="283"/>
      <c r="Y3" s="283"/>
      <c r="Z3" s="283"/>
      <c r="AA3" s="283"/>
      <c r="AB3" s="283"/>
      <c r="AC3" s="283"/>
      <c r="AD3" s="283"/>
      <c r="AE3" s="280"/>
      <c r="AF3" s="283"/>
      <c r="AG3" s="283"/>
      <c r="AH3" s="283"/>
      <c r="AI3" s="283"/>
      <c r="AJ3" s="283"/>
      <c r="AP3" s="223"/>
      <c r="AQ3" s="224"/>
      <c r="AR3" s="224"/>
      <c r="AS3" s="224"/>
      <c r="AT3" s="224"/>
      <c r="AU3" s="227"/>
      <c r="AV3" s="224"/>
      <c r="AW3" s="224"/>
      <c r="AX3" s="224"/>
      <c r="AY3" s="224"/>
      <c r="AZ3" s="227"/>
      <c r="BA3" s="224"/>
      <c r="BB3" s="219"/>
      <c r="BC3" s="219"/>
      <c r="BD3" s="224"/>
      <c r="BE3" s="224"/>
      <c r="BF3" s="227"/>
      <c r="BG3" s="232"/>
      <c r="BH3" s="224"/>
      <c r="BI3" s="224"/>
      <c r="BJ3" s="224"/>
      <c r="BK3" s="224"/>
      <c r="BL3" s="232"/>
      <c r="BM3" s="224"/>
      <c r="BN3" s="232"/>
      <c r="BO3" s="232"/>
      <c r="BP3" s="232"/>
      <c r="BQ3" s="232"/>
      <c r="BR3" s="232"/>
      <c r="BS3" s="224"/>
      <c r="BT3" s="219"/>
      <c r="BU3" s="229"/>
      <c r="BV3" s="219"/>
      <c r="BW3" s="219"/>
      <c r="BX3" s="224"/>
      <c r="BY3" s="224"/>
      <c r="BZ3" s="230"/>
      <c r="CA3" s="229"/>
      <c r="CB3" s="230"/>
      <c r="CC3" s="230"/>
      <c r="CD3" s="230"/>
    </row>
    <row r="4" spans="1:82" ht="30" x14ac:dyDescent="0.25">
      <c r="A4" s="279">
        <v>700164</v>
      </c>
      <c r="B4" s="280" t="s">
        <v>559</v>
      </c>
      <c r="C4" s="280" t="s">
        <v>70</v>
      </c>
      <c r="D4" s="280" t="s">
        <v>1291</v>
      </c>
      <c r="E4" s="280" t="s">
        <v>184</v>
      </c>
      <c r="F4" s="281">
        <v>32369</v>
      </c>
      <c r="G4" s="280" t="s">
        <v>1770</v>
      </c>
      <c r="H4" s="280" t="s">
        <v>1290</v>
      </c>
      <c r="I4" s="280" t="s">
        <v>466</v>
      </c>
      <c r="J4" s="280" t="s">
        <v>216</v>
      </c>
      <c r="K4" s="279">
        <v>2006</v>
      </c>
      <c r="L4" s="280" t="s">
        <v>223</v>
      </c>
      <c r="M4" s="280" t="s">
        <v>240</v>
      </c>
      <c r="N4" s="280" t="s">
        <v>240</v>
      </c>
      <c r="O4" s="280" t="str">
        <f>IFERROR(VLOOKUP(A4,'[1]معالجة التسجيل'!A$2:CW$514,101,0),"")</f>
        <v/>
      </c>
      <c r="P4" s="280"/>
      <c r="Q4" s="282">
        <v>0</v>
      </c>
      <c r="R4" s="288"/>
      <c r="S4" s="280" t="s">
        <v>2832</v>
      </c>
      <c r="T4" s="280" t="s">
        <v>2702</v>
      </c>
      <c r="U4" s="280" t="s">
        <v>2673</v>
      </c>
      <c r="V4" s="280" t="s">
        <v>2580</v>
      </c>
      <c r="W4" s="280" t="s">
        <v>240</v>
      </c>
      <c r="X4" s="280" t="s">
        <v>240</v>
      </c>
      <c r="Y4" s="280" t="s">
        <v>240</v>
      </c>
      <c r="Z4" s="280" t="s">
        <v>240</v>
      </c>
      <c r="AA4" s="280" t="s">
        <v>240</v>
      </c>
      <c r="AB4" s="280" t="s">
        <v>240</v>
      </c>
      <c r="AC4" s="280" t="s">
        <v>240</v>
      </c>
      <c r="AD4" s="280" t="s">
        <v>240</v>
      </c>
      <c r="AE4" s="280" t="str">
        <f>IFERROR(VLOOKUP(A4,ورقة4!A$1:AZ$2000,51,0),"")</f>
        <v>م</v>
      </c>
      <c r="AF4" s="280" t="s">
        <v>2044</v>
      </c>
      <c r="AG4" s="280" t="s">
        <v>466</v>
      </c>
      <c r="AH4" s="280" t="s">
        <v>5190</v>
      </c>
      <c r="AI4" s="280" t="s">
        <v>240</v>
      </c>
      <c r="AJ4" s="279">
        <v>700164</v>
      </c>
      <c r="AP4" s="223"/>
      <c r="AQ4" s="224"/>
      <c r="AR4" s="224"/>
      <c r="AS4" s="224"/>
      <c r="AT4" s="224"/>
      <c r="AU4" s="225"/>
      <c r="AV4" s="224"/>
      <c r="AW4" s="224"/>
      <c r="AX4" s="224"/>
      <c r="AY4" s="224"/>
      <c r="AZ4" s="226"/>
      <c r="BA4" s="224"/>
      <c r="BB4" s="224"/>
      <c r="BC4" s="224"/>
      <c r="BD4" s="224"/>
      <c r="BE4" s="224"/>
      <c r="BF4" s="227"/>
      <c r="BG4" s="224"/>
      <c r="BH4" s="224"/>
      <c r="BI4" s="224"/>
      <c r="BJ4" s="224"/>
      <c r="BK4" s="224"/>
      <c r="BL4" s="224"/>
      <c r="BM4" s="224"/>
      <c r="BN4" s="224"/>
      <c r="BO4" s="224"/>
      <c r="BP4" s="224"/>
      <c r="BQ4" s="224"/>
      <c r="BR4" s="224"/>
      <c r="BS4" s="228"/>
      <c r="BT4" s="224"/>
      <c r="BU4" s="229"/>
      <c r="BV4" s="223"/>
      <c r="BW4" s="224"/>
      <c r="BX4" s="224"/>
      <c r="BY4" s="224"/>
      <c r="BZ4"/>
      <c r="CA4" s="229"/>
      <c r="CB4"/>
      <c r="CC4"/>
      <c r="CD4"/>
    </row>
    <row r="5" spans="1:82" ht="45" x14ac:dyDescent="0.25">
      <c r="A5" s="279">
        <v>700166</v>
      </c>
      <c r="B5" s="280" t="s">
        <v>2370</v>
      </c>
      <c r="C5" s="280" t="s">
        <v>69</v>
      </c>
      <c r="D5" s="280" t="s">
        <v>1535</v>
      </c>
      <c r="E5" s="280" t="s">
        <v>184</v>
      </c>
      <c r="F5" s="289">
        <v>31962</v>
      </c>
      <c r="G5" s="280" t="s">
        <v>1309</v>
      </c>
      <c r="H5" s="280" t="s">
        <v>1290</v>
      </c>
      <c r="I5" s="280" t="s">
        <v>466</v>
      </c>
      <c r="J5" s="280" t="s">
        <v>216</v>
      </c>
      <c r="K5" s="290">
        <v>2006</v>
      </c>
      <c r="L5" s="280" t="s">
        <v>213</v>
      </c>
      <c r="M5" s="280" t="s">
        <v>240</v>
      </c>
      <c r="N5" s="280" t="s">
        <v>240</v>
      </c>
      <c r="O5" s="280" t="str">
        <f>IFERROR(VLOOKUP(A5,'[1]معالجة التسجيل'!A$2:CW$514,101,0),"")</f>
        <v>إيقاف</v>
      </c>
      <c r="P5" s="280"/>
      <c r="Q5" s="282">
        <f>IFERROR(VLOOKUP(A5,'[1]معالجة التسجيل'!A$2:EW$514,150,0),"")</f>
        <v>50000</v>
      </c>
      <c r="R5" s="290">
        <v>0</v>
      </c>
      <c r="S5" s="280" t="s">
        <v>3384</v>
      </c>
      <c r="T5" s="280" t="s">
        <v>2640</v>
      </c>
      <c r="U5" s="280" t="s">
        <v>3385</v>
      </c>
      <c r="V5" s="280" t="s">
        <v>2539</v>
      </c>
      <c r="W5" s="280" t="s">
        <v>240</v>
      </c>
      <c r="X5" s="280" t="s">
        <v>240</v>
      </c>
      <c r="Y5" s="280" t="s">
        <v>240</v>
      </c>
      <c r="Z5" s="280" t="s">
        <v>240</v>
      </c>
      <c r="AA5" s="280" t="s">
        <v>240</v>
      </c>
      <c r="AB5" s="280" t="s">
        <v>240</v>
      </c>
      <c r="AC5" s="280" t="s">
        <v>240</v>
      </c>
      <c r="AD5" s="280" t="s">
        <v>2372</v>
      </c>
      <c r="AE5" s="280"/>
      <c r="AF5" s="280" t="s">
        <v>240</v>
      </c>
      <c r="AG5" s="280" t="s">
        <v>466</v>
      </c>
      <c r="AH5" s="280" t="s">
        <v>2372</v>
      </c>
      <c r="AI5" s="280" t="s">
        <v>5191</v>
      </c>
      <c r="AJ5" s="279">
        <v>700166</v>
      </c>
      <c r="AP5" s="223"/>
      <c r="AQ5" s="224"/>
      <c r="AR5" s="224"/>
      <c r="AS5" s="224"/>
      <c r="AT5" s="224"/>
      <c r="AU5" s="225"/>
      <c r="AV5" s="224"/>
      <c r="AW5" s="224"/>
      <c r="AX5" s="224"/>
      <c r="AY5" s="224"/>
      <c r="AZ5" s="226"/>
      <c r="BA5" s="224"/>
      <c r="BB5" s="219"/>
      <c r="BC5" s="219"/>
      <c r="BD5" s="224"/>
      <c r="BE5" s="224"/>
      <c r="BF5" s="227"/>
      <c r="BG5" s="223"/>
      <c r="BH5" s="224"/>
      <c r="BI5" s="224"/>
      <c r="BJ5" s="224"/>
      <c r="BK5" s="224"/>
      <c r="BL5" s="223"/>
      <c r="BM5" s="224"/>
      <c r="BN5" s="223"/>
      <c r="BO5" s="223"/>
      <c r="BP5" s="223"/>
      <c r="BQ5" s="223"/>
      <c r="BR5" s="223"/>
      <c r="BS5" s="224"/>
      <c r="BT5" s="219"/>
      <c r="BU5" s="229"/>
      <c r="BV5" s="219"/>
      <c r="BW5" s="219"/>
      <c r="BX5" s="224"/>
      <c r="BY5" s="224"/>
      <c r="BZ5" s="230"/>
      <c r="CA5" s="229"/>
      <c r="CB5" s="230"/>
      <c r="CC5" s="230"/>
      <c r="CD5" s="230"/>
    </row>
    <row r="6" spans="1:82" ht="30" x14ac:dyDescent="0.25">
      <c r="A6" s="279">
        <v>700689</v>
      </c>
      <c r="B6" s="280" t="s">
        <v>342</v>
      </c>
      <c r="C6" s="280" t="s">
        <v>68</v>
      </c>
      <c r="D6" s="283"/>
      <c r="E6" s="280" t="s">
        <v>5214</v>
      </c>
      <c r="F6" s="280"/>
      <c r="G6" s="283"/>
      <c r="H6" s="283"/>
      <c r="I6" s="280" t="s">
        <v>466</v>
      </c>
      <c r="J6" s="283"/>
      <c r="K6" s="283"/>
      <c r="L6" s="283"/>
      <c r="M6" s="283"/>
      <c r="N6" s="283"/>
      <c r="O6" s="280" t="str">
        <f>IFERROR(VLOOKUP(A6,'[1]معالجة التسجيل'!A$2:CW$514,101,0),"")</f>
        <v>إيقاف</v>
      </c>
      <c r="P6" s="283"/>
      <c r="Q6" s="282">
        <f>IFERROR(VLOOKUP(A6,'[1]معالجة التسجيل'!A$2:EW$514,150,0),"")</f>
        <v>105000</v>
      </c>
      <c r="R6" s="283"/>
      <c r="S6" s="283"/>
      <c r="T6" s="283"/>
      <c r="U6" s="283"/>
      <c r="V6" s="283"/>
      <c r="W6" s="283"/>
      <c r="X6" s="283"/>
      <c r="Y6" s="283"/>
      <c r="Z6" s="283"/>
      <c r="AA6" s="283"/>
      <c r="AB6" s="283"/>
      <c r="AC6" s="283"/>
      <c r="AD6" s="283"/>
      <c r="AE6" s="280"/>
      <c r="AF6" s="283"/>
      <c r="AG6" s="283"/>
      <c r="AH6" s="283"/>
      <c r="AI6" s="283"/>
      <c r="AJ6" s="283"/>
      <c r="AP6" s="223"/>
      <c r="AQ6" s="224"/>
      <c r="AR6" s="224"/>
      <c r="AS6" s="224"/>
      <c r="AT6" s="224"/>
      <c r="AU6" s="225"/>
      <c r="AV6" s="224"/>
      <c r="AW6" s="224"/>
      <c r="AX6" s="224"/>
      <c r="AY6" s="224"/>
      <c r="AZ6" s="226"/>
      <c r="BA6" s="224"/>
      <c r="BB6" s="224"/>
      <c r="BC6" s="224"/>
      <c r="BD6" s="224"/>
      <c r="BE6" s="224"/>
      <c r="BF6" s="227"/>
      <c r="BG6" s="224"/>
      <c r="BH6" s="224"/>
      <c r="BI6" s="224"/>
      <c r="BJ6" s="224"/>
      <c r="BK6" s="224"/>
      <c r="BL6" s="224"/>
      <c r="BM6" s="224"/>
      <c r="BN6" s="224"/>
      <c r="BO6" s="224"/>
      <c r="BP6" s="224"/>
      <c r="BQ6" s="224"/>
      <c r="BR6" s="224"/>
      <c r="BS6" s="228"/>
      <c r="BT6" s="224"/>
      <c r="BU6" s="229"/>
      <c r="BV6" s="223"/>
      <c r="BW6" s="224"/>
      <c r="BX6" s="224"/>
      <c r="BY6" s="224"/>
      <c r="BZ6"/>
      <c r="CA6" s="229"/>
      <c r="CB6"/>
      <c r="CC6"/>
      <c r="CD6"/>
    </row>
    <row r="7" spans="1:82" ht="30" x14ac:dyDescent="0.25">
      <c r="A7" s="279">
        <v>700735</v>
      </c>
      <c r="B7" s="280" t="s">
        <v>5215</v>
      </c>
      <c r="C7" s="280" t="s">
        <v>100</v>
      </c>
      <c r="D7" s="283"/>
      <c r="E7" s="280" t="s">
        <v>240</v>
      </c>
      <c r="F7" s="280"/>
      <c r="G7" s="283"/>
      <c r="H7" s="283"/>
      <c r="I7" s="280" t="s">
        <v>239</v>
      </c>
      <c r="J7" s="283"/>
      <c r="K7" s="283"/>
      <c r="L7" s="283"/>
      <c r="M7" s="283"/>
      <c r="N7" s="283"/>
      <c r="O7" s="280" t="str">
        <f>IFERROR(VLOOKUP(A7,'[1]معالجة التسجيل'!A$2:CW$514,101,0),"")</f>
        <v/>
      </c>
      <c r="P7" s="283"/>
      <c r="Q7" s="282">
        <v>0</v>
      </c>
      <c r="R7"/>
      <c r="S7" s="283"/>
      <c r="T7" s="283"/>
      <c r="U7" s="283"/>
      <c r="V7" s="283"/>
      <c r="W7" s="283"/>
      <c r="X7" s="283"/>
      <c r="Y7" s="283"/>
      <c r="Z7" s="283"/>
      <c r="AA7" s="283"/>
      <c r="AB7" s="283"/>
      <c r="AC7" s="283"/>
      <c r="AD7" s="283"/>
      <c r="AE7" s="280" t="str">
        <f>IFERROR(VLOOKUP(A7,ورقة4!A$1:AZ$2000,51,0),"")</f>
        <v>م</v>
      </c>
      <c r="AF7" s="283"/>
      <c r="AG7" s="283"/>
      <c r="AH7" s="283"/>
      <c r="AI7" s="283"/>
      <c r="AJ7" s="283"/>
      <c r="AP7" s="223"/>
      <c r="AQ7" s="224"/>
      <c r="AR7" s="224"/>
      <c r="AS7" s="224"/>
      <c r="AT7" s="224"/>
      <c r="AU7" s="227"/>
      <c r="AV7" s="224"/>
      <c r="AW7" s="224"/>
      <c r="AX7" s="224"/>
      <c r="AY7" s="224"/>
      <c r="AZ7" s="227"/>
      <c r="BA7" s="224"/>
      <c r="BB7" s="224"/>
      <c r="BC7" s="224"/>
      <c r="BD7" s="224"/>
      <c r="BE7" s="224"/>
      <c r="BF7" s="227"/>
      <c r="BG7" s="224"/>
      <c r="BH7" s="224"/>
      <c r="BI7" s="224"/>
      <c r="BJ7" s="224"/>
      <c r="BK7" s="224"/>
      <c r="BL7" s="224"/>
      <c r="BM7" s="224"/>
      <c r="BN7" s="224"/>
      <c r="BO7" s="224"/>
      <c r="BP7" s="224"/>
      <c r="BQ7" s="224"/>
      <c r="BR7" s="224"/>
      <c r="BS7" s="228"/>
      <c r="BT7" s="224"/>
      <c r="BU7" s="229"/>
      <c r="BV7" s="223"/>
      <c r="BW7" s="224"/>
      <c r="BX7" s="224"/>
      <c r="BY7" s="224"/>
      <c r="BZ7" s="233"/>
      <c r="CA7" s="229"/>
      <c r="CB7"/>
      <c r="CC7"/>
      <c r="CD7"/>
    </row>
    <row r="8" spans="1:82" ht="15" x14ac:dyDescent="0.25">
      <c r="A8" s="279">
        <v>700788</v>
      </c>
      <c r="B8" s="280" t="s">
        <v>2366</v>
      </c>
      <c r="C8" s="280" t="s">
        <v>459</v>
      </c>
      <c r="D8" s="280" t="s">
        <v>240</v>
      </c>
      <c r="E8" s="280" t="s">
        <v>240</v>
      </c>
      <c r="F8" s="288"/>
      <c r="G8" s="280" t="s">
        <v>240</v>
      </c>
      <c r="H8" s="280" t="s">
        <v>240</v>
      </c>
      <c r="I8" s="280" t="s">
        <v>263</v>
      </c>
      <c r="J8" s="280" t="s">
        <v>240</v>
      </c>
      <c r="K8" s="288"/>
      <c r="L8" s="280" t="s">
        <v>240</v>
      </c>
      <c r="M8" s="280" t="s">
        <v>240</v>
      </c>
      <c r="N8" s="280" t="s">
        <v>240</v>
      </c>
      <c r="O8" s="280" t="str">
        <f>IFERROR(VLOOKUP(A8,'[1]معالجة التسجيل'!A$2:CW$514,101,0),"")</f>
        <v/>
      </c>
      <c r="P8" s="280"/>
      <c r="Q8" s="282">
        <v>0</v>
      </c>
      <c r="R8" s="288"/>
      <c r="S8" s="280" t="s">
        <v>240</v>
      </c>
      <c r="T8" s="280" t="s">
        <v>240</v>
      </c>
      <c r="U8" s="280" t="s">
        <v>240</v>
      </c>
      <c r="V8" s="280" t="s">
        <v>240</v>
      </c>
      <c r="W8" s="280" t="s">
        <v>240</v>
      </c>
      <c r="X8" s="280" t="s">
        <v>240</v>
      </c>
      <c r="Y8" s="280" t="s">
        <v>240</v>
      </c>
      <c r="Z8" s="280" t="s">
        <v>240</v>
      </c>
      <c r="AA8" s="280" t="s">
        <v>240</v>
      </c>
      <c r="AB8" s="280" t="s">
        <v>240</v>
      </c>
      <c r="AC8" s="280" t="s">
        <v>2044</v>
      </c>
      <c r="AD8" s="280" t="s">
        <v>240</v>
      </c>
      <c r="AE8" s="280" t="str">
        <f>IFERROR(VLOOKUP(A8,ورقة4!A$1:AZ$2000,51,0),"")</f>
        <v>م</v>
      </c>
      <c r="AF8" s="280" t="s">
        <v>2044</v>
      </c>
      <c r="AG8" s="280" t="s">
        <v>263</v>
      </c>
      <c r="AH8" s="280" t="s">
        <v>240</v>
      </c>
      <c r="AI8" s="280" t="s">
        <v>240</v>
      </c>
      <c r="AJ8" s="279">
        <v>700788</v>
      </c>
      <c r="AP8" s="223"/>
      <c r="AQ8" s="224"/>
      <c r="AR8" s="224"/>
      <c r="AS8" s="224"/>
      <c r="AT8" s="224"/>
      <c r="AU8" s="231"/>
      <c r="AV8" s="224"/>
      <c r="AW8" s="224"/>
      <c r="AX8" s="224"/>
      <c r="AY8" s="224"/>
      <c r="AZ8" s="223"/>
      <c r="BA8" s="224"/>
      <c r="BB8" s="219"/>
      <c r="BC8" s="219"/>
      <c r="BD8" s="224"/>
      <c r="BE8" s="224"/>
      <c r="BF8" s="227"/>
      <c r="BG8" s="223"/>
      <c r="BH8" s="224"/>
      <c r="BI8" s="224"/>
      <c r="BJ8" s="224"/>
      <c r="BK8" s="224"/>
      <c r="BL8" s="223"/>
      <c r="BM8" s="224"/>
      <c r="BN8" s="223"/>
      <c r="BO8" s="223"/>
      <c r="BP8" s="223"/>
      <c r="BQ8" s="223"/>
      <c r="BR8" s="223"/>
      <c r="BS8" s="224"/>
      <c r="BT8" s="219"/>
      <c r="BU8" s="229"/>
      <c r="BV8" s="219"/>
      <c r="BW8" s="219"/>
      <c r="BX8" s="224"/>
      <c r="BY8" s="224"/>
      <c r="BZ8" s="230"/>
      <c r="CA8" s="229"/>
      <c r="CB8" s="230"/>
      <c r="CC8" s="230"/>
      <c r="CD8" s="230"/>
    </row>
    <row r="9" spans="1:82" ht="30" x14ac:dyDescent="0.25">
      <c r="A9" s="279">
        <v>700792</v>
      </c>
      <c r="B9" s="280" t="s">
        <v>644</v>
      </c>
      <c r="C9" s="280" t="s">
        <v>372</v>
      </c>
      <c r="D9" s="280" t="s">
        <v>1691</v>
      </c>
      <c r="E9" s="280" t="s">
        <v>183</v>
      </c>
      <c r="F9" s="281">
        <v>32247</v>
      </c>
      <c r="G9" s="280" t="s">
        <v>215</v>
      </c>
      <c r="H9" s="280" t="s">
        <v>1290</v>
      </c>
      <c r="I9" s="280" t="s">
        <v>239</v>
      </c>
      <c r="J9" s="280" t="s">
        <v>214</v>
      </c>
      <c r="K9" s="279">
        <v>2008</v>
      </c>
      <c r="L9" s="280" t="s">
        <v>215</v>
      </c>
      <c r="M9" s="280" t="s">
        <v>240</v>
      </c>
      <c r="N9" s="280" t="s">
        <v>240</v>
      </c>
      <c r="O9" s="280"/>
      <c r="P9" s="280"/>
      <c r="Q9" s="282">
        <v>0</v>
      </c>
      <c r="R9" s="279">
        <v>0</v>
      </c>
      <c r="S9" s="280" t="s">
        <v>3388</v>
      </c>
      <c r="T9" s="280" t="s">
        <v>3389</v>
      </c>
      <c r="U9" s="280" t="s">
        <v>3390</v>
      </c>
      <c r="V9" s="280" t="s">
        <v>3263</v>
      </c>
      <c r="W9" s="280" t="s">
        <v>240</v>
      </c>
      <c r="X9" s="280" t="s">
        <v>240</v>
      </c>
      <c r="Y9" s="280" t="s">
        <v>240</v>
      </c>
      <c r="Z9" s="280" t="s">
        <v>240</v>
      </c>
      <c r="AA9" s="280" t="s">
        <v>240</v>
      </c>
      <c r="AB9" s="280" t="s">
        <v>240</v>
      </c>
      <c r="AC9" s="280" t="s">
        <v>240</v>
      </c>
      <c r="AD9" s="280" t="s">
        <v>240</v>
      </c>
      <c r="AE9" s="280"/>
      <c r="AF9" s="280" t="s">
        <v>240</v>
      </c>
      <c r="AG9" s="280" t="s">
        <v>466</v>
      </c>
      <c r="AH9" s="280" t="s">
        <v>240</v>
      </c>
      <c r="AI9" s="280" t="s">
        <v>240</v>
      </c>
      <c r="AJ9" s="279">
        <v>700792</v>
      </c>
      <c r="AP9" s="223"/>
      <c r="AQ9" s="224"/>
      <c r="AR9" s="224"/>
      <c r="AS9" s="224"/>
      <c r="AT9" s="224"/>
      <c r="AU9" s="225"/>
      <c r="AV9" s="224"/>
      <c r="AW9" s="224"/>
      <c r="AX9" s="224"/>
      <c r="AY9" s="224"/>
      <c r="AZ9" s="226"/>
      <c r="BA9" s="224"/>
      <c r="BB9" s="219"/>
      <c r="BC9" s="219"/>
      <c r="BD9" s="224"/>
      <c r="BE9" s="224"/>
      <c r="BF9" s="227"/>
      <c r="BG9" s="223"/>
      <c r="BH9" s="224"/>
      <c r="BI9" s="224"/>
      <c r="BJ9" s="224"/>
      <c r="BK9" s="224"/>
      <c r="BL9" s="223"/>
      <c r="BM9" s="224"/>
      <c r="BN9" s="223"/>
      <c r="BO9" s="223"/>
      <c r="BP9" s="223"/>
      <c r="BQ9" s="223"/>
      <c r="BR9" s="223"/>
      <c r="BS9" s="224"/>
      <c r="BT9" s="219"/>
      <c r="BU9" s="229"/>
      <c r="BV9" s="219"/>
      <c r="BW9" s="219"/>
      <c r="BX9" s="224"/>
      <c r="BY9" s="224"/>
      <c r="BZ9" s="230"/>
      <c r="CA9" s="229"/>
      <c r="CB9" s="230"/>
      <c r="CC9" s="230"/>
      <c r="CD9" s="230"/>
    </row>
    <row r="10" spans="1:82" ht="75" x14ac:dyDescent="0.25">
      <c r="A10" s="279">
        <v>700881</v>
      </c>
      <c r="B10" s="280" t="s">
        <v>922</v>
      </c>
      <c r="C10" s="280" t="s">
        <v>67</v>
      </c>
      <c r="D10" s="280" t="s">
        <v>1300</v>
      </c>
      <c r="E10" s="280" t="s">
        <v>184</v>
      </c>
      <c r="F10" s="281">
        <v>29221</v>
      </c>
      <c r="G10" s="280" t="s">
        <v>222</v>
      </c>
      <c r="H10" s="280" t="s">
        <v>1290</v>
      </c>
      <c r="I10" s="280" t="s">
        <v>263</v>
      </c>
      <c r="J10" s="280" t="s">
        <v>214</v>
      </c>
      <c r="K10" s="279">
        <v>2000</v>
      </c>
      <c r="L10" s="280" t="s">
        <v>222</v>
      </c>
      <c r="M10" s="280" t="s">
        <v>240</v>
      </c>
      <c r="N10" s="280" t="s">
        <v>240</v>
      </c>
      <c r="O10" s="280"/>
      <c r="P10" s="280"/>
      <c r="Q10" s="282">
        <v>0</v>
      </c>
      <c r="R10" s="288"/>
      <c r="S10" s="280" t="s">
        <v>3391</v>
      </c>
      <c r="T10" s="280" t="s">
        <v>2628</v>
      </c>
      <c r="U10" s="280" t="s">
        <v>2997</v>
      </c>
      <c r="V10" s="280" t="s">
        <v>2645</v>
      </c>
      <c r="W10" s="280" t="s">
        <v>240</v>
      </c>
      <c r="X10" s="280" t="s">
        <v>240</v>
      </c>
      <c r="Y10" s="280" t="s">
        <v>240</v>
      </c>
      <c r="Z10" s="280" t="s">
        <v>240</v>
      </c>
      <c r="AA10" s="280" t="s">
        <v>240</v>
      </c>
      <c r="AB10" s="280" t="s">
        <v>240</v>
      </c>
      <c r="AC10" s="280" t="s">
        <v>240</v>
      </c>
      <c r="AD10" s="280" t="s">
        <v>4495</v>
      </c>
      <c r="AE10" s="280"/>
      <c r="AF10" s="280" t="s">
        <v>240</v>
      </c>
      <c r="AG10" s="280" t="s">
        <v>239</v>
      </c>
      <c r="AH10" s="280" t="s">
        <v>5190</v>
      </c>
      <c r="AI10" s="280" t="s">
        <v>5192</v>
      </c>
      <c r="AJ10" s="279">
        <v>700881</v>
      </c>
      <c r="AP10" s="223"/>
      <c r="AQ10" s="224"/>
      <c r="AR10" s="224"/>
      <c r="AS10" s="224"/>
      <c r="AT10" s="224"/>
      <c r="AU10" s="232"/>
      <c r="AV10" s="224"/>
      <c r="AW10" s="224"/>
      <c r="AX10" s="224"/>
      <c r="AY10" s="224"/>
      <c r="AZ10" s="232"/>
      <c r="BA10" s="224"/>
      <c r="BB10" s="224"/>
      <c r="BC10" s="224"/>
      <c r="BD10" s="224"/>
      <c r="BE10" s="224"/>
      <c r="BF10" s="227"/>
      <c r="BG10" s="224"/>
      <c r="BH10" s="224"/>
      <c r="BI10" s="224"/>
      <c r="BJ10" s="224"/>
      <c r="BK10" s="224"/>
      <c r="BL10" s="224"/>
      <c r="BM10" s="224"/>
      <c r="BN10" s="224"/>
      <c r="BO10" s="224"/>
      <c r="BP10" s="224"/>
      <c r="BQ10" s="224"/>
      <c r="BR10" s="224"/>
      <c r="BS10" s="228"/>
      <c r="BT10" s="224"/>
      <c r="BU10" s="229"/>
      <c r="BV10" s="223"/>
      <c r="BW10" s="224"/>
      <c r="BX10" s="224"/>
      <c r="BY10" s="224"/>
      <c r="BZ10" s="291"/>
      <c r="CA10" s="229"/>
      <c r="CB10"/>
      <c r="CC10"/>
      <c r="CD10"/>
    </row>
    <row r="11" spans="1:82" ht="30" x14ac:dyDescent="0.25">
      <c r="A11" s="279">
        <v>700905</v>
      </c>
      <c r="B11" s="280" t="s">
        <v>923</v>
      </c>
      <c r="C11" s="280" t="s">
        <v>273</v>
      </c>
      <c r="D11" s="280" t="s">
        <v>1298</v>
      </c>
      <c r="E11" s="280" t="s">
        <v>184</v>
      </c>
      <c r="F11" s="281">
        <v>32609</v>
      </c>
      <c r="G11" s="280" t="s">
        <v>213</v>
      </c>
      <c r="H11" s="280" t="s">
        <v>1290</v>
      </c>
      <c r="I11" s="280" t="s">
        <v>466</v>
      </c>
      <c r="J11" s="280" t="s">
        <v>216</v>
      </c>
      <c r="K11" s="279">
        <v>2018</v>
      </c>
      <c r="L11" s="280" t="s">
        <v>213</v>
      </c>
      <c r="M11" s="280" t="s">
        <v>240</v>
      </c>
      <c r="N11" s="280" t="s">
        <v>240</v>
      </c>
      <c r="O11" s="280"/>
      <c r="P11" s="280"/>
      <c r="Q11" s="282">
        <v>0</v>
      </c>
      <c r="R11" s="279">
        <v>0</v>
      </c>
      <c r="S11" s="280" t="s">
        <v>3392</v>
      </c>
      <c r="T11" s="280" t="s">
        <v>3393</v>
      </c>
      <c r="U11" s="280" t="s">
        <v>3394</v>
      </c>
      <c r="V11" s="280" t="s">
        <v>2531</v>
      </c>
      <c r="W11" s="280" t="s">
        <v>240</v>
      </c>
      <c r="X11" s="280" t="s">
        <v>240</v>
      </c>
      <c r="Y11" s="280" t="s">
        <v>240</v>
      </c>
      <c r="Z11" s="280" t="s">
        <v>240</v>
      </c>
      <c r="AA11" s="280" t="s">
        <v>240</v>
      </c>
      <c r="AB11" s="280" t="s">
        <v>240</v>
      </c>
      <c r="AC11" s="280" t="s">
        <v>240</v>
      </c>
      <c r="AD11" s="280" t="s">
        <v>240</v>
      </c>
      <c r="AE11" s="280"/>
      <c r="AF11" s="280" t="s">
        <v>240</v>
      </c>
      <c r="AG11" s="280" t="s">
        <v>466</v>
      </c>
      <c r="AH11" s="280" t="s">
        <v>5190</v>
      </c>
      <c r="AI11" s="280" t="s">
        <v>240</v>
      </c>
      <c r="AJ11" s="279">
        <v>700905</v>
      </c>
      <c r="AP11" s="223"/>
      <c r="AQ11" s="224"/>
      <c r="AR11" s="224"/>
      <c r="AS11" s="224"/>
      <c r="AT11" s="224"/>
      <c r="AU11" s="231"/>
      <c r="AV11" s="224"/>
      <c r="AW11" s="224"/>
      <c r="AX11" s="224"/>
      <c r="AY11" s="224"/>
      <c r="AZ11" s="223"/>
      <c r="BA11" s="224"/>
      <c r="BB11" s="219"/>
      <c r="BC11" s="219"/>
      <c r="BD11" s="224"/>
      <c r="BE11" s="224"/>
      <c r="BF11" s="227"/>
      <c r="BG11" s="223"/>
      <c r="BH11" s="224"/>
      <c r="BI11" s="224"/>
      <c r="BJ11" s="224"/>
      <c r="BK11" s="224"/>
      <c r="BL11" s="223"/>
      <c r="BM11" s="224"/>
      <c r="BN11" s="223"/>
      <c r="BO11" s="223"/>
      <c r="BP11" s="223"/>
      <c r="BQ11" s="223"/>
      <c r="BR11" s="223"/>
      <c r="BS11" s="224"/>
      <c r="BT11" s="219"/>
      <c r="BU11" s="229"/>
      <c r="BV11" s="219"/>
      <c r="BW11" s="219"/>
      <c r="BX11" s="224"/>
      <c r="BY11" s="224"/>
      <c r="BZ11" s="230"/>
      <c r="CA11" s="229"/>
      <c r="CB11" s="230"/>
      <c r="CC11" s="230"/>
      <c r="CD11" s="230"/>
    </row>
    <row r="12" spans="1:82" ht="75" x14ac:dyDescent="0.25">
      <c r="A12" s="279">
        <v>700917</v>
      </c>
      <c r="B12" s="280" t="s">
        <v>1042</v>
      </c>
      <c r="C12" s="280" t="s">
        <v>100</v>
      </c>
      <c r="D12" s="280" t="s">
        <v>1302</v>
      </c>
      <c r="E12" s="280" t="s">
        <v>184</v>
      </c>
      <c r="F12" s="289">
        <v>32564</v>
      </c>
      <c r="G12" s="280" t="s">
        <v>213</v>
      </c>
      <c r="H12" s="280" t="s">
        <v>1290</v>
      </c>
      <c r="I12" s="280" t="s">
        <v>263</v>
      </c>
      <c r="J12" s="280" t="s">
        <v>216</v>
      </c>
      <c r="K12" s="290">
        <v>2000</v>
      </c>
      <c r="L12" s="280" t="s">
        <v>215</v>
      </c>
      <c r="M12" s="280" t="s">
        <v>240</v>
      </c>
      <c r="N12" s="280" t="s">
        <v>240</v>
      </c>
      <c r="O12" s="280"/>
      <c r="P12" s="280"/>
      <c r="Q12" s="282">
        <v>0</v>
      </c>
      <c r="R12" s="290">
        <v>0</v>
      </c>
      <c r="S12" s="280" t="s">
        <v>2743</v>
      </c>
      <c r="T12" s="280" t="s">
        <v>2640</v>
      </c>
      <c r="U12" s="280" t="s">
        <v>2744</v>
      </c>
      <c r="V12" s="280" t="s">
        <v>2531</v>
      </c>
      <c r="W12" s="280" t="s">
        <v>240</v>
      </c>
      <c r="X12" s="280" t="s">
        <v>240</v>
      </c>
      <c r="Y12" s="280" t="s">
        <v>240</v>
      </c>
      <c r="Z12" s="280" t="s">
        <v>240</v>
      </c>
      <c r="AA12" s="280" t="s">
        <v>240</v>
      </c>
      <c r="AB12" s="280" t="s">
        <v>240</v>
      </c>
      <c r="AC12" s="280" t="s">
        <v>240</v>
      </c>
      <c r="AD12" s="280" t="s">
        <v>4495</v>
      </c>
      <c r="AE12" s="280"/>
      <c r="AF12" s="280" t="s">
        <v>240</v>
      </c>
      <c r="AG12" s="280" t="s">
        <v>263</v>
      </c>
      <c r="AH12" s="280" t="s">
        <v>5190</v>
      </c>
      <c r="AI12" s="280" t="s">
        <v>240</v>
      </c>
      <c r="AJ12" s="279">
        <v>700917</v>
      </c>
      <c r="AP12" s="223"/>
      <c r="AQ12" s="224"/>
      <c r="AR12" s="224"/>
      <c r="AS12" s="224"/>
      <c r="AT12" s="224"/>
      <c r="AU12" s="231"/>
      <c r="AV12" s="224"/>
      <c r="AW12" s="224"/>
      <c r="AX12" s="224"/>
      <c r="AY12" s="224"/>
      <c r="AZ12" s="223"/>
      <c r="BA12" s="224"/>
      <c r="BB12" s="219"/>
      <c r="BC12" s="219"/>
      <c r="BD12" s="224"/>
      <c r="BE12" s="224"/>
      <c r="BF12" s="227"/>
      <c r="BG12" s="232"/>
      <c r="BH12" s="224"/>
      <c r="BI12" s="224"/>
      <c r="BJ12" s="224"/>
      <c r="BK12" s="224"/>
      <c r="BL12" s="223"/>
      <c r="BM12" s="224"/>
      <c r="BN12" s="223"/>
      <c r="BO12" s="223"/>
      <c r="BP12" s="223"/>
      <c r="BQ12" s="223"/>
      <c r="BR12" s="223"/>
      <c r="BS12" s="224"/>
      <c r="BT12" s="219"/>
      <c r="BU12" s="229"/>
      <c r="BV12" s="219"/>
      <c r="BW12" s="219"/>
      <c r="BX12" s="224"/>
      <c r="BY12" s="224"/>
      <c r="BZ12" s="230"/>
      <c r="CA12" s="229"/>
      <c r="CB12" s="230"/>
      <c r="CC12" s="230"/>
      <c r="CD12" s="230"/>
    </row>
    <row r="13" spans="1:82" ht="75" x14ac:dyDescent="0.25">
      <c r="A13" s="279">
        <v>701084</v>
      </c>
      <c r="B13" s="280" t="s">
        <v>2364</v>
      </c>
      <c r="C13" s="280" t="s">
        <v>63</v>
      </c>
      <c r="D13" s="280" t="s">
        <v>1304</v>
      </c>
      <c r="E13" s="280" t="s">
        <v>184</v>
      </c>
      <c r="F13" s="281">
        <v>31116</v>
      </c>
      <c r="G13" s="280" t="s">
        <v>1305</v>
      </c>
      <c r="H13" s="280" t="s">
        <v>1290</v>
      </c>
      <c r="I13" s="280" t="s">
        <v>466</v>
      </c>
      <c r="J13" s="280" t="s">
        <v>216</v>
      </c>
      <c r="K13" s="279">
        <v>2008</v>
      </c>
      <c r="L13" s="280" t="s">
        <v>221</v>
      </c>
      <c r="M13" s="280" t="s">
        <v>240</v>
      </c>
      <c r="N13" s="280" t="s">
        <v>240</v>
      </c>
      <c r="O13" s="280"/>
      <c r="P13" s="280"/>
      <c r="Q13" s="282">
        <v>0</v>
      </c>
      <c r="R13" s="279">
        <v>0</v>
      </c>
      <c r="S13" s="280" t="s">
        <v>3396</v>
      </c>
      <c r="T13" s="280" t="s">
        <v>3397</v>
      </c>
      <c r="U13" s="280" t="s">
        <v>3398</v>
      </c>
      <c r="V13" s="280" t="s">
        <v>3399</v>
      </c>
      <c r="W13" s="280" t="s">
        <v>240</v>
      </c>
      <c r="X13" s="280" t="s">
        <v>240</v>
      </c>
      <c r="Y13" s="280" t="s">
        <v>240</v>
      </c>
      <c r="Z13" s="280" t="s">
        <v>240</v>
      </c>
      <c r="AA13" s="280" t="s">
        <v>240</v>
      </c>
      <c r="AB13" s="280" t="s">
        <v>240</v>
      </c>
      <c r="AC13" s="280" t="s">
        <v>240</v>
      </c>
      <c r="AD13" s="280" t="s">
        <v>4495</v>
      </c>
      <c r="AE13" s="280"/>
      <c r="AF13" s="280" t="s">
        <v>240</v>
      </c>
      <c r="AG13" s="280" t="s">
        <v>466</v>
      </c>
      <c r="AH13" s="280" t="s">
        <v>5190</v>
      </c>
      <c r="AI13" s="280" t="s">
        <v>240</v>
      </c>
      <c r="AJ13" s="279">
        <v>701084</v>
      </c>
      <c r="AP13" s="223"/>
      <c r="AQ13" s="224"/>
      <c r="AR13" s="224"/>
      <c r="AS13" s="224"/>
      <c r="AT13" s="224"/>
      <c r="AU13" s="225"/>
      <c r="AV13" s="224"/>
      <c r="AW13" s="224"/>
      <c r="AX13" s="224"/>
      <c r="AY13" s="224"/>
      <c r="AZ13" s="226"/>
      <c r="BA13" s="224"/>
      <c r="BB13" s="219"/>
      <c r="BC13" s="219"/>
      <c r="BD13" s="224"/>
      <c r="BE13" s="224"/>
      <c r="BF13" s="227"/>
      <c r="BG13" s="223"/>
      <c r="BH13" s="224"/>
      <c r="BI13" s="224"/>
      <c r="BJ13" s="224"/>
      <c r="BK13" s="224"/>
      <c r="BL13" s="223"/>
      <c r="BM13" s="224"/>
      <c r="BN13" s="223"/>
      <c r="BO13" s="223"/>
      <c r="BP13" s="223"/>
      <c r="BQ13" s="223"/>
      <c r="BR13" s="223"/>
      <c r="BS13" s="224"/>
      <c r="BT13" s="219"/>
      <c r="BU13" s="229"/>
      <c r="BV13" s="219"/>
      <c r="BW13" s="219"/>
      <c r="BX13" s="224"/>
      <c r="BY13" s="224"/>
      <c r="BZ13" s="230"/>
      <c r="CA13" s="229"/>
      <c r="CB13" s="230"/>
      <c r="CC13" s="230"/>
      <c r="CD13" s="230"/>
    </row>
    <row r="14" spans="1:82" ht="75" x14ac:dyDescent="0.25">
      <c r="A14" s="279">
        <v>701171</v>
      </c>
      <c r="B14" s="280" t="s">
        <v>2365</v>
      </c>
      <c r="C14" s="280" t="s">
        <v>120</v>
      </c>
      <c r="D14" s="280" t="s">
        <v>1307</v>
      </c>
      <c r="E14" s="280" t="s">
        <v>183</v>
      </c>
      <c r="F14" s="281">
        <v>32874</v>
      </c>
      <c r="G14" s="280" t="s">
        <v>2523</v>
      </c>
      <c r="H14" s="280" t="s">
        <v>1290</v>
      </c>
      <c r="I14" s="280" t="s">
        <v>466</v>
      </c>
      <c r="J14" s="280" t="s">
        <v>216</v>
      </c>
      <c r="K14" s="279">
        <v>2009</v>
      </c>
      <c r="L14" s="280" t="s">
        <v>213</v>
      </c>
      <c r="M14" s="280" t="s">
        <v>240</v>
      </c>
      <c r="N14" s="280" t="s">
        <v>240</v>
      </c>
      <c r="O14" s="280"/>
      <c r="P14" s="280"/>
      <c r="Q14" s="282">
        <v>0</v>
      </c>
      <c r="R14" s="279">
        <v>0</v>
      </c>
      <c r="S14" s="280" t="s">
        <v>3402</v>
      </c>
      <c r="T14" s="280" t="s">
        <v>3403</v>
      </c>
      <c r="U14" s="280" t="s">
        <v>3404</v>
      </c>
      <c r="V14" s="280" t="s">
        <v>3405</v>
      </c>
      <c r="W14" s="280" t="s">
        <v>240</v>
      </c>
      <c r="X14" s="280" t="s">
        <v>240</v>
      </c>
      <c r="Y14" s="280" t="s">
        <v>240</v>
      </c>
      <c r="Z14" s="280" t="s">
        <v>240</v>
      </c>
      <c r="AA14" s="280" t="s">
        <v>240</v>
      </c>
      <c r="AB14" s="280" t="s">
        <v>240</v>
      </c>
      <c r="AC14" s="280" t="s">
        <v>240</v>
      </c>
      <c r="AD14" s="280" t="s">
        <v>4495</v>
      </c>
      <c r="AE14" s="280"/>
      <c r="AF14" s="280" t="s">
        <v>240</v>
      </c>
      <c r="AG14" s="280" t="s">
        <v>466</v>
      </c>
      <c r="AH14" s="280" t="s">
        <v>5190</v>
      </c>
      <c r="AI14" s="280" t="s">
        <v>240</v>
      </c>
      <c r="AJ14" s="279">
        <v>701171</v>
      </c>
      <c r="AP14" s="223"/>
      <c r="AQ14" s="224"/>
      <c r="AR14" s="224"/>
      <c r="AS14" s="224"/>
      <c r="AT14" s="224"/>
      <c r="AU14" s="227"/>
      <c r="AV14" s="224"/>
      <c r="AW14" s="224"/>
      <c r="AX14" s="224"/>
      <c r="AY14" s="224"/>
      <c r="AZ14" s="227"/>
      <c r="BA14" s="224"/>
      <c r="BB14" s="224"/>
      <c r="BC14" s="224"/>
      <c r="BD14" s="224"/>
      <c r="BE14" s="224"/>
      <c r="BF14" s="227"/>
      <c r="BG14" s="224"/>
      <c r="BH14" s="224"/>
      <c r="BI14" s="224"/>
      <c r="BJ14" s="224"/>
      <c r="BK14" s="224"/>
      <c r="BL14" s="224"/>
      <c r="BM14" s="224"/>
      <c r="BN14" s="224"/>
      <c r="BO14" s="224"/>
      <c r="BP14" s="224"/>
      <c r="BQ14" s="224"/>
      <c r="BR14" s="224"/>
      <c r="BS14" s="228"/>
      <c r="BT14" s="224"/>
      <c r="BU14" s="229"/>
      <c r="BV14" s="223"/>
      <c r="BW14" s="224"/>
      <c r="BX14" s="224"/>
      <c r="BY14" s="224"/>
      <c r="BZ14"/>
      <c r="CA14" s="229"/>
      <c r="CB14"/>
      <c r="CC14"/>
      <c r="CD14"/>
    </row>
    <row r="15" spans="1:82" ht="30" x14ac:dyDescent="0.25">
      <c r="A15" s="279">
        <v>701291</v>
      </c>
      <c r="B15" s="280" t="s">
        <v>731</v>
      </c>
      <c r="C15" s="280" t="s">
        <v>286</v>
      </c>
      <c r="D15" s="280" t="s">
        <v>240</v>
      </c>
      <c r="E15" s="280" t="s">
        <v>240</v>
      </c>
      <c r="F15" s="288"/>
      <c r="G15" s="280" t="s">
        <v>240</v>
      </c>
      <c r="H15" s="280" t="s">
        <v>240</v>
      </c>
      <c r="I15" s="280" t="s">
        <v>263</v>
      </c>
      <c r="J15" s="280" t="s">
        <v>240</v>
      </c>
      <c r="K15" s="288"/>
      <c r="L15" s="280" t="s">
        <v>240</v>
      </c>
      <c r="M15" s="280" t="s">
        <v>240</v>
      </c>
      <c r="N15" s="280" t="s">
        <v>240</v>
      </c>
      <c r="O15" s="280" t="str">
        <f>IFERROR(VLOOKUP(A15,'[1]معالجة التسجيل'!A$2:CW$514,101,0),"")</f>
        <v/>
      </c>
      <c r="P15" s="280"/>
      <c r="Q15" s="282">
        <v>0</v>
      </c>
      <c r="R15" s="288"/>
      <c r="S15" s="280" t="s">
        <v>240</v>
      </c>
      <c r="T15" s="280" t="s">
        <v>240</v>
      </c>
      <c r="U15" s="280" t="s">
        <v>240</v>
      </c>
      <c r="V15" s="280" t="s">
        <v>240</v>
      </c>
      <c r="W15" s="280" t="s">
        <v>240</v>
      </c>
      <c r="X15" s="280" t="s">
        <v>240</v>
      </c>
      <c r="Y15" s="280" t="s">
        <v>240</v>
      </c>
      <c r="Z15" s="280" t="s">
        <v>2044</v>
      </c>
      <c r="AA15" s="280" t="s">
        <v>2044</v>
      </c>
      <c r="AB15" s="280" t="s">
        <v>2044</v>
      </c>
      <c r="AC15" s="280" t="s">
        <v>2044</v>
      </c>
      <c r="AD15" s="280" t="s">
        <v>240</v>
      </c>
      <c r="AE15" s="280" t="str">
        <f>IFERROR(VLOOKUP(A15,ورقة4!A$1:AZ$2000,51,0),"")</f>
        <v>م</v>
      </c>
      <c r="AF15" s="280" t="s">
        <v>2044</v>
      </c>
      <c r="AG15" s="280" t="s">
        <v>263</v>
      </c>
      <c r="AH15" s="280" t="s">
        <v>5190</v>
      </c>
      <c r="AI15" s="280" t="s">
        <v>240</v>
      </c>
      <c r="AJ15" s="279">
        <v>701291</v>
      </c>
      <c r="AP15" s="223"/>
      <c r="AQ15" s="224"/>
      <c r="AR15" s="224"/>
      <c r="AS15" s="224"/>
      <c r="AT15" s="224"/>
      <c r="AU15" s="225"/>
      <c r="AV15" s="224"/>
      <c r="AW15" s="224"/>
      <c r="AX15" s="224"/>
      <c r="AY15" s="224"/>
      <c r="AZ15" s="226"/>
      <c r="BA15" s="224"/>
      <c r="BB15" s="219"/>
      <c r="BC15" s="219"/>
      <c r="BD15" s="224"/>
      <c r="BE15" s="224"/>
      <c r="BF15" s="227"/>
      <c r="BG15" s="223"/>
      <c r="BH15" s="224"/>
      <c r="BI15" s="224"/>
      <c r="BJ15" s="224"/>
      <c r="BK15" s="224"/>
      <c r="BL15" s="223"/>
      <c r="BM15" s="224"/>
      <c r="BN15" s="223"/>
      <c r="BO15" s="223"/>
      <c r="BP15" s="223"/>
      <c r="BQ15" s="223"/>
      <c r="BR15" s="223"/>
      <c r="BS15" s="224"/>
      <c r="BT15" s="219"/>
      <c r="BU15" s="229"/>
      <c r="BV15" s="219"/>
      <c r="BW15" s="219"/>
      <c r="BX15" s="224"/>
      <c r="BY15" s="224"/>
      <c r="BZ15" s="230"/>
      <c r="CA15" s="229"/>
      <c r="CB15" s="230"/>
      <c r="CC15" s="230"/>
      <c r="CD15" s="230"/>
    </row>
    <row r="16" spans="1:82" ht="45" x14ac:dyDescent="0.25">
      <c r="A16" s="279">
        <v>701384</v>
      </c>
      <c r="B16" s="280" t="s">
        <v>5208</v>
      </c>
      <c r="C16" s="280" t="s">
        <v>100</v>
      </c>
      <c r="D16" s="283"/>
      <c r="E16" s="280" t="s">
        <v>5209</v>
      </c>
      <c r="F16" s="280" t="s">
        <v>5191</v>
      </c>
      <c r="G16" s="283"/>
      <c r="H16" s="283"/>
      <c r="I16" s="280" t="s">
        <v>263</v>
      </c>
      <c r="J16" s="283"/>
      <c r="K16" s="283"/>
      <c r="L16" s="283"/>
      <c r="M16" s="283"/>
      <c r="N16" s="283"/>
      <c r="O16" s="280" t="str">
        <f>IFERROR(VLOOKUP(A16,'[1]معالجة التسجيل'!A$2:CW$514,101,0),"")</f>
        <v>إيقاف</v>
      </c>
      <c r="P16" s="283"/>
      <c r="Q16" s="282">
        <f>IFERROR(VLOOKUP(A16,'[1]معالجة التسجيل'!A$2:EW$514,150,0),"")</f>
        <v>105000</v>
      </c>
      <c r="R16" s="283"/>
      <c r="S16" s="283"/>
      <c r="T16" s="283"/>
      <c r="U16" s="283"/>
      <c r="V16" s="283"/>
      <c r="W16" s="283"/>
      <c r="X16" s="283"/>
      <c r="Y16" s="283"/>
      <c r="Z16" s="283"/>
      <c r="AA16" s="283"/>
      <c r="AB16" s="283"/>
      <c r="AC16" s="283"/>
      <c r="AD16" s="283"/>
      <c r="AE16" s="280"/>
      <c r="AF16" s="283"/>
      <c r="AG16" s="283"/>
      <c r="AH16" s="283"/>
      <c r="AI16" s="283"/>
      <c r="AJ16" s="283"/>
      <c r="AP16" s="223"/>
      <c r="AQ16" s="224"/>
      <c r="AR16" s="224"/>
      <c r="AS16" s="224"/>
      <c r="AT16" s="224"/>
      <c r="AU16" s="227"/>
      <c r="AV16" s="224"/>
      <c r="AW16" s="224"/>
      <c r="AX16" s="224"/>
      <c r="AY16" s="224"/>
      <c r="AZ16" s="227"/>
      <c r="BA16" s="224"/>
      <c r="BB16" s="224"/>
      <c r="BC16" s="224"/>
      <c r="BD16" s="224"/>
      <c r="BE16" s="224"/>
      <c r="BF16" s="227"/>
      <c r="BG16" s="224"/>
      <c r="BH16" s="224"/>
      <c r="BI16" s="224"/>
      <c r="BJ16" s="224"/>
      <c r="BK16" s="224"/>
      <c r="BL16" s="224"/>
      <c r="BM16" s="224"/>
      <c r="BN16" s="224"/>
      <c r="BO16" s="224"/>
      <c r="BP16" s="224"/>
      <c r="BQ16" s="224"/>
      <c r="BR16" s="224"/>
      <c r="BS16" s="228"/>
      <c r="BT16" s="224"/>
      <c r="BU16" s="229"/>
      <c r="BV16" s="223"/>
      <c r="BW16" s="224"/>
      <c r="BX16" s="224"/>
      <c r="BY16" s="224"/>
      <c r="BZ16"/>
      <c r="CA16" s="229"/>
      <c r="CB16"/>
      <c r="CC16"/>
      <c r="CD16"/>
    </row>
    <row r="17" spans="1:82" ht="30" x14ac:dyDescent="0.25">
      <c r="A17" s="279">
        <v>701389</v>
      </c>
      <c r="B17" s="280" t="s">
        <v>924</v>
      </c>
      <c r="C17" s="280" t="s">
        <v>65</v>
      </c>
      <c r="D17" s="280" t="s">
        <v>1292</v>
      </c>
      <c r="E17" s="280" t="s">
        <v>184</v>
      </c>
      <c r="F17" s="281">
        <v>33393</v>
      </c>
      <c r="G17" s="280" t="s">
        <v>213</v>
      </c>
      <c r="H17" s="280" t="s">
        <v>1290</v>
      </c>
      <c r="I17" s="280" t="s">
        <v>263</v>
      </c>
      <c r="J17" s="280" t="s">
        <v>216</v>
      </c>
      <c r="K17" s="279">
        <v>2010</v>
      </c>
      <c r="L17" s="280" t="s">
        <v>228</v>
      </c>
      <c r="M17" s="280" t="s">
        <v>240</v>
      </c>
      <c r="N17" s="280" t="s">
        <v>240</v>
      </c>
      <c r="O17" s="280"/>
      <c r="P17" s="280"/>
      <c r="Q17" s="282">
        <v>0</v>
      </c>
      <c r="R17" s="279">
        <v>0</v>
      </c>
      <c r="S17" s="280" t="s">
        <v>3407</v>
      </c>
      <c r="T17" s="280" t="s">
        <v>2751</v>
      </c>
      <c r="U17" s="280" t="s">
        <v>2920</v>
      </c>
      <c r="V17" s="280" t="s">
        <v>2531</v>
      </c>
      <c r="W17" s="280" t="s">
        <v>240</v>
      </c>
      <c r="X17" s="280" t="s">
        <v>240</v>
      </c>
      <c r="Y17" s="280" t="s">
        <v>240</v>
      </c>
      <c r="Z17" s="280" t="s">
        <v>240</v>
      </c>
      <c r="AA17" s="280" t="s">
        <v>240</v>
      </c>
      <c r="AB17" s="280" t="s">
        <v>240</v>
      </c>
      <c r="AC17" s="280" t="s">
        <v>240</v>
      </c>
      <c r="AD17" s="280" t="s">
        <v>240</v>
      </c>
      <c r="AE17" s="280"/>
      <c r="AF17" s="280" t="s">
        <v>240</v>
      </c>
      <c r="AG17" s="280" t="s">
        <v>263</v>
      </c>
      <c r="AH17" s="280" t="s">
        <v>240</v>
      </c>
      <c r="AI17" s="280" t="s">
        <v>240</v>
      </c>
      <c r="AJ17" s="279">
        <v>701389</v>
      </c>
      <c r="AP17" s="223"/>
      <c r="AQ17" s="224"/>
      <c r="AR17" s="224"/>
      <c r="AS17" s="224"/>
      <c r="AT17" s="224"/>
      <c r="AU17" s="225"/>
      <c r="AV17" s="224"/>
      <c r="AW17" s="224"/>
      <c r="AX17" s="224"/>
      <c r="AY17" s="224"/>
      <c r="AZ17" s="226"/>
      <c r="BA17" s="224"/>
      <c r="BB17" s="219"/>
      <c r="BC17" s="219"/>
      <c r="BD17" s="224"/>
      <c r="BE17" s="224"/>
      <c r="BF17" s="227"/>
      <c r="BG17" s="232"/>
      <c r="BH17" s="224"/>
      <c r="BI17" s="224"/>
      <c r="BJ17" s="224"/>
      <c r="BK17" s="224"/>
      <c r="BL17" s="223"/>
      <c r="BM17" s="224"/>
      <c r="BN17" s="223"/>
      <c r="BO17" s="223"/>
      <c r="BP17" s="223"/>
      <c r="BQ17" s="223"/>
      <c r="BR17" s="223"/>
      <c r="BS17" s="224"/>
      <c r="BT17" s="219"/>
      <c r="BU17" s="229"/>
      <c r="BV17" s="219"/>
      <c r="BW17" s="219"/>
      <c r="BX17" s="224"/>
      <c r="BY17" s="224"/>
      <c r="BZ17" s="230"/>
      <c r="CA17" s="229"/>
      <c r="CB17" s="230"/>
      <c r="CC17" s="230"/>
      <c r="CD17" s="230"/>
    </row>
    <row r="18" spans="1:82" ht="30" x14ac:dyDescent="0.25">
      <c r="A18" s="279">
        <v>701544</v>
      </c>
      <c r="B18" s="280" t="s">
        <v>925</v>
      </c>
      <c r="C18" s="280" t="s">
        <v>87</v>
      </c>
      <c r="D18" s="280" t="s">
        <v>1302</v>
      </c>
      <c r="E18" s="280" t="s">
        <v>183</v>
      </c>
      <c r="F18" s="281">
        <v>30286</v>
      </c>
      <c r="G18" s="280" t="s">
        <v>1479</v>
      </c>
      <c r="H18" s="280" t="s">
        <v>1290</v>
      </c>
      <c r="I18" s="280" t="s">
        <v>262</v>
      </c>
      <c r="J18" s="280" t="s">
        <v>216</v>
      </c>
      <c r="K18" s="279">
        <v>2000</v>
      </c>
      <c r="L18" s="280" t="s">
        <v>215</v>
      </c>
      <c r="M18" s="280" t="s">
        <v>240</v>
      </c>
      <c r="N18" s="280" t="s">
        <v>240</v>
      </c>
      <c r="O18" s="280"/>
      <c r="P18" s="280"/>
      <c r="Q18" s="282">
        <v>0</v>
      </c>
      <c r="R18" s="290">
        <v>0</v>
      </c>
      <c r="S18" s="280" t="s">
        <v>3411</v>
      </c>
      <c r="T18" s="280" t="s">
        <v>3412</v>
      </c>
      <c r="U18" s="280" t="s">
        <v>3413</v>
      </c>
      <c r="V18" s="280" t="s">
        <v>2672</v>
      </c>
      <c r="W18" s="280" t="s">
        <v>240</v>
      </c>
      <c r="X18" s="280" t="s">
        <v>240</v>
      </c>
      <c r="Y18" s="280" t="s">
        <v>240</v>
      </c>
      <c r="Z18" s="280" t="s">
        <v>240</v>
      </c>
      <c r="AA18" s="280" t="s">
        <v>240</v>
      </c>
      <c r="AB18" s="280" t="s">
        <v>240</v>
      </c>
      <c r="AC18" s="280" t="s">
        <v>240</v>
      </c>
      <c r="AD18" s="280" t="s">
        <v>240</v>
      </c>
      <c r="AE18" s="280"/>
      <c r="AF18" s="280" t="s">
        <v>240</v>
      </c>
      <c r="AG18" s="280" t="s">
        <v>262</v>
      </c>
      <c r="AH18" s="280" t="s">
        <v>240</v>
      </c>
      <c r="AI18" s="280" t="s">
        <v>240</v>
      </c>
      <c r="AJ18" s="279">
        <v>701544</v>
      </c>
      <c r="AP18" s="223"/>
      <c r="AQ18" s="224"/>
      <c r="AR18" s="224"/>
      <c r="AS18" s="224"/>
      <c r="AT18" s="224"/>
      <c r="AU18" s="231"/>
      <c r="AV18" s="224"/>
      <c r="AW18" s="224"/>
      <c r="AX18" s="224"/>
      <c r="AY18" s="224"/>
      <c r="AZ18" s="223"/>
      <c r="BA18" s="224"/>
      <c r="BB18" s="219"/>
      <c r="BC18" s="219"/>
      <c r="BD18" s="224"/>
      <c r="BE18" s="224"/>
      <c r="BF18" s="227"/>
      <c r="BG18" s="223"/>
      <c r="BH18" s="224"/>
      <c r="BI18" s="224"/>
      <c r="BJ18" s="224"/>
      <c r="BK18" s="224"/>
      <c r="BL18" s="223"/>
      <c r="BM18" s="224"/>
      <c r="BN18" s="223"/>
      <c r="BO18" s="223"/>
      <c r="BP18" s="223"/>
      <c r="BQ18" s="223"/>
      <c r="BR18" s="223"/>
      <c r="BS18" s="224"/>
      <c r="BT18" s="219"/>
      <c r="BU18" s="229"/>
      <c r="BV18" s="219"/>
      <c r="BW18" s="219"/>
      <c r="BX18" s="224"/>
      <c r="BY18" s="224"/>
      <c r="BZ18" s="230"/>
      <c r="CA18" s="229"/>
      <c r="CB18" s="230"/>
      <c r="CC18" s="230"/>
      <c r="CD18" s="230"/>
    </row>
    <row r="19" spans="1:82" ht="30" x14ac:dyDescent="0.25">
      <c r="A19" s="279">
        <v>701595</v>
      </c>
      <c r="B19" s="280" t="s">
        <v>926</v>
      </c>
      <c r="C19" s="280" t="s">
        <v>130</v>
      </c>
      <c r="D19" s="280" t="s">
        <v>1314</v>
      </c>
      <c r="E19" s="280" t="s">
        <v>184</v>
      </c>
      <c r="F19" s="281">
        <v>33981</v>
      </c>
      <c r="G19" s="280" t="s">
        <v>1315</v>
      </c>
      <c r="H19" s="280" t="s">
        <v>1290</v>
      </c>
      <c r="I19" s="280" t="s">
        <v>466</v>
      </c>
      <c r="J19" s="280" t="s">
        <v>216</v>
      </c>
      <c r="K19" s="279">
        <v>2010</v>
      </c>
      <c r="L19" s="280" t="s">
        <v>227</v>
      </c>
      <c r="M19" s="280" t="s">
        <v>240</v>
      </c>
      <c r="N19" s="280" t="s">
        <v>240</v>
      </c>
      <c r="O19" s="280"/>
      <c r="P19" s="280"/>
      <c r="Q19" s="282">
        <v>0</v>
      </c>
      <c r="R19" s="279">
        <v>0</v>
      </c>
      <c r="S19" s="280" t="s">
        <v>3414</v>
      </c>
      <c r="T19" s="280" t="s">
        <v>2819</v>
      </c>
      <c r="U19" s="280" t="s">
        <v>3415</v>
      </c>
      <c r="V19" s="280" t="s">
        <v>3416</v>
      </c>
      <c r="W19" s="280" t="s">
        <v>240</v>
      </c>
      <c r="X19" s="280" t="s">
        <v>240</v>
      </c>
      <c r="Y19" s="280" t="s">
        <v>240</v>
      </c>
      <c r="Z19" s="280" t="s">
        <v>240</v>
      </c>
      <c r="AA19" s="280" t="s">
        <v>240</v>
      </c>
      <c r="AB19" s="280" t="s">
        <v>240</v>
      </c>
      <c r="AC19" s="280" t="s">
        <v>240</v>
      </c>
      <c r="AD19" s="280" t="s">
        <v>240</v>
      </c>
      <c r="AE19" s="280"/>
      <c r="AF19" s="280" t="s">
        <v>240</v>
      </c>
      <c r="AG19" s="280" t="s">
        <v>466</v>
      </c>
      <c r="AH19" s="280" t="s">
        <v>240</v>
      </c>
      <c r="AI19" s="280" t="s">
        <v>240</v>
      </c>
      <c r="AJ19" s="279">
        <v>701595</v>
      </c>
      <c r="AP19" s="223"/>
      <c r="AQ19" s="224"/>
      <c r="AR19" s="224"/>
      <c r="AS19" s="224"/>
      <c r="AT19" s="224"/>
      <c r="AU19" s="225"/>
      <c r="AV19" s="224"/>
      <c r="AW19" s="224"/>
      <c r="AX19" s="224"/>
      <c r="AY19" s="224"/>
      <c r="AZ19" s="226"/>
      <c r="BA19" s="224"/>
      <c r="BB19" s="219"/>
      <c r="BC19" s="219"/>
      <c r="BD19" s="224"/>
      <c r="BE19" s="224"/>
      <c r="BF19" s="227"/>
      <c r="BG19" s="223"/>
      <c r="BH19" s="224"/>
      <c r="BI19" s="224"/>
      <c r="BJ19" s="224"/>
      <c r="BK19" s="224"/>
      <c r="BL19" s="223"/>
      <c r="BM19" s="224"/>
      <c r="BN19" s="223"/>
      <c r="BO19" s="223"/>
      <c r="BP19" s="223"/>
      <c r="BQ19" s="223"/>
      <c r="BR19" s="223"/>
      <c r="BS19" s="224"/>
      <c r="BT19" s="219"/>
      <c r="BU19" s="229"/>
      <c r="BV19" s="219"/>
      <c r="BW19" s="219"/>
      <c r="BX19" s="224"/>
      <c r="BY19" s="224"/>
      <c r="BZ19" s="230"/>
      <c r="CA19" s="229"/>
      <c r="CB19" s="230"/>
      <c r="CC19" s="230"/>
      <c r="CD19" s="230"/>
    </row>
    <row r="20" spans="1:82" ht="45" x14ac:dyDescent="0.25">
      <c r="A20" s="279">
        <v>701629</v>
      </c>
      <c r="B20" s="280" t="s">
        <v>927</v>
      </c>
      <c r="C20" s="280" t="s">
        <v>100</v>
      </c>
      <c r="D20" s="280" t="s">
        <v>1316</v>
      </c>
      <c r="E20" s="280" t="s">
        <v>183</v>
      </c>
      <c r="F20" s="289">
        <v>28775</v>
      </c>
      <c r="G20" s="280" t="s">
        <v>1317</v>
      </c>
      <c r="H20" s="280" t="s">
        <v>1290</v>
      </c>
      <c r="I20" s="280" t="s">
        <v>263</v>
      </c>
      <c r="J20" s="280" t="s">
        <v>216</v>
      </c>
      <c r="K20" s="290">
        <v>1996</v>
      </c>
      <c r="L20" s="280" t="s">
        <v>223</v>
      </c>
      <c r="M20" s="280" t="s">
        <v>240</v>
      </c>
      <c r="N20" s="280" t="s">
        <v>240</v>
      </c>
      <c r="O20" s="280" t="str">
        <f>IFERROR(VLOOKUP(A20,'[1]معالجة التسجيل'!A$2:CW$514,101,0),"")</f>
        <v/>
      </c>
      <c r="P20" s="280"/>
      <c r="Q20" s="282">
        <v>0</v>
      </c>
      <c r="R20" s="290">
        <v>0</v>
      </c>
      <c r="S20" s="280" t="s">
        <v>3417</v>
      </c>
      <c r="T20" s="280" t="s">
        <v>2640</v>
      </c>
      <c r="U20" s="280" t="s">
        <v>3418</v>
      </c>
      <c r="V20" s="280" t="s">
        <v>3237</v>
      </c>
      <c r="W20" s="280" t="s">
        <v>240</v>
      </c>
      <c r="X20" s="280" t="s">
        <v>240</v>
      </c>
      <c r="Y20" s="280" t="s">
        <v>240</v>
      </c>
      <c r="Z20" s="280" t="s">
        <v>240</v>
      </c>
      <c r="AA20" s="280" t="s">
        <v>240</v>
      </c>
      <c r="AB20" s="280" t="s">
        <v>240</v>
      </c>
      <c r="AC20" s="280" t="s">
        <v>240</v>
      </c>
      <c r="AD20" s="280" t="s">
        <v>240</v>
      </c>
      <c r="AE20" s="280" t="str">
        <f>IFERROR(VLOOKUP(A20,ورقة4!A$1:AZ$2000,51,0),"")</f>
        <v>م</v>
      </c>
      <c r="AF20" s="280" t="s">
        <v>240</v>
      </c>
      <c r="AG20" s="280" t="s">
        <v>263</v>
      </c>
      <c r="AH20" s="280" t="s">
        <v>240</v>
      </c>
      <c r="AI20" s="280" t="s">
        <v>5191</v>
      </c>
      <c r="AJ20" s="279">
        <v>701629</v>
      </c>
      <c r="AP20" s="223"/>
      <c r="AQ20" s="224"/>
      <c r="AR20" s="224"/>
      <c r="AS20" s="224"/>
      <c r="AT20" s="224"/>
      <c r="AU20" s="231"/>
      <c r="AV20" s="224"/>
      <c r="AW20" s="224"/>
      <c r="AX20" s="224"/>
      <c r="AY20" s="224"/>
      <c r="AZ20" s="223"/>
      <c r="BA20" s="224"/>
      <c r="BB20" s="219"/>
      <c r="BC20" s="219"/>
      <c r="BD20" s="224"/>
      <c r="BE20" s="224"/>
      <c r="BF20" s="227"/>
      <c r="BG20" s="223"/>
      <c r="BH20" s="224"/>
      <c r="BI20" s="224"/>
      <c r="BJ20" s="224"/>
      <c r="BK20" s="224"/>
      <c r="BL20" s="223"/>
      <c r="BM20" s="224"/>
      <c r="BN20" s="223"/>
      <c r="BO20" s="223"/>
      <c r="BP20" s="223"/>
      <c r="BQ20" s="223"/>
      <c r="BR20" s="223"/>
      <c r="BS20" s="224"/>
      <c r="BT20" s="219"/>
      <c r="BU20" s="229"/>
      <c r="BV20" s="219"/>
      <c r="BW20" s="219"/>
      <c r="BX20" s="224"/>
      <c r="BY20" s="224"/>
      <c r="BZ20" s="230"/>
      <c r="CA20" s="229"/>
      <c r="CB20" s="230"/>
      <c r="CC20" s="230"/>
      <c r="CD20" s="230"/>
    </row>
    <row r="21" spans="1:82" ht="45" x14ac:dyDescent="0.25">
      <c r="A21" s="279">
        <v>701774</v>
      </c>
      <c r="B21" s="280" t="s">
        <v>2125</v>
      </c>
      <c r="C21" s="280" t="s">
        <v>67</v>
      </c>
      <c r="D21" s="280" t="s">
        <v>1508</v>
      </c>
      <c r="E21" s="280" t="s">
        <v>183</v>
      </c>
      <c r="F21" s="281">
        <v>33618</v>
      </c>
      <c r="G21" s="280" t="s">
        <v>4496</v>
      </c>
      <c r="H21" s="280" t="s">
        <v>1290</v>
      </c>
      <c r="I21" s="280" t="s">
        <v>261</v>
      </c>
      <c r="J21" s="280" t="s">
        <v>216</v>
      </c>
      <c r="K21" s="279">
        <v>2010</v>
      </c>
      <c r="L21" s="280" t="s">
        <v>221</v>
      </c>
      <c r="M21" s="280" t="s">
        <v>240</v>
      </c>
      <c r="N21" s="280" t="s">
        <v>240</v>
      </c>
      <c r="O21" s="280" t="str">
        <f>IFERROR(VLOOKUP(A21,'[1]معالجة التسجيل'!A$2:CW$514,101,0),"")</f>
        <v/>
      </c>
      <c r="P21" s="280"/>
      <c r="Q21" s="282">
        <v>0</v>
      </c>
      <c r="R21" s="279">
        <v>0</v>
      </c>
      <c r="S21" s="280" t="s">
        <v>3421</v>
      </c>
      <c r="T21" s="280" t="s">
        <v>2628</v>
      </c>
      <c r="U21" s="280" t="s">
        <v>3422</v>
      </c>
      <c r="V21" s="280" t="s">
        <v>2915</v>
      </c>
      <c r="W21" s="280" t="s">
        <v>240</v>
      </c>
      <c r="X21" s="280" t="s">
        <v>240</v>
      </c>
      <c r="Y21" s="280" t="s">
        <v>240</v>
      </c>
      <c r="Z21" s="280" t="s">
        <v>240</v>
      </c>
      <c r="AA21" s="280" t="s">
        <v>240</v>
      </c>
      <c r="AB21" s="280" t="s">
        <v>240</v>
      </c>
      <c r="AC21" s="280" t="s">
        <v>240</v>
      </c>
      <c r="AD21" s="280" t="s">
        <v>240</v>
      </c>
      <c r="AE21" s="280" t="str">
        <f>IFERROR(VLOOKUP(A21,ورقة4!A$1:AZ$2000,51,0),"")</f>
        <v>م</v>
      </c>
      <c r="AF21" s="280" t="s">
        <v>240</v>
      </c>
      <c r="AG21" s="280" t="s">
        <v>261</v>
      </c>
      <c r="AH21" s="280" t="s">
        <v>5193</v>
      </c>
      <c r="AI21" s="280" t="s">
        <v>5191</v>
      </c>
      <c r="AJ21" s="279">
        <v>701774</v>
      </c>
      <c r="AP21" s="223"/>
      <c r="AQ21" s="224"/>
      <c r="AR21" s="224"/>
      <c r="AS21" s="224"/>
      <c r="AT21" s="224"/>
      <c r="AU21" s="231"/>
      <c r="AV21" s="224"/>
      <c r="AW21" s="224"/>
      <c r="AX21" s="224"/>
      <c r="AY21" s="224"/>
      <c r="AZ21" s="223"/>
      <c r="BA21" s="224"/>
      <c r="BB21" s="219"/>
      <c r="BC21" s="219"/>
      <c r="BD21" s="224"/>
      <c r="BE21" s="224"/>
      <c r="BF21" s="227"/>
      <c r="BG21" s="223"/>
      <c r="BH21" s="224"/>
      <c r="BI21" s="224"/>
      <c r="BJ21" s="224"/>
      <c r="BK21" s="224"/>
      <c r="BL21" s="223"/>
      <c r="BM21" s="224"/>
      <c r="BN21" s="223"/>
      <c r="BO21" s="223"/>
      <c r="BP21" s="223"/>
      <c r="BQ21" s="223"/>
      <c r="BR21" s="223"/>
      <c r="BS21" s="224"/>
      <c r="BT21" s="219"/>
      <c r="BU21" s="229"/>
      <c r="BV21" s="219"/>
      <c r="BW21" s="219"/>
      <c r="BX21" s="224"/>
      <c r="BY21" s="224"/>
      <c r="BZ21" s="230"/>
      <c r="CA21" s="229"/>
      <c r="CB21" s="230"/>
      <c r="CC21" s="230"/>
      <c r="CD21" s="230"/>
    </row>
    <row r="22" spans="1:82" ht="30" x14ac:dyDescent="0.25">
      <c r="A22" s="279">
        <v>701847</v>
      </c>
      <c r="B22" s="280" t="s">
        <v>523</v>
      </c>
      <c r="C22" s="280" t="s">
        <v>311</v>
      </c>
      <c r="D22" s="280" t="s">
        <v>1320</v>
      </c>
      <c r="E22" s="280" t="s">
        <v>184</v>
      </c>
      <c r="F22" s="281">
        <v>33604</v>
      </c>
      <c r="G22" s="280" t="s">
        <v>1321</v>
      </c>
      <c r="H22" s="280" t="s">
        <v>1290</v>
      </c>
      <c r="I22" s="280" t="s">
        <v>466</v>
      </c>
      <c r="J22" s="280" t="s">
        <v>216</v>
      </c>
      <c r="K22" s="279">
        <v>2010</v>
      </c>
      <c r="L22" s="280" t="s">
        <v>215</v>
      </c>
      <c r="M22" s="280" t="s">
        <v>240</v>
      </c>
      <c r="N22" s="280" t="s">
        <v>240</v>
      </c>
      <c r="O22" s="280" t="str">
        <f>IFERROR(VLOOKUP(A22,'[1]معالجة التسجيل'!A$2:CW$514,101,0),"")</f>
        <v/>
      </c>
      <c r="P22" s="280"/>
      <c r="Q22" s="282">
        <v>0</v>
      </c>
      <c r="R22" s="282"/>
      <c r="S22" s="280" t="s">
        <v>2975</v>
      </c>
      <c r="T22" s="280" t="s">
        <v>2976</v>
      </c>
      <c r="U22" s="280" t="s">
        <v>2977</v>
      </c>
      <c r="V22" s="280" t="s">
        <v>2978</v>
      </c>
      <c r="W22" s="280" t="s">
        <v>240</v>
      </c>
      <c r="X22" s="280" t="s">
        <v>240</v>
      </c>
      <c r="Y22" s="280" t="s">
        <v>240</v>
      </c>
      <c r="Z22" s="280" t="s">
        <v>240</v>
      </c>
      <c r="AA22" s="280" t="s">
        <v>240</v>
      </c>
      <c r="AB22" s="280" t="s">
        <v>240</v>
      </c>
      <c r="AC22" s="280" t="s">
        <v>2044</v>
      </c>
      <c r="AD22" s="280" t="s">
        <v>240</v>
      </c>
      <c r="AE22" s="280" t="str">
        <f>IFERROR(VLOOKUP(A22,ورقة4!A$1:AZ$2000,51,0),"")</f>
        <v>م</v>
      </c>
      <c r="AF22" s="280" t="s">
        <v>2044</v>
      </c>
      <c r="AG22" s="280" t="s">
        <v>466</v>
      </c>
      <c r="AH22" s="280" t="s">
        <v>5190</v>
      </c>
      <c r="AI22" s="280" t="s">
        <v>240</v>
      </c>
      <c r="AJ22" s="279">
        <v>701847</v>
      </c>
      <c r="AP22" s="223"/>
      <c r="AQ22" s="224"/>
      <c r="AR22" s="224"/>
      <c r="AS22" s="224"/>
      <c r="AT22" s="224"/>
      <c r="AU22" s="231"/>
      <c r="AV22" s="224"/>
      <c r="AW22" s="224"/>
      <c r="AX22" s="224"/>
      <c r="AY22" s="224"/>
      <c r="AZ22" s="223"/>
      <c r="BA22" s="224"/>
      <c r="BB22" s="219"/>
      <c r="BC22" s="219"/>
      <c r="BD22" s="224"/>
      <c r="BE22" s="224"/>
      <c r="BF22" s="227"/>
      <c r="BG22" s="223"/>
      <c r="BH22" s="224"/>
      <c r="BI22" s="224"/>
      <c r="BJ22" s="224"/>
      <c r="BK22" s="224"/>
      <c r="BL22" s="223"/>
      <c r="BM22" s="224"/>
      <c r="BN22" s="223"/>
      <c r="BO22" s="223"/>
      <c r="BP22" s="223"/>
      <c r="BQ22" s="223"/>
      <c r="BR22" s="223"/>
      <c r="BS22" s="224"/>
      <c r="BT22" s="219"/>
      <c r="BU22" s="229"/>
      <c r="BV22" s="219"/>
      <c r="BW22" s="219"/>
      <c r="BX22" s="224"/>
      <c r="BY22" s="224"/>
      <c r="BZ22" s="230"/>
      <c r="CA22" s="229"/>
      <c r="CB22" s="230"/>
      <c r="CC22" s="230"/>
      <c r="CD22" s="230"/>
    </row>
    <row r="23" spans="1:82" ht="75" x14ac:dyDescent="0.25">
      <c r="A23" s="279">
        <v>701903</v>
      </c>
      <c r="B23" s="280" t="s">
        <v>2367</v>
      </c>
      <c r="C23" s="280" t="s">
        <v>65</v>
      </c>
      <c r="D23" s="280" t="s">
        <v>1323</v>
      </c>
      <c r="E23" s="280" t="s">
        <v>184</v>
      </c>
      <c r="F23" s="281">
        <v>30899</v>
      </c>
      <c r="G23" s="280" t="s">
        <v>222</v>
      </c>
      <c r="H23" s="280" t="s">
        <v>1290</v>
      </c>
      <c r="I23" s="280" t="s">
        <v>263</v>
      </c>
      <c r="J23" s="280" t="s">
        <v>216</v>
      </c>
      <c r="K23" s="279">
        <v>2003</v>
      </c>
      <c r="L23" s="280" t="s">
        <v>222</v>
      </c>
      <c r="M23" s="280" t="s">
        <v>240</v>
      </c>
      <c r="N23" s="280" t="s">
        <v>240</v>
      </c>
      <c r="O23" s="280"/>
      <c r="P23" s="280"/>
      <c r="Q23" s="282">
        <v>0</v>
      </c>
      <c r="R23" s="279">
        <v>0</v>
      </c>
      <c r="S23" s="280" t="s">
        <v>2558</v>
      </c>
      <c r="T23" s="280" t="s">
        <v>2559</v>
      </c>
      <c r="U23" s="280" t="s">
        <v>2560</v>
      </c>
      <c r="V23" s="280" t="s">
        <v>2531</v>
      </c>
      <c r="W23" s="280" t="s">
        <v>240</v>
      </c>
      <c r="X23" s="280" t="s">
        <v>240</v>
      </c>
      <c r="Y23" s="280" t="s">
        <v>240</v>
      </c>
      <c r="Z23" s="280" t="s">
        <v>240</v>
      </c>
      <c r="AA23" s="280" t="s">
        <v>240</v>
      </c>
      <c r="AB23" s="280" t="s">
        <v>240</v>
      </c>
      <c r="AC23" s="280" t="s">
        <v>240</v>
      </c>
      <c r="AD23" s="280" t="s">
        <v>4495</v>
      </c>
      <c r="AE23" s="280"/>
      <c r="AF23" s="280" t="s">
        <v>240</v>
      </c>
      <c r="AG23" s="280" t="s">
        <v>263</v>
      </c>
      <c r="AH23" s="280" t="s">
        <v>5190</v>
      </c>
      <c r="AI23" s="280" t="s">
        <v>240</v>
      </c>
      <c r="AJ23" s="279">
        <v>701903</v>
      </c>
      <c r="AP23" s="223"/>
      <c r="AQ23" s="224"/>
      <c r="AR23" s="224"/>
      <c r="AS23" s="224"/>
      <c r="AT23" s="224"/>
      <c r="AU23" s="225"/>
      <c r="AV23" s="224"/>
      <c r="AW23" s="224"/>
      <c r="AX23" s="224"/>
      <c r="AY23" s="224"/>
      <c r="AZ23" s="226"/>
      <c r="BA23" s="224"/>
      <c r="BB23" s="219"/>
      <c r="BC23" s="219"/>
      <c r="BD23" s="224"/>
      <c r="BE23" s="224"/>
      <c r="BF23" s="227"/>
      <c r="BG23" s="223"/>
      <c r="BH23" s="224"/>
      <c r="BI23" s="224"/>
      <c r="BJ23" s="224"/>
      <c r="BK23" s="224"/>
      <c r="BL23" s="223"/>
      <c r="BM23" s="224"/>
      <c r="BN23" s="223"/>
      <c r="BO23" s="223"/>
      <c r="BP23" s="223"/>
      <c r="BQ23" s="223"/>
      <c r="BR23" s="223"/>
      <c r="BS23" s="224"/>
      <c r="BT23" s="219"/>
      <c r="BU23" s="229"/>
      <c r="BV23" s="219"/>
      <c r="BW23" s="219"/>
      <c r="BX23" s="224"/>
      <c r="BY23" s="224"/>
      <c r="BZ23" s="230"/>
      <c r="CA23" s="229"/>
      <c r="CB23" s="230"/>
      <c r="CC23" s="230"/>
      <c r="CD23" s="230"/>
    </row>
    <row r="24" spans="1:82" ht="15" x14ac:dyDescent="0.25">
      <c r="A24" s="279">
        <v>701945</v>
      </c>
      <c r="B24" s="280" t="s">
        <v>2046</v>
      </c>
      <c r="C24" s="280" t="s">
        <v>329</v>
      </c>
      <c r="D24" s="280" t="s">
        <v>240</v>
      </c>
      <c r="E24" s="280" t="s">
        <v>240</v>
      </c>
      <c r="F24" s="288"/>
      <c r="G24" s="280" t="s">
        <v>240</v>
      </c>
      <c r="H24" s="280" t="s">
        <v>240</v>
      </c>
      <c r="I24" s="280" t="s">
        <v>261</v>
      </c>
      <c r="J24" s="280" t="s">
        <v>240</v>
      </c>
      <c r="K24" s="288"/>
      <c r="L24" s="280" t="s">
        <v>240</v>
      </c>
      <c r="M24" s="280" t="s">
        <v>240</v>
      </c>
      <c r="N24" s="280" t="s">
        <v>240</v>
      </c>
      <c r="O24" s="280" t="str">
        <f>IFERROR(VLOOKUP(A24,'[1]معالجة التسجيل'!A$2:CW$514,101,0),"")</f>
        <v/>
      </c>
      <c r="P24" s="280"/>
      <c r="Q24" s="282">
        <v>0</v>
      </c>
      <c r="R24" s="288"/>
      <c r="S24" s="280" t="s">
        <v>240</v>
      </c>
      <c r="T24" s="280" t="s">
        <v>240</v>
      </c>
      <c r="U24" s="280" t="s">
        <v>240</v>
      </c>
      <c r="V24" s="280" t="s">
        <v>240</v>
      </c>
      <c r="W24" s="280" t="s">
        <v>240</v>
      </c>
      <c r="X24" s="280" t="s">
        <v>240</v>
      </c>
      <c r="Y24" s="280" t="s">
        <v>240</v>
      </c>
      <c r="Z24" s="280" t="s">
        <v>240</v>
      </c>
      <c r="AA24" s="280" t="s">
        <v>240</v>
      </c>
      <c r="AB24" s="280" t="s">
        <v>240</v>
      </c>
      <c r="AC24" s="280" t="s">
        <v>2044</v>
      </c>
      <c r="AD24" s="280" t="s">
        <v>240</v>
      </c>
      <c r="AE24" s="280" t="str">
        <f>IFERROR(VLOOKUP(A24,ورقة4!A$1:AZ$2000,51,0),"")</f>
        <v>م</v>
      </c>
      <c r="AF24" s="280" t="s">
        <v>2044</v>
      </c>
      <c r="AG24" s="280" t="s">
        <v>261</v>
      </c>
      <c r="AH24" s="280" t="s">
        <v>5190</v>
      </c>
      <c r="AI24" s="280" t="s">
        <v>240</v>
      </c>
      <c r="AJ24" s="279">
        <v>701945</v>
      </c>
      <c r="AP24" s="223"/>
      <c r="AQ24" s="224"/>
      <c r="AR24" s="224"/>
      <c r="AS24" s="224"/>
      <c r="AT24" s="224"/>
      <c r="AU24" s="232"/>
      <c r="AV24" s="224"/>
      <c r="AW24" s="224"/>
      <c r="AX24" s="224"/>
      <c r="AY24" s="224"/>
      <c r="AZ24" s="232"/>
      <c r="BA24" s="224"/>
      <c r="BB24" s="224"/>
      <c r="BC24" s="224"/>
      <c r="BD24" s="224"/>
      <c r="BE24" s="224"/>
      <c r="BF24" s="227"/>
      <c r="BG24" s="224"/>
      <c r="BH24" s="224"/>
      <c r="BI24" s="224"/>
      <c r="BJ24" s="224"/>
      <c r="BK24" s="224"/>
      <c r="BL24" s="224"/>
      <c r="BM24" s="224"/>
      <c r="BN24" s="224"/>
      <c r="BO24" s="224"/>
      <c r="BP24" s="224"/>
      <c r="BQ24" s="224"/>
      <c r="BR24" s="224"/>
      <c r="BS24" s="228"/>
      <c r="BT24" s="224"/>
      <c r="BU24" s="229"/>
      <c r="BV24" s="223"/>
      <c r="BW24" s="224"/>
      <c r="BX24" s="224"/>
      <c r="BY24" s="224"/>
      <c r="BZ24"/>
      <c r="CA24" s="229"/>
      <c r="CB24"/>
      <c r="CC24"/>
      <c r="CD24"/>
    </row>
    <row r="25" spans="1:82" ht="45" x14ac:dyDescent="0.25">
      <c r="A25" s="279">
        <v>701989</v>
      </c>
      <c r="B25" s="280" t="s">
        <v>327</v>
      </c>
      <c r="C25" s="280" t="s">
        <v>67</v>
      </c>
      <c r="D25" s="280" t="s">
        <v>1325</v>
      </c>
      <c r="E25" s="280" t="s">
        <v>184</v>
      </c>
      <c r="F25" s="281">
        <v>29804</v>
      </c>
      <c r="G25" s="280" t="s">
        <v>224</v>
      </c>
      <c r="H25" s="280" t="s">
        <v>1290</v>
      </c>
      <c r="I25" s="280" t="s">
        <v>263</v>
      </c>
      <c r="J25" s="280" t="s">
        <v>214</v>
      </c>
      <c r="K25" s="279">
        <v>2000</v>
      </c>
      <c r="L25" s="280" t="s">
        <v>213</v>
      </c>
      <c r="M25" s="280" t="s">
        <v>240</v>
      </c>
      <c r="N25" s="280" t="s">
        <v>240</v>
      </c>
      <c r="O25" s="280" t="str">
        <f>IFERROR(VLOOKUP(A25,'[1]معالجة التسجيل'!A$2:CW$514,101,0),"")</f>
        <v/>
      </c>
      <c r="P25" s="280"/>
      <c r="Q25" s="282">
        <v>0</v>
      </c>
      <c r="R25" s="290">
        <v>0</v>
      </c>
      <c r="S25" s="280" t="s">
        <v>3423</v>
      </c>
      <c r="T25" s="280" t="s">
        <v>2628</v>
      </c>
      <c r="U25" s="280" t="s">
        <v>3424</v>
      </c>
      <c r="V25" s="280" t="s">
        <v>2964</v>
      </c>
      <c r="W25" s="280" t="s">
        <v>240</v>
      </c>
      <c r="X25" s="280" t="s">
        <v>240</v>
      </c>
      <c r="Y25" s="280" t="s">
        <v>240</v>
      </c>
      <c r="Z25" s="280" t="s">
        <v>240</v>
      </c>
      <c r="AA25" s="280" t="s">
        <v>240</v>
      </c>
      <c r="AB25" s="280" t="s">
        <v>240</v>
      </c>
      <c r="AC25" s="280" t="s">
        <v>240</v>
      </c>
      <c r="AD25" s="280" t="s">
        <v>240</v>
      </c>
      <c r="AE25" s="280" t="str">
        <f>IFERROR(VLOOKUP(A25,ورقة4!A$1:AZ$2000,51,0),"")</f>
        <v>م</v>
      </c>
      <c r="AF25" s="280" t="s">
        <v>240</v>
      </c>
      <c r="AG25" s="280" t="s">
        <v>263</v>
      </c>
      <c r="AH25" s="280" t="s">
        <v>240</v>
      </c>
      <c r="AI25" s="280" t="s">
        <v>240</v>
      </c>
      <c r="AJ25" s="279">
        <v>701989</v>
      </c>
      <c r="AP25" s="223"/>
      <c r="AQ25" s="224"/>
      <c r="AR25" s="224"/>
      <c r="AS25" s="224"/>
      <c r="AT25" s="224"/>
      <c r="AU25" s="225"/>
      <c r="AV25" s="224"/>
      <c r="AW25" s="224"/>
      <c r="AX25" s="224"/>
      <c r="AY25" s="224"/>
      <c r="AZ25" s="226"/>
      <c r="BA25" s="224"/>
      <c r="BB25" s="219"/>
      <c r="BC25" s="219"/>
      <c r="BD25" s="224"/>
      <c r="BE25" s="224"/>
      <c r="BF25" s="227"/>
      <c r="BG25" s="223"/>
      <c r="BH25" s="224"/>
      <c r="BI25" s="224"/>
      <c r="BJ25" s="224"/>
      <c r="BK25" s="224"/>
      <c r="BL25" s="223"/>
      <c r="BM25" s="224"/>
      <c r="BN25" s="223"/>
      <c r="BO25" s="223"/>
      <c r="BP25" s="223"/>
      <c r="BQ25" s="223"/>
      <c r="BR25" s="223"/>
      <c r="BS25" s="224"/>
      <c r="BT25" s="219"/>
      <c r="BU25" s="229"/>
      <c r="BV25" s="219"/>
      <c r="BW25" s="219"/>
      <c r="BX25" s="224"/>
      <c r="BY25" s="224"/>
      <c r="BZ25" s="230"/>
      <c r="CA25" s="229"/>
      <c r="CB25" s="230"/>
      <c r="CC25" s="230"/>
      <c r="CD25" s="230"/>
    </row>
    <row r="26" spans="1:82" ht="30" x14ac:dyDescent="0.25">
      <c r="A26" s="279">
        <v>702122</v>
      </c>
      <c r="B26" s="280" t="s">
        <v>2134</v>
      </c>
      <c r="C26" s="280" t="s">
        <v>2135</v>
      </c>
      <c r="D26" s="280" t="s">
        <v>1359</v>
      </c>
      <c r="E26" s="280" t="s">
        <v>183</v>
      </c>
      <c r="F26" s="281">
        <v>32583</v>
      </c>
      <c r="G26" s="280" t="s">
        <v>2374</v>
      </c>
      <c r="H26" s="280" t="s">
        <v>1290</v>
      </c>
      <c r="I26" s="280" t="s">
        <v>261</v>
      </c>
      <c r="J26" s="280" t="s">
        <v>216</v>
      </c>
      <c r="K26" s="279">
        <v>2008</v>
      </c>
      <c r="L26" s="280" t="s">
        <v>223</v>
      </c>
      <c r="M26" s="280" t="s">
        <v>240</v>
      </c>
      <c r="N26" s="280" t="s">
        <v>240</v>
      </c>
      <c r="O26" s="280" t="str">
        <f>IFERROR(VLOOKUP(A26,'[1]معالجة التسجيل'!A$2:CW$514,101,0),"")</f>
        <v/>
      </c>
      <c r="P26" s="280"/>
      <c r="Q26" s="282">
        <v>0</v>
      </c>
      <c r="R26" s="288"/>
      <c r="S26" s="280" t="s">
        <v>3425</v>
      </c>
      <c r="T26" s="280" t="s">
        <v>3426</v>
      </c>
      <c r="U26" s="280" t="s">
        <v>3427</v>
      </c>
      <c r="V26" s="280" t="s">
        <v>2539</v>
      </c>
      <c r="W26" s="280" t="s">
        <v>240</v>
      </c>
      <c r="X26" s="280" t="s">
        <v>240</v>
      </c>
      <c r="Y26" s="280" t="s">
        <v>240</v>
      </c>
      <c r="Z26" s="280" t="s">
        <v>240</v>
      </c>
      <c r="AA26" s="280" t="s">
        <v>240</v>
      </c>
      <c r="AB26" s="280" t="s">
        <v>240</v>
      </c>
      <c r="AC26" s="280" t="s">
        <v>240</v>
      </c>
      <c r="AD26" s="280" t="s">
        <v>240</v>
      </c>
      <c r="AE26" s="280" t="str">
        <f>IFERROR(VLOOKUP(A26,ورقة4!A$1:AZ$2000,51,0),"")</f>
        <v>م</v>
      </c>
      <c r="AF26" s="280" t="s">
        <v>240</v>
      </c>
      <c r="AG26" s="280" t="s">
        <v>261</v>
      </c>
      <c r="AH26" s="280" t="s">
        <v>240</v>
      </c>
      <c r="AI26" s="280" t="s">
        <v>240</v>
      </c>
      <c r="AJ26" s="279">
        <v>702122</v>
      </c>
      <c r="AP26" s="223"/>
      <c r="AQ26" s="224"/>
      <c r="AR26" s="224"/>
      <c r="AS26" s="224"/>
      <c r="AT26" s="224"/>
      <c r="AU26" s="231"/>
      <c r="AV26" s="224"/>
      <c r="AW26" s="224"/>
      <c r="AX26" s="224"/>
      <c r="AY26" s="224"/>
      <c r="AZ26" s="223"/>
      <c r="BA26" s="224"/>
      <c r="BB26" s="219"/>
      <c r="BC26" s="219"/>
      <c r="BD26" s="224"/>
      <c r="BE26" s="224"/>
      <c r="BF26" s="227"/>
      <c r="BG26" s="223"/>
      <c r="BH26" s="224"/>
      <c r="BI26" s="224"/>
      <c r="BJ26" s="224"/>
      <c r="BK26" s="224"/>
      <c r="BL26" s="223"/>
      <c r="BM26" s="224"/>
      <c r="BN26" s="223"/>
      <c r="BO26" s="223"/>
      <c r="BP26" s="223"/>
      <c r="BQ26" s="223"/>
      <c r="BR26" s="223"/>
      <c r="BS26" s="224"/>
      <c r="BT26" s="219"/>
      <c r="BU26" s="229"/>
      <c r="BV26" s="219"/>
      <c r="BW26" s="219"/>
      <c r="BX26" s="224"/>
      <c r="BY26" s="224"/>
      <c r="BZ26" s="230"/>
      <c r="CA26" s="229"/>
      <c r="CB26" s="230"/>
      <c r="CC26" s="230"/>
      <c r="CD26" s="230"/>
    </row>
    <row r="27" spans="1:82" ht="30" x14ac:dyDescent="0.25">
      <c r="A27" s="279">
        <v>702201</v>
      </c>
      <c r="B27" s="280" t="s">
        <v>539</v>
      </c>
      <c r="C27" s="280" t="s">
        <v>149</v>
      </c>
      <c r="D27" s="280" t="s">
        <v>1327</v>
      </c>
      <c r="E27" s="280" t="s">
        <v>183</v>
      </c>
      <c r="F27" s="281">
        <v>33368</v>
      </c>
      <c r="G27" s="280" t="s">
        <v>224</v>
      </c>
      <c r="H27" s="280" t="s">
        <v>1290</v>
      </c>
      <c r="I27" s="280" t="s">
        <v>263</v>
      </c>
      <c r="J27" s="280" t="s">
        <v>216</v>
      </c>
      <c r="K27" s="279">
        <v>2008</v>
      </c>
      <c r="L27" s="280" t="s">
        <v>224</v>
      </c>
      <c r="M27" s="280" t="s">
        <v>240</v>
      </c>
      <c r="N27" s="280" t="s">
        <v>240</v>
      </c>
      <c r="O27" s="280" t="str">
        <f>IFERROR(VLOOKUP(A27,'[1]معالجة التسجيل'!A$2:CW$514,101,0),"")</f>
        <v>إيقاف</v>
      </c>
      <c r="P27" s="280"/>
      <c r="Q27" s="282">
        <f>IFERROR(VLOOKUP(A27,'[1]معالجة التسجيل'!A$2:EW$514,150,0),"")</f>
        <v>70000</v>
      </c>
      <c r="R27" s="279">
        <v>0</v>
      </c>
      <c r="S27" s="280" t="s">
        <v>3428</v>
      </c>
      <c r="T27" s="280" t="s">
        <v>3429</v>
      </c>
      <c r="U27" s="280" t="s">
        <v>3430</v>
      </c>
      <c r="V27" s="280" t="s">
        <v>2964</v>
      </c>
      <c r="W27" s="280" t="s">
        <v>240</v>
      </c>
      <c r="X27" s="280" t="s">
        <v>240</v>
      </c>
      <c r="Y27" s="280" t="s">
        <v>240</v>
      </c>
      <c r="Z27" s="280" t="s">
        <v>240</v>
      </c>
      <c r="AA27" s="280" t="s">
        <v>240</v>
      </c>
      <c r="AB27" s="280" t="s">
        <v>240</v>
      </c>
      <c r="AC27" s="280" t="s">
        <v>240</v>
      </c>
      <c r="AD27" s="280" t="s">
        <v>240</v>
      </c>
      <c r="AE27" s="280"/>
      <c r="AF27" s="280" t="s">
        <v>240</v>
      </c>
      <c r="AG27" s="280" t="s">
        <v>263</v>
      </c>
      <c r="AH27" s="280" t="s">
        <v>5190</v>
      </c>
      <c r="AI27" s="280" t="s">
        <v>5191</v>
      </c>
      <c r="AJ27" s="279">
        <v>702201</v>
      </c>
      <c r="AP27" s="223"/>
      <c r="AQ27" s="224"/>
      <c r="AR27" s="224"/>
      <c r="AS27" s="224"/>
      <c r="AT27" s="224"/>
      <c r="AU27" s="232"/>
      <c r="AV27" s="224"/>
      <c r="AW27" s="224"/>
      <c r="AX27" s="224"/>
      <c r="AY27" s="224"/>
      <c r="AZ27" s="232"/>
      <c r="BA27" s="224"/>
      <c r="BB27" s="224"/>
      <c r="BC27" s="224"/>
      <c r="BD27" s="224"/>
      <c r="BE27" s="224"/>
      <c r="BF27" s="227"/>
      <c r="BG27" s="224"/>
      <c r="BH27" s="224"/>
      <c r="BI27" s="224"/>
      <c r="BJ27" s="224"/>
      <c r="BK27" s="224"/>
      <c r="BL27" s="224"/>
      <c r="BM27" s="224"/>
      <c r="BN27" s="224"/>
      <c r="BO27" s="224"/>
      <c r="BP27" s="224"/>
      <c r="BQ27" s="224"/>
      <c r="BR27" s="224"/>
      <c r="BS27" s="228"/>
      <c r="BT27" s="224"/>
      <c r="BU27" s="229"/>
      <c r="BV27" s="223"/>
      <c r="BW27" s="224"/>
      <c r="BX27" s="224"/>
      <c r="BY27" s="224"/>
      <c r="BZ27"/>
      <c r="CA27" s="229"/>
      <c r="CB27"/>
      <c r="CC27"/>
      <c r="CD27"/>
    </row>
    <row r="28" spans="1:82" ht="30" x14ac:dyDescent="0.25">
      <c r="A28" s="279">
        <v>702273</v>
      </c>
      <c r="B28" s="280" t="s">
        <v>928</v>
      </c>
      <c r="C28" s="280" t="s">
        <v>147</v>
      </c>
      <c r="D28" s="280" t="s">
        <v>1448</v>
      </c>
      <c r="E28" s="280" t="s">
        <v>184</v>
      </c>
      <c r="F28" s="281">
        <v>26666</v>
      </c>
      <c r="G28" s="280" t="s">
        <v>1329</v>
      </c>
      <c r="H28" s="280" t="s">
        <v>1290</v>
      </c>
      <c r="I28" s="280" t="s">
        <v>262</v>
      </c>
      <c r="J28" s="280" t="s">
        <v>216</v>
      </c>
      <c r="K28" s="279">
        <v>2012</v>
      </c>
      <c r="L28" s="280" t="s">
        <v>215</v>
      </c>
      <c r="M28" s="280" t="s">
        <v>240</v>
      </c>
      <c r="N28" s="280" t="s">
        <v>240</v>
      </c>
      <c r="O28" s="280"/>
      <c r="P28" s="280"/>
      <c r="Q28" s="282">
        <v>0</v>
      </c>
      <c r="R28" s="279">
        <v>0</v>
      </c>
      <c r="S28" s="280" t="s">
        <v>3431</v>
      </c>
      <c r="T28" s="280" t="s">
        <v>3432</v>
      </c>
      <c r="U28" s="280" t="s">
        <v>3433</v>
      </c>
      <c r="V28" s="280" t="s">
        <v>2539</v>
      </c>
      <c r="W28" s="280" t="s">
        <v>240</v>
      </c>
      <c r="X28" s="280" t="s">
        <v>240</v>
      </c>
      <c r="Y28" s="280" t="s">
        <v>240</v>
      </c>
      <c r="Z28" s="280" t="s">
        <v>240</v>
      </c>
      <c r="AA28" s="280" t="s">
        <v>240</v>
      </c>
      <c r="AB28" s="280" t="s">
        <v>240</v>
      </c>
      <c r="AC28" s="280" t="s">
        <v>240</v>
      </c>
      <c r="AD28" s="280" t="s">
        <v>240</v>
      </c>
      <c r="AE28" s="280"/>
      <c r="AF28" s="280" t="s">
        <v>240</v>
      </c>
      <c r="AG28" s="280" t="s">
        <v>468</v>
      </c>
      <c r="AH28" s="280" t="s">
        <v>240</v>
      </c>
      <c r="AI28" s="280" t="s">
        <v>5194</v>
      </c>
      <c r="AJ28" s="279">
        <v>702273</v>
      </c>
      <c r="AP28" s="223"/>
      <c r="AQ28" s="224"/>
      <c r="AR28" s="224"/>
      <c r="AS28" s="224"/>
      <c r="AT28" s="224"/>
      <c r="AU28" s="232"/>
      <c r="AV28" s="224"/>
      <c r="AW28" s="224"/>
      <c r="AX28" s="224"/>
      <c r="AY28" s="224"/>
      <c r="AZ28" s="232"/>
      <c r="BA28" s="224"/>
      <c r="BB28" s="224"/>
      <c r="BC28" s="224"/>
      <c r="BD28" s="224"/>
      <c r="BE28" s="224"/>
      <c r="BF28" s="227"/>
      <c r="BG28" s="224"/>
      <c r="BH28" s="224"/>
      <c r="BI28" s="224"/>
      <c r="BJ28" s="224"/>
      <c r="BK28" s="224"/>
      <c r="BL28" s="224"/>
      <c r="BM28" s="224"/>
      <c r="BN28" s="224"/>
      <c r="BO28" s="224"/>
      <c r="BP28" s="224"/>
      <c r="BQ28" s="224"/>
      <c r="BR28" s="224"/>
      <c r="BS28" s="228"/>
      <c r="BT28" s="224"/>
      <c r="BU28" s="229"/>
      <c r="BV28" s="223"/>
      <c r="BW28" s="224"/>
      <c r="BX28" s="224"/>
      <c r="BY28" s="224"/>
      <c r="BZ28"/>
      <c r="CA28" s="229"/>
      <c r="CB28"/>
      <c r="CC28"/>
      <c r="CD28"/>
    </row>
    <row r="29" spans="1:82" ht="75" x14ac:dyDescent="0.25">
      <c r="A29" s="279">
        <v>702289</v>
      </c>
      <c r="B29" s="280" t="s">
        <v>929</v>
      </c>
      <c r="C29" s="280" t="s">
        <v>141</v>
      </c>
      <c r="D29" s="280" t="s">
        <v>1330</v>
      </c>
      <c r="E29" s="280" t="s">
        <v>183</v>
      </c>
      <c r="F29" s="281">
        <v>34350</v>
      </c>
      <c r="G29" s="280" t="s">
        <v>1331</v>
      </c>
      <c r="H29" s="280" t="s">
        <v>1290</v>
      </c>
      <c r="I29" s="280" t="s">
        <v>466</v>
      </c>
      <c r="J29" s="280" t="s">
        <v>216</v>
      </c>
      <c r="K29" s="279">
        <v>2011</v>
      </c>
      <c r="L29" s="280" t="s">
        <v>213</v>
      </c>
      <c r="M29" s="280" t="s">
        <v>240</v>
      </c>
      <c r="N29" s="280" t="s">
        <v>240</v>
      </c>
      <c r="O29" s="280"/>
      <c r="P29" s="280"/>
      <c r="Q29" s="282">
        <v>0</v>
      </c>
      <c r="R29" s="282"/>
      <c r="S29" s="280" t="s">
        <v>3009</v>
      </c>
      <c r="T29" s="280" t="s">
        <v>3010</v>
      </c>
      <c r="U29" s="280" t="s">
        <v>3011</v>
      </c>
      <c r="V29" s="280" t="s">
        <v>3012</v>
      </c>
      <c r="W29" s="280" t="s">
        <v>240</v>
      </c>
      <c r="X29" s="280" t="s">
        <v>240</v>
      </c>
      <c r="Y29" s="280" t="s">
        <v>240</v>
      </c>
      <c r="Z29" s="280" t="s">
        <v>240</v>
      </c>
      <c r="AA29" s="280" t="s">
        <v>240</v>
      </c>
      <c r="AB29" s="280" t="s">
        <v>240</v>
      </c>
      <c r="AC29" s="280" t="s">
        <v>240</v>
      </c>
      <c r="AD29" s="280" t="s">
        <v>4495</v>
      </c>
      <c r="AE29" s="280"/>
      <c r="AF29" s="280" t="s">
        <v>2044</v>
      </c>
      <c r="AG29" s="280" t="s">
        <v>466</v>
      </c>
      <c r="AH29" s="280" t="s">
        <v>5190</v>
      </c>
      <c r="AI29" s="280" t="s">
        <v>240</v>
      </c>
      <c r="AJ29" s="279">
        <v>702289</v>
      </c>
      <c r="AP29" s="223"/>
      <c r="AQ29" s="224"/>
      <c r="AR29" s="224"/>
      <c r="AS29" s="224"/>
      <c r="AT29" s="224"/>
      <c r="AU29" s="225"/>
      <c r="AV29" s="224"/>
      <c r="AW29" s="224"/>
      <c r="AX29" s="224"/>
      <c r="AY29" s="224"/>
      <c r="AZ29" s="226"/>
      <c r="BA29" s="224"/>
      <c r="BB29" s="219"/>
      <c r="BC29" s="219"/>
      <c r="BD29" s="224"/>
      <c r="BE29" s="224"/>
      <c r="BF29" s="227"/>
      <c r="BG29" s="223"/>
      <c r="BH29" s="224"/>
      <c r="BI29" s="224"/>
      <c r="BJ29" s="224"/>
      <c r="BK29" s="224"/>
      <c r="BL29" s="223"/>
      <c r="BM29" s="224"/>
      <c r="BN29" s="223"/>
      <c r="BO29" s="223"/>
      <c r="BP29" s="223"/>
      <c r="BQ29" s="223"/>
      <c r="BR29" s="223"/>
      <c r="BS29" s="224"/>
      <c r="BT29" s="219"/>
      <c r="BU29" s="229"/>
      <c r="BV29" s="219"/>
      <c r="BW29" s="219"/>
      <c r="BX29" s="224"/>
      <c r="BY29" s="224"/>
      <c r="BZ29" s="230"/>
      <c r="CA29" s="229"/>
      <c r="CB29" s="230"/>
      <c r="CC29" s="230"/>
      <c r="CD29" s="230"/>
    </row>
    <row r="30" spans="1:82" ht="30" x14ac:dyDescent="0.25">
      <c r="A30" s="279">
        <v>702303</v>
      </c>
      <c r="B30" s="280" t="s">
        <v>1043</v>
      </c>
      <c r="C30" s="280" t="s">
        <v>94</v>
      </c>
      <c r="D30" s="280" t="s">
        <v>1332</v>
      </c>
      <c r="E30" s="280" t="s">
        <v>184</v>
      </c>
      <c r="F30" s="281">
        <v>34318</v>
      </c>
      <c r="G30" s="280" t="s">
        <v>213</v>
      </c>
      <c r="H30" s="280" t="s">
        <v>1290</v>
      </c>
      <c r="I30" s="280" t="s">
        <v>466</v>
      </c>
      <c r="J30" s="280" t="s">
        <v>216</v>
      </c>
      <c r="K30" s="279">
        <v>2011</v>
      </c>
      <c r="L30" s="280" t="s">
        <v>213</v>
      </c>
      <c r="M30" s="280" t="s">
        <v>240</v>
      </c>
      <c r="N30" s="280" t="s">
        <v>240</v>
      </c>
      <c r="O30" s="280" t="str">
        <f>IFERROR(VLOOKUP(A30,'[1]معالجة التسجيل'!A$2:CW$514,101,0),"")</f>
        <v/>
      </c>
      <c r="P30" s="280"/>
      <c r="Q30" s="282">
        <v>0</v>
      </c>
      <c r="R30" s="279">
        <v>0</v>
      </c>
      <c r="S30" s="280" t="s">
        <v>3436</v>
      </c>
      <c r="T30" s="280" t="s">
        <v>3395</v>
      </c>
      <c r="U30" s="280" t="s">
        <v>3437</v>
      </c>
      <c r="V30" s="280" t="s">
        <v>2531</v>
      </c>
      <c r="W30" s="280" t="s">
        <v>240</v>
      </c>
      <c r="X30" s="280" t="s">
        <v>240</v>
      </c>
      <c r="Y30" s="280" t="s">
        <v>240</v>
      </c>
      <c r="Z30" s="280" t="s">
        <v>240</v>
      </c>
      <c r="AA30" s="280" t="s">
        <v>240</v>
      </c>
      <c r="AB30" s="280" t="s">
        <v>240</v>
      </c>
      <c r="AC30" s="280" t="s">
        <v>240</v>
      </c>
      <c r="AD30" s="280" t="s">
        <v>240</v>
      </c>
      <c r="AE30" s="280" t="str">
        <f>IFERROR(VLOOKUP(A30,ورقة4!A$1:AZ$2000,51,0),"")</f>
        <v>م</v>
      </c>
      <c r="AF30" s="280" t="s">
        <v>240</v>
      </c>
      <c r="AG30" s="280" t="s">
        <v>466</v>
      </c>
      <c r="AH30" s="280" t="s">
        <v>240</v>
      </c>
      <c r="AI30" s="280" t="s">
        <v>5191</v>
      </c>
      <c r="AJ30" s="279">
        <v>702303</v>
      </c>
      <c r="AP30" s="223"/>
      <c r="AQ30" s="224"/>
      <c r="AR30" s="224"/>
      <c r="AS30" s="224"/>
      <c r="AT30" s="224"/>
      <c r="AU30" s="231"/>
      <c r="AV30" s="224"/>
      <c r="AW30" s="224"/>
      <c r="AX30" s="224"/>
      <c r="AY30" s="224"/>
      <c r="AZ30" s="223"/>
      <c r="BA30" s="224"/>
      <c r="BB30" s="219"/>
      <c r="BC30" s="219"/>
      <c r="BD30" s="224"/>
      <c r="BE30" s="224"/>
      <c r="BF30" s="227"/>
      <c r="BG30" s="223"/>
      <c r="BH30" s="224"/>
      <c r="BI30" s="224"/>
      <c r="BJ30" s="224"/>
      <c r="BK30" s="224"/>
      <c r="BL30" s="223"/>
      <c r="BM30" s="224"/>
      <c r="BN30" s="223"/>
      <c r="BO30" s="223"/>
      <c r="BP30" s="223"/>
      <c r="BQ30" s="223"/>
      <c r="BR30" s="223"/>
      <c r="BS30" s="224"/>
      <c r="BT30" s="219"/>
      <c r="BU30" s="229"/>
      <c r="BV30" s="219"/>
      <c r="BW30" s="219"/>
      <c r="BX30" s="224"/>
      <c r="BY30" s="224"/>
      <c r="BZ30" s="230"/>
      <c r="CA30" s="229"/>
      <c r="CB30" s="230"/>
      <c r="CC30" s="230"/>
      <c r="CD30" s="230"/>
    </row>
    <row r="31" spans="1:82" ht="15" x14ac:dyDescent="0.25">
      <c r="A31" s="279">
        <v>702482</v>
      </c>
      <c r="B31" s="280" t="s">
        <v>5204</v>
      </c>
      <c r="C31" s="280" t="s">
        <v>119</v>
      </c>
      <c r="D31" s="283"/>
      <c r="E31" s="280" t="s">
        <v>240</v>
      </c>
      <c r="F31" s="280" t="s">
        <v>240</v>
      </c>
      <c r="G31" s="283"/>
      <c r="H31" s="283"/>
      <c r="I31" s="280" t="s">
        <v>262</v>
      </c>
      <c r="J31" s="283"/>
      <c r="K31" s="283"/>
      <c r="L31" s="283"/>
      <c r="M31" s="283"/>
      <c r="N31" s="283"/>
      <c r="O31" s="280"/>
      <c r="P31" s="283"/>
      <c r="Q31" s="282">
        <v>0</v>
      </c>
      <c r="R31" s="283"/>
      <c r="S31" s="283"/>
      <c r="T31" s="283"/>
      <c r="U31" s="283"/>
      <c r="V31" s="283"/>
      <c r="W31" s="283"/>
      <c r="X31" s="283"/>
      <c r="Y31" s="283"/>
      <c r="Z31" s="283"/>
      <c r="AA31" s="283"/>
      <c r="AB31" s="283"/>
      <c r="AC31" s="283"/>
      <c r="AD31" s="283"/>
      <c r="AE31" s="280"/>
      <c r="AF31" s="283"/>
      <c r="AG31" s="283"/>
      <c r="AH31" s="283"/>
      <c r="AI31" s="283"/>
      <c r="AJ31" s="283"/>
      <c r="AP31" s="223"/>
      <c r="AQ31" s="224"/>
      <c r="AR31" s="224"/>
      <c r="AS31" s="224"/>
      <c r="AT31" s="224"/>
      <c r="AU31" s="231"/>
      <c r="AV31" s="224"/>
      <c r="AW31" s="224"/>
      <c r="AX31" s="224"/>
      <c r="AY31" s="224"/>
      <c r="AZ31" s="223"/>
      <c r="BA31" s="224"/>
      <c r="BB31" s="219"/>
      <c r="BC31" s="219"/>
      <c r="BD31" s="224"/>
      <c r="BE31" s="224"/>
      <c r="BF31" s="227"/>
      <c r="BG31" s="232"/>
      <c r="BH31" s="224"/>
      <c r="BI31" s="224"/>
      <c r="BJ31" s="224"/>
      <c r="BK31" s="224"/>
      <c r="BL31" s="223"/>
      <c r="BM31" s="224"/>
      <c r="BN31" s="223"/>
      <c r="BO31" s="223"/>
      <c r="BP31" s="223"/>
      <c r="BQ31" s="223"/>
      <c r="BR31" s="223"/>
      <c r="BS31" s="224"/>
      <c r="BT31" s="219"/>
      <c r="BU31" s="229"/>
      <c r="BV31" s="219"/>
      <c r="BW31" s="219"/>
      <c r="BX31" s="224"/>
      <c r="BY31" s="224"/>
      <c r="BZ31" s="230"/>
      <c r="CA31" s="229"/>
      <c r="CB31" s="230"/>
      <c r="CC31" s="230"/>
      <c r="CD31" s="230"/>
    </row>
    <row r="32" spans="1:82" ht="75" x14ac:dyDescent="0.25">
      <c r="A32" s="279">
        <v>702553</v>
      </c>
      <c r="B32" s="280" t="s">
        <v>2368</v>
      </c>
      <c r="C32" s="280" t="s">
        <v>441</v>
      </c>
      <c r="D32" s="280" t="s">
        <v>1338</v>
      </c>
      <c r="E32" s="280" t="s">
        <v>183</v>
      </c>
      <c r="F32" s="281">
        <v>30909</v>
      </c>
      <c r="G32" s="280" t="s">
        <v>4497</v>
      </c>
      <c r="H32" s="280" t="s">
        <v>1290</v>
      </c>
      <c r="I32" s="280" t="s">
        <v>263</v>
      </c>
      <c r="J32" s="280" t="s">
        <v>216</v>
      </c>
      <c r="K32" s="279">
        <v>2003</v>
      </c>
      <c r="L32" s="280" t="s">
        <v>227</v>
      </c>
      <c r="M32" s="280" t="s">
        <v>240</v>
      </c>
      <c r="N32" s="280" t="s">
        <v>240</v>
      </c>
      <c r="O32" s="280"/>
      <c r="P32" s="280"/>
      <c r="Q32" s="282">
        <v>0</v>
      </c>
      <c r="R32" s="290">
        <v>0</v>
      </c>
      <c r="S32" s="280" t="s">
        <v>3440</v>
      </c>
      <c r="T32" s="280" t="s">
        <v>3441</v>
      </c>
      <c r="U32" s="280" t="s">
        <v>2568</v>
      </c>
      <c r="V32" s="280" t="s">
        <v>3442</v>
      </c>
      <c r="W32" s="280" t="s">
        <v>240</v>
      </c>
      <c r="X32" s="280" t="s">
        <v>240</v>
      </c>
      <c r="Y32" s="280" t="s">
        <v>240</v>
      </c>
      <c r="Z32" s="280" t="s">
        <v>240</v>
      </c>
      <c r="AA32" s="280" t="s">
        <v>240</v>
      </c>
      <c r="AB32" s="280" t="s">
        <v>240</v>
      </c>
      <c r="AC32" s="280" t="s">
        <v>240</v>
      </c>
      <c r="AD32" s="280" t="s">
        <v>4495</v>
      </c>
      <c r="AE32" s="280"/>
      <c r="AF32" s="280" t="s">
        <v>240</v>
      </c>
      <c r="AG32" s="280" t="s">
        <v>239</v>
      </c>
      <c r="AH32" s="280" t="s">
        <v>5190</v>
      </c>
      <c r="AI32" s="280" t="s">
        <v>5192</v>
      </c>
      <c r="AJ32" s="279">
        <v>702553</v>
      </c>
      <c r="AP32" s="223"/>
      <c r="AQ32" s="224"/>
      <c r="AR32" s="224"/>
      <c r="AS32" s="224"/>
      <c r="AT32" s="224"/>
      <c r="AU32" s="231"/>
      <c r="AV32" s="224"/>
      <c r="AW32" s="224"/>
      <c r="AX32" s="224"/>
      <c r="AY32" s="224"/>
      <c r="AZ32" s="223"/>
      <c r="BA32" s="224"/>
      <c r="BB32" s="219"/>
      <c r="BC32" s="219"/>
      <c r="BD32" s="224"/>
      <c r="BE32" s="224"/>
      <c r="BF32" s="227"/>
      <c r="BG32" s="223"/>
      <c r="BH32" s="224"/>
      <c r="BI32" s="224"/>
      <c r="BJ32" s="224"/>
      <c r="BK32" s="224"/>
      <c r="BL32" s="223"/>
      <c r="BM32" s="224"/>
      <c r="BN32" s="223"/>
      <c r="BO32" s="223"/>
      <c r="BP32" s="223"/>
      <c r="BQ32" s="223"/>
      <c r="BR32" s="223"/>
      <c r="BS32" s="224"/>
      <c r="BT32" s="219"/>
      <c r="BU32" s="229"/>
      <c r="BV32" s="219"/>
      <c r="BW32" s="219"/>
      <c r="BX32" s="224"/>
      <c r="BY32" s="224"/>
      <c r="BZ32" s="230"/>
      <c r="CA32" s="229"/>
      <c r="CB32" s="230"/>
      <c r="CC32" s="230"/>
      <c r="CD32" s="230"/>
    </row>
    <row r="33" spans="1:82" ht="30" x14ac:dyDescent="0.25">
      <c r="A33" s="279">
        <v>702565</v>
      </c>
      <c r="B33" s="280" t="s">
        <v>930</v>
      </c>
      <c r="C33" s="280" t="s">
        <v>121</v>
      </c>
      <c r="D33" s="280" t="s">
        <v>1750</v>
      </c>
      <c r="E33" s="280" t="s">
        <v>184</v>
      </c>
      <c r="F33" s="281">
        <v>31048</v>
      </c>
      <c r="G33" s="280" t="s">
        <v>1299</v>
      </c>
      <c r="H33" s="280" t="s">
        <v>1318</v>
      </c>
      <c r="I33" s="280" t="s">
        <v>466</v>
      </c>
      <c r="J33" s="280" t="s">
        <v>216</v>
      </c>
      <c r="K33" s="279">
        <v>2012</v>
      </c>
      <c r="L33" s="280" t="s">
        <v>228</v>
      </c>
      <c r="M33" s="280" t="s">
        <v>240</v>
      </c>
      <c r="N33" s="280" t="s">
        <v>240</v>
      </c>
      <c r="O33" s="280"/>
      <c r="P33" s="280"/>
      <c r="Q33" s="282">
        <v>0</v>
      </c>
      <c r="R33" s="279">
        <v>0</v>
      </c>
      <c r="S33" s="280" t="s">
        <v>3443</v>
      </c>
      <c r="T33" s="280" t="s">
        <v>2876</v>
      </c>
      <c r="U33" s="280" t="s">
        <v>3444</v>
      </c>
      <c r="V33" s="280" t="s">
        <v>3445</v>
      </c>
      <c r="W33" s="280" t="s">
        <v>240</v>
      </c>
      <c r="X33" s="280" t="s">
        <v>240</v>
      </c>
      <c r="Y33" s="280" t="s">
        <v>240</v>
      </c>
      <c r="Z33" s="280" t="s">
        <v>240</v>
      </c>
      <c r="AA33" s="280" t="s">
        <v>240</v>
      </c>
      <c r="AB33" s="280" t="s">
        <v>240</v>
      </c>
      <c r="AC33" s="280" t="s">
        <v>240</v>
      </c>
      <c r="AD33" s="280" t="s">
        <v>240</v>
      </c>
      <c r="AE33" s="280"/>
      <c r="AF33" s="280" t="s">
        <v>240</v>
      </c>
      <c r="AG33" s="280" t="s">
        <v>466</v>
      </c>
      <c r="AH33" s="280" t="s">
        <v>240</v>
      </c>
      <c r="AI33" s="280" t="s">
        <v>240</v>
      </c>
      <c r="AJ33" s="279">
        <v>702565</v>
      </c>
      <c r="AP33" s="223"/>
      <c r="AQ33" s="224"/>
      <c r="AR33" s="224"/>
      <c r="AS33" s="224"/>
      <c r="AT33" s="224"/>
      <c r="AU33" s="232"/>
      <c r="AV33" s="224"/>
      <c r="AW33" s="224"/>
      <c r="AX33" s="224"/>
      <c r="AY33" s="224"/>
      <c r="AZ33" s="232"/>
      <c r="BA33" s="224"/>
      <c r="BB33" s="224"/>
      <c r="BC33" s="224"/>
      <c r="BD33" s="224"/>
      <c r="BE33" s="224"/>
      <c r="BF33" s="227"/>
      <c r="BG33" s="224"/>
      <c r="BH33" s="224"/>
      <c r="BI33" s="224"/>
      <c r="BJ33" s="224"/>
      <c r="BK33" s="224"/>
      <c r="BL33" s="224"/>
      <c r="BM33" s="224"/>
      <c r="BN33" s="224"/>
      <c r="BO33" s="224"/>
      <c r="BP33" s="224"/>
      <c r="BQ33" s="224"/>
      <c r="BR33" s="224"/>
      <c r="BS33" s="228"/>
      <c r="BT33" s="224"/>
      <c r="BU33" s="229"/>
      <c r="BV33" s="223"/>
      <c r="BW33" s="224"/>
      <c r="BX33" s="224"/>
      <c r="BY33" s="224"/>
      <c r="BZ33"/>
      <c r="CA33" s="229"/>
      <c r="CB33"/>
      <c r="CC33"/>
      <c r="CD33"/>
    </row>
    <row r="34" spans="1:82" ht="45" x14ac:dyDescent="0.25">
      <c r="A34" s="279">
        <v>702598</v>
      </c>
      <c r="B34" s="280" t="s">
        <v>732</v>
      </c>
      <c r="C34" s="280" t="s">
        <v>74</v>
      </c>
      <c r="D34" s="280" t="s">
        <v>1340</v>
      </c>
      <c r="E34" s="280" t="s">
        <v>183</v>
      </c>
      <c r="F34" s="289">
        <v>28008</v>
      </c>
      <c r="G34" s="280" t="s">
        <v>1341</v>
      </c>
      <c r="H34" s="280" t="s">
        <v>1290</v>
      </c>
      <c r="I34" s="280" t="s">
        <v>467</v>
      </c>
      <c r="J34" s="280" t="s">
        <v>216</v>
      </c>
      <c r="K34" s="290">
        <v>1995</v>
      </c>
      <c r="L34" s="280" t="s">
        <v>213</v>
      </c>
      <c r="M34" s="280" t="s">
        <v>240</v>
      </c>
      <c r="N34" s="280" t="s">
        <v>240</v>
      </c>
      <c r="O34" s="280" t="str">
        <f>IFERROR(VLOOKUP(A34,'[1]معالجة التسجيل'!A$2:CW$514,101,0),"")</f>
        <v/>
      </c>
      <c r="P34" s="280"/>
      <c r="Q34" s="282">
        <v>0</v>
      </c>
      <c r="R34" s="282"/>
      <c r="S34" s="280" t="s">
        <v>3446</v>
      </c>
      <c r="T34" s="280" t="s">
        <v>3447</v>
      </c>
      <c r="U34" s="280" t="s">
        <v>3448</v>
      </c>
      <c r="V34" s="280" t="s">
        <v>3449</v>
      </c>
      <c r="W34" s="280" t="s">
        <v>240</v>
      </c>
      <c r="X34" s="280" t="s">
        <v>240</v>
      </c>
      <c r="Y34" s="280" t="s">
        <v>240</v>
      </c>
      <c r="Z34" s="280" t="s">
        <v>240</v>
      </c>
      <c r="AA34" s="280" t="s">
        <v>240</v>
      </c>
      <c r="AB34" s="280" t="s">
        <v>240</v>
      </c>
      <c r="AC34" s="280" t="s">
        <v>240</v>
      </c>
      <c r="AD34" s="280" t="s">
        <v>240</v>
      </c>
      <c r="AE34" s="280" t="str">
        <f>IFERROR(VLOOKUP(A34,ورقة4!A$1:AZ$2000,51,0),"")</f>
        <v>م</v>
      </c>
      <c r="AF34" s="280" t="s">
        <v>240</v>
      </c>
      <c r="AG34" s="280" t="s">
        <v>262</v>
      </c>
      <c r="AH34" s="280" t="s">
        <v>240</v>
      </c>
      <c r="AI34" s="280" t="s">
        <v>240</v>
      </c>
      <c r="AJ34" s="279">
        <v>702598</v>
      </c>
      <c r="AP34" s="223"/>
      <c r="AQ34" s="224"/>
      <c r="AR34" s="224"/>
      <c r="AS34" s="224"/>
      <c r="AT34" s="224"/>
      <c r="AU34" s="225"/>
      <c r="AV34" s="224"/>
      <c r="AW34" s="224"/>
      <c r="AX34" s="224"/>
      <c r="AY34" s="224"/>
      <c r="AZ34" s="226"/>
      <c r="BA34" s="224"/>
      <c r="BB34" s="219"/>
      <c r="BC34" s="219"/>
      <c r="BD34" s="224"/>
      <c r="BE34" s="224"/>
      <c r="BF34" s="227"/>
      <c r="BG34" s="223"/>
      <c r="BH34" s="224"/>
      <c r="BI34" s="224"/>
      <c r="BJ34" s="224"/>
      <c r="BK34" s="224"/>
      <c r="BL34" s="223"/>
      <c r="BM34" s="224"/>
      <c r="BN34" s="223"/>
      <c r="BO34" s="223"/>
      <c r="BP34" s="223"/>
      <c r="BQ34" s="223"/>
      <c r="BR34" s="223"/>
      <c r="BS34" s="224"/>
      <c r="BT34" s="219"/>
      <c r="BU34" s="229"/>
      <c r="BV34" s="219"/>
      <c r="BW34" s="219"/>
      <c r="BX34" s="224"/>
      <c r="BY34" s="224"/>
      <c r="BZ34" s="230"/>
      <c r="CA34" s="229"/>
      <c r="CB34" s="230"/>
      <c r="CC34" s="230"/>
      <c r="CD34" s="230"/>
    </row>
    <row r="35" spans="1:82" ht="30" x14ac:dyDescent="0.25">
      <c r="A35" s="279">
        <v>702599</v>
      </c>
      <c r="B35" s="280" t="s">
        <v>931</v>
      </c>
      <c r="C35" s="280" t="s">
        <v>436</v>
      </c>
      <c r="D35" s="280" t="s">
        <v>1342</v>
      </c>
      <c r="E35" s="280" t="s">
        <v>183</v>
      </c>
      <c r="F35" s="281">
        <v>34336</v>
      </c>
      <c r="G35" s="280" t="s">
        <v>1301</v>
      </c>
      <c r="H35" s="280" t="s">
        <v>1290</v>
      </c>
      <c r="I35" s="280" t="s">
        <v>262</v>
      </c>
      <c r="J35" s="280" t="s">
        <v>216</v>
      </c>
      <c r="K35" s="279">
        <v>2013</v>
      </c>
      <c r="L35" s="280" t="s">
        <v>215</v>
      </c>
      <c r="M35" s="280" t="s">
        <v>240</v>
      </c>
      <c r="N35" s="280" t="s">
        <v>240</v>
      </c>
      <c r="O35" s="280"/>
      <c r="P35" s="280"/>
      <c r="Q35" s="282">
        <v>0</v>
      </c>
      <c r="R35" s="290">
        <v>0</v>
      </c>
      <c r="S35" s="280" t="s">
        <v>3450</v>
      </c>
      <c r="T35" s="280" t="s">
        <v>3451</v>
      </c>
      <c r="U35" s="280" t="s">
        <v>3452</v>
      </c>
      <c r="V35" s="280" t="s">
        <v>3453</v>
      </c>
      <c r="W35" s="280" t="s">
        <v>240</v>
      </c>
      <c r="X35" s="280" t="s">
        <v>240</v>
      </c>
      <c r="Y35" s="280" t="s">
        <v>240</v>
      </c>
      <c r="Z35" s="280" t="s">
        <v>240</v>
      </c>
      <c r="AA35" s="280" t="s">
        <v>240</v>
      </c>
      <c r="AB35" s="280" t="s">
        <v>240</v>
      </c>
      <c r="AC35" s="280" t="s">
        <v>2044</v>
      </c>
      <c r="AD35" s="280" t="s">
        <v>240</v>
      </c>
      <c r="AE35" s="280"/>
      <c r="AF35" s="280" t="s">
        <v>240</v>
      </c>
      <c r="AG35" s="280" t="s">
        <v>262</v>
      </c>
      <c r="AH35" s="280" t="s">
        <v>5190</v>
      </c>
      <c r="AI35" s="280" t="s">
        <v>240</v>
      </c>
      <c r="AJ35" s="279">
        <v>702599</v>
      </c>
      <c r="AP35" s="223"/>
      <c r="AQ35" s="224"/>
      <c r="AR35" s="224"/>
      <c r="AS35" s="224"/>
      <c r="AT35" s="224"/>
      <c r="AU35" s="231"/>
      <c r="AV35" s="224"/>
      <c r="AW35" s="224"/>
      <c r="AX35" s="224"/>
      <c r="AY35" s="224"/>
      <c r="AZ35" s="223"/>
      <c r="BA35" s="224"/>
      <c r="BB35" s="219"/>
      <c r="BC35" s="219"/>
      <c r="BD35" s="224"/>
      <c r="BE35" s="224"/>
      <c r="BF35" s="227"/>
      <c r="BG35" s="223"/>
      <c r="BH35" s="224"/>
      <c r="BI35" s="224"/>
      <c r="BJ35" s="224"/>
      <c r="BK35" s="224"/>
      <c r="BL35" s="223"/>
      <c r="BM35" s="224"/>
      <c r="BN35" s="223"/>
      <c r="BO35" s="223"/>
      <c r="BP35" s="223"/>
      <c r="BQ35" s="223"/>
      <c r="BR35" s="223"/>
      <c r="BS35" s="224"/>
      <c r="BT35" s="219"/>
      <c r="BU35" s="229"/>
      <c r="BV35" s="219"/>
      <c r="BW35" s="219"/>
      <c r="BX35" s="224"/>
      <c r="BY35" s="224"/>
      <c r="BZ35" s="230"/>
      <c r="CA35" s="229"/>
      <c r="CB35" s="230"/>
      <c r="CC35" s="230"/>
      <c r="CD35" s="230"/>
    </row>
    <row r="36" spans="1:82" ht="75" x14ac:dyDescent="0.25">
      <c r="A36" s="279">
        <v>702624</v>
      </c>
      <c r="B36" s="280" t="s">
        <v>1044</v>
      </c>
      <c r="C36" s="280" t="s">
        <v>142</v>
      </c>
      <c r="D36" s="280" t="s">
        <v>1564</v>
      </c>
      <c r="E36" s="280" t="s">
        <v>183</v>
      </c>
      <c r="F36" s="281">
        <v>33970</v>
      </c>
      <c r="G36" s="280" t="s">
        <v>1308</v>
      </c>
      <c r="H36" s="280" t="s">
        <v>1290</v>
      </c>
      <c r="I36" s="280" t="s">
        <v>263</v>
      </c>
      <c r="J36" s="280" t="s">
        <v>216</v>
      </c>
      <c r="K36" s="279">
        <v>2013</v>
      </c>
      <c r="L36" s="280" t="s">
        <v>215</v>
      </c>
      <c r="M36" s="280" t="s">
        <v>240</v>
      </c>
      <c r="N36" s="280" t="s">
        <v>240</v>
      </c>
      <c r="O36" s="280" t="str">
        <f>IFERROR(VLOOKUP(A36,'[1]معالجة التسجيل'!A$2:CW$514,101,0),"")</f>
        <v>إيقاف</v>
      </c>
      <c r="P36" s="280"/>
      <c r="Q36" s="282">
        <f>IFERROR(VLOOKUP(A36,'[1]معالجة التسجيل'!A$2:EW$514,150,0),"")</f>
        <v>70000</v>
      </c>
      <c r="R36" s="279">
        <v>0</v>
      </c>
      <c r="S36" s="280" t="s">
        <v>3454</v>
      </c>
      <c r="T36" s="280" t="s">
        <v>3455</v>
      </c>
      <c r="U36" s="280" t="s">
        <v>3456</v>
      </c>
      <c r="V36" s="280" t="s">
        <v>3457</v>
      </c>
      <c r="W36" s="280" t="s">
        <v>240</v>
      </c>
      <c r="X36" s="280" t="s">
        <v>240</v>
      </c>
      <c r="Y36" s="280" t="s">
        <v>240</v>
      </c>
      <c r="Z36" s="280" t="s">
        <v>240</v>
      </c>
      <c r="AA36" s="280" t="s">
        <v>240</v>
      </c>
      <c r="AB36" s="280" t="s">
        <v>240</v>
      </c>
      <c r="AC36" s="280" t="s">
        <v>240</v>
      </c>
      <c r="AD36" s="280" t="s">
        <v>4495</v>
      </c>
      <c r="AE36" s="280"/>
      <c r="AF36" s="280" t="s">
        <v>240</v>
      </c>
      <c r="AG36" s="280" t="s">
        <v>263</v>
      </c>
      <c r="AH36" s="280" t="s">
        <v>5190</v>
      </c>
      <c r="AI36" s="280" t="s">
        <v>5191</v>
      </c>
      <c r="AJ36" s="279">
        <v>702624</v>
      </c>
      <c r="AP36" s="223"/>
      <c r="AQ36" s="224"/>
      <c r="AR36" s="224"/>
      <c r="AS36" s="224"/>
      <c r="AT36" s="224"/>
      <c r="AU36" s="232"/>
      <c r="AV36" s="224"/>
      <c r="AW36" s="224"/>
      <c r="AX36" s="224"/>
      <c r="AY36" s="224"/>
      <c r="AZ36" s="232"/>
      <c r="BA36" s="224"/>
      <c r="BB36" s="224"/>
      <c r="BC36" s="224"/>
      <c r="BD36" s="224"/>
      <c r="BE36" s="224"/>
      <c r="BF36" s="227"/>
      <c r="BG36" s="224"/>
      <c r="BH36" s="224"/>
      <c r="BI36" s="224"/>
      <c r="BJ36" s="224"/>
      <c r="BK36" s="224"/>
      <c r="BL36" s="224"/>
      <c r="BM36" s="224"/>
      <c r="BN36" s="224"/>
      <c r="BO36" s="224"/>
      <c r="BP36" s="224"/>
      <c r="BQ36" s="224"/>
      <c r="BR36" s="224"/>
      <c r="BS36" s="228"/>
      <c r="BT36" s="224"/>
      <c r="BU36" s="229"/>
      <c r="BV36" s="223"/>
      <c r="BW36" s="224"/>
      <c r="BX36" s="224"/>
      <c r="BY36" s="224"/>
      <c r="BZ36"/>
      <c r="CA36" s="229"/>
      <c r="CB36"/>
      <c r="CC36"/>
      <c r="CD36"/>
    </row>
    <row r="37" spans="1:82" ht="30" x14ac:dyDescent="0.25">
      <c r="A37" s="279">
        <v>702656</v>
      </c>
      <c r="B37" s="280" t="s">
        <v>2117</v>
      </c>
      <c r="C37" s="280" t="s">
        <v>125</v>
      </c>
      <c r="D37" s="280" t="s">
        <v>1462</v>
      </c>
      <c r="E37" s="280" t="s">
        <v>183</v>
      </c>
      <c r="F37" s="281">
        <v>29142</v>
      </c>
      <c r="G37" s="280" t="s">
        <v>222</v>
      </c>
      <c r="H37" s="280" t="s">
        <v>1290</v>
      </c>
      <c r="I37" s="280" t="s">
        <v>468</v>
      </c>
      <c r="J37" s="280" t="s">
        <v>216</v>
      </c>
      <c r="K37" s="279">
        <v>1998</v>
      </c>
      <c r="L37" s="280" t="s">
        <v>223</v>
      </c>
      <c r="M37" s="280" t="s">
        <v>240</v>
      </c>
      <c r="N37" s="280" t="s">
        <v>240</v>
      </c>
      <c r="O37" s="280"/>
      <c r="P37" s="280"/>
      <c r="Q37" s="282">
        <v>0</v>
      </c>
      <c r="R37" s="288"/>
      <c r="S37" s="280" t="s">
        <v>3458</v>
      </c>
      <c r="T37" s="280" t="s">
        <v>3459</v>
      </c>
      <c r="U37" s="280" t="s">
        <v>3460</v>
      </c>
      <c r="V37" s="280" t="s">
        <v>2645</v>
      </c>
      <c r="W37" s="280" t="s">
        <v>240</v>
      </c>
      <c r="X37" s="280" t="s">
        <v>240</v>
      </c>
      <c r="Y37" s="280" t="s">
        <v>240</v>
      </c>
      <c r="Z37" s="280" t="s">
        <v>240</v>
      </c>
      <c r="AA37" s="280" t="s">
        <v>240</v>
      </c>
      <c r="AB37" s="280" t="s">
        <v>240</v>
      </c>
      <c r="AC37" s="280" t="s">
        <v>240</v>
      </c>
      <c r="AD37" s="280" t="s">
        <v>240</v>
      </c>
      <c r="AE37" s="280"/>
      <c r="AF37" s="280" t="s">
        <v>240</v>
      </c>
      <c r="AG37" s="280" t="s">
        <v>263</v>
      </c>
      <c r="AH37" s="280" t="s">
        <v>240</v>
      </c>
      <c r="AI37" s="280" t="s">
        <v>240</v>
      </c>
      <c r="AJ37" s="279">
        <v>702656</v>
      </c>
      <c r="AP37" s="223"/>
      <c r="AQ37" s="224"/>
      <c r="AR37" s="224"/>
      <c r="AS37" s="224"/>
      <c r="AT37" s="224"/>
      <c r="AU37" s="231"/>
      <c r="AV37" s="224"/>
      <c r="AW37" s="224"/>
      <c r="AX37" s="224"/>
      <c r="AY37" s="224"/>
      <c r="AZ37" s="223"/>
      <c r="BA37" s="224"/>
      <c r="BB37" s="219"/>
      <c r="BC37" s="219"/>
      <c r="BD37" s="224"/>
      <c r="BE37" s="224"/>
      <c r="BF37" s="227"/>
      <c r="BG37" s="223"/>
      <c r="BH37" s="224"/>
      <c r="BI37" s="224"/>
      <c r="BJ37" s="224"/>
      <c r="BK37" s="224"/>
      <c r="BL37" s="223"/>
      <c r="BM37" s="224"/>
      <c r="BN37" s="223"/>
      <c r="BO37" s="223"/>
      <c r="BP37" s="223"/>
      <c r="BQ37" s="223"/>
      <c r="BR37" s="223"/>
      <c r="BS37" s="224"/>
      <c r="BT37" s="219"/>
      <c r="BU37" s="229"/>
      <c r="BV37" s="219"/>
      <c r="BW37" s="219"/>
      <c r="BX37" s="224"/>
      <c r="BY37" s="224"/>
      <c r="BZ37" s="230"/>
      <c r="CA37" s="229"/>
      <c r="CB37" s="230"/>
      <c r="CC37" s="230"/>
      <c r="CD37" s="230"/>
    </row>
    <row r="38" spans="1:82" ht="45" x14ac:dyDescent="0.25">
      <c r="A38" s="279">
        <v>702660</v>
      </c>
      <c r="B38" s="280" t="s">
        <v>932</v>
      </c>
      <c r="C38" s="280" t="s">
        <v>157</v>
      </c>
      <c r="D38" s="280" t="s">
        <v>1533</v>
      </c>
      <c r="E38" s="280" t="s">
        <v>184</v>
      </c>
      <c r="F38" s="281">
        <v>30142</v>
      </c>
      <c r="G38" s="280" t="s">
        <v>2375</v>
      </c>
      <c r="H38" s="280" t="s">
        <v>1290</v>
      </c>
      <c r="I38" s="280" t="s">
        <v>466</v>
      </c>
      <c r="J38" s="280" t="s">
        <v>216</v>
      </c>
      <c r="K38" s="279">
        <v>2004</v>
      </c>
      <c r="L38" s="280" t="s">
        <v>227</v>
      </c>
      <c r="M38" s="280" t="s">
        <v>240</v>
      </c>
      <c r="N38" s="280" t="s">
        <v>240</v>
      </c>
      <c r="O38" s="280"/>
      <c r="P38" s="280"/>
      <c r="Q38" s="282">
        <v>0</v>
      </c>
      <c r="R38" s="290">
        <v>0</v>
      </c>
      <c r="S38" s="280" t="s">
        <v>2799</v>
      </c>
      <c r="T38" s="280" t="s">
        <v>2800</v>
      </c>
      <c r="U38" s="280" t="s">
        <v>2801</v>
      </c>
      <c r="V38" s="280" t="s">
        <v>2658</v>
      </c>
      <c r="W38" s="280" t="s">
        <v>240</v>
      </c>
      <c r="X38" s="280" t="s">
        <v>240</v>
      </c>
      <c r="Y38" s="280" t="s">
        <v>240</v>
      </c>
      <c r="Z38" s="280" t="s">
        <v>240</v>
      </c>
      <c r="AA38" s="280" t="s">
        <v>240</v>
      </c>
      <c r="AB38" s="280" t="s">
        <v>240</v>
      </c>
      <c r="AC38" s="280" t="s">
        <v>240</v>
      </c>
      <c r="AD38" s="280" t="s">
        <v>240</v>
      </c>
      <c r="AE38" s="280"/>
      <c r="AF38" s="280" t="s">
        <v>240</v>
      </c>
      <c r="AG38" s="280" t="s">
        <v>466</v>
      </c>
      <c r="AH38" s="280" t="s">
        <v>240</v>
      </c>
      <c r="AI38" s="280" t="s">
        <v>240</v>
      </c>
      <c r="AJ38" s="279">
        <v>702660</v>
      </c>
      <c r="AP38" s="223"/>
      <c r="AQ38" s="224"/>
      <c r="AR38" s="224"/>
      <c r="AS38" s="224"/>
      <c r="AT38" s="224"/>
      <c r="AU38" s="227"/>
      <c r="AV38" s="224"/>
      <c r="AW38" s="224"/>
      <c r="AX38" s="224"/>
      <c r="AY38" s="224"/>
      <c r="AZ38" s="227"/>
      <c r="BA38" s="224"/>
      <c r="BB38" s="224"/>
      <c r="BC38" s="224"/>
      <c r="BD38" s="224"/>
      <c r="BE38" s="224"/>
      <c r="BF38" s="227"/>
      <c r="BG38" s="224"/>
      <c r="BH38" s="224"/>
      <c r="BI38" s="224"/>
      <c r="BJ38" s="224"/>
      <c r="BK38" s="224"/>
      <c r="BL38" s="224"/>
      <c r="BM38" s="224"/>
      <c r="BN38" s="224"/>
      <c r="BO38" s="224"/>
      <c r="BP38" s="224"/>
      <c r="BQ38" s="224"/>
      <c r="BR38" s="224"/>
      <c r="BS38" s="228"/>
      <c r="BT38" s="224"/>
      <c r="BU38" s="229"/>
      <c r="BV38" s="223"/>
      <c r="BW38" s="224"/>
      <c r="BX38" s="224"/>
      <c r="BY38" s="224"/>
      <c r="BZ38"/>
      <c r="CA38" s="229"/>
      <c r="CB38"/>
      <c r="CC38"/>
      <c r="CD38"/>
    </row>
    <row r="39" spans="1:82" ht="15" x14ac:dyDescent="0.25">
      <c r="A39" s="279">
        <v>702760</v>
      </c>
      <c r="B39" s="280" t="s">
        <v>5210</v>
      </c>
      <c r="C39" s="280" t="s">
        <v>95</v>
      </c>
      <c r="D39" s="283"/>
      <c r="E39" s="280" t="s">
        <v>240</v>
      </c>
      <c r="F39" s="280" t="s">
        <v>240</v>
      </c>
      <c r="G39" s="283"/>
      <c r="H39" s="283"/>
      <c r="I39" s="280" t="s">
        <v>263</v>
      </c>
      <c r="J39" s="283"/>
      <c r="K39" s="283"/>
      <c r="L39" s="283"/>
      <c r="M39" s="283"/>
      <c r="N39" s="283"/>
      <c r="O39" s="280"/>
      <c r="P39" s="283"/>
      <c r="Q39" s="282">
        <v>0</v>
      </c>
      <c r="R39"/>
      <c r="S39" s="283"/>
      <c r="T39" s="283"/>
      <c r="U39" s="283"/>
      <c r="V39" s="283"/>
      <c r="W39" s="283"/>
      <c r="X39" s="283"/>
      <c r="Y39" s="283"/>
      <c r="Z39" s="283"/>
      <c r="AA39" s="283"/>
      <c r="AB39" s="283"/>
      <c r="AC39" s="283"/>
      <c r="AD39" s="283"/>
      <c r="AE39" s="280"/>
      <c r="AF39" s="283"/>
      <c r="AG39" s="283"/>
      <c r="AH39" s="283"/>
      <c r="AI39" s="283"/>
      <c r="AJ39" s="283"/>
      <c r="AP39" s="223"/>
      <c r="AQ39" s="224"/>
      <c r="AR39" s="224"/>
      <c r="AS39" s="224"/>
      <c r="AT39" s="224"/>
      <c r="AU39" s="232"/>
      <c r="AV39" s="224"/>
      <c r="AW39" s="224"/>
      <c r="AX39" s="224"/>
      <c r="AY39" s="224"/>
      <c r="AZ39" s="232"/>
      <c r="BA39" s="224"/>
      <c r="BB39" s="224"/>
      <c r="BC39" s="224"/>
      <c r="BD39" s="224"/>
      <c r="BE39" s="224"/>
      <c r="BF39" s="227"/>
      <c r="BG39" s="224"/>
      <c r="BH39" s="224"/>
      <c r="BI39" s="224"/>
      <c r="BJ39" s="224"/>
      <c r="BK39" s="224"/>
      <c r="BL39" s="224"/>
      <c r="BM39" s="224"/>
      <c r="BN39" s="224"/>
      <c r="BO39" s="224"/>
      <c r="BP39" s="224"/>
      <c r="BQ39" s="224"/>
      <c r="BR39" s="224"/>
      <c r="BS39" s="228"/>
      <c r="BT39" s="224"/>
      <c r="BU39" s="229"/>
      <c r="BV39" s="223"/>
      <c r="BW39" s="224"/>
      <c r="BX39" s="224"/>
      <c r="BY39" s="224"/>
      <c r="BZ39"/>
      <c r="CA39" s="229"/>
      <c r="CB39"/>
      <c r="CC39"/>
      <c r="CD39"/>
    </row>
    <row r="40" spans="1:82" ht="15" x14ac:dyDescent="0.25">
      <c r="A40" s="279">
        <v>702782</v>
      </c>
      <c r="B40" s="280" t="s">
        <v>552</v>
      </c>
      <c r="C40" s="280" t="s">
        <v>119</v>
      </c>
      <c r="D40" s="280" t="s">
        <v>1857</v>
      </c>
      <c r="E40" s="280" t="s">
        <v>240</v>
      </c>
      <c r="F40" s="288"/>
      <c r="G40" s="280" t="s">
        <v>240</v>
      </c>
      <c r="H40" s="280" t="s">
        <v>240</v>
      </c>
      <c r="I40" s="280" t="s">
        <v>262</v>
      </c>
      <c r="J40" s="280" t="s">
        <v>240</v>
      </c>
      <c r="K40" s="288"/>
      <c r="L40" s="280" t="s">
        <v>240</v>
      </c>
      <c r="M40" s="280" t="s">
        <v>240</v>
      </c>
      <c r="N40" s="280" t="s">
        <v>240</v>
      </c>
      <c r="O40" s="280" t="str">
        <f>IFERROR(VLOOKUP(A40,'[1]معالجة التسجيل'!A$2:CW$514,101,0),"")</f>
        <v/>
      </c>
      <c r="P40" s="280"/>
      <c r="Q40" s="282">
        <v>0</v>
      </c>
      <c r="R40" s="282"/>
      <c r="S40" s="280" t="s">
        <v>240</v>
      </c>
      <c r="T40" s="280" t="s">
        <v>240</v>
      </c>
      <c r="U40" s="280" t="s">
        <v>240</v>
      </c>
      <c r="V40" s="280" t="s">
        <v>240</v>
      </c>
      <c r="W40" s="280" t="s">
        <v>240</v>
      </c>
      <c r="X40" s="280" t="s">
        <v>240</v>
      </c>
      <c r="Y40" s="280" t="s">
        <v>240</v>
      </c>
      <c r="Z40" s="280" t="s">
        <v>240</v>
      </c>
      <c r="AA40" s="280" t="s">
        <v>2044</v>
      </c>
      <c r="AB40" s="280" t="s">
        <v>2044</v>
      </c>
      <c r="AC40" s="280" t="s">
        <v>2044</v>
      </c>
      <c r="AD40" s="280" t="s">
        <v>240</v>
      </c>
      <c r="AE40" s="280" t="str">
        <f>IFERROR(VLOOKUP(A40,ورقة4!A$1:AZ$2000,51,0),"")</f>
        <v>م</v>
      </c>
      <c r="AF40" s="280" t="s">
        <v>2044</v>
      </c>
      <c r="AG40" s="280" t="s">
        <v>262</v>
      </c>
      <c r="AH40" s="280" t="s">
        <v>240</v>
      </c>
      <c r="AI40" s="280" t="s">
        <v>240</v>
      </c>
      <c r="AJ40" s="279">
        <v>702782</v>
      </c>
      <c r="AP40" s="223"/>
      <c r="AQ40" s="224"/>
      <c r="AR40" s="224"/>
      <c r="AS40" s="224"/>
      <c r="AT40" s="224"/>
      <c r="AU40" s="231"/>
      <c r="AV40" s="224"/>
      <c r="AW40" s="224"/>
      <c r="AX40" s="224"/>
      <c r="AY40" s="224"/>
      <c r="AZ40" s="223"/>
      <c r="BA40" s="224"/>
      <c r="BB40" s="224"/>
      <c r="BC40" s="224"/>
      <c r="BD40" s="224"/>
      <c r="BE40" s="224"/>
      <c r="BF40" s="227"/>
      <c r="BG40" s="224"/>
      <c r="BH40" s="224"/>
      <c r="BI40" s="224"/>
      <c r="BJ40" s="224"/>
      <c r="BK40" s="224"/>
      <c r="BL40" s="224"/>
      <c r="BM40" s="224"/>
      <c r="BN40" s="224"/>
      <c r="BO40" s="224"/>
      <c r="BP40" s="224"/>
      <c r="BQ40" s="224"/>
      <c r="BR40" s="224"/>
      <c r="BS40" s="228"/>
      <c r="BT40" s="224"/>
      <c r="BU40" s="229"/>
      <c r="BV40" s="223"/>
      <c r="BW40" s="224"/>
      <c r="BX40" s="224"/>
      <c r="BY40" s="224"/>
      <c r="BZ40"/>
      <c r="CA40" s="229"/>
      <c r="CB40"/>
      <c r="CC40"/>
      <c r="CD40"/>
    </row>
    <row r="41" spans="1:82" ht="30" x14ac:dyDescent="0.25">
      <c r="A41" s="279">
        <v>702807</v>
      </c>
      <c r="B41" s="280" t="s">
        <v>933</v>
      </c>
      <c r="C41" s="280" t="s">
        <v>123</v>
      </c>
      <c r="D41" s="280" t="s">
        <v>1348</v>
      </c>
      <c r="E41" s="280" t="s">
        <v>184</v>
      </c>
      <c r="F41" s="281">
        <v>33402</v>
      </c>
      <c r="G41" s="280" t="s">
        <v>1301</v>
      </c>
      <c r="H41" s="280" t="s">
        <v>1290</v>
      </c>
      <c r="I41" s="280" t="s">
        <v>262</v>
      </c>
      <c r="J41" s="280" t="s">
        <v>216</v>
      </c>
      <c r="K41" s="279">
        <v>2013</v>
      </c>
      <c r="L41" s="280" t="s">
        <v>215</v>
      </c>
      <c r="M41" s="280" t="s">
        <v>240</v>
      </c>
      <c r="N41" s="280" t="s">
        <v>240</v>
      </c>
      <c r="O41" s="280" t="str">
        <f>IFERROR(VLOOKUP(A41,'[1]معالجة التسجيل'!A$2:CW$514,101,0),"")</f>
        <v/>
      </c>
      <c r="P41" s="280"/>
      <c r="Q41" s="282">
        <v>0</v>
      </c>
      <c r="R41" s="288"/>
      <c r="S41" s="280" t="s">
        <v>3063</v>
      </c>
      <c r="T41" s="280" t="s">
        <v>3064</v>
      </c>
      <c r="U41" s="280" t="s">
        <v>3065</v>
      </c>
      <c r="V41" s="280" t="s">
        <v>2790</v>
      </c>
      <c r="W41" s="280" t="s">
        <v>240</v>
      </c>
      <c r="X41" s="280" t="s">
        <v>240</v>
      </c>
      <c r="Y41" s="280" t="s">
        <v>240</v>
      </c>
      <c r="Z41" s="280" t="s">
        <v>240</v>
      </c>
      <c r="AA41" s="280" t="s">
        <v>240</v>
      </c>
      <c r="AB41" s="280" t="s">
        <v>240</v>
      </c>
      <c r="AC41" s="280" t="s">
        <v>2044</v>
      </c>
      <c r="AD41" s="280" t="s">
        <v>240</v>
      </c>
      <c r="AE41" s="280" t="str">
        <f>IFERROR(VLOOKUP(A41,ورقة4!A$1:AZ$2000,51,0),"")</f>
        <v>م</v>
      </c>
      <c r="AF41" s="280" t="s">
        <v>2044</v>
      </c>
      <c r="AG41" s="280" t="s">
        <v>262</v>
      </c>
      <c r="AH41" s="280" t="s">
        <v>5190</v>
      </c>
      <c r="AI41" s="280" t="s">
        <v>240</v>
      </c>
      <c r="AJ41" s="279">
        <v>702807</v>
      </c>
      <c r="AP41" s="223"/>
      <c r="AQ41" s="224"/>
      <c r="AR41" s="224"/>
      <c r="AS41" s="224"/>
      <c r="AT41" s="224"/>
      <c r="AU41" s="231"/>
      <c r="AV41" s="224"/>
      <c r="AW41" s="224"/>
      <c r="AX41" s="224"/>
      <c r="AY41" s="224"/>
      <c r="AZ41" s="223"/>
      <c r="BA41" s="224"/>
      <c r="BB41" s="219"/>
      <c r="BC41" s="219"/>
      <c r="BD41" s="224"/>
      <c r="BE41" s="224"/>
      <c r="BF41" s="227"/>
      <c r="BG41" s="223"/>
      <c r="BH41" s="224"/>
      <c r="BI41" s="224"/>
      <c r="BJ41" s="224"/>
      <c r="BK41" s="224"/>
      <c r="BL41" s="223"/>
      <c r="BM41" s="224"/>
      <c r="BN41" s="223"/>
      <c r="BO41" s="223"/>
      <c r="BP41" s="223"/>
      <c r="BQ41" s="223"/>
      <c r="BR41" s="223"/>
      <c r="BS41" s="224"/>
      <c r="BT41" s="219"/>
      <c r="BU41" s="229"/>
      <c r="BV41" s="219"/>
      <c r="BW41" s="219"/>
      <c r="BX41" s="224"/>
      <c r="BY41" s="224"/>
      <c r="BZ41" s="230"/>
      <c r="CA41" s="229"/>
      <c r="CB41" s="230"/>
      <c r="CC41" s="230"/>
      <c r="CD41" s="230"/>
    </row>
    <row r="42" spans="1:82" ht="75" x14ac:dyDescent="0.25">
      <c r="A42" s="279">
        <v>702833</v>
      </c>
      <c r="B42" s="280" t="s">
        <v>934</v>
      </c>
      <c r="C42" s="280" t="s">
        <v>319</v>
      </c>
      <c r="D42" s="280" t="s">
        <v>1325</v>
      </c>
      <c r="E42" s="280" t="s">
        <v>183</v>
      </c>
      <c r="F42" s="281">
        <v>26110</v>
      </c>
      <c r="G42" s="280" t="s">
        <v>213</v>
      </c>
      <c r="H42" s="280" t="s">
        <v>1290</v>
      </c>
      <c r="I42" s="280" t="s">
        <v>466</v>
      </c>
      <c r="J42" s="280" t="s">
        <v>216</v>
      </c>
      <c r="K42" s="279">
        <v>2013</v>
      </c>
      <c r="L42" s="280" t="s">
        <v>213</v>
      </c>
      <c r="M42" s="280" t="s">
        <v>240</v>
      </c>
      <c r="N42" s="280" t="s">
        <v>240</v>
      </c>
      <c r="O42" s="280"/>
      <c r="P42" s="280"/>
      <c r="Q42" s="282">
        <v>0</v>
      </c>
      <c r="R42" s="290">
        <v>0</v>
      </c>
      <c r="S42" s="280" t="s">
        <v>3461</v>
      </c>
      <c r="T42" s="280" t="s">
        <v>3462</v>
      </c>
      <c r="U42" s="280" t="s">
        <v>3463</v>
      </c>
      <c r="V42" s="280" t="s">
        <v>3464</v>
      </c>
      <c r="W42" s="280" t="s">
        <v>240</v>
      </c>
      <c r="X42" s="280" t="s">
        <v>240</v>
      </c>
      <c r="Y42" s="280" t="s">
        <v>240</v>
      </c>
      <c r="Z42" s="280" t="s">
        <v>240</v>
      </c>
      <c r="AA42" s="280" t="s">
        <v>240</v>
      </c>
      <c r="AB42" s="280" t="s">
        <v>240</v>
      </c>
      <c r="AC42" s="280" t="s">
        <v>240</v>
      </c>
      <c r="AD42" s="280" t="s">
        <v>4495</v>
      </c>
      <c r="AE42" s="280"/>
      <c r="AF42" s="280" t="s">
        <v>240</v>
      </c>
      <c r="AG42" s="280" t="s">
        <v>466</v>
      </c>
      <c r="AH42" s="280" t="s">
        <v>5190</v>
      </c>
      <c r="AI42" s="280" t="s">
        <v>240</v>
      </c>
      <c r="AJ42" s="279">
        <v>702833</v>
      </c>
      <c r="AP42" s="223"/>
      <c r="AQ42" s="224"/>
      <c r="AR42" s="224"/>
      <c r="AS42" s="224"/>
      <c r="AT42" s="224"/>
      <c r="AU42" s="232"/>
      <c r="AV42" s="224"/>
      <c r="AW42" s="224"/>
      <c r="AX42" s="224"/>
      <c r="AY42" s="224"/>
      <c r="AZ42" s="232"/>
      <c r="BA42" s="224"/>
      <c r="BB42" s="224"/>
      <c r="BC42" s="224"/>
      <c r="BD42" s="224"/>
      <c r="BE42" s="224"/>
      <c r="BF42" s="227"/>
      <c r="BG42" s="224"/>
      <c r="BH42" s="224"/>
      <c r="BI42" s="224"/>
      <c r="BJ42" s="224"/>
      <c r="BK42" s="224"/>
      <c r="BL42" s="224"/>
      <c r="BM42" s="224"/>
      <c r="BN42" s="224"/>
      <c r="BO42" s="224"/>
      <c r="BP42" s="224"/>
      <c r="BQ42" s="224"/>
      <c r="BR42" s="224"/>
      <c r="BS42" s="228"/>
      <c r="BT42" s="224"/>
      <c r="BU42" s="229"/>
      <c r="BV42" s="223"/>
      <c r="BW42" s="224"/>
      <c r="BX42" s="224"/>
      <c r="BY42" s="224"/>
      <c r="BZ42"/>
      <c r="CA42" s="229"/>
      <c r="CB42"/>
      <c r="CC42"/>
      <c r="CD42"/>
    </row>
    <row r="43" spans="1:82" ht="30" x14ac:dyDescent="0.25">
      <c r="A43" s="279">
        <v>702868</v>
      </c>
      <c r="B43" s="280" t="s">
        <v>935</v>
      </c>
      <c r="C43" s="280" t="s">
        <v>99</v>
      </c>
      <c r="D43" s="280" t="s">
        <v>1795</v>
      </c>
      <c r="E43" s="280" t="s">
        <v>184</v>
      </c>
      <c r="F43" s="281">
        <v>33696</v>
      </c>
      <c r="G43" s="280" t="s">
        <v>1345</v>
      </c>
      <c r="H43" s="280" t="s">
        <v>1290</v>
      </c>
      <c r="I43" s="280" t="s">
        <v>262</v>
      </c>
      <c r="J43" s="280" t="s">
        <v>216</v>
      </c>
      <c r="K43" s="279">
        <v>2013</v>
      </c>
      <c r="L43" s="280" t="s">
        <v>228</v>
      </c>
      <c r="M43" s="280" t="s">
        <v>240</v>
      </c>
      <c r="N43" s="280" t="s">
        <v>240</v>
      </c>
      <c r="O43" s="280" t="str">
        <f>IFERROR(VLOOKUP(A43,'[1]معالجة التسجيل'!A$2:CW$514,101,0),"")</f>
        <v/>
      </c>
      <c r="P43" s="280"/>
      <c r="Q43" s="282">
        <v>0</v>
      </c>
      <c r="R43" s="279">
        <v>0</v>
      </c>
      <c r="S43" s="280" t="s">
        <v>3465</v>
      </c>
      <c r="T43" s="280" t="s">
        <v>3466</v>
      </c>
      <c r="U43" s="280" t="s">
        <v>3467</v>
      </c>
      <c r="V43" s="280" t="s">
        <v>2531</v>
      </c>
      <c r="W43" s="280" t="s">
        <v>240</v>
      </c>
      <c r="X43" s="280" t="s">
        <v>240</v>
      </c>
      <c r="Y43" s="280" t="s">
        <v>240</v>
      </c>
      <c r="Z43" s="280" t="s">
        <v>240</v>
      </c>
      <c r="AA43" s="280" t="s">
        <v>240</v>
      </c>
      <c r="AB43" s="280" t="s">
        <v>240</v>
      </c>
      <c r="AC43" s="280" t="s">
        <v>240</v>
      </c>
      <c r="AD43" s="280" t="s">
        <v>240</v>
      </c>
      <c r="AE43" s="280" t="str">
        <f>IFERROR(VLOOKUP(A43,ورقة4!A$1:AZ$2000,51,0),"")</f>
        <v>م</v>
      </c>
      <c r="AF43" s="280" t="s">
        <v>240</v>
      </c>
      <c r="AG43" s="280" t="s">
        <v>262</v>
      </c>
      <c r="AH43" s="280" t="s">
        <v>240</v>
      </c>
      <c r="AI43" s="280" t="s">
        <v>240</v>
      </c>
      <c r="AJ43" s="279">
        <v>702868</v>
      </c>
      <c r="AP43" s="223"/>
      <c r="AQ43" s="224"/>
      <c r="AR43" s="224"/>
      <c r="AS43" s="224"/>
      <c r="AT43" s="224"/>
      <c r="AU43" s="231"/>
      <c r="AV43" s="224"/>
      <c r="AW43" s="224"/>
      <c r="AX43" s="224"/>
      <c r="AY43" s="224"/>
      <c r="AZ43" s="223"/>
      <c r="BA43" s="224"/>
      <c r="BB43" s="219"/>
      <c r="BC43" s="219"/>
      <c r="BD43" s="224"/>
      <c r="BE43" s="224"/>
      <c r="BF43" s="227"/>
      <c r="BG43" s="223"/>
      <c r="BH43" s="224"/>
      <c r="BI43" s="224"/>
      <c r="BJ43" s="224"/>
      <c r="BK43" s="224"/>
      <c r="BL43" s="223"/>
      <c r="BM43" s="224"/>
      <c r="BN43" s="223"/>
      <c r="BO43" s="223"/>
      <c r="BP43" s="223"/>
      <c r="BQ43" s="223"/>
      <c r="BR43" s="223"/>
      <c r="BS43" s="224"/>
      <c r="BT43" s="219"/>
      <c r="BU43" s="229"/>
      <c r="BV43" s="219"/>
      <c r="BW43" s="219"/>
      <c r="BX43" s="224"/>
      <c r="BY43" s="224"/>
      <c r="BZ43" s="230"/>
      <c r="CA43" s="229"/>
      <c r="CB43" s="230"/>
      <c r="CC43" s="230"/>
      <c r="CD43" s="230"/>
    </row>
    <row r="44" spans="1:82" ht="30" x14ac:dyDescent="0.25">
      <c r="A44" s="279">
        <v>702873</v>
      </c>
      <c r="B44" s="280" t="s">
        <v>2047</v>
      </c>
      <c r="C44" s="280" t="s">
        <v>2048</v>
      </c>
      <c r="D44" s="280" t="s">
        <v>2458</v>
      </c>
      <c r="E44" s="280" t="s">
        <v>183</v>
      </c>
      <c r="F44" s="289">
        <v>32903</v>
      </c>
      <c r="G44" s="280" t="s">
        <v>2376</v>
      </c>
      <c r="H44" s="280" t="s">
        <v>1290</v>
      </c>
      <c r="I44" s="280" t="s">
        <v>262</v>
      </c>
      <c r="J44" s="280" t="s">
        <v>216</v>
      </c>
      <c r="K44" s="290">
        <v>2013</v>
      </c>
      <c r="L44" s="280" t="s">
        <v>213</v>
      </c>
      <c r="M44" s="280" t="s">
        <v>240</v>
      </c>
      <c r="N44" s="280" t="s">
        <v>240</v>
      </c>
      <c r="O44" s="280"/>
      <c r="P44" s="280"/>
      <c r="Q44" s="282">
        <v>0</v>
      </c>
      <c r="R44" s="282"/>
      <c r="S44" s="280" t="s">
        <v>3052</v>
      </c>
      <c r="T44" s="280" t="s">
        <v>3053</v>
      </c>
      <c r="U44" s="280" t="s">
        <v>3054</v>
      </c>
      <c r="V44" s="280" t="s">
        <v>2539</v>
      </c>
      <c r="W44" s="280" t="s">
        <v>240</v>
      </c>
      <c r="X44" s="280" t="s">
        <v>240</v>
      </c>
      <c r="Y44" s="280" t="s">
        <v>240</v>
      </c>
      <c r="Z44" s="280" t="s">
        <v>240</v>
      </c>
      <c r="AA44" s="280" t="s">
        <v>240</v>
      </c>
      <c r="AB44" s="280" t="s">
        <v>240</v>
      </c>
      <c r="AC44" s="280" t="s">
        <v>240</v>
      </c>
      <c r="AD44" s="280" t="s">
        <v>240</v>
      </c>
      <c r="AE44" s="280"/>
      <c r="AF44" s="280" t="s">
        <v>240</v>
      </c>
      <c r="AG44" s="280" t="s">
        <v>468</v>
      </c>
      <c r="AH44" s="280" t="s">
        <v>240</v>
      </c>
      <c r="AI44" s="280" t="s">
        <v>5194</v>
      </c>
      <c r="AJ44" s="279">
        <v>702873</v>
      </c>
      <c r="AP44" s="223"/>
      <c r="AQ44" s="224"/>
      <c r="AR44" s="224"/>
      <c r="AS44" s="224"/>
      <c r="AT44" s="224"/>
      <c r="AU44" s="232"/>
      <c r="AV44" s="224"/>
      <c r="AW44" s="224"/>
      <c r="AX44" s="224"/>
      <c r="AY44" s="224"/>
      <c r="AZ44" s="232"/>
      <c r="BA44" s="224"/>
      <c r="BB44" s="219"/>
      <c r="BC44" s="219"/>
      <c r="BD44" s="224"/>
      <c r="BE44" s="224"/>
      <c r="BF44" s="227"/>
      <c r="BG44" s="232"/>
      <c r="BH44" s="224"/>
      <c r="BI44" s="224"/>
      <c r="BJ44" s="224"/>
      <c r="BK44" s="224"/>
      <c r="BL44" s="232"/>
      <c r="BM44" s="224"/>
      <c r="BN44" s="232"/>
      <c r="BO44" s="232"/>
      <c r="BP44" s="232"/>
      <c r="BQ44" s="232"/>
      <c r="BR44" s="232"/>
      <c r="BS44" s="224"/>
      <c r="BT44" s="219"/>
      <c r="BU44" s="229"/>
      <c r="BV44" s="219"/>
      <c r="BW44" s="219"/>
      <c r="BX44" s="224"/>
      <c r="BY44" s="224"/>
      <c r="BZ44" s="230"/>
      <c r="CA44" s="229"/>
      <c r="CB44" s="230"/>
      <c r="CC44" s="230"/>
      <c r="CD44" s="230"/>
    </row>
    <row r="45" spans="1:82" ht="30" x14ac:dyDescent="0.25">
      <c r="A45" s="279">
        <v>702899</v>
      </c>
      <c r="B45" s="280" t="s">
        <v>705</v>
      </c>
      <c r="C45" s="280" t="s">
        <v>430</v>
      </c>
      <c r="D45" s="280" t="s">
        <v>1351</v>
      </c>
      <c r="E45" s="280" t="s">
        <v>183</v>
      </c>
      <c r="F45" s="281">
        <v>31833</v>
      </c>
      <c r="G45" s="280" t="s">
        <v>213</v>
      </c>
      <c r="H45" s="280" t="s">
        <v>1290</v>
      </c>
      <c r="I45" s="280" t="s">
        <v>466</v>
      </c>
      <c r="J45" s="280" t="s">
        <v>214</v>
      </c>
      <c r="K45" s="279">
        <v>2005</v>
      </c>
      <c r="L45" s="280" t="s">
        <v>213</v>
      </c>
      <c r="M45" s="280" t="s">
        <v>240</v>
      </c>
      <c r="N45" s="280" t="s">
        <v>240</v>
      </c>
      <c r="O45" s="280" t="str">
        <f>IFERROR(VLOOKUP(A45,'[1]معالجة التسجيل'!A$2:CW$514,101,0),"")</f>
        <v/>
      </c>
      <c r="P45" s="280"/>
      <c r="Q45" s="282">
        <v>0</v>
      </c>
      <c r="R45" s="282"/>
      <c r="S45" s="280" t="s">
        <v>240</v>
      </c>
      <c r="T45" s="280" t="s">
        <v>240</v>
      </c>
      <c r="U45" s="280" t="s">
        <v>240</v>
      </c>
      <c r="V45" s="280" t="s">
        <v>240</v>
      </c>
      <c r="W45" s="280" t="s">
        <v>240</v>
      </c>
      <c r="X45" s="280" t="s">
        <v>240</v>
      </c>
      <c r="Y45" s="280" t="s">
        <v>240</v>
      </c>
      <c r="Z45" s="280" t="s">
        <v>240</v>
      </c>
      <c r="AA45" s="280" t="s">
        <v>240</v>
      </c>
      <c r="AB45" s="280" t="s">
        <v>240</v>
      </c>
      <c r="AC45" s="280" t="s">
        <v>2044</v>
      </c>
      <c r="AD45" s="280" t="s">
        <v>240</v>
      </c>
      <c r="AE45" s="280" t="str">
        <f>IFERROR(VLOOKUP(A45,ورقة4!A$1:AZ$2000,51,0),"")</f>
        <v>م</v>
      </c>
      <c r="AF45" s="280" t="s">
        <v>2044</v>
      </c>
      <c r="AG45" s="280" t="s">
        <v>466</v>
      </c>
      <c r="AH45" s="280" t="s">
        <v>5190</v>
      </c>
      <c r="AI45" s="280" t="s">
        <v>240</v>
      </c>
      <c r="AJ45" s="279">
        <v>702899</v>
      </c>
      <c r="AP45" s="223"/>
      <c r="AQ45" s="224"/>
      <c r="AR45" s="224"/>
      <c r="AS45" s="224"/>
      <c r="AT45" s="224"/>
      <c r="AU45" s="231"/>
      <c r="AV45" s="224"/>
      <c r="AW45" s="224"/>
      <c r="AX45" s="224"/>
      <c r="AY45" s="224"/>
      <c r="AZ45" s="223"/>
      <c r="BA45" s="224"/>
      <c r="BB45" s="219"/>
      <c r="BC45" s="219"/>
      <c r="BD45" s="224"/>
      <c r="BE45" s="224"/>
      <c r="BF45" s="227"/>
      <c r="BG45" s="232"/>
      <c r="BH45" s="224"/>
      <c r="BI45" s="224"/>
      <c r="BJ45" s="224"/>
      <c r="BK45" s="224"/>
      <c r="BL45" s="223"/>
      <c r="BM45" s="224"/>
      <c r="BN45" s="223"/>
      <c r="BO45" s="223"/>
      <c r="BP45" s="223"/>
      <c r="BQ45" s="223"/>
      <c r="BR45" s="223"/>
      <c r="BS45" s="224"/>
      <c r="BT45" s="219"/>
      <c r="BU45" s="229"/>
      <c r="BV45" s="219"/>
      <c r="BW45" s="219"/>
      <c r="BX45" s="224"/>
      <c r="BY45" s="224"/>
      <c r="BZ45" s="230"/>
      <c r="CA45" s="229"/>
      <c r="CB45" s="230"/>
      <c r="CC45" s="230"/>
      <c r="CD45" s="230"/>
    </row>
    <row r="46" spans="1:82" ht="30" x14ac:dyDescent="0.25">
      <c r="A46" s="279">
        <v>702909</v>
      </c>
      <c r="B46" s="280" t="s">
        <v>588</v>
      </c>
      <c r="C46" s="280" t="s">
        <v>89</v>
      </c>
      <c r="D46" s="280" t="s">
        <v>1297</v>
      </c>
      <c r="E46" s="280" t="s">
        <v>183</v>
      </c>
      <c r="F46" s="281">
        <v>30852</v>
      </c>
      <c r="G46" s="280" t="s">
        <v>1746</v>
      </c>
      <c r="H46" s="280" t="s">
        <v>1290</v>
      </c>
      <c r="I46" s="280" t="s">
        <v>263</v>
      </c>
      <c r="J46" s="280" t="s">
        <v>214</v>
      </c>
      <c r="K46" s="279">
        <v>2004</v>
      </c>
      <c r="L46" s="280" t="s">
        <v>224</v>
      </c>
      <c r="M46" s="280" t="s">
        <v>240</v>
      </c>
      <c r="N46" s="280" t="s">
        <v>240</v>
      </c>
      <c r="O46" s="280" t="str">
        <f>IFERROR(VLOOKUP(A46,'[1]معالجة التسجيل'!A$2:CW$514,101,0),"")</f>
        <v/>
      </c>
      <c r="P46" s="280"/>
      <c r="Q46" s="282">
        <v>0</v>
      </c>
      <c r="R46" s="288"/>
      <c r="S46" s="280" t="s">
        <v>3225</v>
      </c>
      <c r="T46" s="280" t="s">
        <v>3226</v>
      </c>
      <c r="U46" s="280" t="s">
        <v>3227</v>
      </c>
      <c r="V46" s="280" t="s">
        <v>3228</v>
      </c>
      <c r="W46" s="280" t="s">
        <v>240</v>
      </c>
      <c r="X46" s="280" t="s">
        <v>240</v>
      </c>
      <c r="Y46" s="280" t="s">
        <v>240</v>
      </c>
      <c r="Z46" s="280" t="s">
        <v>240</v>
      </c>
      <c r="AA46" s="280" t="s">
        <v>240</v>
      </c>
      <c r="AB46" s="280" t="s">
        <v>240</v>
      </c>
      <c r="AC46" s="280" t="s">
        <v>2044</v>
      </c>
      <c r="AD46" s="280" t="s">
        <v>240</v>
      </c>
      <c r="AE46" s="280" t="str">
        <f>IFERROR(VLOOKUP(A46,ورقة4!A$1:AZ$2000,51,0),"")</f>
        <v>م</v>
      </c>
      <c r="AF46" s="280" t="s">
        <v>2044</v>
      </c>
      <c r="AG46" s="280" t="s">
        <v>263</v>
      </c>
      <c r="AH46" s="280" t="s">
        <v>5190</v>
      </c>
      <c r="AI46" s="280" t="s">
        <v>240</v>
      </c>
      <c r="AJ46" s="279">
        <v>702909</v>
      </c>
      <c r="AP46" s="223"/>
      <c r="AQ46" s="224"/>
      <c r="AR46" s="224"/>
      <c r="AS46" s="224"/>
      <c r="AT46" s="224"/>
      <c r="AU46" s="225"/>
      <c r="AV46" s="224"/>
      <c r="AW46" s="224"/>
      <c r="AX46" s="224"/>
      <c r="AY46" s="224"/>
      <c r="AZ46" s="226"/>
      <c r="BA46" s="224"/>
      <c r="BB46" s="219"/>
      <c r="BC46" s="219"/>
      <c r="BD46" s="224"/>
      <c r="BE46" s="224"/>
      <c r="BF46" s="227"/>
      <c r="BG46" s="223"/>
      <c r="BH46" s="224"/>
      <c r="BI46" s="224"/>
      <c r="BJ46" s="224"/>
      <c r="BK46" s="224"/>
      <c r="BL46" s="223"/>
      <c r="BM46" s="224"/>
      <c r="BN46" s="223"/>
      <c r="BO46" s="223"/>
      <c r="BP46" s="223"/>
      <c r="BQ46" s="223"/>
      <c r="BR46" s="223"/>
      <c r="BS46" s="224"/>
      <c r="BT46" s="219"/>
      <c r="BU46" s="229"/>
      <c r="BV46" s="219"/>
      <c r="BW46" s="219"/>
      <c r="BX46" s="224"/>
      <c r="BY46" s="224"/>
      <c r="BZ46" s="230"/>
      <c r="CA46" s="229"/>
      <c r="CB46" s="230"/>
      <c r="CC46" s="230"/>
      <c r="CD46" s="230"/>
    </row>
    <row r="47" spans="1:82" ht="30" x14ac:dyDescent="0.25">
      <c r="A47" s="279">
        <v>702957</v>
      </c>
      <c r="B47" s="280" t="s">
        <v>936</v>
      </c>
      <c r="C47" s="280" t="s">
        <v>65</v>
      </c>
      <c r="D47" s="280" t="s">
        <v>1320</v>
      </c>
      <c r="E47" s="280" t="s">
        <v>184</v>
      </c>
      <c r="F47" s="281">
        <v>33331</v>
      </c>
      <c r="G47" s="280" t="s">
        <v>1326</v>
      </c>
      <c r="H47" s="280" t="s">
        <v>1318</v>
      </c>
      <c r="I47" s="280" t="s">
        <v>263</v>
      </c>
      <c r="J47" s="280" t="s">
        <v>216</v>
      </c>
      <c r="K47" s="279">
        <v>2012</v>
      </c>
      <c r="L47" s="280" t="s">
        <v>213</v>
      </c>
      <c r="M47" s="280" t="s">
        <v>240</v>
      </c>
      <c r="N47" s="280" t="s">
        <v>240</v>
      </c>
      <c r="O47" s="280"/>
      <c r="P47" s="280"/>
      <c r="Q47" s="282">
        <v>0</v>
      </c>
      <c r="R47" s="290">
        <v>0</v>
      </c>
      <c r="S47" s="280" t="s">
        <v>3468</v>
      </c>
      <c r="T47" s="280" t="s">
        <v>2751</v>
      </c>
      <c r="U47" s="280" t="s">
        <v>3469</v>
      </c>
      <c r="V47" s="280" t="s">
        <v>2531</v>
      </c>
      <c r="W47" s="280" t="s">
        <v>240</v>
      </c>
      <c r="X47" s="280" t="s">
        <v>240</v>
      </c>
      <c r="Y47" s="280" t="s">
        <v>240</v>
      </c>
      <c r="Z47" s="280" t="s">
        <v>240</v>
      </c>
      <c r="AA47" s="280" t="s">
        <v>240</v>
      </c>
      <c r="AB47" s="280" t="s">
        <v>240</v>
      </c>
      <c r="AC47" s="280" t="s">
        <v>240</v>
      </c>
      <c r="AD47" s="280" t="s">
        <v>240</v>
      </c>
      <c r="AE47" s="280"/>
      <c r="AF47" s="280" t="s">
        <v>240</v>
      </c>
      <c r="AG47" s="280" t="s">
        <v>239</v>
      </c>
      <c r="AH47" s="280" t="s">
        <v>240</v>
      </c>
      <c r="AI47" s="280" t="s">
        <v>5192</v>
      </c>
      <c r="AJ47" s="279">
        <v>702957</v>
      </c>
      <c r="AP47" s="223"/>
      <c r="AQ47" s="224"/>
      <c r="AR47" s="224"/>
      <c r="AS47" s="224"/>
      <c r="AT47" s="224"/>
      <c r="AU47" s="225"/>
      <c r="AV47" s="224"/>
      <c r="AW47" s="224"/>
      <c r="AX47" s="224"/>
      <c r="AY47" s="224"/>
      <c r="AZ47" s="226"/>
      <c r="BA47" s="224"/>
      <c r="BB47" s="219"/>
      <c r="BC47" s="219"/>
      <c r="BD47" s="224"/>
      <c r="BE47" s="224"/>
      <c r="BF47" s="227"/>
      <c r="BG47" s="223"/>
      <c r="BH47" s="224"/>
      <c r="BI47" s="224"/>
      <c r="BJ47" s="224"/>
      <c r="BK47" s="224"/>
      <c r="BL47" s="223"/>
      <c r="BM47" s="224"/>
      <c r="BN47" s="223"/>
      <c r="BO47" s="223"/>
      <c r="BP47" s="223"/>
      <c r="BQ47" s="223"/>
      <c r="BR47" s="223"/>
      <c r="BS47" s="224"/>
      <c r="BT47" s="219"/>
      <c r="BU47" s="229"/>
      <c r="BV47" s="219"/>
      <c r="BW47" s="219"/>
      <c r="BX47" s="224"/>
      <c r="BY47" s="224"/>
      <c r="BZ47" s="230"/>
      <c r="CA47" s="229"/>
      <c r="CB47" s="230"/>
      <c r="CC47" s="230"/>
      <c r="CD47" s="230"/>
    </row>
    <row r="48" spans="1:82" ht="30" x14ac:dyDescent="0.25">
      <c r="A48" s="279">
        <v>702977</v>
      </c>
      <c r="B48" s="280" t="s">
        <v>677</v>
      </c>
      <c r="C48" s="280" t="s">
        <v>68</v>
      </c>
      <c r="D48" s="280" t="s">
        <v>1538</v>
      </c>
      <c r="E48" s="280" t="s">
        <v>184</v>
      </c>
      <c r="F48" s="281">
        <v>32360</v>
      </c>
      <c r="G48" s="280" t="s">
        <v>1355</v>
      </c>
      <c r="H48" s="280" t="s">
        <v>1290</v>
      </c>
      <c r="I48" s="280" t="s">
        <v>263</v>
      </c>
      <c r="J48" s="280" t="s">
        <v>216</v>
      </c>
      <c r="K48" s="279">
        <v>2015</v>
      </c>
      <c r="L48" s="280" t="s">
        <v>215</v>
      </c>
      <c r="M48" s="280" t="s">
        <v>240</v>
      </c>
      <c r="N48" s="280" t="s">
        <v>240</v>
      </c>
      <c r="O48" s="280"/>
      <c r="P48" s="280"/>
      <c r="Q48" s="282">
        <v>0</v>
      </c>
      <c r="R48" s="288"/>
      <c r="S48" s="280" t="s">
        <v>3470</v>
      </c>
      <c r="T48" s="280" t="s">
        <v>2656</v>
      </c>
      <c r="U48" s="280" t="s">
        <v>3071</v>
      </c>
      <c r="V48" s="280" t="s">
        <v>2641</v>
      </c>
      <c r="W48" s="280" t="s">
        <v>240</v>
      </c>
      <c r="X48" s="280" t="s">
        <v>240</v>
      </c>
      <c r="Y48" s="280" t="s">
        <v>240</v>
      </c>
      <c r="Z48" s="280" t="s">
        <v>240</v>
      </c>
      <c r="AA48" s="280" t="s">
        <v>240</v>
      </c>
      <c r="AB48" s="280" t="s">
        <v>240</v>
      </c>
      <c r="AC48" s="280" t="s">
        <v>240</v>
      </c>
      <c r="AD48" s="280" t="s">
        <v>240</v>
      </c>
      <c r="AE48" s="280"/>
      <c r="AF48" s="280" t="s">
        <v>240</v>
      </c>
      <c r="AG48" s="280" t="s">
        <v>263</v>
      </c>
      <c r="AH48" s="280" t="s">
        <v>240</v>
      </c>
      <c r="AI48" s="280" t="s">
        <v>240</v>
      </c>
      <c r="AJ48" s="279">
        <v>702977</v>
      </c>
      <c r="AP48" s="223"/>
      <c r="AQ48" s="224"/>
      <c r="AR48" s="224"/>
      <c r="AS48" s="224"/>
      <c r="AT48" s="224"/>
      <c r="AU48" s="231"/>
      <c r="AV48" s="224"/>
      <c r="AW48" s="224"/>
      <c r="AX48" s="224"/>
      <c r="AY48" s="224"/>
      <c r="AZ48" s="223"/>
      <c r="BA48" s="224"/>
      <c r="BB48" s="219"/>
      <c r="BC48" s="219"/>
      <c r="BD48" s="224"/>
      <c r="BE48" s="224"/>
      <c r="BF48" s="227"/>
      <c r="BG48" s="223"/>
      <c r="BH48" s="224"/>
      <c r="BI48" s="224"/>
      <c r="BJ48" s="224"/>
      <c r="BK48" s="224"/>
      <c r="BL48" s="223"/>
      <c r="BM48" s="224"/>
      <c r="BN48" s="223"/>
      <c r="BO48" s="223"/>
      <c r="BP48" s="223"/>
      <c r="BQ48" s="223"/>
      <c r="BR48" s="223"/>
      <c r="BS48" s="224"/>
      <c r="BT48" s="219"/>
      <c r="BU48" s="229"/>
      <c r="BV48" s="219"/>
      <c r="BW48" s="219"/>
      <c r="BX48" s="224"/>
      <c r="BY48" s="224"/>
      <c r="BZ48" s="230"/>
      <c r="CA48" s="229"/>
      <c r="CB48" s="230"/>
      <c r="CC48" s="230"/>
      <c r="CD48" s="230"/>
    </row>
    <row r="49" spans="1:82" ht="45" x14ac:dyDescent="0.25">
      <c r="A49" s="279">
        <v>703001</v>
      </c>
      <c r="B49" s="280" t="s">
        <v>560</v>
      </c>
      <c r="C49" s="280" t="s">
        <v>84</v>
      </c>
      <c r="D49" s="280" t="s">
        <v>1796</v>
      </c>
      <c r="E49" s="280" t="s">
        <v>183</v>
      </c>
      <c r="F49" s="281">
        <v>33796</v>
      </c>
      <c r="G49" s="280" t="s">
        <v>213</v>
      </c>
      <c r="H49" s="280" t="s">
        <v>1290</v>
      </c>
      <c r="I49" s="280" t="s">
        <v>263</v>
      </c>
      <c r="J49" s="280" t="s">
        <v>214</v>
      </c>
      <c r="K49" s="279">
        <v>2011</v>
      </c>
      <c r="L49" s="280" t="s">
        <v>213</v>
      </c>
      <c r="M49" s="280" t="s">
        <v>240</v>
      </c>
      <c r="N49" s="280" t="s">
        <v>240</v>
      </c>
      <c r="O49" s="280" t="str">
        <f>IFERROR(VLOOKUP(A49,'[1]معالجة التسجيل'!A$2:CW$514,101,0),"")</f>
        <v>إيقاف</v>
      </c>
      <c r="P49" s="280"/>
      <c r="Q49" s="282">
        <f>IFERROR(VLOOKUP(A49,'[1]معالجة التسجيل'!A$2:EW$514,150,0),"")</f>
        <v>35000</v>
      </c>
      <c r="R49" s="279">
        <v>0</v>
      </c>
      <c r="S49" s="280" t="s">
        <v>3471</v>
      </c>
      <c r="T49" s="280" t="s">
        <v>3134</v>
      </c>
      <c r="U49" s="280" t="s">
        <v>3472</v>
      </c>
      <c r="V49" s="280" t="s">
        <v>2531</v>
      </c>
      <c r="W49" s="280" t="s">
        <v>240</v>
      </c>
      <c r="X49" s="280" t="s">
        <v>240</v>
      </c>
      <c r="Y49" s="280" t="s">
        <v>240</v>
      </c>
      <c r="Z49" s="280" t="s">
        <v>240</v>
      </c>
      <c r="AA49" s="280" t="s">
        <v>240</v>
      </c>
      <c r="AB49" s="280" t="s">
        <v>240</v>
      </c>
      <c r="AC49" s="280" t="s">
        <v>240</v>
      </c>
      <c r="AD49" s="280" t="s">
        <v>240</v>
      </c>
      <c r="AE49" s="280"/>
      <c r="AF49" s="280" t="s">
        <v>240</v>
      </c>
      <c r="AG49" s="280" t="s">
        <v>263</v>
      </c>
      <c r="AH49" s="280" t="s">
        <v>240</v>
      </c>
      <c r="AI49" s="280" t="s">
        <v>5191</v>
      </c>
      <c r="AJ49" s="279">
        <v>703001</v>
      </c>
      <c r="AP49" s="223"/>
      <c r="AQ49" s="224"/>
      <c r="AR49" s="224"/>
      <c r="AS49" s="224"/>
      <c r="AT49" s="224"/>
      <c r="AU49" s="225"/>
      <c r="AV49" s="224"/>
      <c r="AW49" s="224"/>
      <c r="AX49" s="224"/>
      <c r="AY49" s="224"/>
      <c r="AZ49" s="226"/>
      <c r="BA49" s="224"/>
      <c r="BB49" s="224"/>
      <c r="BC49" s="224"/>
      <c r="BD49" s="224"/>
      <c r="BE49" s="224"/>
      <c r="BF49" s="227"/>
      <c r="BG49" s="224"/>
      <c r="BH49" s="224"/>
      <c r="BI49" s="224"/>
      <c r="BJ49" s="224"/>
      <c r="BK49" s="224"/>
      <c r="BL49" s="224"/>
      <c r="BM49" s="224"/>
      <c r="BN49" s="224"/>
      <c r="BO49" s="224"/>
      <c r="BP49" s="224"/>
      <c r="BQ49" s="224"/>
      <c r="BR49" s="224"/>
      <c r="BS49" s="228"/>
      <c r="BT49" s="224"/>
      <c r="BU49" s="229"/>
      <c r="BV49" s="223"/>
      <c r="BW49" s="224"/>
      <c r="BX49" s="224"/>
      <c r="BY49" s="224"/>
      <c r="BZ49"/>
      <c r="CA49" s="229"/>
      <c r="CB49"/>
      <c r="CC49"/>
      <c r="CD49"/>
    </row>
    <row r="50" spans="1:82" ht="30" x14ac:dyDescent="0.25">
      <c r="A50" s="279">
        <v>703046</v>
      </c>
      <c r="B50" s="280" t="s">
        <v>937</v>
      </c>
      <c r="C50" s="280" t="s">
        <v>65</v>
      </c>
      <c r="D50" s="280" t="s">
        <v>1356</v>
      </c>
      <c r="E50" s="280" t="s">
        <v>240</v>
      </c>
      <c r="F50" s="288"/>
      <c r="G50" s="280" t="s">
        <v>240</v>
      </c>
      <c r="H50" s="280" t="s">
        <v>240</v>
      </c>
      <c r="I50" s="280" t="s">
        <v>262</v>
      </c>
      <c r="J50" s="280" t="s">
        <v>240</v>
      </c>
      <c r="K50" s="288"/>
      <c r="L50" s="280" t="s">
        <v>240</v>
      </c>
      <c r="M50" s="280" t="s">
        <v>240</v>
      </c>
      <c r="N50" s="280" t="s">
        <v>240</v>
      </c>
      <c r="O50" s="280" t="str">
        <f>IFERROR(VLOOKUP(A50,'[1]معالجة التسجيل'!A$2:CW$514,101,0),"")</f>
        <v/>
      </c>
      <c r="P50" s="280"/>
      <c r="Q50" s="282">
        <v>0</v>
      </c>
      <c r="R50" s="288"/>
      <c r="S50" s="280" t="s">
        <v>240</v>
      </c>
      <c r="T50" s="280" t="s">
        <v>240</v>
      </c>
      <c r="U50" s="280" t="s">
        <v>240</v>
      </c>
      <c r="V50" s="280" t="s">
        <v>240</v>
      </c>
      <c r="W50" s="280" t="s">
        <v>240</v>
      </c>
      <c r="X50" s="280" t="s">
        <v>240</v>
      </c>
      <c r="Y50" s="280" t="s">
        <v>240</v>
      </c>
      <c r="Z50" s="280" t="s">
        <v>240</v>
      </c>
      <c r="AA50" s="280" t="s">
        <v>2044</v>
      </c>
      <c r="AB50" s="280" t="s">
        <v>2044</v>
      </c>
      <c r="AC50" s="280" t="s">
        <v>2044</v>
      </c>
      <c r="AD50" s="280" t="s">
        <v>240</v>
      </c>
      <c r="AE50" s="280" t="str">
        <f>IFERROR(VLOOKUP(A50,ورقة4!A$1:AZ$2000,51,0),"")</f>
        <v>م</v>
      </c>
      <c r="AF50" s="280" t="s">
        <v>2044</v>
      </c>
      <c r="AG50" s="280" t="s">
        <v>262</v>
      </c>
      <c r="AH50" s="280" t="s">
        <v>240</v>
      </c>
      <c r="AI50" s="280" t="s">
        <v>240</v>
      </c>
      <c r="AJ50" s="279">
        <v>703046</v>
      </c>
      <c r="AP50" s="223"/>
      <c r="AQ50" s="224"/>
      <c r="AR50" s="224"/>
      <c r="AS50" s="224"/>
      <c r="AT50" s="224"/>
      <c r="AU50" s="225"/>
      <c r="AV50" s="224"/>
      <c r="AW50" s="224"/>
      <c r="AX50" s="224"/>
      <c r="AY50" s="224"/>
      <c r="AZ50" s="226"/>
      <c r="BA50" s="224"/>
      <c r="BB50" s="219"/>
      <c r="BC50" s="219"/>
      <c r="BD50" s="224"/>
      <c r="BE50" s="224"/>
      <c r="BF50" s="227"/>
      <c r="BG50" s="223"/>
      <c r="BH50" s="224"/>
      <c r="BI50" s="224"/>
      <c r="BJ50" s="224"/>
      <c r="BK50" s="224"/>
      <c r="BL50" s="223"/>
      <c r="BM50" s="224"/>
      <c r="BN50" s="223"/>
      <c r="BO50" s="223"/>
      <c r="BP50" s="223"/>
      <c r="BQ50" s="223"/>
      <c r="BR50" s="223"/>
      <c r="BS50" s="224"/>
      <c r="BT50" s="219"/>
      <c r="BU50" s="229"/>
      <c r="BV50" s="219"/>
      <c r="BW50" s="219"/>
      <c r="BX50" s="224"/>
      <c r="BY50" s="224"/>
      <c r="BZ50" s="230"/>
      <c r="CA50" s="229"/>
      <c r="CB50" s="230"/>
      <c r="CC50" s="230"/>
      <c r="CD50" s="230"/>
    </row>
    <row r="51" spans="1:82" ht="30" x14ac:dyDescent="0.25">
      <c r="A51" s="279">
        <v>703051</v>
      </c>
      <c r="B51" s="280" t="s">
        <v>1045</v>
      </c>
      <c r="C51" s="280" t="s">
        <v>369</v>
      </c>
      <c r="D51" s="280" t="s">
        <v>1360</v>
      </c>
      <c r="E51" s="280" t="s">
        <v>184</v>
      </c>
      <c r="F51" s="281">
        <v>34335</v>
      </c>
      <c r="G51" s="280" t="s">
        <v>1361</v>
      </c>
      <c r="H51" s="280" t="s">
        <v>1290</v>
      </c>
      <c r="I51" s="280" t="s">
        <v>263</v>
      </c>
      <c r="J51" s="280" t="s">
        <v>216</v>
      </c>
      <c r="K51" s="279">
        <v>2012</v>
      </c>
      <c r="L51" s="280" t="s">
        <v>215</v>
      </c>
      <c r="M51" s="280" t="s">
        <v>240</v>
      </c>
      <c r="N51" s="280" t="s">
        <v>240</v>
      </c>
      <c r="O51" s="280" t="str">
        <f>IFERROR(VLOOKUP(A51,'[1]معالجة التسجيل'!A$2:CW$514,101,0),"")</f>
        <v/>
      </c>
      <c r="P51" s="280"/>
      <c r="Q51" s="282">
        <v>0</v>
      </c>
      <c r="R51" s="288"/>
      <c r="S51" s="280" t="s">
        <v>3034</v>
      </c>
      <c r="T51" s="280" t="s">
        <v>3035</v>
      </c>
      <c r="U51" s="280" t="s">
        <v>2927</v>
      </c>
      <c r="V51" s="280" t="s">
        <v>3036</v>
      </c>
      <c r="W51" s="280" t="s">
        <v>240</v>
      </c>
      <c r="X51" s="280" t="s">
        <v>240</v>
      </c>
      <c r="Y51" s="280" t="s">
        <v>240</v>
      </c>
      <c r="Z51" s="280" t="s">
        <v>240</v>
      </c>
      <c r="AA51" s="280" t="s">
        <v>240</v>
      </c>
      <c r="AB51" s="280" t="s">
        <v>240</v>
      </c>
      <c r="AC51" s="280" t="s">
        <v>2044</v>
      </c>
      <c r="AD51" s="280" t="s">
        <v>240</v>
      </c>
      <c r="AE51" s="280" t="str">
        <f>IFERROR(VLOOKUP(A51,ورقة4!A$1:AZ$2000,51,0),"")</f>
        <v>م</v>
      </c>
      <c r="AF51" s="280" t="s">
        <v>2044</v>
      </c>
      <c r="AG51" s="280" t="s">
        <v>263</v>
      </c>
      <c r="AH51" s="280" t="s">
        <v>5190</v>
      </c>
      <c r="AI51" s="280" t="s">
        <v>240</v>
      </c>
      <c r="AJ51" s="279">
        <v>703051</v>
      </c>
      <c r="AP51" s="223"/>
      <c r="AQ51" s="224"/>
      <c r="AR51" s="224"/>
      <c r="AS51" s="224"/>
      <c r="AT51" s="224"/>
      <c r="AU51" s="225"/>
      <c r="AV51" s="224"/>
      <c r="AW51" s="224"/>
      <c r="AX51" s="224"/>
      <c r="AY51" s="224"/>
      <c r="AZ51" s="226"/>
      <c r="BA51" s="224"/>
      <c r="BB51" s="224"/>
      <c r="BC51" s="224"/>
      <c r="BD51" s="224"/>
      <c r="BE51" s="224"/>
      <c r="BF51" s="227"/>
      <c r="BG51" s="224"/>
      <c r="BH51" s="224"/>
      <c r="BI51" s="224"/>
      <c r="BJ51" s="224"/>
      <c r="BK51" s="224"/>
      <c r="BL51" s="224"/>
      <c r="BM51" s="224"/>
      <c r="BN51" s="224"/>
      <c r="BO51" s="224"/>
      <c r="BP51" s="224"/>
      <c r="BQ51" s="224"/>
      <c r="BR51" s="224"/>
      <c r="BS51" s="228"/>
      <c r="BT51" s="224"/>
      <c r="BU51" s="229"/>
      <c r="BV51" s="223"/>
      <c r="BW51" s="224"/>
      <c r="BX51" s="224"/>
      <c r="BY51" s="224"/>
      <c r="BZ51"/>
      <c r="CA51" s="229"/>
      <c r="CB51"/>
      <c r="CC51"/>
      <c r="CD51"/>
    </row>
    <row r="52" spans="1:82" ht="30" x14ac:dyDescent="0.25">
      <c r="A52" s="279">
        <v>703059</v>
      </c>
      <c r="B52" s="280" t="s">
        <v>733</v>
      </c>
      <c r="C52" s="280" t="s">
        <v>126</v>
      </c>
      <c r="D52" s="280" t="s">
        <v>1856</v>
      </c>
      <c r="E52" s="280" t="s">
        <v>184</v>
      </c>
      <c r="F52" s="281">
        <v>33970</v>
      </c>
      <c r="G52" s="280" t="s">
        <v>213</v>
      </c>
      <c r="H52" s="280" t="s">
        <v>1290</v>
      </c>
      <c r="I52" s="280" t="s">
        <v>263</v>
      </c>
      <c r="J52" s="280" t="s">
        <v>216</v>
      </c>
      <c r="K52" s="279">
        <v>2011</v>
      </c>
      <c r="L52" s="280" t="s">
        <v>213</v>
      </c>
      <c r="M52" s="280" t="s">
        <v>240</v>
      </c>
      <c r="N52" s="280" t="s">
        <v>240</v>
      </c>
      <c r="O52" s="280" t="str">
        <f>IFERROR(VLOOKUP(A52,'[1]معالجة التسجيل'!A$2:CW$514,101,0),"")</f>
        <v/>
      </c>
      <c r="P52" s="280"/>
      <c r="Q52" s="282">
        <v>0</v>
      </c>
      <c r="R52" s="279">
        <v>0</v>
      </c>
      <c r="S52" s="280" t="s">
        <v>3474</v>
      </c>
      <c r="T52" s="280" t="s">
        <v>3475</v>
      </c>
      <c r="U52" s="280" t="s">
        <v>3476</v>
      </c>
      <c r="V52" s="280" t="s">
        <v>2531</v>
      </c>
      <c r="W52" s="280" t="s">
        <v>240</v>
      </c>
      <c r="X52" s="280" t="s">
        <v>240</v>
      </c>
      <c r="Y52" s="280" t="s">
        <v>240</v>
      </c>
      <c r="Z52" s="280" t="s">
        <v>240</v>
      </c>
      <c r="AA52" s="280" t="s">
        <v>240</v>
      </c>
      <c r="AB52" s="280" t="s">
        <v>240</v>
      </c>
      <c r="AC52" s="280" t="s">
        <v>240</v>
      </c>
      <c r="AD52" s="280" t="s">
        <v>240</v>
      </c>
      <c r="AE52" s="280" t="str">
        <f>IFERROR(VLOOKUP(A52,ورقة4!A$1:AZ$2000,51,0),"")</f>
        <v>م</v>
      </c>
      <c r="AF52" s="280" t="s">
        <v>240</v>
      </c>
      <c r="AG52" s="280" t="s">
        <v>263</v>
      </c>
      <c r="AH52" s="280" t="s">
        <v>240</v>
      </c>
      <c r="AI52" s="280" t="s">
        <v>5191</v>
      </c>
      <c r="AJ52" s="279">
        <v>703059</v>
      </c>
      <c r="AP52" s="223"/>
      <c r="AQ52" s="224"/>
      <c r="AR52" s="224"/>
      <c r="AS52" s="224"/>
      <c r="AT52" s="224"/>
      <c r="AU52" s="231"/>
      <c r="AV52" s="224"/>
      <c r="AW52" s="224"/>
      <c r="AX52" s="224"/>
      <c r="AY52" s="224"/>
      <c r="AZ52" s="223"/>
      <c r="BA52" s="224"/>
      <c r="BB52" s="219"/>
      <c r="BC52" s="219"/>
      <c r="BD52" s="224"/>
      <c r="BE52" s="224"/>
      <c r="BF52" s="227"/>
      <c r="BG52" s="223"/>
      <c r="BH52" s="224"/>
      <c r="BI52" s="224"/>
      <c r="BJ52" s="224"/>
      <c r="BK52" s="224"/>
      <c r="BL52" s="223"/>
      <c r="BM52" s="224"/>
      <c r="BN52" s="223"/>
      <c r="BO52" s="223"/>
      <c r="BP52" s="223"/>
      <c r="BQ52" s="223"/>
      <c r="BR52" s="223"/>
      <c r="BS52" s="224"/>
      <c r="BT52" s="219"/>
      <c r="BU52" s="229"/>
      <c r="BV52" s="219"/>
      <c r="BW52" s="219"/>
      <c r="BX52" s="224"/>
      <c r="BY52" s="224"/>
      <c r="BZ52" s="230"/>
      <c r="CA52" s="229"/>
      <c r="CB52" s="230"/>
      <c r="CC52" s="230"/>
      <c r="CD52" s="230"/>
    </row>
    <row r="53" spans="1:82" ht="45" x14ac:dyDescent="0.25">
      <c r="A53" s="279">
        <v>703083</v>
      </c>
      <c r="B53" s="280" t="s">
        <v>533</v>
      </c>
      <c r="C53" s="280" t="s">
        <v>534</v>
      </c>
      <c r="D53" s="280" t="s">
        <v>1363</v>
      </c>
      <c r="E53" s="280" t="s">
        <v>183</v>
      </c>
      <c r="F53" s="281">
        <v>31778</v>
      </c>
      <c r="G53" s="280" t="s">
        <v>221</v>
      </c>
      <c r="H53" s="280" t="s">
        <v>1290</v>
      </c>
      <c r="I53" s="280" t="s">
        <v>262</v>
      </c>
      <c r="J53" s="280" t="s">
        <v>216</v>
      </c>
      <c r="K53" s="279">
        <v>2005</v>
      </c>
      <c r="L53" s="280" t="s">
        <v>221</v>
      </c>
      <c r="M53" s="280" t="s">
        <v>240</v>
      </c>
      <c r="N53" s="280" t="s">
        <v>240</v>
      </c>
      <c r="O53" s="280"/>
      <c r="P53" s="280"/>
      <c r="Q53" s="282">
        <v>0</v>
      </c>
      <c r="R53" s="282"/>
      <c r="S53" s="280" t="s">
        <v>3477</v>
      </c>
      <c r="T53" s="280" t="s">
        <v>3478</v>
      </c>
      <c r="U53" s="280" t="s">
        <v>3479</v>
      </c>
      <c r="V53" s="280" t="s">
        <v>2915</v>
      </c>
      <c r="W53" s="280" t="s">
        <v>240</v>
      </c>
      <c r="X53" s="280" t="s">
        <v>240</v>
      </c>
      <c r="Y53" s="280" t="s">
        <v>240</v>
      </c>
      <c r="Z53" s="280" t="s">
        <v>240</v>
      </c>
      <c r="AA53" s="280" t="s">
        <v>240</v>
      </c>
      <c r="AB53" s="280" t="s">
        <v>240</v>
      </c>
      <c r="AC53" s="280" t="s">
        <v>240</v>
      </c>
      <c r="AD53" s="280" t="s">
        <v>240</v>
      </c>
      <c r="AE53" s="280"/>
      <c r="AF53" s="280" t="s">
        <v>240</v>
      </c>
      <c r="AG53" s="280" t="s">
        <v>468</v>
      </c>
      <c r="AH53" s="280" t="s">
        <v>240</v>
      </c>
      <c r="AI53" s="280" t="s">
        <v>5194</v>
      </c>
      <c r="AJ53" s="279">
        <v>703083</v>
      </c>
      <c r="AP53" s="223"/>
      <c r="AQ53" s="224"/>
      <c r="AR53" s="224"/>
      <c r="AS53" s="224"/>
      <c r="AT53" s="224"/>
      <c r="AU53" s="225"/>
      <c r="AV53" s="224"/>
      <c r="AW53" s="224"/>
      <c r="AX53" s="224"/>
      <c r="AY53" s="224"/>
      <c r="AZ53" s="226"/>
      <c r="BA53" s="224"/>
      <c r="BB53" s="219"/>
      <c r="BC53" s="219"/>
      <c r="BD53" s="224"/>
      <c r="BE53" s="224"/>
      <c r="BF53" s="227"/>
      <c r="BG53" s="223"/>
      <c r="BH53" s="224"/>
      <c r="BI53" s="224"/>
      <c r="BJ53" s="224"/>
      <c r="BK53" s="224"/>
      <c r="BL53" s="223"/>
      <c r="BM53" s="224"/>
      <c r="BN53" s="223"/>
      <c r="BO53" s="223"/>
      <c r="BP53" s="223"/>
      <c r="BQ53" s="223"/>
      <c r="BR53" s="223"/>
      <c r="BS53" s="224"/>
      <c r="BT53" s="219"/>
      <c r="BU53" s="229"/>
      <c r="BV53" s="219"/>
      <c r="BW53" s="219"/>
      <c r="BX53" s="224"/>
      <c r="BY53" s="224"/>
      <c r="BZ53" s="230"/>
      <c r="CA53" s="229"/>
      <c r="CB53" s="230"/>
      <c r="CC53" s="230"/>
      <c r="CD53" s="230"/>
    </row>
    <row r="54" spans="1:82" ht="30" x14ac:dyDescent="0.25">
      <c r="A54" s="279">
        <v>703084</v>
      </c>
      <c r="B54" s="280" t="s">
        <v>938</v>
      </c>
      <c r="C54" s="280" t="s">
        <v>939</v>
      </c>
      <c r="D54" s="280" t="s">
        <v>1426</v>
      </c>
      <c r="E54" s="280" t="s">
        <v>183</v>
      </c>
      <c r="F54" s="281">
        <v>33405</v>
      </c>
      <c r="G54" s="280" t="s">
        <v>213</v>
      </c>
      <c r="H54" s="280" t="s">
        <v>1318</v>
      </c>
      <c r="I54" s="280" t="s">
        <v>466</v>
      </c>
      <c r="J54" s="280" t="s">
        <v>216</v>
      </c>
      <c r="K54" s="279">
        <v>2010</v>
      </c>
      <c r="L54" s="280" t="s">
        <v>215</v>
      </c>
      <c r="M54" s="280" t="s">
        <v>240</v>
      </c>
      <c r="N54" s="280" t="s">
        <v>240</v>
      </c>
      <c r="O54" s="280"/>
      <c r="P54" s="280"/>
      <c r="Q54" s="282">
        <v>0</v>
      </c>
      <c r="R54" s="290">
        <v>0</v>
      </c>
      <c r="S54" s="280" t="s">
        <v>3480</v>
      </c>
      <c r="T54" s="280" t="s">
        <v>3481</v>
      </c>
      <c r="U54" s="280" t="s">
        <v>3273</v>
      </c>
      <c r="V54" s="280" t="s">
        <v>2531</v>
      </c>
      <c r="W54" s="280" t="s">
        <v>240</v>
      </c>
      <c r="X54" s="280" t="s">
        <v>240</v>
      </c>
      <c r="Y54" s="280" t="s">
        <v>240</v>
      </c>
      <c r="Z54" s="280" t="s">
        <v>240</v>
      </c>
      <c r="AA54" s="280" t="s">
        <v>240</v>
      </c>
      <c r="AB54" s="280" t="s">
        <v>240</v>
      </c>
      <c r="AC54" s="280" t="s">
        <v>240</v>
      </c>
      <c r="AD54" s="280" t="s">
        <v>240</v>
      </c>
      <c r="AE54" s="280"/>
      <c r="AF54" s="280" t="s">
        <v>240</v>
      </c>
      <c r="AG54" s="280" t="s">
        <v>466</v>
      </c>
      <c r="AH54" s="280" t="s">
        <v>240</v>
      </c>
      <c r="AI54" s="280" t="s">
        <v>240</v>
      </c>
      <c r="AJ54" s="279">
        <v>703084</v>
      </c>
      <c r="AP54" s="223"/>
      <c r="AQ54" s="224"/>
      <c r="AR54" s="224"/>
      <c r="AS54" s="224"/>
      <c r="AT54" s="224"/>
      <c r="AU54" s="231"/>
      <c r="AV54" s="224"/>
      <c r="AW54" s="224"/>
      <c r="AX54" s="224"/>
      <c r="AY54" s="224"/>
      <c r="AZ54" s="223"/>
      <c r="BA54" s="224"/>
      <c r="BB54" s="219"/>
      <c r="BC54" s="219"/>
      <c r="BD54" s="224"/>
      <c r="BE54" s="224"/>
      <c r="BF54" s="227"/>
      <c r="BG54" s="232"/>
      <c r="BH54" s="224"/>
      <c r="BI54" s="224"/>
      <c r="BJ54" s="224"/>
      <c r="BK54" s="224"/>
      <c r="BL54" s="223"/>
      <c r="BM54" s="224"/>
      <c r="BN54" s="223"/>
      <c r="BO54" s="223"/>
      <c r="BP54" s="223"/>
      <c r="BQ54" s="223"/>
      <c r="BR54" s="223"/>
      <c r="BS54" s="224"/>
      <c r="BT54" s="219"/>
      <c r="BU54" s="229"/>
      <c r="BV54" s="219"/>
      <c r="BW54" s="219"/>
      <c r="BX54" s="224"/>
      <c r="BY54" s="224"/>
      <c r="BZ54" s="230"/>
      <c r="CA54" s="229"/>
      <c r="CB54" s="230"/>
      <c r="CC54" s="230"/>
      <c r="CD54" s="230"/>
    </row>
    <row r="55" spans="1:82" ht="30" x14ac:dyDescent="0.25">
      <c r="A55" s="279">
        <v>703091</v>
      </c>
      <c r="B55" s="280" t="s">
        <v>540</v>
      </c>
      <c r="C55" s="280" t="s">
        <v>541</v>
      </c>
      <c r="D55" s="280" t="s">
        <v>294</v>
      </c>
      <c r="E55" s="280" t="s">
        <v>183</v>
      </c>
      <c r="F55" s="281">
        <v>32699</v>
      </c>
      <c r="G55" s="280" t="s">
        <v>213</v>
      </c>
      <c r="H55" s="280" t="s">
        <v>1290</v>
      </c>
      <c r="I55" s="280" t="s">
        <v>262</v>
      </c>
      <c r="J55" s="280" t="s">
        <v>216</v>
      </c>
      <c r="K55" s="279">
        <v>2013</v>
      </c>
      <c r="L55" s="280" t="s">
        <v>213</v>
      </c>
      <c r="M55" s="280" t="s">
        <v>240</v>
      </c>
      <c r="N55" s="280" t="s">
        <v>240</v>
      </c>
      <c r="O55" s="280"/>
      <c r="P55" s="280"/>
      <c r="Q55" s="282">
        <v>0</v>
      </c>
      <c r="R55" s="290">
        <v>0</v>
      </c>
      <c r="S55" s="280" t="s">
        <v>3482</v>
      </c>
      <c r="T55" s="280" t="s">
        <v>3483</v>
      </c>
      <c r="U55" s="280" t="s">
        <v>3484</v>
      </c>
      <c r="V55" s="280" t="s">
        <v>2531</v>
      </c>
      <c r="W55" s="280" t="s">
        <v>240</v>
      </c>
      <c r="X55" s="280" t="s">
        <v>240</v>
      </c>
      <c r="Y55" s="280" t="s">
        <v>240</v>
      </c>
      <c r="Z55" s="280" t="s">
        <v>240</v>
      </c>
      <c r="AA55" s="280" t="s">
        <v>240</v>
      </c>
      <c r="AB55" s="280" t="s">
        <v>240</v>
      </c>
      <c r="AC55" s="280" t="s">
        <v>240</v>
      </c>
      <c r="AD55" s="280" t="s">
        <v>240</v>
      </c>
      <c r="AE55" s="280"/>
      <c r="AF55" s="280" t="s">
        <v>240</v>
      </c>
      <c r="AG55" s="280" t="s">
        <v>262</v>
      </c>
      <c r="AH55" s="280" t="s">
        <v>240</v>
      </c>
      <c r="AI55" s="280" t="s">
        <v>240</v>
      </c>
      <c r="AJ55" s="279">
        <v>703091</v>
      </c>
      <c r="AP55" s="223"/>
      <c r="AQ55" s="224"/>
      <c r="AR55" s="224"/>
      <c r="AS55" s="224"/>
      <c r="AT55" s="224"/>
      <c r="AU55" s="225"/>
      <c r="AV55" s="224"/>
      <c r="AW55" s="224"/>
      <c r="AX55" s="224"/>
      <c r="AY55" s="224"/>
      <c r="AZ55" s="226"/>
      <c r="BA55" s="224"/>
      <c r="BB55" s="219"/>
      <c r="BC55" s="219"/>
      <c r="BD55" s="224"/>
      <c r="BE55" s="224"/>
      <c r="BF55" s="227"/>
      <c r="BG55" s="223"/>
      <c r="BH55" s="224"/>
      <c r="BI55" s="224"/>
      <c r="BJ55" s="224"/>
      <c r="BK55" s="224"/>
      <c r="BL55" s="223"/>
      <c r="BM55" s="224"/>
      <c r="BN55" s="223"/>
      <c r="BO55" s="223"/>
      <c r="BP55" s="223"/>
      <c r="BQ55" s="223"/>
      <c r="BR55" s="223"/>
      <c r="BS55" s="224"/>
      <c r="BT55" s="219"/>
      <c r="BU55" s="229"/>
      <c r="BV55" s="219"/>
      <c r="BW55" s="219"/>
      <c r="BX55" s="224"/>
      <c r="BY55" s="224"/>
      <c r="BZ55" s="230"/>
      <c r="CA55" s="229"/>
      <c r="CB55" s="230"/>
      <c r="CC55" s="230"/>
      <c r="CD55" s="230"/>
    </row>
    <row r="56" spans="1:82" ht="30" x14ac:dyDescent="0.25">
      <c r="A56" s="279">
        <v>703093</v>
      </c>
      <c r="B56" s="280" t="s">
        <v>940</v>
      </c>
      <c r="C56" s="280" t="s">
        <v>323</v>
      </c>
      <c r="D56" s="280" t="s">
        <v>1364</v>
      </c>
      <c r="E56" s="280" t="s">
        <v>184</v>
      </c>
      <c r="F56" s="281">
        <v>28703</v>
      </c>
      <c r="G56" s="280" t="s">
        <v>223</v>
      </c>
      <c r="H56" s="280" t="s">
        <v>1290</v>
      </c>
      <c r="I56" s="280" t="s">
        <v>239</v>
      </c>
      <c r="J56" s="280" t="s">
        <v>216</v>
      </c>
      <c r="K56" s="279">
        <v>1997</v>
      </c>
      <c r="L56" s="280" t="s">
        <v>223</v>
      </c>
      <c r="M56" s="280" t="s">
        <v>240</v>
      </c>
      <c r="N56" s="280" t="s">
        <v>240</v>
      </c>
      <c r="O56" s="280"/>
      <c r="P56" s="280"/>
      <c r="Q56" s="282">
        <v>0</v>
      </c>
      <c r="R56" s="290">
        <v>0</v>
      </c>
      <c r="S56" s="280" t="s">
        <v>3485</v>
      </c>
      <c r="T56" s="280" t="s">
        <v>3486</v>
      </c>
      <c r="U56" s="280" t="s">
        <v>3487</v>
      </c>
      <c r="V56" s="280" t="s">
        <v>2539</v>
      </c>
      <c r="W56" s="280" t="s">
        <v>240</v>
      </c>
      <c r="X56" s="280" t="s">
        <v>240</v>
      </c>
      <c r="Y56" s="280" t="s">
        <v>240</v>
      </c>
      <c r="Z56" s="280" t="s">
        <v>240</v>
      </c>
      <c r="AA56" s="280" t="s">
        <v>240</v>
      </c>
      <c r="AB56" s="280" t="s">
        <v>240</v>
      </c>
      <c r="AC56" s="280" t="s">
        <v>240</v>
      </c>
      <c r="AD56" s="280" t="s">
        <v>240</v>
      </c>
      <c r="AE56" s="280"/>
      <c r="AF56" s="280" t="s">
        <v>240</v>
      </c>
      <c r="AG56" s="280" t="s">
        <v>466</v>
      </c>
      <c r="AH56" s="280" t="s">
        <v>240</v>
      </c>
      <c r="AI56" s="280" t="s">
        <v>240</v>
      </c>
      <c r="AJ56" s="279">
        <v>703093</v>
      </c>
      <c r="AP56" s="223"/>
      <c r="AQ56" s="224"/>
      <c r="AR56" s="224"/>
      <c r="AS56" s="224"/>
      <c r="AT56" s="224"/>
      <c r="AU56" s="231"/>
      <c r="AV56" s="224"/>
      <c r="AW56" s="224"/>
      <c r="AX56" s="224"/>
      <c r="AY56" s="224"/>
      <c r="AZ56" s="223"/>
      <c r="BA56" s="224"/>
      <c r="BB56" s="219"/>
      <c r="BC56" s="219"/>
      <c r="BD56" s="224"/>
      <c r="BE56" s="224"/>
      <c r="BF56" s="227"/>
      <c r="BG56" s="223"/>
      <c r="BH56" s="224"/>
      <c r="BI56" s="224"/>
      <c r="BJ56" s="224"/>
      <c r="BK56" s="224"/>
      <c r="BL56" s="223"/>
      <c r="BM56" s="224"/>
      <c r="BN56" s="223"/>
      <c r="BO56" s="223"/>
      <c r="BP56" s="223"/>
      <c r="BQ56" s="223"/>
      <c r="BR56" s="223"/>
      <c r="BS56" s="224"/>
      <c r="BT56" s="219"/>
      <c r="BU56" s="229"/>
      <c r="BV56" s="219"/>
      <c r="BW56" s="219"/>
      <c r="BX56" s="224"/>
      <c r="BY56" s="224"/>
      <c r="BZ56" s="230"/>
      <c r="CA56" s="229"/>
      <c r="CB56" s="230"/>
      <c r="CC56" s="230"/>
      <c r="CD56" s="230"/>
    </row>
    <row r="57" spans="1:82" ht="30" x14ac:dyDescent="0.25">
      <c r="A57" s="279">
        <v>703101</v>
      </c>
      <c r="B57" s="280" t="s">
        <v>941</v>
      </c>
      <c r="C57" s="280" t="s">
        <v>393</v>
      </c>
      <c r="D57" s="280" t="s">
        <v>1365</v>
      </c>
      <c r="E57" s="280" t="s">
        <v>184</v>
      </c>
      <c r="F57" s="281">
        <v>27973</v>
      </c>
      <c r="G57" s="280" t="s">
        <v>213</v>
      </c>
      <c r="H57" s="280" t="s">
        <v>1290</v>
      </c>
      <c r="I57" s="280" t="s">
        <v>263</v>
      </c>
      <c r="J57" s="280" t="s">
        <v>216</v>
      </c>
      <c r="K57" s="279">
        <v>2000</v>
      </c>
      <c r="L57" s="280" t="s">
        <v>213</v>
      </c>
      <c r="M57" s="280" t="s">
        <v>240</v>
      </c>
      <c r="N57" s="280" t="s">
        <v>240</v>
      </c>
      <c r="O57" s="280"/>
      <c r="P57" s="280"/>
      <c r="Q57" s="282">
        <v>0</v>
      </c>
      <c r="R57" s="279">
        <v>0</v>
      </c>
      <c r="S57" s="280" t="s">
        <v>3488</v>
      </c>
      <c r="T57" s="280" t="s">
        <v>3489</v>
      </c>
      <c r="U57" s="280" t="s">
        <v>3490</v>
      </c>
      <c r="V57" s="280" t="s">
        <v>2531</v>
      </c>
      <c r="W57" s="280" t="s">
        <v>240</v>
      </c>
      <c r="X57" s="280" t="s">
        <v>240</v>
      </c>
      <c r="Y57" s="280" t="s">
        <v>240</v>
      </c>
      <c r="Z57" s="280" t="s">
        <v>240</v>
      </c>
      <c r="AA57" s="280" t="s">
        <v>240</v>
      </c>
      <c r="AB57" s="280" t="s">
        <v>240</v>
      </c>
      <c r="AC57" s="280" t="s">
        <v>240</v>
      </c>
      <c r="AD57" s="280" t="s">
        <v>240</v>
      </c>
      <c r="AE57" s="280"/>
      <c r="AF57" s="280" t="s">
        <v>240</v>
      </c>
      <c r="AG57" s="280" t="s">
        <v>239</v>
      </c>
      <c r="AH57" s="280" t="s">
        <v>5190</v>
      </c>
      <c r="AI57" s="280" t="s">
        <v>5192</v>
      </c>
      <c r="AJ57" s="279">
        <v>703101</v>
      </c>
      <c r="AP57" s="223"/>
      <c r="AQ57" s="224"/>
      <c r="AR57" s="224"/>
      <c r="AS57" s="224"/>
      <c r="AT57" s="224"/>
      <c r="AU57" s="227"/>
      <c r="AV57" s="224"/>
      <c r="AW57" s="224"/>
      <c r="AX57" s="224"/>
      <c r="AY57" s="224"/>
      <c r="AZ57" s="227"/>
      <c r="BA57" s="224"/>
      <c r="BB57" s="219"/>
      <c r="BC57" s="219"/>
      <c r="BD57" s="224"/>
      <c r="BE57" s="224"/>
      <c r="BF57" s="227"/>
      <c r="BG57" s="232"/>
      <c r="BH57" s="224"/>
      <c r="BI57" s="224"/>
      <c r="BJ57" s="224"/>
      <c r="BK57" s="224"/>
      <c r="BL57" s="232"/>
      <c r="BM57" s="224"/>
      <c r="BN57" s="232"/>
      <c r="BO57" s="232"/>
      <c r="BP57" s="232"/>
      <c r="BQ57" s="232"/>
      <c r="BR57" s="232"/>
      <c r="BS57" s="224"/>
      <c r="BT57" s="219"/>
      <c r="BU57" s="229"/>
      <c r="BV57" s="219"/>
      <c r="BW57" s="219"/>
      <c r="BX57" s="224"/>
      <c r="BY57" s="224"/>
      <c r="BZ57" s="230"/>
      <c r="CA57" s="229"/>
      <c r="CB57" s="230"/>
      <c r="CC57" s="230"/>
      <c r="CD57" s="230"/>
    </row>
    <row r="58" spans="1:82" ht="30" x14ac:dyDescent="0.25">
      <c r="A58" s="279">
        <v>703112</v>
      </c>
      <c r="B58" s="280" t="s">
        <v>2118</v>
      </c>
      <c r="C58" s="280" t="s">
        <v>65</v>
      </c>
      <c r="D58" s="280" t="s">
        <v>2455</v>
      </c>
      <c r="E58" s="280" t="s">
        <v>184</v>
      </c>
      <c r="F58" s="281">
        <v>35070</v>
      </c>
      <c r="G58" s="280" t="s">
        <v>221</v>
      </c>
      <c r="H58" s="280" t="s">
        <v>1290</v>
      </c>
      <c r="I58" s="280" t="s">
        <v>262</v>
      </c>
      <c r="J58" s="280" t="s">
        <v>214</v>
      </c>
      <c r="K58" s="279">
        <v>2014</v>
      </c>
      <c r="L58" s="280" t="s">
        <v>221</v>
      </c>
      <c r="M58" s="280" t="s">
        <v>240</v>
      </c>
      <c r="N58" s="280" t="s">
        <v>240</v>
      </c>
      <c r="O58" s="280"/>
      <c r="P58" s="280"/>
      <c r="Q58" s="282">
        <v>0</v>
      </c>
      <c r="R58" s="279">
        <v>0</v>
      </c>
      <c r="S58" s="280" t="s">
        <v>3491</v>
      </c>
      <c r="T58" s="280" t="s">
        <v>2576</v>
      </c>
      <c r="U58" s="280" t="s">
        <v>3492</v>
      </c>
      <c r="V58" s="280" t="s">
        <v>2915</v>
      </c>
      <c r="W58" s="280" t="s">
        <v>240</v>
      </c>
      <c r="X58" s="280" t="s">
        <v>240</v>
      </c>
      <c r="Y58" s="280" t="s">
        <v>240</v>
      </c>
      <c r="Z58" s="280" t="s">
        <v>240</v>
      </c>
      <c r="AA58" s="280" t="s">
        <v>240</v>
      </c>
      <c r="AB58" s="280" t="s">
        <v>240</v>
      </c>
      <c r="AC58" s="280" t="s">
        <v>240</v>
      </c>
      <c r="AD58" s="280" t="s">
        <v>240</v>
      </c>
      <c r="AE58" s="280"/>
      <c r="AF58" s="280" t="s">
        <v>240</v>
      </c>
      <c r="AG58" s="280" t="s">
        <v>468</v>
      </c>
      <c r="AH58" s="280" t="s">
        <v>5190</v>
      </c>
      <c r="AI58" s="280" t="s">
        <v>5194</v>
      </c>
      <c r="AJ58" s="279">
        <v>703112</v>
      </c>
      <c r="AP58" s="223"/>
      <c r="AQ58" s="224"/>
      <c r="AR58" s="224"/>
      <c r="AS58" s="224"/>
      <c r="AT58" s="224"/>
      <c r="AU58" s="231"/>
      <c r="AV58" s="224"/>
      <c r="AW58" s="224"/>
      <c r="AX58" s="224"/>
      <c r="AY58" s="224"/>
      <c r="AZ58" s="223"/>
      <c r="BA58" s="224"/>
      <c r="BB58" s="219"/>
      <c r="BC58" s="219"/>
      <c r="BD58" s="224"/>
      <c r="BE58" s="224"/>
      <c r="BF58" s="227"/>
      <c r="BG58" s="232"/>
      <c r="BH58" s="224"/>
      <c r="BI58" s="224"/>
      <c r="BJ58" s="224"/>
      <c r="BK58" s="224"/>
      <c r="BL58" s="223"/>
      <c r="BM58" s="224"/>
      <c r="BN58" s="223"/>
      <c r="BO58" s="223"/>
      <c r="BP58" s="223"/>
      <c r="BQ58" s="223"/>
      <c r="BR58" s="223"/>
      <c r="BS58" s="224"/>
      <c r="BT58" s="219"/>
      <c r="BU58" s="229"/>
      <c r="BV58" s="219"/>
      <c r="BW58" s="219"/>
      <c r="BX58" s="224"/>
      <c r="BY58" s="224"/>
      <c r="BZ58" s="230"/>
      <c r="CA58" s="229"/>
      <c r="CB58" s="230"/>
      <c r="CC58" s="230"/>
      <c r="CD58" s="230"/>
    </row>
    <row r="59" spans="1:82" ht="45" x14ac:dyDescent="0.25">
      <c r="A59" s="279">
        <v>703151</v>
      </c>
      <c r="B59" s="280" t="s">
        <v>942</v>
      </c>
      <c r="C59" s="280" t="s">
        <v>100</v>
      </c>
      <c r="D59" s="280" t="s">
        <v>1366</v>
      </c>
      <c r="E59" s="280" t="s">
        <v>183</v>
      </c>
      <c r="F59" s="281">
        <v>32233</v>
      </c>
      <c r="G59" s="280" t="s">
        <v>2522</v>
      </c>
      <c r="H59" s="280" t="s">
        <v>1290</v>
      </c>
      <c r="I59" s="280" t="s">
        <v>263</v>
      </c>
      <c r="J59" s="280" t="s">
        <v>214</v>
      </c>
      <c r="K59" s="279">
        <v>2005</v>
      </c>
      <c r="L59" s="280" t="s">
        <v>221</v>
      </c>
      <c r="M59" s="280" t="s">
        <v>240</v>
      </c>
      <c r="N59" s="280" t="s">
        <v>240</v>
      </c>
      <c r="O59" s="280" t="str">
        <f>IFERROR(VLOOKUP(A59,'[1]معالجة التسجيل'!A$2:CW$514,101,0),"")</f>
        <v/>
      </c>
      <c r="P59" s="280"/>
      <c r="Q59" s="282">
        <v>0</v>
      </c>
      <c r="R59" s="282"/>
      <c r="S59" s="280" t="s">
        <v>2663</v>
      </c>
      <c r="T59" s="280" t="s">
        <v>2577</v>
      </c>
      <c r="U59" s="280" t="s">
        <v>2664</v>
      </c>
      <c r="V59" s="280" t="s">
        <v>2554</v>
      </c>
      <c r="W59" s="280" t="s">
        <v>240</v>
      </c>
      <c r="X59" s="280" t="s">
        <v>240</v>
      </c>
      <c r="Y59" s="280" t="s">
        <v>240</v>
      </c>
      <c r="Z59" s="280" t="s">
        <v>240</v>
      </c>
      <c r="AA59" s="280" t="s">
        <v>240</v>
      </c>
      <c r="AB59" s="280" t="s">
        <v>2044</v>
      </c>
      <c r="AC59" s="280" t="s">
        <v>2044</v>
      </c>
      <c r="AD59" s="280" t="s">
        <v>240</v>
      </c>
      <c r="AE59" s="280" t="str">
        <f>IFERROR(VLOOKUP(A59,ورقة4!A$1:AZ$2000,51,0),"")</f>
        <v>م</v>
      </c>
      <c r="AF59" s="280" t="s">
        <v>2044</v>
      </c>
      <c r="AG59" s="280" t="s">
        <v>263</v>
      </c>
      <c r="AH59" s="280" t="s">
        <v>5190</v>
      </c>
      <c r="AI59" s="280" t="s">
        <v>240</v>
      </c>
      <c r="AJ59" s="279">
        <v>703151</v>
      </c>
      <c r="AP59" s="223"/>
      <c r="AQ59" s="224"/>
      <c r="AR59" s="224"/>
      <c r="AS59" s="224"/>
      <c r="AT59" s="224"/>
      <c r="AU59" s="225"/>
      <c r="AV59" s="224"/>
      <c r="AW59" s="224"/>
      <c r="AX59" s="224"/>
      <c r="AY59" s="224"/>
      <c r="AZ59" s="226"/>
      <c r="BA59" s="224"/>
      <c r="BB59" s="219"/>
      <c r="BC59" s="219"/>
      <c r="BD59" s="224"/>
      <c r="BE59" s="224"/>
      <c r="BF59" s="227"/>
      <c r="BG59" s="223"/>
      <c r="BH59" s="224"/>
      <c r="BI59" s="224"/>
      <c r="BJ59" s="224"/>
      <c r="BK59" s="224"/>
      <c r="BL59" s="223"/>
      <c r="BM59" s="224"/>
      <c r="BN59" s="223"/>
      <c r="BO59" s="223"/>
      <c r="BP59" s="223"/>
      <c r="BQ59" s="223"/>
      <c r="BR59" s="223"/>
      <c r="BS59" s="224"/>
      <c r="BT59" s="219"/>
      <c r="BU59" s="229"/>
      <c r="BV59" s="219"/>
      <c r="BW59" s="219"/>
      <c r="BX59" s="224"/>
      <c r="BY59" s="224"/>
      <c r="BZ59" s="230"/>
      <c r="CA59" s="229"/>
      <c r="CB59" s="230"/>
      <c r="CC59" s="230"/>
      <c r="CD59" s="230"/>
    </row>
    <row r="60" spans="1:82" ht="30" x14ac:dyDescent="0.25">
      <c r="A60" s="279">
        <v>703177</v>
      </c>
      <c r="B60" s="280" t="s">
        <v>522</v>
      </c>
      <c r="C60" s="280" t="s">
        <v>86</v>
      </c>
      <c r="D60" s="280" t="s">
        <v>1367</v>
      </c>
      <c r="E60" s="280" t="s">
        <v>183</v>
      </c>
      <c r="F60" s="281">
        <v>31177</v>
      </c>
      <c r="G60" s="280" t="s">
        <v>1309</v>
      </c>
      <c r="H60" s="280" t="s">
        <v>1290</v>
      </c>
      <c r="I60" s="280" t="s">
        <v>466</v>
      </c>
      <c r="J60" s="280" t="s">
        <v>214</v>
      </c>
      <c r="K60" s="279">
        <v>2003</v>
      </c>
      <c r="L60" s="280" t="s">
        <v>223</v>
      </c>
      <c r="M60" s="280" t="s">
        <v>240</v>
      </c>
      <c r="N60" s="280" t="s">
        <v>240</v>
      </c>
      <c r="O60" s="280"/>
      <c r="P60" s="280"/>
      <c r="Q60" s="282">
        <v>0</v>
      </c>
      <c r="R60" s="288"/>
      <c r="S60" s="280" t="s">
        <v>3493</v>
      </c>
      <c r="T60" s="280" t="s">
        <v>3494</v>
      </c>
      <c r="U60" s="280" t="s">
        <v>3495</v>
      </c>
      <c r="V60" s="280" t="s">
        <v>3496</v>
      </c>
      <c r="W60" s="280" t="s">
        <v>240</v>
      </c>
      <c r="X60" s="280" t="s">
        <v>240</v>
      </c>
      <c r="Y60" s="280" t="s">
        <v>240</v>
      </c>
      <c r="Z60" s="280" t="s">
        <v>240</v>
      </c>
      <c r="AA60" s="280" t="s">
        <v>240</v>
      </c>
      <c r="AB60" s="280" t="s">
        <v>240</v>
      </c>
      <c r="AC60" s="280" t="s">
        <v>240</v>
      </c>
      <c r="AD60" s="280" t="s">
        <v>240</v>
      </c>
      <c r="AE60" s="280"/>
      <c r="AF60" s="280" t="s">
        <v>240</v>
      </c>
      <c r="AG60" s="280" t="s">
        <v>466</v>
      </c>
      <c r="AH60" s="280" t="s">
        <v>240</v>
      </c>
      <c r="AI60" s="280" t="s">
        <v>240</v>
      </c>
      <c r="AJ60" s="279">
        <v>703177</v>
      </c>
      <c r="AP60" s="223"/>
      <c r="AQ60" s="224"/>
      <c r="AR60" s="224"/>
      <c r="AS60" s="224"/>
      <c r="AT60" s="224"/>
      <c r="AU60" s="231"/>
      <c r="AV60" s="224"/>
      <c r="AW60" s="224"/>
      <c r="AX60" s="224"/>
      <c r="AY60" s="224"/>
      <c r="AZ60" s="223"/>
      <c r="BA60" s="224"/>
      <c r="BB60" s="219"/>
      <c r="BC60" s="219"/>
      <c r="BD60" s="224"/>
      <c r="BE60" s="224"/>
      <c r="BF60" s="227"/>
      <c r="BG60" s="223"/>
      <c r="BH60" s="224"/>
      <c r="BI60" s="224"/>
      <c r="BJ60" s="224"/>
      <c r="BK60" s="224"/>
      <c r="BL60" s="223"/>
      <c r="BM60" s="224"/>
      <c r="BN60" s="223"/>
      <c r="BO60" s="223"/>
      <c r="BP60" s="223"/>
      <c r="BQ60" s="223"/>
      <c r="BR60" s="223"/>
      <c r="BS60" s="224"/>
      <c r="BT60" s="219"/>
      <c r="BU60" s="229"/>
      <c r="BV60" s="219"/>
      <c r="BW60" s="219"/>
      <c r="BX60" s="224"/>
      <c r="BY60" s="224"/>
      <c r="BZ60" s="230"/>
      <c r="CA60" s="229"/>
      <c r="CB60" s="230"/>
      <c r="CC60" s="230"/>
      <c r="CD60" s="230"/>
    </row>
    <row r="61" spans="1:82" ht="45" x14ac:dyDescent="0.25">
      <c r="A61" s="279">
        <v>703236</v>
      </c>
      <c r="B61" s="280" t="s">
        <v>2119</v>
      </c>
      <c r="C61" s="280" t="s">
        <v>309</v>
      </c>
      <c r="D61" s="280" t="s">
        <v>1427</v>
      </c>
      <c r="E61" s="280" t="s">
        <v>183</v>
      </c>
      <c r="F61" s="281">
        <v>35067</v>
      </c>
      <c r="G61" s="280" t="s">
        <v>4498</v>
      </c>
      <c r="H61" s="280" t="s">
        <v>1290</v>
      </c>
      <c r="I61" s="280" t="s">
        <v>239</v>
      </c>
      <c r="J61" s="280" t="s">
        <v>216</v>
      </c>
      <c r="K61" s="279">
        <v>2013</v>
      </c>
      <c r="L61" s="280" t="s">
        <v>227</v>
      </c>
      <c r="M61" s="280" t="s">
        <v>240</v>
      </c>
      <c r="N61" s="280" t="s">
        <v>240</v>
      </c>
      <c r="O61" s="280"/>
      <c r="P61" s="280"/>
      <c r="Q61" s="282">
        <v>0</v>
      </c>
      <c r="R61" s="288"/>
      <c r="S61" s="280" t="s">
        <v>3497</v>
      </c>
      <c r="T61" s="280" t="s">
        <v>3498</v>
      </c>
      <c r="U61" s="280" t="s">
        <v>3499</v>
      </c>
      <c r="V61" s="280" t="s">
        <v>3500</v>
      </c>
      <c r="W61" s="280" t="s">
        <v>240</v>
      </c>
      <c r="X61" s="280" t="s">
        <v>240</v>
      </c>
      <c r="Y61" s="280" t="s">
        <v>240</v>
      </c>
      <c r="Z61" s="280" t="s">
        <v>240</v>
      </c>
      <c r="AA61" s="280" t="s">
        <v>240</v>
      </c>
      <c r="AB61" s="280" t="s">
        <v>240</v>
      </c>
      <c r="AC61" s="280" t="s">
        <v>240</v>
      </c>
      <c r="AD61" s="280" t="s">
        <v>240</v>
      </c>
      <c r="AE61" s="280"/>
      <c r="AF61" s="280" t="s">
        <v>240</v>
      </c>
      <c r="AG61" s="280" t="s">
        <v>466</v>
      </c>
      <c r="AH61" s="280" t="s">
        <v>240</v>
      </c>
      <c r="AI61" s="280" t="s">
        <v>240</v>
      </c>
      <c r="AJ61" s="279">
        <v>703236</v>
      </c>
      <c r="AP61" s="223"/>
      <c r="AQ61" s="224"/>
      <c r="AR61" s="224"/>
      <c r="AS61" s="224"/>
      <c r="AT61" s="224"/>
      <c r="AU61" s="227"/>
      <c r="AV61" s="224"/>
      <c r="AW61" s="224"/>
      <c r="AX61" s="224"/>
      <c r="AY61" s="224"/>
      <c r="AZ61" s="227"/>
      <c r="BA61" s="224"/>
      <c r="BB61" s="224"/>
      <c r="BC61" s="224"/>
      <c r="BD61" s="224"/>
      <c r="BE61" s="224"/>
      <c r="BF61" s="227"/>
      <c r="BG61" s="224"/>
      <c r="BH61" s="224"/>
      <c r="BI61" s="224"/>
      <c r="BJ61" s="224"/>
      <c r="BK61" s="224"/>
      <c r="BL61" s="224"/>
      <c r="BM61" s="224"/>
      <c r="BN61" s="224"/>
      <c r="BO61" s="224"/>
      <c r="BP61" s="224"/>
      <c r="BQ61" s="224"/>
      <c r="BR61" s="224"/>
      <c r="BS61" s="228"/>
      <c r="BT61" s="224"/>
      <c r="BU61" s="229"/>
      <c r="BV61" s="223"/>
      <c r="BW61" s="224"/>
      <c r="BX61" s="224"/>
      <c r="BY61" s="224"/>
      <c r="BZ61"/>
      <c r="CA61" s="229"/>
      <c r="CB61"/>
      <c r="CC61"/>
      <c r="CD61"/>
    </row>
    <row r="62" spans="1:82" ht="45" x14ac:dyDescent="0.25">
      <c r="A62" s="279">
        <v>703237</v>
      </c>
      <c r="B62" s="280" t="s">
        <v>342</v>
      </c>
      <c r="C62" s="280" t="s">
        <v>130</v>
      </c>
      <c r="D62" s="280" t="s">
        <v>1369</v>
      </c>
      <c r="E62" s="280" t="s">
        <v>183</v>
      </c>
      <c r="F62" s="281">
        <v>34907</v>
      </c>
      <c r="G62" s="280" t="s">
        <v>1370</v>
      </c>
      <c r="H62" s="280" t="s">
        <v>1290</v>
      </c>
      <c r="I62" s="280" t="s">
        <v>262</v>
      </c>
      <c r="J62" s="280" t="s">
        <v>216</v>
      </c>
      <c r="K62" s="279">
        <v>2014</v>
      </c>
      <c r="L62" s="280" t="s">
        <v>229</v>
      </c>
      <c r="M62" s="280" t="s">
        <v>240</v>
      </c>
      <c r="N62" s="280" t="s">
        <v>240</v>
      </c>
      <c r="O62" s="280" t="str">
        <f>IFERROR(VLOOKUP(A62,'[1]معالجة التسجيل'!A$2:CW$514,101,0),"")</f>
        <v/>
      </c>
      <c r="P62" s="280"/>
      <c r="Q62" s="282">
        <v>0</v>
      </c>
      <c r="R62" s="282"/>
      <c r="S62" s="280" t="s">
        <v>3085</v>
      </c>
      <c r="T62" s="280" t="s">
        <v>2962</v>
      </c>
      <c r="U62" s="280" t="s">
        <v>2923</v>
      </c>
      <c r="V62" s="280" t="s">
        <v>2547</v>
      </c>
      <c r="W62" s="280" t="s">
        <v>240</v>
      </c>
      <c r="X62" s="280" t="s">
        <v>240</v>
      </c>
      <c r="Y62" s="280" t="s">
        <v>240</v>
      </c>
      <c r="Z62" s="280" t="s">
        <v>240</v>
      </c>
      <c r="AA62" s="280" t="s">
        <v>240</v>
      </c>
      <c r="AB62" s="280" t="s">
        <v>240</v>
      </c>
      <c r="AC62" s="280" t="s">
        <v>2044</v>
      </c>
      <c r="AD62" s="280" t="s">
        <v>240</v>
      </c>
      <c r="AE62" s="280" t="str">
        <f>IFERROR(VLOOKUP(A62,ورقة4!A$1:AZ$2000,51,0),"")</f>
        <v>م</v>
      </c>
      <c r="AF62" s="280" t="s">
        <v>2044</v>
      </c>
      <c r="AG62" s="280" t="s">
        <v>262</v>
      </c>
      <c r="AH62" s="280" t="s">
        <v>240</v>
      </c>
      <c r="AI62" s="280" t="s">
        <v>240</v>
      </c>
      <c r="AJ62" s="279">
        <v>703237</v>
      </c>
      <c r="AP62" s="223"/>
      <c r="AQ62" s="224"/>
      <c r="AR62" s="224"/>
      <c r="AS62" s="224"/>
      <c r="AT62" s="224"/>
      <c r="AU62" s="232"/>
      <c r="AV62" s="224"/>
      <c r="AW62" s="224"/>
      <c r="AX62" s="224"/>
      <c r="AY62" s="224"/>
      <c r="AZ62" s="232"/>
      <c r="BA62" s="224"/>
      <c r="BB62" s="219"/>
      <c r="BC62" s="219"/>
      <c r="BD62" s="224"/>
      <c r="BE62" s="224"/>
      <c r="BF62" s="227"/>
      <c r="BG62" s="232"/>
      <c r="BH62" s="224"/>
      <c r="BI62" s="224"/>
      <c r="BJ62" s="224"/>
      <c r="BK62" s="224"/>
      <c r="BL62" s="232"/>
      <c r="BM62" s="224"/>
      <c r="BN62" s="232"/>
      <c r="BO62" s="232"/>
      <c r="BP62" s="232"/>
      <c r="BQ62" s="232"/>
      <c r="BR62" s="232"/>
      <c r="BS62" s="224"/>
      <c r="BT62" s="219"/>
      <c r="BU62" s="229"/>
      <c r="BV62" s="219"/>
      <c r="BW62" s="219"/>
      <c r="BX62" s="224"/>
      <c r="BY62" s="224"/>
      <c r="BZ62" s="230"/>
      <c r="CA62" s="229"/>
      <c r="CB62" s="230"/>
      <c r="CC62" s="230"/>
      <c r="CD62" s="230"/>
    </row>
    <row r="63" spans="1:82" ht="45" x14ac:dyDescent="0.25">
      <c r="A63" s="279">
        <v>703292</v>
      </c>
      <c r="B63" s="280" t="s">
        <v>2120</v>
      </c>
      <c r="C63" s="280" t="s">
        <v>117</v>
      </c>
      <c r="D63" s="280" t="s">
        <v>4499</v>
      </c>
      <c r="E63" s="280" t="s">
        <v>183</v>
      </c>
      <c r="F63" s="281">
        <v>34536</v>
      </c>
      <c r="G63" s="280" t="s">
        <v>221</v>
      </c>
      <c r="H63" s="280" t="s">
        <v>1290</v>
      </c>
      <c r="I63" s="280" t="s">
        <v>262</v>
      </c>
      <c r="J63" s="280" t="s">
        <v>216</v>
      </c>
      <c r="K63" s="279">
        <v>2010</v>
      </c>
      <c r="L63" s="280" t="s">
        <v>221</v>
      </c>
      <c r="M63" s="280" t="s">
        <v>240</v>
      </c>
      <c r="N63" s="280" t="s">
        <v>240</v>
      </c>
      <c r="O63" s="280" t="str">
        <f>IFERROR(VLOOKUP(A63,'[1]معالجة التسجيل'!A$2:CW$514,101,0),"")</f>
        <v/>
      </c>
      <c r="P63" s="280"/>
      <c r="Q63" s="282">
        <v>0</v>
      </c>
      <c r="R63" s="279">
        <v>0</v>
      </c>
      <c r="S63" s="280" t="s">
        <v>3501</v>
      </c>
      <c r="T63" s="280" t="s">
        <v>3502</v>
      </c>
      <c r="U63" s="280" t="s">
        <v>3503</v>
      </c>
      <c r="V63" s="280" t="s">
        <v>2915</v>
      </c>
      <c r="W63" s="280" t="s">
        <v>240</v>
      </c>
      <c r="X63" s="280" t="s">
        <v>240</v>
      </c>
      <c r="Y63" s="280" t="s">
        <v>240</v>
      </c>
      <c r="Z63" s="280" t="s">
        <v>240</v>
      </c>
      <c r="AA63" s="280" t="s">
        <v>240</v>
      </c>
      <c r="AB63" s="280" t="s">
        <v>240</v>
      </c>
      <c r="AC63" s="280" t="s">
        <v>2044</v>
      </c>
      <c r="AD63" s="280" t="s">
        <v>240</v>
      </c>
      <c r="AE63" s="280" t="str">
        <f>IFERROR(VLOOKUP(A63,ورقة4!A$1:AZ$2000,51,0),"")</f>
        <v>م</v>
      </c>
      <c r="AF63" s="280" t="s">
        <v>240</v>
      </c>
      <c r="AG63" s="280" t="s">
        <v>262</v>
      </c>
      <c r="AH63" s="280" t="s">
        <v>240</v>
      </c>
      <c r="AI63" s="280" t="s">
        <v>5191</v>
      </c>
      <c r="AJ63" s="279">
        <v>703292</v>
      </c>
      <c r="AP63" s="223"/>
      <c r="AQ63" s="224"/>
      <c r="AR63" s="224"/>
      <c r="AS63" s="224"/>
      <c r="AT63" s="224"/>
      <c r="AU63" s="227"/>
      <c r="AV63" s="224"/>
      <c r="AW63" s="224"/>
      <c r="AX63" s="224"/>
      <c r="AY63" s="224"/>
      <c r="AZ63" s="227"/>
      <c r="BA63" s="224"/>
      <c r="BB63" s="224"/>
      <c r="BC63" s="224"/>
      <c r="BD63" s="224"/>
      <c r="BE63" s="224"/>
      <c r="BF63" s="227"/>
      <c r="BG63" s="224"/>
      <c r="BH63" s="224"/>
      <c r="BI63" s="224"/>
      <c r="BJ63" s="224"/>
      <c r="BK63" s="224"/>
      <c r="BL63" s="224"/>
      <c r="BM63" s="224"/>
      <c r="BN63" s="224"/>
      <c r="BO63" s="224"/>
      <c r="BP63" s="224"/>
      <c r="BQ63" s="224"/>
      <c r="BR63" s="224"/>
      <c r="BS63" s="228"/>
      <c r="BT63" s="224"/>
      <c r="BU63" s="229"/>
      <c r="BV63" s="223"/>
      <c r="BW63" s="224"/>
      <c r="BX63" s="224"/>
      <c r="BY63" s="224"/>
      <c r="BZ63"/>
      <c r="CA63" s="229"/>
      <c r="CB63"/>
      <c r="CC63"/>
      <c r="CD63"/>
    </row>
    <row r="64" spans="1:82" ht="30" x14ac:dyDescent="0.25">
      <c r="A64" s="279">
        <v>703329</v>
      </c>
      <c r="B64" s="280" t="s">
        <v>5216</v>
      </c>
      <c r="C64" s="280" t="s">
        <v>5217</v>
      </c>
      <c r="D64" s="283"/>
      <c r="E64" s="280" t="s">
        <v>240</v>
      </c>
      <c r="F64" s="280"/>
      <c r="G64" s="283"/>
      <c r="H64" s="283"/>
      <c r="I64" s="280" t="s">
        <v>239</v>
      </c>
      <c r="J64" s="283"/>
      <c r="K64" s="283"/>
      <c r="L64" s="283"/>
      <c r="M64" s="283"/>
      <c r="N64" s="283"/>
      <c r="O64" s="280"/>
      <c r="P64" s="283"/>
      <c r="Q64" s="282">
        <v>0</v>
      </c>
      <c r="R64" s="283"/>
      <c r="S64" s="283"/>
      <c r="T64" s="283"/>
      <c r="U64" s="283"/>
      <c r="V64" s="283"/>
      <c r="W64" s="283"/>
      <c r="X64" s="283"/>
      <c r="Y64" s="283"/>
      <c r="Z64" s="283"/>
      <c r="AA64" s="283"/>
      <c r="AB64" s="283"/>
      <c r="AC64" s="283"/>
      <c r="AD64" s="283"/>
      <c r="AE64" s="280"/>
      <c r="AF64" s="283"/>
      <c r="AG64" s="283"/>
      <c r="AH64" s="283"/>
      <c r="AI64" s="283"/>
      <c r="AJ64" s="283"/>
      <c r="AP64" s="223"/>
      <c r="AQ64" s="224"/>
      <c r="AR64" s="224"/>
      <c r="AS64" s="224"/>
      <c r="AT64" s="224"/>
      <c r="AU64" s="227"/>
      <c r="AV64" s="224"/>
      <c r="AW64" s="224"/>
      <c r="AX64" s="224"/>
      <c r="AY64" s="224"/>
      <c r="AZ64" s="227"/>
      <c r="BA64" s="224"/>
      <c r="BB64" s="224"/>
      <c r="BC64" s="224"/>
      <c r="BD64" s="224"/>
      <c r="BE64" s="224"/>
      <c r="BF64" s="227"/>
      <c r="BG64" s="224"/>
      <c r="BH64" s="224"/>
      <c r="BI64" s="224"/>
      <c r="BJ64" s="224"/>
      <c r="BK64" s="224"/>
      <c r="BL64" s="224"/>
      <c r="BM64" s="224"/>
      <c r="BN64" s="224"/>
      <c r="BO64" s="224"/>
      <c r="BP64" s="224"/>
      <c r="BQ64" s="224"/>
      <c r="BR64" s="224"/>
      <c r="BS64" s="228"/>
      <c r="BT64" s="224"/>
      <c r="BU64" s="229"/>
      <c r="BV64" s="223"/>
      <c r="BW64" s="224"/>
      <c r="BX64" s="224"/>
      <c r="BY64" s="224"/>
      <c r="BZ64"/>
      <c r="CA64" s="229"/>
      <c r="CB64"/>
      <c r="CC64"/>
      <c r="CD64"/>
    </row>
    <row r="65" spans="1:82" ht="30" x14ac:dyDescent="0.25">
      <c r="A65" s="279">
        <v>703330</v>
      </c>
      <c r="B65" s="280" t="s">
        <v>943</v>
      </c>
      <c r="C65" s="280" t="s">
        <v>70</v>
      </c>
      <c r="D65" s="280" t="s">
        <v>1374</v>
      </c>
      <c r="E65" s="280" t="s">
        <v>184</v>
      </c>
      <c r="F65" s="281">
        <v>35191</v>
      </c>
      <c r="G65" s="280" t="s">
        <v>1346</v>
      </c>
      <c r="H65" s="280" t="s">
        <v>1290</v>
      </c>
      <c r="I65" s="280" t="s">
        <v>239</v>
      </c>
      <c r="J65" s="280" t="s">
        <v>216</v>
      </c>
      <c r="K65" s="279">
        <v>2015</v>
      </c>
      <c r="L65" s="280" t="s">
        <v>215</v>
      </c>
      <c r="M65" s="280" t="s">
        <v>240</v>
      </c>
      <c r="N65" s="280" t="s">
        <v>240</v>
      </c>
      <c r="O65" s="280"/>
      <c r="P65" s="280"/>
      <c r="Q65" s="282">
        <v>0</v>
      </c>
      <c r="R65" s="279">
        <v>0</v>
      </c>
      <c r="S65" s="280" t="s">
        <v>3122</v>
      </c>
      <c r="T65" s="280" t="s">
        <v>3045</v>
      </c>
      <c r="U65" s="280" t="s">
        <v>3123</v>
      </c>
      <c r="V65" s="280" t="s">
        <v>3124</v>
      </c>
      <c r="W65" s="280" t="s">
        <v>240</v>
      </c>
      <c r="X65" s="280" t="s">
        <v>240</v>
      </c>
      <c r="Y65" s="280" t="s">
        <v>240</v>
      </c>
      <c r="Z65" s="280" t="s">
        <v>240</v>
      </c>
      <c r="AA65" s="280" t="s">
        <v>240</v>
      </c>
      <c r="AB65" s="280" t="s">
        <v>240</v>
      </c>
      <c r="AC65" s="280" t="s">
        <v>240</v>
      </c>
      <c r="AD65" s="280" t="s">
        <v>240</v>
      </c>
      <c r="AE65" s="280"/>
      <c r="AF65" s="280" t="s">
        <v>240</v>
      </c>
      <c r="AG65" s="280" t="s">
        <v>466</v>
      </c>
      <c r="AH65" s="280" t="s">
        <v>240</v>
      </c>
      <c r="AI65" s="280" t="s">
        <v>240</v>
      </c>
      <c r="AJ65" s="279">
        <v>703330</v>
      </c>
      <c r="AP65" s="223"/>
      <c r="AQ65" s="224"/>
      <c r="AR65" s="224"/>
      <c r="AS65" s="224"/>
      <c r="AT65" s="224"/>
      <c r="AU65" s="231"/>
      <c r="AV65" s="224"/>
      <c r="AW65" s="224"/>
      <c r="AX65" s="224"/>
      <c r="AY65" s="224"/>
      <c r="AZ65" s="223"/>
      <c r="BA65" s="224"/>
      <c r="BB65" s="224"/>
      <c r="BC65" s="224"/>
      <c r="BD65" s="224"/>
      <c r="BE65" s="224"/>
      <c r="BF65" s="227"/>
      <c r="BG65" s="224"/>
      <c r="BH65" s="224"/>
      <c r="BI65" s="224"/>
      <c r="BJ65" s="224"/>
      <c r="BK65" s="224"/>
      <c r="BL65" s="224"/>
      <c r="BM65" s="224"/>
      <c r="BN65" s="224"/>
      <c r="BO65" s="224"/>
      <c r="BP65" s="224"/>
      <c r="BQ65" s="224"/>
      <c r="BR65" s="224"/>
      <c r="BS65" s="228"/>
      <c r="BT65" s="224"/>
      <c r="BU65" s="229"/>
      <c r="BV65" s="223"/>
      <c r="BW65" s="224"/>
      <c r="BX65" s="224"/>
      <c r="BY65" s="224"/>
      <c r="BZ65"/>
      <c r="CA65" s="229"/>
      <c r="CB65"/>
      <c r="CC65"/>
      <c r="CD65"/>
    </row>
    <row r="66" spans="1:82" ht="30" x14ac:dyDescent="0.25">
      <c r="A66" s="279">
        <v>703332</v>
      </c>
      <c r="B66" s="280" t="s">
        <v>944</v>
      </c>
      <c r="C66" s="280" t="s">
        <v>65</v>
      </c>
      <c r="D66" s="280" t="s">
        <v>1375</v>
      </c>
      <c r="E66" s="280" t="s">
        <v>184</v>
      </c>
      <c r="F66" s="281">
        <v>31829</v>
      </c>
      <c r="G66" s="280" t="s">
        <v>213</v>
      </c>
      <c r="H66" s="280" t="s">
        <v>1290</v>
      </c>
      <c r="I66" s="280" t="s">
        <v>262</v>
      </c>
      <c r="J66" s="280" t="s">
        <v>216</v>
      </c>
      <c r="K66" s="279">
        <v>2012</v>
      </c>
      <c r="L66" s="280" t="s">
        <v>228</v>
      </c>
      <c r="M66" s="280" t="s">
        <v>240</v>
      </c>
      <c r="N66" s="280" t="s">
        <v>240</v>
      </c>
      <c r="O66" s="280" t="str">
        <f>IFERROR(VLOOKUP(A66,'[1]معالجة التسجيل'!A$2:CW$514,101,0),"")</f>
        <v/>
      </c>
      <c r="P66" s="280"/>
      <c r="Q66" s="282">
        <v>0</v>
      </c>
      <c r="R66" s="288"/>
      <c r="S66" s="280" t="s">
        <v>3024</v>
      </c>
      <c r="T66" s="280" t="s">
        <v>3025</v>
      </c>
      <c r="U66" s="280" t="s">
        <v>3026</v>
      </c>
      <c r="V66" s="280" t="s">
        <v>2540</v>
      </c>
      <c r="W66" s="280" t="s">
        <v>240</v>
      </c>
      <c r="X66" s="280" t="s">
        <v>240</v>
      </c>
      <c r="Y66" s="280" t="s">
        <v>240</v>
      </c>
      <c r="Z66" s="280" t="s">
        <v>240</v>
      </c>
      <c r="AA66" s="280" t="s">
        <v>240</v>
      </c>
      <c r="AB66" s="280" t="s">
        <v>240</v>
      </c>
      <c r="AC66" s="280" t="s">
        <v>2044</v>
      </c>
      <c r="AD66" s="280" t="s">
        <v>240</v>
      </c>
      <c r="AE66" s="280" t="str">
        <f>IFERROR(VLOOKUP(A66,ورقة4!A$1:AZ$2000,51,0),"")</f>
        <v>م</v>
      </c>
      <c r="AF66" s="280" t="s">
        <v>2044</v>
      </c>
      <c r="AG66" s="280" t="s">
        <v>262</v>
      </c>
      <c r="AH66" s="280" t="s">
        <v>5190</v>
      </c>
      <c r="AI66" s="280" t="s">
        <v>240</v>
      </c>
      <c r="AJ66" s="279">
        <v>703332</v>
      </c>
      <c r="AP66" s="223"/>
      <c r="AQ66" s="224"/>
      <c r="AR66" s="224"/>
      <c r="AS66" s="224"/>
      <c r="AT66" s="224"/>
      <c r="AU66" s="231"/>
      <c r="AV66" s="224"/>
      <c r="AW66" s="224"/>
      <c r="AX66" s="224"/>
      <c r="AY66" s="224"/>
      <c r="AZ66" s="223"/>
      <c r="BA66" s="224"/>
      <c r="BB66" s="219"/>
      <c r="BC66" s="219"/>
      <c r="BD66" s="224"/>
      <c r="BE66" s="224"/>
      <c r="BF66" s="227"/>
      <c r="BG66" s="223"/>
      <c r="BH66" s="224"/>
      <c r="BI66" s="224"/>
      <c r="BJ66" s="224"/>
      <c r="BK66" s="224"/>
      <c r="BL66" s="223"/>
      <c r="BM66" s="224"/>
      <c r="BN66" s="223"/>
      <c r="BO66" s="223"/>
      <c r="BP66" s="223"/>
      <c r="BQ66" s="223"/>
      <c r="BR66" s="223"/>
      <c r="BS66" s="224"/>
      <c r="BT66" s="219"/>
      <c r="BU66" s="229"/>
      <c r="BV66" s="219"/>
      <c r="BW66" s="219"/>
      <c r="BX66" s="224"/>
      <c r="BY66" s="224"/>
      <c r="BZ66" s="230"/>
      <c r="CA66" s="229"/>
      <c r="CB66" s="230"/>
      <c r="CC66" s="230"/>
      <c r="CD66" s="230"/>
    </row>
    <row r="67" spans="1:82" ht="30" x14ac:dyDescent="0.25">
      <c r="A67" s="279">
        <v>703333</v>
      </c>
      <c r="B67" s="280" t="s">
        <v>945</v>
      </c>
      <c r="C67" s="280" t="s">
        <v>946</v>
      </c>
      <c r="D67" s="280" t="s">
        <v>1790</v>
      </c>
      <c r="E67" s="280" t="s">
        <v>184</v>
      </c>
      <c r="F67" s="281">
        <v>33343</v>
      </c>
      <c r="G67" s="280" t="s">
        <v>213</v>
      </c>
      <c r="H67" s="280" t="s">
        <v>1290</v>
      </c>
      <c r="I67" s="280" t="s">
        <v>262</v>
      </c>
      <c r="J67" s="280" t="s">
        <v>216</v>
      </c>
      <c r="K67" s="279">
        <v>2013</v>
      </c>
      <c r="L67" s="280" t="s">
        <v>213</v>
      </c>
      <c r="M67" s="280" t="s">
        <v>240</v>
      </c>
      <c r="N67" s="280" t="s">
        <v>240</v>
      </c>
      <c r="O67" s="280"/>
      <c r="P67" s="280"/>
      <c r="Q67" s="282">
        <v>0</v>
      </c>
      <c r="R67" s="279">
        <v>0</v>
      </c>
      <c r="S67" s="280" t="s">
        <v>3504</v>
      </c>
      <c r="T67" s="280" t="s">
        <v>3505</v>
      </c>
      <c r="U67" s="280" t="s">
        <v>3506</v>
      </c>
      <c r="V67" s="280" t="s">
        <v>2531</v>
      </c>
      <c r="W67" s="280" t="s">
        <v>240</v>
      </c>
      <c r="X67" s="280" t="s">
        <v>240</v>
      </c>
      <c r="Y67" s="280" t="s">
        <v>240</v>
      </c>
      <c r="Z67" s="280" t="s">
        <v>240</v>
      </c>
      <c r="AA67" s="280" t="s">
        <v>240</v>
      </c>
      <c r="AB67" s="280" t="s">
        <v>240</v>
      </c>
      <c r="AC67" s="280" t="s">
        <v>240</v>
      </c>
      <c r="AD67" s="280" t="s">
        <v>240</v>
      </c>
      <c r="AE67" s="280"/>
      <c r="AF67" s="280" t="s">
        <v>240</v>
      </c>
      <c r="AG67" s="280" t="s">
        <v>468</v>
      </c>
      <c r="AH67" s="280" t="s">
        <v>5190</v>
      </c>
      <c r="AI67" s="280" t="s">
        <v>5194</v>
      </c>
      <c r="AJ67" s="279">
        <v>703333</v>
      </c>
      <c r="AP67" s="223"/>
      <c r="AQ67" s="224"/>
      <c r="AR67" s="224"/>
      <c r="AS67" s="224"/>
      <c r="AT67" s="224"/>
      <c r="AU67" s="231"/>
      <c r="AV67" s="224"/>
      <c r="AW67" s="224"/>
      <c r="AX67" s="224"/>
      <c r="AY67" s="224"/>
      <c r="AZ67" s="223"/>
      <c r="BA67" s="224"/>
      <c r="BB67" s="219"/>
      <c r="BC67" s="219"/>
      <c r="BD67" s="224"/>
      <c r="BE67" s="224"/>
      <c r="BF67" s="227"/>
      <c r="BG67" s="223"/>
      <c r="BH67" s="224"/>
      <c r="BI67" s="224"/>
      <c r="BJ67" s="224"/>
      <c r="BK67" s="224"/>
      <c r="BL67" s="223"/>
      <c r="BM67" s="224"/>
      <c r="BN67" s="223"/>
      <c r="BO67" s="223"/>
      <c r="BP67" s="223"/>
      <c r="BQ67" s="223"/>
      <c r="BR67" s="223"/>
      <c r="BS67" s="224"/>
      <c r="BT67" s="219"/>
      <c r="BU67" s="229"/>
      <c r="BV67" s="219"/>
      <c r="BW67" s="219"/>
      <c r="BX67" s="224"/>
      <c r="BY67" s="224"/>
      <c r="BZ67" s="230"/>
      <c r="CA67" s="229"/>
      <c r="CB67" s="230"/>
      <c r="CC67" s="230"/>
      <c r="CD67" s="230"/>
    </row>
    <row r="68" spans="1:82" ht="75" x14ac:dyDescent="0.25">
      <c r="A68" s="279">
        <v>703356</v>
      </c>
      <c r="B68" s="280" t="s">
        <v>538</v>
      </c>
      <c r="C68" s="280" t="s">
        <v>100</v>
      </c>
      <c r="D68" s="280" t="s">
        <v>1348</v>
      </c>
      <c r="E68" s="280" t="s">
        <v>183</v>
      </c>
      <c r="F68" s="281">
        <v>34744</v>
      </c>
      <c r="G68" s="280" t="s">
        <v>213</v>
      </c>
      <c r="H68" s="280" t="s">
        <v>1290</v>
      </c>
      <c r="I68" s="280" t="s">
        <v>263</v>
      </c>
      <c r="J68" s="280" t="s">
        <v>216</v>
      </c>
      <c r="K68" s="279">
        <v>2014</v>
      </c>
      <c r="L68" s="280" t="s">
        <v>213</v>
      </c>
      <c r="M68" s="280" t="s">
        <v>240</v>
      </c>
      <c r="N68" s="280" t="s">
        <v>240</v>
      </c>
      <c r="O68" s="280"/>
      <c r="P68" s="280"/>
      <c r="Q68" s="282">
        <v>0</v>
      </c>
      <c r="R68" s="290">
        <v>0</v>
      </c>
      <c r="S68" s="280" t="s">
        <v>3507</v>
      </c>
      <c r="T68" s="280" t="s">
        <v>2640</v>
      </c>
      <c r="U68" s="280" t="s">
        <v>2914</v>
      </c>
      <c r="V68" s="280" t="s">
        <v>2672</v>
      </c>
      <c r="W68" s="280" t="s">
        <v>240</v>
      </c>
      <c r="X68" s="280" t="s">
        <v>240</v>
      </c>
      <c r="Y68" s="280" t="s">
        <v>240</v>
      </c>
      <c r="Z68" s="280" t="s">
        <v>240</v>
      </c>
      <c r="AA68" s="280" t="s">
        <v>240</v>
      </c>
      <c r="AB68" s="280" t="s">
        <v>240</v>
      </c>
      <c r="AC68" s="280" t="s">
        <v>240</v>
      </c>
      <c r="AD68" s="280" t="s">
        <v>4495</v>
      </c>
      <c r="AE68" s="280"/>
      <c r="AF68" s="280" t="s">
        <v>240</v>
      </c>
      <c r="AG68" s="280" t="s">
        <v>263</v>
      </c>
      <c r="AH68" s="280" t="s">
        <v>5190</v>
      </c>
      <c r="AI68" s="280" t="s">
        <v>240</v>
      </c>
      <c r="AJ68" s="279">
        <v>703356</v>
      </c>
      <c r="AP68" s="223"/>
      <c r="AQ68" s="224"/>
      <c r="AR68" s="224"/>
      <c r="AS68" s="224"/>
      <c r="AT68" s="224"/>
      <c r="AU68" s="225"/>
      <c r="AV68" s="224"/>
      <c r="AW68" s="224"/>
      <c r="AX68" s="224"/>
      <c r="AY68" s="224"/>
      <c r="AZ68" s="226"/>
      <c r="BA68" s="224"/>
      <c r="BB68" s="219"/>
      <c r="BC68" s="219"/>
      <c r="BD68" s="224"/>
      <c r="BE68" s="224"/>
      <c r="BF68" s="227"/>
      <c r="BG68" s="232"/>
      <c r="BH68" s="224"/>
      <c r="BI68" s="224"/>
      <c r="BJ68" s="224"/>
      <c r="BK68" s="224"/>
      <c r="BL68" s="223"/>
      <c r="BM68" s="224"/>
      <c r="BN68" s="223"/>
      <c r="BO68" s="223"/>
      <c r="BP68" s="223"/>
      <c r="BQ68" s="223"/>
      <c r="BR68" s="223"/>
      <c r="BS68" s="224"/>
      <c r="BT68" s="219"/>
      <c r="BU68" s="229"/>
      <c r="BV68" s="219"/>
      <c r="BW68" s="219"/>
      <c r="BX68" s="224"/>
      <c r="BY68" s="224"/>
      <c r="BZ68" s="230"/>
      <c r="CA68" s="229"/>
      <c r="CB68" s="230"/>
      <c r="CC68" s="230"/>
      <c r="CD68" s="230"/>
    </row>
    <row r="69" spans="1:82" ht="60" x14ac:dyDescent="0.25">
      <c r="A69" s="279">
        <v>703402</v>
      </c>
      <c r="B69" s="280" t="s">
        <v>2115</v>
      </c>
      <c r="C69" s="280" t="s">
        <v>2116</v>
      </c>
      <c r="D69" s="280" t="s">
        <v>1312</v>
      </c>
      <c r="E69" s="280" t="s">
        <v>183</v>
      </c>
      <c r="F69" s="289">
        <v>32985</v>
      </c>
      <c r="G69" s="280" t="s">
        <v>213</v>
      </c>
      <c r="H69" s="280" t="s">
        <v>1290</v>
      </c>
      <c r="I69" s="280" t="s">
        <v>263</v>
      </c>
      <c r="J69" s="280" t="s">
        <v>216</v>
      </c>
      <c r="K69" s="290">
        <v>2010</v>
      </c>
      <c r="L69" s="280" t="s">
        <v>213</v>
      </c>
      <c r="M69" s="280" t="s">
        <v>240</v>
      </c>
      <c r="N69" s="280" t="s">
        <v>240</v>
      </c>
      <c r="O69" s="280"/>
      <c r="P69" s="280"/>
      <c r="Q69" s="282">
        <v>0</v>
      </c>
      <c r="R69" s="282"/>
      <c r="S69" s="280" t="s">
        <v>3509</v>
      </c>
      <c r="T69" s="280" t="s">
        <v>3510</v>
      </c>
      <c r="U69" s="280" t="s">
        <v>3511</v>
      </c>
      <c r="V69" s="280" t="s">
        <v>2531</v>
      </c>
      <c r="W69" s="280" t="s">
        <v>240</v>
      </c>
      <c r="X69" s="280" t="s">
        <v>240</v>
      </c>
      <c r="Y69" s="280" t="s">
        <v>240</v>
      </c>
      <c r="Z69" s="280" t="s">
        <v>240</v>
      </c>
      <c r="AA69" s="280" t="s">
        <v>240</v>
      </c>
      <c r="AB69" s="280" t="s">
        <v>240</v>
      </c>
      <c r="AC69" s="280" t="s">
        <v>240</v>
      </c>
      <c r="AD69" s="280" t="s">
        <v>240</v>
      </c>
      <c r="AE69" s="280"/>
      <c r="AF69" s="280" t="s">
        <v>240</v>
      </c>
      <c r="AG69" s="280" t="s">
        <v>263</v>
      </c>
      <c r="AH69" s="280" t="s">
        <v>240</v>
      </c>
      <c r="AI69" s="280" t="s">
        <v>240</v>
      </c>
      <c r="AJ69" s="279">
        <v>703402</v>
      </c>
      <c r="AP69" s="223"/>
      <c r="AQ69" s="224"/>
      <c r="AR69" s="224"/>
      <c r="AS69" s="224"/>
      <c r="AT69" s="224"/>
      <c r="AU69" s="231"/>
      <c r="AV69" s="224"/>
      <c r="AW69" s="224"/>
      <c r="AX69" s="224"/>
      <c r="AY69" s="224"/>
      <c r="AZ69" s="223"/>
      <c r="BA69" s="224"/>
      <c r="BB69" s="219"/>
      <c r="BC69" s="219"/>
      <c r="BD69" s="224"/>
      <c r="BE69" s="224"/>
      <c r="BF69" s="227"/>
      <c r="BG69" s="232"/>
      <c r="BH69" s="224"/>
      <c r="BI69" s="224"/>
      <c r="BJ69" s="224"/>
      <c r="BK69" s="224"/>
      <c r="BL69" s="223"/>
      <c r="BM69" s="224"/>
      <c r="BN69" s="223"/>
      <c r="BO69" s="223"/>
      <c r="BP69" s="223"/>
      <c r="BQ69" s="223"/>
      <c r="BR69" s="223"/>
      <c r="BS69" s="224"/>
      <c r="BT69" s="219"/>
      <c r="BU69" s="229"/>
      <c r="BV69" s="219"/>
      <c r="BW69" s="219"/>
      <c r="BX69" s="224"/>
      <c r="BY69" s="224"/>
      <c r="BZ69" s="230"/>
      <c r="CA69" s="229"/>
      <c r="CB69" s="230"/>
      <c r="CC69" s="230"/>
      <c r="CD69" s="230"/>
    </row>
    <row r="70" spans="1:82" ht="30" x14ac:dyDescent="0.25">
      <c r="A70" s="279">
        <v>703418</v>
      </c>
      <c r="B70" s="280" t="s">
        <v>947</v>
      </c>
      <c r="C70" s="280" t="s">
        <v>65</v>
      </c>
      <c r="D70" s="280" t="s">
        <v>1765</v>
      </c>
      <c r="E70" s="280" t="s">
        <v>184</v>
      </c>
      <c r="F70" s="281">
        <v>32019</v>
      </c>
      <c r="G70" s="280" t="s">
        <v>4500</v>
      </c>
      <c r="H70" s="280" t="s">
        <v>1290</v>
      </c>
      <c r="I70" s="280" t="s">
        <v>466</v>
      </c>
      <c r="J70" s="280" t="s">
        <v>216</v>
      </c>
      <c r="K70" s="279">
        <v>2007</v>
      </c>
      <c r="L70" s="280" t="s">
        <v>215</v>
      </c>
      <c r="M70" s="280" t="s">
        <v>240</v>
      </c>
      <c r="N70" s="280" t="s">
        <v>240</v>
      </c>
      <c r="O70" s="280"/>
      <c r="P70" s="280"/>
      <c r="Q70" s="282">
        <v>0</v>
      </c>
      <c r="R70" s="279">
        <v>0</v>
      </c>
      <c r="S70" s="280" t="s">
        <v>3512</v>
      </c>
      <c r="T70" s="280" t="s">
        <v>2751</v>
      </c>
      <c r="U70" s="280" t="s">
        <v>3513</v>
      </c>
      <c r="V70" s="280" t="s">
        <v>3514</v>
      </c>
      <c r="W70" s="280" t="s">
        <v>240</v>
      </c>
      <c r="X70" s="280" t="s">
        <v>240</v>
      </c>
      <c r="Y70" s="280" t="s">
        <v>240</v>
      </c>
      <c r="Z70" s="280" t="s">
        <v>240</v>
      </c>
      <c r="AA70" s="280" t="s">
        <v>240</v>
      </c>
      <c r="AB70" s="280" t="s">
        <v>240</v>
      </c>
      <c r="AC70" s="280" t="s">
        <v>240</v>
      </c>
      <c r="AD70" s="280" t="s">
        <v>240</v>
      </c>
      <c r="AE70" s="280"/>
      <c r="AF70" s="280" t="s">
        <v>240</v>
      </c>
      <c r="AG70" s="280" t="s">
        <v>466</v>
      </c>
      <c r="AH70" s="280" t="s">
        <v>240</v>
      </c>
      <c r="AI70" s="280" t="s">
        <v>240</v>
      </c>
      <c r="AJ70" s="279">
        <v>703418</v>
      </c>
      <c r="AP70" s="223"/>
      <c r="AQ70" s="224"/>
      <c r="AR70" s="224"/>
      <c r="AS70" s="224"/>
      <c r="AT70" s="224"/>
      <c r="AU70" s="232"/>
      <c r="AV70" s="224"/>
      <c r="AW70" s="224"/>
      <c r="AX70" s="224"/>
      <c r="AY70" s="224"/>
      <c r="AZ70" s="232"/>
      <c r="BA70" s="224"/>
      <c r="BB70" s="224"/>
      <c r="BC70" s="224"/>
      <c r="BD70" s="224"/>
      <c r="BE70" s="224"/>
      <c r="BF70" s="227"/>
      <c r="BG70" s="224"/>
      <c r="BH70" s="224"/>
      <c r="BI70" s="224"/>
      <c r="BJ70" s="224"/>
      <c r="BK70" s="224"/>
      <c r="BL70" s="224"/>
      <c r="BM70" s="224"/>
      <c r="BN70" s="224"/>
      <c r="BO70" s="224"/>
      <c r="BP70" s="224"/>
      <c r="BQ70" s="224"/>
      <c r="BR70" s="224"/>
      <c r="BS70" s="228"/>
      <c r="BT70" s="224"/>
      <c r="BU70" s="229"/>
      <c r="BV70" s="223"/>
      <c r="BW70" s="224"/>
      <c r="BX70" s="224"/>
      <c r="BY70" s="224"/>
      <c r="BZ70"/>
      <c r="CA70" s="229"/>
      <c r="CB70"/>
      <c r="CC70"/>
      <c r="CD70"/>
    </row>
    <row r="71" spans="1:82" ht="30" x14ac:dyDescent="0.25">
      <c r="A71" s="279">
        <v>703419</v>
      </c>
      <c r="B71" s="280" t="s">
        <v>948</v>
      </c>
      <c r="C71" s="280" t="s">
        <v>115</v>
      </c>
      <c r="D71" s="280" t="s">
        <v>1348</v>
      </c>
      <c r="E71" s="280" t="s">
        <v>184</v>
      </c>
      <c r="F71" s="281">
        <v>34861</v>
      </c>
      <c r="G71" s="280" t="s">
        <v>1377</v>
      </c>
      <c r="H71" s="280" t="s">
        <v>1290</v>
      </c>
      <c r="I71" s="280" t="s">
        <v>262</v>
      </c>
      <c r="J71" s="280" t="s">
        <v>216</v>
      </c>
      <c r="K71" s="279">
        <v>2014</v>
      </c>
      <c r="L71" s="280" t="s">
        <v>215</v>
      </c>
      <c r="M71" s="280" t="s">
        <v>240</v>
      </c>
      <c r="N71" s="280" t="s">
        <v>240</v>
      </c>
      <c r="O71" s="280"/>
      <c r="P71" s="280"/>
      <c r="Q71" s="282">
        <v>0</v>
      </c>
      <c r="R71" s="290">
        <v>0</v>
      </c>
      <c r="S71" s="280" t="s">
        <v>3515</v>
      </c>
      <c r="T71" s="280" t="s">
        <v>3438</v>
      </c>
      <c r="U71" s="280" t="s">
        <v>3516</v>
      </c>
      <c r="V71" s="280" t="s">
        <v>3517</v>
      </c>
      <c r="W71" s="280" t="s">
        <v>240</v>
      </c>
      <c r="X71" s="280" t="s">
        <v>240</v>
      </c>
      <c r="Y71" s="280" t="s">
        <v>240</v>
      </c>
      <c r="Z71" s="280" t="s">
        <v>240</v>
      </c>
      <c r="AA71" s="280" t="s">
        <v>240</v>
      </c>
      <c r="AB71" s="280" t="s">
        <v>240</v>
      </c>
      <c r="AC71" s="280" t="s">
        <v>240</v>
      </c>
      <c r="AD71" s="280" t="s">
        <v>240</v>
      </c>
      <c r="AE71" s="280"/>
      <c r="AF71" s="280" t="s">
        <v>240</v>
      </c>
      <c r="AG71" s="280" t="s">
        <v>262</v>
      </c>
      <c r="AH71" s="280" t="s">
        <v>240</v>
      </c>
      <c r="AI71" s="280" t="s">
        <v>240</v>
      </c>
      <c r="AJ71" s="279">
        <v>703419</v>
      </c>
      <c r="AP71" s="223"/>
      <c r="AQ71" s="224"/>
      <c r="AR71" s="224"/>
      <c r="AS71" s="224"/>
      <c r="AT71" s="224"/>
      <c r="AU71" s="231"/>
      <c r="AV71" s="224"/>
      <c r="AW71" s="224"/>
      <c r="AX71" s="224"/>
      <c r="AY71" s="224"/>
      <c r="AZ71" s="223"/>
      <c r="BA71" s="224"/>
      <c r="BB71" s="224"/>
      <c r="BC71" s="224"/>
      <c r="BD71" s="224"/>
      <c r="BE71" s="224"/>
      <c r="BF71" s="227"/>
      <c r="BG71" s="224"/>
      <c r="BH71" s="224"/>
      <c r="BI71" s="224"/>
      <c r="BJ71" s="224"/>
      <c r="BK71" s="224"/>
      <c r="BL71" s="224"/>
      <c r="BM71" s="224"/>
      <c r="BN71" s="224"/>
      <c r="BO71" s="224"/>
      <c r="BP71" s="224"/>
      <c r="BQ71" s="224"/>
      <c r="BR71" s="224"/>
      <c r="BS71" s="228"/>
      <c r="BT71" s="224"/>
      <c r="BU71" s="229"/>
      <c r="BV71" s="223"/>
      <c r="BW71" s="224"/>
      <c r="BX71" s="224"/>
      <c r="BY71" s="224"/>
      <c r="BZ71"/>
      <c r="CA71" s="229"/>
      <c r="CB71"/>
      <c r="CC71"/>
      <c r="CD71"/>
    </row>
    <row r="72" spans="1:82" ht="30" x14ac:dyDescent="0.25">
      <c r="A72" s="279">
        <v>703426</v>
      </c>
      <c r="B72" s="280" t="s">
        <v>726</v>
      </c>
      <c r="C72" s="280" t="s">
        <v>65</v>
      </c>
      <c r="D72" s="280" t="s">
        <v>1378</v>
      </c>
      <c r="E72" s="280" t="s">
        <v>184</v>
      </c>
      <c r="F72" s="281">
        <v>34349</v>
      </c>
      <c r="G72" s="280" t="s">
        <v>1379</v>
      </c>
      <c r="H72" s="280" t="s">
        <v>1290</v>
      </c>
      <c r="I72" s="280" t="s">
        <v>263</v>
      </c>
      <c r="J72" s="280" t="s">
        <v>216</v>
      </c>
      <c r="K72" s="279">
        <v>2011</v>
      </c>
      <c r="L72" s="280" t="s">
        <v>213</v>
      </c>
      <c r="M72" s="280" t="s">
        <v>240</v>
      </c>
      <c r="N72" s="280" t="s">
        <v>240</v>
      </c>
      <c r="O72" s="280" t="str">
        <f>IFERROR(VLOOKUP(A72,'[1]معالجة التسجيل'!A$2:CW$514,101,0),"")</f>
        <v/>
      </c>
      <c r="P72" s="280"/>
      <c r="Q72" s="282">
        <v>0</v>
      </c>
      <c r="R72" s="290">
        <v>0</v>
      </c>
      <c r="S72" s="280" t="s">
        <v>3518</v>
      </c>
      <c r="T72" s="280" t="s">
        <v>2751</v>
      </c>
      <c r="U72" s="280" t="s">
        <v>3519</v>
      </c>
      <c r="V72" s="280" t="s">
        <v>2539</v>
      </c>
      <c r="W72" s="280" t="s">
        <v>240</v>
      </c>
      <c r="X72" s="280" t="s">
        <v>240</v>
      </c>
      <c r="Y72" s="280" t="s">
        <v>240</v>
      </c>
      <c r="Z72" s="280" t="s">
        <v>240</v>
      </c>
      <c r="AA72" s="280" t="s">
        <v>240</v>
      </c>
      <c r="AB72" s="280" t="s">
        <v>240</v>
      </c>
      <c r="AC72" s="280" t="s">
        <v>240</v>
      </c>
      <c r="AD72" s="280" t="s">
        <v>240</v>
      </c>
      <c r="AE72" s="280" t="str">
        <f>IFERROR(VLOOKUP(A72,ورقة4!A$1:AZ$2000,51,0),"")</f>
        <v>م</v>
      </c>
      <c r="AF72" s="280" t="s">
        <v>240</v>
      </c>
      <c r="AG72" s="280" t="s">
        <v>263</v>
      </c>
      <c r="AH72" s="280" t="s">
        <v>5190</v>
      </c>
      <c r="AI72" s="280" t="s">
        <v>240</v>
      </c>
      <c r="AJ72" s="279">
        <v>703426</v>
      </c>
      <c r="AP72" s="223"/>
      <c r="AQ72" s="224"/>
      <c r="AR72" s="224"/>
      <c r="AS72" s="224"/>
      <c r="AT72" s="224"/>
      <c r="AU72" s="225"/>
      <c r="AV72" s="224"/>
      <c r="AW72" s="224"/>
      <c r="AX72" s="224"/>
      <c r="AY72" s="224"/>
      <c r="AZ72" s="226"/>
      <c r="BA72" s="224"/>
      <c r="BB72" s="224"/>
      <c r="BC72" s="224"/>
      <c r="BD72" s="224"/>
      <c r="BE72" s="224"/>
      <c r="BF72" s="227"/>
      <c r="BG72" s="224"/>
      <c r="BH72" s="224"/>
      <c r="BI72" s="224"/>
      <c r="BJ72" s="224"/>
      <c r="BK72" s="224"/>
      <c r="BL72" s="224"/>
      <c r="BM72" s="224"/>
      <c r="BN72" s="224"/>
      <c r="BO72" s="224"/>
      <c r="BP72" s="224"/>
      <c r="BQ72" s="224"/>
      <c r="BR72" s="224"/>
      <c r="BS72" s="228"/>
      <c r="BT72" s="224"/>
      <c r="BU72" s="229"/>
      <c r="BV72" s="223"/>
      <c r="BW72" s="224"/>
      <c r="BX72" s="224"/>
      <c r="BY72" s="224"/>
      <c r="BZ72"/>
      <c r="CA72" s="229"/>
      <c r="CB72"/>
      <c r="CC72"/>
      <c r="CD72"/>
    </row>
    <row r="73" spans="1:82" ht="30" x14ac:dyDescent="0.25">
      <c r="A73" s="279">
        <v>703437</v>
      </c>
      <c r="B73" s="280" t="s">
        <v>458</v>
      </c>
      <c r="C73" s="280" t="s">
        <v>278</v>
      </c>
      <c r="D73" s="280" t="s">
        <v>1734</v>
      </c>
      <c r="E73" s="280" t="s">
        <v>183</v>
      </c>
      <c r="F73" s="281">
        <v>29767</v>
      </c>
      <c r="G73" s="280" t="s">
        <v>1735</v>
      </c>
      <c r="H73" s="280" t="s">
        <v>1290</v>
      </c>
      <c r="I73" s="280" t="s">
        <v>263</v>
      </c>
      <c r="J73" s="280" t="s">
        <v>216</v>
      </c>
      <c r="K73" s="279">
        <v>2000</v>
      </c>
      <c r="L73" s="280" t="s">
        <v>229</v>
      </c>
      <c r="M73" s="280" t="s">
        <v>240</v>
      </c>
      <c r="N73" s="280" t="s">
        <v>240</v>
      </c>
      <c r="O73" s="280" t="str">
        <f>IFERROR(VLOOKUP(A73,'[1]معالجة التسجيل'!A$2:CW$514,101,0),"")</f>
        <v>إيقاف</v>
      </c>
      <c r="P73" s="280"/>
      <c r="Q73" s="282">
        <f>IFERROR(VLOOKUP(A73,'[1]معالجة التسجيل'!A$2:EW$514,150,0),"")</f>
        <v>40000</v>
      </c>
      <c r="R73" s="290">
        <v>0</v>
      </c>
      <c r="S73" s="280" t="s">
        <v>3520</v>
      </c>
      <c r="T73" s="280" t="s">
        <v>3521</v>
      </c>
      <c r="U73" s="280" t="s">
        <v>3068</v>
      </c>
      <c r="V73" s="280" t="s">
        <v>2557</v>
      </c>
      <c r="W73" s="280" t="s">
        <v>240</v>
      </c>
      <c r="X73" s="280" t="s">
        <v>240</v>
      </c>
      <c r="Y73" s="280" t="s">
        <v>240</v>
      </c>
      <c r="Z73" s="280" t="s">
        <v>240</v>
      </c>
      <c r="AA73" s="280" t="s">
        <v>240</v>
      </c>
      <c r="AB73" s="280" t="s">
        <v>240</v>
      </c>
      <c r="AC73" s="280" t="s">
        <v>240</v>
      </c>
      <c r="AD73" s="280" t="s">
        <v>240</v>
      </c>
      <c r="AE73" s="280"/>
      <c r="AF73" s="280" t="s">
        <v>240</v>
      </c>
      <c r="AG73" s="280" t="s">
        <v>263</v>
      </c>
      <c r="AH73" s="280" t="s">
        <v>240</v>
      </c>
      <c r="AI73" s="280" t="s">
        <v>5191</v>
      </c>
      <c r="AJ73" s="279">
        <v>703437</v>
      </c>
      <c r="AP73" s="223"/>
      <c r="AQ73" s="224"/>
      <c r="AR73" s="224"/>
      <c r="AS73" s="224"/>
      <c r="AT73" s="224"/>
      <c r="AU73" s="225"/>
      <c r="AV73" s="224"/>
      <c r="AW73" s="224"/>
      <c r="AX73" s="224"/>
      <c r="AY73" s="224"/>
      <c r="AZ73" s="226"/>
      <c r="BA73" s="224"/>
      <c r="BB73" s="224"/>
      <c r="BC73" s="224"/>
      <c r="BD73" s="224"/>
      <c r="BE73" s="224"/>
      <c r="BF73" s="227"/>
      <c r="BG73" s="224"/>
      <c r="BH73" s="224"/>
      <c r="BI73" s="224"/>
      <c r="BJ73" s="224"/>
      <c r="BK73" s="224"/>
      <c r="BL73" s="224"/>
      <c r="BM73" s="224"/>
      <c r="BN73" s="224"/>
      <c r="BO73" s="224"/>
      <c r="BP73" s="224"/>
      <c r="BQ73" s="224"/>
      <c r="BR73" s="224"/>
      <c r="BS73" s="228"/>
      <c r="BT73" s="224"/>
      <c r="BU73" s="229"/>
      <c r="BV73" s="223"/>
      <c r="BW73" s="224"/>
      <c r="BX73" s="224"/>
      <c r="BY73" s="224"/>
      <c r="BZ73"/>
      <c r="CA73" s="229"/>
      <c r="CB73"/>
      <c r="CC73"/>
      <c r="CD73"/>
    </row>
    <row r="74" spans="1:82" ht="45" x14ac:dyDescent="0.25">
      <c r="A74" s="279">
        <v>703439</v>
      </c>
      <c r="B74" s="280" t="s">
        <v>949</v>
      </c>
      <c r="C74" s="280" t="s">
        <v>267</v>
      </c>
      <c r="D74" s="280" t="s">
        <v>1822</v>
      </c>
      <c r="E74" s="280" t="s">
        <v>184</v>
      </c>
      <c r="F74" s="281">
        <v>35254</v>
      </c>
      <c r="G74" s="280" t="s">
        <v>213</v>
      </c>
      <c r="H74" s="280" t="s">
        <v>1290</v>
      </c>
      <c r="I74" s="280" t="s">
        <v>239</v>
      </c>
      <c r="J74" s="280" t="s">
        <v>216</v>
      </c>
      <c r="K74" s="279">
        <v>2014</v>
      </c>
      <c r="L74" s="280" t="s">
        <v>213</v>
      </c>
      <c r="M74" s="280" t="s">
        <v>240</v>
      </c>
      <c r="N74" s="280" t="s">
        <v>240</v>
      </c>
      <c r="O74" s="280"/>
      <c r="P74" s="280"/>
      <c r="Q74" s="282">
        <v>0</v>
      </c>
      <c r="R74" s="290">
        <v>0</v>
      </c>
      <c r="S74" s="280" t="s">
        <v>3522</v>
      </c>
      <c r="T74" s="280" t="s">
        <v>3178</v>
      </c>
      <c r="U74" s="280" t="s">
        <v>2937</v>
      </c>
      <c r="V74" s="280" t="s">
        <v>2531</v>
      </c>
      <c r="W74" s="280" t="s">
        <v>240</v>
      </c>
      <c r="X74" s="280" t="s">
        <v>240</v>
      </c>
      <c r="Y74" s="280" t="s">
        <v>240</v>
      </c>
      <c r="Z74" s="280" t="s">
        <v>240</v>
      </c>
      <c r="AA74" s="280" t="s">
        <v>240</v>
      </c>
      <c r="AB74" s="280" t="s">
        <v>240</v>
      </c>
      <c r="AC74" s="280" t="s">
        <v>240</v>
      </c>
      <c r="AD74" s="280" t="s">
        <v>240</v>
      </c>
      <c r="AE74" s="280"/>
      <c r="AF74" s="280" t="s">
        <v>240</v>
      </c>
      <c r="AG74" s="280" t="s">
        <v>466</v>
      </c>
      <c r="AH74" s="280" t="s">
        <v>240</v>
      </c>
      <c r="AI74" s="280" t="s">
        <v>240</v>
      </c>
      <c r="AJ74" s="279">
        <v>703439</v>
      </c>
      <c r="AP74" s="223"/>
      <c r="AQ74" s="224"/>
      <c r="AR74" s="224"/>
      <c r="AS74" s="224"/>
      <c r="AT74" s="224"/>
      <c r="AU74" s="231"/>
      <c r="AV74" s="224"/>
      <c r="AW74" s="224"/>
      <c r="AX74" s="224"/>
      <c r="AY74" s="224"/>
      <c r="AZ74" s="223"/>
      <c r="BA74" s="224"/>
      <c r="BB74" s="219"/>
      <c r="BC74" s="219"/>
      <c r="BD74" s="224"/>
      <c r="BE74" s="224"/>
      <c r="BF74" s="227"/>
      <c r="BG74" s="223"/>
      <c r="BH74" s="224"/>
      <c r="BI74" s="224"/>
      <c r="BJ74" s="224"/>
      <c r="BK74" s="224"/>
      <c r="BL74" s="223"/>
      <c r="BM74" s="224"/>
      <c r="BN74" s="223"/>
      <c r="BO74" s="223"/>
      <c r="BP74" s="223"/>
      <c r="BQ74" s="223"/>
      <c r="BR74" s="223"/>
      <c r="BS74" s="224"/>
      <c r="BT74" s="219"/>
      <c r="BU74" s="229"/>
      <c r="BV74" s="219"/>
      <c r="BW74" s="219"/>
      <c r="BX74" s="224"/>
      <c r="BY74" s="224"/>
      <c r="BZ74" s="230"/>
      <c r="CA74" s="229"/>
      <c r="CB74" s="230"/>
      <c r="CC74" s="230"/>
      <c r="CD74" s="230"/>
    </row>
    <row r="75" spans="1:82" ht="30" x14ac:dyDescent="0.25">
      <c r="A75" s="279">
        <v>703451</v>
      </c>
      <c r="B75" s="280" t="s">
        <v>950</v>
      </c>
      <c r="C75" s="280" t="s">
        <v>70</v>
      </c>
      <c r="D75" s="280" t="s">
        <v>1383</v>
      </c>
      <c r="E75" s="280" t="s">
        <v>184</v>
      </c>
      <c r="F75" s="281">
        <v>33970</v>
      </c>
      <c r="G75" s="280" t="s">
        <v>213</v>
      </c>
      <c r="H75" s="280" t="s">
        <v>1290</v>
      </c>
      <c r="I75" s="280" t="s">
        <v>263</v>
      </c>
      <c r="J75" s="280" t="s">
        <v>216</v>
      </c>
      <c r="K75" s="279">
        <v>2014</v>
      </c>
      <c r="L75" s="280" t="s">
        <v>213</v>
      </c>
      <c r="M75" s="280" t="s">
        <v>240</v>
      </c>
      <c r="N75" s="280" t="s">
        <v>240</v>
      </c>
      <c r="O75" s="280" t="str">
        <f>IFERROR(VLOOKUP(A75,'[1]معالجة التسجيل'!A$2:CW$514,101,0),"")</f>
        <v/>
      </c>
      <c r="P75" s="280"/>
      <c r="Q75" s="282">
        <v>0</v>
      </c>
      <c r="R75" s="288"/>
      <c r="S75" s="280" t="s">
        <v>3087</v>
      </c>
      <c r="T75" s="280" t="s">
        <v>2702</v>
      </c>
      <c r="U75" s="280" t="s">
        <v>3088</v>
      </c>
      <c r="V75" s="280" t="s">
        <v>2540</v>
      </c>
      <c r="W75" s="280" t="s">
        <v>240</v>
      </c>
      <c r="X75" s="280" t="s">
        <v>240</v>
      </c>
      <c r="Y75" s="280" t="s">
        <v>240</v>
      </c>
      <c r="Z75" s="280" t="s">
        <v>240</v>
      </c>
      <c r="AA75" s="280" t="s">
        <v>240</v>
      </c>
      <c r="AB75" s="280" t="s">
        <v>240</v>
      </c>
      <c r="AC75" s="280" t="s">
        <v>2044</v>
      </c>
      <c r="AD75" s="280" t="s">
        <v>240</v>
      </c>
      <c r="AE75" s="280" t="str">
        <f>IFERROR(VLOOKUP(A75,ورقة4!A$1:AZ$2000,51,0),"")</f>
        <v>م</v>
      </c>
      <c r="AF75" s="280" t="s">
        <v>2044</v>
      </c>
      <c r="AG75" s="280" t="s">
        <v>263</v>
      </c>
      <c r="AH75" s="280" t="s">
        <v>240</v>
      </c>
      <c r="AI75" s="280" t="s">
        <v>240</v>
      </c>
      <c r="AJ75" s="279">
        <v>703451</v>
      </c>
      <c r="AP75" s="223"/>
      <c r="AQ75" s="224"/>
      <c r="AR75" s="224"/>
      <c r="AS75" s="224"/>
      <c r="AT75" s="224"/>
      <c r="AU75" s="225"/>
      <c r="AV75" s="224"/>
      <c r="AW75" s="224"/>
      <c r="AX75" s="224"/>
      <c r="AY75" s="224"/>
      <c r="AZ75" s="226"/>
      <c r="BA75" s="224"/>
      <c r="BB75" s="219"/>
      <c r="BC75" s="219"/>
      <c r="BD75" s="224"/>
      <c r="BE75" s="224"/>
      <c r="BF75" s="227"/>
      <c r="BG75" s="223"/>
      <c r="BH75" s="224"/>
      <c r="BI75" s="224"/>
      <c r="BJ75" s="224"/>
      <c r="BK75" s="224"/>
      <c r="BL75" s="223"/>
      <c r="BM75" s="224"/>
      <c r="BN75" s="223"/>
      <c r="BO75" s="223"/>
      <c r="BP75" s="223"/>
      <c r="BQ75" s="223"/>
      <c r="BR75" s="223"/>
      <c r="BS75" s="224"/>
      <c r="BT75" s="219"/>
      <c r="BU75" s="229"/>
      <c r="BV75" s="219"/>
      <c r="BW75" s="219"/>
      <c r="BX75" s="224"/>
      <c r="BY75" s="224"/>
      <c r="BZ75" s="230"/>
      <c r="CA75" s="229"/>
      <c r="CB75" s="230"/>
      <c r="CC75" s="230"/>
      <c r="CD75" s="230"/>
    </row>
    <row r="76" spans="1:82" ht="45" x14ac:dyDescent="0.25">
      <c r="A76" s="279">
        <v>703459</v>
      </c>
      <c r="B76" s="280" t="s">
        <v>4501</v>
      </c>
      <c r="C76" s="280" t="s">
        <v>84</v>
      </c>
      <c r="D76" s="280" t="s">
        <v>240</v>
      </c>
      <c r="E76" s="280" t="s">
        <v>240</v>
      </c>
      <c r="F76" s="288"/>
      <c r="G76" s="280" t="s">
        <v>240</v>
      </c>
      <c r="H76" s="280" t="s">
        <v>240</v>
      </c>
      <c r="I76" s="280" t="s">
        <v>263</v>
      </c>
      <c r="J76" s="280" t="s">
        <v>240</v>
      </c>
      <c r="K76" s="288"/>
      <c r="L76" s="280" t="s">
        <v>240</v>
      </c>
      <c r="M76" s="280" t="s">
        <v>240</v>
      </c>
      <c r="N76" s="280" t="s">
        <v>240</v>
      </c>
      <c r="O76" s="280" t="str">
        <f>IFERROR(VLOOKUP(A76,'[1]معالجة التسجيل'!A$2:CW$514,101,0),"")</f>
        <v/>
      </c>
      <c r="P76" s="280"/>
      <c r="Q76" s="282">
        <v>0</v>
      </c>
      <c r="R76" s="288"/>
      <c r="S76" s="280" t="s">
        <v>240</v>
      </c>
      <c r="T76" s="280" t="s">
        <v>240</v>
      </c>
      <c r="U76" s="280" t="s">
        <v>240</v>
      </c>
      <c r="V76" s="280" t="s">
        <v>240</v>
      </c>
      <c r="W76" s="280" t="s">
        <v>240</v>
      </c>
      <c r="X76" s="280" t="s">
        <v>240</v>
      </c>
      <c r="Y76" s="280" t="s">
        <v>240</v>
      </c>
      <c r="Z76" s="280" t="s">
        <v>240</v>
      </c>
      <c r="AA76" s="280" t="s">
        <v>240</v>
      </c>
      <c r="AB76" s="280" t="s">
        <v>240</v>
      </c>
      <c r="AC76" s="280" t="s">
        <v>240</v>
      </c>
      <c r="AD76" s="280" t="s">
        <v>240</v>
      </c>
      <c r="AE76" s="280" t="str">
        <f>IFERROR(VLOOKUP(A76,ورقة4!A$1:AZ$2000,51,0),"")</f>
        <v>م</v>
      </c>
      <c r="AF76" s="280" t="s">
        <v>240</v>
      </c>
      <c r="AG76" s="280" t="s">
        <v>263</v>
      </c>
      <c r="AH76" s="280" t="s">
        <v>240</v>
      </c>
      <c r="AI76" s="280" t="s">
        <v>240</v>
      </c>
      <c r="AJ76" s="279">
        <v>703459</v>
      </c>
      <c r="AP76" s="223"/>
      <c r="AQ76" s="224"/>
      <c r="AR76" s="224"/>
      <c r="AS76" s="224"/>
      <c r="AT76" s="224"/>
      <c r="AU76" s="225"/>
      <c r="AV76" s="224"/>
      <c r="AW76" s="224"/>
      <c r="AX76" s="224"/>
      <c r="AY76" s="224"/>
      <c r="AZ76" s="226"/>
      <c r="BA76" s="224"/>
      <c r="BB76" s="219"/>
      <c r="BC76" s="219"/>
      <c r="BD76" s="224"/>
      <c r="BE76" s="224"/>
      <c r="BF76" s="227"/>
      <c r="BG76" s="232"/>
      <c r="BH76" s="224"/>
      <c r="BI76" s="224"/>
      <c r="BJ76" s="224"/>
      <c r="BK76" s="224"/>
      <c r="BL76" s="223"/>
      <c r="BM76" s="224"/>
      <c r="BN76" s="223"/>
      <c r="BO76" s="223"/>
      <c r="BP76" s="223"/>
      <c r="BQ76" s="223"/>
      <c r="BR76" s="223"/>
      <c r="BS76" s="224"/>
      <c r="BT76" s="219"/>
      <c r="BU76" s="229"/>
      <c r="BV76" s="219"/>
      <c r="BW76" s="219"/>
      <c r="BX76" s="224"/>
      <c r="BY76" s="224"/>
      <c r="BZ76" s="230"/>
      <c r="CA76" s="229"/>
      <c r="CB76" s="230"/>
      <c r="CC76" s="230"/>
      <c r="CD76" s="230"/>
    </row>
    <row r="77" spans="1:82" ht="30" x14ac:dyDescent="0.25">
      <c r="A77" s="279">
        <v>703468</v>
      </c>
      <c r="B77" s="280" t="s">
        <v>951</v>
      </c>
      <c r="C77" s="280" t="s">
        <v>420</v>
      </c>
      <c r="D77" s="280" t="s">
        <v>1389</v>
      </c>
      <c r="E77" s="280" t="s">
        <v>184</v>
      </c>
      <c r="F77" s="281">
        <v>33560</v>
      </c>
      <c r="G77" s="280" t="s">
        <v>1386</v>
      </c>
      <c r="H77" s="280" t="s">
        <v>1318</v>
      </c>
      <c r="I77" s="280" t="s">
        <v>466</v>
      </c>
      <c r="J77" s="280" t="s">
        <v>216</v>
      </c>
      <c r="K77" s="279">
        <v>2015</v>
      </c>
      <c r="L77" s="280" t="s">
        <v>213</v>
      </c>
      <c r="M77" s="280" t="s">
        <v>240</v>
      </c>
      <c r="N77" s="280" t="s">
        <v>240</v>
      </c>
      <c r="O77" s="280"/>
      <c r="P77" s="280"/>
      <c r="Q77" s="282">
        <v>0</v>
      </c>
      <c r="R77" s="279">
        <v>0</v>
      </c>
      <c r="S77" s="280" t="s">
        <v>3523</v>
      </c>
      <c r="T77" s="280" t="s">
        <v>3524</v>
      </c>
      <c r="U77" s="280" t="s">
        <v>2747</v>
      </c>
      <c r="V77" s="280" t="s">
        <v>3525</v>
      </c>
      <c r="W77" s="280" t="s">
        <v>240</v>
      </c>
      <c r="X77" s="280" t="s">
        <v>240</v>
      </c>
      <c r="Y77" s="280" t="s">
        <v>240</v>
      </c>
      <c r="Z77" s="280" t="s">
        <v>240</v>
      </c>
      <c r="AA77" s="280" t="s">
        <v>240</v>
      </c>
      <c r="AB77" s="280" t="s">
        <v>240</v>
      </c>
      <c r="AC77" s="280" t="s">
        <v>240</v>
      </c>
      <c r="AD77" s="280" t="s">
        <v>240</v>
      </c>
      <c r="AE77" s="280"/>
      <c r="AF77" s="280" t="s">
        <v>240</v>
      </c>
      <c r="AG77" s="280" t="s">
        <v>466</v>
      </c>
      <c r="AH77" s="280" t="s">
        <v>240</v>
      </c>
      <c r="AI77" s="280" t="s">
        <v>240</v>
      </c>
      <c r="AJ77" s="279">
        <v>703468</v>
      </c>
      <c r="AP77" s="223"/>
      <c r="AQ77" s="224"/>
      <c r="AR77" s="224"/>
      <c r="AS77" s="224"/>
      <c r="AT77" s="224"/>
      <c r="AU77" s="225"/>
      <c r="AV77" s="224"/>
      <c r="AW77" s="224"/>
      <c r="AX77" s="224"/>
      <c r="AY77" s="224"/>
      <c r="AZ77" s="226"/>
      <c r="BA77" s="224"/>
      <c r="BB77" s="219"/>
      <c r="BC77" s="219"/>
      <c r="BD77" s="224"/>
      <c r="BE77" s="224"/>
      <c r="BF77" s="227"/>
      <c r="BG77" s="223"/>
      <c r="BH77" s="224"/>
      <c r="BI77" s="224"/>
      <c r="BJ77" s="224"/>
      <c r="BK77" s="224"/>
      <c r="BL77" s="223"/>
      <c r="BM77" s="224"/>
      <c r="BN77" s="223"/>
      <c r="BO77" s="223"/>
      <c r="BP77" s="223"/>
      <c r="BQ77" s="223"/>
      <c r="BR77" s="223"/>
      <c r="BS77" s="224"/>
      <c r="BT77" s="219"/>
      <c r="BU77" s="229"/>
      <c r="BV77" s="219"/>
      <c r="BW77" s="219"/>
      <c r="BX77" s="224"/>
      <c r="BY77" s="224"/>
      <c r="BZ77" s="230"/>
      <c r="CA77" s="229"/>
      <c r="CB77" s="230"/>
      <c r="CC77" s="230"/>
      <c r="CD77" s="230"/>
    </row>
    <row r="78" spans="1:82" ht="45" x14ac:dyDescent="0.25">
      <c r="A78" s="279">
        <v>703482</v>
      </c>
      <c r="B78" s="280" t="s">
        <v>673</v>
      </c>
      <c r="C78" s="280" t="s">
        <v>292</v>
      </c>
      <c r="D78" s="280" t="s">
        <v>1420</v>
      </c>
      <c r="E78" s="280" t="s">
        <v>183</v>
      </c>
      <c r="F78" s="281">
        <v>29143</v>
      </c>
      <c r="G78" s="280" t="s">
        <v>229</v>
      </c>
      <c r="H78" s="280" t="s">
        <v>1290</v>
      </c>
      <c r="I78" s="280" t="s">
        <v>263</v>
      </c>
      <c r="J78" s="280" t="s">
        <v>214</v>
      </c>
      <c r="K78" s="279">
        <v>1996</v>
      </c>
      <c r="L78" s="280" t="s">
        <v>229</v>
      </c>
      <c r="M78" s="280" t="s">
        <v>240</v>
      </c>
      <c r="N78" s="280" t="s">
        <v>240</v>
      </c>
      <c r="O78" s="280"/>
      <c r="P78" s="280"/>
      <c r="Q78" s="282">
        <v>0</v>
      </c>
      <c r="R78" s="288"/>
      <c r="S78" s="280" t="s">
        <v>3526</v>
      </c>
      <c r="T78" s="280" t="s">
        <v>3527</v>
      </c>
      <c r="U78" s="280" t="s">
        <v>3528</v>
      </c>
      <c r="V78" s="280" t="s">
        <v>2557</v>
      </c>
      <c r="W78" s="280" t="s">
        <v>240</v>
      </c>
      <c r="X78" s="280" t="s">
        <v>240</v>
      </c>
      <c r="Y78" s="280" t="s">
        <v>240</v>
      </c>
      <c r="Z78" s="280" t="s">
        <v>240</v>
      </c>
      <c r="AA78" s="280" t="s">
        <v>240</v>
      </c>
      <c r="AB78" s="280" t="s">
        <v>240</v>
      </c>
      <c r="AC78" s="280" t="s">
        <v>240</v>
      </c>
      <c r="AD78" s="280" t="s">
        <v>240</v>
      </c>
      <c r="AE78" s="280"/>
      <c r="AF78" s="280" t="s">
        <v>240</v>
      </c>
      <c r="AG78" s="280" t="s">
        <v>263</v>
      </c>
      <c r="AH78" s="280" t="s">
        <v>240</v>
      </c>
      <c r="AI78" s="280" t="s">
        <v>240</v>
      </c>
      <c r="AJ78" s="279">
        <v>703482</v>
      </c>
      <c r="AP78" s="223"/>
      <c r="AQ78" s="224"/>
      <c r="AR78" s="224"/>
      <c r="AS78" s="224"/>
      <c r="AT78" s="224"/>
      <c r="AU78" s="227"/>
      <c r="AV78" s="224"/>
      <c r="AW78" s="224"/>
      <c r="AX78" s="224"/>
      <c r="AY78" s="224"/>
      <c r="AZ78" s="227"/>
      <c r="BA78" s="224"/>
      <c r="BB78" s="224"/>
      <c r="BC78" s="224"/>
      <c r="BD78" s="224"/>
      <c r="BE78" s="224"/>
      <c r="BF78" s="227"/>
      <c r="BG78" s="224"/>
      <c r="BH78" s="224"/>
      <c r="BI78" s="224"/>
      <c r="BJ78" s="224"/>
      <c r="BK78" s="224"/>
      <c r="BL78" s="224"/>
      <c r="BM78" s="224"/>
      <c r="BN78" s="224"/>
      <c r="BO78" s="224"/>
      <c r="BP78" s="224"/>
      <c r="BQ78" s="224"/>
      <c r="BR78" s="224"/>
      <c r="BS78" s="228"/>
      <c r="BT78" s="224"/>
      <c r="BU78" s="229"/>
      <c r="BV78" s="223"/>
      <c r="BW78" s="224"/>
      <c r="BX78" s="224"/>
      <c r="BY78" s="224"/>
      <c r="BZ78"/>
      <c r="CA78" s="229"/>
      <c r="CB78"/>
      <c r="CC78"/>
      <c r="CD78"/>
    </row>
    <row r="79" spans="1:82" ht="30" x14ac:dyDescent="0.25">
      <c r="A79" s="279">
        <v>703492</v>
      </c>
      <c r="B79" s="280" t="s">
        <v>589</v>
      </c>
      <c r="C79" s="280" t="s">
        <v>112</v>
      </c>
      <c r="D79" s="280" t="s">
        <v>1387</v>
      </c>
      <c r="E79" s="280" t="s">
        <v>184</v>
      </c>
      <c r="F79" s="281">
        <v>34335</v>
      </c>
      <c r="G79" s="280" t="s">
        <v>1388</v>
      </c>
      <c r="H79" s="280" t="s">
        <v>1290</v>
      </c>
      <c r="I79" s="280" t="s">
        <v>263</v>
      </c>
      <c r="J79" s="280" t="s">
        <v>216</v>
      </c>
      <c r="K79" s="279">
        <v>2011</v>
      </c>
      <c r="L79" s="280" t="s">
        <v>222</v>
      </c>
      <c r="M79" s="280" t="s">
        <v>240</v>
      </c>
      <c r="N79" s="280" t="s">
        <v>240</v>
      </c>
      <c r="O79" s="280"/>
      <c r="P79" s="280"/>
      <c r="Q79" s="282">
        <v>0</v>
      </c>
      <c r="R79" s="288"/>
      <c r="S79" s="280" t="s">
        <v>2995</v>
      </c>
      <c r="T79" s="280" t="s">
        <v>2996</v>
      </c>
      <c r="U79" s="280" t="s">
        <v>2997</v>
      </c>
      <c r="V79" s="280" t="s">
        <v>2998</v>
      </c>
      <c r="W79" s="280" t="s">
        <v>240</v>
      </c>
      <c r="X79" s="280" t="s">
        <v>240</v>
      </c>
      <c r="Y79" s="280" t="s">
        <v>240</v>
      </c>
      <c r="Z79" s="280" t="s">
        <v>240</v>
      </c>
      <c r="AA79" s="280" t="s">
        <v>240</v>
      </c>
      <c r="AB79" s="280" t="s">
        <v>240</v>
      </c>
      <c r="AC79" s="280" t="s">
        <v>240</v>
      </c>
      <c r="AD79" s="280" t="s">
        <v>240</v>
      </c>
      <c r="AE79" s="280"/>
      <c r="AF79" s="280" t="s">
        <v>240</v>
      </c>
      <c r="AG79" s="280" t="s">
        <v>239</v>
      </c>
      <c r="AH79" s="280" t="s">
        <v>240</v>
      </c>
      <c r="AI79" s="280" t="s">
        <v>5192</v>
      </c>
      <c r="AJ79" s="279">
        <v>703492</v>
      </c>
      <c r="AP79" s="223"/>
      <c r="AQ79" s="224"/>
      <c r="AR79" s="224"/>
      <c r="AS79" s="224"/>
      <c r="AT79" s="224"/>
      <c r="AU79" s="225"/>
      <c r="AV79" s="224"/>
      <c r="AW79" s="224"/>
      <c r="AX79" s="224"/>
      <c r="AY79" s="224"/>
      <c r="AZ79" s="226"/>
      <c r="BA79" s="224"/>
      <c r="BB79" s="219"/>
      <c r="BC79" s="219"/>
      <c r="BD79" s="224"/>
      <c r="BE79" s="224"/>
      <c r="BF79" s="227"/>
      <c r="BG79" s="223"/>
      <c r="BH79" s="224"/>
      <c r="BI79" s="224"/>
      <c r="BJ79" s="224"/>
      <c r="BK79" s="224"/>
      <c r="BL79" s="223"/>
      <c r="BM79" s="224"/>
      <c r="BN79" s="223"/>
      <c r="BO79" s="223"/>
      <c r="BP79" s="223"/>
      <c r="BQ79" s="223"/>
      <c r="BR79" s="223"/>
      <c r="BS79" s="224"/>
      <c r="BT79" s="219"/>
      <c r="BU79" s="229"/>
      <c r="BV79" s="219"/>
      <c r="BW79" s="219"/>
      <c r="BX79" s="224"/>
      <c r="BY79" s="224"/>
      <c r="BZ79" s="230"/>
      <c r="CA79" s="229"/>
      <c r="CB79" s="230"/>
      <c r="CC79" s="230"/>
      <c r="CD79" s="230"/>
    </row>
    <row r="80" spans="1:82" ht="45" x14ac:dyDescent="0.25">
      <c r="A80" s="279">
        <v>703496</v>
      </c>
      <c r="B80" s="280" t="s">
        <v>553</v>
      </c>
      <c r="C80" s="280" t="s">
        <v>67</v>
      </c>
      <c r="D80" s="280" t="s">
        <v>1316</v>
      </c>
      <c r="E80" s="280" t="s">
        <v>183</v>
      </c>
      <c r="F80" s="281">
        <v>29497</v>
      </c>
      <c r="G80" s="280" t="s">
        <v>222</v>
      </c>
      <c r="H80" s="280" t="s">
        <v>1290</v>
      </c>
      <c r="I80" s="280" t="s">
        <v>263</v>
      </c>
      <c r="J80" s="280" t="s">
        <v>216</v>
      </c>
      <c r="K80" s="279">
        <v>1998</v>
      </c>
      <c r="L80" s="280" t="s">
        <v>213</v>
      </c>
      <c r="M80" s="280" t="s">
        <v>240</v>
      </c>
      <c r="N80" s="280" t="s">
        <v>240</v>
      </c>
      <c r="O80" s="280" t="str">
        <f>IFERROR(VLOOKUP(A80,'[1]معالجة التسجيل'!A$2:CW$514,101,0),"")</f>
        <v/>
      </c>
      <c r="P80" s="280"/>
      <c r="Q80" s="282">
        <v>0</v>
      </c>
      <c r="R80" s="288"/>
      <c r="S80" s="280" t="s">
        <v>3529</v>
      </c>
      <c r="T80" s="280" t="s">
        <v>2628</v>
      </c>
      <c r="U80" s="280" t="s">
        <v>2776</v>
      </c>
      <c r="V80" s="280" t="s">
        <v>2645</v>
      </c>
      <c r="W80" s="280" t="s">
        <v>240</v>
      </c>
      <c r="X80" s="280" t="s">
        <v>240</v>
      </c>
      <c r="Y80" s="280" t="s">
        <v>240</v>
      </c>
      <c r="Z80" s="280" t="s">
        <v>240</v>
      </c>
      <c r="AA80" s="280" t="s">
        <v>240</v>
      </c>
      <c r="AB80" s="280" t="s">
        <v>240</v>
      </c>
      <c r="AC80" s="280" t="s">
        <v>2044</v>
      </c>
      <c r="AD80" s="280" t="s">
        <v>240</v>
      </c>
      <c r="AE80" s="280" t="str">
        <f>IFERROR(VLOOKUP(A80,ورقة4!A$1:AZ$2000,51,0),"")</f>
        <v>م</v>
      </c>
      <c r="AF80" s="280" t="s">
        <v>240</v>
      </c>
      <c r="AG80" s="280" t="s">
        <v>263</v>
      </c>
      <c r="AH80" s="280" t="s">
        <v>240</v>
      </c>
      <c r="AI80" s="280" t="s">
        <v>5191</v>
      </c>
      <c r="AJ80" s="279">
        <v>703496</v>
      </c>
      <c r="AP80" s="223"/>
      <c r="AQ80" s="224"/>
      <c r="AR80" s="224"/>
      <c r="AS80" s="224"/>
      <c r="AT80" s="224"/>
      <c r="AU80" s="225"/>
      <c r="AV80" s="224"/>
      <c r="AW80" s="224"/>
      <c r="AX80" s="224"/>
      <c r="AY80" s="224"/>
      <c r="AZ80" s="226"/>
      <c r="BA80" s="224"/>
      <c r="BB80" s="224"/>
      <c r="BC80" s="224"/>
      <c r="BD80" s="224"/>
      <c r="BE80" s="224"/>
      <c r="BF80" s="227"/>
      <c r="BG80" s="224"/>
      <c r="BH80" s="224"/>
      <c r="BI80" s="224"/>
      <c r="BJ80" s="224"/>
      <c r="BK80" s="224"/>
      <c r="BL80" s="224"/>
      <c r="BM80" s="224"/>
      <c r="BN80" s="224"/>
      <c r="BO80" s="224"/>
      <c r="BP80" s="224"/>
      <c r="BQ80" s="224"/>
      <c r="BR80" s="224"/>
      <c r="BS80" s="228"/>
      <c r="BT80" s="224"/>
      <c r="BU80" s="229"/>
      <c r="BV80" s="223"/>
      <c r="BW80" s="224"/>
      <c r="BX80" s="224"/>
      <c r="BY80" s="224"/>
      <c r="BZ80"/>
      <c r="CA80" s="229"/>
      <c r="CB80"/>
      <c r="CC80"/>
      <c r="CD80"/>
    </row>
    <row r="81" spans="1:82" ht="15" x14ac:dyDescent="0.25">
      <c r="A81" s="279">
        <v>703514</v>
      </c>
      <c r="B81" s="280" t="s">
        <v>5205</v>
      </c>
      <c r="C81" s="280" t="s">
        <v>111</v>
      </c>
      <c r="D81" s="283"/>
      <c r="E81" s="280" t="s">
        <v>240</v>
      </c>
      <c r="F81" s="287" t="s">
        <v>240</v>
      </c>
      <c r="G81" s="283"/>
      <c r="H81" s="283"/>
      <c r="I81" s="280" t="s">
        <v>262</v>
      </c>
      <c r="J81" s="283"/>
      <c r="K81"/>
      <c r="L81" s="283"/>
      <c r="M81" s="283"/>
      <c r="N81" s="283"/>
      <c r="O81" s="280"/>
      <c r="P81" s="283"/>
      <c r="Q81" s="282">
        <v>0</v>
      </c>
      <c r="R81"/>
      <c r="S81" s="283"/>
      <c r="T81" s="283"/>
      <c r="U81" s="283"/>
      <c r="V81" s="283"/>
      <c r="W81" s="283"/>
      <c r="X81" s="283"/>
      <c r="Y81" s="283"/>
      <c r="Z81" s="283"/>
      <c r="AA81" s="283"/>
      <c r="AB81" s="283"/>
      <c r="AC81" s="283"/>
      <c r="AD81" s="283"/>
      <c r="AE81" s="280"/>
      <c r="AF81" s="283"/>
      <c r="AG81" s="283"/>
      <c r="AH81" s="283"/>
      <c r="AI81" s="283"/>
      <c r="AJ81" s="283"/>
      <c r="AP81" s="223"/>
      <c r="AQ81" s="224"/>
      <c r="AR81" s="224"/>
      <c r="AS81" s="224"/>
      <c r="AT81" s="224"/>
      <c r="AU81" s="225"/>
      <c r="AV81" s="224"/>
      <c r="AW81" s="224"/>
      <c r="AX81" s="224"/>
      <c r="AY81" s="224"/>
      <c r="AZ81" s="226"/>
      <c r="BA81" s="224"/>
      <c r="BB81" s="224"/>
      <c r="BC81" s="224"/>
      <c r="BD81" s="224"/>
      <c r="BE81" s="224"/>
      <c r="BF81" s="227"/>
      <c r="BG81" s="224"/>
      <c r="BH81" s="224"/>
      <c r="BI81" s="224"/>
      <c r="BJ81" s="224"/>
      <c r="BK81" s="224"/>
      <c r="BL81" s="224"/>
      <c r="BM81" s="224"/>
      <c r="BN81" s="224"/>
      <c r="BO81" s="224"/>
      <c r="BP81" s="224"/>
      <c r="BQ81" s="224"/>
      <c r="BR81" s="224"/>
      <c r="BS81" s="228"/>
      <c r="BT81" s="224"/>
      <c r="BU81" s="229"/>
      <c r="BV81" s="223"/>
      <c r="BW81" s="224"/>
      <c r="BX81" s="224"/>
      <c r="BY81" s="224"/>
      <c r="BZ81"/>
      <c r="CA81" s="229"/>
      <c r="CB81"/>
      <c r="CC81"/>
      <c r="CD81"/>
    </row>
    <row r="82" spans="1:82" ht="30" x14ac:dyDescent="0.25">
      <c r="A82" s="279">
        <v>703518</v>
      </c>
      <c r="B82" s="280" t="s">
        <v>952</v>
      </c>
      <c r="C82" s="280" t="s">
        <v>169</v>
      </c>
      <c r="D82" s="280" t="s">
        <v>1446</v>
      </c>
      <c r="E82" s="280" t="s">
        <v>183</v>
      </c>
      <c r="F82" s="281">
        <v>31892</v>
      </c>
      <c r="G82" s="280" t="s">
        <v>1390</v>
      </c>
      <c r="H82" s="280" t="s">
        <v>1290</v>
      </c>
      <c r="I82" s="280" t="s">
        <v>263</v>
      </c>
      <c r="J82" s="280" t="s">
        <v>214</v>
      </c>
      <c r="K82" s="279">
        <v>2005</v>
      </c>
      <c r="L82" s="280" t="s">
        <v>225</v>
      </c>
      <c r="M82" s="280" t="s">
        <v>240</v>
      </c>
      <c r="N82" s="280" t="s">
        <v>240</v>
      </c>
      <c r="O82" s="280"/>
      <c r="P82" s="280"/>
      <c r="Q82" s="282">
        <v>0</v>
      </c>
      <c r="R82" s="288"/>
      <c r="S82" s="280" t="s">
        <v>3246</v>
      </c>
      <c r="T82" s="280" t="s">
        <v>3247</v>
      </c>
      <c r="U82" s="280" t="s">
        <v>3248</v>
      </c>
      <c r="V82" s="280" t="s">
        <v>3249</v>
      </c>
      <c r="W82" s="280" t="s">
        <v>240</v>
      </c>
      <c r="X82" s="280" t="s">
        <v>240</v>
      </c>
      <c r="Y82" s="280" t="s">
        <v>240</v>
      </c>
      <c r="Z82" s="280" t="s">
        <v>240</v>
      </c>
      <c r="AA82" s="280" t="s">
        <v>240</v>
      </c>
      <c r="AB82" s="280" t="s">
        <v>240</v>
      </c>
      <c r="AC82" s="280" t="s">
        <v>240</v>
      </c>
      <c r="AD82" s="280" t="s">
        <v>240</v>
      </c>
      <c r="AE82" s="280"/>
      <c r="AF82" s="280" t="s">
        <v>2044</v>
      </c>
      <c r="AG82" s="280" t="s">
        <v>263</v>
      </c>
      <c r="AH82" s="280" t="s">
        <v>240</v>
      </c>
      <c r="AI82" s="280" t="s">
        <v>240</v>
      </c>
      <c r="AJ82" s="279">
        <v>703518</v>
      </c>
      <c r="AP82" s="223"/>
      <c r="AQ82" s="224"/>
      <c r="AR82" s="224"/>
      <c r="AS82" s="224"/>
      <c r="AT82" s="224"/>
      <c r="AU82" s="225"/>
      <c r="AV82" s="224"/>
      <c r="AW82" s="224"/>
      <c r="AX82" s="224"/>
      <c r="AY82" s="224"/>
      <c r="AZ82" s="226"/>
      <c r="BA82" s="224"/>
      <c r="BB82" s="219"/>
      <c r="BC82" s="219"/>
      <c r="BD82" s="224"/>
      <c r="BE82" s="224"/>
      <c r="BF82" s="227"/>
      <c r="BG82" s="223"/>
      <c r="BH82" s="224"/>
      <c r="BI82" s="224"/>
      <c r="BJ82" s="224"/>
      <c r="BK82" s="224"/>
      <c r="BL82" s="223"/>
      <c r="BM82" s="224"/>
      <c r="BN82" s="223"/>
      <c r="BO82" s="223"/>
      <c r="BP82" s="223"/>
      <c r="BQ82" s="223"/>
      <c r="BR82" s="223"/>
      <c r="BS82" s="224"/>
      <c r="BT82" s="219"/>
      <c r="BU82" s="229"/>
      <c r="BV82" s="219"/>
      <c r="BW82" s="219"/>
      <c r="BX82" s="224"/>
      <c r="BY82" s="224"/>
      <c r="BZ82" s="230"/>
      <c r="CA82" s="229"/>
      <c r="CB82" s="230"/>
      <c r="CC82" s="230"/>
      <c r="CD82" s="230"/>
    </row>
    <row r="83" spans="1:82" ht="30" x14ac:dyDescent="0.25">
      <c r="A83" s="279">
        <v>703536</v>
      </c>
      <c r="B83" s="280" t="s">
        <v>953</v>
      </c>
      <c r="C83" s="280" t="s">
        <v>272</v>
      </c>
      <c r="D83" s="280" t="s">
        <v>1356</v>
      </c>
      <c r="E83" s="280" t="s">
        <v>184</v>
      </c>
      <c r="F83" s="281">
        <v>32952</v>
      </c>
      <c r="G83" s="280" t="s">
        <v>213</v>
      </c>
      <c r="H83" s="280" t="s">
        <v>1290</v>
      </c>
      <c r="I83" s="280" t="s">
        <v>263</v>
      </c>
      <c r="J83" s="280" t="s">
        <v>216</v>
      </c>
      <c r="K83" s="279">
        <v>2014</v>
      </c>
      <c r="L83" s="280" t="s">
        <v>213</v>
      </c>
      <c r="M83" s="280" t="s">
        <v>240</v>
      </c>
      <c r="N83" s="280" t="s">
        <v>240</v>
      </c>
      <c r="O83" s="280" t="s">
        <v>5191</v>
      </c>
      <c r="P83" s="280"/>
      <c r="Q83" s="282">
        <f>IFERROR(VLOOKUP(A83,'[1]معالجة التسجيل'!A$2:EW$514,150,0),"")</f>
        <v>70000</v>
      </c>
      <c r="R83" s="279">
        <v>0</v>
      </c>
      <c r="S83" s="280" t="s">
        <v>3530</v>
      </c>
      <c r="T83" s="280" t="s">
        <v>3531</v>
      </c>
      <c r="U83" s="280" t="s">
        <v>3532</v>
      </c>
      <c r="V83" s="280" t="s">
        <v>3514</v>
      </c>
      <c r="W83" s="280" t="s">
        <v>240</v>
      </c>
      <c r="X83" s="280" t="s">
        <v>240</v>
      </c>
      <c r="Y83" s="280" t="s">
        <v>240</v>
      </c>
      <c r="Z83" s="280" t="s">
        <v>240</v>
      </c>
      <c r="AA83" s="280" t="s">
        <v>240</v>
      </c>
      <c r="AB83" s="280" t="s">
        <v>240</v>
      </c>
      <c r="AC83" s="280" t="s">
        <v>240</v>
      </c>
      <c r="AD83" s="280" t="s">
        <v>240</v>
      </c>
      <c r="AE83" s="280"/>
      <c r="AF83" s="280" t="s">
        <v>240</v>
      </c>
      <c r="AG83" s="280" t="s">
        <v>239</v>
      </c>
      <c r="AH83" s="280" t="s">
        <v>5190</v>
      </c>
      <c r="AI83" s="280" t="s">
        <v>5195</v>
      </c>
      <c r="AJ83" s="279">
        <v>703536</v>
      </c>
      <c r="AP83" s="223"/>
      <c r="AQ83" s="224"/>
      <c r="AR83" s="224"/>
      <c r="AS83" s="224"/>
      <c r="AT83" s="224"/>
      <c r="AU83" s="227"/>
      <c r="AV83" s="224"/>
      <c r="AW83" s="224"/>
      <c r="AX83" s="224"/>
      <c r="AY83" s="224"/>
      <c r="AZ83" s="227"/>
      <c r="BA83" s="224"/>
      <c r="BB83" s="224"/>
      <c r="BC83" s="224"/>
      <c r="BD83" s="224"/>
      <c r="BE83" s="224"/>
      <c r="BF83" s="227"/>
      <c r="BG83" s="224"/>
      <c r="BH83" s="224"/>
      <c r="BI83" s="224"/>
      <c r="BJ83" s="224"/>
      <c r="BK83" s="224"/>
      <c r="BL83" s="224"/>
      <c r="BM83" s="224"/>
      <c r="BN83" s="224"/>
      <c r="BO83" s="224"/>
      <c r="BP83" s="224"/>
      <c r="BQ83" s="224"/>
      <c r="BR83" s="224"/>
      <c r="BS83" s="228"/>
      <c r="BT83" s="224"/>
      <c r="BU83" s="229"/>
      <c r="BV83" s="223"/>
      <c r="BW83" s="224"/>
      <c r="BX83" s="224"/>
      <c r="BY83" s="224"/>
      <c r="BZ83"/>
      <c r="CA83" s="229"/>
      <c r="CB83"/>
      <c r="CC83"/>
      <c r="CD83"/>
    </row>
    <row r="84" spans="1:82" ht="30" x14ac:dyDescent="0.25">
      <c r="A84" s="279">
        <v>703555</v>
      </c>
      <c r="B84" s="280" t="s">
        <v>542</v>
      </c>
      <c r="C84" s="280" t="s">
        <v>81</v>
      </c>
      <c r="D84" s="280" t="s">
        <v>1392</v>
      </c>
      <c r="E84" s="280" t="s">
        <v>184</v>
      </c>
      <c r="F84" s="281">
        <v>28767</v>
      </c>
      <c r="G84" s="280" t="s">
        <v>213</v>
      </c>
      <c r="H84" s="280" t="s">
        <v>1290</v>
      </c>
      <c r="I84" s="280" t="s">
        <v>466</v>
      </c>
      <c r="J84" s="280" t="s">
        <v>216</v>
      </c>
      <c r="K84" s="279">
        <v>2007</v>
      </c>
      <c r="L84" s="280" t="s">
        <v>213</v>
      </c>
      <c r="M84" s="280" t="s">
        <v>240</v>
      </c>
      <c r="N84" s="280" t="s">
        <v>240</v>
      </c>
      <c r="O84" s="280"/>
      <c r="P84" s="280"/>
      <c r="Q84" s="282">
        <v>0</v>
      </c>
      <c r="R84" s="279">
        <v>0</v>
      </c>
      <c r="S84" s="280" t="s">
        <v>3533</v>
      </c>
      <c r="T84" s="280" t="s">
        <v>3534</v>
      </c>
      <c r="U84" s="280" t="s">
        <v>3535</v>
      </c>
      <c r="V84" s="280" t="s">
        <v>2531</v>
      </c>
      <c r="W84" s="280" t="s">
        <v>240</v>
      </c>
      <c r="X84" s="280" t="s">
        <v>240</v>
      </c>
      <c r="Y84" s="280" t="s">
        <v>240</v>
      </c>
      <c r="Z84" s="280" t="s">
        <v>240</v>
      </c>
      <c r="AA84" s="280" t="s">
        <v>240</v>
      </c>
      <c r="AB84" s="280" t="s">
        <v>240</v>
      </c>
      <c r="AC84" s="280" t="s">
        <v>240</v>
      </c>
      <c r="AD84" s="280" t="s">
        <v>240</v>
      </c>
      <c r="AE84" s="280"/>
      <c r="AF84" s="280" t="s">
        <v>240</v>
      </c>
      <c r="AG84" s="280" t="s">
        <v>466</v>
      </c>
      <c r="AH84" s="280" t="s">
        <v>240</v>
      </c>
      <c r="AI84" s="280" t="s">
        <v>240</v>
      </c>
      <c r="AJ84" s="279">
        <v>703555</v>
      </c>
      <c r="AP84" s="223"/>
      <c r="AQ84" s="224"/>
      <c r="AR84" s="224"/>
      <c r="AS84" s="224"/>
      <c r="AT84" s="224"/>
      <c r="AU84" s="225"/>
      <c r="AV84" s="224"/>
      <c r="AW84" s="224"/>
      <c r="AX84" s="224"/>
      <c r="AY84" s="224"/>
      <c r="AZ84" s="226"/>
      <c r="BA84" s="224"/>
      <c r="BB84" s="219"/>
      <c r="BC84" s="219"/>
      <c r="BD84" s="224"/>
      <c r="BE84" s="224"/>
      <c r="BF84" s="227"/>
      <c r="BG84" s="232"/>
      <c r="BH84" s="224"/>
      <c r="BI84" s="224"/>
      <c r="BJ84" s="224"/>
      <c r="BK84" s="224"/>
      <c r="BL84" s="223"/>
      <c r="BM84" s="224"/>
      <c r="BN84" s="223"/>
      <c r="BO84" s="223"/>
      <c r="BP84" s="223"/>
      <c r="BQ84" s="223"/>
      <c r="BR84" s="223"/>
      <c r="BS84" s="224"/>
      <c r="BT84" s="219"/>
      <c r="BU84" s="229"/>
      <c r="BV84" s="219"/>
      <c r="BW84" s="219"/>
      <c r="BX84" s="224"/>
      <c r="BY84" s="224"/>
      <c r="BZ84" s="230"/>
      <c r="CA84" s="229"/>
      <c r="CB84" s="230"/>
      <c r="CC84" s="230"/>
      <c r="CD84" s="230"/>
    </row>
    <row r="85" spans="1:82" ht="30" x14ac:dyDescent="0.25">
      <c r="A85" s="279">
        <v>703583</v>
      </c>
      <c r="B85" s="280" t="s">
        <v>954</v>
      </c>
      <c r="C85" s="280" t="s">
        <v>344</v>
      </c>
      <c r="D85" s="280" t="s">
        <v>1830</v>
      </c>
      <c r="E85" s="280" t="s">
        <v>184</v>
      </c>
      <c r="F85" s="281">
        <v>35692</v>
      </c>
      <c r="G85" s="280" t="s">
        <v>213</v>
      </c>
      <c r="H85" s="280" t="s">
        <v>1290</v>
      </c>
      <c r="I85" s="280" t="s">
        <v>263</v>
      </c>
      <c r="J85" s="280" t="s">
        <v>216</v>
      </c>
      <c r="K85" s="279">
        <v>2015</v>
      </c>
      <c r="L85" s="280" t="s">
        <v>213</v>
      </c>
      <c r="M85" s="280" t="s">
        <v>240</v>
      </c>
      <c r="N85" s="280" t="s">
        <v>240</v>
      </c>
      <c r="O85" s="280"/>
      <c r="P85" s="280"/>
      <c r="Q85" s="282">
        <v>0</v>
      </c>
      <c r="R85" s="290">
        <v>0</v>
      </c>
      <c r="S85" s="280" t="s">
        <v>3536</v>
      </c>
      <c r="T85" s="280" t="s">
        <v>3537</v>
      </c>
      <c r="U85" s="280" t="s">
        <v>3538</v>
      </c>
      <c r="V85" s="280" t="s">
        <v>2531</v>
      </c>
      <c r="W85" s="280" t="s">
        <v>240</v>
      </c>
      <c r="X85" s="280" t="s">
        <v>240</v>
      </c>
      <c r="Y85" s="280" t="s">
        <v>240</v>
      </c>
      <c r="Z85" s="280" t="s">
        <v>240</v>
      </c>
      <c r="AA85" s="280" t="s">
        <v>240</v>
      </c>
      <c r="AB85" s="280" t="s">
        <v>240</v>
      </c>
      <c r="AC85" s="280" t="s">
        <v>240</v>
      </c>
      <c r="AD85" s="280" t="s">
        <v>240</v>
      </c>
      <c r="AE85" s="280"/>
      <c r="AF85" s="280" t="s">
        <v>240</v>
      </c>
      <c r="AG85" s="280" t="s">
        <v>239</v>
      </c>
      <c r="AH85" s="280" t="s">
        <v>240</v>
      </c>
      <c r="AI85" s="280" t="s">
        <v>5192</v>
      </c>
      <c r="AJ85" s="279">
        <v>703583</v>
      </c>
      <c r="AP85" s="223"/>
      <c r="AQ85" s="224"/>
      <c r="AR85" s="224"/>
      <c r="AS85" s="224"/>
      <c r="AT85" s="224"/>
      <c r="AU85" s="231"/>
      <c r="AV85" s="224"/>
      <c r="AW85" s="224"/>
      <c r="AX85" s="224"/>
      <c r="AY85" s="224"/>
      <c r="AZ85" s="223"/>
      <c r="BA85" s="224"/>
      <c r="BB85" s="219"/>
      <c r="BC85" s="219"/>
      <c r="BD85" s="224"/>
      <c r="BE85" s="224"/>
      <c r="BF85" s="227"/>
      <c r="BG85" s="223"/>
      <c r="BH85" s="224"/>
      <c r="BI85" s="224"/>
      <c r="BJ85" s="224"/>
      <c r="BK85" s="224"/>
      <c r="BL85" s="223"/>
      <c r="BM85" s="224"/>
      <c r="BN85" s="223"/>
      <c r="BO85" s="223"/>
      <c r="BP85" s="223"/>
      <c r="BQ85" s="223"/>
      <c r="BR85" s="223"/>
      <c r="BS85" s="224"/>
      <c r="BT85" s="219"/>
      <c r="BU85" s="229"/>
      <c r="BV85" s="219"/>
      <c r="BW85" s="219"/>
      <c r="BX85" s="224"/>
      <c r="BY85" s="224"/>
      <c r="BZ85" s="230"/>
      <c r="CA85" s="229"/>
      <c r="CB85" s="230"/>
      <c r="CC85" s="230"/>
      <c r="CD85" s="230"/>
    </row>
    <row r="86" spans="1:82" ht="30" x14ac:dyDescent="0.25">
      <c r="A86" s="279">
        <v>703599</v>
      </c>
      <c r="B86" s="280" t="s">
        <v>543</v>
      </c>
      <c r="C86" s="280" t="s">
        <v>349</v>
      </c>
      <c r="D86" s="280" t="s">
        <v>1859</v>
      </c>
      <c r="E86" s="280" t="s">
        <v>184</v>
      </c>
      <c r="F86" s="281">
        <v>35250</v>
      </c>
      <c r="G86" s="280" t="s">
        <v>213</v>
      </c>
      <c r="H86" s="280" t="s">
        <v>1290</v>
      </c>
      <c r="I86" s="280" t="s">
        <v>239</v>
      </c>
      <c r="J86" s="280" t="s">
        <v>214</v>
      </c>
      <c r="K86" s="279">
        <v>2014</v>
      </c>
      <c r="L86" s="280" t="s">
        <v>224</v>
      </c>
      <c r="M86" s="280" t="s">
        <v>240</v>
      </c>
      <c r="N86" s="280" t="s">
        <v>240</v>
      </c>
      <c r="O86" s="280"/>
      <c r="P86" s="280"/>
      <c r="Q86" s="282">
        <v>0</v>
      </c>
      <c r="R86" s="279">
        <v>0</v>
      </c>
      <c r="S86" s="280" t="s">
        <v>3541</v>
      </c>
      <c r="T86" s="280" t="s">
        <v>3542</v>
      </c>
      <c r="U86" s="280" t="s">
        <v>3543</v>
      </c>
      <c r="V86" s="280" t="s">
        <v>2531</v>
      </c>
      <c r="W86" s="280" t="s">
        <v>240</v>
      </c>
      <c r="X86" s="280" t="s">
        <v>240</v>
      </c>
      <c r="Y86" s="280" t="s">
        <v>240</v>
      </c>
      <c r="Z86" s="280" t="s">
        <v>240</v>
      </c>
      <c r="AA86" s="280" t="s">
        <v>240</v>
      </c>
      <c r="AB86" s="280" t="s">
        <v>240</v>
      </c>
      <c r="AC86" s="280" t="s">
        <v>240</v>
      </c>
      <c r="AD86" s="280" t="s">
        <v>240</v>
      </c>
      <c r="AE86" s="280"/>
      <c r="AF86" s="280" t="s">
        <v>240</v>
      </c>
      <c r="AG86" s="280" t="s">
        <v>466</v>
      </c>
      <c r="AH86" s="280" t="s">
        <v>240</v>
      </c>
      <c r="AI86" s="280" t="s">
        <v>240</v>
      </c>
      <c r="AJ86" s="279">
        <v>703599</v>
      </c>
      <c r="AP86" s="223"/>
      <c r="AQ86" s="224"/>
      <c r="AR86" s="224"/>
      <c r="AS86" s="224"/>
      <c r="AT86" s="224"/>
      <c r="AU86" s="231"/>
      <c r="AV86" s="224"/>
      <c r="AW86" s="224"/>
      <c r="AX86" s="224"/>
      <c r="AY86" s="224"/>
      <c r="AZ86" s="223"/>
      <c r="BA86" s="224"/>
      <c r="BB86" s="219"/>
      <c r="BC86" s="219"/>
      <c r="BD86" s="224"/>
      <c r="BE86" s="224"/>
      <c r="BF86" s="227"/>
      <c r="BG86" s="223"/>
      <c r="BH86" s="224"/>
      <c r="BI86" s="224"/>
      <c r="BJ86" s="224"/>
      <c r="BK86" s="224"/>
      <c r="BL86" s="223"/>
      <c r="BM86" s="224"/>
      <c r="BN86" s="223"/>
      <c r="BO86" s="223"/>
      <c r="BP86" s="223"/>
      <c r="BQ86" s="223"/>
      <c r="BR86" s="223"/>
      <c r="BS86" s="224"/>
      <c r="BT86" s="219"/>
      <c r="BU86" s="229"/>
      <c r="BV86" s="219"/>
      <c r="BW86" s="219"/>
      <c r="BX86" s="224"/>
      <c r="BY86" s="224"/>
      <c r="BZ86" s="230"/>
      <c r="CA86" s="229"/>
      <c r="CB86" s="230"/>
      <c r="CC86" s="230"/>
      <c r="CD86" s="230"/>
    </row>
    <row r="87" spans="1:82" ht="30" x14ac:dyDescent="0.25">
      <c r="A87" s="279">
        <v>703605</v>
      </c>
      <c r="B87" s="280" t="s">
        <v>647</v>
      </c>
      <c r="C87" s="280" t="s">
        <v>98</v>
      </c>
      <c r="D87" s="280" t="s">
        <v>1394</v>
      </c>
      <c r="E87" s="280" t="s">
        <v>183</v>
      </c>
      <c r="F87" s="281">
        <v>33628</v>
      </c>
      <c r="G87" s="280" t="s">
        <v>213</v>
      </c>
      <c r="H87" s="280" t="s">
        <v>1290</v>
      </c>
      <c r="I87" s="280" t="s">
        <v>466</v>
      </c>
      <c r="J87" s="280" t="s">
        <v>216</v>
      </c>
      <c r="K87" s="279">
        <v>2010</v>
      </c>
      <c r="L87" s="280" t="s">
        <v>213</v>
      </c>
      <c r="M87" s="280" t="s">
        <v>240</v>
      </c>
      <c r="N87" s="280" t="s">
        <v>240</v>
      </c>
      <c r="O87" s="280"/>
      <c r="P87" s="280"/>
      <c r="Q87" s="282">
        <v>0</v>
      </c>
      <c r="R87" s="279">
        <v>0</v>
      </c>
      <c r="S87" s="280" t="s">
        <v>3544</v>
      </c>
      <c r="T87" s="280" t="s">
        <v>3545</v>
      </c>
      <c r="U87" s="280" t="s">
        <v>3546</v>
      </c>
      <c r="V87" s="280" t="s">
        <v>2531</v>
      </c>
      <c r="W87" s="280" t="s">
        <v>240</v>
      </c>
      <c r="X87" s="280" t="s">
        <v>240</v>
      </c>
      <c r="Y87" s="280" t="s">
        <v>240</v>
      </c>
      <c r="Z87" s="280" t="s">
        <v>240</v>
      </c>
      <c r="AA87" s="280" t="s">
        <v>240</v>
      </c>
      <c r="AB87" s="280" t="s">
        <v>240</v>
      </c>
      <c r="AC87" s="280" t="s">
        <v>240</v>
      </c>
      <c r="AD87" s="280" t="s">
        <v>240</v>
      </c>
      <c r="AE87" s="280"/>
      <c r="AF87" s="280" t="s">
        <v>240</v>
      </c>
      <c r="AG87" s="280" t="s">
        <v>466</v>
      </c>
      <c r="AH87" s="280" t="s">
        <v>240</v>
      </c>
      <c r="AI87" s="280" t="s">
        <v>240</v>
      </c>
      <c r="AJ87" s="279">
        <v>703605</v>
      </c>
      <c r="AP87" s="223"/>
      <c r="AQ87" s="224"/>
      <c r="AR87" s="224"/>
      <c r="AS87" s="224"/>
      <c r="AT87" s="224"/>
      <c r="AU87" s="225"/>
      <c r="AV87" s="224"/>
      <c r="AW87" s="224"/>
      <c r="AX87" s="224"/>
      <c r="AY87" s="224"/>
      <c r="AZ87" s="226"/>
      <c r="BA87" s="224"/>
      <c r="BB87" s="219"/>
      <c r="BC87" s="219"/>
      <c r="BD87" s="224"/>
      <c r="BE87" s="224"/>
      <c r="BF87" s="227"/>
      <c r="BG87" s="223"/>
      <c r="BH87" s="224"/>
      <c r="BI87" s="224"/>
      <c r="BJ87" s="224"/>
      <c r="BK87" s="224"/>
      <c r="BL87" s="223"/>
      <c r="BM87" s="224"/>
      <c r="BN87" s="223"/>
      <c r="BO87" s="223"/>
      <c r="BP87" s="223"/>
      <c r="BQ87" s="223"/>
      <c r="BR87" s="223"/>
      <c r="BS87" s="224"/>
      <c r="BT87" s="219"/>
      <c r="BU87" s="229"/>
      <c r="BV87" s="219"/>
      <c r="BW87" s="219"/>
      <c r="BX87" s="224"/>
      <c r="BY87" s="224"/>
      <c r="BZ87" s="230"/>
      <c r="CA87" s="229"/>
      <c r="CB87" s="230"/>
      <c r="CC87" s="230"/>
      <c r="CD87" s="230"/>
    </row>
    <row r="88" spans="1:82" ht="30" x14ac:dyDescent="0.25">
      <c r="A88" s="279">
        <v>703627</v>
      </c>
      <c r="B88" s="280" t="s">
        <v>526</v>
      </c>
      <c r="C88" s="280" t="s">
        <v>60</v>
      </c>
      <c r="D88" s="280" t="s">
        <v>1538</v>
      </c>
      <c r="E88" s="280" t="s">
        <v>184</v>
      </c>
      <c r="F88" s="281">
        <v>34179</v>
      </c>
      <c r="G88" s="280" t="s">
        <v>213</v>
      </c>
      <c r="H88" s="280" t="s">
        <v>1290</v>
      </c>
      <c r="I88" s="280" t="s">
        <v>262</v>
      </c>
      <c r="J88" s="280" t="s">
        <v>216</v>
      </c>
      <c r="K88" s="279">
        <v>2013</v>
      </c>
      <c r="L88" s="280" t="s">
        <v>215</v>
      </c>
      <c r="M88" s="280" t="s">
        <v>240</v>
      </c>
      <c r="N88" s="280" t="s">
        <v>240</v>
      </c>
      <c r="O88" s="280"/>
      <c r="P88" s="280"/>
      <c r="Q88" s="282">
        <v>0</v>
      </c>
      <c r="R88" s="279">
        <v>0</v>
      </c>
      <c r="S88" s="280" t="s">
        <v>3069</v>
      </c>
      <c r="T88" s="280" t="s">
        <v>3070</v>
      </c>
      <c r="U88" s="280" t="s">
        <v>3071</v>
      </c>
      <c r="V88" s="280" t="s">
        <v>2531</v>
      </c>
      <c r="W88" s="280" t="s">
        <v>240</v>
      </c>
      <c r="X88" s="280" t="s">
        <v>240</v>
      </c>
      <c r="Y88" s="280" t="s">
        <v>240</v>
      </c>
      <c r="Z88" s="280" t="s">
        <v>240</v>
      </c>
      <c r="AA88" s="280" t="s">
        <v>240</v>
      </c>
      <c r="AB88" s="280" t="s">
        <v>240</v>
      </c>
      <c r="AC88" s="280" t="s">
        <v>240</v>
      </c>
      <c r="AD88" s="280" t="s">
        <v>240</v>
      </c>
      <c r="AE88" s="280"/>
      <c r="AF88" s="280" t="s">
        <v>240</v>
      </c>
      <c r="AG88" s="280" t="s">
        <v>262</v>
      </c>
      <c r="AH88" s="280" t="s">
        <v>240</v>
      </c>
      <c r="AI88" s="280" t="s">
        <v>240</v>
      </c>
      <c r="AJ88" s="279">
        <v>703627</v>
      </c>
      <c r="AP88" s="223"/>
      <c r="AQ88" s="224"/>
      <c r="AR88" s="224"/>
      <c r="AS88" s="224"/>
      <c r="AT88" s="224"/>
      <c r="AU88" s="231"/>
      <c r="AV88" s="224"/>
      <c r="AW88" s="224"/>
      <c r="AX88" s="224"/>
      <c r="AY88" s="224"/>
      <c r="AZ88" s="223"/>
      <c r="BA88" s="224"/>
      <c r="BB88" s="219"/>
      <c r="BC88" s="219"/>
      <c r="BD88" s="224"/>
      <c r="BE88" s="224"/>
      <c r="BF88" s="227"/>
      <c r="BG88" s="223"/>
      <c r="BH88" s="224"/>
      <c r="BI88" s="224"/>
      <c r="BJ88" s="224"/>
      <c r="BK88" s="224"/>
      <c r="BL88" s="223"/>
      <c r="BM88" s="224"/>
      <c r="BN88" s="223"/>
      <c r="BO88" s="223"/>
      <c r="BP88" s="223"/>
      <c r="BQ88" s="223"/>
      <c r="BR88" s="223"/>
      <c r="BS88" s="224"/>
      <c r="BT88" s="219"/>
      <c r="BU88" s="229"/>
      <c r="BV88" s="219"/>
      <c r="BW88" s="219"/>
      <c r="BX88" s="224"/>
      <c r="BY88" s="224"/>
      <c r="BZ88" s="230"/>
      <c r="CA88" s="229"/>
      <c r="CB88" s="230"/>
      <c r="CC88" s="230"/>
      <c r="CD88" s="230"/>
    </row>
    <row r="89" spans="1:82" ht="30" x14ac:dyDescent="0.25">
      <c r="A89" s="279">
        <v>703628</v>
      </c>
      <c r="B89" s="280" t="s">
        <v>955</v>
      </c>
      <c r="C89" s="280" t="s">
        <v>396</v>
      </c>
      <c r="D89" s="280" t="s">
        <v>1860</v>
      </c>
      <c r="E89" s="280" t="s">
        <v>240</v>
      </c>
      <c r="F89" s="288"/>
      <c r="G89" s="280" t="s">
        <v>240</v>
      </c>
      <c r="H89" s="280" t="s">
        <v>240</v>
      </c>
      <c r="I89" s="280" t="s">
        <v>263</v>
      </c>
      <c r="J89" s="280" t="s">
        <v>240</v>
      </c>
      <c r="K89" s="288"/>
      <c r="L89" s="280" t="s">
        <v>240</v>
      </c>
      <c r="M89" s="280" t="s">
        <v>240</v>
      </c>
      <c r="N89" s="280" t="s">
        <v>240</v>
      </c>
      <c r="O89" s="280" t="str">
        <f>IFERROR(VLOOKUP(A89,'[1]معالجة التسجيل'!A$2:CW$514,101,0),"")</f>
        <v/>
      </c>
      <c r="P89" s="280"/>
      <c r="Q89" s="282">
        <v>0</v>
      </c>
      <c r="R89" s="282"/>
      <c r="S89" s="280" t="s">
        <v>240</v>
      </c>
      <c r="T89" s="280" t="s">
        <v>240</v>
      </c>
      <c r="U89" s="280" t="s">
        <v>240</v>
      </c>
      <c r="V89" s="280" t="s">
        <v>240</v>
      </c>
      <c r="W89" s="280" t="s">
        <v>240</v>
      </c>
      <c r="X89" s="280" t="s">
        <v>240</v>
      </c>
      <c r="Y89" s="280" t="s">
        <v>240</v>
      </c>
      <c r="Z89" s="280" t="s">
        <v>240</v>
      </c>
      <c r="AA89" s="280" t="s">
        <v>2044</v>
      </c>
      <c r="AB89" s="280" t="s">
        <v>2044</v>
      </c>
      <c r="AC89" s="280" t="s">
        <v>2044</v>
      </c>
      <c r="AD89" s="280" t="s">
        <v>240</v>
      </c>
      <c r="AE89" s="280" t="str">
        <f>IFERROR(VLOOKUP(A89,ورقة4!A$1:AZ$2000,51,0),"")</f>
        <v>م</v>
      </c>
      <c r="AF89" s="280" t="s">
        <v>2044</v>
      </c>
      <c r="AG89" s="280" t="s">
        <v>263</v>
      </c>
      <c r="AH89" s="280" t="s">
        <v>5190</v>
      </c>
      <c r="AI89" s="280" t="s">
        <v>240</v>
      </c>
      <c r="AJ89" s="279">
        <v>703628</v>
      </c>
      <c r="AP89" s="223"/>
      <c r="AQ89" s="224"/>
      <c r="AR89" s="224"/>
      <c r="AS89" s="224"/>
      <c r="AT89" s="224"/>
      <c r="AU89" s="231"/>
      <c r="AV89" s="224"/>
      <c r="AW89" s="224"/>
      <c r="AX89" s="224"/>
      <c r="AY89" s="224"/>
      <c r="AZ89" s="223"/>
      <c r="BA89" s="224"/>
      <c r="BB89" s="219"/>
      <c r="BC89" s="219"/>
      <c r="BD89" s="224"/>
      <c r="BE89" s="224"/>
      <c r="BF89" s="227"/>
      <c r="BG89" s="223"/>
      <c r="BH89" s="224"/>
      <c r="BI89" s="224"/>
      <c r="BJ89" s="224"/>
      <c r="BK89" s="224"/>
      <c r="BL89" s="223"/>
      <c r="BM89" s="224"/>
      <c r="BN89" s="223"/>
      <c r="BO89" s="223"/>
      <c r="BP89" s="223"/>
      <c r="BQ89" s="223"/>
      <c r="BR89" s="223"/>
      <c r="BS89" s="224"/>
      <c r="BT89" s="219"/>
      <c r="BU89" s="229"/>
      <c r="BV89" s="219"/>
      <c r="BW89" s="219"/>
      <c r="BX89" s="224"/>
      <c r="BY89" s="224"/>
      <c r="BZ89" s="230"/>
      <c r="CA89" s="229"/>
      <c r="CB89" s="230"/>
      <c r="CC89" s="230"/>
      <c r="CD89" s="230"/>
    </row>
    <row r="90" spans="1:82" ht="30" x14ac:dyDescent="0.25">
      <c r="A90" s="279">
        <v>703645</v>
      </c>
      <c r="B90" s="280" t="s">
        <v>956</v>
      </c>
      <c r="C90" s="280" t="s">
        <v>298</v>
      </c>
      <c r="D90" s="280" t="s">
        <v>1397</v>
      </c>
      <c r="E90" s="280" t="s">
        <v>183</v>
      </c>
      <c r="F90" s="281">
        <v>30421</v>
      </c>
      <c r="G90" s="280" t="s">
        <v>222</v>
      </c>
      <c r="H90" s="280" t="s">
        <v>1290</v>
      </c>
      <c r="I90" s="280" t="s">
        <v>466</v>
      </c>
      <c r="J90" s="280" t="s">
        <v>214</v>
      </c>
      <c r="K90" s="279">
        <v>2001</v>
      </c>
      <c r="L90" s="280" t="s">
        <v>222</v>
      </c>
      <c r="M90" s="280" t="s">
        <v>240</v>
      </c>
      <c r="N90" s="280" t="s">
        <v>240</v>
      </c>
      <c r="O90" s="280"/>
      <c r="P90" s="280"/>
      <c r="Q90" s="282">
        <v>0</v>
      </c>
      <c r="R90" s="279">
        <v>0</v>
      </c>
      <c r="S90" s="280" t="s">
        <v>3548</v>
      </c>
      <c r="T90" s="280" t="s">
        <v>3549</v>
      </c>
      <c r="U90" s="280" t="s">
        <v>3550</v>
      </c>
      <c r="V90" s="280" t="s">
        <v>2645</v>
      </c>
      <c r="W90" s="280" t="s">
        <v>240</v>
      </c>
      <c r="X90" s="280" t="s">
        <v>240</v>
      </c>
      <c r="Y90" s="280" t="s">
        <v>240</v>
      </c>
      <c r="Z90" s="280" t="s">
        <v>240</v>
      </c>
      <c r="AA90" s="280" t="s">
        <v>240</v>
      </c>
      <c r="AB90" s="280" t="s">
        <v>240</v>
      </c>
      <c r="AC90" s="280" t="s">
        <v>240</v>
      </c>
      <c r="AD90" s="280" t="s">
        <v>240</v>
      </c>
      <c r="AE90" s="280"/>
      <c r="AF90" s="280" t="s">
        <v>240</v>
      </c>
      <c r="AG90" s="280" t="s">
        <v>466</v>
      </c>
      <c r="AH90" s="280" t="s">
        <v>240</v>
      </c>
      <c r="AI90" s="280" t="s">
        <v>240</v>
      </c>
      <c r="AJ90" s="279">
        <v>703645</v>
      </c>
      <c r="AP90" s="223"/>
      <c r="AQ90" s="224"/>
      <c r="AR90" s="224"/>
      <c r="AS90" s="224"/>
      <c r="AT90" s="224"/>
      <c r="AU90" s="225"/>
      <c r="AV90" s="224"/>
      <c r="AW90" s="224"/>
      <c r="AX90" s="224"/>
      <c r="AY90" s="224"/>
      <c r="AZ90" s="226"/>
      <c r="BA90" s="224"/>
      <c r="BB90" s="224"/>
      <c r="BC90" s="224"/>
      <c r="BD90" s="224"/>
      <c r="BE90" s="224"/>
      <c r="BF90" s="227"/>
      <c r="BG90" s="224"/>
      <c r="BH90" s="224"/>
      <c r="BI90" s="224"/>
      <c r="BJ90" s="224"/>
      <c r="BK90" s="224"/>
      <c r="BL90" s="224"/>
      <c r="BM90" s="224"/>
      <c r="BN90" s="224"/>
      <c r="BO90" s="224"/>
      <c r="BP90" s="224"/>
      <c r="BQ90" s="224"/>
      <c r="BR90" s="224"/>
      <c r="BS90" s="228"/>
      <c r="BT90" s="224"/>
      <c r="BU90" s="229"/>
      <c r="BV90" s="223"/>
      <c r="BW90" s="224"/>
      <c r="BX90" s="224"/>
      <c r="BY90" s="224"/>
      <c r="BZ90"/>
      <c r="CA90" s="229"/>
      <c r="CB90"/>
      <c r="CC90"/>
      <c r="CD90"/>
    </row>
    <row r="91" spans="1:82" ht="60" x14ac:dyDescent="0.25">
      <c r="A91" s="279">
        <v>703663</v>
      </c>
      <c r="B91" s="280" t="s">
        <v>957</v>
      </c>
      <c r="C91" s="280" t="s">
        <v>62</v>
      </c>
      <c r="D91" s="280" t="s">
        <v>1398</v>
      </c>
      <c r="E91" s="280" t="s">
        <v>184</v>
      </c>
      <c r="F91" s="281">
        <v>35065</v>
      </c>
      <c r="G91" s="280" t="s">
        <v>2377</v>
      </c>
      <c r="H91" s="280" t="s">
        <v>1290</v>
      </c>
      <c r="I91" s="280" t="s">
        <v>263</v>
      </c>
      <c r="J91" s="280" t="s">
        <v>216</v>
      </c>
      <c r="K91" s="279">
        <v>2015</v>
      </c>
      <c r="L91" s="280" t="s">
        <v>213</v>
      </c>
      <c r="M91" s="280" t="s">
        <v>240</v>
      </c>
      <c r="N91" s="280" t="s">
        <v>240</v>
      </c>
      <c r="O91" s="280"/>
      <c r="P91" s="280"/>
      <c r="Q91" s="282">
        <v>0</v>
      </c>
      <c r="R91" s="279">
        <v>0</v>
      </c>
      <c r="S91" s="280" t="s">
        <v>3551</v>
      </c>
      <c r="T91" s="280" t="s">
        <v>2778</v>
      </c>
      <c r="U91" s="280" t="s">
        <v>3105</v>
      </c>
      <c r="V91" s="280" t="s">
        <v>3552</v>
      </c>
      <c r="W91" s="280" t="s">
        <v>240</v>
      </c>
      <c r="X91" s="280" t="s">
        <v>240</v>
      </c>
      <c r="Y91" s="280" t="s">
        <v>240</v>
      </c>
      <c r="Z91" s="280" t="s">
        <v>240</v>
      </c>
      <c r="AA91" s="280" t="s">
        <v>240</v>
      </c>
      <c r="AB91" s="280" t="s">
        <v>240</v>
      </c>
      <c r="AC91" s="280" t="s">
        <v>240</v>
      </c>
      <c r="AD91" s="280" t="s">
        <v>240</v>
      </c>
      <c r="AE91" s="280"/>
      <c r="AF91" s="280" t="s">
        <v>240</v>
      </c>
      <c r="AG91" s="280" t="s">
        <v>239</v>
      </c>
      <c r="AH91" s="280" t="s">
        <v>240</v>
      </c>
      <c r="AI91" s="280" t="s">
        <v>5192</v>
      </c>
      <c r="AJ91" s="279">
        <v>703663</v>
      </c>
      <c r="AP91" s="223"/>
      <c r="AQ91" s="224"/>
      <c r="AR91" s="224"/>
      <c r="AS91" s="224"/>
      <c r="AT91" s="224"/>
      <c r="AU91" s="225"/>
      <c r="AV91" s="224"/>
      <c r="AW91" s="224"/>
      <c r="AX91" s="224"/>
      <c r="AY91" s="224"/>
      <c r="AZ91" s="226"/>
      <c r="BA91" s="224"/>
      <c r="BB91" s="219"/>
      <c r="BC91" s="219"/>
      <c r="BD91" s="224"/>
      <c r="BE91" s="224"/>
      <c r="BF91" s="227"/>
      <c r="BG91" s="232"/>
      <c r="BH91" s="224"/>
      <c r="BI91" s="224"/>
      <c r="BJ91" s="224"/>
      <c r="BK91" s="224"/>
      <c r="BL91" s="223"/>
      <c r="BM91" s="224"/>
      <c r="BN91" s="223"/>
      <c r="BO91" s="223"/>
      <c r="BP91" s="223"/>
      <c r="BQ91" s="223"/>
      <c r="BR91" s="223"/>
      <c r="BS91" s="224"/>
      <c r="BT91" s="219"/>
      <c r="BU91" s="229"/>
      <c r="BV91" s="219"/>
      <c r="BW91" s="219"/>
      <c r="BX91" s="224"/>
      <c r="BY91" s="224"/>
      <c r="BZ91" s="230"/>
      <c r="CA91" s="229"/>
      <c r="CB91" s="230"/>
      <c r="CC91" s="230"/>
      <c r="CD91" s="230"/>
    </row>
    <row r="92" spans="1:82" ht="30" x14ac:dyDescent="0.25">
      <c r="A92" s="279">
        <v>703669</v>
      </c>
      <c r="B92" s="280" t="s">
        <v>958</v>
      </c>
      <c r="C92" s="280" t="s">
        <v>67</v>
      </c>
      <c r="D92" s="280" t="s">
        <v>1761</v>
      </c>
      <c r="E92" s="280" t="s">
        <v>183</v>
      </c>
      <c r="F92" s="281">
        <v>31792</v>
      </c>
      <c r="G92" s="280" t="s">
        <v>229</v>
      </c>
      <c r="H92" s="280" t="s">
        <v>1290</v>
      </c>
      <c r="I92" s="280" t="s">
        <v>263</v>
      </c>
      <c r="J92" s="280" t="s">
        <v>216</v>
      </c>
      <c r="K92" s="279">
        <v>2009</v>
      </c>
      <c r="L92" s="280" t="s">
        <v>213</v>
      </c>
      <c r="M92" s="280" t="s">
        <v>240</v>
      </c>
      <c r="N92" s="280" t="s">
        <v>240</v>
      </c>
      <c r="O92" s="280"/>
      <c r="P92" s="280"/>
      <c r="Q92" s="282">
        <v>0</v>
      </c>
      <c r="R92" s="279">
        <v>0</v>
      </c>
      <c r="S92" s="280" t="s">
        <v>3553</v>
      </c>
      <c r="T92" s="280" t="s">
        <v>2628</v>
      </c>
      <c r="U92" s="280" t="s">
        <v>2956</v>
      </c>
      <c r="V92" s="280" t="s">
        <v>2557</v>
      </c>
      <c r="W92" s="280" t="s">
        <v>240</v>
      </c>
      <c r="X92" s="280" t="s">
        <v>240</v>
      </c>
      <c r="Y92" s="280" t="s">
        <v>240</v>
      </c>
      <c r="Z92" s="280" t="s">
        <v>240</v>
      </c>
      <c r="AA92" s="280" t="s">
        <v>240</v>
      </c>
      <c r="AB92" s="280" t="s">
        <v>240</v>
      </c>
      <c r="AC92" s="280" t="s">
        <v>240</v>
      </c>
      <c r="AD92" s="280" t="s">
        <v>240</v>
      </c>
      <c r="AE92" s="280"/>
      <c r="AF92" s="280" t="s">
        <v>240</v>
      </c>
      <c r="AG92" s="280" t="s">
        <v>263</v>
      </c>
      <c r="AH92" s="280" t="s">
        <v>240</v>
      </c>
      <c r="AI92" s="280" t="s">
        <v>240</v>
      </c>
      <c r="AJ92" s="279">
        <v>703669</v>
      </c>
      <c r="AP92" s="223"/>
      <c r="AQ92" s="224"/>
      <c r="AR92" s="224"/>
      <c r="AS92" s="224"/>
      <c r="AT92" s="224"/>
      <c r="AU92" s="232"/>
      <c r="AV92" s="224"/>
      <c r="AW92" s="224"/>
      <c r="AX92" s="224"/>
      <c r="AY92" s="224"/>
      <c r="AZ92" s="232"/>
      <c r="BA92" s="224"/>
      <c r="BB92" s="219"/>
      <c r="BC92" s="219"/>
      <c r="BD92" s="224"/>
      <c r="BE92" s="224"/>
      <c r="BF92" s="227"/>
      <c r="BG92" s="232"/>
      <c r="BH92" s="224"/>
      <c r="BI92" s="224"/>
      <c r="BJ92" s="224"/>
      <c r="BK92" s="224"/>
      <c r="BL92" s="232"/>
      <c r="BM92" s="224"/>
      <c r="BN92" s="232"/>
      <c r="BO92" s="232"/>
      <c r="BP92" s="232"/>
      <c r="BQ92" s="232"/>
      <c r="BR92" s="232"/>
      <c r="BS92" s="224"/>
      <c r="BT92" s="219"/>
      <c r="BU92" s="229"/>
      <c r="BV92" s="219"/>
      <c r="BW92" s="219"/>
      <c r="BX92" s="224"/>
      <c r="BY92" s="224"/>
      <c r="BZ92" s="230"/>
      <c r="CA92" s="229"/>
      <c r="CB92" s="230"/>
      <c r="CC92" s="230"/>
      <c r="CD92" s="230"/>
    </row>
    <row r="93" spans="1:82" ht="30" x14ac:dyDescent="0.25">
      <c r="A93" s="279">
        <v>703690</v>
      </c>
      <c r="B93" s="280" t="s">
        <v>959</v>
      </c>
      <c r="C93" s="280" t="s">
        <v>137</v>
      </c>
      <c r="D93" s="280" t="s">
        <v>1400</v>
      </c>
      <c r="E93" s="280" t="s">
        <v>183</v>
      </c>
      <c r="F93" s="281">
        <v>35209</v>
      </c>
      <c r="G93" s="280" t="s">
        <v>1402</v>
      </c>
      <c r="H93" s="280" t="s">
        <v>1290</v>
      </c>
      <c r="I93" s="280" t="s">
        <v>466</v>
      </c>
      <c r="J93" s="280" t="s">
        <v>214</v>
      </c>
      <c r="K93" s="279">
        <v>2014</v>
      </c>
      <c r="L93" s="280" t="s">
        <v>228</v>
      </c>
      <c r="M93" s="280" t="s">
        <v>240</v>
      </c>
      <c r="N93" s="280" t="s">
        <v>240</v>
      </c>
      <c r="O93" s="280" t="str">
        <f>IFERROR(VLOOKUP(A93,'[1]معالجة التسجيل'!A$2:CW$514,101,0),"")</f>
        <v/>
      </c>
      <c r="P93" s="280"/>
      <c r="Q93" s="282">
        <v>0</v>
      </c>
      <c r="R93" s="282"/>
      <c r="S93" s="280" t="s">
        <v>3304</v>
      </c>
      <c r="T93" s="280" t="s">
        <v>3305</v>
      </c>
      <c r="U93" s="280" t="s">
        <v>3306</v>
      </c>
      <c r="V93" s="280" t="s">
        <v>2570</v>
      </c>
      <c r="W93" s="280" t="s">
        <v>240</v>
      </c>
      <c r="X93" s="280" t="s">
        <v>240</v>
      </c>
      <c r="Y93" s="280" t="s">
        <v>240</v>
      </c>
      <c r="Z93" s="280" t="s">
        <v>240</v>
      </c>
      <c r="AA93" s="280" t="s">
        <v>240</v>
      </c>
      <c r="AB93" s="280" t="s">
        <v>240</v>
      </c>
      <c r="AC93" s="280" t="s">
        <v>240</v>
      </c>
      <c r="AD93" s="280" t="s">
        <v>240</v>
      </c>
      <c r="AE93" s="280" t="str">
        <f>IFERROR(VLOOKUP(A93,ورقة4!A$1:AZ$2000,51,0),"")</f>
        <v>م</v>
      </c>
      <c r="AF93" s="280" t="s">
        <v>2044</v>
      </c>
      <c r="AG93" s="280" t="s">
        <v>466</v>
      </c>
      <c r="AH93" s="280" t="s">
        <v>240</v>
      </c>
      <c r="AI93" s="280" t="s">
        <v>240</v>
      </c>
      <c r="AJ93" s="279">
        <v>703690</v>
      </c>
      <c r="AP93" s="223"/>
      <c r="AQ93" s="224"/>
      <c r="AR93" s="224"/>
      <c r="AS93" s="224"/>
      <c r="AT93" s="224"/>
      <c r="AU93" s="231"/>
      <c r="AV93" s="224"/>
      <c r="AW93" s="224"/>
      <c r="AX93" s="224"/>
      <c r="AY93" s="224"/>
      <c r="AZ93" s="223"/>
      <c r="BA93" s="224"/>
      <c r="BB93" s="219"/>
      <c r="BC93" s="219"/>
      <c r="BD93" s="224"/>
      <c r="BE93" s="224"/>
      <c r="BF93" s="227"/>
      <c r="BG93" s="232"/>
      <c r="BH93" s="224"/>
      <c r="BI93" s="224"/>
      <c r="BJ93" s="224"/>
      <c r="BK93" s="224"/>
      <c r="BL93" s="223"/>
      <c r="BM93" s="224"/>
      <c r="BN93" s="223"/>
      <c r="BO93" s="223"/>
      <c r="BP93" s="223"/>
      <c r="BQ93" s="223"/>
      <c r="BR93" s="223"/>
      <c r="BS93" s="224"/>
      <c r="BT93" s="219"/>
      <c r="BU93" s="229"/>
      <c r="BV93" s="219"/>
      <c r="BW93" s="219"/>
      <c r="BX93" s="224"/>
      <c r="BY93" s="224"/>
      <c r="BZ93" s="230"/>
      <c r="CA93" s="229"/>
      <c r="CB93" s="230"/>
      <c r="CC93" s="230"/>
      <c r="CD93" s="230"/>
    </row>
    <row r="94" spans="1:82" ht="30" x14ac:dyDescent="0.25">
      <c r="A94" s="279">
        <v>703725</v>
      </c>
      <c r="B94" s="280" t="s">
        <v>678</v>
      </c>
      <c r="C94" s="280" t="s">
        <v>68</v>
      </c>
      <c r="D94" s="280" t="s">
        <v>1713</v>
      </c>
      <c r="E94" s="280" t="s">
        <v>184</v>
      </c>
      <c r="F94" s="281">
        <v>27461</v>
      </c>
      <c r="G94" s="280" t="s">
        <v>1403</v>
      </c>
      <c r="H94" s="280" t="s">
        <v>1290</v>
      </c>
      <c r="I94" s="280" t="s">
        <v>262</v>
      </c>
      <c r="J94" s="280" t="s">
        <v>216</v>
      </c>
      <c r="K94" s="279">
        <v>1994</v>
      </c>
      <c r="L94" s="280" t="s">
        <v>222</v>
      </c>
      <c r="M94" s="280" t="s">
        <v>240</v>
      </c>
      <c r="N94" s="280" t="s">
        <v>240</v>
      </c>
      <c r="O94" s="280"/>
      <c r="P94" s="280"/>
      <c r="Q94" s="282">
        <v>0</v>
      </c>
      <c r="R94" s="279">
        <v>0</v>
      </c>
      <c r="S94" s="280" t="s">
        <v>3554</v>
      </c>
      <c r="T94" s="280" t="s">
        <v>2656</v>
      </c>
      <c r="U94" s="280" t="s">
        <v>3555</v>
      </c>
      <c r="V94" s="280" t="s">
        <v>2645</v>
      </c>
      <c r="W94" s="280" t="s">
        <v>240</v>
      </c>
      <c r="X94" s="280" t="s">
        <v>240</v>
      </c>
      <c r="Y94" s="280" t="s">
        <v>240</v>
      </c>
      <c r="Z94" s="280" t="s">
        <v>240</v>
      </c>
      <c r="AA94" s="280" t="s">
        <v>240</v>
      </c>
      <c r="AB94" s="280" t="s">
        <v>240</v>
      </c>
      <c r="AC94" s="280" t="s">
        <v>240</v>
      </c>
      <c r="AD94" s="280" t="s">
        <v>240</v>
      </c>
      <c r="AE94" s="280"/>
      <c r="AF94" s="280" t="s">
        <v>240</v>
      </c>
      <c r="AG94" s="280" t="s">
        <v>262</v>
      </c>
      <c r="AH94" s="280" t="s">
        <v>240</v>
      </c>
      <c r="AI94" s="280" t="s">
        <v>240</v>
      </c>
      <c r="AJ94" s="279">
        <v>703725</v>
      </c>
      <c r="AP94" s="223"/>
      <c r="AQ94" s="224"/>
      <c r="AR94" s="224"/>
      <c r="AS94" s="224"/>
      <c r="AT94" s="224"/>
      <c r="AU94" s="231"/>
      <c r="AV94" s="224"/>
      <c r="AW94" s="224"/>
      <c r="AX94" s="224"/>
      <c r="AY94" s="224"/>
      <c r="AZ94" s="223"/>
      <c r="BA94" s="224"/>
      <c r="BB94" s="224"/>
      <c r="BC94" s="224"/>
      <c r="BD94" s="224"/>
      <c r="BE94" s="224"/>
      <c r="BF94" s="227"/>
      <c r="BG94" s="224"/>
      <c r="BH94" s="224"/>
      <c r="BI94" s="224"/>
      <c r="BJ94" s="224"/>
      <c r="BK94" s="224"/>
      <c r="BL94" s="224"/>
      <c r="BM94" s="224"/>
      <c r="BN94" s="224"/>
      <c r="BO94" s="224"/>
      <c r="BP94" s="224"/>
      <c r="BQ94" s="224"/>
      <c r="BR94" s="224"/>
      <c r="BS94" s="228"/>
      <c r="BT94" s="224"/>
      <c r="BU94" s="229"/>
      <c r="BV94" s="223"/>
      <c r="BW94" s="224"/>
      <c r="BX94" s="224"/>
      <c r="BY94" s="224"/>
      <c r="BZ94"/>
      <c r="CA94" s="229"/>
      <c r="CB94"/>
      <c r="CC94"/>
      <c r="CD94"/>
    </row>
    <row r="95" spans="1:82" ht="30" x14ac:dyDescent="0.25">
      <c r="A95" s="279">
        <v>703731</v>
      </c>
      <c r="B95" s="280" t="s">
        <v>960</v>
      </c>
      <c r="C95" s="280" t="s">
        <v>322</v>
      </c>
      <c r="D95" s="280" t="s">
        <v>1825</v>
      </c>
      <c r="E95" s="280" t="s">
        <v>183</v>
      </c>
      <c r="F95" s="281">
        <v>35431</v>
      </c>
      <c r="G95" s="280" t="s">
        <v>1406</v>
      </c>
      <c r="H95" s="280" t="s">
        <v>1290</v>
      </c>
      <c r="I95" s="280" t="s">
        <v>263</v>
      </c>
      <c r="J95" s="280" t="s">
        <v>216</v>
      </c>
      <c r="K95" s="279">
        <v>2015</v>
      </c>
      <c r="L95" s="280" t="s">
        <v>213</v>
      </c>
      <c r="M95" s="280" t="s">
        <v>240</v>
      </c>
      <c r="N95" s="280" t="s">
        <v>240</v>
      </c>
      <c r="O95" s="280" t="str">
        <f>IFERROR(VLOOKUP(A95,'[1]معالجة التسجيل'!A$2:CW$514,101,0),"")</f>
        <v/>
      </c>
      <c r="P95" s="280"/>
      <c r="Q95" s="282">
        <v>0</v>
      </c>
      <c r="R95" s="279">
        <v>0</v>
      </c>
      <c r="S95" s="280" t="s">
        <v>3557</v>
      </c>
      <c r="T95" s="280" t="s">
        <v>3558</v>
      </c>
      <c r="U95" s="280" t="s">
        <v>3559</v>
      </c>
      <c r="V95" s="280" t="s">
        <v>3040</v>
      </c>
      <c r="W95" s="280" t="s">
        <v>240</v>
      </c>
      <c r="X95" s="280" t="s">
        <v>240</v>
      </c>
      <c r="Y95" s="280" t="s">
        <v>240</v>
      </c>
      <c r="Z95" s="280" t="s">
        <v>240</v>
      </c>
      <c r="AA95" s="280" t="s">
        <v>240</v>
      </c>
      <c r="AB95" s="280" t="s">
        <v>240</v>
      </c>
      <c r="AC95" s="280" t="s">
        <v>240</v>
      </c>
      <c r="AD95" s="280" t="s">
        <v>240</v>
      </c>
      <c r="AE95" s="280" t="str">
        <f>IFERROR(VLOOKUP(A95,ورقة4!A$1:AZ$2000,51,0),"")</f>
        <v>م</v>
      </c>
      <c r="AF95" s="280" t="s">
        <v>240</v>
      </c>
      <c r="AG95" s="280" t="s">
        <v>263</v>
      </c>
      <c r="AH95" s="280" t="s">
        <v>240</v>
      </c>
      <c r="AI95" s="280" t="s">
        <v>5191</v>
      </c>
      <c r="AJ95" s="279">
        <v>703731</v>
      </c>
      <c r="AP95" s="223"/>
      <c r="AQ95" s="224"/>
      <c r="AR95" s="224"/>
      <c r="AS95" s="224"/>
      <c r="AT95" s="224"/>
      <c r="AU95" s="225"/>
      <c r="AV95" s="224"/>
      <c r="AW95" s="224"/>
      <c r="AX95" s="224"/>
      <c r="AY95" s="224"/>
      <c r="AZ95" s="226"/>
      <c r="BA95" s="224"/>
      <c r="BB95" s="219"/>
      <c r="BC95" s="219"/>
      <c r="BD95" s="224"/>
      <c r="BE95" s="224"/>
      <c r="BF95" s="227"/>
      <c r="BG95" s="223"/>
      <c r="BH95" s="224"/>
      <c r="BI95" s="224"/>
      <c r="BJ95" s="224"/>
      <c r="BK95" s="224"/>
      <c r="BL95" s="223"/>
      <c r="BM95" s="224"/>
      <c r="BN95" s="223"/>
      <c r="BO95" s="223"/>
      <c r="BP95" s="223"/>
      <c r="BQ95" s="223"/>
      <c r="BR95" s="223"/>
      <c r="BS95" s="224"/>
      <c r="BT95" s="219"/>
      <c r="BU95" s="229"/>
      <c r="BV95" s="219"/>
      <c r="BW95" s="219"/>
      <c r="BX95" s="224"/>
      <c r="BY95" s="224"/>
      <c r="BZ95" s="230"/>
      <c r="CA95" s="229"/>
      <c r="CB95" s="230"/>
      <c r="CC95" s="230"/>
      <c r="CD95" s="230"/>
    </row>
    <row r="96" spans="1:82" ht="45" x14ac:dyDescent="0.25">
      <c r="A96" s="279">
        <v>703743</v>
      </c>
      <c r="B96" s="280" t="s">
        <v>544</v>
      </c>
      <c r="C96" s="280" t="s">
        <v>65</v>
      </c>
      <c r="D96" s="280" t="s">
        <v>1538</v>
      </c>
      <c r="E96" s="280" t="s">
        <v>184</v>
      </c>
      <c r="F96" s="281">
        <v>32927</v>
      </c>
      <c r="G96" s="280" t="s">
        <v>4502</v>
      </c>
      <c r="H96" s="280" t="s">
        <v>1290</v>
      </c>
      <c r="I96" s="280" t="s">
        <v>263</v>
      </c>
      <c r="J96" s="280" t="s">
        <v>214</v>
      </c>
      <c r="K96" s="279">
        <v>2009</v>
      </c>
      <c r="L96" s="280" t="s">
        <v>213</v>
      </c>
      <c r="M96" s="280" t="s">
        <v>240</v>
      </c>
      <c r="N96" s="280" t="s">
        <v>240</v>
      </c>
      <c r="O96" s="280" t="str">
        <f>IFERROR(VLOOKUP(A96,'[1]معالجة التسجيل'!A$2:CW$514,101,0),"")</f>
        <v/>
      </c>
      <c r="P96" s="280"/>
      <c r="Q96" s="282">
        <v>0</v>
      </c>
      <c r="R96" s="279">
        <v>0</v>
      </c>
      <c r="S96" s="280" t="s">
        <v>3560</v>
      </c>
      <c r="T96" s="280" t="s">
        <v>2751</v>
      </c>
      <c r="U96" s="280" t="s">
        <v>3071</v>
      </c>
      <c r="V96" s="280" t="s">
        <v>2531</v>
      </c>
      <c r="W96" s="280" t="s">
        <v>240</v>
      </c>
      <c r="X96" s="280" t="s">
        <v>240</v>
      </c>
      <c r="Y96" s="280" t="s">
        <v>240</v>
      </c>
      <c r="Z96" s="280" t="s">
        <v>240</v>
      </c>
      <c r="AA96" s="280" t="s">
        <v>2044</v>
      </c>
      <c r="AB96" s="280" t="s">
        <v>2044</v>
      </c>
      <c r="AC96" s="280" t="s">
        <v>2044</v>
      </c>
      <c r="AD96" s="280" t="s">
        <v>240</v>
      </c>
      <c r="AE96" s="280" t="str">
        <f>IFERROR(VLOOKUP(A96,ورقة4!A$1:AZ$2000,51,0),"")</f>
        <v>م</v>
      </c>
      <c r="AF96" s="280" t="s">
        <v>240</v>
      </c>
      <c r="AG96" s="280" t="s">
        <v>263</v>
      </c>
      <c r="AH96" s="280" t="s">
        <v>5190</v>
      </c>
      <c r="AI96" s="280" t="s">
        <v>240</v>
      </c>
      <c r="AJ96" s="279">
        <v>703743</v>
      </c>
      <c r="AP96" s="223"/>
      <c r="AQ96" s="224"/>
      <c r="AR96" s="224"/>
      <c r="AS96" s="224"/>
      <c r="AT96" s="224"/>
      <c r="AU96" s="231"/>
      <c r="AV96" s="224"/>
      <c r="AW96" s="224"/>
      <c r="AX96" s="224"/>
      <c r="AY96" s="224"/>
      <c r="AZ96" s="223"/>
      <c r="BA96" s="224"/>
      <c r="BB96" s="224"/>
      <c r="BC96" s="224"/>
      <c r="BD96" s="224"/>
      <c r="BE96" s="224"/>
      <c r="BF96" s="227"/>
      <c r="BG96" s="224"/>
      <c r="BH96" s="224"/>
      <c r="BI96" s="224"/>
      <c r="BJ96" s="224"/>
      <c r="BK96" s="224"/>
      <c r="BL96" s="224"/>
      <c r="BM96" s="224"/>
      <c r="BN96" s="224"/>
      <c r="BO96" s="224"/>
      <c r="BP96" s="224"/>
      <c r="BQ96" s="224"/>
      <c r="BR96" s="224"/>
      <c r="BS96" s="228"/>
      <c r="BT96" s="224"/>
      <c r="BU96" s="229"/>
      <c r="BV96" s="223"/>
      <c r="BW96" s="224"/>
      <c r="BX96" s="224"/>
      <c r="BY96" s="224"/>
      <c r="BZ96"/>
      <c r="CA96" s="229"/>
      <c r="CB96"/>
      <c r="CC96"/>
      <c r="CD96"/>
    </row>
    <row r="97" spans="1:82" ht="30" x14ac:dyDescent="0.25">
      <c r="A97" s="279">
        <v>703797</v>
      </c>
      <c r="B97" s="280" t="s">
        <v>521</v>
      </c>
      <c r="C97" s="280" t="s">
        <v>95</v>
      </c>
      <c r="D97" s="280" t="s">
        <v>1420</v>
      </c>
      <c r="E97" s="280" t="s">
        <v>183</v>
      </c>
      <c r="F97" s="281">
        <v>34725</v>
      </c>
      <c r="G97" s="280" t="s">
        <v>1354</v>
      </c>
      <c r="H97" s="280" t="s">
        <v>1290</v>
      </c>
      <c r="I97" s="280" t="s">
        <v>261</v>
      </c>
      <c r="J97" s="280" t="s">
        <v>216</v>
      </c>
      <c r="K97" s="279">
        <v>2014</v>
      </c>
      <c r="L97" s="280" t="s">
        <v>213</v>
      </c>
      <c r="M97" s="280" t="s">
        <v>240</v>
      </c>
      <c r="N97" s="280" t="s">
        <v>240</v>
      </c>
      <c r="O97" s="280" t="str">
        <f>IFERROR(VLOOKUP(A97,'[1]معالجة التسجيل'!A$2:CW$514,101,0),"")</f>
        <v/>
      </c>
      <c r="P97" s="280"/>
      <c r="Q97" s="282">
        <v>0</v>
      </c>
      <c r="R97" s="288"/>
      <c r="S97" s="280" t="s">
        <v>240</v>
      </c>
      <c r="T97" s="280" t="s">
        <v>240</v>
      </c>
      <c r="U97" s="280" t="s">
        <v>240</v>
      </c>
      <c r="V97" s="280" t="s">
        <v>240</v>
      </c>
      <c r="W97" s="280" t="s">
        <v>240</v>
      </c>
      <c r="X97" s="280" t="s">
        <v>240</v>
      </c>
      <c r="Y97" s="280" t="s">
        <v>240</v>
      </c>
      <c r="Z97" s="280" t="s">
        <v>240</v>
      </c>
      <c r="AA97" s="280" t="s">
        <v>240</v>
      </c>
      <c r="AB97" s="280" t="s">
        <v>240</v>
      </c>
      <c r="AC97" s="280" t="s">
        <v>2044</v>
      </c>
      <c r="AD97" s="280" t="s">
        <v>240</v>
      </c>
      <c r="AE97" s="280" t="str">
        <f>IFERROR(VLOOKUP(A97,ورقة4!A$1:AZ$2000,51,0),"")</f>
        <v>م</v>
      </c>
      <c r="AF97" s="280" t="s">
        <v>2044</v>
      </c>
      <c r="AG97" s="280" t="s">
        <v>261</v>
      </c>
      <c r="AH97" s="280" t="s">
        <v>5190</v>
      </c>
      <c r="AI97" s="280" t="s">
        <v>240</v>
      </c>
      <c r="AJ97" s="279">
        <v>703797</v>
      </c>
      <c r="AP97" s="223"/>
      <c r="AQ97" s="224"/>
      <c r="AR97" s="224"/>
      <c r="AS97" s="224"/>
      <c r="AT97" s="224"/>
      <c r="AU97" s="227"/>
      <c r="AV97" s="224"/>
      <c r="AW97" s="224"/>
      <c r="AX97" s="224"/>
      <c r="AY97" s="224"/>
      <c r="AZ97" s="227"/>
      <c r="BA97" s="224"/>
      <c r="BB97" s="224"/>
      <c r="BC97" s="224"/>
      <c r="BD97" s="224"/>
      <c r="BE97" s="224"/>
      <c r="BF97" s="227"/>
      <c r="BG97" s="224"/>
      <c r="BH97" s="224"/>
      <c r="BI97" s="224"/>
      <c r="BJ97" s="224"/>
      <c r="BK97" s="224"/>
      <c r="BL97" s="224"/>
      <c r="BM97" s="224"/>
      <c r="BN97" s="224"/>
      <c r="BO97" s="224"/>
      <c r="BP97" s="224"/>
      <c r="BQ97" s="224"/>
      <c r="BR97" s="224"/>
      <c r="BS97" s="228"/>
      <c r="BT97" s="224"/>
      <c r="BU97" s="229"/>
      <c r="BV97" s="223"/>
      <c r="BW97" s="224"/>
      <c r="BX97" s="224"/>
      <c r="BY97" s="224"/>
      <c r="BZ97"/>
      <c r="CA97" s="229"/>
      <c r="CB97"/>
      <c r="CC97"/>
      <c r="CD97"/>
    </row>
    <row r="98" spans="1:82" ht="60" x14ac:dyDescent="0.25">
      <c r="A98" s="279">
        <v>703831</v>
      </c>
      <c r="B98" s="280" t="s">
        <v>961</v>
      </c>
      <c r="C98" s="280" t="s">
        <v>305</v>
      </c>
      <c r="D98" s="280" t="s">
        <v>1374</v>
      </c>
      <c r="E98" s="280" t="s">
        <v>183</v>
      </c>
      <c r="F98" s="281">
        <v>35435</v>
      </c>
      <c r="G98" s="280" t="s">
        <v>213</v>
      </c>
      <c r="H98" s="280" t="s">
        <v>1290</v>
      </c>
      <c r="I98" s="280" t="s">
        <v>466</v>
      </c>
      <c r="J98" s="280" t="s">
        <v>216</v>
      </c>
      <c r="K98" s="279">
        <v>2014</v>
      </c>
      <c r="L98" s="280" t="s">
        <v>213</v>
      </c>
      <c r="M98" s="280" t="s">
        <v>240</v>
      </c>
      <c r="N98" s="280" t="s">
        <v>240</v>
      </c>
      <c r="O98" s="280" t="str">
        <f>IFERROR(VLOOKUP(A98,'[1]معالجة التسجيل'!A$2:CW$514,101,0),"")</f>
        <v>إيقاف</v>
      </c>
      <c r="P98" s="280"/>
      <c r="Q98" s="282">
        <f>IFERROR(VLOOKUP(A98,'[1]معالجة التسجيل'!A$2:EW$514,150,0),"")</f>
        <v>20000</v>
      </c>
      <c r="R98" s="279">
        <v>0</v>
      </c>
      <c r="S98" s="280" t="s">
        <v>3561</v>
      </c>
      <c r="T98" s="280" t="s">
        <v>3562</v>
      </c>
      <c r="U98" s="280" t="s">
        <v>3123</v>
      </c>
      <c r="V98" s="280" t="s">
        <v>2531</v>
      </c>
      <c r="W98" s="280" t="s">
        <v>240</v>
      </c>
      <c r="X98" s="280" t="s">
        <v>240</v>
      </c>
      <c r="Y98" s="280" t="s">
        <v>240</v>
      </c>
      <c r="Z98" s="280" t="s">
        <v>240</v>
      </c>
      <c r="AA98" s="280" t="s">
        <v>240</v>
      </c>
      <c r="AB98" s="280" t="s">
        <v>240</v>
      </c>
      <c r="AC98" s="280" t="s">
        <v>240</v>
      </c>
      <c r="AD98" s="280" t="s">
        <v>240</v>
      </c>
      <c r="AE98" s="280"/>
      <c r="AF98" s="280" t="s">
        <v>240</v>
      </c>
      <c r="AG98" s="280" t="s">
        <v>466</v>
      </c>
      <c r="AH98" s="280" t="s">
        <v>240</v>
      </c>
      <c r="AI98" s="280" t="s">
        <v>5191</v>
      </c>
      <c r="AJ98" s="279">
        <v>703831</v>
      </c>
      <c r="AP98" s="223"/>
      <c r="AQ98" s="224"/>
      <c r="AR98" s="224"/>
      <c r="AS98" s="224"/>
      <c r="AT98" s="224"/>
      <c r="AU98" s="231"/>
      <c r="AV98" s="224"/>
      <c r="AW98" s="224"/>
      <c r="AX98" s="224"/>
      <c r="AY98" s="224"/>
      <c r="AZ98" s="223"/>
      <c r="BA98" s="224"/>
      <c r="BB98" s="219"/>
      <c r="BC98" s="219"/>
      <c r="BD98" s="224"/>
      <c r="BE98" s="224"/>
      <c r="BF98" s="227"/>
      <c r="BG98" s="232"/>
      <c r="BH98" s="224"/>
      <c r="BI98" s="224"/>
      <c r="BJ98" s="224"/>
      <c r="BK98" s="224"/>
      <c r="BL98" s="223"/>
      <c r="BM98" s="224"/>
      <c r="BN98" s="223"/>
      <c r="BO98" s="223"/>
      <c r="BP98" s="223"/>
      <c r="BQ98" s="223"/>
      <c r="BR98" s="223"/>
      <c r="BS98" s="224"/>
      <c r="BT98" s="219"/>
      <c r="BU98" s="229"/>
      <c r="BV98" s="219"/>
      <c r="BW98" s="219"/>
      <c r="BX98" s="224"/>
      <c r="BY98" s="224"/>
      <c r="BZ98" s="230"/>
      <c r="CA98" s="229"/>
      <c r="CB98" s="230"/>
      <c r="CC98" s="230"/>
      <c r="CD98" s="230"/>
    </row>
    <row r="99" spans="1:82" ht="30" x14ac:dyDescent="0.25">
      <c r="A99" s="279">
        <v>703845</v>
      </c>
      <c r="B99" s="280" t="s">
        <v>962</v>
      </c>
      <c r="C99" s="280" t="s">
        <v>335</v>
      </c>
      <c r="D99" s="280" t="s">
        <v>1371</v>
      </c>
      <c r="E99" s="280" t="s">
        <v>184</v>
      </c>
      <c r="F99" s="289">
        <v>34335</v>
      </c>
      <c r="G99" s="280" t="s">
        <v>213</v>
      </c>
      <c r="H99" s="280" t="s">
        <v>1290</v>
      </c>
      <c r="I99" s="280" t="s">
        <v>239</v>
      </c>
      <c r="J99" s="280" t="s">
        <v>216</v>
      </c>
      <c r="K99" s="290">
        <v>2015</v>
      </c>
      <c r="L99" s="280" t="s">
        <v>213</v>
      </c>
      <c r="M99" s="280" t="s">
        <v>240</v>
      </c>
      <c r="N99" s="280" t="s">
        <v>240</v>
      </c>
      <c r="O99" s="280"/>
      <c r="P99" s="280"/>
      <c r="Q99" s="282">
        <v>0</v>
      </c>
      <c r="R99" s="290">
        <v>0</v>
      </c>
      <c r="S99" s="280" t="s">
        <v>3563</v>
      </c>
      <c r="T99" s="280" t="s">
        <v>2751</v>
      </c>
      <c r="U99" s="280" t="s">
        <v>3564</v>
      </c>
      <c r="V99" s="280" t="s">
        <v>2531</v>
      </c>
      <c r="W99" s="280" t="s">
        <v>240</v>
      </c>
      <c r="X99" s="280" t="s">
        <v>240</v>
      </c>
      <c r="Y99" s="280" t="s">
        <v>240</v>
      </c>
      <c r="Z99" s="280" t="s">
        <v>240</v>
      </c>
      <c r="AA99" s="280" t="s">
        <v>240</v>
      </c>
      <c r="AB99" s="280" t="s">
        <v>240</v>
      </c>
      <c r="AC99" s="280" t="s">
        <v>240</v>
      </c>
      <c r="AD99" s="280" t="s">
        <v>240</v>
      </c>
      <c r="AE99" s="280"/>
      <c r="AF99" s="280" t="s">
        <v>240</v>
      </c>
      <c r="AG99" s="280" t="s">
        <v>466</v>
      </c>
      <c r="AH99" s="280" t="s">
        <v>240</v>
      </c>
      <c r="AI99" s="280" t="s">
        <v>240</v>
      </c>
      <c r="AJ99" s="279">
        <v>703845</v>
      </c>
      <c r="AP99" s="223"/>
      <c r="AQ99" s="224"/>
      <c r="AR99" s="224"/>
      <c r="AS99" s="224"/>
      <c r="AT99" s="224"/>
      <c r="AU99" s="225"/>
      <c r="AV99" s="224"/>
      <c r="AW99" s="224"/>
      <c r="AX99" s="224"/>
      <c r="AY99" s="224"/>
      <c r="AZ99" s="226"/>
      <c r="BA99" s="224"/>
      <c r="BB99" s="219"/>
      <c r="BC99" s="219"/>
      <c r="BD99" s="224"/>
      <c r="BE99" s="224"/>
      <c r="BF99" s="227"/>
      <c r="BG99" s="223"/>
      <c r="BH99" s="224"/>
      <c r="BI99" s="224"/>
      <c r="BJ99" s="224"/>
      <c r="BK99" s="224"/>
      <c r="BL99" s="223"/>
      <c r="BM99" s="224"/>
      <c r="BN99" s="223"/>
      <c r="BO99" s="223"/>
      <c r="BP99" s="223"/>
      <c r="BQ99" s="223"/>
      <c r="BR99" s="223"/>
      <c r="BS99" s="224"/>
      <c r="BT99" s="219"/>
      <c r="BU99" s="229"/>
      <c r="BV99" s="219"/>
      <c r="BW99" s="219"/>
      <c r="BX99" s="224"/>
      <c r="BY99" s="224"/>
      <c r="BZ99" s="230"/>
      <c r="CA99" s="229"/>
      <c r="CB99" s="230"/>
      <c r="CC99" s="230"/>
      <c r="CD99" s="230"/>
    </row>
    <row r="100" spans="1:82" ht="75" x14ac:dyDescent="0.25">
      <c r="A100" s="279">
        <v>703857</v>
      </c>
      <c r="B100" s="280" t="s">
        <v>590</v>
      </c>
      <c r="C100" s="280" t="s">
        <v>591</v>
      </c>
      <c r="D100" s="280" t="s">
        <v>1410</v>
      </c>
      <c r="E100" s="280" t="s">
        <v>183</v>
      </c>
      <c r="F100" s="281">
        <v>31177</v>
      </c>
      <c r="G100" s="280" t="s">
        <v>2521</v>
      </c>
      <c r="H100" s="280" t="s">
        <v>1290</v>
      </c>
      <c r="I100" s="280" t="s">
        <v>263</v>
      </c>
      <c r="J100" s="280" t="s">
        <v>214</v>
      </c>
      <c r="K100" s="279">
        <v>2004</v>
      </c>
      <c r="L100" s="280" t="s">
        <v>223</v>
      </c>
      <c r="M100" s="280" t="s">
        <v>240</v>
      </c>
      <c r="N100" s="280" t="s">
        <v>240</v>
      </c>
      <c r="O100" s="280"/>
      <c r="P100" s="280"/>
      <c r="Q100" s="282">
        <v>0</v>
      </c>
      <c r="R100" s="290">
        <v>0</v>
      </c>
      <c r="S100" s="280" t="s">
        <v>3565</v>
      </c>
      <c r="T100" s="280" t="s">
        <v>3566</v>
      </c>
      <c r="U100" s="280" t="s">
        <v>3567</v>
      </c>
      <c r="V100" s="280" t="s">
        <v>2539</v>
      </c>
      <c r="W100" s="280" t="s">
        <v>240</v>
      </c>
      <c r="X100" s="280" t="s">
        <v>240</v>
      </c>
      <c r="Y100" s="280" t="s">
        <v>240</v>
      </c>
      <c r="Z100" s="280" t="s">
        <v>240</v>
      </c>
      <c r="AA100" s="280" t="s">
        <v>240</v>
      </c>
      <c r="AB100" s="280" t="s">
        <v>240</v>
      </c>
      <c r="AC100" s="280" t="s">
        <v>240</v>
      </c>
      <c r="AD100" s="280" t="s">
        <v>4495</v>
      </c>
      <c r="AE100" s="280"/>
      <c r="AF100" s="280" t="s">
        <v>240</v>
      </c>
      <c r="AG100" s="280" t="s">
        <v>263</v>
      </c>
      <c r="AH100" s="280" t="s">
        <v>5190</v>
      </c>
      <c r="AI100" s="280" t="s">
        <v>240</v>
      </c>
      <c r="AJ100" s="279">
        <v>703857</v>
      </c>
      <c r="AP100" s="223"/>
      <c r="AQ100" s="224"/>
      <c r="AR100" s="224"/>
      <c r="AS100" s="224"/>
      <c r="AT100" s="224"/>
      <c r="AU100" s="225"/>
      <c r="AV100" s="224"/>
      <c r="AW100" s="224"/>
      <c r="AX100" s="224"/>
      <c r="AY100" s="224"/>
      <c r="AZ100" s="226"/>
      <c r="BA100" s="224"/>
      <c r="BB100" s="219"/>
      <c r="BC100" s="219"/>
      <c r="BD100" s="224"/>
      <c r="BE100" s="224"/>
      <c r="BF100" s="227"/>
      <c r="BG100" s="223"/>
      <c r="BH100" s="224"/>
      <c r="BI100" s="224"/>
      <c r="BJ100" s="224"/>
      <c r="BK100" s="224"/>
      <c r="BL100" s="223"/>
      <c r="BM100" s="224"/>
      <c r="BN100" s="223"/>
      <c r="BO100" s="223"/>
      <c r="BP100" s="223"/>
      <c r="BQ100" s="223"/>
      <c r="BR100" s="223"/>
      <c r="BS100" s="224"/>
      <c r="BT100" s="219"/>
      <c r="BU100" s="229"/>
      <c r="BV100" s="219"/>
      <c r="BW100" s="219"/>
      <c r="BX100" s="224"/>
      <c r="BY100" s="224"/>
      <c r="BZ100" s="230"/>
      <c r="CA100" s="229"/>
      <c r="CB100" s="230"/>
      <c r="CC100" s="230"/>
      <c r="CD100" s="230"/>
    </row>
    <row r="101" spans="1:82" ht="75" x14ac:dyDescent="0.25">
      <c r="A101" s="279">
        <v>703860</v>
      </c>
      <c r="B101" s="280" t="s">
        <v>709</v>
      </c>
      <c r="C101" s="280" t="s">
        <v>369</v>
      </c>
      <c r="D101" s="280" t="s">
        <v>1422</v>
      </c>
      <c r="E101" s="280" t="s">
        <v>183</v>
      </c>
      <c r="F101" s="281">
        <v>31929</v>
      </c>
      <c r="G101" s="280" t="s">
        <v>4503</v>
      </c>
      <c r="H101" s="280" t="s">
        <v>1290</v>
      </c>
      <c r="I101" s="280" t="s">
        <v>467</v>
      </c>
      <c r="J101" s="280" t="s">
        <v>216</v>
      </c>
      <c r="K101" s="279">
        <v>2007</v>
      </c>
      <c r="L101" s="280" t="s">
        <v>213</v>
      </c>
      <c r="M101" s="280" t="s">
        <v>240</v>
      </c>
      <c r="N101" s="280" t="s">
        <v>240</v>
      </c>
      <c r="O101" s="280"/>
      <c r="P101" s="280"/>
      <c r="Q101" s="282">
        <v>0</v>
      </c>
      <c r="R101" s="282"/>
      <c r="S101" s="280" t="s">
        <v>3568</v>
      </c>
      <c r="T101" s="280" t="s">
        <v>3569</v>
      </c>
      <c r="U101" s="280" t="s">
        <v>3570</v>
      </c>
      <c r="V101" s="280" t="s">
        <v>2565</v>
      </c>
      <c r="W101" s="280" t="s">
        <v>240</v>
      </c>
      <c r="X101" s="280" t="s">
        <v>240</v>
      </c>
      <c r="Y101" s="280" t="s">
        <v>240</v>
      </c>
      <c r="Z101" s="280" t="s">
        <v>240</v>
      </c>
      <c r="AA101" s="280" t="s">
        <v>240</v>
      </c>
      <c r="AB101" s="280" t="s">
        <v>240</v>
      </c>
      <c r="AC101" s="280" t="s">
        <v>240</v>
      </c>
      <c r="AD101" s="280" t="s">
        <v>240</v>
      </c>
      <c r="AE101" s="280"/>
      <c r="AF101" s="280" t="s">
        <v>240</v>
      </c>
      <c r="AG101" s="280" t="s">
        <v>262</v>
      </c>
      <c r="AH101" s="280" t="s">
        <v>240</v>
      </c>
      <c r="AI101" s="280" t="s">
        <v>240</v>
      </c>
      <c r="AJ101" s="279">
        <v>703860</v>
      </c>
      <c r="AP101" s="223"/>
      <c r="AQ101" s="224"/>
      <c r="AR101" s="224"/>
      <c r="AS101" s="224"/>
      <c r="AT101" s="224"/>
      <c r="AU101" s="231"/>
      <c r="AV101" s="224"/>
      <c r="AW101" s="224"/>
      <c r="AX101" s="224"/>
      <c r="AY101" s="224"/>
      <c r="AZ101" s="223"/>
      <c r="BA101" s="224"/>
      <c r="BB101" s="224"/>
      <c r="BC101" s="224"/>
      <c r="BD101" s="224"/>
      <c r="BE101" s="224"/>
      <c r="BF101" s="227"/>
      <c r="BG101" s="224"/>
      <c r="BH101" s="224"/>
      <c r="BI101" s="224"/>
      <c r="BJ101" s="224"/>
      <c r="BK101" s="224"/>
      <c r="BL101" s="224"/>
      <c r="BM101" s="224"/>
      <c r="BN101" s="224"/>
      <c r="BO101" s="224"/>
      <c r="BP101" s="224"/>
      <c r="BQ101" s="224"/>
      <c r="BR101" s="224"/>
      <c r="BS101" s="228"/>
      <c r="BT101" s="224"/>
      <c r="BU101" s="229"/>
      <c r="BV101" s="223"/>
      <c r="BW101" s="224"/>
      <c r="BX101" s="224"/>
      <c r="BY101" s="224"/>
      <c r="BZ101"/>
      <c r="CA101" s="229"/>
      <c r="CB101"/>
      <c r="CC101"/>
      <c r="CD101"/>
    </row>
    <row r="102" spans="1:82" ht="30" x14ac:dyDescent="0.25">
      <c r="A102" s="279">
        <v>703871</v>
      </c>
      <c r="B102" s="280" t="s">
        <v>963</v>
      </c>
      <c r="C102" s="280" t="s">
        <v>423</v>
      </c>
      <c r="D102" s="280" t="s">
        <v>1723</v>
      </c>
      <c r="E102" s="280" t="s">
        <v>184</v>
      </c>
      <c r="F102" s="281">
        <v>29353</v>
      </c>
      <c r="G102" s="280" t="s">
        <v>213</v>
      </c>
      <c r="H102" s="280" t="s">
        <v>1290</v>
      </c>
      <c r="I102" s="280" t="s">
        <v>239</v>
      </c>
      <c r="J102" s="280" t="s">
        <v>216</v>
      </c>
      <c r="K102" s="279">
        <v>2015</v>
      </c>
      <c r="L102" s="280" t="s">
        <v>215</v>
      </c>
      <c r="M102" s="280" t="s">
        <v>240</v>
      </c>
      <c r="N102" s="280" t="s">
        <v>240</v>
      </c>
      <c r="O102" s="280"/>
      <c r="P102" s="280"/>
      <c r="Q102" s="282">
        <v>0</v>
      </c>
      <c r="R102" s="279">
        <v>0</v>
      </c>
      <c r="S102" s="280" t="s">
        <v>3126</v>
      </c>
      <c r="T102" s="280" t="s">
        <v>3127</v>
      </c>
      <c r="U102" s="280" t="s">
        <v>3128</v>
      </c>
      <c r="V102" s="280" t="s">
        <v>2531</v>
      </c>
      <c r="W102" s="280" t="s">
        <v>240</v>
      </c>
      <c r="X102" s="280" t="s">
        <v>240</v>
      </c>
      <c r="Y102" s="280" t="s">
        <v>240</v>
      </c>
      <c r="Z102" s="280" t="s">
        <v>240</v>
      </c>
      <c r="AA102" s="280" t="s">
        <v>240</v>
      </c>
      <c r="AB102" s="280" t="s">
        <v>240</v>
      </c>
      <c r="AC102" s="280" t="s">
        <v>240</v>
      </c>
      <c r="AD102" s="280" t="s">
        <v>240</v>
      </c>
      <c r="AE102" s="280"/>
      <c r="AF102" s="280" t="s">
        <v>240</v>
      </c>
      <c r="AG102" s="280" t="s">
        <v>466</v>
      </c>
      <c r="AH102" s="280" t="s">
        <v>240</v>
      </c>
      <c r="AI102" s="280" t="s">
        <v>240</v>
      </c>
      <c r="AJ102" s="279">
        <v>703871</v>
      </c>
      <c r="AP102" s="223"/>
      <c r="AQ102" s="224"/>
      <c r="AR102" s="224"/>
      <c r="AS102" s="224"/>
      <c r="AT102" s="224"/>
      <c r="AU102" s="225"/>
      <c r="AV102" s="224"/>
      <c r="AW102" s="224"/>
      <c r="AX102" s="224"/>
      <c r="AY102" s="224"/>
      <c r="AZ102" s="226"/>
      <c r="BA102" s="224"/>
      <c r="BB102" s="219"/>
      <c r="BC102" s="219"/>
      <c r="BD102" s="224"/>
      <c r="BE102" s="224"/>
      <c r="BF102" s="227"/>
      <c r="BG102" s="223"/>
      <c r="BH102" s="224"/>
      <c r="BI102" s="224"/>
      <c r="BJ102" s="224"/>
      <c r="BK102" s="224"/>
      <c r="BL102" s="223"/>
      <c r="BM102" s="224"/>
      <c r="BN102" s="223"/>
      <c r="BO102" s="223"/>
      <c r="BP102" s="223"/>
      <c r="BQ102" s="223"/>
      <c r="BR102" s="223"/>
      <c r="BS102" s="224"/>
      <c r="BT102" s="219"/>
      <c r="BU102" s="229"/>
      <c r="BV102" s="219"/>
      <c r="BW102" s="219"/>
      <c r="BX102" s="224"/>
      <c r="BY102" s="224"/>
      <c r="BZ102" s="230"/>
      <c r="CA102" s="229"/>
      <c r="CB102" s="230"/>
      <c r="CC102" s="230"/>
      <c r="CD102" s="230"/>
    </row>
    <row r="103" spans="1:82" ht="30" x14ac:dyDescent="0.25">
      <c r="A103" s="279">
        <v>703874</v>
      </c>
      <c r="B103" s="280" t="s">
        <v>964</v>
      </c>
      <c r="C103" s="280" t="s">
        <v>160</v>
      </c>
      <c r="D103" s="280" t="s">
        <v>1861</v>
      </c>
      <c r="E103" s="280" t="s">
        <v>184</v>
      </c>
      <c r="F103" s="281">
        <v>27286</v>
      </c>
      <c r="G103" s="280" t="s">
        <v>213</v>
      </c>
      <c r="H103" s="280" t="s">
        <v>1290</v>
      </c>
      <c r="I103" s="280" t="s">
        <v>262</v>
      </c>
      <c r="J103" s="280" t="s">
        <v>216</v>
      </c>
      <c r="K103" s="279">
        <v>2009</v>
      </c>
      <c r="L103" s="280" t="s">
        <v>227</v>
      </c>
      <c r="M103" s="280" t="s">
        <v>240</v>
      </c>
      <c r="N103" s="280" t="s">
        <v>240</v>
      </c>
      <c r="O103" s="280"/>
      <c r="P103" s="280"/>
      <c r="Q103" s="282">
        <v>0</v>
      </c>
      <c r="R103" s="290">
        <v>0</v>
      </c>
      <c r="S103" s="280" t="s">
        <v>4504</v>
      </c>
      <c r="T103" s="280" t="s">
        <v>2963</v>
      </c>
      <c r="U103" s="280" t="s">
        <v>4505</v>
      </c>
      <c r="V103" s="280" t="s">
        <v>2531</v>
      </c>
      <c r="W103" s="280" t="s">
        <v>240</v>
      </c>
      <c r="X103" s="280" t="s">
        <v>240</v>
      </c>
      <c r="Y103" s="280" t="s">
        <v>240</v>
      </c>
      <c r="Z103" s="280" t="s">
        <v>240</v>
      </c>
      <c r="AA103" s="280" t="s">
        <v>2044</v>
      </c>
      <c r="AB103" s="280" t="s">
        <v>2044</v>
      </c>
      <c r="AC103" s="280" t="s">
        <v>2044</v>
      </c>
      <c r="AD103" s="280" t="s">
        <v>240</v>
      </c>
      <c r="AE103" s="280"/>
      <c r="AF103" s="280" t="s">
        <v>240</v>
      </c>
      <c r="AG103" s="280" t="s">
        <v>262</v>
      </c>
      <c r="AH103" s="280" t="s">
        <v>5190</v>
      </c>
      <c r="AI103" s="280" t="s">
        <v>240</v>
      </c>
      <c r="AJ103" s="279">
        <v>703874</v>
      </c>
      <c r="AP103" s="223"/>
      <c r="AQ103" s="224"/>
      <c r="AR103" s="224"/>
      <c r="AS103" s="224"/>
      <c r="AT103" s="224"/>
      <c r="AU103" s="231"/>
      <c r="AV103" s="224"/>
      <c r="AW103" s="224"/>
      <c r="AX103" s="224"/>
      <c r="AY103" s="224"/>
      <c r="AZ103" s="223"/>
      <c r="BA103" s="224"/>
      <c r="BB103" s="219"/>
      <c r="BC103" s="219"/>
      <c r="BD103" s="224"/>
      <c r="BE103" s="224"/>
      <c r="BF103" s="227"/>
      <c r="BG103" s="223"/>
      <c r="BH103" s="224"/>
      <c r="BI103" s="224"/>
      <c r="BJ103" s="224"/>
      <c r="BK103" s="224"/>
      <c r="BL103" s="223"/>
      <c r="BM103" s="224"/>
      <c r="BN103" s="223"/>
      <c r="BO103" s="223"/>
      <c r="BP103" s="223"/>
      <c r="BQ103" s="223"/>
      <c r="BR103" s="223"/>
      <c r="BS103" s="224"/>
      <c r="BT103" s="219"/>
      <c r="BU103" s="229"/>
      <c r="BV103" s="219"/>
      <c r="BW103" s="219"/>
      <c r="BX103" s="224"/>
      <c r="BY103" s="224"/>
      <c r="BZ103" s="230"/>
      <c r="CA103" s="229"/>
      <c r="CB103" s="230"/>
      <c r="CC103" s="230"/>
      <c r="CD103" s="230"/>
    </row>
    <row r="104" spans="1:82" ht="45" x14ac:dyDescent="0.25">
      <c r="A104" s="279">
        <v>703910</v>
      </c>
      <c r="B104" s="280" t="s">
        <v>965</v>
      </c>
      <c r="C104" s="280" t="s">
        <v>92</v>
      </c>
      <c r="D104" s="280" t="s">
        <v>1412</v>
      </c>
      <c r="E104" s="280" t="s">
        <v>184</v>
      </c>
      <c r="F104" s="289">
        <v>33664</v>
      </c>
      <c r="G104" s="280" t="s">
        <v>213</v>
      </c>
      <c r="H104" s="280" t="s">
        <v>1290</v>
      </c>
      <c r="I104" s="280" t="s">
        <v>263</v>
      </c>
      <c r="J104" s="280" t="s">
        <v>216</v>
      </c>
      <c r="K104" s="290">
        <v>2012</v>
      </c>
      <c r="L104" s="280" t="s">
        <v>215</v>
      </c>
      <c r="M104" s="280" t="s">
        <v>240</v>
      </c>
      <c r="N104" s="280" t="s">
        <v>240</v>
      </c>
      <c r="O104" s="280" t="str">
        <f>IFERROR(VLOOKUP(A104,'[1]معالجة التسجيل'!A$2:CW$514,101,0),"")</f>
        <v/>
      </c>
      <c r="P104" s="280"/>
      <c r="Q104" s="282">
        <v>0</v>
      </c>
      <c r="R104" s="290">
        <v>0</v>
      </c>
      <c r="S104" s="280" t="s">
        <v>3571</v>
      </c>
      <c r="T104" s="280" t="s">
        <v>3572</v>
      </c>
      <c r="U104" s="280" t="s">
        <v>3573</v>
      </c>
      <c r="V104" s="280" t="s">
        <v>3574</v>
      </c>
      <c r="W104" s="280" t="s">
        <v>240</v>
      </c>
      <c r="X104" s="280" t="s">
        <v>240</v>
      </c>
      <c r="Y104" s="280" t="s">
        <v>240</v>
      </c>
      <c r="Z104" s="280" t="s">
        <v>240</v>
      </c>
      <c r="AA104" s="280" t="s">
        <v>240</v>
      </c>
      <c r="AB104" s="280" t="s">
        <v>240</v>
      </c>
      <c r="AC104" s="280" t="s">
        <v>240</v>
      </c>
      <c r="AD104" s="280" t="s">
        <v>240</v>
      </c>
      <c r="AE104" s="280" t="str">
        <f>IFERROR(VLOOKUP(A104,ورقة4!A$1:AZ$2000,51,0),"")</f>
        <v>م</v>
      </c>
      <c r="AF104" s="280" t="s">
        <v>240</v>
      </c>
      <c r="AG104" s="280" t="s">
        <v>263</v>
      </c>
      <c r="AH104" s="280" t="s">
        <v>240</v>
      </c>
      <c r="AI104" s="280" t="s">
        <v>240</v>
      </c>
      <c r="AJ104" s="279">
        <v>703910</v>
      </c>
      <c r="AP104" s="223"/>
      <c r="AQ104" s="224"/>
      <c r="AR104" s="224"/>
      <c r="AS104" s="224"/>
      <c r="AT104" s="224"/>
      <c r="AU104" s="225"/>
      <c r="AV104" s="224"/>
      <c r="AW104" s="224"/>
      <c r="AX104" s="224"/>
      <c r="AY104" s="224"/>
      <c r="AZ104" s="226"/>
      <c r="BA104" s="224"/>
      <c r="BB104" s="219"/>
      <c r="BC104" s="219"/>
      <c r="BD104" s="224"/>
      <c r="BE104" s="224"/>
      <c r="BF104" s="227"/>
      <c r="BG104" s="223"/>
      <c r="BH104" s="224"/>
      <c r="BI104" s="224"/>
      <c r="BJ104" s="224"/>
      <c r="BK104" s="224"/>
      <c r="BL104" s="223"/>
      <c r="BM104" s="224"/>
      <c r="BN104" s="223"/>
      <c r="BO104" s="223"/>
      <c r="BP104" s="223"/>
      <c r="BQ104" s="223"/>
      <c r="BR104" s="223"/>
      <c r="BS104" s="224"/>
      <c r="BT104" s="219"/>
      <c r="BU104" s="229"/>
      <c r="BV104" s="219"/>
      <c r="BW104" s="219"/>
      <c r="BX104" s="224"/>
      <c r="BY104" s="224"/>
      <c r="BZ104" s="230"/>
      <c r="CA104" s="229"/>
      <c r="CB104" s="230"/>
      <c r="CC104" s="230"/>
      <c r="CD104" s="230"/>
    </row>
    <row r="105" spans="1:82" ht="30" x14ac:dyDescent="0.25">
      <c r="A105" s="279">
        <v>703935</v>
      </c>
      <c r="B105" s="280" t="s">
        <v>2049</v>
      </c>
      <c r="C105" s="280" t="s">
        <v>535</v>
      </c>
      <c r="D105" s="280" t="s">
        <v>1314</v>
      </c>
      <c r="E105" s="280" t="s">
        <v>184</v>
      </c>
      <c r="F105" s="281">
        <v>33970</v>
      </c>
      <c r="G105" s="280" t="s">
        <v>213</v>
      </c>
      <c r="H105" s="280" t="s">
        <v>1290</v>
      </c>
      <c r="I105" s="280" t="s">
        <v>261</v>
      </c>
      <c r="J105" s="280" t="s">
        <v>216</v>
      </c>
      <c r="K105" s="279">
        <v>2013</v>
      </c>
      <c r="L105" s="280" t="s">
        <v>213</v>
      </c>
      <c r="M105" s="280" t="s">
        <v>240</v>
      </c>
      <c r="N105" s="280" t="s">
        <v>240</v>
      </c>
      <c r="O105" s="280" t="str">
        <f>IFERROR(VLOOKUP(A105,'[1]معالجة التسجيل'!A$2:CW$514,101,0),"")</f>
        <v/>
      </c>
      <c r="P105" s="280"/>
      <c r="Q105" s="282">
        <v>0</v>
      </c>
      <c r="R105" s="279">
        <v>0</v>
      </c>
      <c r="S105" s="280" t="s">
        <v>3121</v>
      </c>
      <c r="T105" s="280" t="s">
        <v>2794</v>
      </c>
      <c r="U105" s="280" t="s">
        <v>3575</v>
      </c>
      <c r="V105" s="280" t="s">
        <v>2570</v>
      </c>
      <c r="W105" s="280" t="s">
        <v>240</v>
      </c>
      <c r="X105" s="280" t="s">
        <v>240</v>
      </c>
      <c r="Y105" s="280" t="s">
        <v>240</v>
      </c>
      <c r="Z105" s="280" t="s">
        <v>240</v>
      </c>
      <c r="AA105" s="280" t="s">
        <v>240</v>
      </c>
      <c r="AB105" s="280" t="s">
        <v>240</v>
      </c>
      <c r="AC105" s="280" t="s">
        <v>2044</v>
      </c>
      <c r="AD105" s="280" t="s">
        <v>240</v>
      </c>
      <c r="AE105" s="280" t="str">
        <f>IFERROR(VLOOKUP(A105,ورقة4!A$1:AZ$2000,51,0),"")</f>
        <v>م</v>
      </c>
      <c r="AF105" s="280" t="s">
        <v>240</v>
      </c>
      <c r="AG105" s="280" t="s">
        <v>261</v>
      </c>
      <c r="AH105" s="280" t="s">
        <v>5190</v>
      </c>
      <c r="AI105" s="280" t="s">
        <v>240</v>
      </c>
      <c r="AJ105" s="279">
        <v>703935</v>
      </c>
      <c r="AP105" s="223"/>
      <c r="AQ105" s="224"/>
      <c r="AR105" s="224"/>
      <c r="AS105" s="224"/>
      <c r="AT105" s="224"/>
      <c r="AU105" s="231"/>
      <c r="AV105" s="224"/>
      <c r="AW105" s="224"/>
      <c r="AX105" s="224"/>
      <c r="AY105" s="224"/>
      <c r="AZ105" s="223"/>
      <c r="BA105" s="224"/>
      <c r="BB105" s="219"/>
      <c r="BC105" s="219"/>
      <c r="BD105" s="224"/>
      <c r="BE105" s="224"/>
      <c r="BF105" s="227"/>
      <c r="BG105" s="223"/>
      <c r="BH105" s="224"/>
      <c r="BI105" s="224"/>
      <c r="BJ105" s="224"/>
      <c r="BK105" s="224"/>
      <c r="BL105" s="223"/>
      <c r="BM105" s="224"/>
      <c r="BN105" s="223"/>
      <c r="BO105" s="223"/>
      <c r="BP105" s="223"/>
      <c r="BQ105" s="223"/>
      <c r="BR105" s="223"/>
      <c r="BS105" s="224"/>
      <c r="BT105" s="219"/>
      <c r="BU105" s="229"/>
      <c r="BV105" s="219"/>
      <c r="BW105" s="219"/>
      <c r="BX105" s="224"/>
      <c r="BY105" s="224"/>
      <c r="BZ105" s="230"/>
      <c r="CA105" s="229"/>
      <c r="CB105" s="230"/>
      <c r="CC105" s="230"/>
      <c r="CD105" s="230"/>
    </row>
    <row r="106" spans="1:82" ht="30" x14ac:dyDescent="0.25">
      <c r="A106" s="279">
        <v>703943</v>
      </c>
      <c r="B106" s="280" t="s">
        <v>554</v>
      </c>
      <c r="C106" s="280" t="s">
        <v>416</v>
      </c>
      <c r="D106" s="280" t="s">
        <v>1316</v>
      </c>
      <c r="E106" s="280" t="s">
        <v>184</v>
      </c>
      <c r="F106" s="281">
        <v>34354</v>
      </c>
      <c r="G106" s="280" t="s">
        <v>2377</v>
      </c>
      <c r="H106" s="280" t="s">
        <v>1290</v>
      </c>
      <c r="I106" s="280" t="s">
        <v>262</v>
      </c>
      <c r="J106" s="280" t="s">
        <v>216</v>
      </c>
      <c r="K106" s="279">
        <v>2012</v>
      </c>
      <c r="L106" s="280" t="s">
        <v>215</v>
      </c>
      <c r="M106" s="280" t="s">
        <v>240</v>
      </c>
      <c r="N106" s="280" t="s">
        <v>240</v>
      </c>
      <c r="O106" s="280"/>
      <c r="P106" s="280"/>
      <c r="Q106" s="282">
        <v>0</v>
      </c>
      <c r="R106" s="279">
        <v>0</v>
      </c>
      <c r="S106" s="280" t="s">
        <v>3576</v>
      </c>
      <c r="T106" s="280" t="s">
        <v>3577</v>
      </c>
      <c r="U106" s="280" t="s">
        <v>2747</v>
      </c>
      <c r="V106" s="280" t="s">
        <v>3578</v>
      </c>
      <c r="W106" s="280" t="s">
        <v>240</v>
      </c>
      <c r="X106" s="280" t="s">
        <v>240</v>
      </c>
      <c r="Y106" s="280" t="s">
        <v>240</v>
      </c>
      <c r="Z106" s="280" t="s">
        <v>240</v>
      </c>
      <c r="AA106" s="280" t="s">
        <v>240</v>
      </c>
      <c r="AB106" s="280" t="s">
        <v>240</v>
      </c>
      <c r="AC106" s="280" t="s">
        <v>240</v>
      </c>
      <c r="AD106" s="280" t="s">
        <v>240</v>
      </c>
      <c r="AE106" s="280"/>
      <c r="AF106" s="280" t="s">
        <v>240</v>
      </c>
      <c r="AG106" s="280" t="s">
        <v>262</v>
      </c>
      <c r="AH106" s="280" t="s">
        <v>240</v>
      </c>
      <c r="AI106" s="280" t="s">
        <v>240</v>
      </c>
      <c r="AJ106" s="279">
        <v>703943</v>
      </c>
      <c r="AP106" s="223"/>
      <c r="AQ106" s="224"/>
      <c r="AR106" s="224"/>
      <c r="AS106" s="224"/>
      <c r="AT106" s="224"/>
      <c r="AU106" s="225"/>
      <c r="AV106" s="224"/>
      <c r="AW106" s="224"/>
      <c r="AX106" s="224"/>
      <c r="AY106" s="224"/>
      <c r="AZ106" s="226"/>
      <c r="BA106" s="224"/>
      <c r="BB106" s="219"/>
      <c r="BC106" s="219"/>
      <c r="BD106" s="224"/>
      <c r="BE106" s="224"/>
      <c r="BF106" s="227"/>
      <c r="BG106" s="223"/>
      <c r="BH106" s="224"/>
      <c r="BI106" s="224"/>
      <c r="BJ106" s="224"/>
      <c r="BK106" s="224"/>
      <c r="BL106" s="223"/>
      <c r="BM106" s="224"/>
      <c r="BN106" s="223"/>
      <c r="BO106" s="223"/>
      <c r="BP106" s="223"/>
      <c r="BQ106" s="223"/>
      <c r="BR106" s="223"/>
      <c r="BS106" s="224"/>
      <c r="BT106" s="219"/>
      <c r="BU106" s="229"/>
      <c r="BV106" s="219"/>
      <c r="BW106" s="219"/>
      <c r="BX106" s="224"/>
      <c r="BY106" s="224"/>
      <c r="BZ106" s="230"/>
      <c r="CA106" s="229"/>
      <c r="CB106" s="230"/>
      <c r="CC106" s="230"/>
      <c r="CD106" s="230"/>
    </row>
    <row r="107" spans="1:82" ht="15" x14ac:dyDescent="0.25">
      <c r="A107" s="279">
        <v>703951</v>
      </c>
      <c r="B107" s="280" t="s">
        <v>2121</v>
      </c>
      <c r="C107" s="280" t="s">
        <v>158</v>
      </c>
      <c r="D107" s="280" t="s">
        <v>240</v>
      </c>
      <c r="E107" s="280" t="s">
        <v>240</v>
      </c>
      <c r="F107" s="288"/>
      <c r="G107" s="280" t="s">
        <v>240</v>
      </c>
      <c r="H107" s="280" t="s">
        <v>240</v>
      </c>
      <c r="I107" s="280" t="s">
        <v>262</v>
      </c>
      <c r="J107" s="280" t="s">
        <v>240</v>
      </c>
      <c r="K107" s="288"/>
      <c r="L107" s="280" t="s">
        <v>240</v>
      </c>
      <c r="M107" s="280" t="s">
        <v>240</v>
      </c>
      <c r="N107" s="280" t="s">
        <v>240</v>
      </c>
      <c r="O107" s="280" t="str">
        <f>IFERROR(VLOOKUP(A107,'[1]معالجة التسجيل'!A$2:CW$514,101,0),"")</f>
        <v/>
      </c>
      <c r="P107" s="280"/>
      <c r="Q107" s="282">
        <v>0</v>
      </c>
      <c r="R107" s="288"/>
      <c r="S107" s="280" t="s">
        <v>240</v>
      </c>
      <c r="T107" s="280" t="s">
        <v>240</v>
      </c>
      <c r="U107" s="280" t="s">
        <v>240</v>
      </c>
      <c r="V107" s="280" t="s">
        <v>240</v>
      </c>
      <c r="W107" s="280" t="s">
        <v>240</v>
      </c>
      <c r="X107" s="280" t="s">
        <v>240</v>
      </c>
      <c r="Y107" s="280" t="s">
        <v>240</v>
      </c>
      <c r="Z107" s="280" t="s">
        <v>240</v>
      </c>
      <c r="AA107" s="280" t="s">
        <v>240</v>
      </c>
      <c r="AB107" s="280" t="s">
        <v>240</v>
      </c>
      <c r="AC107" s="280" t="s">
        <v>2044</v>
      </c>
      <c r="AD107" s="280" t="s">
        <v>240</v>
      </c>
      <c r="AE107" s="280" t="str">
        <f>IFERROR(VLOOKUP(A107,ورقة4!A$1:AZ$2000,51,0),"")</f>
        <v>م</v>
      </c>
      <c r="AF107" s="280" t="s">
        <v>2044</v>
      </c>
      <c r="AG107" s="280" t="s">
        <v>262</v>
      </c>
      <c r="AH107" s="280" t="s">
        <v>5190</v>
      </c>
      <c r="AI107" s="280" t="s">
        <v>240</v>
      </c>
      <c r="AJ107" s="279">
        <v>703951</v>
      </c>
      <c r="AP107" s="223"/>
      <c r="AQ107" s="224"/>
      <c r="AR107" s="224"/>
      <c r="AS107" s="224"/>
      <c r="AT107" s="224"/>
      <c r="AU107" s="225"/>
      <c r="AV107" s="224"/>
      <c r="AW107" s="224"/>
      <c r="AX107" s="224"/>
      <c r="AY107" s="224"/>
      <c r="AZ107" s="226"/>
      <c r="BA107" s="224"/>
      <c r="BB107" s="219"/>
      <c r="BC107" s="219"/>
      <c r="BD107" s="224"/>
      <c r="BE107" s="224"/>
      <c r="BF107" s="227"/>
      <c r="BG107" s="232"/>
      <c r="BH107" s="224"/>
      <c r="BI107" s="224"/>
      <c r="BJ107" s="224"/>
      <c r="BK107" s="224"/>
      <c r="BL107" s="223"/>
      <c r="BM107" s="224"/>
      <c r="BN107" s="223"/>
      <c r="BO107" s="223"/>
      <c r="BP107" s="223"/>
      <c r="BQ107" s="223"/>
      <c r="BR107" s="223"/>
      <c r="BS107" s="224"/>
      <c r="BT107" s="219"/>
      <c r="BU107" s="229"/>
      <c r="BV107" s="219"/>
      <c r="BW107" s="219"/>
      <c r="BX107" s="224"/>
      <c r="BY107" s="224"/>
      <c r="BZ107" s="230"/>
      <c r="CA107" s="229"/>
      <c r="CB107" s="230"/>
      <c r="CC107" s="230"/>
      <c r="CD107" s="230"/>
    </row>
    <row r="108" spans="1:82" ht="30" x14ac:dyDescent="0.25">
      <c r="A108" s="279">
        <v>703967</v>
      </c>
      <c r="B108" s="280" t="s">
        <v>674</v>
      </c>
      <c r="C108" s="280" t="s">
        <v>67</v>
      </c>
      <c r="D108" s="280" t="s">
        <v>1707</v>
      </c>
      <c r="E108" s="280" t="s">
        <v>184</v>
      </c>
      <c r="F108" s="281">
        <v>25861</v>
      </c>
      <c r="G108" s="280" t="s">
        <v>1414</v>
      </c>
      <c r="H108" s="280" t="s">
        <v>1290</v>
      </c>
      <c r="I108" s="280" t="s">
        <v>263</v>
      </c>
      <c r="J108" s="280" t="s">
        <v>216</v>
      </c>
      <c r="K108" s="279">
        <v>1996</v>
      </c>
      <c r="L108" s="280" t="s">
        <v>224</v>
      </c>
      <c r="M108" s="280" t="s">
        <v>240</v>
      </c>
      <c r="N108" s="280" t="s">
        <v>240</v>
      </c>
      <c r="O108" s="280"/>
      <c r="P108" s="280"/>
      <c r="Q108" s="282">
        <v>0</v>
      </c>
      <c r="R108" s="288"/>
      <c r="S108" s="280" t="s">
        <v>2704</v>
      </c>
      <c r="T108" s="280" t="s">
        <v>2592</v>
      </c>
      <c r="U108" s="280" t="s">
        <v>2705</v>
      </c>
      <c r="V108" s="280" t="s">
        <v>2706</v>
      </c>
      <c r="W108" s="280" t="s">
        <v>240</v>
      </c>
      <c r="X108" s="280" t="s">
        <v>240</v>
      </c>
      <c r="Y108" s="280" t="s">
        <v>240</v>
      </c>
      <c r="Z108" s="280" t="s">
        <v>240</v>
      </c>
      <c r="AA108" s="280" t="s">
        <v>240</v>
      </c>
      <c r="AB108" s="280" t="s">
        <v>240</v>
      </c>
      <c r="AC108" s="280" t="s">
        <v>240</v>
      </c>
      <c r="AD108" s="280" t="s">
        <v>240</v>
      </c>
      <c r="AE108" s="280"/>
      <c r="AF108" s="280" t="s">
        <v>2044</v>
      </c>
      <c r="AG108" s="280" t="s">
        <v>239</v>
      </c>
      <c r="AH108" s="280" t="s">
        <v>240</v>
      </c>
      <c r="AI108" s="280" t="s">
        <v>5192</v>
      </c>
      <c r="AJ108" s="279">
        <v>703967</v>
      </c>
      <c r="AP108" s="223"/>
      <c r="AQ108" s="224"/>
      <c r="AR108" s="224"/>
      <c r="AS108" s="224"/>
      <c r="AT108" s="224"/>
      <c r="AU108" s="225"/>
      <c r="AV108" s="224"/>
      <c r="AW108" s="224"/>
      <c r="AX108" s="224"/>
      <c r="AY108" s="224"/>
      <c r="AZ108" s="226"/>
      <c r="BA108" s="224"/>
      <c r="BB108" s="219"/>
      <c r="BC108" s="219"/>
      <c r="BD108" s="224"/>
      <c r="BE108" s="224"/>
      <c r="BF108" s="227"/>
      <c r="BG108" s="223"/>
      <c r="BH108" s="224"/>
      <c r="BI108" s="224"/>
      <c r="BJ108" s="224"/>
      <c r="BK108" s="224"/>
      <c r="BL108" s="223"/>
      <c r="BM108" s="224"/>
      <c r="BN108" s="223"/>
      <c r="BO108" s="223"/>
      <c r="BP108" s="223"/>
      <c r="BQ108" s="223"/>
      <c r="BR108" s="223"/>
      <c r="BS108" s="224"/>
      <c r="BT108" s="219"/>
      <c r="BU108" s="229"/>
      <c r="BV108" s="219"/>
      <c r="BW108" s="219"/>
      <c r="BX108" s="224"/>
      <c r="BY108" s="224"/>
      <c r="BZ108" s="230"/>
      <c r="CA108" s="229"/>
      <c r="CB108" s="230"/>
      <c r="CC108" s="230"/>
      <c r="CD108" s="230"/>
    </row>
    <row r="109" spans="1:82" ht="30" x14ac:dyDescent="0.25">
      <c r="A109" s="279">
        <v>703975</v>
      </c>
      <c r="B109" s="280" t="s">
        <v>966</v>
      </c>
      <c r="C109" s="280" t="s">
        <v>111</v>
      </c>
      <c r="D109" s="280" t="s">
        <v>1415</v>
      </c>
      <c r="E109" s="280" t="s">
        <v>184</v>
      </c>
      <c r="F109" s="281">
        <v>34704</v>
      </c>
      <c r="G109" s="280" t="s">
        <v>1396</v>
      </c>
      <c r="H109" s="280" t="s">
        <v>1290</v>
      </c>
      <c r="I109" s="280" t="s">
        <v>466</v>
      </c>
      <c r="J109" s="280" t="s">
        <v>214</v>
      </c>
      <c r="K109" s="279">
        <v>2013</v>
      </c>
      <c r="L109" s="280" t="s">
        <v>215</v>
      </c>
      <c r="M109" s="280" t="s">
        <v>240</v>
      </c>
      <c r="N109" s="280" t="s">
        <v>240</v>
      </c>
      <c r="O109" s="280" t="str">
        <f>IFERROR(VLOOKUP(A109,'[1]معالجة التسجيل'!A$2:CW$514,101,0),"")</f>
        <v/>
      </c>
      <c r="P109" s="280"/>
      <c r="Q109" s="282">
        <v>0</v>
      </c>
      <c r="R109" s="288"/>
      <c r="S109" s="280" t="s">
        <v>3292</v>
      </c>
      <c r="T109" s="280" t="s">
        <v>3293</v>
      </c>
      <c r="U109" s="280" t="s">
        <v>3294</v>
      </c>
      <c r="V109" s="280" t="s">
        <v>2531</v>
      </c>
      <c r="W109" s="280" t="s">
        <v>240</v>
      </c>
      <c r="X109" s="280" t="s">
        <v>240</v>
      </c>
      <c r="Y109" s="280" t="s">
        <v>240</v>
      </c>
      <c r="Z109" s="280" t="s">
        <v>240</v>
      </c>
      <c r="AA109" s="280" t="s">
        <v>240</v>
      </c>
      <c r="AB109" s="280" t="s">
        <v>240</v>
      </c>
      <c r="AC109" s="280" t="s">
        <v>240</v>
      </c>
      <c r="AD109" s="280" t="s">
        <v>240</v>
      </c>
      <c r="AE109" s="280" t="str">
        <f>IFERROR(VLOOKUP(A109,ورقة4!A$1:AZ$2000,51,0),"")</f>
        <v>م</v>
      </c>
      <c r="AF109" s="280" t="s">
        <v>2044</v>
      </c>
      <c r="AG109" s="280" t="s">
        <v>466</v>
      </c>
      <c r="AH109" s="280" t="s">
        <v>240</v>
      </c>
      <c r="AI109" s="280" t="s">
        <v>240</v>
      </c>
      <c r="AJ109" s="279">
        <v>703975</v>
      </c>
      <c r="AP109" s="223"/>
      <c r="AQ109" s="224"/>
      <c r="AR109" s="224"/>
      <c r="AS109" s="224"/>
      <c r="AT109" s="224"/>
      <c r="AU109" s="231"/>
      <c r="AV109" s="224"/>
      <c r="AW109" s="224"/>
      <c r="AX109" s="224"/>
      <c r="AY109" s="224"/>
      <c r="AZ109" s="223"/>
      <c r="BA109" s="224"/>
      <c r="BB109" s="219"/>
      <c r="BC109" s="219"/>
      <c r="BD109" s="224"/>
      <c r="BE109" s="224"/>
      <c r="BF109" s="227"/>
      <c r="BG109" s="223"/>
      <c r="BH109" s="224"/>
      <c r="BI109" s="224"/>
      <c r="BJ109" s="224"/>
      <c r="BK109" s="224"/>
      <c r="BL109" s="223"/>
      <c r="BM109" s="224"/>
      <c r="BN109" s="223"/>
      <c r="BO109" s="223"/>
      <c r="BP109" s="223"/>
      <c r="BQ109" s="223"/>
      <c r="BR109" s="223"/>
      <c r="BS109" s="224"/>
      <c r="BT109" s="219"/>
      <c r="BU109" s="229"/>
      <c r="BV109" s="219"/>
      <c r="BW109" s="219"/>
      <c r="BX109" s="224"/>
      <c r="BY109" s="224"/>
      <c r="BZ109" s="230"/>
      <c r="CA109" s="229"/>
      <c r="CB109" s="230"/>
      <c r="CC109" s="230"/>
      <c r="CD109" s="230"/>
    </row>
    <row r="110" spans="1:82" ht="45" x14ac:dyDescent="0.25">
      <c r="A110" s="279">
        <v>703976</v>
      </c>
      <c r="B110" s="280" t="s">
        <v>967</v>
      </c>
      <c r="C110" s="280" t="s">
        <v>968</v>
      </c>
      <c r="D110" s="280" t="s">
        <v>1416</v>
      </c>
      <c r="E110" s="280" t="s">
        <v>184</v>
      </c>
      <c r="F110" s="281">
        <v>36161</v>
      </c>
      <c r="G110" s="280" t="s">
        <v>213</v>
      </c>
      <c r="H110" s="280" t="s">
        <v>1290</v>
      </c>
      <c r="I110" s="280" t="s">
        <v>263</v>
      </c>
      <c r="J110" s="280" t="s">
        <v>216</v>
      </c>
      <c r="K110" s="279">
        <v>2015</v>
      </c>
      <c r="L110" s="280" t="s">
        <v>213</v>
      </c>
      <c r="M110" s="280" t="s">
        <v>240</v>
      </c>
      <c r="N110" s="280" t="s">
        <v>240</v>
      </c>
      <c r="O110" s="280"/>
      <c r="P110" s="280"/>
      <c r="Q110" s="282">
        <v>0</v>
      </c>
      <c r="R110" s="279">
        <v>0</v>
      </c>
      <c r="S110" s="280" t="s">
        <v>3579</v>
      </c>
      <c r="T110" s="280" t="s">
        <v>3580</v>
      </c>
      <c r="U110" s="280" t="s">
        <v>3581</v>
      </c>
      <c r="V110" s="280" t="s">
        <v>2531</v>
      </c>
      <c r="W110" s="280" t="s">
        <v>240</v>
      </c>
      <c r="X110" s="280" t="s">
        <v>240</v>
      </c>
      <c r="Y110" s="280" t="s">
        <v>240</v>
      </c>
      <c r="Z110" s="280" t="s">
        <v>240</v>
      </c>
      <c r="AA110" s="280" t="s">
        <v>240</v>
      </c>
      <c r="AB110" s="280" t="s">
        <v>240</v>
      </c>
      <c r="AC110" s="280" t="s">
        <v>240</v>
      </c>
      <c r="AD110" s="280" t="s">
        <v>240</v>
      </c>
      <c r="AE110" s="280"/>
      <c r="AF110" s="280" t="s">
        <v>240</v>
      </c>
      <c r="AG110" s="280" t="s">
        <v>239</v>
      </c>
      <c r="AH110" s="280" t="s">
        <v>240</v>
      </c>
      <c r="AI110" s="280" t="s">
        <v>5192</v>
      </c>
      <c r="AJ110" s="279">
        <v>703976</v>
      </c>
      <c r="AP110" s="223"/>
      <c r="AQ110" s="224"/>
      <c r="AR110" s="224"/>
      <c r="AS110" s="224"/>
      <c r="AT110" s="224"/>
      <c r="AU110" s="231"/>
      <c r="AV110" s="224"/>
      <c r="AW110" s="224"/>
      <c r="AX110" s="224"/>
      <c r="AY110" s="224"/>
      <c r="AZ110" s="223"/>
      <c r="BA110" s="224"/>
      <c r="BB110" s="219"/>
      <c r="BC110" s="219"/>
      <c r="BD110" s="224"/>
      <c r="BE110" s="224"/>
      <c r="BF110" s="227"/>
      <c r="BG110" s="223"/>
      <c r="BH110" s="224"/>
      <c r="BI110" s="224"/>
      <c r="BJ110" s="224"/>
      <c r="BK110" s="224"/>
      <c r="BL110" s="223"/>
      <c r="BM110" s="224"/>
      <c r="BN110" s="223"/>
      <c r="BO110" s="223"/>
      <c r="BP110" s="223"/>
      <c r="BQ110" s="223"/>
      <c r="BR110" s="223"/>
      <c r="BS110" s="224"/>
      <c r="BT110" s="219"/>
      <c r="BU110" s="229"/>
      <c r="BV110" s="219"/>
      <c r="BW110" s="219"/>
      <c r="BX110" s="224"/>
      <c r="BY110" s="224"/>
      <c r="BZ110" s="230"/>
      <c r="CA110" s="229"/>
      <c r="CB110" s="230"/>
      <c r="CC110" s="230"/>
      <c r="CD110" s="230"/>
    </row>
    <row r="111" spans="1:82" ht="30" x14ac:dyDescent="0.25">
      <c r="A111" s="279">
        <v>704035</v>
      </c>
      <c r="B111" s="280" t="s">
        <v>969</v>
      </c>
      <c r="C111" s="280" t="s">
        <v>970</v>
      </c>
      <c r="D111" s="280" t="s">
        <v>1311</v>
      </c>
      <c r="E111" s="280" t="s">
        <v>184</v>
      </c>
      <c r="F111" s="281">
        <v>35440</v>
      </c>
      <c r="G111" s="280" t="s">
        <v>213</v>
      </c>
      <c r="H111" s="280" t="s">
        <v>1290</v>
      </c>
      <c r="I111" s="280" t="s">
        <v>262</v>
      </c>
      <c r="J111" s="280" t="s">
        <v>216</v>
      </c>
      <c r="K111" s="279">
        <v>2016</v>
      </c>
      <c r="L111" s="280" t="s">
        <v>213</v>
      </c>
      <c r="M111" s="280" t="s">
        <v>240</v>
      </c>
      <c r="N111" s="280" t="s">
        <v>240</v>
      </c>
      <c r="O111" s="280" t="str">
        <f>IFERROR(VLOOKUP(A111,'[1]معالجة التسجيل'!A$2:CW$514,101,0),"")</f>
        <v/>
      </c>
      <c r="P111" s="280"/>
      <c r="Q111" s="282">
        <v>0</v>
      </c>
      <c r="R111" s="288"/>
      <c r="S111" s="280" t="s">
        <v>3138</v>
      </c>
      <c r="T111" s="280" t="s">
        <v>3139</v>
      </c>
      <c r="U111" s="280" t="s">
        <v>3140</v>
      </c>
      <c r="V111" s="280" t="s">
        <v>2413</v>
      </c>
      <c r="W111" s="280" t="s">
        <v>240</v>
      </c>
      <c r="X111" s="280" t="s">
        <v>240</v>
      </c>
      <c r="Y111" s="280" t="s">
        <v>240</v>
      </c>
      <c r="Z111" s="280" t="s">
        <v>240</v>
      </c>
      <c r="AA111" s="280" t="s">
        <v>240</v>
      </c>
      <c r="AB111" s="280" t="s">
        <v>240</v>
      </c>
      <c r="AC111" s="280" t="s">
        <v>240</v>
      </c>
      <c r="AD111" s="280" t="s">
        <v>240</v>
      </c>
      <c r="AE111" s="280" t="str">
        <f>IFERROR(VLOOKUP(A111,ورقة4!A$1:AZ$2000,51,0),"")</f>
        <v>م</v>
      </c>
      <c r="AF111" s="280" t="s">
        <v>2044</v>
      </c>
      <c r="AG111" s="280" t="s">
        <v>262</v>
      </c>
      <c r="AH111" s="280" t="s">
        <v>5190</v>
      </c>
      <c r="AI111" s="280" t="s">
        <v>240</v>
      </c>
      <c r="AJ111" s="279">
        <v>704035</v>
      </c>
      <c r="AP111" s="223"/>
      <c r="AQ111" s="224"/>
      <c r="AR111" s="224"/>
      <c r="AS111" s="224"/>
      <c r="AT111" s="224"/>
      <c r="AU111" s="225"/>
      <c r="AV111" s="224"/>
      <c r="AW111" s="224"/>
      <c r="AX111" s="224"/>
      <c r="AY111" s="224"/>
      <c r="AZ111" s="226"/>
      <c r="BA111" s="224"/>
      <c r="BB111" s="219"/>
      <c r="BC111" s="219"/>
      <c r="BD111" s="224"/>
      <c r="BE111" s="224"/>
      <c r="BF111" s="227"/>
      <c r="BG111" s="223"/>
      <c r="BH111" s="224"/>
      <c r="BI111" s="224"/>
      <c r="BJ111" s="224"/>
      <c r="BK111" s="224"/>
      <c r="BL111" s="223"/>
      <c r="BM111" s="224"/>
      <c r="BN111" s="223"/>
      <c r="BO111" s="223"/>
      <c r="BP111" s="223"/>
      <c r="BQ111" s="223"/>
      <c r="BR111" s="223"/>
      <c r="BS111" s="224"/>
      <c r="BT111" s="219"/>
      <c r="BU111" s="229"/>
      <c r="BV111" s="219"/>
      <c r="BW111" s="219"/>
      <c r="BX111" s="224"/>
      <c r="BY111" s="224"/>
      <c r="BZ111" s="230"/>
      <c r="CA111" s="229"/>
      <c r="CB111" s="230"/>
      <c r="CC111" s="230"/>
      <c r="CD111" s="230"/>
    </row>
    <row r="112" spans="1:82" ht="15" x14ac:dyDescent="0.25">
      <c r="A112" s="279">
        <v>704039</v>
      </c>
      <c r="B112" s="280" t="s">
        <v>971</v>
      </c>
      <c r="C112" s="280" t="s">
        <v>108</v>
      </c>
      <c r="D112" s="280" t="s">
        <v>240</v>
      </c>
      <c r="E112" s="280" t="s">
        <v>240</v>
      </c>
      <c r="F112" s="288"/>
      <c r="G112" s="280" t="s">
        <v>240</v>
      </c>
      <c r="H112" s="280" t="s">
        <v>240</v>
      </c>
      <c r="I112" s="280" t="s">
        <v>263</v>
      </c>
      <c r="J112" s="280" t="s">
        <v>240</v>
      </c>
      <c r="K112" s="288"/>
      <c r="L112" s="280" t="s">
        <v>240</v>
      </c>
      <c r="M112" s="280" t="s">
        <v>240</v>
      </c>
      <c r="N112" s="280" t="s">
        <v>240</v>
      </c>
      <c r="O112" s="280" t="str">
        <f>IFERROR(VLOOKUP(A112,'[1]معالجة التسجيل'!A$2:CW$514,101,0),"")</f>
        <v>إيقاف</v>
      </c>
      <c r="P112" s="280"/>
      <c r="Q112" s="282">
        <f>IFERROR(VLOOKUP(A112,'[1]معالجة التسجيل'!A$2:EW$514,150,0),"")</f>
        <v>50000</v>
      </c>
      <c r="R112" s="282"/>
      <c r="S112" s="280" t="s">
        <v>240</v>
      </c>
      <c r="T112" s="280" t="s">
        <v>240</v>
      </c>
      <c r="U112" s="280" t="s">
        <v>240</v>
      </c>
      <c r="V112" s="280" t="s">
        <v>240</v>
      </c>
      <c r="W112" s="280" t="s">
        <v>240</v>
      </c>
      <c r="X112" s="280" t="s">
        <v>240</v>
      </c>
      <c r="Y112" s="280" t="s">
        <v>240</v>
      </c>
      <c r="Z112" s="280" t="s">
        <v>240</v>
      </c>
      <c r="AA112" s="280" t="s">
        <v>240</v>
      </c>
      <c r="AB112" s="280" t="s">
        <v>240</v>
      </c>
      <c r="AC112" s="280" t="s">
        <v>240</v>
      </c>
      <c r="AD112" s="280" t="s">
        <v>240</v>
      </c>
      <c r="AE112" s="280"/>
      <c r="AF112" s="280" t="s">
        <v>240</v>
      </c>
      <c r="AG112" s="280" t="s">
        <v>263</v>
      </c>
      <c r="AH112" s="280" t="s">
        <v>240</v>
      </c>
      <c r="AI112" s="280" t="s">
        <v>5191</v>
      </c>
      <c r="AJ112" s="279">
        <v>704039</v>
      </c>
      <c r="AP112" s="223"/>
      <c r="AQ112" s="224"/>
      <c r="AR112" s="224"/>
      <c r="AS112" s="224"/>
      <c r="AT112" s="224"/>
      <c r="AU112" s="225"/>
      <c r="AV112" s="224"/>
      <c r="AW112" s="224"/>
      <c r="AX112" s="224"/>
      <c r="AY112" s="224"/>
      <c r="AZ112" s="226"/>
      <c r="BA112" s="224"/>
      <c r="BB112" s="219"/>
      <c r="BC112" s="219"/>
      <c r="BD112" s="224"/>
      <c r="BE112" s="224"/>
      <c r="BF112" s="227"/>
      <c r="BG112" s="223"/>
      <c r="BH112" s="224"/>
      <c r="BI112" s="224"/>
      <c r="BJ112" s="224"/>
      <c r="BK112" s="224"/>
      <c r="BL112" s="223"/>
      <c r="BM112" s="224"/>
      <c r="BN112" s="223"/>
      <c r="BO112" s="223"/>
      <c r="BP112" s="223"/>
      <c r="BQ112" s="223"/>
      <c r="BR112" s="223"/>
      <c r="BS112" s="224"/>
      <c r="BT112" s="219"/>
      <c r="BU112" s="229"/>
      <c r="BV112" s="219"/>
      <c r="BW112" s="219"/>
      <c r="BX112" s="224"/>
      <c r="BY112" s="224"/>
      <c r="BZ112" s="230"/>
      <c r="CA112" s="229"/>
      <c r="CB112" s="230"/>
      <c r="CC112" s="230"/>
      <c r="CD112" s="230"/>
    </row>
    <row r="113" spans="1:82" ht="30" x14ac:dyDescent="0.25">
      <c r="A113" s="279">
        <v>704050</v>
      </c>
      <c r="B113" s="280" t="s">
        <v>972</v>
      </c>
      <c r="C113" s="280" t="s">
        <v>67</v>
      </c>
      <c r="D113" s="280" t="s">
        <v>1320</v>
      </c>
      <c r="E113" s="280" t="s">
        <v>183</v>
      </c>
      <c r="F113" s="281">
        <v>35796</v>
      </c>
      <c r="G113" s="280" t="s">
        <v>1831</v>
      </c>
      <c r="H113" s="280" t="s">
        <v>1290</v>
      </c>
      <c r="I113" s="280" t="s">
        <v>239</v>
      </c>
      <c r="J113" s="280" t="s">
        <v>216</v>
      </c>
      <c r="K113" s="279">
        <v>2016</v>
      </c>
      <c r="L113" s="280" t="s">
        <v>227</v>
      </c>
      <c r="M113" s="280" t="s">
        <v>240</v>
      </c>
      <c r="N113" s="280" t="s">
        <v>240</v>
      </c>
      <c r="O113" s="280"/>
      <c r="P113" s="280"/>
      <c r="Q113" s="282">
        <v>0</v>
      </c>
      <c r="R113" s="279">
        <v>0</v>
      </c>
      <c r="S113" s="280" t="s">
        <v>3582</v>
      </c>
      <c r="T113" s="280" t="s">
        <v>2628</v>
      </c>
      <c r="U113" s="280" t="s">
        <v>2793</v>
      </c>
      <c r="V113" s="280" t="s">
        <v>2531</v>
      </c>
      <c r="W113" s="280" t="s">
        <v>240</v>
      </c>
      <c r="X113" s="280" t="s">
        <v>240</v>
      </c>
      <c r="Y113" s="280" t="s">
        <v>240</v>
      </c>
      <c r="Z113" s="280" t="s">
        <v>240</v>
      </c>
      <c r="AA113" s="280" t="s">
        <v>240</v>
      </c>
      <c r="AB113" s="280" t="s">
        <v>240</v>
      </c>
      <c r="AC113" s="280" t="s">
        <v>240</v>
      </c>
      <c r="AD113" s="280" t="s">
        <v>240</v>
      </c>
      <c r="AE113" s="280"/>
      <c r="AF113" s="280" t="s">
        <v>240</v>
      </c>
      <c r="AG113" s="280" t="s">
        <v>466</v>
      </c>
      <c r="AH113" s="280" t="s">
        <v>240</v>
      </c>
      <c r="AI113" s="280" t="s">
        <v>240</v>
      </c>
      <c r="AJ113" s="279">
        <v>704050</v>
      </c>
      <c r="AP113" s="223"/>
      <c r="AQ113" s="224"/>
      <c r="AR113" s="224"/>
      <c r="AS113" s="224"/>
      <c r="AT113" s="224"/>
      <c r="AU113" s="225"/>
      <c r="AV113" s="224"/>
      <c r="AW113" s="224"/>
      <c r="AX113" s="224"/>
      <c r="AY113" s="224"/>
      <c r="AZ113" s="226"/>
      <c r="BA113" s="224"/>
      <c r="BB113" s="224"/>
      <c r="BC113" s="224"/>
      <c r="BD113" s="224"/>
      <c r="BE113" s="224"/>
      <c r="BF113" s="227"/>
      <c r="BG113" s="224"/>
      <c r="BH113" s="224"/>
      <c r="BI113" s="224"/>
      <c r="BJ113" s="224"/>
      <c r="BK113" s="224"/>
      <c r="BL113" s="224"/>
      <c r="BM113" s="224"/>
      <c r="BN113" s="224"/>
      <c r="BO113" s="224"/>
      <c r="BP113" s="224"/>
      <c r="BQ113" s="224"/>
      <c r="BR113" s="224"/>
      <c r="BS113" s="228"/>
      <c r="BT113" s="224"/>
      <c r="BU113" s="229"/>
      <c r="BV113" s="223"/>
      <c r="BW113" s="224"/>
      <c r="BX113" s="224"/>
      <c r="BY113" s="224"/>
      <c r="BZ113"/>
      <c r="CA113" s="229"/>
      <c r="CB113"/>
      <c r="CC113"/>
      <c r="CD113"/>
    </row>
    <row r="114" spans="1:82" ht="45" x14ac:dyDescent="0.25">
      <c r="A114" s="279">
        <v>704070</v>
      </c>
      <c r="B114" s="280" t="s">
        <v>2128</v>
      </c>
      <c r="C114" s="280" t="s">
        <v>67</v>
      </c>
      <c r="D114" s="280" t="s">
        <v>2507</v>
      </c>
      <c r="E114" s="280" t="s">
        <v>184</v>
      </c>
      <c r="F114" s="281">
        <v>35431</v>
      </c>
      <c r="G114" s="280" t="s">
        <v>2514</v>
      </c>
      <c r="H114" s="280" t="s">
        <v>1290</v>
      </c>
      <c r="I114" s="280" t="s">
        <v>261</v>
      </c>
      <c r="J114" s="280" t="s">
        <v>216</v>
      </c>
      <c r="K114" s="279">
        <v>2016</v>
      </c>
      <c r="L114" s="280" t="s">
        <v>215</v>
      </c>
      <c r="M114" s="280" t="s">
        <v>240</v>
      </c>
      <c r="N114" s="280" t="s">
        <v>240</v>
      </c>
      <c r="O114" s="280" t="str">
        <f>IFERROR(VLOOKUP(A114,'[1]معالجة التسجيل'!A$2:CW$514,101,0),"")</f>
        <v/>
      </c>
      <c r="P114" s="280"/>
      <c r="Q114" s="282">
        <v>0</v>
      </c>
      <c r="R114" s="279">
        <v>0</v>
      </c>
      <c r="S114" s="280" t="s">
        <v>3583</v>
      </c>
      <c r="T114" s="280" t="s">
        <v>2628</v>
      </c>
      <c r="U114" s="280" t="s">
        <v>3469</v>
      </c>
      <c r="V114" s="280" t="s">
        <v>3584</v>
      </c>
      <c r="W114" s="280" t="s">
        <v>240</v>
      </c>
      <c r="X114" s="280" t="s">
        <v>240</v>
      </c>
      <c r="Y114" s="280" t="s">
        <v>240</v>
      </c>
      <c r="Z114" s="280" t="s">
        <v>240</v>
      </c>
      <c r="AA114" s="280" t="s">
        <v>240</v>
      </c>
      <c r="AB114" s="280" t="s">
        <v>240</v>
      </c>
      <c r="AC114" s="280" t="s">
        <v>240</v>
      </c>
      <c r="AD114" s="280" t="s">
        <v>240</v>
      </c>
      <c r="AE114" s="280" t="str">
        <f>IFERROR(VLOOKUP(A114,ورقة4!A$1:AZ$2000,51,0),"")</f>
        <v>م</v>
      </c>
      <c r="AF114" s="280" t="s">
        <v>240</v>
      </c>
      <c r="AG114" s="280" t="s">
        <v>467</v>
      </c>
      <c r="AH114" s="280" t="s">
        <v>5190</v>
      </c>
      <c r="AI114" s="280" t="s">
        <v>5196</v>
      </c>
      <c r="AJ114" s="279">
        <v>704070</v>
      </c>
      <c r="AP114" s="223"/>
      <c r="AQ114" s="224"/>
      <c r="AR114" s="224"/>
      <c r="AS114" s="224"/>
      <c r="AT114" s="224"/>
      <c r="AU114" s="227"/>
      <c r="AV114" s="224"/>
      <c r="AW114" s="224"/>
      <c r="AX114" s="224"/>
      <c r="AY114" s="224"/>
      <c r="AZ114" s="227"/>
      <c r="BA114" s="224"/>
      <c r="BB114" s="219"/>
      <c r="BC114" s="219"/>
      <c r="BD114" s="224"/>
      <c r="BE114" s="224"/>
      <c r="BF114" s="227"/>
      <c r="BG114" s="232"/>
      <c r="BH114" s="224"/>
      <c r="BI114" s="224"/>
      <c r="BJ114" s="224"/>
      <c r="BK114" s="224"/>
      <c r="BL114" s="232"/>
      <c r="BM114" s="224"/>
      <c r="BN114" s="232"/>
      <c r="BO114" s="232"/>
      <c r="BP114" s="232"/>
      <c r="BQ114" s="232"/>
      <c r="BR114" s="232"/>
      <c r="BS114" s="224"/>
      <c r="BT114" s="219"/>
      <c r="BU114" s="229"/>
      <c r="BV114" s="219"/>
      <c r="BW114" s="219"/>
      <c r="BX114" s="224"/>
      <c r="BY114" s="224"/>
      <c r="BZ114" s="230"/>
      <c r="CA114" s="229"/>
      <c r="CB114" s="230"/>
      <c r="CC114" s="230"/>
      <c r="CD114" s="230"/>
    </row>
    <row r="115" spans="1:82" ht="30" x14ac:dyDescent="0.25">
      <c r="A115" s="279">
        <v>704089</v>
      </c>
      <c r="B115" s="280" t="s">
        <v>973</v>
      </c>
      <c r="C115" s="280" t="s">
        <v>65</v>
      </c>
      <c r="D115" s="280" t="s">
        <v>1813</v>
      </c>
      <c r="E115" s="280" t="s">
        <v>184</v>
      </c>
      <c r="F115" s="281">
        <v>34753</v>
      </c>
      <c r="G115" s="280" t="s">
        <v>1421</v>
      </c>
      <c r="H115" s="280" t="s">
        <v>1290</v>
      </c>
      <c r="I115" s="280" t="s">
        <v>263</v>
      </c>
      <c r="J115" s="280" t="s">
        <v>214</v>
      </c>
      <c r="K115" s="279">
        <v>2013</v>
      </c>
      <c r="L115" s="280" t="s">
        <v>213</v>
      </c>
      <c r="M115" s="280" t="s">
        <v>240</v>
      </c>
      <c r="N115" s="280" t="s">
        <v>240</v>
      </c>
      <c r="O115" s="280"/>
      <c r="P115" s="280"/>
      <c r="Q115" s="282">
        <v>0</v>
      </c>
      <c r="R115" s="279">
        <v>0</v>
      </c>
      <c r="S115" s="280" t="s">
        <v>3585</v>
      </c>
      <c r="T115" s="280" t="s">
        <v>2576</v>
      </c>
      <c r="U115" s="280" t="s">
        <v>3586</v>
      </c>
      <c r="V115" s="280" t="s">
        <v>3540</v>
      </c>
      <c r="W115" s="280" t="s">
        <v>240</v>
      </c>
      <c r="X115" s="280" t="s">
        <v>240</v>
      </c>
      <c r="Y115" s="280" t="s">
        <v>240</v>
      </c>
      <c r="Z115" s="280" t="s">
        <v>240</v>
      </c>
      <c r="AA115" s="280" t="s">
        <v>240</v>
      </c>
      <c r="AB115" s="280" t="s">
        <v>240</v>
      </c>
      <c r="AC115" s="280" t="s">
        <v>240</v>
      </c>
      <c r="AD115" s="280" t="s">
        <v>240</v>
      </c>
      <c r="AE115" s="280"/>
      <c r="AF115" s="280" t="s">
        <v>240</v>
      </c>
      <c r="AG115" s="280" t="s">
        <v>263</v>
      </c>
      <c r="AH115" s="280" t="s">
        <v>240</v>
      </c>
      <c r="AI115" s="280" t="s">
        <v>240</v>
      </c>
      <c r="AJ115" s="279">
        <v>704089</v>
      </c>
      <c r="AP115" s="223"/>
      <c r="AQ115" s="224"/>
      <c r="AR115" s="224"/>
      <c r="AS115" s="224"/>
      <c r="AT115" s="224"/>
      <c r="AU115" s="231"/>
      <c r="AV115" s="224"/>
      <c r="AW115" s="224"/>
      <c r="AX115" s="224"/>
      <c r="AY115" s="224"/>
      <c r="AZ115" s="223"/>
      <c r="BA115" s="224"/>
      <c r="BB115" s="219"/>
      <c r="BC115" s="219"/>
      <c r="BD115" s="224"/>
      <c r="BE115" s="224"/>
      <c r="BF115" s="227"/>
      <c r="BG115" s="223"/>
      <c r="BH115" s="224"/>
      <c r="BI115" s="224"/>
      <c r="BJ115" s="224"/>
      <c r="BK115" s="224"/>
      <c r="BL115" s="223"/>
      <c r="BM115" s="224"/>
      <c r="BN115" s="223"/>
      <c r="BO115" s="223"/>
      <c r="BP115" s="223"/>
      <c r="BQ115" s="223"/>
      <c r="BR115" s="223"/>
      <c r="BS115" s="224"/>
      <c r="BT115" s="219"/>
      <c r="BU115" s="229"/>
      <c r="BV115" s="219"/>
      <c r="BW115" s="219"/>
      <c r="BX115" s="224"/>
      <c r="BY115" s="224"/>
      <c r="BZ115" s="230"/>
      <c r="CA115" s="229"/>
      <c r="CB115" s="230"/>
      <c r="CC115" s="230"/>
      <c r="CD115" s="230"/>
    </row>
    <row r="116" spans="1:82" ht="30" x14ac:dyDescent="0.25">
      <c r="A116" s="279">
        <v>704164</v>
      </c>
      <c r="B116" s="280" t="s">
        <v>974</v>
      </c>
      <c r="C116" s="280" t="s">
        <v>84</v>
      </c>
      <c r="D116" s="280" t="s">
        <v>1805</v>
      </c>
      <c r="E116" s="280" t="s">
        <v>184</v>
      </c>
      <c r="F116" s="281">
        <v>35599</v>
      </c>
      <c r="G116" s="280" t="s">
        <v>1385</v>
      </c>
      <c r="H116" s="280" t="s">
        <v>1290</v>
      </c>
      <c r="I116" s="280" t="s">
        <v>262</v>
      </c>
      <c r="J116" s="280" t="s">
        <v>216</v>
      </c>
      <c r="K116" s="279">
        <v>2016</v>
      </c>
      <c r="L116" s="280" t="s">
        <v>213</v>
      </c>
      <c r="M116" s="280" t="s">
        <v>240</v>
      </c>
      <c r="N116" s="280" t="s">
        <v>240</v>
      </c>
      <c r="O116" s="280"/>
      <c r="P116" s="280"/>
      <c r="Q116" s="282">
        <v>0</v>
      </c>
      <c r="R116" s="279">
        <v>0</v>
      </c>
      <c r="S116" s="280" t="s">
        <v>3587</v>
      </c>
      <c r="T116" s="280" t="s">
        <v>3134</v>
      </c>
      <c r="U116" s="280" t="s">
        <v>2747</v>
      </c>
      <c r="V116" s="280" t="s">
        <v>2531</v>
      </c>
      <c r="W116" s="280" t="s">
        <v>240</v>
      </c>
      <c r="X116" s="280" t="s">
        <v>240</v>
      </c>
      <c r="Y116" s="280" t="s">
        <v>240</v>
      </c>
      <c r="Z116" s="280" t="s">
        <v>240</v>
      </c>
      <c r="AA116" s="280" t="s">
        <v>240</v>
      </c>
      <c r="AB116" s="280" t="s">
        <v>240</v>
      </c>
      <c r="AC116" s="280" t="s">
        <v>240</v>
      </c>
      <c r="AD116" s="280" t="s">
        <v>240</v>
      </c>
      <c r="AE116" s="280"/>
      <c r="AF116" s="280" t="s">
        <v>240</v>
      </c>
      <c r="AG116" s="280" t="s">
        <v>468</v>
      </c>
      <c r="AH116" s="280" t="s">
        <v>240</v>
      </c>
      <c r="AI116" s="280" t="s">
        <v>5194</v>
      </c>
      <c r="AJ116" s="279">
        <v>704164</v>
      </c>
      <c r="AP116" s="223"/>
      <c r="AQ116" s="224"/>
      <c r="AR116" s="224"/>
      <c r="AS116" s="224"/>
      <c r="AT116" s="224"/>
      <c r="AU116" s="231"/>
      <c r="AV116" s="224"/>
      <c r="AW116" s="224"/>
      <c r="AX116" s="224"/>
      <c r="AY116" s="224"/>
      <c r="AZ116" s="223"/>
      <c r="BA116" s="224"/>
      <c r="BB116" s="219"/>
      <c r="BC116" s="219"/>
      <c r="BD116" s="224"/>
      <c r="BE116" s="224"/>
      <c r="BF116" s="227"/>
      <c r="BG116" s="232"/>
      <c r="BH116" s="224"/>
      <c r="BI116" s="224"/>
      <c r="BJ116" s="224"/>
      <c r="BK116" s="224"/>
      <c r="BL116" s="223"/>
      <c r="BM116" s="224"/>
      <c r="BN116" s="223"/>
      <c r="BO116" s="223"/>
      <c r="BP116" s="223"/>
      <c r="BQ116" s="223"/>
      <c r="BR116" s="223"/>
      <c r="BS116" s="224"/>
      <c r="BT116" s="219"/>
      <c r="BU116" s="229"/>
      <c r="BV116" s="219"/>
      <c r="BW116" s="219"/>
      <c r="BX116" s="224"/>
      <c r="BY116" s="224"/>
      <c r="BZ116" s="230"/>
      <c r="CA116" s="229"/>
      <c r="CB116" s="230"/>
      <c r="CC116" s="230"/>
      <c r="CD116" s="230"/>
    </row>
    <row r="117" spans="1:82" ht="30" x14ac:dyDescent="0.25">
      <c r="A117" s="279">
        <v>704174</v>
      </c>
      <c r="B117" s="280" t="s">
        <v>1046</v>
      </c>
      <c r="C117" s="280" t="s">
        <v>296</v>
      </c>
      <c r="D117" s="280" t="s">
        <v>1827</v>
      </c>
      <c r="E117" s="280" t="s">
        <v>184</v>
      </c>
      <c r="F117" s="281">
        <v>35442</v>
      </c>
      <c r="G117" s="280" t="s">
        <v>213</v>
      </c>
      <c r="H117" s="280" t="s">
        <v>1290</v>
      </c>
      <c r="I117" s="280" t="s">
        <v>262</v>
      </c>
      <c r="J117" s="280" t="s">
        <v>216</v>
      </c>
      <c r="K117" s="279">
        <v>2015</v>
      </c>
      <c r="L117" s="280" t="s">
        <v>228</v>
      </c>
      <c r="M117" s="280" t="s">
        <v>240</v>
      </c>
      <c r="N117" s="280" t="s">
        <v>240</v>
      </c>
      <c r="O117" s="280"/>
      <c r="P117" s="280"/>
      <c r="Q117" s="282">
        <v>0</v>
      </c>
      <c r="R117" s="279">
        <v>0</v>
      </c>
      <c r="S117" s="280" t="s">
        <v>3103</v>
      </c>
      <c r="T117" s="280" t="s">
        <v>3104</v>
      </c>
      <c r="U117" s="280" t="s">
        <v>3105</v>
      </c>
      <c r="V117" s="280" t="s">
        <v>2531</v>
      </c>
      <c r="W117" s="280" t="s">
        <v>240</v>
      </c>
      <c r="X117" s="280" t="s">
        <v>240</v>
      </c>
      <c r="Y117" s="280" t="s">
        <v>240</v>
      </c>
      <c r="Z117" s="280" t="s">
        <v>240</v>
      </c>
      <c r="AA117" s="280" t="s">
        <v>240</v>
      </c>
      <c r="AB117" s="280" t="s">
        <v>240</v>
      </c>
      <c r="AC117" s="280" t="s">
        <v>240</v>
      </c>
      <c r="AD117" s="280" t="s">
        <v>240</v>
      </c>
      <c r="AE117" s="280"/>
      <c r="AF117" s="280" t="s">
        <v>240</v>
      </c>
      <c r="AG117" s="280" t="s">
        <v>262</v>
      </c>
      <c r="AH117" s="280" t="s">
        <v>240</v>
      </c>
      <c r="AI117" s="280" t="s">
        <v>240</v>
      </c>
      <c r="AJ117" s="279">
        <v>704174</v>
      </c>
      <c r="AP117" s="223"/>
      <c r="AQ117" s="224"/>
      <c r="AR117" s="224"/>
      <c r="AS117" s="224"/>
      <c r="AT117" s="224"/>
      <c r="AU117" s="225"/>
      <c r="AV117" s="224"/>
      <c r="AW117" s="224"/>
      <c r="AX117" s="224"/>
      <c r="AY117" s="224"/>
      <c r="AZ117" s="226"/>
      <c r="BA117" s="224"/>
      <c r="BB117" s="219"/>
      <c r="BC117" s="219"/>
      <c r="BD117" s="224"/>
      <c r="BE117" s="224"/>
      <c r="BF117" s="227"/>
      <c r="BG117" s="232"/>
      <c r="BH117" s="224"/>
      <c r="BI117" s="224"/>
      <c r="BJ117" s="224"/>
      <c r="BK117" s="224"/>
      <c r="BL117" s="223"/>
      <c r="BM117" s="224"/>
      <c r="BN117" s="223"/>
      <c r="BO117" s="223"/>
      <c r="BP117" s="223"/>
      <c r="BQ117" s="223"/>
      <c r="BR117" s="223"/>
      <c r="BS117" s="224"/>
      <c r="BT117" s="219"/>
      <c r="BU117" s="229"/>
      <c r="BV117" s="219"/>
      <c r="BW117" s="219"/>
      <c r="BX117" s="224"/>
      <c r="BY117" s="224"/>
      <c r="BZ117" s="230"/>
      <c r="CA117" s="229"/>
      <c r="CB117" s="230"/>
      <c r="CC117" s="230"/>
      <c r="CD117" s="230"/>
    </row>
    <row r="118" spans="1:82" ht="30" x14ac:dyDescent="0.25">
      <c r="A118" s="279">
        <v>704175</v>
      </c>
      <c r="B118" s="280" t="s">
        <v>975</v>
      </c>
      <c r="C118" s="280" t="s">
        <v>278</v>
      </c>
      <c r="D118" s="280" t="s">
        <v>1428</v>
      </c>
      <c r="E118" s="280" t="s">
        <v>184</v>
      </c>
      <c r="F118" s="289">
        <v>36006</v>
      </c>
      <c r="G118" s="280" t="s">
        <v>213</v>
      </c>
      <c r="H118" s="280" t="s">
        <v>1290</v>
      </c>
      <c r="I118" s="280" t="s">
        <v>263</v>
      </c>
      <c r="J118" s="280" t="s">
        <v>216</v>
      </c>
      <c r="K118" s="290">
        <v>2016</v>
      </c>
      <c r="L118" s="280" t="s">
        <v>228</v>
      </c>
      <c r="M118" s="280" t="s">
        <v>240</v>
      </c>
      <c r="N118" s="280" t="s">
        <v>240</v>
      </c>
      <c r="O118" s="280"/>
      <c r="P118" s="280"/>
      <c r="Q118" s="282">
        <v>0</v>
      </c>
      <c r="R118" s="290">
        <v>0</v>
      </c>
      <c r="S118" s="280" t="s">
        <v>3588</v>
      </c>
      <c r="T118" s="280" t="s">
        <v>3589</v>
      </c>
      <c r="U118" s="280" t="s">
        <v>3590</v>
      </c>
      <c r="V118" s="280" t="s">
        <v>2531</v>
      </c>
      <c r="W118" s="280" t="s">
        <v>240</v>
      </c>
      <c r="X118" s="280" t="s">
        <v>240</v>
      </c>
      <c r="Y118" s="280" t="s">
        <v>240</v>
      </c>
      <c r="Z118" s="280" t="s">
        <v>240</v>
      </c>
      <c r="AA118" s="280" t="s">
        <v>240</v>
      </c>
      <c r="AB118" s="280" t="s">
        <v>240</v>
      </c>
      <c r="AC118" s="280" t="s">
        <v>240</v>
      </c>
      <c r="AD118" s="280" t="s">
        <v>240</v>
      </c>
      <c r="AE118" s="280"/>
      <c r="AF118" s="280" t="s">
        <v>240</v>
      </c>
      <c r="AG118" s="280" t="s">
        <v>263</v>
      </c>
      <c r="AH118" s="280" t="s">
        <v>240</v>
      </c>
      <c r="AI118" s="280" t="s">
        <v>240</v>
      </c>
      <c r="AJ118" s="279">
        <v>704175</v>
      </c>
      <c r="AP118" s="223"/>
      <c r="AQ118" s="224"/>
      <c r="AR118" s="224"/>
      <c r="AS118" s="224"/>
      <c r="AT118" s="224"/>
      <c r="AU118" s="231"/>
      <c r="AV118" s="224"/>
      <c r="AW118" s="224"/>
      <c r="AX118" s="224"/>
      <c r="AY118" s="224"/>
      <c r="AZ118" s="223"/>
      <c r="BA118" s="224"/>
      <c r="BB118" s="219"/>
      <c r="BC118" s="219"/>
      <c r="BD118" s="224"/>
      <c r="BE118" s="224"/>
      <c r="BF118" s="227"/>
      <c r="BG118" s="232"/>
      <c r="BH118" s="224"/>
      <c r="BI118" s="224"/>
      <c r="BJ118" s="224"/>
      <c r="BK118" s="224"/>
      <c r="BL118" s="223"/>
      <c r="BM118" s="224"/>
      <c r="BN118" s="223"/>
      <c r="BO118" s="223"/>
      <c r="BP118" s="223"/>
      <c r="BQ118" s="223"/>
      <c r="BR118" s="223"/>
      <c r="BS118" s="224"/>
      <c r="BT118" s="219"/>
      <c r="BU118" s="229"/>
      <c r="BV118" s="219"/>
      <c r="BW118" s="219"/>
      <c r="BX118" s="224"/>
      <c r="BY118" s="224"/>
      <c r="BZ118" s="230"/>
      <c r="CA118" s="229"/>
      <c r="CB118" s="230"/>
      <c r="CC118" s="230"/>
      <c r="CD118" s="230"/>
    </row>
    <row r="119" spans="1:82" ht="30" x14ac:dyDescent="0.25">
      <c r="A119" s="279">
        <v>704188</v>
      </c>
      <c r="B119" s="280" t="s">
        <v>710</v>
      </c>
      <c r="C119" s="280" t="s">
        <v>110</v>
      </c>
      <c r="D119" s="280" t="s">
        <v>1430</v>
      </c>
      <c r="E119" s="280" t="s">
        <v>184</v>
      </c>
      <c r="F119" s="289">
        <v>33924</v>
      </c>
      <c r="G119" s="280" t="s">
        <v>213</v>
      </c>
      <c r="H119" s="280" t="s">
        <v>1290</v>
      </c>
      <c r="I119" s="280" t="s">
        <v>261</v>
      </c>
      <c r="J119" s="280" t="s">
        <v>216</v>
      </c>
      <c r="K119" s="290">
        <v>2016</v>
      </c>
      <c r="L119" s="280" t="s">
        <v>213</v>
      </c>
      <c r="M119" s="280" t="s">
        <v>240</v>
      </c>
      <c r="N119" s="280" t="s">
        <v>240</v>
      </c>
      <c r="O119" s="280"/>
      <c r="P119" s="280"/>
      <c r="Q119" s="282">
        <v>0</v>
      </c>
      <c r="R119" s="290">
        <v>0</v>
      </c>
      <c r="S119" s="280" t="s">
        <v>3591</v>
      </c>
      <c r="T119" s="280" t="s">
        <v>3257</v>
      </c>
      <c r="U119" s="280" t="s">
        <v>3592</v>
      </c>
      <c r="V119" s="280" t="s">
        <v>2531</v>
      </c>
      <c r="W119" s="280" t="s">
        <v>240</v>
      </c>
      <c r="X119" s="280" t="s">
        <v>240</v>
      </c>
      <c r="Y119" s="280" t="s">
        <v>240</v>
      </c>
      <c r="Z119" s="280" t="s">
        <v>240</v>
      </c>
      <c r="AA119" s="280" t="s">
        <v>240</v>
      </c>
      <c r="AB119" s="280" t="s">
        <v>240</v>
      </c>
      <c r="AC119" s="280" t="s">
        <v>240</v>
      </c>
      <c r="AD119" s="280" t="s">
        <v>240</v>
      </c>
      <c r="AE119" s="280"/>
      <c r="AF119" s="280" t="s">
        <v>240</v>
      </c>
      <c r="AG119" s="280" t="s">
        <v>467</v>
      </c>
      <c r="AH119" s="280" t="s">
        <v>240</v>
      </c>
      <c r="AI119" s="280" t="s">
        <v>5197</v>
      </c>
      <c r="AJ119" s="279">
        <v>704188</v>
      </c>
      <c r="AP119" s="223"/>
      <c r="AQ119" s="224"/>
      <c r="AR119" s="224"/>
      <c r="AS119" s="224"/>
      <c r="AT119" s="224"/>
      <c r="AU119" s="225"/>
      <c r="AV119" s="224"/>
      <c r="AW119" s="224"/>
      <c r="AX119" s="224"/>
      <c r="AY119" s="224"/>
      <c r="AZ119" s="226"/>
      <c r="BA119" s="224"/>
      <c r="BB119" s="224"/>
      <c r="BC119" s="224"/>
      <c r="BD119" s="224"/>
      <c r="BE119" s="224"/>
      <c r="BF119" s="227"/>
      <c r="BG119" s="224"/>
      <c r="BH119" s="224"/>
      <c r="BI119" s="224"/>
      <c r="BJ119" s="224"/>
      <c r="BK119" s="224"/>
      <c r="BL119" s="224"/>
      <c r="BM119" s="224"/>
      <c r="BN119" s="224"/>
      <c r="BO119" s="224"/>
      <c r="BP119" s="224"/>
      <c r="BQ119" s="224"/>
      <c r="BR119" s="224"/>
      <c r="BS119" s="228"/>
      <c r="BT119" s="224"/>
      <c r="BU119" s="229"/>
      <c r="BV119" s="223"/>
      <c r="BW119" s="224"/>
      <c r="BX119" s="224"/>
      <c r="BY119" s="224"/>
      <c r="BZ119"/>
      <c r="CA119" s="229"/>
      <c r="CB119"/>
      <c r="CC119"/>
      <c r="CD119"/>
    </row>
    <row r="120" spans="1:82" ht="30" x14ac:dyDescent="0.25">
      <c r="A120" s="279">
        <v>704220</v>
      </c>
      <c r="B120" s="280" t="s">
        <v>976</v>
      </c>
      <c r="C120" s="280" t="s">
        <v>65</v>
      </c>
      <c r="D120" s="280" t="s">
        <v>1842</v>
      </c>
      <c r="E120" s="280" t="s">
        <v>184</v>
      </c>
      <c r="F120" s="281">
        <v>36161</v>
      </c>
      <c r="G120" s="280" t="s">
        <v>2516</v>
      </c>
      <c r="H120" s="280" t="s">
        <v>1290</v>
      </c>
      <c r="I120" s="280" t="s">
        <v>262</v>
      </c>
      <c r="J120" s="280" t="s">
        <v>216</v>
      </c>
      <c r="K120" s="279">
        <v>2017</v>
      </c>
      <c r="L120" s="280" t="s">
        <v>213</v>
      </c>
      <c r="M120" s="280" t="s">
        <v>240</v>
      </c>
      <c r="N120" s="280" t="s">
        <v>240</v>
      </c>
      <c r="O120" s="280" t="str">
        <f>IFERROR(VLOOKUP(A120,'[1]معالجة التسجيل'!A$2:CW$514,101,0),"")</f>
        <v/>
      </c>
      <c r="P120" s="280"/>
      <c r="Q120" s="282">
        <v>0</v>
      </c>
      <c r="R120" s="288"/>
      <c r="S120" s="280" t="s">
        <v>240</v>
      </c>
      <c r="T120" s="280" t="s">
        <v>240</v>
      </c>
      <c r="U120" s="280" t="s">
        <v>240</v>
      </c>
      <c r="V120" s="280" t="s">
        <v>240</v>
      </c>
      <c r="W120" s="280" t="s">
        <v>240</v>
      </c>
      <c r="X120" s="280" t="s">
        <v>240</v>
      </c>
      <c r="Y120" s="280" t="s">
        <v>240</v>
      </c>
      <c r="Z120" s="280" t="s">
        <v>240</v>
      </c>
      <c r="AA120" s="280" t="s">
        <v>240</v>
      </c>
      <c r="AB120" s="280" t="s">
        <v>2044</v>
      </c>
      <c r="AC120" s="280" t="s">
        <v>2044</v>
      </c>
      <c r="AD120" s="280" t="s">
        <v>240</v>
      </c>
      <c r="AE120" s="280" t="str">
        <f>IFERROR(VLOOKUP(A120,ورقة4!A$1:AZ$2000,51,0),"")</f>
        <v>م</v>
      </c>
      <c r="AF120" s="280" t="s">
        <v>2044</v>
      </c>
      <c r="AG120" s="280" t="s">
        <v>262</v>
      </c>
      <c r="AH120" s="280" t="s">
        <v>240</v>
      </c>
      <c r="AI120" s="280" t="s">
        <v>240</v>
      </c>
      <c r="AJ120" s="279">
        <v>704220</v>
      </c>
      <c r="AP120" s="223"/>
      <c r="AQ120" s="224"/>
      <c r="AR120" s="224"/>
      <c r="AS120" s="224"/>
      <c r="AT120" s="224"/>
      <c r="AU120" s="225"/>
      <c r="AV120" s="224"/>
      <c r="AW120" s="224"/>
      <c r="AX120" s="224"/>
      <c r="AY120" s="224"/>
      <c r="AZ120" s="226"/>
      <c r="BA120" s="224"/>
      <c r="BB120" s="219"/>
      <c r="BC120" s="219"/>
      <c r="BD120" s="224"/>
      <c r="BE120" s="224"/>
      <c r="BF120" s="227"/>
      <c r="BG120" s="223"/>
      <c r="BH120" s="224"/>
      <c r="BI120" s="224"/>
      <c r="BJ120" s="224"/>
      <c r="BK120" s="224"/>
      <c r="BL120" s="223"/>
      <c r="BM120" s="224"/>
      <c r="BN120" s="223"/>
      <c r="BO120" s="223"/>
      <c r="BP120" s="223"/>
      <c r="BQ120" s="223"/>
      <c r="BR120" s="223"/>
      <c r="BS120" s="224"/>
      <c r="BT120" s="219"/>
      <c r="BU120" s="229"/>
      <c r="BV120" s="219"/>
      <c r="BW120" s="219"/>
      <c r="BX120" s="224"/>
      <c r="BY120" s="224"/>
      <c r="BZ120" s="230"/>
      <c r="CA120" s="229"/>
      <c r="CB120" s="230"/>
      <c r="CC120" s="230"/>
      <c r="CD120" s="230"/>
    </row>
    <row r="121" spans="1:82" ht="30" x14ac:dyDescent="0.25">
      <c r="A121" s="279">
        <v>704237</v>
      </c>
      <c r="B121" s="280" t="s">
        <v>977</v>
      </c>
      <c r="C121" s="280" t="s">
        <v>321</v>
      </c>
      <c r="D121" s="280" t="s">
        <v>1433</v>
      </c>
      <c r="E121" s="280" t="s">
        <v>2378</v>
      </c>
      <c r="F121" s="281">
        <v>31361</v>
      </c>
      <c r="G121" s="280" t="s">
        <v>213</v>
      </c>
      <c r="H121" s="280" t="s">
        <v>1290</v>
      </c>
      <c r="I121" s="280" t="s">
        <v>263</v>
      </c>
      <c r="J121" s="280" t="s">
        <v>214</v>
      </c>
      <c r="K121" s="279">
        <v>2003</v>
      </c>
      <c r="L121" s="280" t="s">
        <v>213</v>
      </c>
      <c r="M121" s="280" t="s">
        <v>240</v>
      </c>
      <c r="N121" s="280" t="s">
        <v>240</v>
      </c>
      <c r="O121" s="280"/>
      <c r="P121" s="280"/>
      <c r="Q121" s="282">
        <v>0</v>
      </c>
      <c r="R121" s="279">
        <v>0</v>
      </c>
      <c r="S121" s="280" t="s">
        <v>3593</v>
      </c>
      <c r="T121" s="280" t="s">
        <v>3594</v>
      </c>
      <c r="U121" s="280" t="s">
        <v>3595</v>
      </c>
      <c r="V121" s="280" t="s">
        <v>2531</v>
      </c>
      <c r="W121" s="280" t="s">
        <v>240</v>
      </c>
      <c r="X121" s="280" t="s">
        <v>240</v>
      </c>
      <c r="Y121" s="280" t="s">
        <v>240</v>
      </c>
      <c r="Z121" s="280" t="s">
        <v>240</v>
      </c>
      <c r="AA121" s="280" t="s">
        <v>240</v>
      </c>
      <c r="AB121" s="280" t="s">
        <v>240</v>
      </c>
      <c r="AC121" s="280" t="s">
        <v>240</v>
      </c>
      <c r="AD121" s="280" t="s">
        <v>240</v>
      </c>
      <c r="AE121" s="280"/>
      <c r="AF121" s="280" t="s">
        <v>240</v>
      </c>
      <c r="AG121" s="280" t="s">
        <v>263</v>
      </c>
      <c r="AH121" s="280" t="s">
        <v>240</v>
      </c>
      <c r="AI121" s="280" t="s">
        <v>240</v>
      </c>
      <c r="AJ121" s="279">
        <v>704237</v>
      </c>
      <c r="AP121" s="223"/>
      <c r="AQ121" s="224"/>
      <c r="AR121" s="224"/>
      <c r="AS121" s="224"/>
      <c r="AT121" s="224"/>
      <c r="AU121" s="231"/>
      <c r="AV121" s="224"/>
      <c r="AW121" s="224"/>
      <c r="AX121" s="224"/>
      <c r="AY121" s="224"/>
      <c r="AZ121" s="223"/>
      <c r="BA121" s="224"/>
      <c r="BB121" s="219"/>
      <c r="BC121" s="219"/>
      <c r="BD121" s="224"/>
      <c r="BE121" s="224"/>
      <c r="BF121" s="227"/>
      <c r="BG121" s="223"/>
      <c r="BH121" s="224"/>
      <c r="BI121" s="224"/>
      <c r="BJ121" s="224"/>
      <c r="BK121" s="224"/>
      <c r="BL121" s="223"/>
      <c r="BM121" s="224"/>
      <c r="BN121" s="223"/>
      <c r="BO121" s="223"/>
      <c r="BP121" s="223"/>
      <c r="BQ121" s="223"/>
      <c r="BR121" s="223"/>
      <c r="BS121" s="224"/>
      <c r="BT121" s="219"/>
      <c r="BU121" s="229"/>
      <c r="BV121" s="219"/>
      <c r="BW121" s="219"/>
      <c r="BX121" s="224"/>
      <c r="BY121" s="224"/>
      <c r="BZ121" s="230"/>
      <c r="CA121" s="229"/>
      <c r="CB121" s="230"/>
      <c r="CC121" s="230"/>
      <c r="CD121" s="230"/>
    </row>
    <row r="122" spans="1:82" ht="45" x14ac:dyDescent="0.25">
      <c r="A122" s="279">
        <v>704240</v>
      </c>
      <c r="B122" s="280" t="s">
        <v>978</v>
      </c>
      <c r="C122" s="280" t="s">
        <v>150</v>
      </c>
      <c r="D122" s="280" t="s">
        <v>1320</v>
      </c>
      <c r="E122" s="280" t="s">
        <v>184</v>
      </c>
      <c r="F122" s="281">
        <v>35614</v>
      </c>
      <c r="G122" s="280" t="s">
        <v>2379</v>
      </c>
      <c r="H122" s="280" t="s">
        <v>1290</v>
      </c>
      <c r="I122" s="280" t="s">
        <v>263</v>
      </c>
      <c r="J122" s="280" t="s">
        <v>216</v>
      </c>
      <c r="K122" s="279">
        <v>2016</v>
      </c>
      <c r="L122" s="280" t="s">
        <v>225</v>
      </c>
      <c r="M122" s="280" t="s">
        <v>240</v>
      </c>
      <c r="N122" s="280" t="s">
        <v>240</v>
      </c>
      <c r="O122" s="280"/>
      <c r="P122" s="280"/>
      <c r="Q122" s="282">
        <v>0</v>
      </c>
      <c r="R122" s="279">
        <v>0</v>
      </c>
      <c r="S122" s="280" t="s">
        <v>3596</v>
      </c>
      <c r="T122" s="280" t="s">
        <v>3597</v>
      </c>
      <c r="U122" s="280" t="s">
        <v>2793</v>
      </c>
      <c r="V122" s="280" t="s">
        <v>2645</v>
      </c>
      <c r="W122" s="280" t="s">
        <v>240</v>
      </c>
      <c r="X122" s="280" t="s">
        <v>240</v>
      </c>
      <c r="Y122" s="280" t="s">
        <v>240</v>
      </c>
      <c r="Z122" s="280" t="s">
        <v>240</v>
      </c>
      <c r="AA122" s="280" t="s">
        <v>240</v>
      </c>
      <c r="AB122" s="280" t="s">
        <v>240</v>
      </c>
      <c r="AC122" s="280" t="s">
        <v>240</v>
      </c>
      <c r="AD122" s="280" t="s">
        <v>240</v>
      </c>
      <c r="AE122" s="280"/>
      <c r="AF122" s="280" t="s">
        <v>240</v>
      </c>
      <c r="AG122" s="280" t="s">
        <v>239</v>
      </c>
      <c r="AH122" s="280" t="s">
        <v>240</v>
      </c>
      <c r="AI122" s="280" t="s">
        <v>5192</v>
      </c>
      <c r="AJ122" s="279">
        <v>704240</v>
      </c>
      <c r="AP122" s="223"/>
      <c r="AQ122" s="224"/>
      <c r="AR122" s="224"/>
      <c r="AS122" s="224"/>
      <c r="AT122" s="224"/>
      <c r="AU122" s="225"/>
      <c r="AV122" s="224"/>
      <c r="AW122" s="224"/>
      <c r="AX122" s="224"/>
      <c r="AY122" s="224"/>
      <c r="AZ122" s="226"/>
      <c r="BA122" s="224"/>
      <c r="BB122" s="219"/>
      <c r="BC122" s="219"/>
      <c r="BD122" s="224"/>
      <c r="BE122" s="224"/>
      <c r="BF122" s="227"/>
      <c r="BG122" s="232"/>
      <c r="BH122" s="224"/>
      <c r="BI122" s="224"/>
      <c r="BJ122" s="224"/>
      <c r="BK122" s="224"/>
      <c r="BL122" s="223"/>
      <c r="BM122" s="224"/>
      <c r="BN122" s="223"/>
      <c r="BO122" s="223"/>
      <c r="BP122" s="223"/>
      <c r="BQ122" s="223"/>
      <c r="BR122" s="223"/>
      <c r="BS122" s="224"/>
      <c r="BT122" s="219"/>
      <c r="BU122" s="229"/>
      <c r="BV122" s="219"/>
      <c r="BW122" s="219"/>
      <c r="BX122" s="224"/>
      <c r="BY122" s="224"/>
      <c r="BZ122" s="230"/>
      <c r="CA122" s="229"/>
      <c r="CB122" s="230"/>
      <c r="CC122" s="230"/>
      <c r="CD122" s="230"/>
    </row>
    <row r="123" spans="1:82" ht="30" x14ac:dyDescent="0.25">
      <c r="A123" s="279">
        <v>704246</v>
      </c>
      <c r="B123" s="280" t="s">
        <v>979</v>
      </c>
      <c r="C123" s="280" t="s">
        <v>75</v>
      </c>
      <c r="D123" s="280" t="s">
        <v>1806</v>
      </c>
      <c r="E123" s="280" t="s">
        <v>184</v>
      </c>
      <c r="F123" s="281">
        <v>34216</v>
      </c>
      <c r="G123" s="280" t="s">
        <v>213</v>
      </c>
      <c r="H123" s="280" t="s">
        <v>1290</v>
      </c>
      <c r="I123" s="280" t="s">
        <v>466</v>
      </c>
      <c r="J123" s="280" t="s">
        <v>216</v>
      </c>
      <c r="K123" s="279">
        <v>2011</v>
      </c>
      <c r="L123" s="280" t="s">
        <v>213</v>
      </c>
      <c r="M123" s="280" t="s">
        <v>240</v>
      </c>
      <c r="N123" s="280" t="s">
        <v>240</v>
      </c>
      <c r="O123" s="280"/>
      <c r="P123" s="280"/>
      <c r="Q123" s="282">
        <v>0</v>
      </c>
      <c r="R123" s="290">
        <v>0</v>
      </c>
      <c r="S123" s="280" t="s">
        <v>3598</v>
      </c>
      <c r="T123" s="280" t="s">
        <v>3599</v>
      </c>
      <c r="U123" s="280" t="s">
        <v>3600</v>
      </c>
      <c r="V123" s="280" t="s">
        <v>2531</v>
      </c>
      <c r="W123" s="280" t="s">
        <v>240</v>
      </c>
      <c r="X123" s="280" t="s">
        <v>240</v>
      </c>
      <c r="Y123" s="280" t="s">
        <v>240</v>
      </c>
      <c r="Z123" s="280" t="s">
        <v>240</v>
      </c>
      <c r="AA123" s="280" t="s">
        <v>240</v>
      </c>
      <c r="AB123" s="280" t="s">
        <v>240</v>
      </c>
      <c r="AC123" s="280" t="s">
        <v>240</v>
      </c>
      <c r="AD123" s="280" t="s">
        <v>240</v>
      </c>
      <c r="AE123" s="280"/>
      <c r="AF123" s="280" t="s">
        <v>240</v>
      </c>
      <c r="AG123" s="280" t="s">
        <v>466</v>
      </c>
      <c r="AH123" s="280" t="s">
        <v>240</v>
      </c>
      <c r="AI123" s="280" t="s">
        <v>240</v>
      </c>
      <c r="AJ123" s="279">
        <v>704246</v>
      </c>
      <c r="AP123" s="223"/>
      <c r="AQ123" s="224"/>
      <c r="AR123" s="224"/>
      <c r="AS123" s="224"/>
      <c r="AT123" s="224"/>
      <c r="AU123" s="225"/>
      <c r="AV123" s="224"/>
      <c r="AW123" s="224"/>
      <c r="AX123" s="224"/>
      <c r="AY123" s="224"/>
      <c r="AZ123" s="226"/>
      <c r="BA123" s="224"/>
      <c r="BB123" s="219"/>
      <c r="BC123" s="219"/>
      <c r="BD123" s="224"/>
      <c r="BE123" s="224"/>
      <c r="BF123" s="227"/>
      <c r="BG123" s="223"/>
      <c r="BH123" s="224"/>
      <c r="BI123" s="224"/>
      <c r="BJ123" s="224"/>
      <c r="BK123" s="224"/>
      <c r="BL123" s="223"/>
      <c r="BM123" s="224"/>
      <c r="BN123" s="223"/>
      <c r="BO123" s="223"/>
      <c r="BP123" s="223"/>
      <c r="BQ123" s="223"/>
      <c r="BR123" s="223"/>
      <c r="BS123" s="224"/>
      <c r="BT123" s="219"/>
      <c r="BU123" s="229"/>
      <c r="BV123" s="219"/>
      <c r="BW123" s="219"/>
      <c r="BX123" s="224"/>
      <c r="BY123" s="224"/>
      <c r="BZ123" s="230"/>
      <c r="CA123" s="229"/>
      <c r="CB123" s="230"/>
      <c r="CC123" s="230"/>
      <c r="CD123" s="230"/>
    </row>
    <row r="124" spans="1:82" ht="45" x14ac:dyDescent="0.25">
      <c r="A124" s="279">
        <v>704283</v>
      </c>
      <c r="B124" s="280" t="s">
        <v>980</v>
      </c>
      <c r="C124" s="280" t="s">
        <v>92</v>
      </c>
      <c r="D124" s="280" t="s">
        <v>1322</v>
      </c>
      <c r="E124" s="280" t="s">
        <v>183</v>
      </c>
      <c r="F124" s="281">
        <v>36096</v>
      </c>
      <c r="G124" s="280" t="s">
        <v>213</v>
      </c>
      <c r="H124" s="280" t="s">
        <v>1290</v>
      </c>
      <c r="I124" s="280" t="s">
        <v>263</v>
      </c>
      <c r="J124" s="280" t="s">
        <v>216</v>
      </c>
      <c r="K124" s="279">
        <v>2016</v>
      </c>
      <c r="L124" s="280" t="s">
        <v>213</v>
      </c>
      <c r="M124" s="280" t="s">
        <v>240</v>
      </c>
      <c r="N124" s="280" t="s">
        <v>240</v>
      </c>
      <c r="O124" s="280"/>
      <c r="P124" s="280"/>
      <c r="Q124" s="282">
        <v>0</v>
      </c>
      <c r="R124" s="279">
        <v>0</v>
      </c>
      <c r="S124" s="280" t="s">
        <v>3601</v>
      </c>
      <c r="T124" s="280" t="s">
        <v>3572</v>
      </c>
      <c r="U124" s="280" t="s">
        <v>2750</v>
      </c>
      <c r="V124" s="280" t="s">
        <v>2672</v>
      </c>
      <c r="W124" s="280" t="s">
        <v>240</v>
      </c>
      <c r="X124" s="280" t="s">
        <v>240</v>
      </c>
      <c r="Y124" s="280" t="s">
        <v>240</v>
      </c>
      <c r="Z124" s="280" t="s">
        <v>240</v>
      </c>
      <c r="AA124" s="280" t="s">
        <v>240</v>
      </c>
      <c r="AB124" s="280" t="s">
        <v>240</v>
      </c>
      <c r="AC124" s="280" t="s">
        <v>240</v>
      </c>
      <c r="AD124" s="280" t="s">
        <v>240</v>
      </c>
      <c r="AE124" s="280"/>
      <c r="AF124" s="280" t="s">
        <v>240</v>
      </c>
      <c r="AG124" s="280" t="s">
        <v>263</v>
      </c>
      <c r="AH124" s="280" t="s">
        <v>5190</v>
      </c>
      <c r="AI124" s="280" t="s">
        <v>240</v>
      </c>
      <c r="AJ124" s="279">
        <v>704283</v>
      </c>
      <c r="AP124" s="223"/>
      <c r="AQ124" s="224"/>
      <c r="AR124" s="224"/>
      <c r="AS124" s="224"/>
      <c r="AT124" s="224"/>
      <c r="AU124" s="231"/>
      <c r="AV124" s="224"/>
      <c r="AW124" s="224"/>
      <c r="AX124" s="224"/>
      <c r="AY124" s="224"/>
      <c r="AZ124" s="223"/>
      <c r="BA124" s="224"/>
      <c r="BB124" s="224"/>
      <c r="BC124" s="224"/>
      <c r="BD124" s="224"/>
      <c r="BE124" s="224"/>
      <c r="BF124" s="227"/>
      <c r="BG124" s="224"/>
      <c r="BH124" s="224"/>
      <c r="BI124" s="224"/>
      <c r="BJ124" s="224"/>
      <c r="BK124" s="224"/>
      <c r="BL124" s="224"/>
      <c r="BM124" s="224"/>
      <c r="BN124" s="224"/>
      <c r="BO124" s="224"/>
      <c r="BP124" s="224"/>
      <c r="BQ124" s="224"/>
      <c r="BR124" s="224"/>
      <c r="BS124" s="228"/>
      <c r="BT124" s="224"/>
      <c r="BU124" s="229"/>
      <c r="BV124" s="223"/>
      <c r="BW124" s="224"/>
      <c r="BX124" s="224"/>
      <c r="BY124" s="224"/>
      <c r="BZ124"/>
      <c r="CA124" s="229"/>
      <c r="CB124"/>
      <c r="CC124"/>
      <c r="CD124"/>
    </row>
    <row r="125" spans="1:82" ht="45" x14ac:dyDescent="0.25">
      <c r="A125" s="279">
        <v>704313</v>
      </c>
      <c r="B125" s="280" t="s">
        <v>2136</v>
      </c>
      <c r="C125" s="280" t="s">
        <v>282</v>
      </c>
      <c r="D125" s="280" t="s">
        <v>2459</v>
      </c>
      <c r="E125" s="280" t="s">
        <v>183</v>
      </c>
      <c r="F125" s="281">
        <v>34274</v>
      </c>
      <c r="G125" s="280" t="s">
        <v>2380</v>
      </c>
      <c r="H125" s="280" t="s">
        <v>1290</v>
      </c>
      <c r="I125" s="280" t="s">
        <v>261</v>
      </c>
      <c r="J125" s="280" t="s">
        <v>2373</v>
      </c>
      <c r="K125" s="279">
        <v>2013</v>
      </c>
      <c r="L125" s="280" t="s">
        <v>221</v>
      </c>
      <c r="M125" s="280" t="s">
        <v>240</v>
      </c>
      <c r="N125" s="280" t="s">
        <v>240</v>
      </c>
      <c r="O125" s="280" t="str">
        <f>IFERROR(VLOOKUP(A125,'[1]معالجة التسجيل'!A$2:CW$514,101,0),"")</f>
        <v>إيقاف</v>
      </c>
      <c r="P125" s="280"/>
      <c r="Q125" s="282">
        <f>IFERROR(VLOOKUP(A125,'[1]معالجة التسجيل'!A$2:EW$514,150,0),"")</f>
        <v>0</v>
      </c>
      <c r="R125" s="279">
        <v>0</v>
      </c>
      <c r="S125" s="280" t="s">
        <v>3603</v>
      </c>
      <c r="T125" s="280" t="s">
        <v>3604</v>
      </c>
      <c r="U125" s="280" t="s">
        <v>3605</v>
      </c>
      <c r="V125" s="280" t="s">
        <v>2915</v>
      </c>
      <c r="W125" s="280" t="s">
        <v>240</v>
      </c>
      <c r="X125" s="280" t="s">
        <v>240</v>
      </c>
      <c r="Y125" s="280" t="s">
        <v>240</v>
      </c>
      <c r="Z125" s="280" t="s">
        <v>240</v>
      </c>
      <c r="AA125" s="280" t="s">
        <v>240</v>
      </c>
      <c r="AB125" s="280" t="s">
        <v>240</v>
      </c>
      <c r="AC125" s="280" t="s">
        <v>240</v>
      </c>
      <c r="AD125" s="280" t="s">
        <v>240</v>
      </c>
      <c r="AE125" s="280"/>
      <c r="AF125" s="280" t="s">
        <v>240</v>
      </c>
      <c r="AG125" s="280" t="s">
        <v>261</v>
      </c>
      <c r="AH125" s="280" t="s">
        <v>240</v>
      </c>
      <c r="AI125" s="280" t="s">
        <v>5191</v>
      </c>
      <c r="AJ125" s="279">
        <v>704313</v>
      </c>
      <c r="AP125" s="223"/>
      <c r="AQ125" s="224"/>
      <c r="AR125" s="224"/>
      <c r="AS125" s="224"/>
      <c r="AT125" s="224"/>
      <c r="AU125" s="231"/>
      <c r="AV125" s="224"/>
      <c r="AW125" s="224"/>
      <c r="AX125" s="224"/>
      <c r="AY125" s="224"/>
      <c r="AZ125" s="223"/>
      <c r="BA125" s="224"/>
      <c r="BB125" s="219"/>
      <c r="BC125" s="219"/>
      <c r="BD125" s="224"/>
      <c r="BE125" s="224"/>
      <c r="BF125" s="227"/>
      <c r="BG125" s="223"/>
      <c r="BH125" s="224"/>
      <c r="BI125" s="224"/>
      <c r="BJ125" s="224"/>
      <c r="BK125" s="224"/>
      <c r="BL125" s="223"/>
      <c r="BM125" s="224"/>
      <c r="BN125" s="223"/>
      <c r="BO125" s="223"/>
      <c r="BP125" s="223"/>
      <c r="BQ125" s="223"/>
      <c r="BR125" s="223"/>
      <c r="BS125" s="224"/>
      <c r="BT125" s="219"/>
      <c r="BU125" s="229"/>
      <c r="BV125" s="219"/>
      <c r="BW125" s="219"/>
      <c r="BX125" s="224"/>
      <c r="BY125" s="224"/>
      <c r="BZ125" s="230"/>
      <c r="CA125" s="229"/>
      <c r="CB125" s="230"/>
      <c r="CC125" s="230"/>
      <c r="CD125" s="230"/>
    </row>
    <row r="126" spans="1:82" ht="30" x14ac:dyDescent="0.25">
      <c r="A126" s="279">
        <v>704320</v>
      </c>
      <c r="B126" s="280" t="s">
        <v>981</v>
      </c>
      <c r="C126" s="280" t="s">
        <v>362</v>
      </c>
      <c r="D126" s="280" t="s">
        <v>240</v>
      </c>
      <c r="E126" s="280" t="s">
        <v>240</v>
      </c>
      <c r="F126" s="288"/>
      <c r="G126" s="280" t="s">
        <v>240</v>
      </c>
      <c r="H126" s="280" t="s">
        <v>240</v>
      </c>
      <c r="I126" s="280" t="s">
        <v>263</v>
      </c>
      <c r="J126" s="280" t="s">
        <v>240</v>
      </c>
      <c r="K126" s="288"/>
      <c r="L126" s="280" t="s">
        <v>240</v>
      </c>
      <c r="M126" s="280" t="s">
        <v>240</v>
      </c>
      <c r="N126" s="280" t="s">
        <v>240</v>
      </c>
      <c r="O126" s="280" t="str">
        <f>IFERROR(VLOOKUP(A126,'[1]معالجة التسجيل'!A$2:CW$514,101,0),"")</f>
        <v/>
      </c>
      <c r="P126" s="280"/>
      <c r="Q126" s="282">
        <v>0</v>
      </c>
      <c r="R126" s="288"/>
      <c r="S126" s="280" t="s">
        <v>240</v>
      </c>
      <c r="T126" s="280" t="s">
        <v>240</v>
      </c>
      <c r="U126" s="280" t="s">
        <v>240</v>
      </c>
      <c r="V126" s="280" t="s">
        <v>240</v>
      </c>
      <c r="W126" s="280" t="s">
        <v>240</v>
      </c>
      <c r="X126" s="280" t="s">
        <v>240</v>
      </c>
      <c r="Y126" s="280" t="s">
        <v>240</v>
      </c>
      <c r="Z126" s="280" t="s">
        <v>240</v>
      </c>
      <c r="AA126" s="280" t="s">
        <v>2044</v>
      </c>
      <c r="AB126" s="280" t="s">
        <v>2044</v>
      </c>
      <c r="AC126" s="280" t="s">
        <v>2044</v>
      </c>
      <c r="AD126" s="280" t="s">
        <v>240</v>
      </c>
      <c r="AE126" s="280" t="str">
        <f>IFERROR(VLOOKUP(A126,ورقة4!A$1:AZ$2000,51,0),"")</f>
        <v>م</v>
      </c>
      <c r="AF126" s="280" t="s">
        <v>2044</v>
      </c>
      <c r="AG126" s="280" t="s">
        <v>263</v>
      </c>
      <c r="AH126" s="280" t="s">
        <v>5190</v>
      </c>
      <c r="AI126" s="280" t="s">
        <v>240</v>
      </c>
      <c r="AJ126" s="279">
        <v>704320</v>
      </c>
      <c r="AP126" s="223"/>
      <c r="AQ126" s="224"/>
      <c r="AR126" s="224"/>
      <c r="AS126" s="224"/>
      <c r="AT126" s="224"/>
      <c r="AU126" s="231"/>
      <c r="AV126" s="224"/>
      <c r="AW126" s="224"/>
      <c r="AX126" s="224"/>
      <c r="AY126" s="224"/>
      <c r="AZ126" s="223"/>
      <c r="BA126" s="224"/>
      <c r="BB126" s="219"/>
      <c r="BC126" s="219"/>
      <c r="BD126" s="224"/>
      <c r="BE126" s="224"/>
      <c r="BF126" s="227"/>
      <c r="BG126" s="223"/>
      <c r="BH126" s="224"/>
      <c r="BI126" s="224"/>
      <c r="BJ126" s="224"/>
      <c r="BK126" s="224"/>
      <c r="BL126" s="223"/>
      <c r="BM126" s="224"/>
      <c r="BN126" s="223"/>
      <c r="BO126" s="223"/>
      <c r="BP126" s="223"/>
      <c r="BQ126" s="223"/>
      <c r="BR126" s="223"/>
      <c r="BS126" s="224"/>
      <c r="BT126" s="219"/>
      <c r="BU126" s="229"/>
      <c r="BV126" s="219"/>
      <c r="BW126" s="219"/>
      <c r="BX126" s="224"/>
      <c r="BY126" s="224"/>
      <c r="BZ126" s="230"/>
      <c r="CA126" s="229"/>
      <c r="CB126" s="230"/>
      <c r="CC126" s="230"/>
      <c r="CD126" s="230"/>
    </row>
    <row r="127" spans="1:82" ht="15" x14ac:dyDescent="0.25">
      <c r="A127" s="279">
        <v>704331</v>
      </c>
      <c r="B127" s="280" t="s">
        <v>727</v>
      </c>
      <c r="C127" s="280" t="s">
        <v>136</v>
      </c>
      <c r="D127" s="280" t="s">
        <v>240</v>
      </c>
      <c r="E127" s="280" t="s">
        <v>240</v>
      </c>
      <c r="F127" s="288"/>
      <c r="G127" s="280" t="s">
        <v>240</v>
      </c>
      <c r="H127" s="280" t="s">
        <v>240</v>
      </c>
      <c r="I127" s="280" t="s">
        <v>263</v>
      </c>
      <c r="J127" s="280" t="s">
        <v>240</v>
      </c>
      <c r="K127" s="288"/>
      <c r="L127" s="280" t="s">
        <v>240</v>
      </c>
      <c r="M127" s="280" t="s">
        <v>240</v>
      </c>
      <c r="N127" s="280" t="s">
        <v>240</v>
      </c>
      <c r="O127" s="280" t="str">
        <f>IFERROR(VLOOKUP(A127,'[1]معالجة التسجيل'!A$2:CW$514,101,0),"")</f>
        <v/>
      </c>
      <c r="P127" s="280"/>
      <c r="Q127" s="282">
        <v>0</v>
      </c>
      <c r="R127" s="288"/>
      <c r="S127" s="280" t="s">
        <v>240</v>
      </c>
      <c r="T127" s="280" t="s">
        <v>240</v>
      </c>
      <c r="U127" s="280" t="s">
        <v>240</v>
      </c>
      <c r="V127" s="280" t="s">
        <v>240</v>
      </c>
      <c r="W127" s="280" t="s">
        <v>240</v>
      </c>
      <c r="X127" s="280" t="s">
        <v>240</v>
      </c>
      <c r="Y127" s="280" t="s">
        <v>240</v>
      </c>
      <c r="Z127" s="280" t="s">
        <v>2044</v>
      </c>
      <c r="AA127" s="280" t="s">
        <v>2044</v>
      </c>
      <c r="AB127" s="280" t="s">
        <v>2044</v>
      </c>
      <c r="AC127" s="280" t="s">
        <v>2044</v>
      </c>
      <c r="AD127" s="280" t="s">
        <v>240</v>
      </c>
      <c r="AE127" s="280" t="str">
        <f>IFERROR(VLOOKUP(A127,ورقة4!A$1:AZ$2000,51,0),"")</f>
        <v>م</v>
      </c>
      <c r="AF127" s="280" t="s">
        <v>2044</v>
      </c>
      <c r="AG127" s="280" t="s">
        <v>263</v>
      </c>
      <c r="AH127" s="280" t="s">
        <v>5190</v>
      </c>
      <c r="AI127" s="280" t="s">
        <v>240</v>
      </c>
      <c r="AJ127" s="279">
        <v>704331</v>
      </c>
      <c r="AP127" s="223"/>
      <c r="AQ127" s="224"/>
      <c r="AR127" s="224"/>
      <c r="AS127" s="224"/>
      <c r="AT127" s="224"/>
      <c r="AU127" s="231"/>
      <c r="AV127" s="224"/>
      <c r="AW127" s="224"/>
      <c r="AX127" s="224"/>
      <c r="AY127" s="224"/>
      <c r="AZ127" s="223"/>
      <c r="BA127" s="224"/>
      <c r="BB127" s="219"/>
      <c r="BC127" s="219"/>
      <c r="BD127" s="224"/>
      <c r="BE127" s="224"/>
      <c r="BF127" s="227"/>
      <c r="BG127" s="223"/>
      <c r="BH127" s="224"/>
      <c r="BI127" s="224"/>
      <c r="BJ127" s="224"/>
      <c r="BK127" s="224"/>
      <c r="BL127" s="223"/>
      <c r="BM127" s="224"/>
      <c r="BN127" s="223"/>
      <c r="BO127" s="223"/>
      <c r="BP127" s="223"/>
      <c r="BQ127" s="223"/>
      <c r="BR127" s="223"/>
      <c r="BS127" s="224"/>
      <c r="BT127" s="219"/>
      <c r="BU127" s="229"/>
      <c r="BV127" s="219"/>
      <c r="BW127" s="219"/>
      <c r="BX127" s="224"/>
      <c r="BY127" s="224"/>
      <c r="BZ127" s="230"/>
      <c r="CA127" s="229"/>
      <c r="CB127" s="230"/>
      <c r="CC127" s="230"/>
      <c r="CD127" s="230"/>
    </row>
    <row r="128" spans="1:82" ht="30" x14ac:dyDescent="0.25">
      <c r="A128" s="279">
        <v>704332</v>
      </c>
      <c r="B128" s="280" t="s">
        <v>728</v>
      </c>
      <c r="C128" s="280" t="s">
        <v>114</v>
      </c>
      <c r="D128" s="280" t="s">
        <v>1435</v>
      </c>
      <c r="E128" s="280" t="s">
        <v>184</v>
      </c>
      <c r="F128" s="281">
        <v>35101</v>
      </c>
      <c r="G128" s="280" t="s">
        <v>213</v>
      </c>
      <c r="H128" s="280" t="s">
        <v>1290</v>
      </c>
      <c r="I128" s="280" t="s">
        <v>263</v>
      </c>
      <c r="J128" s="280" t="s">
        <v>216</v>
      </c>
      <c r="K128" s="279">
        <v>2015</v>
      </c>
      <c r="L128" s="280" t="s">
        <v>215</v>
      </c>
      <c r="M128" s="280" t="s">
        <v>240</v>
      </c>
      <c r="N128" s="280" t="s">
        <v>240</v>
      </c>
      <c r="O128" s="280"/>
      <c r="P128" s="280"/>
      <c r="Q128" s="282">
        <v>0</v>
      </c>
      <c r="R128" s="279">
        <v>0</v>
      </c>
      <c r="S128" s="280" t="s">
        <v>3606</v>
      </c>
      <c r="T128" s="280" t="s">
        <v>3607</v>
      </c>
      <c r="U128" s="280" t="s">
        <v>3499</v>
      </c>
      <c r="V128" s="280" t="s">
        <v>2672</v>
      </c>
      <c r="W128" s="280" t="s">
        <v>240</v>
      </c>
      <c r="X128" s="280" t="s">
        <v>240</v>
      </c>
      <c r="Y128" s="280" t="s">
        <v>240</v>
      </c>
      <c r="Z128" s="280" t="s">
        <v>240</v>
      </c>
      <c r="AA128" s="280" t="s">
        <v>240</v>
      </c>
      <c r="AB128" s="280" t="s">
        <v>2044</v>
      </c>
      <c r="AC128" s="280" t="s">
        <v>2044</v>
      </c>
      <c r="AD128" s="280" t="s">
        <v>240</v>
      </c>
      <c r="AE128" s="280"/>
      <c r="AF128" s="280" t="s">
        <v>240</v>
      </c>
      <c r="AG128" s="280" t="s">
        <v>263</v>
      </c>
      <c r="AH128" s="280" t="s">
        <v>240</v>
      </c>
      <c r="AI128" s="280" t="s">
        <v>240</v>
      </c>
      <c r="AJ128" s="279">
        <v>704332</v>
      </c>
      <c r="AP128" s="223"/>
      <c r="AQ128" s="224"/>
      <c r="AR128" s="224"/>
      <c r="AS128" s="224"/>
      <c r="AT128" s="224"/>
      <c r="AU128" s="225"/>
      <c r="AV128" s="224"/>
      <c r="AW128" s="224"/>
      <c r="AX128" s="224"/>
      <c r="AY128" s="224"/>
      <c r="AZ128" s="226"/>
      <c r="BA128" s="224"/>
      <c r="BB128" s="219"/>
      <c r="BC128" s="219"/>
      <c r="BD128" s="224"/>
      <c r="BE128" s="224"/>
      <c r="BF128" s="227"/>
      <c r="BG128" s="223"/>
      <c r="BH128" s="224"/>
      <c r="BI128" s="224"/>
      <c r="BJ128" s="224"/>
      <c r="BK128" s="224"/>
      <c r="BL128" s="223"/>
      <c r="BM128" s="224"/>
      <c r="BN128" s="223"/>
      <c r="BO128" s="223"/>
      <c r="BP128" s="223"/>
      <c r="BQ128" s="223"/>
      <c r="BR128" s="223"/>
      <c r="BS128" s="224"/>
      <c r="BT128" s="219"/>
      <c r="BU128" s="229"/>
      <c r="BV128" s="219"/>
      <c r="BW128" s="219"/>
      <c r="BX128" s="224"/>
      <c r="BY128" s="224"/>
      <c r="BZ128" s="230"/>
      <c r="CA128" s="229"/>
      <c r="CB128" s="230"/>
      <c r="CC128" s="230"/>
      <c r="CD128" s="230"/>
    </row>
    <row r="129" spans="1:82" ht="30" x14ac:dyDescent="0.25">
      <c r="A129" s="279">
        <v>704345</v>
      </c>
      <c r="B129" s="280" t="s">
        <v>982</v>
      </c>
      <c r="C129" s="280" t="s">
        <v>63</v>
      </c>
      <c r="D129" s="280" t="s">
        <v>1314</v>
      </c>
      <c r="E129" s="280" t="s">
        <v>184</v>
      </c>
      <c r="F129" s="281">
        <v>34350</v>
      </c>
      <c r="G129" s="280" t="s">
        <v>1436</v>
      </c>
      <c r="H129" s="280" t="s">
        <v>1290</v>
      </c>
      <c r="I129" s="280" t="s">
        <v>262</v>
      </c>
      <c r="J129" s="280" t="s">
        <v>216</v>
      </c>
      <c r="K129" s="279">
        <v>2013</v>
      </c>
      <c r="L129" s="280" t="s">
        <v>215</v>
      </c>
      <c r="M129" s="280" t="s">
        <v>240</v>
      </c>
      <c r="N129" s="280" t="s">
        <v>240</v>
      </c>
      <c r="O129" s="280"/>
      <c r="P129" s="280"/>
      <c r="Q129" s="282">
        <v>0</v>
      </c>
      <c r="R129" s="279">
        <v>0</v>
      </c>
      <c r="S129" s="280" t="s">
        <v>3608</v>
      </c>
      <c r="T129" s="280" t="s">
        <v>2588</v>
      </c>
      <c r="U129" s="280" t="s">
        <v>3609</v>
      </c>
      <c r="V129" s="280" t="s">
        <v>3610</v>
      </c>
      <c r="W129" s="280" t="s">
        <v>240</v>
      </c>
      <c r="X129" s="280" t="s">
        <v>240</v>
      </c>
      <c r="Y129" s="280" t="s">
        <v>240</v>
      </c>
      <c r="Z129" s="280" t="s">
        <v>240</v>
      </c>
      <c r="AA129" s="280" t="s">
        <v>240</v>
      </c>
      <c r="AB129" s="280" t="s">
        <v>240</v>
      </c>
      <c r="AC129" s="280" t="s">
        <v>240</v>
      </c>
      <c r="AD129" s="280" t="s">
        <v>240</v>
      </c>
      <c r="AE129" s="280"/>
      <c r="AF129" s="280" t="s">
        <v>240</v>
      </c>
      <c r="AG129" s="280" t="s">
        <v>262</v>
      </c>
      <c r="AH129" s="280" t="s">
        <v>5190</v>
      </c>
      <c r="AI129" s="280" t="s">
        <v>240</v>
      </c>
      <c r="AJ129" s="279">
        <v>704345</v>
      </c>
      <c r="AP129" s="223"/>
      <c r="AQ129" s="224"/>
      <c r="AR129" s="224"/>
      <c r="AS129" s="224"/>
      <c r="AT129" s="224"/>
      <c r="AU129" s="227"/>
      <c r="AV129" s="224"/>
      <c r="AW129" s="224"/>
      <c r="AX129" s="224"/>
      <c r="AY129" s="224"/>
      <c r="AZ129" s="227"/>
      <c r="BA129" s="224"/>
      <c r="BB129" s="224"/>
      <c r="BC129" s="224"/>
      <c r="BD129" s="224"/>
      <c r="BE129" s="224"/>
      <c r="BF129" s="227"/>
      <c r="BG129" s="224"/>
      <c r="BH129" s="224"/>
      <c r="BI129" s="224"/>
      <c r="BJ129" s="224"/>
      <c r="BK129" s="224"/>
      <c r="BL129" s="224"/>
      <c r="BM129" s="224"/>
      <c r="BN129" s="224"/>
      <c r="BO129" s="224"/>
      <c r="BP129" s="224"/>
      <c r="BQ129" s="224"/>
      <c r="BR129" s="224"/>
      <c r="BS129" s="228"/>
      <c r="BT129" s="224"/>
      <c r="BU129" s="229"/>
      <c r="BV129" s="223"/>
      <c r="BW129" s="224"/>
      <c r="BX129" s="224"/>
      <c r="BY129" s="224"/>
      <c r="BZ129"/>
      <c r="CA129" s="229"/>
      <c r="CB129"/>
      <c r="CC129"/>
      <c r="CD129"/>
    </row>
    <row r="130" spans="1:82" ht="45" x14ac:dyDescent="0.25">
      <c r="A130" s="279">
        <v>704346</v>
      </c>
      <c r="B130" s="280" t="s">
        <v>327</v>
      </c>
      <c r="C130" s="280" t="s">
        <v>352</v>
      </c>
      <c r="D130" s="280" t="s">
        <v>1291</v>
      </c>
      <c r="E130" s="280" t="s">
        <v>184</v>
      </c>
      <c r="F130" s="281">
        <v>30645</v>
      </c>
      <c r="G130" s="280" t="s">
        <v>213</v>
      </c>
      <c r="H130" s="280" t="s">
        <v>1290</v>
      </c>
      <c r="I130" s="280" t="s">
        <v>263</v>
      </c>
      <c r="J130" s="280" t="s">
        <v>216</v>
      </c>
      <c r="K130" s="279">
        <v>2000</v>
      </c>
      <c r="L130" s="280" t="s">
        <v>215</v>
      </c>
      <c r="M130" s="280" t="s">
        <v>240</v>
      </c>
      <c r="N130" s="280" t="s">
        <v>240</v>
      </c>
      <c r="O130" s="280"/>
      <c r="P130" s="280"/>
      <c r="Q130" s="282">
        <v>0</v>
      </c>
      <c r="R130" s="290">
        <v>0</v>
      </c>
      <c r="S130" s="280" t="s">
        <v>3611</v>
      </c>
      <c r="T130" s="280" t="s">
        <v>3612</v>
      </c>
      <c r="U130" s="280" t="s">
        <v>2997</v>
      </c>
      <c r="V130" s="280" t="s">
        <v>2531</v>
      </c>
      <c r="W130" s="280" t="s">
        <v>240</v>
      </c>
      <c r="X130" s="280" t="s">
        <v>240</v>
      </c>
      <c r="Y130" s="280" t="s">
        <v>240</v>
      </c>
      <c r="Z130" s="280" t="s">
        <v>240</v>
      </c>
      <c r="AA130" s="280" t="s">
        <v>240</v>
      </c>
      <c r="AB130" s="280" t="s">
        <v>240</v>
      </c>
      <c r="AC130" s="280" t="s">
        <v>240</v>
      </c>
      <c r="AD130" s="280" t="s">
        <v>240</v>
      </c>
      <c r="AE130" s="280"/>
      <c r="AF130" s="280" t="s">
        <v>240</v>
      </c>
      <c r="AG130" s="280" t="s">
        <v>239</v>
      </c>
      <c r="AH130" s="280" t="s">
        <v>240</v>
      </c>
      <c r="AI130" s="280" t="s">
        <v>5192</v>
      </c>
      <c r="AJ130" s="279">
        <v>704346</v>
      </c>
      <c r="AP130" s="223"/>
      <c r="AQ130" s="224"/>
      <c r="AR130" s="224"/>
      <c r="AS130" s="224"/>
      <c r="AT130" s="224"/>
      <c r="AU130" s="225"/>
      <c r="AV130" s="224"/>
      <c r="AW130" s="224"/>
      <c r="AX130" s="224"/>
      <c r="AY130" s="224"/>
      <c r="AZ130" s="226"/>
      <c r="BA130" s="224"/>
      <c r="BB130" s="219"/>
      <c r="BC130" s="219"/>
      <c r="BD130" s="224"/>
      <c r="BE130" s="224"/>
      <c r="BF130" s="227"/>
      <c r="BG130" s="223"/>
      <c r="BH130" s="224"/>
      <c r="BI130" s="224"/>
      <c r="BJ130" s="224"/>
      <c r="BK130" s="224"/>
      <c r="BL130" s="223"/>
      <c r="BM130" s="224"/>
      <c r="BN130" s="223"/>
      <c r="BO130" s="223"/>
      <c r="BP130" s="223"/>
      <c r="BQ130" s="223"/>
      <c r="BR130" s="223"/>
      <c r="BS130" s="224"/>
      <c r="BT130" s="219"/>
      <c r="BU130" s="229"/>
      <c r="BV130" s="219"/>
      <c r="BW130" s="219"/>
      <c r="BX130" s="224"/>
      <c r="BY130" s="224"/>
      <c r="BZ130" s="230"/>
      <c r="CA130" s="229"/>
      <c r="CB130" s="230"/>
      <c r="CC130" s="230"/>
      <c r="CD130" s="230"/>
    </row>
    <row r="131" spans="1:82" ht="30" x14ac:dyDescent="0.25">
      <c r="A131" s="279">
        <v>704360</v>
      </c>
      <c r="B131" s="280" t="s">
        <v>645</v>
      </c>
      <c r="C131" s="280" t="s">
        <v>89</v>
      </c>
      <c r="D131" s="280" t="s">
        <v>1427</v>
      </c>
      <c r="E131" s="280" t="s">
        <v>183</v>
      </c>
      <c r="F131" s="281">
        <v>32540</v>
      </c>
      <c r="G131" s="280" t="s">
        <v>222</v>
      </c>
      <c r="H131" s="280" t="s">
        <v>1290</v>
      </c>
      <c r="I131" s="280" t="s">
        <v>239</v>
      </c>
      <c r="J131" s="280" t="s">
        <v>216</v>
      </c>
      <c r="K131" s="279">
        <v>2008</v>
      </c>
      <c r="L131" s="280" t="s">
        <v>222</v>
      </c>
      <c r="M131" s="280" t="s">
        <v>240</v>
      </c>
      <c r="N131" s="280" t="s">
        <v>240</v>
      </c>
      <c r="O131" s="280"/>
      <c r="P131" s="280"/>
      <c r="Q131" s="282">
        <v>0</v>
      </c>
      <c r="R131" s="282"/>
      <c r="S131" s="280" t="s">
        <v>3616</v>
      </c>
      <c r="T131" s="280" t="s">
        <v>3617</v>
      </c>
      <c r="U131" s="280" t="s">
        <v>3499</v>
      </c>
      <c r="V131" s="280" t="s">
        <v>2645</v>
      </c>
      <c r="W131" s="280" t="s">
        <v>240</v>
      </c>
      <c r="X131" s="280" t="s">
        <v>240</v>
      </c>
      <c r="Y131" s="280" t="s">
        <v>240</v>
      </c>
      <c r="Z131" s="280" t="s">
        <v>240</v>
      </c>
      <c r="AA131" s="280" t="s">
        <v>240</v>
      </c>
      <c r="AB131" s="280" t="s">
        <v>240</v>
      </c>
      <c r="AC131" s="280" t="s">
        <v>240</v>
      </c>
      <c r="AD131" s="280" t="s">
        <v>240</v>
      </c>
      <c r="AE131" s="280"/>
      <c r="AF131" s="280" t="s">
        <v>240</v>
      </c>
      <c r="AG131" s="280" t="s">
        <v>466</v>
      </c>
      <c r="AH131" s="280" t="s">
        <v>240</v>
      </c>
      <c r="AI131" s="280" t="s">
        <v>240</v>
      </c>
      <c r="AJ131" s="279">
        <v>704360</v>
      </c>
      <c r="AP131" s="223"/>
      <c r="AQ131" s="224"/>
      <c r="AR131" s="224"/>
      <c r="AS131" s="224"/>
      <c r="AT131" s="224"/>
      <c r="AU131" s="225"/>
      <c r="AV131" s="224"/>
      <c r="AW131" s="224"/>
      <c r="AX131" s="224"/>
      <c r="AY131" s="224"/>
      <c r="AZ131" s="226"/>
      <c r="BA131" s="224"/>
      <c r="BB131" s="219"/>
      <c r="BC131" s="219"/>
      <c r="BD131" s="224"/>
      <c r="BE131" s="224"/>
      <c r="BF131" s="227"/>
      <c r="BG131" s="223"/>
      <c r="BH131" s="224"/>
      <c r="BI131" s="224"/>
      <c r="BJ131" s="224"/>
      <c r="BK131" s="224"/>
      <c r="BL131" s="223"/>
      <c r="BM131" s="224"/>
      <c r="BN131" s="223"/>
      <c r="BO131" s="223"/>
      <c r="BP131" s="223"/>
      <c r="BQ131" s="223"/>
      <c r="BR131" s="223"/>
      <c r="BS131" s="224"/>
      <c r="BT131" s="219"/>
      <c r="BU131" s="229"/>
      <c r="BV131" s="219"/>
      <c r="BW131" s="219"/>
      <c r="BX131" s="224"/>
      <c r="BY131" s="224"/>
      <c r="BZ131" s="230"/>
      <c r="CA131" s="229"/>
      <c r="CB131" s="230"/>
      <c r="CC131" s="230"/>
      <c r="CD131" s="230"/>
    </row>
    <row r="132" spans="1:82" ht="45" x14ac:dyDescent="0.25">
      <c r="A132" s="279">
        <v>704401</v>
      </c>
      <c r="B132" s="280" t="s">
        <v>983</v>
      </c>
      <c r="C132" s="280" t="s">
        <v>778</v>
      </c>
      <c r="D132" s="280" t="s">
        <v>1702</v>
      </c>
      <c r="E132" s="280" t="s">
        <v>184</v>
      </c>
      <c r="F132" s="281">
        <v>36182</v>
      </c>
      <c r="G132" s="280" t="s">
        <v>213</v>
      </c>
      <c r="H132" s="280" t="s">
        <v>1290</v>
      </c>
      <c r="I132" s="280" t="s">
        <v>239</v>
      </c>
      <c r="J132" s="280" t="s">
        <v>216</v>
      </c>
      <c r="K132" s="279">
        <v>2016</v>
      </c>
      <c r="L132" s="280" t="s">
        <v>213</v>
      </c>
      <c r="M132" s="280" t="s">
        <v>240</v>
      </c>
      <c r="N132" s="280" t="s">
        <v>240</v>
      </c>
      <c r="O132" s="280"/>
      <c r="P132" s="280"/>
      <c r="Q132" s="282">
        <v>0</v>
      </c>
      <c r="R132" s="279">
        <v>0</v>
      </c>
      <c r="S132" s="280" t="s">
        <v>3618</v>
      </c>
      <c r="T132" s="280" t="s">
        <v>3619</v>
      </c>
      <c r="U132" s="280" t="s">
        <v>2700</v>
      </c>
      <c r="V132" s="280" t="s">
        <v>2531</v>
      </c>
      <c r="W132" s="280" t="s">
        <v>240</v>
      </c>
      <c r="X132" s="280" t="s">
        <v>240</v>
      </c>
      <c r="Y132" s="280" t="s">
        <v>240</v>
      </c>
      <c r="Z132" s="280" t="s">
        <v>240</v>
      </c>
      <c r="AA132" s="280" t="s">
        <v>240</v>
      </c>
      <c r="AB132" s="280" t="s">
        <v>240</v>
      </c>
      <c r="AC132" s="280" t="s">
        <v>240</v>
      </c>
      <c r="AD132" s="280" t="s">
        <v>240</v>
      </c>
      <c r="AE132" s="280"/>
      <c r="AF132" s="280" t="s">
        <v>240</v>
      </c>
      <c r="AG132" s="280" t="s">
        <v>466</v>
      </c>
      <c r="AH132" s="280" t="s">
        <v>240</v>
      </c>
      <c r="AI132" s="280" t="s">
        <v>240</v>
      </c>
      <c r="AJ132" s="279">
        <v>704401</v>
      </c>
      <c r="AP132" s="223"/>
      <c r="AQ132" s="224"/>
      <c r="AR132" s="224"/>
      <c r="AS132" s="224"/>
      <c r="AT132" s="224"/>
      <c r="AU132" s="225"/>
      <c r="AV132" s="224"/>
      <c r="AW132" s="224"/>
      <c r="AX132" s="224"/>
      <c r="AY132" s="224"/>
      <c r="AZ132" s="226"/>
      <c r="BA132" s="224"/>
      <c r="BB132" s="219"/>
      <c r="BC132" s="219"/>
      <c r="BD132" s="224"/>
      <c r="BE132" s="224"/>
      <c r="BF132" s="227"/>
      <c r="BG132" s="223"/>
      <c r="BH132" s="224"/>
      <c r="BI132" s="224"/>
      <c r="BJ132" s="224"/>
      <c r="BK132" s="224"/>
      <c r="BL132" s="223"/>
      <c r="BM132" s="224"/>
      <c r="BN132" s="223"/>
      <c r="BO132" s="223"/>
      <c r="BP132" s="223"/>
      <c r="BQ132" s="223"/>
      <c r="BR132" s="223"/>
      <c r="BS132" s="224"/>
      <c r="BT132" s="219"/>
      <c r="BU132" s="229"/>
      <c r="BV132" s="219"/>
      <c r="BW132" s="219"/>
      <c r="BX132" s="224"/>
      <c r="BY132" s="224"/>
      <c r="BZ132" s="230"/>
      <c r="CA132" s="229"/>
      <c r="CB132" s="230"/>
      <c r="CC132" s="230"/>
      <c r="CD132" s="230"/>
    </row>
    <row r="133" spans="1:82" ht="30" x14ac:dyDescent="0.25">
      <c r="A133" s="279">
        <v>704430</v>
      </c>
      <c r="B133" s="280" t="s">
        <v>984</v>
      </c>
      <c r="C133" s="280" t="s">
        <v>148</v>
      </c>
      <c r="D133" s="280" t="s">
        <v>1438</v>
      </c>
      <c r="E133" s="280" t="s">
        <v>183</v>
      </c>
      <c r="F133" s="281">
        <v>33644</v>
      </c>
      <c r="G133" s="280" t="s">
        <v>1439</v>
      </c>
      <c r="H133" s="280" t="s">
        <v>1290</v>
      </c>
      <c r="I133" s="280" t="s">
        <v>239</v>
      </c>
      <c r="J133" s="280" t="s">
        <v>216</v>
      </c>
      <c r="K133" s="279">
        <v>2015</v>
      </c>
      <c r="L133" s="280" t="s">
        <v>213</v>
      </c>
      <c r="M133" s="280" t="s">
        <v>240</v>
      </c>
      <c r="N133" s="280" t="s">
        <v>240</v>
      </c>
      <c r="O133" s="280"/>
      <c r="P133" s="280"/>
      <c r="Q133" s="282">
        <v>0</v>
      </c>
      <c r="R133" s="279">
        <v>0</v>
      </c>
      <c r="S133" s="280" t="s">
        <v>3621</v>
      </c>
      <c r="T133" s="280" t="s">
        <v>3622</v>
      </c>
      <c r="U133" s="280" t="s">
        <v>3623</v>
      </c>
      <c r="V133" s="280" t="s">
        <v>2597</v>
      </c>
      <c r="W133" s="280" t="s">
        <v>240</v>
      </c>
      <c r="X133" s="280" t="s">
        <v>240</v>
      </c>
      <c r="Y133" s="280" t="s">
        <v>240</v>
      </c>
      <c r="Z133" s="280" t="s">
        <v>240</v>
      </c>
      <c r="AA133" s="280" t="s">
        <v>240</v>
      </c>
      <c r="AB133" s="280" t="s">
        <v>240</v>
      </c>
      <c r="AC133" s="280" t="s">
        <v>240</v>
      </c>
      <c r="AD133" s="280" t="s">
        <v>240</v>
      </c>
      <c r="AE133" s="280"/>
      <c r="AF133" s="280" t="s">
        <v>240</v>
      </c>
      <c r="AG133" s="280" t="s">
        <v>466</v>
      </c>
      <c r="AH133" s="280" t="s">
        <v>240</v>
      </c>
      <c r="AI133" s="280" t="s">
        <v>240</v>
      </c>
      <c r="AJ133" s="279">
        <v>704430</v>
      </c>
      <c r="AP133" s="223"/>
      <c r="AQ133" s="224"/>
      <c r="AR133" s="224"/>
      <c r="AS133" s="224"/>
      <c r="AT133" s="224"/>
      <c r="AU133" s="225"/>
      <c r="AV133" s="224"/>
      <c r="AW133" s="224"/>
      <c r="AX133" s="224"/>
      <c r="AY133" s="224"/>
      <c r="AZ133" s="226"/>
      <c r="BA133" s="224"/>
      <c r="BB133" s="219"/>
      <c r="BC133" s="219"/>
      <c r="BD133" s="224"/>
      <c r="BE133" s="224"/>
      <c r="BF133" s="227"/>
      <c r="BG133" s="223"/>
      <c r="BH133" s="224"/>
      <c r="BI133" s="224"/>
      <c r="BJ133" s="224"/>
      <c r="BK133" s="224"/>
      <c r="BL133" s="223"/>
      <c r="BM133" s="224"/>
      <c r="BN133" s="223"/>
      <c r="BO133" s="223"/>
      <c r="BP133" s="223"/>
      <c r="BQ133" s="223"/>
      <c r="BR133" s="223"/>
      <c r="BS133" s="224"/>
      <c r="BT133" s="219"/>
      <c r="BU133" s="229"/>
      <c r="BV133" s="219"/>
      <c r="BW133" s="219"/>
      <c r="BX133" s="224"/>
      <c r="BY133" s="224"/>
      <c r="BZ133" s="230"/>
      <c r="CA133" s="229"/>
      <c r="CB133" s="230"/>
      <c r="CC133" s="230"/>
      <c r="CD133" s="230"/>
    </row>
    <row r="134" spans="1:82" ht="30" x14ac:dyDescent="0.25">
      <c r="A134" s="279">
        <v>704434</v>
      </c>
      <c r="B134" s="280" t="s">
        <v>985</v>
      </c>
      <c r="C134" s="280" t="s">
        <v>326</v>
      </c>
      <c r="D134" s="280" t="s">
        <v>1338</v>
      </c>
      <c r="E134" s="280" t="s">
        <v>183</v>
      </c>
      <c r="F134" s="281">
        <v>35951</v>
      </c>
      <c r="G134" s="280" t="s">
        <v>213</v>
      </c>
      <c r="H134" s="280" t="s">
        <v>1290</v>
      </c>
      <c r="I134" s="280" t="s">
        <v>263</v>
      </c>
      <c r="J134" s="280" t="s">
        <v>216</v>
      </c>
      <c r="K134" s="279">
        <v>2015</v>
      </c>
      <c r="L134" s="280" t="s">
        <v>213</v>
      </c>
      <c r="M134" s="280" t="s">
        <v>240</v>
      </c>
      <c r="N134" s="280" t="s">
        <v>240</v>
      </c>
      <c r="O134" s="280"/>
      <c r="P134" s="280"/>
      <c r="Q134" s="282">
        <v>0</v>
      </c>
      <c r="R134" s="279">
        <v>0</v>
      </c>
      <c r="S134" s="280" t="s">
        <v>3624</v>
      </c>
      <c r="T134" s="280" t="s">
        <v>3625</v>
      </c>
      <c r="U134" s="280" t="s">
        <v>3626</v>
      </c>
      <c r="V134" s="280" t="s">
        <v>2531</v>
      </c>
      <c r="W134" s="280" t="s">
        <v>240</v>
      </c>
      <c r="X134" s="280" t="s">
        <v>240</v>
      </c>
      <c r="Y134" s="280" t="s">
        <v>240</v>
      </c>
      <c r="Z134" s="280" t="s">
        <v>240</v>
      </c>
      <c r="AA134" s="280" t="s">
        <v>240</v>
      </c>
      <c r="AB134" s="280" t="s">
        <v>240</v>
      </c>
      <c r="AC134" s="280" t="s">
        <v>240</v>
      </c>
      <c r="AD134" s="280" t="s">
        <v>240</v>
      </c>
      <c r="AE134" s="280"/>
      <c r="AF134" s="280" t="s">
        <v>240</v>
      </c>
      <c r="AG134" s="280" t="s">
        <v>263</v>
      </c>
      <c r="AH134" s="280" t="s">
        <v>240</v>
      </c>
      <c r="AI134" s="280" t="s">
        <v>240</v>
      </c>
      <c r="AJ134" s="279">
        <v>704434</v>
      </c>
      <c r="AP134" s="223"/>
      <c r="AQ134" s="224"/>
      <c r="AR134" s="224"/>
      <c r="AS134" s="224"/>
      <c r="AT134" s="224"/>
      <c r="AU134" s="225"/>
      <c r="AV134" s="224"/>
      <c r="AW134" s="224"/>
      <c r="AX134" s="224"/>
      <c r="AY134" s="224"/>
      <c r="AZ134" s="226"/>
      <c r="BA134" s="224"/>
      <c r="BB134" s="224"/>
      <c r="BC134" s="224"/>
      <c r="BD134" s="224"/>
      <c r="BE134" s="224"/>
      <c r="BF134" s="227"/>
      <c r="BG134" s="224"/>
      <c r="BH134" s="224"/>
      <c r="BI134" s="224"/>
      <c r="BJ134" s="224"/>
      <c r="BK134" s="224"/>
      <c r="BL134" s="224"/>
      <c r="BM134" s="224"/>
      <c r="BN134" s="224"/>
      <c r="BO134" s="224"/>
      <c r="BP134" s="224"/>
      <c r="BQ134" s="224"/>
      <c r="BR134" s="224"/>
      <c r="BS134" s="228"/>
      <c r="BT134" s="224"/>
      <c r="BU134" s="229"/>
      <c r="BV134" s="223"/>
      <c r="BW134" s="224"/>
      <c r="BX134" s="224"/>
      <c r="BY134" s="224"/>
      <c r="BZ134"/>
      <c r="CA134" s="229"/>
      <c r="CB134"/>
      <c r="CC134"/>
      <c r="CD134"/>
    </row>
    <row r="135" spans="1:82" ht="30" x14ac:dyDescent="0.25">
      <c r="A135" s="279">
        <v>704443</v>
      </c>
      <c r="B135" s="280" t="s">
        <v>986</v>
      </c>
      <c r="C135" s="280" t="s">
        <v>107</v>
      </c>
      <c r="D135" s="280" t="s">
        <v>1440</v>
      </c>
      <c r="E135" s="280" t="s">
        <v>184</v>
      </c>
      <c r="F135" s="281">
        <v>35132</v>
      </c>
      <c r="G135" s="280" t="s">
        <v>213</v>
      </c>
      <c r="H135" s="280" t="s">
        <v>1290</v>
      </c>
      <c r="I135" s="280" t="s">
        <v>263</v>
      </c>
      <c r="J135" s="280" t="s">
        <v>216</v>
      </c>
      <c r="K135" s="279">
        <v>2016</v>
      </c>
      <c r="L135" s="280" t="s">
        <v>215</v>
      </c>
      <c r="M135" s="280" t="s">
        <v>240</v>
      </c>
      <c r="N135" s="280" t="s">
        <v>240</v>
      </c>
      <c r="O135" s="280"/>
      <c r="P135" s="280"/>
      <c r="Q135" s="282">
        <v>0</v>
      </c>
      <c r="R135" s="279">
        <v>0</v>
      </c>
      <c r="S135" s="280" t="s">
        <v>3627</v>
      </c>
      <c r="T135" s="280" t="s">
        <v>3628</v>
      </c>
      <c r="U135" s="280" t="s">
        <v>3629</v>
      </c>
      <c r="V135" s="280" t="s">
        <v>2672</v>
      </c>
      <c r="W135" s="280" t="s">
        <v>240</v>
      </c>
      <c r="X135" s="280" t="s">
        <v>240</v>
      </c>
      <c r="Y135" s="280" t="s">
        <v>240</v>
      </c>
      <c r="Z135" s="280" t="s">
        <v>240</v>
      </c>
      <c r="AA135" s="280" t="s">
        <v>240</v>
      </c>
      <c r="AB135" s="280" t="s">
        <v>240</v>
      </c>
      <c r="AC135" s="280" t="s">
        <v>240</v>
      </c>
      <c r="AD135" s="280" t="s">
        <v>240</v>
      </c>
      <c r="AE135" s="280"/>
      <c r="AF135" s="280" t="s">
        <v>240</v>
      </c>
      <c r="AG135" s="280" t="s">
        <v>263</v>
      </c>
      <c r="AH135" s="280" t="s">
        <v>240</v>
      </c>
      <c r="AI135" s="280" t="s">
        <v>240</v>
      </c>
      <c r="AJ135" s="279">
        <v>704443</v>
      </c>
      <c r="AP135" s="223"/>
      <c r="AQ135" s="224"/>
      <c r="AR135" s="224"/>
      <c r="AS135" s="224"/>
      <c r="AT135" s="224"/>
      <c r="AU135" s="225"/>
      <c r="AV135" s="224"/>
      <c r="AW135" s="224"/>
      <c r="AX135" s="224"/>
      <c r="AY135" s="224"/>
      <c r="AZ135" s="226"/>
      <c r="BA135" s="224"/>
      <c r="BB135" s="219"/>
      <c r="BC135" s="219"/>
      <c r="BD135" s="224"/>
      <c r="BE135" s="224"/>
      <c r="BF135" s="227"/>
      <c r="BG135" s="223"/>
      <c r="BH135" s="224"/>
      <c r="BI135" s="224"/>
      <c r="BJ135" s="224"/>
      <c r="BK135" s="224"/>
      <c r="BL135" s="223"/>
      <c r="BM135" s="224"/>
      <c r="BN135" s="223"/>
      <c r="BO135" s="223"/>
      <c r="BP135" s="223"/>
      <c r="BQ135" s="223"/>
      <c r="BR135" s="223"/>
      <c r="BS135" s="224"/>
      <c r="BT135" s="219"/>
      <c r="BU135" s="229"/>
      <c r="BV135" s="219"/>
      <c r="BW135" s="219"/>
      <c r="BX135" s="224"/>
      <c r="BY135" s="224"/>
      <c r="BZ135" s="230"/>
      <c r="CA135" s="229"/>
      <c r="CB135" s="230"/>
      <c r="CC135" s="230"/>
      <c r="CD135" s="230"/>
    </row>
    <row r="136" spans="1:82" ht="75" x14ac:dyDescent="0.25">
      <c r="A136" s="279">
        <v>704570</v>
      </c>
      <c r="B136" s="280" t="s">
        <v>987</v>
      </c>
      <c r="C136" s="280" t="s">
        <v>299</v>
      </c>
      <c r="D136" s="280" t="s">
        <v>1442</v>
      </c>
      <c r="E136" s="280" t="s">
        <v>183</v>
      </c>
      <c r="F136" s="289">
        <v>36014</v>
      </c>
      <c r="G136" s="280" t="s">
        <v>213</v>
      </c>
      <c r="H136" s="280" t="s">
        <v>1290</v>
      </c>
      <c r="I136" s="280" t="s">
        <v>262</v>
      </c>
      <c r="J136" s="280" t="s">
        <v>216</v>
      </c>
      <c r="K136" s="290">
        <v>2016</v>
      </c>
      <c r="L136" s="280" t="s">
        <v>213</v>
      </c>
      <c r="M136" s="280" t="s">
        <v>240</v>
      </c>
      <c r="N136" s="280" t="s">
        <v>240</v>
      </c>
      <c r="O136" s="280"/>
      <c r="P136" s="280"/>
      <c r="Q136" s="282">
        <v>0</v>
      </c>
      <c r="R136" s="290">
        <v>0</v>
      </c>
      <c r="S136" s="280" t="s">
        <v>3630</v>
      </c>
      <c r="T136" s="280" t="s">
        <v>3631</v>
      </c>
      <c r="U136" s="280" t="s">
        <v>3632</v>
      </c>
      <c r="V136" s="280" t="s">
        <v>2531</v>
      </c>
      <c r="W136" s="280" t="s">
        <v>240</v>
      </c>
      <c r="X136" s="280" t="s">
        <v>240</v>
      </c>
      <c r="Y136" s="280" t="s">
        <v>240</v>
      </c>
      <c r="Z136" s="280" t="s">
        <v>240</v>
      </c>
      <c r="AA136" s="280" t="s">
        <v>240</v>
      </c>
      <c r="AB136" s="280" t="s">
        <v>240</v>
      </c>
      <c r="AC136" s="280" t="s">
        <v>240</v>
      </c>
      <c r="AD136" s="280" t="s">
        <v>4495</v>
      </c>
      <c r="AE136" s="280"/>
      <c r="AF136" s="280" t="s">
        <v>240</v>
      </c>
      <c r="AG136" s="280" t="s">
        <v>468</v>
      </c>
      <c r="AH136" s="280" t="s">
        <v>5190</v>
      </c>
      <c r="AI136" s="280" t="s">
        <v>5194</v>
      </c>
      <c r="AJ136" s="279">
        <v>704570</v>
      </c>
      <c r="AP136" s="223"/>
      <c r="AQ136" s="224"/>
      <c r="AR136" s="224"/>
      <c r="AS136" s="224"/>
      <c r="AT136" s="224"/>
      <c r="AU136" s="225"/>
      <c r="AV136" s="224"/>
      <c r="AW136" s="224"/>
      <c r="AX136" s="224"/>
      <c r="AY136" s="224"/>
      <c r="AZ136" s="226"/>
      <c r="BA136" s="224"/>
      <c r="BB136" s="219"/>
      <c r="BC136" s="219"/>
      <c r="BD136" s="224"/>
      <c r="BE136" s="224"/>
      <c r="BF136" s="227"/>
      <c r="BG136" s="223"/>
      <c r="BH136" s="224"/>
      <c r="BI136" s="224"/>
      <c r="BJ136" s="224"/>
      <c r="BK136" s="224"/>
      <c r="BL136" s="223"/>
      <c r="BM136" s="224"/>
      <c r="BN136" s="223"/>
      <c r="BO136" s="223"/>
      <c r="BP136" s="223"/>
      <c r="BQ136" s="223"/>
      <c r="BR136" s="223"/>
      <c r="BS136" s="224"/>
      <c r="BT136" s="219"/>
      <c r="BU136" s="229"/>
      <c r="BV136" s="219"/>
      <c r="BW136" s="219"/>
      <c r="BX136" s="224"/>
      <c r="BY136" s="224"/>
      <c r="BZ136" s="230"/>
      <c r="CA136" s="229"/>
      <c r="CB136" s="230"/>
      <c r="CC136" s="230"/>
      <c r="CD136" s="230"/>
    </row>
    <row r="137" spans="1:82" ht="30" x14ac:dyDescent="0.25">
      <c r="A137" s="279">
        <v>704599</v>
      </c>
      <c r="B137" s="280" t="s">
        <v>988</v>
      </c>
      <c r="C137" s="280" t="s">
        <v>65</v>
      </c>
      <c r="D137" s="280" t="s">
        <v>1837</v>
      </c>
      <c r="E137" s="280" t="s">
        <v>183</v>
      </c>
      <c r="F137" s="281">
        <v>35918</v>
      </c>
      <c r="G137" s="280" t="s">
        <v>1350</v>
      </c>
      <c r="H137" s="280" t="s">
        <v>1290</v>
      </c>
      <c r="I137" s="280" t="s">
        <v>466</v>
      </c>
      <c r="J137" s="280" t="s">
        <v>216</v>
      </c>
      <c r="K137" s="279">
        <v>2016</v>
      </c>
      <c r="L137" s="280" t="s">
        <v>213</v>
      </c>
      <c r="M137" s="280" t="s">
        <v>240</v>
      </c>
      <c r="N137" s="280" t="s">
        <v>240</v>
      </c>
      <c r="O137" s="280"/>
      <c r="P137" s="280"/>
      <c r="Q137" s="282">
        <v>0</v>
      </c>
      <c r="R137" s="290">
        <v>0</v>
      </c>
      <c r="S137" s="280" t="s">
        <v>3142</v>
      </c>
      <c r="T137" s="280" t="s">
        <v>2576</v>
      </c>
      <c r="U137" s="280" t="s">
        <v>3143</v>
      </c>
      <c r="V137" s="280" t="s">
        <v>3048</v>
      </c>
      <c r="W137" s="280" t="s">
        <v>240</v>
      </c>
      <c r="X137" s="280" t="s">
        <v>240</v>
      </c>
      <c r="Y137" s="280" t="s">
        <v>240</v>
      </c>
      <c r="Z137" s="280" t="s">
        <v>240</v>
      </c>
      <c r="AA137" s="280" t="s">
        <v>240</v>
      </c>
      <c r="AB137" s="280" t="s">
        <v>240</v>
      </c>
      <c r="AC137" s="280" t="s">
        <v>240</v>
      </c>
      <c r="AD137" s="280" t="s">
        <v>240</v>
      </c>
      <c r="AE137" s="280"/>
      <c r="AF137" s="280" t="s">
        <v>240</v>
      </c>
      <c r="AG137" s="280" t="s">
        <v>466</v>
      </c>
      <c r="AH137" s="280" t="s">
        <v>240</v>
      </c>
      <c r="AI137" s="280" t="s">
        <v>240</v>
      </c>
      <c r="AJ137" s="279">
        <v>704599</v>
      </c>
      <c r="AP137" s="223"/>
      <c r="AQ137" s="224"/>
      <c r="AR137" s="224"/>
      <c r="AS137" s="224"/>
      <c r="AT137" s="224"/>
      <c r="AU137" s="225"/>
      <c r="AV137" s="224"/>
      <c r="AW137" s="224"/>
      <c r="AX137" s="224"/>
      <c r="AY137" s="224"/>
      <c r="AZ137" s="226"/>
      <c r="BA137" s="224"/>
      <c r="BB137" s="219"/>
      <c r="BC137" s="219"/>
      <c r="BD137" s="224"/>
      <c r="BE137" s="224"/>
      <c r="BF137" s="227"/>
      <c r="BG137" s="223"/>
      <c r="BH137" s="224"/>
      <c r="BI137" s="224"/>
      <c r="BJ137" s="224"/>
      <c r="BK137" s="224"/>
      <c r="BL137" s="223"/>
      <c r="BM137" s="224"/>
      <c r="BN137" s="223"/>
      <c r="BO137" s="223"/>
      <c r="BP137" s="223"/>
      <c r="BQ137" s="223"/>
      <c r="BR137" s="223"/>
      <c r="BS137" s="224"/>
      <c r="BT137" s="219"/>
      <c r="BU137" s="229"/>
      <c r="BV137" s="219"/>
      <c r="BW137" s="219"/>
      <c r="BX137" s="224"/>
      <c r="BY137" s="224"/>
      <c r="BZ137" s="230"/>
      <c r="CA137" s="229"/>
      <c r="CB137" s="230"/>
      <c r="CC137" s="230"/>
      <c r="CD137" s="230"/>
    </row>
    <row r="138" spans="1:82" ht="45" x14ac:dyDescent="0.25">
      <c r="A138" s="279">
        <v>704614</v>
      </c>
      <c r="B138" s="280" t="s">
        <v>989</v>
      </c>
      <c r="C138" s="280" t="s">
        <v>85</v>
      </c>
      <c r="D138" s="280" t="s">
        <v>1302</v>
      </c>
      <c r="E138" s="280" t="s">
        <v>184</v>
      </c>
      <c r="F138" s="281">
        <v>27384</v>
      </c>
      <c r="G138" s="280" t="s">
        <v>2382</v>
      </c>
      <c r="H138" s="280" t="s">
        <v>1290</v>
      </c>
      <c r="I138" s="280" t="s">
        <v>262</v>
      </c>
      <c r="J138" s="280" t="s">
        <v>216</v>
      </c>
      <c r="K138" s="279">
        <v>2000</v>
      </c>
      <c r="L138" s="280" t="s">
        <v>215</v>
      </c>
      <c r="M138" s="280" t="s">
        <v>240</v>
      </c>
      <c r="N138" s="280" t="s">
        <v>240</v>
      </c>
      <c r="O138" s="280" t="str">
        <f>IFERROR(VLOOKUP(A138,'[1]معالجة التسجيل'!A$2:CW$514,101,0),"")</f>
        <v/>
      </c>
      <c r="P138" s="280"/>
      <c r="Q138" s="282">
        <v>0</v>
      </c>
      <c r="R138" s="282"/>
      <c r="S138" s="280" t="s">
        <v>2740</v>
      </c>
      <c r="T138" s="280" t="s">
        <v>2741</v>
      </c>
      <c r="U138" s="280" t="s">
        <v>2742</v>
      </c>
      <c r="V138" s="280" t="s">
        <v>2540</v>
      </c>
      <c r="W138" s="280" t="s">
        <v>240</v>
      </c>
      <c r="X138" s="280" t="s">
        <v>240</v>
      </c>
      <c r="Y138" s="280" t="s">
        <v>240</v>
      </c>
      <c r="Z138" s="280" t="s">
        <v>240</v>
      </c>
      <c r="AA138" s="280" t="s">
        <v>240</v>
      </c>
      <c r="AB138" s="280" t="s">
        <v>240</v>
      </c>
      <c r="AC138" s="280" t="s">
        <v>2044</v>
      </c>
      <c r="AD138" s="280" t="s">
        <v>240</v>
      </c>
      <c r="AE138" s="280" t="str">
        <f>IFERROR(VLOOKUP(A138,ورقة4!A$1:AZ$2000,51,0),"")</f>
        <v>م</v>
      </c>
      <c r="AF138" s="280" t="s">
        <v>2044</v>
      </c>
      <c r="AG138" s="280" t="s">
        <v>262</v>
      </c>
      <c r="AH138" s="280" t="s">
        <v>240</v>
      </c>
      <c r="AI138" s="280" t="s">
        <v>240</v>
      </c>
      <c r="AJ138" s="279">
        <v>704614</v>
      </c>
      <c r="AP138" s="223"/>
      <c r="AQ138" s="224"/>
      <c r="AR138" s="224"/>
      <c r="AS138" s="224"/>
      <c r="AT138" s="224"/>
      <c r="AU138" s="225"/>
      <c r="AV138" s="224"/>
      <c r="AW138" s="224"/>
      <c r="AX138" s="224"/>
      <c r="AY138" s="224"/>
      <c r="AZ138" s="226"/>
      <c r="BA138" s="224"/>
      <c r="BB138" s="219"/>
      <c r="BC138" s="219"/>
      <c r="BD138" s="224"/>
      <c r="BE138" s="224"/>
      <c r="BF138" s="227"/>
      <c r="BG138" s="223"/>
      <c r="BH138" s="224"/>
      <c r="BI138" s="224"/>
      <c r="BJ138" s="224"/>
      <c r="BK138" s="224"/>
      <c r="BL138" s="223"/>
      <c r="BM138" s="224"/>
      <c r="BN138" s="223"/>
      <c r="BO138" s="223"/>
      <c r="BP138" s="224"/>
      <c r="BQ138" s="224"/>
      <c r="BR138" s="224"/>
      <c r="BS138" s="224"/>
      <c r="BT138" s="219"/>
      <c r="BU138" s="229"/>
      <c r="BV138" s="219"/>
      <c r="BW138" s="219"/>
      <c r="BX138" s="219"/>
      <c r="BY138" s="219"/>
      <c r="BZ138"/>
      <c r="CA138" s="229"/>
      <c r="CB138" s="230"/>
      <c r="CC138" s="230"/>
      <c r="CD138" s="230"/>
    </row>
    <row r="139" spans="1:82" ht="30" x14ac:dyDescent="0.25">
      <c r="A139" s="279">
        <v>704625</v>
      </c>
      <c r="B139" s="280" t="s">
        <v>537</v>
      </c>
      <c r="C139" s="280" t="s">
        <v>285</v>
      </c>
      <c r="D139" s="280" t="s">
        <v>1444</v>
      </c>
      <c r="E139" s="280" t="s">
        <v>183</v>
      </c>
      <c r="F139" s="281">
        <v>30204</v>
      </c>
      <c r="G139" s="280" t="s">
        <v>1461</v>
      </c>
      <c r="H139" s="280" t="s">
        <v>1290</v>
      </c>
      <c r="I139" s="280" t="s">
        <v>466</v>
      </c>
      <c r="J139" s="280" t="s">
        <v>216</v>
      </c>
      <c r="K139" s="279">
        <v>2006</v>
      </c>
      <c r="L139" s="280" t="s">
        <v>221</v>
      </c>
      <c r="M139" s="280" t="s">
        <v>240</v>
      </c>
      <c r="N139" s="280" t="s">
        <v>240</v>
      </c>
      <c r="O139" s="280" t="str">
        <f>IFERROR(VLOOKUP(A139,'[1]معالجة التسجيل'!A$2:CW$514,101,0),"")</f>
        <v>إيقاف</v>
      </c>
      <c r="P139" s="280"/>
      <c r="Q139" s="282">
        <f>IFERROR(VLOOKUP(A139,'[1]معالجة التسجيل'!A$2:EW$514,150,0),"")</f>
        <v>2500</v>
      </c>
      <c r="R139" s="282"/>
      <c r="S139" s="280" t="s">
        <v>3633</v>
      </c>
      <c r="T139" s="280" t="s">
        <v>3634</v>
      </c>
      <c r="U139" s="280" t="s">
        <v>3635</v>
      </c>
      <c r="V139" s="280" t="s">
        <v>3636</v>
      </c>
      <c r="W139" s="280" t="s">
        <v>240</v>
      </c>
      <c r="X139" s="280" t="s">
        <v>240</v>
      </c>
      <c r="Y139" s="280" t="s">
        <v>240</v>
      </c>
      <c r="Z139" s="280" t="s">
        <v>240</v>
      </c>
      <c r="AA139" s="280" t="s">
        <v>240</v>
      </c>
      <c r="AB139" s="280" t="s">
        <v>240</v>
      </c>
      <c r="AC139" s="280" t="s">
        <v>240</v>
      </c>
      <c r="AD139" s="280" t="s">
        <v>240</v>
      </c>
      <c r="AE139" s="280"/>
      <c r="AF139" s="280" t="s">
        <v>240</v>
      </c>
      <c r="AG139" s="280" t="s">
        <v>466</v>
      </c>
      <c r="AH139" s="280" t="s">
        <v>240</v>
      </c>
      <c r="AI139" s="280" t="s">
        <v>5191</v>
      </c>
      <c r="AJ139" s="279">
        <v>704625</v>
      </c>
      <c r="AP139" s="223"/>
      <c r="AQ139" s="224"/>
      <c r="AR139" s="224"/>
      <c r="AS139" s="224"/>
      <c r="AT139" s="224"/>
      <c r="AU139" s="225"/>
      <c r="AV139" s="224"/>
      <c r="AW139" s="224"/>
      <c r="AX139" s="224"/>
      <c r="AY139" s="224"/>
      <c r="AZ139" s="226"/>
      <c r="BA139" s="224"/>
      <c r="BB139" s="219"/>
      <c r="BC139" s="219"/>
      <c r="BD139" s="224"/>
      <c r="BE139" s="224"/>
      <c r="BF139" s="227"/>
      <c r="BG139" s="223"/>
      <c r="BH139" s="224"/>
      <c r="BI139" s="224"/>
      <c r="BJ139" s="224"/>
      <c r="BK139" s="224"/>
      <c r="BL139" s="223"/>
      <c r="BM139" s="224"/>
      <c r="BN139" s="223"/>
      <c r="BO139" s="223"/>
      <c r="BP139" s="223"/>
      <c r="BQ139" s="223"/>
      <c r="BR139" s="223"/>
      <c r="BS139" s="224"/>
      <c r="BT139" s="219"/>
      <c r="BU139" s="229"/>
      <c r="BV139" s="219"/>
      <c r="BW139" s="219"/>
      <c r="BX139" s="224"/>
      <c r="BY139" s="224"/>
      <c r="BZ139" s="230"/>
      <c r="CA139" s="229"/>
      <c r="CB139" s="230"/>
      <c r="CC139" s="230"/>
      <c r="CD139" s="230"/>
    </row>
    <row r="140" spans="1:82" ht="45" x14ac:dyDescent="0.25">
      <c r="A140" s="279">
        <v>704626</v>
      </c>
      <c r="B140" s="280" t="s">
        <v>711</v>
      </c>
      <c r="C140" s="280" t="s">
        <v>152</v>
      </c>
      <c r="D140" s="280" t="s">
        <v>1446</v>
      </c>
      <c r="E140" s="280" t="s">
        <v>183</v>
      </c>
      <c r="F140" s="289">
        <v>29351</v>
      </c>
      <c r="G140" s="280" t="s">
        <v>1447</v>
      </c>
      <c r="H140" s="280" t="s">
        <v>1290</v>
      </c>
      <c r="I140" s="280" t="s">
        <v>263</v>
      </c>
      <c r="J140" s="280" t="s">
        <v>214</v>
      </c>
      <c r="K140" s="290">
        <v>2000</v>
      </c>
      <c r="L140" s="280" t="s">
        <v>213</v>
      </c>
      <c r="M140" s="280" t="s">
        <v>240</v>
      </c>
      <c r="N140" s="280" t="s">
        <v>240</v>
      </c>
      <c r="O140" s="280"/>
      <c r="P140" s="280"/>
      <c r="Q140" s="282">
        <v>0</v>
      </c>
      <c r="R140" s="290">
        <v>0</v>
      </c>
      <c r="S140" s="280" t="s">
        <v>3637</v>
      </c>
      <c r="T140" s="280" t="s">
        <v>3638</v>
      </c>
      <c r="U140" s="280" t="s">
        <v>3639</v>
      </c>
      <c r="V140" s="280" t="s">
        <v>2539</v>
      </c>
      <c r="W140" s="280" t="s">
        <v>240</v>
      </c>
      <c r="X140" s="280" t="s">
        <v>240</v>
      </c>
      <c r="Y140" s="280" t="s">
        <v>240</v>
      </c>
      <c r="Z140" s="280" t="s">
        <v>240</v>
      </c>
      <c r="AA140" s="280" t="s">
        <v>240</v>
      </c>
      <c r="AB140" s="280" t="s">
        <v>240</v>
      </c>
      <c r="AC140" s="280" t="s">
        <v>240</v>
      </c>
      <c r="AD140" s="280" t="s">
        <v>240</v>
      </c>
      <c r="AE140" s="280"/>
      <c r="AF140" s="280" t="s">
        <v>240</v>
      </c>
      <c r="AG140" s="280" t="s">
        <v>263</v>
      </c>
      <c r="AH140" s="280" t="s">
        <v>240</v>
      </c>
      <c r="AI140" s="280" t="s">
        <v>240</v>
      </c>
      <c r="AJ140" s="279">
        <v>704626</v>
      </c>
      <c r="AP140" s="223"/>
      <c r="AQ140" s="224"/>
      <c r="AR140" s="224"/>
      <c r="AS140" s="224"/>
      <c r="AT140" s="224"/>
      <c r="AU140" s="225"/>
      <c r="AV140" s="224"/>
      <c r="AW140" s="224"/>
      <c r="AX140" s="224"/>
      <c r="AY140" s="224"/>
      <c r="AZ140" s="226"/>
      <c r="BA140" s="224"/>
      <c r="BB140" s="224"/>
      <c r="BC140" s="224"/>
      <c r="BD140" s="224"/>
      <c r="BE140" s="224"/>
      <c r="BF140" s="227"/>
      <c r="BG140" s="224"/>
      <c r="BH140" s="224"/>
      <c r="BI140" s="224"/>
      <c r="BJ140" s="224"/>
      <c r="BK140" s="224"/>
      <c r="BL140" s="224"/>
      <c r="BM140" s="224"/>
      <c r="BN140" s="224"/>
      <c r="BO140" s="224"/>
      <c r="BP140" s="224"/>
      <c r="BQ140" s="224"/>
      <c r="BR140" s="224"/>
      <c r="BS140" s="228"/>
      <c r="BT140" s="224"/>
      <c r="BU140" s="229"/>
      <c r="BV140" s="223"/>
      <c r="BW140" s="224"/>
      <c r="BX140" s="224"/>
      <c r="BY140" s="224"/>
      <c r="BZ140"/>
      <c r="CA140" s="229"/>
      <c r="CB140"/>
      <c r="CC140"/>
      <c r="CD140"/>
    </row>
    <row r="141" spans="1:82" ht="30" x14ac:dyDescent="0.25">
      <c r="A141" s="279">
        <v>704646</v>
      </c>
      <c r="B141" s="280" t="s">
        <v>990</v>
      </c>
      <c r="C141" s="280" t="s">
        <v>293</v>
      </c>
      <c r="D141" s="280" t="s">
        <v>1660</v>
      </c>
      <c r="E141" s="280" t="s">
        <v>184</v>
      </c>
      <c r="F141" s="281">
        <v>27878</v>
      </c>
      <c r="G141" s="280" t="s">
        <v>213</v>
      </c>
      <c r="H141" s="280" t="s">
        <v>1290</v>
      </c>
      <c r="I141" s="280" t="s">
        <v>263</v>
      </c>
      <c r="J141" s="280" t="s">
        <v>214</v>
      </c>
      <c r="K141" s="279">
        <v>1993</v>
      </c>
      <c r="L141" s="280" t="s">
        <v>213</v>
      </c>
      <c r="M141" s="280" t="s">
        <v>240</v>
      </c>
      <c r="N141" s="280" t="s">
        <v>240</v>
      </c>
      <c r="O141" s="280"/>
      <c r="P141" s="280"/>
      <c r="Q141" s="282">
        <v>0</v>
      </c>
      <c r="R141" s="279">
        <v>0</v>
      </c>
      <c r="S141" s="280" t="s">
        <v>3640</v>
      </c>
      <c r="T141" s="280" t="s">
        <v>3641</v>
      </c>
      <c r="U141" s="280" t="s">
        <v>3642</v>
      </c>
      <c r="V141" s="280" t="s">
        <v>2884</v>
      </c>
      <c r="W141" s="280" t="s">
        <v>240</v>
      </c>
      <c r="X141" s="280" t="s">
        <v>240</v>
      </c>
      <c r="Y141" s="280" t="s">
        <v>240</v>
      </c>
      <c r="Z141" s="280" t="s">
        <v>240</v>
      </c>
      <c r="AA141" s="280" t="s">
        <v>240</v>
      </c>
      <c r="AB141" s="280" t="s">
        <v>240</v>
      </c>
      <c r="AC141" s="280" t="s">
        <v>240</v>
      </c>
      <c r="AD141" s="280" t="s">
        <v>240</v>
      </c>
      <c r="AE141" s="280"/>
      <c r="AF141" s="280" t="s">
        <v>240</v>
      </c>
      <c r="AG141" s="280" t="s">
        <v>239</v>
      </c>
      <c r="AH141" s="280" t="s">
        <v>240</v>
      </c>
      <c r="AI141" s="280" t="s">
        <v>5192</v>
      </c>
      <c r="AJ141" s="279">
        <v>704646</v>
      </c>
      <c r="AP141" s="223"/>
      <c r="AQ141" s="224"/>
      <c r="AR141" s="224"/>
      <c r="AS141" s="224"/>
      <c r="AT141" s="224"/>
      <c r="AU141" s="225"/>
      <c r="AV141" s="224"/>
      <c r="AW141" s="224"/>
      <c r="AX141" s="224"/>
      <c r="AY141" s="224"/>
      <c r="AZ141" s="226"/>
      <c r="BA141" s="224"/>
      <c r="BB141" s="219"/>
      <c r="BC141" s="219"/>
      <c r="BD141" s="224"/>
      <c r="BE141" s="224"/>
      <c r="BF141" s="227"/>
      <c r="BG141" s="223"/>
      <c r="BH141" s="224"/>
      <c r="BI141" s="224"/>
      <c r="BJ141" s="224"/>
      <c r="BK141" s="224"/>
      <c r="BL141" s="223"/>
      <c r="BM141" s="224"/>
      <c r="BN141" s="223"/>
      <c r="BO141" s="223"/>
      <c r="BP141" s="223"/>
      <c r="BQ141" s="223"/>
      <c r="BR141" s="223"/>
      <c r="BS141" s="224"/>
      <c r="BT141" s="219"/>
      <c r="BU141" s="229"/>
      <c r="BV141" s="219"/>
      <c r="BW141" s="219"/>
      <c r="BX141" s="224"/>
      <c r="BY141" s="224"/>
      <c r="BZ141" s="230"/>
      <c r="CA141" s="229"/>
      <c r="CB141" s="230"/>
      <c r="CC141" s="230"/>
      <c r="CD141" s="230"/>
    </row>
    <row r="142" spans="1:82" ht="30" x14ac:dyDescent="0.25">
      <c r="A142" s="279">
        <v>704683</v>
      </c>
      <c r="B142" s="280" t="s">
        <v>991</v>
      </c>
      <c r="C142" s="280" t="s">
        <v>124</v>
      </c>
      <c r="D142" s="280" t="s">
        <v>1356</v>
      </c>
      <c r="E142" s="280" t="s">
        <v>184</v>
      </c>
      <c r="F142" s="281">
        <v>36312</v>
      </c>
      <c r="G142" s="280" t="s">
        <v>1452</v>
      </c>
      <c r="H142" s="280" t="s">
        <v>1453</v>
      </c>
      <c r="I142" s="280" t="s">
        <v>468</v>
      </c>
      <c r="J142" s="280" t="s">
        <v>214</v>
      </c>
      <c r="K142" s="279">
        <v>2016</v>
      </c>
      <c r="L142" s="280" t="s">
        <v>213</v>
      </c>
      <c r="M142" s="280" t="s">
        <v>240</v>
      </c>
      <c r="N142" s="280" t="s">
        <v>240</v>
      </c>
      <c r="O142" s="280"/>
      <c r="P142" s="280"/>
      <c r="Q142" s="282">
        <v>0</v>
      </c>
      <c r="R142" s="279">
        <v>0</v>
      </c>
      <c r="S142" s="280" t="s">
        <v>3643</v>
      </c>
      <c r="T142" s="280" t="s">
        <v>3644</v>
      </c>
      <c r="U142" s="280" t="s">
        <v>3532</v>
      </c>
      <c r="V142" s="280" t="s">
        <v>3645</v>
      </c>
      <c r="W142" s="280" t="s">
        <v>240</v>
      </c>
      <c r="X142" s="280" t="s">
        <v>240</v>
      </c>
      <c r="Y142" s="280" t="s">
        <v>240</v>
      </c>
      <c r="Z142" s="280" t="s">
        <v>240</v>
      </c>
      <c r="AA142" s="280" t="s">
        <v>240</v>
      </c>
      <c r="AB142" s="280" t="s">
        <v>240</v>
      </c>
      <c r="AC142" s="280" t="s">
        <v>240</v>
      </c>
      <c r="AD142" s="280" t="s">
        <v>240</v>
      </c>
      <c r="AE142" s="280"/>
      <c r="AF142" s="280" t="s">
        <v>240</v>
      </c>
      <c r="AG142" s="280" t="s">
        <v>263</v>
      </c>
      <c r="AH142" s="280" t="s">
        <v>240</v>
      </c>
      <c r="AI142" s="280" t="s">
        <v>240</v>
      </c>
      <c r="AJ142" s="279">
        <v>704683</v>
      </c>
      <c r="AP142" s="223"/>
      <c r="AQ142" s="224"/>
      <c r="AR142" s="224"/>
      <c r="AS142" s="224"/>
      <c r="AT142" s="224"/>
      <c r="AU142" s="231"/>
      <c r="AV142" s="224"/>
      <c r="AW142" s="224"/>
      <c r="AX142" s="224"/>
      <c r="AY142" s="224"/>
      <c r="AZ142" s="223"/>
      <c r="BA142" s="224"/>
      <c r="BB142" s="219"/>
      <c r="BC142" s="219"/>
      <c r="BD142" s="224"/>
      <c r="BE142" s="224"/>
      <c r="BF142" s="227"/>
      <c r="BG142" s="232"/>
      <c r="BH142" s="224"/>
      <c r="BI142" s="224"/>
      <c r="BJ142" s="224"/>
      <c r="BK142" s="224"/>
      <c r="BL142" s="223"/>
      <c r="BM142" s="224"/>
      <c r="BN142" s="223"/>
      <c r="BO142" s="223"/>
      <c r="BP142" s="223"/>
      <c r="BQ142" s="223"/>
      <c r="BR142" s="223"/>
      <c r="BS142" s="224"/>
      <c r="BT142" s="219"/>
      <c r="BU142" s="229"/>
      <c r="BV142" s="219"/>
      <c r="BW142" s="219"/>
      <c r="BX142" s="224"/>
      <c r="BY142" s="224"/>
      <c r="BZ142" s="230"/>
      <c r="CA142" s="229"/>
      <c r="CB142" s="230"/>
      <c r="CC142" s="230"/>
      <c r="CD142" s="230"/>
    </row>
    <row r="143" spans="1:82" ht="30" x14ac:dyDescent="0.25">
      <c r="A143" s="279">
        <v>704705</v>
      </c>
      <c r="B143" s="280" t="s">
        <v>992</v>
      </c>
      <c r="C143" s="280" t="s">
        <v>60</v>
      </c>
      <c r="D143" s="280" t="s">
        <v>1338</v>
      </c>
      <c r="E143" s="280" t="s">
        <v>184</v>
      </c>
      <c r="F143" s="281">
        <v>33979</v>
      </c>
      <c r="G143" s="280" t="s">
        <v>1456</v>
      </c>
      <c r="H143" s="280" t="s">
        <v>1290</v>
      </c>
      <c r="I143" s="280" t="s">
        <v>263</v>
      </c>
      <c r="J143" s="280" t="s">
        <v>216</v>
      </c>
      <c r="K143" s="279">
        <v>2011</v>
      </c>
      <c r="L143" s="280" t="s">
        <v>215</v>
      </c>
      <c r="M143" s="280" t="s">
        <v>240</v>
      </c>
      <c r="N143" s="280" t="s">
        <v>240</v>
      </c>
      <c r="O143" s="280"/>
      <c r="P143" s="280"/>
      <c r="Q143" s="282">
        <v>0</v>
      </c>
      <c r="R143" s="290">
        <v>0</v>
      </c>
      <c r="S143" s="280" t="s">
        <v>3013</v>
      </c>
      <c r="T143" s="280" t="s">
        <v>3014</v>
      </c>
      <c r="U143" s="280" t="s">
        <v>2568</v>
      </c>
      <c r="V143" s="280" t="s">
        <v>3015</v>
      </c>
      <c r="W143" s="280" t="s">
        <v>240</v>
      </c>
      <c r="X143" s="280" t="s">
        <v>240</v>
      </c>
      <c r="Y143" s="280" t="s">
        <v>240</v>
      </c>
      <c r="Z143" s="280" t="s">
        <v>240</v>
      </c>
      <c r="AA143" s="280" t="s">
        <v>240</v>
      </c>
      <c r="AB143" s="280" t="s">
        <v>240</v>
      </c>
      <c r="AC143" s="280" t="s">
        <v>240</v>
      </c>
      <c r="AD143" s="280" t="s">
        <v>240</v>
      </c>
      <c r="AE143" s="280"/>
      <c r="AF143" s="280" t="s">
        <v>240</v>
      </c>
      <c r="AG143" s="280" t="s">
        <v>263</v>
      </c>
      <c r="AH143" s="280" t="s">
        <v>240</v>
      </c>
      <c r="AI143" s="280" t="s">
        <v>240</v>
      </c>
      <c r="AJ143" s="279">
        <v>704705</v>
      </c>
      <c r="AP143" s="223"/>
      <c r="AQ143" s="224"/>
      <c r="AR143" s="224"/>
      <c r="AS143" s="224"/>
      <c r="AT143" s="224"/>
      <c r="AU143" s="225"/>
      <c r="AV143" s="224"/>
      <c r="AW143" s="224"/>
      <c r="AX143" s="224"/>
      <c r="AY143" s="224"/>
      <c r="AZ143" s="226"/>
      <c r="BA143" s="224"/>
      <c r="BB143" s="219"/>
      <c r="BC143" s="219"/>
      <c r="BD143" s="224"/>
      <c r="BE143" s="224"/>
      <c r="BF143" s="227"/>
      <c r="BG143" s="223"/>
      <c r="BH143" s="224"/>
      <c r="BI143" s="224"/>
      <c r="BJ143" s="224"/>
      <c r="BK143" s="224"/>
      <c r="BL143" s="223"/>
      <c r="BM143" s="224"/>
      <c r="BN143" s="223"/>
      <c r="BO143" s="223"/>
      <c r="BP143" s="223"/>
      <c r="BQ143" s="223"/>
      <c r="BR143" s="223"/>
      <c r="BS143" s="224"/>
      <c r="BT143" s="219"/>
      <c r="BU143" s="229"/>
      <c r="BV143" s="219"/>
      <c r="BW143" s="219"/>
      <c r="BX143" s="224"/>
      <c r="BY143" s="224"/>
      <c r="BZ143" s="230"/>
      <c r="CA143" s="229"/>
      <c r="CB143" s="230"/>
      <c r="CC143" s="230"/>
      <c r="CD143" s="230"/>
    </row>
    <row r="144" spans="1:82" ht="15" x14ac:dyDescent="0.25">
      <c r="A144" s="279">
        <v>704731</v>
      </c>
      <c r="B144" s="280" t="s">
        <v>1047</v>
      </c>
      <c r="C144" s="280" t="s">
        <v>65</v>
      </c>
      <c r="D144" s="280" t="s">
        <v>1865</v>
      </c>
      <c r="E144" s="280" t="s">
        <v>240</v>
      </c>
      <c r="F144" s="288"/>
      <c r="G144" s="280" t="s">
        <v>240</v>
      </c>
      <c r="H144" s="280" t="s">
        <v>240</v>
      </c>
      <c r="I144" s="280" t="s">
        <v>262</v>
      </c>
      <c r="J144" s="280" t="s">
        <v>240</v>
      </c>
      <c r="K144" s="288"/>
      <c r="L144" s="280" t="s">
        <v>240</v>
      </c>
      <c r="M144" s="280" t="s">
        <v>240</v>
      </c>
      <c r="N144" s="280" t="s">
        <v>240</v>
      </c>
      <c r="O144" s="280" t="str">
        <f>IFERROR(VLOOKUP(A144,'[1]معالجة التسجيل'!A$2:CW$514,101,0),"")</f>
        <v/>
      </c>
      <c r="P144" s="280"/>
      <c r="Q144" s="282">
        <v>0</v>
      </c>
      <c r="R144" s="288"/>
      <c r="S144" s="280" t="s">
        <v>240</v>
      </c>
      <c r="T144" s="280" t="s">
        <v>240</v>
      </c>
      <c r="U144" s="280" t="s">
        <v>240</v>
      </c>
      <c r="V144" s="280" t="s">
        <v>240</v>
      </c>
      <c r="W144" s="280" t="s">
        <v>240</v>
      </c>
      <c r="X144" s="280" t="s">
        <v>240</v>
      </c>
      <c r="Y144" s="280" t="s">
        <v>240</v>
      </c>
      <c r="Z144" s="280" t="s">
        <v>240</v>
      </c>
      <c r="AA144" s="280" t="s">
        <v>2044</v>
      </c>
      <c r="AB144" s="280" t="s">
        <v>2044</v>
      </c>
      <c r="AC144" s="280" t="s">
        <v>2044</v>
      </c>
      <c r="AD144" s="280" t="s">
        <v>240</v>
      </c>
      <c r="AE144" s="280" t="str">
        <f>IFERROR(VLOOKUP(A144,ورقة4!A$1:AZ$2000,51,0),"")</f>
        <v>م</v>
      </c>
      <c r="AF144" s="280" t="s">
        <v>2044</v>
      </c>
      <c r="AG144" s="280" t="s">
        <v>262</v>
      </c>
      <c r="AH144" s="280" t="s">
        <v>5190</v>
      </c>
      <c r="AI144" s="280" t="s">
        <v>240</v>
      </c>
      <c r="AJ144" s="279">
        <v>704731</v>
      </c>
      <c r="AP144" s="223"/>
      <c r="AQ144" s="224"/>
      <c r="AR144" s="224"/>
      <c r="AS144" s="224"/>
      <c r="AT144" s="224"/>
      <c r="AU144" s="225"/>
      <c r="AV144" s="224"/>
      <c r="AW144" s="224"/>
      <c r="AX144" s="224"/>
      <c r="AY144" s="224"/>
      <c r="AZ144" s="226"/>
      <c r="BA144" s="224"/>
      <c r="BB144" s="219"/>
      <c r="BC144" s="219"/>
      <c r="BD144" s="224"/>
      <c r="BE144" s="224"/>
      <c r="BF144" s="227"/>
      <c r="BG144" s="223"/>
      <c r="BH144" s="224"/>
      <c r="BI144" s="224"/>
      <c r="BJ144" s="224"/>
      <c r="BK144" s="224"/>
      <c r="BL144" s="223"/>
      <c r="BM144" s="224"/>
      <c r="BN144" s="223"/>
      <c r="BO144" s="223"/>
      <c r="BP144" s="223"/>
      <c r="BQ144" s="223"/>
      <c r="BR144" s="223"/>
      <c r="BS144" s="224"/>
      <c r="BT144" s="219"/>
      <c r="BU144" s="229"/>
      <c r="BV144" s="219"/>
      <c r="BW144" s="219"/>
      <c r="BX144" s="224"/>
      <c r="BY144" s="224"/>
      <c r="BZ144" s="230"/>
      <c r="CA144" s="229"/>
      <c r="CB144" s="230"/>
      <c r="CC144" s="230"/>
      <c r="CD144" s="230"/>
    </row>
    <row r="145" spans="1:82" ht="30" x14ac:dyDescent="0.25">
      <c r="A145" s="279">
        <v>704738</v>
      </c>
      <c r="B145" s="280" t="s">
        <v>734</v>
      </c>
      <c r="C145" s="280" t="s">
        <v>331</v>
      </c>
      <c r="D145" s="280" t="s">
        <v>1458</v>
      </c>
      <c r="E145" s="280" t="s">
        <v>183</v>
      </c>
      <c r="F145" s="281">
        <v>30166</v>
      </c>
      <c r="G145" s="280" t="s">
        <v>213</v>
      </c>
      <c r="H145" s="280" t="s">
        <v>1290</v>
      </c>
      <c r="I145" s="280" t="s">
        <v>261</v>
      </c>
      <c r="J145" s="280" t="s">
        <v>216</v>
      </c>
      <c r="K145" s="279">
        <v>2005</v>
      </c>
      <c r="L145" s="280" t="s">
        <v>213</v>
      </c>
      <c r="M145" s="280" t="s">
        <v>240</v>
      </c>
      <c r="N145" s="280" t="s">
        <v>240</v>
      </c>
      <c r="O145" s="280"/>
      <c r="P145" s="280"/>
      <c r="Q145" s="282">
        <v>0</v>
      </c>
      <c r="R145" s="288"/>
      <c r="S145" s="280" t="s">
        <v>3646</v>
      </c>
      <c r="T145" s="280" t="s">
        <v>3647</v>
      </c>
      <c r="U145" s="280" t="s">
        <v>3648</v>
      </c>
      <c r="V145" s="280" t="s">
        <v>2531</v>
      </c>
      <c r="W145" s="280" t="s">
        <v>240</v>
      </c>
      <c r="X145" s="280" t="s">
        <v>240</v>
      </c>
      <c r="Y145" s="280" t="s">
        <v>240</v>
      </c>
      <c r="Z145" s="280" t="s">
        <v>240</v>
      </c>
      <c r="AA145" s="280" t="s">
        <v>240</v>
      </c>
      <c r="AB145" s="280" t="s">
        <v>240</v>
      </c>
      <c r="AC145" s="280" t="s">
        <v>240</v>
      </c>
      <c r="AD145" s="280" t="s">
        <v>240</v>
      </c>
      <c r="AE145" s="280"/>
      <c r="AF145" s="280" t="s">
        <v>240</v>
      </c>
      <c r="AG145" s="280" t="s">
        <v>261</v>
      </c>
      <c r="AH145" s="280" t="s">
        <v>240</v>
      </c>
      <c r="AI145" s="280" t="s">
        <v>240</v>
      </c>
      <c r="AJ145" s="279">
        <v>704738</v>
      </c>
      <c r="AP145" s="223"/>
      <c r="AQ145" s="224"/>
      <c r="AR145" s="224"/>
      <c r="AS145" s="224"/>
      <c r="AT145" s="224"/>
      <c r="AU145" s="231"/>
      <c r="AV145" s="224"/>
      <c r="AW145" s="224"/>
      <c r="AX145" s="224"/>
      <c r="AY145" s="224"/>
      <c r="AZ145" s="223"/>
      <c r="BA145" s="224"/>
      <c r="BB145" s="219"/>
      <c r="BC145" s="219"/>
      <c r="BD145" s="224"/>
      <c r="BE145" s="224"/>
      <c r="BF145" s="227"/>
      <c r="BG145" s="232"/>
      <c r="BH145" s="224"/>
      <c r="BI145" s="224"/>
      <c r="BJ145" s="224"/>
      <c r="BK145" s="224"/>
      <c r="BL145" s="223"/>
      <c r="BM145" s="224"/>
      <c r="BN145" s="223"/>
      <c r="BO145" s="223"/>
      <c r="BP145" s="223"/>
      <c r="BQ145" s="223"/>
      <c r="BR145" s="223"/>
      <c r="BS145" s="224"/>
      <c r="BT145" s="219"/>
      <c r="BU145" s="229"/>
      <c r="BV145" s="219"/>
      <c r="BW145" s="219"/>
      <c r="BX145" s="224"/>
      <c r="BY145" s="224"/>
      <c r="BZ145" s="230"/>
      <c r="CA145" s="229"/>
      <c r="CB145" s="230"/>
      <c r="CC145" s="230"/>
      <c r="CD145" s="230"/>
    </row>
    <row r="146" spans="1:82" ht="75" x14ac:dyDescent="0.25">
      <c r="A146" s="279">
        <v>704748</v>
      </c>
      <c r="B146" s="280" t="s">
        <v>2050</v>
      </c>
      <c r="C146" s="280" t="s">
        <v>65</v>
      </c>
      <c r="D146" s="280" t="s">
        <v>1362</v>
      </c>
      <c r="E146" s="280" t="s">
        <v>184</v>
      </c>
      <c r="F146" s="281">
        <v>25873</v>
      </c>
      <c r="G146" s="280" t="s">
        <v>2383</v>
      </c>
      <c r="H146" s="280" t="s">
        <v>1290</v>
      </c>
      <c r="I146" s="280" t="s">
        <v>261</v>
      </c>
      <c r="J146" s="280" t="s">
        <v>214</v>
      </c>
      <c r="K146" s="279">
        <v>1989</v>
      </c>
      <c r="L146" s="280" t="s">
        <v>225</v>
      </c>
      <c r="M146" s="280" t="s">
        <v>240</v>
      </c>
      <c r="N146" s="280" t="s">
        <v>240</v>
      </c>
      <c r="O146" s="280"/>
      <c r="P146" s="280"/>
      <c r="Q146" s="282">
        <v>0</v>
      </c>
      <c r="R146" s="288"/>
      <c r="S146" s="280" t="s">
        <v>3185</v>
      </c>
      <c r="T146" s="280" t="s">
        <v>2794</v>
      </c>
      <c r="U146" s="280" t="s">
        <v>2578</v>
      </c>
      <c r="V146" s="280" t="s">
        <v>2732</v>
      </c>
      <c r="W146" s="280" t="s">
        <v>240</v>
      </c>
      <c r="X146" s="280" t="s">
        <v>240</v>
      </c>
      <c r="Y146" s="280" t="s">
        <v>240</v>
      </c>
      <c r="Z146" s="280" t="s">
        <v>240</v>
      </c>
      <c r="AA146" s="280" t="s">
        <v>240</v>
      </c>
      <c r="AB146" s="280" t="s">
        <v>240</v>
      </c>
      <c r="AC146" s="280" t="s">
        <v>240</v>
      </c>
      <c r="AD146" s="280" t="s">
        <v>4495</v>
      </c>
      <c r="AE146" s="280"/>
      <c r="AF146" s="280" t="s">
        <v>2044</v>
      </c>
      <c r="AG146" s="280" t="s">
        <v>261</v>
      </c>
      <c r="AH146" s="280" t="s">
        <v>5193</v>
      </c>
      <c r="AI146" s="280" t="s">
        <v>240</v>
      </c>
      <c r="AJ146" s="279">
        <v>704748</v>
      </c>
      <c r="AP146" s="223"/>
      <c r="AQ146" s="224"/>
      <c r="AR146" s="224"/>
      <c r="AS146" s="224"/>
      <c r="AT146" s="224"/>
      <c r="AU146" s="225"/>
      <c r="AV146" s="224"/>
      <c r="AW146" s="224"/>
      <c r="AX146" s="224"/>
      <c r="AY146" s="224"/>
      <c r="AZ146" s="226"/>
      <c r="BA146" s="224"/>
      <c r="BB146" s="219"/>
      <c r="BC146" s="219"/>
      <c r="BD146" s="224"/>
      <c r="BE146" s="224"/>
      <c r="BF146" s="227"/>
      <c r="BG146" s="232"/>
      <c r="BH146" s="224"/>
      <c r="BI146" s="224"/>
      <c r="BJ146" s="224"/>
      <c r="BK146" s="224"/>
      <c r="BL146" s="223"/>
      <c r="BM146" s="224"/>
      <c r="BN146" s="223"/>
      <c r="BO146" s="223"/>
      <c r="BP146" s="223"/>
      <c r="BQ146" s="223"/>
      <c r="BR146" s="223"/>
      <c r="BS146" s="224"/>
      <c r="BT146" s="219"/>
      <c r="BU146" s="229"/>
      <c r="BV146" s="219"/>
      <c r="BW146" s="219"/>
      <c r="BX146" s="224"/>
      <c r="BY146" s="224"/>
      <c r="BZ146" s="230"/>
      <c r="CA146" s="229"/>
      <c r="CB146" s="230"/>
      <c r="CC146" s="230"/>
      <c r="CD146" s="230"/>
    </row>
    <row r="147" spans="1:82" ht="75" x14ac:dyDescent="0.25">
      <c r="A147" s="279">
        <v>704783</v>
      </c>
      <c r="B147" s="280" t="s">
        <v>993</v>
      </c>
      <c r="C147" s="280" t="s">
        <v>167</v>
      </c>
      <c r="D147" s="280" t="s">
        <v>1319</v>
      </c>
      <c r="E147" s="280" t="s">
        <v>183</v>
      </c>
      <c r="F147" s="281">
        <v>35800</v>
      </c>
      <c r="G147" s="280" t="s">
        <v>1459</v>
      </c>
      <c r="H147" s="280" t="s">
        <v>1290</v>
      </c>
      <c r="I147" s="280" t="s">
        <v>262</v>
      </c>
      <c r="J147" s="280" t="s">
        <v>216</v>
      </c>
      <c r="K147" s="279">
        <v>2016</v>
      </c>
      <c r="L147" s="280" t="s">
        <v>213</v>
      </c>
      <c r="M147" s="280" t="s">
        <v>240</v>
      </c>
      <c r="N147" s="280" t="s">
        <v>240</v>
      </c>
      <c r="O147" s="280"/>
      <c r="P147" s="280"/>
      <c r="Q147" s="282">
        <v>0</v>
      </c>
      <c r="R147" s="288"/>
      <c r="S147" s="280" t="s">
        <v>3145</v>
      </c>
      <c r="T147" s="280" t="s">
        <v>3146</v>
      </c>
      <c r="U147" s="280" t="s">
        <v>3147</v>
      </c>
      <c r="V147" s="280" t="s">
        <v>2580</v>
      </c>
      <c r="W147" s="280" t="s">
        <v>240</v>
      </c>
      <c r="X147" s="280" t="s">
        <v>240</v>
      </c>
      <c r="Y147" s="280" t="s">
        <v>240</v>
      </c>
      <c r="Z147" s="280" t="s">
        <v>240</v>
      </c>
      <c r="AA147" s="280" t="s">
        <v>240</v>
      </c>
      <c r="AB147" s="280" t="s">
        <v>240</v>
      </c>
      <c r="AC147" s="280" t="s">
        <v>240</v>
      </c>
      <c r="AD147" s="280" t="s">
        <v>4495</v>
      </c>
      <c r="AE147" s="280"/>
      <c r="AF147" s="280" t="s">
        <v>2044</v>
      </c>
      <c r="AG147" s="280" t="s">
        <v>262</v>
      </c>
      <c r="AH147" s="280" t="s">
        <v>5190</v>
      </c>
      <c r="AI147" s="280" t="s">
        <v>240</v>
      </c>
      <c r="AJ147" s="279">
        <v>704783</v>
      </c>
      <c r="AP147" s="223"/>
      <c r="AQ147" s="224"/>
      <c r="AR147" s="224"/>
      <c r="AS147" s="224"/>
      <c r="AT147" s="224"/>
      <c r="AU147" s="225"/>
      <c r="AV147" s="224"/>
      <c r="AW147" s="224"/>
      <c r="AX147" s="224"/>
      <c r="AY147" s="224"/>
      <c r="AZ147" s="226"/>
      <c r="BA147" s="224"/>
      <c r="BB147" s="219"/>
      <c r="BC147" s="219"/>
      <c r="BD147" s="224"/>
      <c r="BE147" s="224"/>
      <c r="BF147" s="227"/>
      <c r="BG147" s="223"/>
      <c r="BH147" s="224"/>
      <c r="BI147" s="224"/>
      <c r="BJ147" s="224"/>
      <c r="BK147" s="224"/>
      <c r="BL147" s="223"/>
      <c r="BM147" s="224"/>
      <c r="BN147" s="223"/>
      <c r="BO147" s="223"/>
      <c r="BP147" s="223"/>
      <c r="BQ147" s="223"/>
      <c r="BR147" s="223"/>
      <c r="BS147" s="224"/>
      <c r="BT147" s="219"/>
      <c r="BU147" s="229"/>
      <c r="BV147" s="219"/>
      <c r="BW147" s="219"/>
      <c r="BX147" s="224"/>
      <c r="BY147" s="224"/>
      <c r="BZ147" s="230"/>
      <c r="CA147" s="229"/>
      <c r="CB147" s="230"/>
      <c r="CC147" s="230"/>
      <c r="CD147" s="230"/>
    </row>
    <row r="148" spans="1:82" ht="30" x14ac:dyDescent="0.25">
      <c r="A148" s="279">
        <v>704786</v>
      </c>
      <c r="B148" s="280" t="s">
        <v>2051</v>
      </c>
      <c r="C148" s="280" t="s">
        <v>322</v>
      </c>
      <c r="D148" s="280" t="s">
        <v>240</v>
      </c>
      <c r="E148" s="280" t="s">
        <v>240</v>
      </c>
      <c r="F148" s="288"/>
      <c r="G148" s="280" t="s">
        <v>240</v>
      </c>
      <c r="H148" s="280" t="s">
        <v>240</v>
      </c>
      <c r="I148" s="280" t="s">
        <v>261</v>
      </c>
      <c r="J148" s="280" t="s">
        <v>240</v>
      </c>
      <c r="K148" s="288"/>
      <c r="L148" s="280" t="s">
        <v>240</v>
      </c>
      <c r="M148" s="280" t="s">
        <v>240</v>
      </c>
      <c r="N148" s="280" t="s">
        <v>240</v>
      </c>
      <c r="O148" s="280" t="str">
        <f>IFERROR(VLOOKUP(A148,'[1]معالجة التسجيل'!A$2:CW$514,101,0),"")</f>
        <v/>
      </c>
      <c r="P148" s="280"/>
      <c r="Q148" s="282">
        <v>0</v>
      </c>
      <c r="R148" s="288"/>
      <c r="S148" s="280" t="s">
        <v>240</v>
      </c>
      <c r="T148" s="280" t="s">
        <v>240</v>
      </c>
      <c r="U148" s="280" t="s">
        <v>240</v>
      </c>
      <c r="V148" s="280" t="s">
        <v>240</v>
      </c>
      <c r="W148" s="280" t="s">
        <v>240</v>
      </c>
      <c r="X148" s="280" t="s">
        <v>240</v>
      </c>
      <c r="Y148" s="280" t="s">
        <v>240</v>
      </c>
      <c r="Z148" s="280" t="s">
        <v>240</v>
      </c>
      <c r="AA148" s="280" t="s">
        <v>240</v>
      </c>
      <c r="AB148" s="280" t="s">
        <v>240</v>
      </c>
      <c r="AC148" s="280" t="s">
        <v>2044</v>
      </c>
      <c r="AD148" s="280" t="s">
        <v>240</v>
      </c>
      <c r="AE148" s="280" t="str">
        <f>IFERROR(VLOOKUP(A148,ورقة4!A$1:AZ$2000,51,0),"")</f>
        <v>م</v>
      </c>
      <c r="AF148" s="280" t="s">
        <v>2044</v>
      </c>
      <c r="AG148" s="280" t="s">
        <v>261</v>
      </c>
      <c r="AH148" s="280" t="s">
        <v>5190</v>
      </c>
      <c r="AI148" s="280" t="s">
        <v>240</v>
      </c>
      <c r="AJ148" s="279">
        <v>704786</v>
      </c>
      <c r="AP148" s="223"/>
      <c r="AQ148" s="224"/>
      <c r="AR148" s="224"/>
      <c r="AS148" s="224"/>
      <c r="AT148" s="224"/>
      <c r="AU148" s="225"/>
      <c r="AV148" s="224"/>
      <c r="AW148" s="224"/>
      <c r="AX148" s="224"/>
      <c r="AY148" s="224"/>
      <c r="AZ148" s="226"/>
      <c r="BA148" s="224"/>
      <c r="BB148" s="219"/>
      <c r="BC148" s="219"/>
      <c r="BD148" s="224"/>
      <c r="BE148" s="224"/>
      <c r="BF148" s="227"/>
      <c r="BG148" s="223"/>
      <c r="BH148" s="224"/>
      <c r="BI148" s="224"/>
      <c r="BJ148" s="224"/>
      <c r="BK148" s="224"/>
      <c r="BL148" s="223"/>
      <c r="BM148" s="224"/>
      <c r="BN148" s="223"/>
      <c r="BO148" s="223"/>
      <c r="BP148" s="224"/>
      <c r="BQ148" s="224"/>
      <c r="BR148" s="224"/>
      <c r="BS148" s="224"/>
      <c r="BT148" s="219"/>
      <c r="BU148" s="229"/>
      <c r="BV148" s="219"/>
      <c r="BW148" s="219"/>
      <c r="BX148" s="219"/>
      <c r="BY148" s="219"/>
      <c r="BZ148"/>
      <c r="CA148" s="229"/>
      <c r="CB148" s="230"/>
      <c r="CC148" s="230"/>
      <c r="CD148" s="230"/>
    </row>
    <row r="149" spans="1:82" ht="30" x14ac:dyDescent="0.25">
      <c r="A149" s="279">
        <v>704795</v>
      </c>
      <c r="B149" s="280" t="s">
        <v>994</v>
      </c>
      <c r="C149" s="280" t="s">
        <v>121</v>
      </c>
      <c r="D149" s="280" t="s">
        <v>1764</v>
      </c>
      <c r="E149" s="280" t="s">
        <v>183</v>
      </c>
      <c r="F149" s="281">
        <v>31874</v>
      </c>
      <c r="G149" s="280" t="s">
        <v>1326</v>
      </c>
      <c r="H149" s="280" t="s">
        <v>1318</v>
      </c>
      <c r="I149" s="280" t="s">
        <v>262</v>
      </c>
      <c r="J149" s="280" t="s">
        <v>216</v>
      </c>
      <c r="K149" s="279">
        <v>2007</v>
      </c>
      <c r="L149" s="280" t="s">
        <v>213</v>
      </c>
      <c r="M149" s="280" t="s">
        <v>240</v>
      </c>
      <c r="N149" s="280" t="s">
        <v>240</v>
      </c>
      <c r="O149" s="280" t="str">
        <f>IFERROR(VLOOKUP(A149,'[1]معالجة التسجيل'!A$2:CW$514,101,0),"")</f>
        <v>إيقاف</v>
      </c>
      <c r="P149" s="280"/>
      <c r="Q149" s="282">
        <f>IFERROR(VLOOKUP(A149,'[1]معالجة التسجيل'!A$2:EW$514,150,0),"")</f>
        <v>20000</v>
      </c>
      <c r="R149" s="290">
        <v>0</v>
      </c>
      <c r="S149" s="280" t="s">
        <v>2875</v>
      </c>
      <c r="T149" s="280" t="s">
        <v>2876</v>
      </c>
      <c r="U149" s="280" t="s">
        <v>2877</v>
      </c>
      <c r="V149" s="280" t="s">
        <v>2878</v>
      </c>
      <c r="W149" s="280" t="s">
        <v>240</v>
      </c>
      <c r="X149" s="280" t="s">
        <v>240</v>
      </c>
      <c r="Y149" s="280" t="s">
        <v>240</v>
      </c>
      <c r="Z149" s="280" t="s">
        <v>240</v>
      </c>
      <c r="AA149" s="280" t="s">
        <v>240</v>
      </c>
      <c r="AB149" s="280" t="s">
        <v>240</v>
      </c>
      <c r="AC149" s="280" t="s">
        <v>240</v>
      </c>
      <c r="AD149" s="280" t="s">
        <v>240</v>
      </c>
      <c r="AE149" s="280"/>
      <c r="AF149" s="280" t="s">
        <v>240</v>
      </c>
      <c r="AG149" s="280" t="s">
        <v>262</v>
      </c>
      <c r="AH149" s="280" t="s">
        <v>240</v>
      </c>
      <c r="AI149" s="280" t="s">
        <v>5191</v>
      </c>
      <c r="AJ149" s="279">
        <v>704795</v>
      </c>
      <c r="AP149" s="223"/>
      <c r="AQ149" s="224"/>
      <c r="AR149" s="224"/>
      <c r="AS149" s="224"/>
      <c r="AT149" s="224"/>
      <c r="AU149" s="225"/>
      <c r="AV149" s="224"/>
      <c r="AW149" s="224"/>
      <c r="AX149" s="224"/>
      <c r="AY149" s="224"/>
      <c r="AZ149" s="226"/>
      <c r="BA149" s="224"/>
      <c r="BB149" s="224"/>
      <c r="BC149" s="224"/>
      <c r="BD149" s="224"/>
      <c r="BE149" s="224"/>
      <c r="BF149" s="227"/>
      <c r="BG149" s="224"/>
      <c r="BH149" s="224"/>
      <c r="BI149" s="224"/>
      <c r="BJ149" s="224"/>
      <c r="BK149" s="224"/>
      <c r="BL149" s="224"/>
      <c r="BM149" s="224"/>
      <c r="BN149" s="224"/>
      <c r="BO149" s="224"/>
      <c r="BP149" s="224"/>
      <c r="BQ149" s="224"/>
      <c r="BR149" s="224"/>
      <c r="BS149" s="228"/>
      <c r="BT149" s="224"/>
      <c r="BU149" s="229"/>
      <c r="BV149" s="223"/>
      <c r="BW149" s="224"/>
      <c r="BX149" s="224"/>
      <c r="BY149" s="224"/>
      <c r="BZ149"/>
      <c r="CA149" s="229"/>
      <c r="CB149"/>
      <c r="CC149"/>
      <c r="CD149"/>
    </row>
    <row r="150" spans="1:82" ht="30" x14ac:dyDescent="0.25">
      <c r="A150" s="279">
        <v>704819</v>
      </c>
      <c r="B150" s="280" t="s">
        <v>878</v>
      </c>
      <c r="C150" s="280" t="s">
        <v>738</v>
      </c>
      <c r="D150" s="280" t="s">
        <v>1462</v>
      </c>
      <c r="E150" s="280" t="s">
        <v>184</v>
      </c>
      <c r="F150" s="281">
        <v>30025</v>
      </c>
      <c r="G150" s="280" t="s">
        <v>221</v>
      </c>
      <c r="H150" s="280" t="s">
        <v>1290</v>
      </c>
      <c r="I150" s="280" t="s">
        <v>468</v>
      </c>
      <c r="J150" s="280" t="s">
        <v>216</v>
      </c>
      <c r="K150" s="279">
        <v>2014</v>
      </c>
      <c r="L150" s="280" t="s">
        <v>228</v>
      </c>
      <c r="M150" s="280" t="s">
        <v>240</v>
      </c>
      <c r="N150" s="280" t="s">
        <v>240</v>
      </c>
      <c r="O150" s="280"/>
      <c r="P150" s="280"/>
      <c r="Q150" s="282">
        <v>0</v>
      </c>
      <c r="R150" s="279">
        <v>0</v>
      </c>
      <c r="S150" s="280" t="s">
        <v>3649</v>
      </c>
      <c r="T150" s="280" t="s">
        <v>3650</v>
      </c>
      <c r="U150" s="280" t="s">
        <v>3651</v>
      </c>
      <c r="V150" s="280" t="s">
        <v>2915</v>
      </c>
      <c r="W150" s="280" t="s">
        <v>240</v>
      </c>
      <c r="X150" s="280" t="s">
        <v>240</v>
      </c>
      <c r="Y150" s="280" t="s">
        <v>240</v>
      </c>
      <c r="Z150" s="280" t="s">
        <v>240</v>
      </c>
      <c r="AA150" s="280" t="s">
        <v>240</v>
      </c>
      <c r="AB150" s="280" t="s">
        <v>240</v>
      </c>
      <c r="AC150" s="280" t="s">
        <v>240</v>
      </c>
      <c r="AD150" s="280" t="s">
        <v>240</v>
      </c>
      <c r="AE150" s="280"/>
      <c r="AF150" s="280" t="s">
        <v>240</v>
      </c>
      <c r="AG150" s="280" t="s">
        <v>263</v>
      </c>
      <c r="AH150" s="280" t="s">
        <v>240</v>
      </c>
      <c r="AI150" s="280" t="s">
        <v>240</v>
      </c>
      <c r="AJ150" s="279">
        <v>704819</v>
      </c>
      <c r="AP150" s="223"/>
      <c r="AQ150" s="224"/>
      <c r="AR150" s="224"/>
      <c r="AS150" s="224"/>
      <c r="AT150" s="224"/>
      <c r="AU150" s="225"/>
      <c r="AV150" s="224"/>
      <c r="AW150" s="224"/>
      <c r="AX150" s="224"/>
      <c r="AY150" s="224"/>
      <c r="AZ150" s="226"/>
      <c r="BA150" s="224"/>
      <c r="BB150" s="219"/>
      <c r="BC150" s="219"/>
      <c r="BD150" s="224"/>
      <c r="BE150" s="224"/>
      <c r="BF150" s="227"/>
      <c r="BG150" s="223"/>
      <c r="BH150" s="224"/>
      <c r="BI150" s="224"/>
      <c r="BJ150" s="224"/>
      <c r="BK150" s="224"/>
      <c r="BL150" s="223"/>
      <c r="BM150" s="224"/>
      <c r="BN150" s="223"/>
      <c r="BO150" s="223"/>
      <c r="BP150" s="223"/>
      <c r="BQ150" s="223"/>
      <c r="BR150" s="223"/>
      <c r="BS150" s="224"/>
      <c r="BT150" s="219"/>
      <c r="BU150" s="229"/>
      <c r="BV150" s="219"/>
      <c r="BW150" s="219"/>
      <c r="BX150" s="224"/>
      <c r="BY150" s="224"/>
      <c r="BZ150" s="230"/>
      <c r="CA150" s="229"/>
      <c r="CB150" s="230"/>
      <c r="CC150" s="230"/>
      <c r="CD150" s="230"/>
    </row>
    <row r="151" spans="1:82" ht="30" x14ac:dyDescent="0.25">
      <c r="A151" s="279">
        <v>704828</v>
      </c>
      <c r="B151" s="280" t="s">
        <v>675</v>
      </c>
      <c r="C151" s="280" t="s">
        <v>65</v>
      </c>
      <c r="D151" s="280" t="s">
        <v>1292</v>
      </c>
      <c r="E151" s="280" t="s">
        <v>184</v>
      </c>
      <c r="F151" s="281">
        <v>33016</v>
      </c>
      <c r="G151" s="280" t="s">
        <v>1463</v>
      </c>
      <c r="H151" s="280" t="s">
        <v>1290</v>
      </c>
      <c r="I151" s="280" t="s">
        <v>263</v>
      </c>
      <c r="J151" s="280" t="s">
        <v>216</v>
      </c>
      <c r="K151" s="279">
        <v>2008</v>
      </c>
      <c r="L151" s="280" t="s">
        <v>228</v>
      </c>
      <c r="M151" s="280" t="s">
        <v>240</v>
      </c>
      <c r="N151" s="280" t="s">
        <v>240</v>
      </c>
      <c r="O151" s="280"/>
      <c r="P151" s="280"/>
      <c r="Q151" s="282">
        <v>0</v>
      </c>
      <c r="R151" s="288"/>
      <c r="S151" s="280" t="s">
        <v>3652</v>
      </c>
      <c r="T151" s="280" t="s">
        <v>2751</v>
      </c>
      <c r="U151" s="280" t="s">
        <v>2920</v>
      </c>
      <c r="V151" s="280" t="s">
        <v>2641</v>
      </c>
      <c r="W151" s="280" t="s">
        <v>240</v>
      </c>
      <c r="X151" s="280" t="s">
        <v>240</v>
      </c>
      <c r="Y151" s="280" t="s">
        <v>240</v>
      </c>
      <c r="Z151" s="280" t="s">
        <v>240</v>
      </c>
      <c r="AA151" s="280" t="s">
        <v>240</v>
      </c>
      <c r="AB151" s="280" t="s">
        <v>240</v>
      </c>
      <c r="AC151" s="280" t="s">
        <v>240</v>
      </c>
      <c r="AD151" s="280" t="s">
        <v>240</v>
      </c>
      <c r="AE151" s="280"/>
      <c r="AF151" s="280" t="s">
        <v>240</v>
      </c>
      <c r="AG151" s="280" t="s">
        <v>239</v>
      </c>
      <c r="AH151" s="280" t="s">
        <v>240</v>
      </c>
      <c r="AI151" s="280" t="s">
        <v>5192</v>
      </c>
      <c r="AJ151" s="279">
        <v>704828</v>
      </c>
      <c r="AP151" s="223"/>
      <c r="AQ151" s="224"/>
      <c r="AR151" s="224"/>
      <c r="AS151" s="224"/>
      <c r="AT151" s="224"/>
      <c r="AU151" s="225"/>
      <c r="AV151" s="224"/>
      <c r="AW151" s="224"/>
      <c r="AX151" s="224"/>
      <c r="AY151" s="224"/>
      <c r="AZ151" s="226"/>
      <c r="BA151" s="224"/>
      <c r="BB151" s="219"/>
      <c r="BC151" s="219"/>
      <c r="BD151" s="224"/>
      <c r="BE151" s="224"/>
      <c r="BF151" s="227"/>
      <c r="BG151" s="223"/>
      <c r="BH151" s="224"/>
      <c r="BI151" s="224"/>
      <c r="BJ151" s="224"/>
      <c r="BK151" s="224"/>
      <c r="BL151" s="223"/>
      <c r="BM151" s="224"/>
      <c r="BN151" s="223"/>
      <c r="BO151" s="223"/>
      <c r="BP151" s="223"/>
      <c r="BQ151" s="223"/>
      <c r="BR151" s="223"/>
      <c r="BS151" s="224"/>
      <c r="BT151" s="219"/>
      <c r="BU151" s="229"/>
      <c r="BV151" s="219"/>
      <c r="BW151" s="219"/>
      <c r="BX151" s="224"/>
      <c r="BY151" s="224"/>
      <c r="BZ151" s="230"/>
      <c r="CA151" s="229"/>
      <c r="CB151" s="230"/>
      <c r="CC151" s="230"/>
      <c r="CD151" s="230"/>
    </row>
    <row r="152" spans="1:82" ht="30" x14ac:dyDescent="0.25">
      <c r="A152" s="279">
        <v>704829</v>
      </c>
      <c r="B152" s="280" t="s">
        <v>995</v>
      </c>
      <c r="C152" s="280" t="s">
        <v>63</v>
      </c>
      <c r="D152" s="280" t="s">
        <v>1464</v>
      </c>
      <c r="E152" s="280" t="s">
        <v>184</v>
      </c>
      <c r="F152" s="289">
        <v>36526</v>
      </c>
      <c r="G152" s="280" t="s">
        <v>1350</v>
      </c>
      <c r="H152" s="280" t="s">
        <v>1318</v>
      </c>
      <c r="I152" s="280" t="s">
        <v>262</v>
      </c>
      <c r="J152" s="280" t="s">
        <v>216</v>
      </c>
      <c r="K152" s="290">
        <v>2017</v>
      </c>
      <c r="L152" s="280" t="s">
        <v>215</v>
      </c>
      <c r="M152" s="280" t="s">
        <v>240</v>
      </c>
      <c r="N152" s="280" t="s">
        <v>240</v>
      </c>
      <c r="O152" s="280"/>
      <c r="P152" s="280"/>
      <c r="Q152" s="282">
        <v>0</v>
      </c>
      <c r="R152" s="290">
        <v>0</v>
      </c>
      <c r="S152" s="280" t="s">
        <v>3653</v>
      </c>
      <c r="T152" s="280" t="s">
        <v>3654</v>
      </c>
      <c r="U152" s="280" t="s">
        <v>3655</v>
      </c>
      <c r="V152" s="280" t="s">
        <v>3514</v>
      </c>
      <c r="W152" s="280" t="s">
        <v>240</v>
      </c>
      <c r="X152" s="280" t="s">
        <v>240</v>
      </c>
      <c r="Y152" s="280" t="s">
        <v>240</v>
      </c>
      <c r="Z152" s="280" t="s">
        <v>240</v>
      </c>
      <c r="AA152" s="280" t="s">
        <v>240</v>
      </c>
      <c r="AB152" s="280" t="s">
        <v>240</v>
      </c>
      <c r="AC152" s="280" t="s">
        <v>240</v>
      </c>
      <c r="AD152" s="280" t="s">
        <v>240</v>
      </c>
      <c r="AE152" s="280"/>
      <c r="AF152" s="280" t="s">
        <v>240</v>
      </c>
      <c r="AG152" s="280" t="s">
        <v>468</v>
      </c>
      <c r="AH152" s="280" t="s">
        <v>240</v>
      </c>
      <c r="AI152" s="280" t="s">
        <v>5194</v>
      </c>
      <c r="AJ152" s="279">
        <v>704829</v>
      </c>
      <c r="AP152" s="223"/>
      <c r="AQ152" s="224"/>
      <c r="AR152" s="224"/>
      <c r="AS152" s="224"/>
      <c r="AT152" s="224"/>
      <c r="AU152" s="225"/>
      <c r="AV152" s="224"/>
      <c r="AW152" s="224"/>
      <c r="AX152" s="224"/>
      <c r="AY152" s="224"/>
      <c r="AZ152" s="226"/>
      <c r="BA152" s="224"/>
      <c r="BB152" s="219"/>
      <c r="BC152" s="219"/>
      <c r="BD152" s="224"/>
      <c r="BE152" s="224"/>
      <c r="BF152" s="227"/>
      <c r="BG152" s="223"/>
      <c r="BH152" s="224"/>
      <c r="BI152" s="224"/>
      <c r="BJ152" s="224"/>
      <c r="BK152" s="224"/>
      <c r="BL152" s="223"/>
      <c r="BM152" s="224"/>
      <c r="BN152" s="223"/>
      <c r="BO152" s="223"/>
      <c r="BP152" s="223"/>
      <c r="BQ152" s="223"/>
      <c r="BR152" s="223"/>
      <c r="BS152" s="224"/>
      <c r="BT152" s="219"/>
      <c r="BU152" s="229"/>
      <c r="BV152" s="219"/>
      <c r="BW152" s="219"/>
      <c r="BX152" s="224"/>
      <c r="BY152" s="224"/>
      <c r="BZ152" s="230"/>
      <c r="CA152" s="229"/>
      <c r="CB152" s="230"/>
      <c r="CC152" s="230"/>
      <c r="CD152" s="230"/>
    </row>
    <row r="153" spans="1:82" ht="30" x14ac:dyDescent="0.25">
      <c r="A153" s="279">
        <v>704838</v>
      </c>
      <c r="B153" s="280" t="s">
        <v>996</v>
      </c>
      <c r="C153" s="280" t="s">
        <v>142</v>
      </c>
      <c r="D153" s="280" t="s">
        <v>1407</v>
      </c>
      <c r="E153" s="280" t="s">
        <v>184</v>
      </c>
      <c r="F153" s="281">
        <v>35431</v>
      </c>
      <c r="G153" s="280" t="s">
        <v>1381</v>
      </c>
      <c r="H153" s="280" t="s">
        <v>1290</v>
      </c>
      <c r="I153" s="280" t="s">
        <v>262</v>
      </c>
      <c r="J153" s="280" t="s">
        <v>216</v>
      </c>
      <c r="K153" s="279">
        <v>2015</v>
      </c>
      <c r="L153" s="280" t="s">
        <v>213</v>
      </c>
      <c r="M153" s="280" t="s">
        <v>240</v>
      </c>
      <c r="N153" s="280" t="s">
        <v>240</v>
      </c>
      <c r="O153" s="280"/>
      <c r="P153" s="280"/>
      <c r="Q153" s="282">
        <v>0</v>
      </c>
      <c r="R153" s="279">
        <v>0</v>
      </c>
      <c r="S153" s="280" t="s">
        <v>3656</v>
      </c>
      <c r="T153" s="280" t="s">
        <v>3657</v>
      </c>
      <c r="U153" s="280" t="s">
        <v>3123</v>
      </c>
      <c r="V153" s="280" t="s">
        <v>2557</v>
      </c>
      <c r="W153" s="280" t="s">
        <v>240</v>
      </c>
      <c r="X153" s="280" t="s">
        <v>240</v>
      </c>
      <c r="Y153" s="280" t="s">
        <v>240</v>
      </c>
      <c r="Z153" s="280" t="s">
        <v>240</v>
      </c>
      <c r="AA153" s="280" t="s">
        <v>240</v>
      </c>
      <c r="AB153" s="280" t="s">
        <v>240</v>
      </c>
      <c r="AC153" s="280" t="s">
        <v>240</v>
      </c>
      <c r="AD153" s="280" t="s">
        <v>240</v>
      </c>
      <c r="AE153" s="280"/>
      <c r="AF153" s="280" t="s">
        <v>240</v>
      </c>
      <c r="AG153" s="280" t="s">
        <v>262</v>
      </c>
      <c r="AH153" s="280" t="s">
        <v>5190</v>
      </c>
      <c r="AI153" s="280" t="s">
        <v>240</v>
      </c>
      <c r="AJ153" s="279">
        <v>704838</v>
      </c>
      <c r="AP153" s="223"/>
      <c r="AQ153" s="224"/>
      <c r="AR153" s="224"/>
      <c r="AS153" s="224"/>
      <c r="AT153" s="224"/>
      <c r="AU153" s="225"/>
      <c r="AV153" s="224"/>
      <c r="AW153" s="224"/>
      <c r="AX153" s="224"/>
      <c r="AY153" s="224"/>
      <c r="AZ153" s="226"/>
      <c r="BA153" s="224"/>
      <c r="BB153" s="219"/>
      <c r="BC153" s="219"/>
      <c r="BD153" s="224"/>
      <c r="BE153" s="224"/>
      <c r="BF153" s="227"/>
      <c r="BG153" s="223"/>
      <c r="BH153" s="224"/>
      <c r="BI153" s="224"/>
      <c r="BJ153" s="224"/>
      <c r="BK153" s="224"/>
      <c r="BL153" s="223"/>
      <c r="BM153" s="224"/>
      <c r="BN153" s="223"/>
      <c r="BO153" s="223"/>
      <c r="BP153" s="223"/>
      <c r="BQ153" s="223"/>
      <c r="BR153" s="223"/>
      <c r="BS153" s="224"/>
      <c r="BT153" s="219"/>
      <c r="BU153" s="229"/>
      <c r="BV153" s="219"/>
      <c r="BW153" s="219"/>
      <c r="BX153" s="224"/>
      <c r="BY153" s="224"/>
      <c r="BZ153" s="230"/>
      <c r="CA153" s="229"/>
      <c r="CB153" s="230"/>
      <c r="CC153" s="230"/>
      <c r="CD153" s="230"/>
    </row>
    <row r="154" spans="1:82" ht="45" x14ac:dyDescent="0.25">
      <c r="A154" s="279">
        <v>704843</v>
      </c>
      <c r="B154" s="280" t="s">
        <v>997</v>
      </c>
      <c r="C154" s="280" t="s">
        <v>121</v>
      </c>
      <c r="D154" s="280" t="s">
        <v>1316</v>
      </c>
      <c r="E154" s="280" t="s">
        <v>184</v>
      </c>
      <c r="F154" s="281">
        <v>27454</v>
      </c>
      <c r="G154" s="280" t="s">
        <v>215</v>
      </c>
      <c r="H154" s="280" t="s">
        <v>1290</v>
      </c>
      <c r="I154" s="280" t="s">
        <v>466</v>
      </c>
      <c r="J154" s="280" t="s">
        <v>216</v>
      </c>
      <c r="K154" s="279">
        <v>2000</v>
      </c>
      <c r="L154" s="280" t="s">
        <v>215</v>
      </c>
      <c r="M154" s="280" t="s">
        <v>240</v>
      </c>
      <c r="N154" s="280" t="s">
        <v>240</v>
      </c>
      <c r="O154" s="280"/>
      <c r="P154" s="280"/>
      <c r="Q154" s="282">
        <v>0</v>
      </c>
      <c r="R154" s="279">
        <v>0</v>
      </c>
      <c r="S154" s="280" t="s">
        <v>2745</v>
      </c>
      <c r="T154" s="280" t="s">
        <v>2746</v>
      </c>
      <c r="U154" s="280" t="s">
        <v>2747</v>
      </c>
      <c r="V154" s="280" t="s">
        <v>2641</v>
      </c>
      <c r="W154" s="280" t="s">
        <v>240</v>
      </c>
      <c r="X154" s="280" t="s">
        <v>240</v>
      </c>
      <c r="Y154" s="280" t="s">
        <v>240</v>
      </c>
      <c r="Z154" s="280" t="s">
        <v>240</v>
      </c>
      <c r="AA154" s="280" t="s">
        <v>240</v>
      </c>
      <c r="AB154" s="280" t="s">
        <v>240</v>
      </c>
      <c r="AC154" s="280" t="s">
        <v>240</v>
      </c>
      <c r="AD154" s="280" t="s">
        <v>240</v>
      </c>
      <c r="AE154" s="280"/>
      <c r="AF154" s="280" t="s">
        <v>240</v>
      </c>
      <c r="AG154" s="280" t="s">
        <v>466</v>
      </c>
      <c r="AH154" s="280" t="s">
        <v>240</v>
      </c>
      <c r="AI154" s="280" t="s">
        <v>240</v>
      </c>
      <c r="AJ154" s="279">
        <v>704843</v>
      </c>
      <c r="AP154" s="223"/>
      <c r="AQ154" s="224"/>
      <c r="AR154" s="224"/>
      <c r="AS154" s="224"/>
      <c r="AT154" s="224"/>
      <c r="AU154" s="232"/>
      <c r="AV154" s="224"/>
      <c r="AW154" s="224"/>
      <c r="AX154" s="224"/>
      <c r="AY154" s="224"/>
      <c r="AZ154" s="232"/>
      <c r="BA154" s="224"/>
      <c r="BB154" s="224"/>
      <c r="BC154" s="224"/>
      <c r="BD154" s="224"/>
      <c r="BE154" s="224"/>
      <c r="BF154" s="227"/>
      <c r="BG154" s="224"/>
      <c r="BH154" s="224"/>
      <c r="BI154" s="224"/>
      <c r="BJ154" s="224"/>
      <c r="BK154" s="224"/>
      <c r="BL154" s="224"/>
      <c r="BM154" s="224"/>
      <c r="BN154" s="224"/>
      <c r="BO154" s="224"/>
      <c r="BP154" s="224"/>
      <c r="BQ154" s="224"/>
      <c r="BR154" s="224"/>
      <c r="BS154" s="228"/>
      <c r="BT154" s="224"/>
      <c r="BU154" s="229"/>
      <c r="BV154" s="223"/>
      <c r="BW154" s="224"/>
      <c r="BX154" s="224"/>
      <c r="BY154" s="224"/>
      <c r="BZ154"/>
      <c r="CA154" s="229"/>
      <c r="CB154"/>
      <c r="CC154"/>
      <c r="CD154"/>
    </row>
    <row r="155" spans="1:82" ht="30" x14ac:dyDescent="0.25">
      <c r="A155" s="279">
        <v>704870</v>
      </c>
      <c r="B155" s="280" t="s">
        <v>1048</v>
      </c>
      <c r="C155" s="280" t="s">
        <v>61</v>
      </c>
      <c r="D155" s="280" t="s">
        <v>1771</v>
      </c>
      <c r="E155" s="280" t="s">
        <v>183</v>
      </c>
      <c r="F155" s="281">
        <v>36162</v>
      </c>
      <c r="G155" s="280" t="s">
        <v>1467</v>
      </c>
      <c r="H155" s="280" t="s">
        <v>1290</v>
      </c>
      <c r="I155" s="280" t="s">
        <v>468</v>
      </c>
      <c r="J155" s="280" t="s">
        <v>216</v>
      </c>
      <c r="K155" s="279">
        <v>2017</v>
      </c>
      <c r="L155" s="280" t="s">
        <v>213</v>
      </c>
      <c r="M155" s="280" t="s">
        <v>240</v>
      </c>
      <c r="N155" s="280" t="s">
        <v>240</v>
      </c>
      <c r="O155" s="280"/>
      <c r="P155" s="280"/>
      <c r="Q155" s="282">
        <v>0</v>
      </c>
      <c r="R155" s="279">
        <v>0</v>
      </c>
      <c r="S155" s="280" t="s">
        <v>3658</v>
      </c>
      <c r="T155" s="280" t="s">
        <v>3659</v>
      </c>
      <c r="U155" s="280" t="s">
        <v>3660</v>
      </c>
      <c r="V155" s="280" t="s">
        <v>3040</v>
      </c>
      <c r="W155" s="280" t="s">
        <v>240</v>
      </c>
      <c r="X155" s="280" t="s">
        <v>240</v>
      </c>
      <c r="Y155" s="280" t="s">
        <v>240</v>
      </c>
      <c r="Z155" s="280" t="s">
        <v>240</v>
      </c>
      <c r="AA155" s="280" t="s">
        <v>240</v>
      </c>
      <c r="AB155" s="280" t="s">
        <v>240</v>
      </c>
      <c r="AC155" s="280" t="s">
        <v>240</v>
      </c>
      <c r="AD155" s="280" t="s">
        <v>240</v>
      </c>
      <c r="AE155" s="280"/>
      <c r="AF155" s="280" t="s">
        <v>240</v>
      </c>
      <c r="AG155" s="280" t="s">
        <v>263</v>
      </c>
      <c r="AH155" s="280" t="s">
        <v>5190</v>
      </c>
      <c r="AI155" s="280" t="s">
        <v>240</v>
      </c>
      <c r="AJ155" s="279">
        <v>704870</v>
      </c>
      <c r="AP155" s="223"/>
      <c r="AQ155" s="224"/>
      <c r="AR155" s="224"/>
      <c r="AS155" s="224"/>
      <c r="AT155" s="224"/>
      <c r="AU155" s="225"/>
      <c r="AV155" s="224"/>
      <c r="AW155" s="224"/>
      <c r="AX155" s="224"/>
      <c r="AY155" s="224"/>
      <c r="AZ155" s="226"/>
      <c r="BA155" s="224"/>
      <c r="BB155" s="219"/>
      <c r="BC155" s="219"/>
      <c r="BD155" s="224"/>
      <c r="BE155" s="224"/>
      <c r="BF155" s="227"/>
      <c r="BG155" s="223"/>
      <c r="BH155" s="224"/>
      <c r="BI155" s="224"/>
      <c r="BJ155" s="224"/>
      <c r="BK155" s="224"/>
      <c r="BL155" s="223"/>
      <c r="BM155" s="224"/>
      <c r="BN155" s="223"/>
      <c r="BO155" s="223"/>
      <c r="BP155" s="223"/>
      <c r="BQ155" s="223"/>
      <c r="BR155" s="223"/>
      <c r="BS155" s="224"/>
      <c r="BT155" s="219"/>
      <c r="BU155" s="229"/>
      <c r="BV155" s="219"/>
      <c r="BW155" s="219"/>
      <c r="BX155" s="224"/>
      <c r="BY155" s="224"/>
      <c r="BZ155" s="230"/>
      <c r="CA155" s="229"/>
      <c r="CB155" s="230"/>
      <c r="CC155" s="230"/>
      <c r="CD155" s="230"/>
    </row>
    <row r="156" spans="1:82" ht="45" x14ac:dyDescent="0.25">
      <c r="A156" s="279">
        <v>704890</v>
      </c>
      <c r="B156" s="280" t="s">
        <v>998</v>
      </c>
      <c r="C156" s="280" t="s">
        <v>150</v>
      </c>
      <c r="D156" s="280" t="s">
        <v>1427</v>
      </c>
      <c r="E156" s="280" t="s">
        <v>183</v>
      </c>
      <c r="F156" s="281">
        <v>34429</v>
      </c>
      <c r="G156" s="280" t="s">
        <v>1468</v>
      </c>
      <c r="H156" s="280" t="s">
        <v>1290</v>
      </c>
      <c r="I156" s="280" t="s">
        <v>263</v>
      </c>
      <c r="J156" s="280" t="s">
        <v>216</v>
      </c>
      <c r="K156" s="279">
        <v>2014</v>
      </c>
      <c r="L156" s="280" t="s">
        <v>215</v>
      </c>
      <c r="M156" s="280" t="s">
        <v>240</v>
      </c>
      <c r="N156" s="280" t="s">
        <v>240</v>
      </c>
      <c r="O156" s="280"/>
      <c r="P156" s="280"/>
      <c r="Q156" s="282">
        <v>0</v>
      </c>
      <c r="R156" s="279">
        <v>0</v>
      </c>
      <c r="S156" s="280" t="s">
        <v>3097</v>
      </c>
      <c r="T156" s="280" t="s">
        <v>3098</v>
      </c>
      <c r="U156" s="280" t="s">
        <v>3099</v>
      </c>
      <c r="V156" s="280" t="s">
        <v>3100</v>
      </c>
      <c r="W156" s="280" t="s">
        <v>240</v>
      </c>
      <c r="X156" s="280" t="s">
        <v>240</v>
      </c>
      <c r="Y156" s="280" t="s">
        <v>240</v>
      </c>
      <c r="Z156" s="280" t="s">
        <v>240</v>
      </c>
      <c r="AA156" s="280" t="s">
        <v>240</v>
      </c>
      <c r="AB156" s="280" t="s">
        <v>240</v>
      </c>
      <c r="AC156" s="280" t="s">
        <v>240</v>
      </c>
      <c r="AD156" s="280" t="s">
        <v>240</v>
      </c>
      <c r="AE156" s="280"/>
      <c r="AF156" s="280" t="s">
        <v>240</v>
      </c>
      <c r="AG156" s="280" t="s">
        <v>239</v>
      </c>
      <c r="AH156" s="280" t="s">
        <v>240</v>
      </c>
      <c r="AI156" s="280" t="s">
        <v>5192</v>
      </c>
      <c r="AJ156" s="279">
        <v>704890</v>
      </c>
      <c r="AP156" s="223"/>
      <c r="AQ156" s="224"/>
      <c r="AR156" s="224"/>
      <c r="AS156" s="224"/>
      <c r="AT156" s="224"/>
      <c r="AU156" s="227"/>
      <c r="AV156" s="224"/>
      <c r="AW156" s="224"/>
      <c r="AX156" s="224"/>
      <c r="AY156" s="224"/>
      <c r="AZ156" s="227"/>
      <c r="BA156" s="224"/>
      <c r="BB156" s="219"/>
      <c r="BC156" s="219"/>
      <c r="BD156" s="224"/>
      <c r="BE156" s="224"/>
      <c r="BF156" s="227"/>
      <c r="BG156" s="232"/>
      <c r="BH156" s="224"/>
      <c r="BI156" s="224"/>
      <c r="BJ156" s="224"/>
      <c r="BK156" s="224"/>
      <c r="BL156" s="232"/>
      <c r="BM156" s="224"/>
      <c r="BN156" s="232"/>
      <c r="BO156" s="232"/>
      <c r="BP156" s="232"/>
      <c r="BQ156" s="232"/>
      <c r="BR156" s="232"/>
      <c r="BS156" s="224"/>
      <c r="BT156" s="219"/>
      <c r="BU156" s="229"/>
      <c r="BV156" s="219"/>
      <c r="BW156" s="219"/>
      <c r="BX156" s="224"/>
      <c r="BY156" s="224"/>
      <c r="BZ156" s="230"/>
      <c r="CA156" s="229"/>
      <c r="CB156" s="230"/>
      <c r="CC156" s="230"/>
      <c r="CD156" s="230"/>
    </row>
    <row r="157" spans="1:82" ht="30" x14ac:dyDescent="0.25">
      <c r="A157" s="279">
        <v>704895</v>
      </c>
      <c r="B157" s="280" t="s">
        <v>555</v>
      </c>
      <c r="C157" s="280" t="s">
        <v>63</v>
      </c>
      <c r="D157" s="280" t="s">
        <v>1798</v>
      </c>
      <c r="E157" s="280" t="s">
        <v>184</v>
      </c>
      <c r="F157" s="281">
        <v>33818</v>
      </c>
      <c r="G157" s="280" t="s">
        <v>1799</v>
      </c>
      <c r="H157" s="280" t="s">
        <v>1290</v>
      </c>
      <c r="I157" s="280" t="s">
        <v>262</v>
      </c>
      <c r="J157" s="280" t="s">
        <v>216</v>
      </c>
      <c r="K157" s="279">
        <v>2014</v>
      </c>
      <c r="L157" s="280" t="s">
        <v>215</v>
      </c>
      <c r="M157" s="280" t="s">
        <v>240</v>
      </c>
      <c r="N157" s="280" t="s">
        <v>240</v>
      </c>
      <c r="O157" s="280" t="str">
        <f>IFERROR(VLOOKUP(A157,'[1]معالجة التسجيل'!A$2:CW$514,101,0),"")</f>
        <v/>
      </c>
      <c r="P157" s="280"/>
      <c r="Q157" s="282">
        <v>0</v>
      </c>
      <c r="R157" s="288"/>
      <c r="S157" s="280" t="s">
        <v>3093</v>
      </c>
      <c r="T157" s="280" t="s">
        <v>3094</v>
      </c>
      <c r="U157" s="280" t="s">
        <v>3095</v>
      </c>
      <c r="V157" s="280" t="s">
        <v>3096</v>
      </c>
      <c r="W157" s="280" t="s">
        <v>240</v>
      </c>
      <c r="X157" s="280" t="s">
        <v>240</v>
      </c>
      <c r="Y157" s="280" t="s">
        <v>240</v>
      </c>
      <c r="Z157" s="280" t="s">
        <v>240</v>
      </c>
      <c r="AA157" s="280" t="s">
        <v>240</v>
      </c>
      <c r="AB157" s="280" t="s">
        <v>240</v>
      </c>
      <c r="AC157" s="280" t="s">
        <v>240</v>
      </c>
      <c r="AD157" s="280" t="s">
        <v>240</v>
      </c>
      <c r="AE157" s="280" t="str">
        <f>IFERROR(VLOOKUP(A157,ورقة4!A$1:AZ$2000,51,0),"")</f>
        <v>م</v>
      </c>
      <c r="AF157" s="280" t="s">
        <v>2044</v>
      </c>
      <c r="AG157" s="280" t="s">
        <v>262</v>
      </c>
      <c r="AH157" s="280" t="s">
        <v>240</v>
      </c>
      <c r="AI157" s="280" t="s">
        <v>240</v>
      </c>
      <c r="AJ157" s="279">
        <v>704895</v>
      </c>
      <c r="AP157" s="223"/>
      <c r="AQ157" s="224"/>
      <c r="AR157" s="224"/>
      <c r="AS157" s="224"/>
      <c r="AT157" s="224"/>
      <c r="AU157" s="225"/>
      <c r="AV157" s="224"/>
      <c r="AW157" s="224"/>
      <c r="AX157" s="224"/>
      <c r="AY157" s="224"/>
      <c r="AZ157" s="226"/>
      <c r="BA157" s="224"/>
      <c r="BB157" s="224"/>
      <c r="BC157" s="224"/>
      <c r="BD157" s="224"/>
      <c r="BE157" s="224"/>
      <c r="BF157" s="227"/>
      <c r="BG157" s="224"/>
      <c r="BH157" s="224"/>
      <c r="BI157" s="224"/>
      <c r="BJ157" s="224"/>
      <c r="BK157" s="224"/>
      <c r="BL157" s="224"/>
      <c r="BM157" s="224"/>
      <c r="BN157" s="224"/>
      <c r="BO157" s="224"/>
      <c r="BP157" s="224"/>
      <c r="BQ157" s="224"/>
      <c r="BR157" s="224"/>
      <c r="BS157" s="228"/>
      <c r="BT157" s="224"/>
      <c r="BU157" s="229"/>
      <c r="BV157" s="223"/>
      <c r="BW157" s="224"/>
      <c r="BX157" s="224"/>
      <c r="BY157" s="224"/>
      <c r="BZ157"/>
      <c r="CA157" s="229"/>
      <c r="CB157"/>
      <c r="CC157"/>
      <c r="CD157"/>
    </row>
    <row r="158" spans="1:82" ht="30" x14ac:dyDescent="0.25">
      <c r="A158" s="279">
        <v>704896</v>
      </c>
      <c r="B158" s="280" t="s">
        <v>999</v>
      </c>
      <c r="C158" s="280" t="s">
        <v>85</v>
      </c>
      <c r="D158" s="280" t="s">
        <v>1469</v>
      </c>
      <c r="E158" s="280" t="s">
        <v>184</v>
      </c>
      <c r="F158" s="281">
        <v>34441</v>
      </c>
      <c r="G158" s="280" t="s">
        <v>213</v>
      </c>
      <c r="H158" s="280" t="s">
        <v>1290</v>
      </c>
      <c r="I158" s="280" t="s">
        <v>263</v>
      </c>
      <c r="J158" s="280" t="s">
        <v>216</v>
      </c>
      <c r="K158" s="279">
        <v>2013</v>
      </c>
      <c r="L158" s="280" t="s">
        <v>213</v>
      </c>
      <c r="M158" s="280" t="s">
        <v>240</v>
      </c>
      <c r="N158" s="280" t="s">
        <v>240</v>
      </c>
      <c r="O158" s="280"/>
      <c r="P158" s="280"/>
      <c r="Q158" s="282">
        <v>0</v>
      </c>
      <c r="R158" s="290">
        <v>0</v>
      </c>
      <c r="S158" s="280" t="s">
        <v>3661</v>
      </c>
      <c r="T158" s="280" t="s">
        <v>3662</v>
      </c>
      <c r="U158" s="280" t="s">
        <v>3663</v>
      </c>
      <c r="V158" s="280" t="s">
        <v>2531</v>
      </c>
      <c r="W158" s="280" t="s">
        <v>240</v>
      </c>
      <c r="X158" s="280" t="s">
        <v>240</v>
      </c>
      <c r="Y158" s="280" t="s">
        <v>240</v>
      </c>
      <c r="Z158" s="280" t="s">
        <v>240</v>
      </c>
      <c r="AA158" s="280" t="s">
        <v>240</v>
      </c>
      <c r="AB158" s="280" t="s">
        <v>240</v>
      </c>
      <c r="AC158" s="280" t="s">
        <v>240</v>
      </c>
      <c r="AD158" s="280" t="s">
        <v>240</v>
      </c>
      <c r="AE158" s="280"/>
      <c r="AF158" s="280" t="s">
        <v>240</v>
      </c>
      <c r="AG158" s="280" t="s">
        <v>239</v>
      </c>
      <c r="AH158" s="280" t="s">
        <v>240</v>
      </c>
      <c r="AI158" s="280" t="s">
        <v>5192</v>
      </c>
      <c r="AJ158" s="279">
        <v>704896</v>
      </c>
      <c r="AP158" s="223"/>
      <c r="AQ158" s="224"/>
      <c r="AR158" s="224"/>
      <c r="AS158" s="224"/>
      <c r="AT158" s="224"/>
      <c r="AU158" s="231"/>
      <c r="AV158" s="224"/>
      <c r="AW158" s="224"/>
      <c r="AX158" s="224"/>
      <c r="AY158" s="224"/>
      <c r="AZ158" s="223"/>
      <c r="BA158" s="224"/>
      <c r="BB158" s="224"/>
      <c r="BC158" s="224"/>
      <c r="BD158" s="224"/>
      <c r="BE158" s="224"/>
      <c r="BF158" s="227"/>
      <c r="BG158" s="224"/>
      <c r="BH158" s="224"/>
      <c r="BI158" s="224"/>
      <c r="BJ158" s="224"/>
      <c r="BK158" s="224"/>
      <c r="BL158" s="224"/>
      <c r="BM158" s="224"/>
      <c r="BN158" s="224"/>
      <c r="BO158" s="224"/>
      <c r="BP158" s="224"/>
      <c r="BQ158" s="224"/>
      <c r="BR158" s="224"/>
      <c r="BS158" s="228"/>
      <c r="BT158" s="224"/>
      <c r="BU158" s="229"/>
      <c r="BV158" s="223"/>
      <c r="BW158" s="224"/>
      <c r="BX158" s="224"/>
      <c r="BY158" s="224"/>
      <c r="BZ158"/>
      <c r="CA158" s="229"/>
      <c r="CB158"/>
      <c r="CC158"/>
      <c r="CD158"/>
    </row>
    <row r="159" spans="1:82" ht="45" x14ac:dyDescent="0.25">
      <c r="A159" s="279">
        <v>704897</v>
      </c>
      <c r="B159" s="280" t="s">
        <v>1000</v>
      </c>
      <c r="C159" s="280" t="s">
        <v>66</v>
      </c>
      <c r="D159" s="280" t="s">
        <v>1427</v>
      </c>
      <c r="E159" s="280" t="s">
        <v>184</v>
      </c>
      <c r="F159" s="281">
        <v>34388</v>
      </c>
      <c r="G159" s="280" t="s">
        <v>213</v>
      </c>
      <c r="H159" s="280" t="s">
        <v>1290</v>
      </c>
      <c r="I159" s="280" t="s">
        <v>239</v>
      </c>
      <c r="J159" s="280" t="s">
        <v>216</v>
      </c>
      <c r="K159" s="279">
        <v>2012</v>
      </c>
      <c r="L159" s="280" t="s">
        <v>215</v>
      </c>
      <c r="M159" s="280" t="s">
        <v>240</v>
      </c>
      <c r="N159" s="280" t="s">
        <v>240</v>
      </c>
      <c r="O159" s="280"/>
      <c r="P159" s="280"/>
      <c r="Q159" s="282">
        <v>0</v>
      </c>
      <c r="R159" s="279">
        <v>0</v>
      </c>
      <c r="S159" s="280" t="s">
        <v>3664</v>
      </c>
      <c r="T159" s="280" t="s">
        <v>2563</v>
      </c>
      <c r="U159" s="280" t="s">
        <v>3499</v>
      </c>
      <c r="V159" s="280" t="s">
        <v>3514</v>
      </c>
      <c r="W159" s="280" t="s">
        <v>240</v>
      </c>
      <c r="X159" s="280" t="s">
        <v>240</v>
      </c>
      <c r="Y159" s="280" t="s">
        <v>240</v>
      </c>
      <c r="Z159" s="280" t="s">
        <v>240</v>
      </c>
      <c r="AA159" s="280" t="s">
        <v>240</v>
      </c>
      <c r="AB159" s="280" t="s">
        <v>240</v>
      </c>
      <c r="AC159" s="280" t="s">
        <v>240</v>
      </c>
      <c r="AD159" s="280" t="s">
        <v>240</v>
      </c>
      <c r="AE159" s="280"/>
      <c r="AF159" s="280" t="s">
        <v>240</v>
      </c>
      <c r="AG159" s="280" t="s">
        <v>466</v>
      </c>
      <c r="AH159" s="280" t="s">
        <v>240</v>
      </c>
      <c r="AI159" s="280" t="s">
        <v>240</v>
      </c>
      <c r="AJ159" s="279">
        <v>704897</v>
      </c>
      <c r="AP159" s="223"/>
      <c r="AQ159" s="224"/>
      <c r="AR159" s="224"/>
      <c r="AS159" s="224"/>
      <c r="AT159" s="224"/>
      <c r="AU159" s="225"/>
      <c r="AV159" s="224"/>
      <c r="AW159" s="224"/>
      <c r="AX159" s="224"/>
      <c r="AY159" s="224"/>
      <c r="AZ159" s="226"/>
      <c r="BA159" s="224"/>
      <c r="BB159" s="219"/>
      <c r="BC159" s="219"/>
      <c r="BD159" s="224"/>
      <c r="BE159" s="224"/>
      <c r="BF159" s="227"/>
      <c r="BG159" s="223"/>
      <c r="BH159" s="224"/>
      <c r="BI159" s="224"/>
      <c r="BJ159" s="224"/>
      <c r="BK159" s="224"/>
      <c r="BL159" s="223"/>
      <c r="BM159" s="224"/>
      <c r="BN159" s="223"/>
      <c r="BO159" s="223"/>
      <c r="BP159" s="223"/>
      <c r="BQ159" s="223"/>
      <c r="BR159" s="223"/>
      <c r="BS159" s="224"/>
      <c r="BT159" s="219"/>
      <c r="BU159" s="229"/>
      <c r="BV159" s="219"/>
      <c r="BW159" s="219"/>
      <c r="BX159" s="224"/>
      <c r="BY159" s="224"/>
      <c r="BZ159" s="230"/>
      <c r="CA159" s="229"/>
      <c r="CB159" s="230"/>
      <c r="CC159" s="230"/>
      <c r="CD159" s="230"/>
    </row>
    <row r="160" spans="1:82" ht="15" x14ac:dyDescent="0.25">
      <c r="A160" s="279">
        <v>704905</v>
      </c>
      <c r="B160" s="280" t="s">
        <v>557</v>
      </c>
      <c r="C160" s="280" t="s">
        <v>558</v>
      </c>
      <c r="D160" s="280" t="s">
        <v>1621</v>
      </c>
      <c r="E160" s="280" t="s">
        <v>240</v>
      </c>
      <c r="F160" s="288"/>
      <c r="G160" s="280" t="s">
        <v>240</v>
      </c>
      <c r="H160" s="280" t="s">
        <v>240</v>
      </c>
      <c r="I160" s="280" t="s">
        <v>262</v>
      </c>
      <c r="J160" s="280" t="s">
        <v>240</v>
      </c>
      <c r="K160" s="288"/>
      <c r="L160" s="280" t="s">
        <v>240</v>
      </c>
      <c r="M160" s="280" t="s">
        <v>240</v>
      </c>
      <c r="N160" s="280" t="s">
        <v>240</v>
      </c>
      <c r="O160" s="280" t="str">
        <f>IFERROR(VLOOKUP(A160,'[1]معالجة التسجيل'!A$2:CW$514,101,0),"")</f>
        <v/>
      </c>
      <c r="P160" s="280"/>
      <c r="Q160" s="282">
        <v>0</v>
      </c>
      <c r="R160" s="288"/>
      <c r="S160" s="280" t="s">
        <v>240</v>
      </c>
      <c r="T160" s="280" t="s">
        <v>240</v>
      </c>
      <c r="U160" s="280" t="s">
        <v>240</v>
      </c>
      <c r="V160" s="280" t="s">
        <v>240</v>
      </c>
      <c r="W160" s="280" t="s">
        <v>240</v>
      </c>
      <c r="X160" s="280" t="s">
        <v>240</v>
      </c>
      <c r="Y160" s="280" t="s">
        <v>240</v>
      </c>
      <c r="Z160" s="280" t="s">
        <v>240</v>
      </c>
      <c r="AA160" s="280" t="s">
        <v>2044</v>
      </c>
      <c r="AB160" s="280" t="s">
        <v>2044</v>
      </c>
      <c r="AC160" s="280" t="s">
        <v>2044</v>
      </c>
      <c r="AD160" s="280" t="s">
        <v>240</v>
      </c>
      <c r="AE160" s="280" t="str">
        <f>IFERROR(VLOOKUP(A160,ورقة4!A$1:AZ$2000,51,0),"")</f>
        <v>م</v>
      </c>
      <c r="AF160" s="280" t="s">
        <v>2044</v>
      </c>
      <c r="AG160" s="280" t="s">
        <v>262</v>
      </c>
      <c r="AH160" s="280" t="s">
        <v>240</v>
      </c>
      <c r="AI160" s="280" t="s">
        <v>240</v>
      </c>
      <c r="AJ160" s="279">
        <v>704905</v>
      </c>
      <c r="AP160" s="223"/>
      <c r="AQ160" s="224"/>
      <c r="AR160" s="224"/>
      <c r="AS160" s="224"/>
      <c r="AT160" s="224"/>
      <c r="AU160" s="225"/>
      <c r="AV160" s="224"/>
      <c r="AW160" s="224"/>
      <c r="AX160" s="224"/>
      <c r="AY160" s="224"/>
      <c r="AZ160" s="226"/>
      <c r="BA160" s="224"/>
      <c r="BB160" s="224"/>
      <c r="BC160" s="224"/>
      <c r="BD160" s="224"/>
      <c r="BE160" s="224"/>
      <c r="BF160" s="227"/>
      <c r="BG160" s="224"/>
      <c r="BH160" s="224"/>
      <c r="BI160" s="224"/>
      <c r="BJ160" s="224"/>
      <c r="BK160" s="224"/>
      <c r="BL160" s="224"/>
      <c r="BM160" s="224"/>
      <c r="BN160" s="224"/>
      <c r="BO160" s="224"/>
      <c r="BP160" s="224"/>
      <c r="BQ160" s="224"/>
      <c r="BR160" s="224"/>
      <c r="BS160" s="228"/>
      <c r="BT160" s="224"/>
      <c r="BU160" s="229"/>
      <c r="BV160" s="223"/>
      <c r="BW160" s="224"/>
      <c r="BX160" s="224"/>
      <c r="BY160" s="224"/>
      <c r="BZ160"/>
      <c r="CA160" s="229"/>
      <c r="CB160"/>
      <c r="CC160"/>
      <c r="CD160"/>
    </row>
    <row r="161" spans="1:82" ht="45" x14ac:dyDescent="0.25">
      <c r="A161" s="279">
        <v>704909</v>
      </c>
      <c r="B161" s="280" t="s">
        <v>1001</v>
      </c>
      <c r="C161" s="280" t="s">
        <v>83</v>
      </c>
      <c r="D161" s="280" t="s">
        <v>1739</v>
      </c>
      <c r="E161" s="280" t="s">
        <v>183</v>
      </c>
      <c r="F161" s="281">
        <v>30587</v>
      </c>
      <c r="G161" s="280" t="s">
        <v>1740</v>
      </c>
      <c r="H161" s="280" t="s">
        <v>1290</v>
      </c>
      <c r="I161" s="280" t="s">
        <v>263</v>
      </c>
      <c r="J161" s="280" t="s">
        <v>214</v>
      </c>
      <c r="K161" s="279">
        <v>2002</v>
      </c>
      <c r="L161" s="280" t="s">
        <v>222</v>
      </c>
      <c r="M161" s="280" t="s">
        <v>240</v>
      </c>
      <c r="N161" s="280" t="s">
        <v>240</v>
      </c>
      <c r="O161" s="280"/>
      <c r="P161" s="280"/>
      <c r="Q161" s="282">
        <v>0</v>
      </c>
      <c r="R161" s="290">
        <v>0</v>
      </c>
      <c r="S161" s="280" t="s">
        <v>3665</v>
      </c>
      <c r="T161" s="280" t="s">
        <v>3666</v>
      </c>
      <c r="U161" s="280" t="s">
        <v>3194</v>
      </c>
      <c r="V161" s="280" t="s">
        <v>2645</v>
      </c>
      <c r="W161" s="280" t="s">
        <v>240</v>
      </c>
      <c r="X161" s="280" t="s">
        <v>240</v>
      </c>
      <c r="Y161" s="280" t="s">
        <v>240</v>
      </c>
      <c r="Z161" s="280" t="s">
        <v>240</v>
      </c>
      <c r="AA161" s="280" t="s">
        <v>240</v>
      </c>
      <c r="AB161" s="280" t="s">
        <v>240</v>
      </c>
      <c r="AC161" s="280" t="s">
        <v>240</v>
      </c>
      <c r="AD161" s="280" t="s">
        <v>240</v>
      </c>
      <c r="AE161" s="280"/>
      <c r="AF161" s="280" t="s">
        <v>240</v>
      </c>
      <c r="AG161" s="280" t="s">
        <v>239</v>
      </c>
      <c r="AH161" s="280" t="s">
        <v>240</v>
      </c>
      <c r="AI161" s="280" t="s">
        <v>5192</v>
      </c>
      <c r="AJ161" s="279">
        <v>704909</v>
      </c>
      <c r="AP161" s="223"/>
      <c r="AQ161" s="224"/>
      <c r="AR161" s="224"/>
      <c r="AS161" s="224"/>
      <c r="AT161" s="224"/>
      <c r="AU161" s="227"/>
      <c r="AV161" s="224"/>
      <c r="AW161" s="224"/>
      <c r="AX161" s="224"/>
      <c r="AY161" s="224"/>
      <c r="AZ161" s="227"/>
      <c r="BA161" s="224"/>
      <c r="BB161" s="219"/>
      <c r="BC161" s="219"/>
      <c r="BD161" s="224"/>
      <c r="BE161" s="224"/>
      <c r="BF161" s="227"/>
      <c r="BG161" s="232"/>
      <c r="BH161" s="224"/>
      <c r="BI161" s="224"/>
      <c r="BJ161" s="224"/>
      <c r="BK161" s="224"/>
      <c r="BL161" s="232"/>
      <c r="BM161" s="224"/>
      <c r="BN161" s="232"/>
      <c r="BO161" s="232"/>
      <c r="BP161" s="232"/>
      <c r="BQ161" s="232"/>
      <c r="BR161" s="232"/>
      <c r="BS161" s="224"/>
      <c r="BT161" s="219"/>
      <c r="BU161" s="229"/>
      <c r="BV161" s="219"/>
      <c r="BW161" s="219"/>
      <c r="BX161" s="224"/>
      <c r="BY161" s="224"/>
      <c r="BZ161" s="230"/>
      <c r="CA161" s="229"/>
      <c r="CB161" s="230"/>
      <c r="CC161" s="230"/>
      <c r="CD161" s="230"/>
    </row>
    <row r="162" spans="1:82" ht="30" x14ac:dyDescent="0.25">
      <c r="A162" s="279">
        <v>704913</v>
      </c>
      <c r="B162" s="280" t="s">
        <v>1002</v>
      </c>
      <c r="C162" s="280" t="s">
        <v>162</v>
      </c>
      <c r="D162" s="280" t="s">
        <v>1470</v>
      </c>
      <c r="E162" s="280" t="s">
        <v>184</v>
      </c>
      <c r="F162" s="281">
        <v>30298</v>
      </c>
      <c r="G162" s="280" t="s">
        <v>1471</v>
      </c>
      <c r="H162" s="280" t="s">
        <v>1290</v>
      </c>
      <c r="I162" s="280" t="s">
        <v>263</v>
      </c>
      <c r="J162" s="280" t="s">
        <v>216</v>
      </c>
      <c r="K162" s="279">
        <v>2003</v>
      </c>
      <c r="L162" s="280" t="s">
        <v>227</v>
      </c>
      <c r="M162" s="280" t="s">
        <v>240</v>
      </c>
      <c r="N162" s="280" t="s">
        <v>240</v>
      </c>
      <c r="O162" s="280"/>
      <c r="P162" s="280"/>
      <c r="Q162" s="282">
        <v>0</v>
      </c>
      <c r="R162" s="290">
        <v>0</v>
      </c>
      <c r="S162" s="280" t="s">
        <v>3667</v>
      </c>
      <c r="T162" s="280" t="s">
        <v>3668</v>
      </c>
      <c r="U162" s="280" t="s">
        <v>3669</v>
      </c>
      <c r="V162" s="280" t="s">
        <v>3670</v>
      </c>
      <c r="W162" s="280" t="s">
        <v>240</v>
      </c>
      <c r="X162" s="280" t="s">
        <v>240</v>
      </c>
      <c r="Y162" s="280" t="s">
        <v>240</v>
      </c>
      <c r="Z162" s="280" t="s">
        <v>240</v>
      </c>
      <c r="AA162" s="280" t="s">
        <v>240</v>
      </c>
      <c r="AB162" s="280" t="s">
        <v>240</v>
      </c>
      <c r="AC162" s="280" t="s">
        <v>240</v>
      </c>
      <c r="AD162" s="280" t="s">
        <v>240</v>
      </c>
      <c r="AE162" s="280"/>
      <c r="AF162" s="280" t="s">
        <v>240</v>
      </c>
      <c r="AG162" s="280" t="s">
        <v>239</v>
      </c>
      <c r="AH162" s="280" t="s">
        <v>240</v>
      </c>
      <c r="AI162" s="280" t="s">
        <v>5192</v>
      </c>
      <c r="AJ162" s="279">
        <v>704913</v>
      </c>
      <c r="AP162" s="223"/>
      <c r="AQ162" s="224"/>
      <c r="AR162" s="224"/>
      <c r="AS162" s="224"/>
      <c r="AT162" s="224"/>
      <c r="AU162" s="225"/>
      <c r="AV162" s="224"/>
      <c r="AW162" s="224"/>
      <c r="AX162" s="224"/>
      <c r="AY162" s="224"/>
      <c r="AZ162" s="226"/>
      <c r="BA162" s="224"/>
      <c r="BB162" s="219"/>
      <c r="BC162" s="219"/>
      <c r="BD162" s="224"/>
      <c r="BE162" s="224"/>
      <c r="BF162" s="227"/>
      <c r="BG162" s="223"/>
      <c r="BH162" s="224"/>
      <c r="BI162" s="224"/>
      <c r="BJ162" s="224"/>
      <c r="BK162" s="224"/>
      <c r="BL162" s="223"/>
      <c r="BM162" s="224"/>
      <c r="BN162" s="223"/>
      <c r="BO162" s="223"/>
      <c r="BP162" s="223"/>
      <c r="BQ162" s="223"/>
      <c r="BR162" s="223"/>
      <c r="BS162" s="224"/>
      <c r="BT162" s="219"/>
      <c r="BU162" s="229"/>
      <c r="BV162" s="219"/>
      <c r="BW162" s="219"/>
      <c r="BX162" s="224"/>
      <c r="BY162" s="224"/>
      <c r="BZ162" s="230"/>
      <c r="CA162" s="229"/>
      <c r="CB162" s="230"/>
      <c r="CC162" s="230"/>
      <c r="CD162" s="230"/>
    </row>
    <row r="163" spans="1:82" ht="30" x14ac:dyDescent="0.25">
      <c r="A163" s="279">
        <v>704925</v>
      </c>
      <c r="B163" s="280" t="s">
        <v>1003</v>
      </c>
      <c r="C163" s="280" t="s">
        <v>364</v>
      </c>
      <c r="D163" s="280" t="s">
        <v>1472</v>
      </c>
      <c r="E163" s="280" t="s">
        <v>184</v>
      </c>
      <c r="F163" s="281">
        <v>35880</v>
      </c>
      <c r="G163" s="280" t="s">
        <v>213</v>
      </c>
      <c r="H163" s="280" t="s">
        <v>1290</v>
      </c>
      <c r="I163" s="280" t="s">
        <v>263</v>
      </c>
      <c r="J163" s="280" t="s">
        <v>216</v>
      </c>
      <c r="K163" s="279">
        <v>2017</v>
      </c>
      <c r="L163" s="280" t="s">
        <v>213</v>
      </c>
      <c r="M163" s="280" t="s">
        <v>240</v>
      </c>
      <c r="N163" s="280" t="s">
        <v>240</v>
      </c>
      <c r="O163" s="280"/>
      <c r="P163" s="280"/>
      <c r="Q163" s="282">
        <v>0</v>
      </c>
      <c r="R163" s="279">
        <v>0</v>
      </c>
      <c r="S163" s="280" t="s">
        <v>3671</v>
      </c>
      <c r="T163" s="280" t="s">
        <v>3672</v>
      </c>
      <c r="U163" s="280" t="s">
        <v>3673</v>
      </c>
      <c r="V163" s="280" t="s">
        <v>2531</v>
      </c>
      <c r="W163" s="280" t="s">
        <v>240</v>
      </c>
      <c r="X163" s="280" t="s">
        <v>240</v>
      </c>
      <c r="Y163" s="280" t="s">
        <v>240</v>
      </c>
      <c r="Z163" s="280" t="s">
        <v>240</v>
      </c>
      <c r="AA163" s="280" t="s">
        <v>240</v>
      </c>
      <c r="AB163" s="280" t="s">
        <v>240</v>
      </c>
      <c r="AC163" s="280" t="s">
        <v>240</v>
      </c>
      <c r="AD163" s="280" t="s">
        <v>240</v>
      </c>
      <c r="AE163" s="280"/>
      <c r="AF163" s="280" t="s">
        <v>240</v>
      </c>
      <c r="AG163" s="280" t="s">
        <v>263</v>
      </c>
      <c r="AH163" s="280" t="s">
        <v>240</v>
      </c>
      <c r="AI163" s="280" t="s">
        <v>240</v>
      </c>
      <c r="AJ163" s="279">
        <v>704925</v>
      </c>
      <c r="AP163" s="223"/>
      <c r="AQ163" s="224"/>
      <c r="AR163" s="224"/>
      <c r="AS163" s="224"/>
      <c r="AT163" s="224"/>
      <c r="AU163" s="225"/>
      <c r="AV163" s="224"/>
      <c r="AW163" s="224"/>
      <c r="AX163" s="224"/>
      <c r="AY163" s="224"/>
      <c r="AZ163" s="226"/>
      <c r="BA163" s="224"/>
      <c r="BB163" s="219"/>
      <c r="BC163" s="219"/>
      <c r="BD163" s="224"/>
      <c r="BE163" s="224"/>
      <c r="BF163" s="227"/>
      <c r="BG163" s="223"/>
      <c r="BH163" s="224"/>
      <c r="BI163" s="224"/>
      <c r="BJ163" s="224"/>
      <c r="BK163" s="224"/>
      <c r="BL163" s="223"/>
      <c r="BM163" s="224"/>
      <c r="BN163" s="223"/>
      <c r="BO163" s="223"/>
      <c r="BP163" s="223"/>
      <c r="BQ163" s="223"/>
      <c r="BR163" s="223"/>
      <c r="BS163" s="224"/>
      <c r="BT163" s="219"/>
      <c r="BU163" s="229"/>
      <c r="BV163" s="219"/>
      <c r="BW163" s="219"/>
      <c r="BX163" s="224"/>
      <c r="BY163" s="224"/>
      <c r="BZ163" s="230"/>
      <c r="CA163" s="229"/>
      <c r="CB163" s="230"/>
      <c r="CC163" s="230"/>
      <c r="CD163" s="230"/>
    </row>
    <row r="164" spans="1:82" ht="75" x14ac:dyDescent="0.25">
      <c r="A164" s="279">
        <v>704939</v>
      </c>
      <c r="B164" s="280" t="s">
        <v>2129</v>
      </c>
      <c r="C164" s="280" t="s">
        <v>65</v>
      </c>
      <c r="D164" s="280" t="s">
        <v>2508</v>
      </c>
      <c r="E164" s="280" t="s">
        <v>183</v>
      </c>
      <c r="F164" s="281">
        <v>31223</v>
      </c>
      <c r="G164" s="280" t="s">
        <v>224</v>
      </c>
      <c r="H164" s="280" t="s">
        <v>1290</v>
      </c>
      <c r="I164" s="280" t="s">
        <v>262</v>
      </c>
      <c r="J164" s="280" t="s">
        <v>216</v>
      </c>
      <c r="K164" s="279">
        <v>2004</v>
      </c>
      <c r="L164" s="280" t="s">
        <v>224</v>
      </c>
      <c r="M164" s="280" t="s">
        <v>240</v>
      </c>
      <c r="N164" s="280" t="s">
        <v>240</v>
      </c>
      <c r="O164" s="280"/>
      <c r="P164" s="280"/>
      <c r="Q164" s="282">
        <v>0</v>
      </c>
      <c r="R164" s="290">
        <v>0</v>
      </c>
      <c r="S164" s="280" t="s">
        <v>3674</v>
      </c>
      <c r="T164" s="280" t="s">
        <v>2751</v>
      </c>
      <c r="U164" s="280" t="s">
        <v>3675</v>
      </c>
      <c r="V164" s="280" t="s">
        <v>2964</v>
      </c>
      <c r="W164" s="280" t="s">
        <v>240</v>
      </c>
      <c r="X164" s="280" t="s">
        <v>240</v>
      </c>
      <c r="Y164" s="280" t="s">
        <v>240</v>
      </c>
      <c r="Z164" s="280" t="s">
        <v>240</v>
      </c>
      <c r="AA164" s="280" t="s">
        <v>240</v>
      </c>
      <c r="AB164" s="280" t="s">
        <v>240</v>
      </c>
      <c r="AC164" s="280" t="s">
        <v>240</v>
      </c>
      <c r="AD164" s="280" t="s">
        <v>4495</v>
      </c>
      <c r="AE164" s="280"/>
      <c r="AF164" s="280" t="s">
        <v>240</v>
      </c>
      <c r="AG164" s="280" t="s">
        <v>468</v>
      </c>
      <c r="AH164" s="280" t="s">
        <v>5190</v>
      </c>
      <c r="AI164" s="280" t="s">
        <v>5194</v>
      </c>
      <c r="AJ164" s="279">
        <v>704939</v>
      </c>
      <c r="AP164" s="223"/>
      <c r="AQ164" s="224"/>
      <c r="AR164" s="224"/>
      <c r="AS164" s="224"/>
      <c r="AT164" s="224"/>
      <c r="AU164" s="225"/>
      <c r="AV164" s="224"/>
      <c r="AW164" s="224"/>
      <c r="AX164" s="224"/>
      <c r="AY164" s="224"/>
      <c r="AZ164" s="226"/>
      <c r="BA164" s="224"/>
      <c r="BB164" s="219"/>
      <c r="BC164" s="219"/>
      <c r="BD164" s="224"/>
      <c r="BE164" s="224"/>
      <c r="BF164" s="227"/>
      <c r="BG164" s="223"/>
      <c r="BH164" s="224"/>
      <c r="BI164" s="224"/>
      <c r="BJ164" s="224"/>
      <c r="BK164" s="224"/>
      <c r="BL164" s="223"/>
      <c r="BM164" s="224"/>
      <c r="BN164" s="223"/>
      <c r="BO164" s="223"/>
      <c r="BP164" s="223"/>
      <c r="BQ164" s="223"/>
      <c r="BR164" s="223"/>
      <c r="BS164" s="224"/>
      <c r="BT164" s="219"/>
      <c r="BU164" s="229"/>
      <c r="BV164" s="219"/>
      <c r="BW164" s="219"/>
      <c r="BX164" s="224"/>
      <c r="BY164" s="224"/>
      <c r="BZ164" s="230"/>
      <c r="CA164" s="229"/>
      <c r="CB164" s="230"/>
      <c r="CC164" s="230"/>
      <c r="CD164" s="230"/>
    </row>
    <row r="165" spans="1:82" ht="45" x14ac:dyDescent="0.25">
      <c r="A165" s="279">
        <v>704948</v>
      </c>
      <c r="B165" s="280" t="s">
        <v>1004</v>
      </c>
      <c r="C165" s="280" t="s">
        <v>1005</v>
      </c>
      <c r="D165" s="280" t="s">
        <v>1475</v>
      </c>
      <c r="E165" s="280" t="s">
        <v>183</v>
      </c>
      <c r="F165" s="289">
        <v>29854</v>
      </c>
      <c r="G165" s="280" t="s">
        <v>1385</v>
      </c>
      <c r="H165" s="280" t="s">
        <v>1290</v>
      </c>
      <c r="I165" s="280" t="s">
        <v>466</v>
      </c>
      <c r="J165" s="280" t="s">
        <v>216</v>
      </c>
      <c r="K165" s="290">
        <v>2006</v>
      </c>
      <c r="L165" s="280" t="s">
        <v>213</v>
      </c>
      <c r="M165" s="280" t="s">
        <v>240</v>
      </c>
      <c r="N165" s="280" t="s">
        <v>240</v>
      </c>
      <c r="O165" s="280"/>
      <c r="P165" s="280"/>
      <c r="Q165" s="282">
        <v>0</v>
      </c>
      <c r="R165" s="290">
        <v>0</v>
      </c>
      <c r="S165" s="280" t="s">
        <v>3676</v>
      </c>
      <c r="T165" s="280" t="s">
        <v>3677</v>
      </c>
      <c r="U165" s="280" t="s">
        <v>3499</v>
      </c>
      <c r="V165" s="280" t="s">
        <v>2531</v>
      </c>
      <c r="W165" s="280" t="s">
        <v>240</v>
      </c>
      <c r="X165" s="280" t="s">
        <v>240</v>
      </c>
      <c r="Y165" s="280" t="s">
        <v>240</v>
      </c>
      <c r="Z165" s="280" t="s">
        <v>240</v>
      </c>
      <c r="AA165" s="280" t="s">
        <v>240</v>
      </c>
      <c r="AB165" s="280" t="s">
        <v>240</v>
      </c>
      <c r="AC165" s="280" t="s">
        <v>240</v>
      </c>
      <c r="AD165" s="280" t="s">
        <v>240</v>
      </c>
      <c r="AE165" s="280"/>
      <c r="AF165" s="280" t="s">
        <v>240</v>
      </c>
      <c r="AG165" s="280" t="s">
        <v>466</v>
      </c>
      <c r="AH165" s="280" t="s">
        <v>240</v>
      </c>
      <c r="AI165" s="280" t="s">
        <v>240</v>
      </c>
      <c r="AJ165" s="279">
        <v>704948</v>
      </c>
      <c r="AP165" s="223"/>
      <c r="AQ165" s="224"/>
      <c r="AR165" s="224"/>
      <c r="AS165" s="224"/>
      <c r="AT165" s="224"/>
      <c r="AU165" s="225"/>
      <c r="AV165" s="224"/>
      <c r="AW165" s="224"/>
      <c r="AX165" s="224"/>
      <c r="AY165" s="224"/>
      <c r="AZ165" s="226"/>
      <c r="BA165" s="224"/>
      <c r="BB165" s="219"/>
      <c r="BC165" s="219"/>
      <c r="BD165" s="224"/>
      <c r="BE165" s="224"/>
      <c r="BF165" s="227"/>
      <c r="BG165" s="223"/>
      <c r="BH165" s="224"/>
      <c r="BI165" s="224"/>
      <c r="BJ165" s="224"/>
      <c r="BK165" s="224"/>
      <c r="BL165" s="223"/>
      <c r="BM165" s="224"/>
      <c r="BN165" s="223"/>
      <c r="BO165" s="223"/>
      <c r="BP165" s="223"/>
      <c r="BQ165" s="223"/>
      <c r="BR165" s="223"/>
      <c r="BS165" s="224"/>
      <c r="BT165" s="219"/>
      <c r="BU165" s="229"/>
      <c r="BV165" s="219"/>
      <c r="BW165" s="219"/>
      <c r="BX165" s="224"/>
      <c r="BY165" s="224"/>
      <c r="BZ165" s="230"/>
      <c r="CA165" s="229"/>
      <c r="CB165" s="230"/>
      <c r="CC165" s="230"/>
      <c r="CD165" s="230"/>
    </row>
    <row r="166" spans="1:82" ht="30" x14ac:dyDescent="0.25">
      <c r="A166" s="279">
        <v>704955</v>
      </c>
      <c r="B166" s="280" t="s">
        <v>545</v>
      </c>
      <c r="C166" s="280" t="s">
        <v>84</v>
      </c>
      <c r="D166" s="280" t="s">
        <v>1292</v>
      </c>
      <c r="E166" s="280" t="s">
        <v>184</v>
      </c>
      <c r="F166" s="281">
        <v>36526</v>
      </c>
      <c r="G166" s="280" t="s">
        <v>213</v>
      </c>
      <c r="H166" s="280" t="s">
        <v>1290</v>
      </c>
      <c r="I166" s="280" t="s">
        <v>262</v>
      </c>
      <c r="J166" s="280" t="s">
        <v>216</v>
      </c>
      <c r="K166" s="279">
        <v>2016</v>
      </c>
      <c r="L166" s="280" t="s">
        <v>213</v>
      </c>
      <c r="M166" s="280" t="s">
        <v>240</v>
      </c>
      <c r="N166" s="280" t="s">
        <v>240</v>
      </c>
      <c r="O166" s="280"/>
      <c r="P166" s="280"/>
      <c r="Q166" s="282">
        <v>0</v>
      </c>
      <c r="R166" s="288"/>
      <c r="S166" s="280" t="s">
        <v>3133</v>
      </c>
      <c r="T166" s="280" t="s">
        <v>3134</v>
      </c>
      <c r="U166" s="280" t="s">
        <v>2920</v>
      </c>
      <c r="V166" s="280" t="s">
        <v>2531</v>
      </c>
      <c r="W166" s="280" t="s">
        <v>240</v>
      </c>
      <c r="X166" s="280" t="s">
        <v>240</v>
      </c>
      <c r="Y166" s="280" t="s">
        <v>240</v>
      </c>
      <c r="Z166" s="280" t="s">
        <v>240</v>
      </c>
      <c r="AA166" s="280" t="s">
        <v>240</v>
      </c>
      <c r="AB166" s="280" t="s">
        <v>240</v>
      </c>
      <c r="AC166" s="280" t="s">
        <v>240</v>
      </c>
      <c r="AD166" s="280" t="s">
        <v>240</v>
      </c>
      <c r="AE166" s="280"/>
      <c r="AF166" s="280" t="s">
        <v>2044</v>
      </c>
      <c r="AG166" s="280" t="s">
        <v>468</v>
      </c>
      <c r="AH166" s="280" t="s">
        <v>240</v>
      </c>
      <c r="AI166" s="280" t="s">
        <v>5194</v>
      </c>
      <c r="AJ166" s="279">
        <v>704955</v>
      </c>
      <c r="AP166" s="223"/>
      <c r="AQ166" s="224"/>
      <c r="AR166" s="224"/>
      <c r="AS166" s="224"/>
      <c r="AT166" s="224"/>
      <c r="AU166" s="225"/>
      <c r="AV166" s="224"/>
      <c r="AW166" s="224"/>
      <c r="AX166" s="224"/>
      <c r="AY166" s="224"/>
      <c r="AZ166" s="226"/>
      <c r="BA166" s="224"/>
      <c r="BB166" s="219"/>
      <c r="BC166" s="219"/>
      <c r="BD166" s="224"/>
      <c r="BE166" s="224"/>
      <c r="BF166" s="227"/>
      <c r="BG166" s="232"/>
      <c r="BH166" s="224"/>
      <c r="BI166" s="224"/>
      <c r="BJ166" s="224"/>
      <c r="BK166" s="224"/>
      <c r="BL166" s="223"/>
      <c r="BM166" s="224"/>
      <c r="BN166" s="223"/>
      <c r="BO166" s="223"/>
      <c r="BP166" s="223"/>
      <c r="BQ166" s="223"/>
      <c r="BR166" s="223"/>
      <c r="BS166" s="224"/>
      <c r="BT166" s="219"/>
      <c r="BU166" s="229"/>
      <c r="BV166" s="219"/>
      <c r="BW166" s="219"/>
      <c r="BX166" s="224"/>
      <c r="BY166" s="224"/>
      <c r="BZ166" s="230"/>
      <c r="CA166" s="229"/>
      <c r="CB166" s="230"/>
      <c r="CC166" s="230"/>
      <c r="CD166" s="230"/>
    </row>
    <row r="167" spans="1:82" ht="30" x14ac:dyDescent="0.25">
      <c r="A167" s="279">
        <v>704972</v>
      </c>
      <c r="B167" s="280" t="s">
        <v>1006</v>
      </c>
      <c r="C167" s="280" t="s">
        <v>100</v>
      </c>
      <c r="D167" s="280" t="s">
        <v>1477</v>
      </c>
      <c r="E167" s="280" t="s">
        <v>183</v>
      </c>
      <c r="F167" s="281">
        <v>33805</v>
      </c>
      <c r="G167" s="280" t="s">
        <v>1797</v>
      </c>
      <c r="H167" s="280" t="s">
        <v>1290</v>
      </c>
      <c r="I167" s="280" t="s">
        <v>262</v>
      </c>
      <c r="J167" s="280" t="s">
        <v>216</v>
      </c>
      <c r="K167" s="279">
        <v>2017</v>
      </c>
      <c r="L167" s="280" t="s">
        <v>215</v>
      </c>
      <c r="M167" s="280" t="s">
        <v>240</v>
      </c>
      <c r="N167" s="280" t="s">
        <v>240</v>
      </c>
      <c r="O167" s="280"/>
      <c r="P167" s="280"/>
      <c r="Q167" s="282">
        <v>0</v>
      </c>
      <c r="R167" s="279">
        <v>0</v>
      </c>
      <c r="S167" s="280" t="s">
        <v>3679</v>
      </c>
      <c r="T167" s="280" t="s">
        <v>2640</v>
      </c>
      <c r="U167" s="280" t="s">
        <v>3680</v>
      </c>
      <c r="V167" s="280" t="s">
        <v>3681</v>
      </c>
      <c r="W167" s="280" t="s">
        <v>240</v>
      </c>
      <c r="X167" s="280" t="s">
        <v>240</v>
      </c>
      <c r="Y167" s="280" t="s">
        <v>240</v>
      </c>
      <c r="Z167" s="280" t="s">
        <v>240</v>
      </c>
      <c r="AA167" s="280" t="s">
        <v>240</v>
      </c>
      <c r="AB167" s="280" t="s">
        <v>240</v>
      </c>
      <c r="AC167" s="280" t="s">
        <v>240</v>
      </c>
      <c r="AD167" s="280" t="s">
        <v>240</v>
      </c>
      <c r="AE167" s="280"/>
      <c r="AF167" s="280" t="s">
        <v>240</v>
      </c>
      <c r="AG167" s="280" t="s">
        <v>262</v>
      </c>
      <c r="AH167" s="280" t="s">
        <v>240</v>
      </c>
      <c r="AI167" s="280" t="s">
        <v>240</v>
      </c>
      <c r="AJ167" s="279">
        <v>704972</v>
      </c>
      <c r="AP167" s="223"/>
      <c r="AQ167" s="224"/>
      <c r="AR167" s="224"/>
      <c r="AS167" s="224"/>
      <c r="AT167" s="224"/>
      <c r="AU167" s="225"/>
      <c r="AV167" s="224"/>
      <c r="AW167" s="224"/>
      <c r="AX167" s="224"/>
      <c r="AY167" s="224"/>
      <c r="AZ167" s="226"/>
      <c r="BA167" s="224"/>
      <c r="BB167" s="219"/>
      <c r="BC167" s="219"/>
      <c r="BD167" s="224"/>
      <c r="BE167" s="224"/>
      <c r="BF167" s="227"/>
      <c r="BG167" s="223"/>
      <c r="BH167" s="224"/>
      <c r="BI167" s="224"/>
      <c r="BJ167" s="224"/>
      <c r="BK167" s="224"/>
      <c r="BL167" s="223"/>
      <c r="BM167" s="224"/>
      <c r="BN167" s="223"/>
      <c r="BO167" s="223"/>
      <c r="BP167" s="223"/>
      <c r="BQ167" s="223"/>
      <c r="BR167" s="223"/>
      <c r="BS167" s="224"/>
      <c r="BT167" s="219"/>
      <c r="BU167" s="229"/>
      <c r="BV167" s="219"/>
      <c r="BW167" s="219"/>
      <c r="BX167" s="224"/>
      <c r="BY167" s="224"/>
      <c r="BZ167" s="230"/>
      <c r="CA167" s="229"/>
      <c r="CB167" s="230"/>
      <c r="CC167" s="230"/>
      <c r="CD167" s="230"/>
    </row>
    <row r="168" spans="1:82" ht="45" x14ac:dyDescent="0.25">
      <c r="A168" s="279">
        <v>704978</v>
      </c>
      <c r="B168" s="280" t="s">
        <v>1007</v>
      </c>
      <c r="C168" s="280" t="s">
        <v>65</v>
      </c>
      <c r="D168" s="280" t="s">
        <v>1389</v>
      </c>
      <c r="E168" s="280" t="s">
        <v>184</v>
      </c>
      <c r="F168" s="281">
        <v>30027</v>
      </c>
      <c r="G168" s="280" t="s">
        <v>1301</v>
      </c>
      <c r="H168" s="280" t="s">
        <v>1318</v>
      </c>
      <c r="I168" s="280" t="s">
        <v>262</v>
      </c>
      <c r="J168" s="280" t="s">
        <v>216</v>
      </c>
      <c r="K168" s="279">
        <v>2012</v>
      </c>
      <c r="L168" s="280" t="s">
        <v>228</v>
      </c>
      <c r="M168" s="280" t="s">
        <v>240</v>
      </c>
      <c r="N168" s="280" t="s">
        <v>240</v>
      </c>
      <c r="O168" s="280"/>
      <c r="P168" s="280"/>
      <c r="Q168" s="282">
        <v>0</v>
      </c>
      <c r="R168" s="279">
        <v>0</v>
      </c>
      <c r="S168" s="280" t="s">
        <v>3021</v>
      </c>
      <c r="T168" s="280" t="s">
        <v>2751</v>
      </c>
      <c r="U168" s="280" t="s">
        <v>2747</v>
      </c>
      <c r="V168" s="280" t="s">
        <v>2934</v>
      </c>
      <c r="W168" s="280" t="s">
        <v>240</v>
      </c>
      <c r="X168" s="280" t="s">
        <v>240</v>
      </c>
      <c r="Y168" s="280" t="s">
        <v>240</v>
      </c>
      <c r="Z168" s="280" t="s">
        <v>240</v>
      </c>
      <c r="AA168" s="280" t="s">
        <v>240</v>
      </c>
      <c r="AB168" s="280" t="s">
        <v>240</v>
      </c>
      <c r="AC168" s="280" t="s">
        <v>240</v>
      </c>
      <c r="AD168" s="280" t="s">
        <v>240</v>
      </c>
      <c r="AE168" s="280"/>
      <c r="AF168" s="280" t="s">
        <v>240</v>
      </c>
      <c r="AG168" s="280" t="s">
        <v>262</v>
      </c>
      <c r="AH168" s="280" t="s">
        <v>5190</v>
      </c>
      <c r="AI168" s="280" t="s">
        <v>240</v>
      </c>
      <c r="AJ168" s="279">
        <v>704978</v>
      </c>
      <c r="AP168" s="223"/>
      <c r="AQ168" s="224"/>
      <c r="AR168" s="224"/>
      <c r="AS168" s="224"/>
      <c r="AT168" s="224"/>
      <c r="AU168" s="225"/>
      <c r="AV168" s="224"/>
      <c r="AW168" s="224"/>
      <c r="AX168" s="224"/>
      <c r="AY168" s="224"/>
      <c r="AZ168" s="226"/>
      <c r="BA168" s="224"/>
      <c r="BB168" s="219"/>
      <c r="BC168" s="219"/>
      <c r="BD168" s="224"/>
      <c r="BE168" s="224"/>
      <c r="BF168" s="227"/>
      <c r="BG168" s="223"/>
      <c r="BH168" s="224"/>
      <c r="BI168" s="224"/>
      <c r="BJ168" s="224"/>
      <c r="BK168" s="224"/>
      <c r="BL168" s="223"/>
      <c r="BM168" s="224"/>
      <c r="BN168" s="223"/>
      <c r="BO168" s="223"/>
      <c r="BP168" s="223"/>
      <c r="BQ168" s="223"/>
      <c r="BR168" s="223"/>
      <c r="BS168" s="224"/>
      <c r="BT168" s="219"/>
      <c r="BU168" s="229"/>
      <c r="BV168" s="219"/>
      <c r="BW168" s="219"/>
      <c r="BX168" s="224"/>
      <c r="BY168" s="224"/>
      <c r="BZ168" s="230"/>
      <c r="CA168" s="229"/>
      <c r="CB168" s="230"/>
      <c r="CC168" s="230"/>
      <c r="CD168" s="230"/>
    </row>
    <row r="169" spans="1:82" ht="30" x14ac:dyDescent="0.25">
      <c r="A169" s="279">
        <v>704996</v>
      </c>
      <c r="B169" s="280" t="s">
        <v>1008</v>
      </c>
      <c r="C169" s="280" t="s">
        <v>126</v>
      </c>
      <c r="D169" s="280" t="s">
        <v>1380</v>
      </c>
      <c r="E169" s="280" t="s">
        <v>184</v>
      </c>
      <c r="F169" s="281">
        <v>32441</v>
      </c>
      <c r="G169" s="280" t="s">
        <v>213</v>
      </c>
      <c r="H169" s="280" t="s">
        <v>1290</v>
      </c>
      <c r="I169" s="280" t="s">
        <v>262</v>
      </c>
      <c r="J169" s="280" t="s">
        <v>216</v>
      </c>
      <c r="K169" s="279">
        <v>2011</v>
      </c>
      <c r="L169" s="280" t="s">
        <v>213</v>
      </c>
      <c r="M169" s="280" t="s">
        <v>240</v>
      </c>
      <c r="N169" s="280" t="s">
        <v>240</v>
      </c>
      <c r="O169" s="280" t="str">
        <f>IFERROR(VLOOKUP(A169,'[1]معالجة التسجيل'!A$2:CW$514,101,0),"")</f>
        <v/>
      </c>
      <c r="P169" s="280"/>
      <c r="Q169" s="282">
        <v>0</v>
      </c>
      <c r="R169" s="288"/>
      <c r="S169" s="280" t="s">
        <v>3006</v>
      </c>
      <c r="T169" s="280" t="s">
        <v>3007</v>
      </c>
      <c r="U169" s="280" t="s">
        <v>2646</v>
      </c>
      <c r="V169" s="280" t="s">
        <v>2413</v>
      </c>
      <c r="W169" s="280" t="s">
        <v>240</v>
      </c>
      <c r="X169" s="280" t="s">
        <v>240</v>
      </c>
      <c r="Y169" s="280" t="s">
        <v>240</v>
      </c>
      <c r="Z169" s="280" t="s">
        <v>240</v>
      </c>
      <c r="AA169" s="280" t="s">
        <v>240</v>
      </c>
      <c r="AB169" s="280" t="s">
        <v>240</v>
      </c>
      <c r="AC169" s="280" t="s">
        <v>240</v>
      </c>
      <c r="AD169" s="280" t="s">
        <v>240</v>
      </c>
      <c r="AE169" s="280" t="str">
        <f>IFERROR(VLOOKUP(A169,ورقة4!A$1:AZ$2000,51,0),"")</f>
        <v>م</v>
      </c>
      <c r="AF169" s="280" t="s">
        <v>2044</v>
      </c>
      <c r="AG169" s="280" t="s">
        <v>262</v>
      </c>
      <c r="AH169" s="280" t="s">
        <v>5190</v>
      </c>
      <c r="AI169" s="280" t="s">
        <v>240</v>
      </c>
      <c r="AJ169" s="279">
        <v>704996</v>
      </c>
      <c r="AP169" s="223"/>
      <c r="AQ169" s="224"/>
      <c r="AR169" s="224"/>
      <c r="AS169" s="224"/>
      <c r="AT169" s="224"/>
      <c r="AU169" s="225"/>
      <c r="AV169" s="224"/>
      <c r="AW169" s="224"/>
      <c r="AX169" s="224"/>
      <c r="AY169" s="224"/>
      <c r="AZ169" s="226"/>
      <c r="BA169" s="224"/>
      <c r="BB169" s="219"/>
      <c r="BC169" s="219"/>
      <c r="BD169" s="224"/>
      <c r="BE169" s="224"/>
      <c r="BF169" s="227"/>
      <c r="BG169" s="223"/>
      <c r="BH169" s="224"/>
      <c r="BI169" s="224"/>
      <c r="BJ169" s="224"/>
      <c r="BK169" s="224"/>
      <c r="BL169" s="223"/>
      <c r="BM169" s="224"/>
      <c r="BN169" s="223"/>
      <c r="BO169" s="223"/>
      <c r="BP169" s="223"/>
      <c r="BQ169" s="223"/>
      <c r="BR169" s="223"/>
      <c r="BS169" s="224"/>
      <c r="BT169" s="219"/>
      <c r="BU169" s="229"/>
      <c r="BV169" s="219"/>
      <c r="BW169" s="219"/>
      <c r="BX169" s="224"/>
      <c r="BY169" s="224"/>
      <c r="BZ169" s="230"/>
      <c r="CA169" s="229"/>
      <c r="CB169" s="230"/>
      <c r="CC169" s="230"/>
      <c r="CD169" s="230"/>
    </row>
    <row r="170" spans="1:82" ht="30" x14ac:dyDescent="0.25">
      <c r="A170" s="279">
        <v>705009</v>
      </c>
      <c r="B170" s="280" t="s">
        <v>1009</v>
      </c>
      <c r="C170" s="280" t="s">
        <v>388</v>
      </c>
      <c r="D170" s="280" t="s">
        <v>1462</v>
      </c>
      <c r="E170" s="280" t="s">
        <v>184</v>
      </c>
      <c r="F170" s="281">
        <v>33242</v>
      </c>
      <c r="G170" s="280" t="s">
        <v>213</v>
      </c>
      <c r="H170" s="280" t="s">
        <v>1290</v>
      </c>
      <c r="I170" s="280" t="s">
        <v>262</v>
      </c>
      <c r="J170" s="280" t="s">
        <v>216</v>
      </c>
      <c r="K170" s="279">
        <v>2011</v>
      </c>
      <c r="L170" s="280" t="s">
        <v>213</v>
      </c>
      <c r="M170" s="280" t="s">
        <v>240</v>
      </c>
      <c r="N170" s="280" t="s">
        <v>240</v>
      </c>
      <c r="O170" s="280" t="str">
        <f>IFERROR(VLOOKUP(A170,'[1]معالجة التسجيل'!A$2:CW$514,101,0),"")</f>
        <v/>
      </c>
      <c r="P170" s="280"/>
      <c r="Q170" s="282">
        <v>0</v>
      </c>
      <c r="R170" s="288"/>
      <c r="S170" s="280" t="s">
        <v>3004</v>
      </c>
      <c r="T170" s="280" t="s">
        <v>3005</v>
      </c>
      <c r="U170" s="280" t="s">
        <v>2534</v>
      </c>
      <c r="V170" s="280" t="s">
        <v>2413</v>
      </c>
      <c r="W170" s="280" t="s">
        <v>240</v>
      </c>
      <c r="X170" s="280" t="s">
        <v>240</v>
      </c>
      <c r="Y170" s="280" t="s">
        <v>240</v>
      </c>
      <c r="Z170" s="280" t="s">
        <v>240</v>
      </c>
      <c r="AA170" s="280" t="s">
        <v>240</v>
      </c>
      <c r="AB170" s="280" t="s">
        <v>240</v>
      </c>
      <c r="AC170" s="280" t="s">
        <v>2044</v>
      </c>
      <c r="AD170" s="280" t="s">
        <v>240</v>
      </c>
      <c r="AE170" s="280" t="str">
        <f>IFERROR(VLOOKUP(A170,ورقة4!A$1:AZ$2000,51,0),"")</f>
        <v>م</v>
      </c>
      <c r="AF170" s="280" t="s">
        <v>2044</v>
      </c>
      <c r="AG170" s="280" t="s">
        <v>262</v>
      </c>
      <c r="AH170" s="280" t="s">
        <v>5190</v>
      </c>
      <c r="AI170" s="280" t="s">
        <v>240</v>
      </c>
      <c r="AJ170" s="279">
        <v>705009</v>
      </c>
      <c r="AP170" s="223"/>
      <c r="AQ170" s="224"/>
      <c r="AR170" s="224"/>
      <c r="AS170" s="224"/>
      <c r="AT170" s="224"/>
      <c r="AU170" s="225"/>
      <c r="AV170" s="224"/>
      <c r="AW170" s="224"/>
      <c r="AX170" s="224"/>
      <c r="AY170" s="224"/>
      <c r="AZ170" s="226"/>
      <c r="BA170" s="224"/>
      <c r="BB170" s="219"/>
      <c r="BC170" s="219"/>
      <c r="BD170" s="224"/>
      <c r="BE170" s="224"/>
      <c r="BF170" s="227"/>
      <c r="BG170" s="223"/>
      <c r="BH170" s="224"/>
      <c r="BI170" s="224"/>
      <c r="BJ170" s="224"/>
      <c r="BK170" s="224"/>
      <c r="BL170" s="223"/>
      <c r="BM170" s="224"/>
      <c r="BN170" s="223"/>
      <c r="BO170" s="223"/>
      <c r="BP170" s="223"/>
      <c r="BQ170" s="223"/>
      <c r="BR170" s="223"/>
      <c r="BS170" s="224"/>
      <c r="BT170" s="219"/>
      <c r="BU170" s="229"/>
      <c r="BV170" s="219"/>
      <c r="BW170" s="219"/>
      <c r="BX170" s="224"/>
      <c r="BY170" s="224"/>
      <c r="BZ170" s="230"/>
      <c r="CA170" s="229"/>
      <c r="CB170" s="230"/>
      <c r="CC170" s="230"/>
      <c r="CD170" s="230"/>
    </row>
    <row r="171" spans="1:82" ht="30" x14ac:dyDescent="0.25">
      <c r="A171" s="279">
        <v>705015</v>
      </c>
      <c r="B171" s="280" t="s">
        <v>1010</v>
      </c>
      <c r="C171" s="280" t="s">
        <v>307</v>
      </c>
      <c r="D171" s="280" t="s">
        <v>1478</v>
      </c>
      <c r="E171" s="280" t="s">
        <v>184</v>
      </c>
      <c r="F171" s="281">
        <v>34700</v>
      </c>
      <c r="G171" s="280" t="s">
        <v>213</v>
      </c>
      <c r="H171" s="280" t="s">
        <v>1290</v>
      </c>
      <c r="I171" s="280" t="s">
        <v>262</v>
      </c>
      <c r="J171" s="280" t="s">
        <v>216</v>
      </c>
      <c r="K171" s="279">
        <v>2014</v>
      </c>
      <c r="L171" s="280" t="s">
        <v>213</v>
      </c>
      <c r="M171" s="280" t="s">
        <v>240</v>
      </c>
      <c r="N171" s="280" t="s">
        <v>240</v>
      </c>
      <c r="O171" s="280" t="str">
        <f>IFERROR(VLOOKUP(A171,'[1]معالجة التسجيل'!A$2:CW$514,101,0),"")</f>
        <v>إيقاف</v>
      </c>
      <c r="P171" s="280"/>
      <c r="Q171" s="282">
        <f>IFERROR(VLOOKUP(A171,'[1]معالجة التسجيل'!A$2:EW$514,150,0),"")</f>
        <v>25000</v>
      </c>
      <c r="R171" s="279">
        <v>0</v>
      </c>
      <c r="S171" s="280" t="s">
        <v>3682</v>
      </c>
      <c r="T171" s="280" t="s">
        <v>3086</v>
      </c>
      <c r="U171" s="280" t="s">
        <v>3683</v>
      </c>
      <c r="V171" s="280" t="s">
        <v>2531</v>
      </c>
      <c r="W171" s="280" t="s">
        <v>240</v>
      </c>
      <c r="X171" s="280" t="s">
        <v>240</v>
      </c>
      <c r="Y171" s="280" t="s">
        <v>240</v>
      </c>
      <c r="Z171" s="280" t="s">
        <v>240</v>
      </c>
      <c r="AA171" s="280" t="s">
        <v>240</v>
      </c>
      <c r="AB171" s="280" t="s">
        <v>240</v>
      </c>
      <c r="AC171" s="280" t="s">
        <v>240</v>
      </c>
      <c r="AD171" s="280" t="s">
        <v>240</v>
      </c>
      <c r="AE171" s="280"/>
      <c r="AF171" s="280" t="s">
        <v>240</v>
      </c>
      <c r="AG171" s="280" t="s">
        <v>262</v>
      </c>
      <c r="AH171" s="280" t="s">
        <v>240</v>
      </c>
      <c r="AI171" s="280" t="s">
        <v>5191</v>
      </c>
      <c r="AJ171" s="279">
        <v>705015</v>
      </c>
      <c r="AP171" s="223"/>
      <c r="AQ171" s="224"/>
      <c r="AR171" s="224"/>
      <c r="AS171" s="224"/>
      <c r="AT171" s="224"/>
      <c r="AU171" s="225"/>
      <c r="AV171" s="224"/>
      <c r="AW171" s="224"/>
      <c r="AX171" s="224"/>
      <c r="AY171" s="224"/>
      <c r="AZ171" s="226"/>
      <c r="BA171" s="224"/>
      <c r="BB171" s="224"/>
      <c r="BC171" s="224"/>
      <c r="BD171" s="224"/>
      <c r="BE171" s="224"/>
      <c r="BF171" s="227"/>
      <c r="BG171" s="224"/>
      <c r="BH171" s="224"/>
      <c r="BI171" s="224"/>
      <c r="BJ171" s="224"/>
      <c r="BK171" s="224"/>
      <c r="BL171" s="224"/>
      <c r="BM171" s="224"/>
      <c r="BN171" s="224"/>
      <c r="BO171" s="224"/>
      <c r="BP171" s="224"/>
      <c r="BQ171" s="224"/>
      <c r="BR171" s="224"/>
      <c r="BS171" s="228"/>
      <c r="BT171" s="224"/>
      <c r="BU171" s="229"/>
      <c r="BV171" s="223"/>
      <c r="BW171" s="224"/>
      <c r="BX171" s="224"/>
      <c r="BY171" s="224"/>
      <c r="BZ171"/>
      <c r="CA171" s="229"/>
      <c r="CB171"/>
      <c r="CC171"/>
      <c r="CD171"/>
    </row>
    <row r="172" spans="1:82" ht="30" x14ac:dyDescent="0.25">
      <c r="A172" s="279">
        <v>705024</v>
      </c>
      <c r="B172" s="280" t="s">
        <v>1011</v>
      </c>
      <c r="C172" s="280" t="s">
        <v>1012</v>
      </c>
      <c r="D172" s="280" t="s">
        <v>1710</v>
      </c>
      <c r="E172" s="280" t="s">
        <v>184</v>
      </c>
      <c r="F172" s="281">
        <v>26694</v>
      </c>
      <c r="G172" s="280" t="s">
        <v>213</v>
      </c>
      <c r="H172" s="280" t="s">
        <v>1290</v>
      </c>
      <c r="I172" s="280" t="s">
        <v>239</v>
      </c>
      <c r="J172" s="280" t="s">
        <v>216</v>
      </c>
      <c r="K172" s="279">
        <v>2006</v>
      </c>
      <c r="L172" s="280" t="s">
        <v>227</v>
      </c>
      <c r="M172" s="280" t="s">
        <v>240</v>
      </c>
      <c r="N172" s="280" t="s">
        <v>240</v>
      </c>
      <c r="O172" s="280"/>
      <c r="P172" s="280"/>
      <c r="Q172" s="282">
        <v>0</v>
      </c>
      <c r="R172" s="288"/>
      <c r="S172" s="280" t="s">
        <v>3684</v>
      </c>
      <c r="T172" s="280" t="s">
        <v>3685</v>
      </c>
      <c r="U172" s="280" t="s">
        <v>3686</v>
      </c>
      <c r="V172" s="280" t="s">
        <v>2672</v>
      </c>
      <c r="W172" s="280" t="s">
        <v>240</v>
      </c>
      <c r="X172" s="280" t="s">
        <v>240</v>
      </c>
      <c r="Y172" s="280" t="s">
        <v>240</v>
      </c>
      <c r="Z172" s="280" t="s">
        <v>240</v>
      </c>
      <c r="AA172" s="280" t="s">
        <v>240</v>
      </c>
      <c r="AB172" s="280" t="s">
        <v>240</v>
      </c>
      <c r="AC172" s="280" t="s">
        <v>240</v>
      </c>
      <c r="AD172" s="280" t="s">
        <v>240</v>
      </c>
      <c r="AE172" s="280"/>
      <c r="AF172" s="280" t="s">
        <v>240</v>
      </c>
      <c r="AG172" s="280" t="s">
        <v>466</v>
      </c>
      <c r="AH172" s="280" t="s">
        <v>240</v>
      </c>
      <c r="AI172" s="280" t="s">
        <v>240</v>
      </c>
      <c r="AJ172" s="279">
        <v>705024</v>
      </c>
      <c r="AP172" s="223"/>
      <c r="AQ172" s="224"/>
      <c r="AR172" s="224"/>
      <c r="AS172" s="224"/>
      <c r="AT172" s="224"/>
      <c r="AU172" s="227"/>
      <c r="AV172" s="224"/>
      <c r="AW172" s="224"/>
      <c r="AX172" s="224"/>
      <c r="AY172" s="224"/>
      <c r="AZ172" s="227"/>
      <c r="BA172" s="224"/>
      <c r="BB172" s="219"/>
      <c r="BC172" s="219"/>
      <c r="BD172" s="224"/>
      <c r="BE172" s="224"/>
      <c r="BF172" s="227"/>
      <c r="BG172" s="232"/>
      <c r="BH172" s="224"/>
      <c r="BI172" s="224"/>
      <c r="BJ172" s="224"/>
      <c r="BK172" s="224"/>
      <c r="BL172" s="232"/>
      <c r="BM172" s="224"/>
      <c r="BN172" s="232"/>
      <c r="BO172" s="232"/>
      <c r="BP172" s="232"/>
      <c r="BQ172" s="232"/>
      <c r="BR172" s="232"/>
      <c r="BS172" s="224"/>
      <c r="BT172" s="219"/>
      <c r="BU172" s="229"/>
      <c r="BV172" s="219"/>
      <c r="BW172" s="219"/>
      <c r="BX172" s="224"/>
      <c r="BY172" s="224"/>
      <c r="BZ172" s="230"/>
      <c r="CA172" s="229"/>
      <c r="CB172" s="230"/>
      <c r="CC172" s="230"/>
      <c r="CD172" s="230"/>
    </row>
    <row r="173" spans="1:82" ht="15" x14ac:dyDescent="0.25">
      <c r="A173" s="279">
        <v>705034</v>
      </c>
      <c r="B173" s="280" t="s">
        <v>1013</v>
      </c>
      <c r="C173" s="280" t="s">
        <v>174</v>
      </c>
      <c r="D173" s="280" t="s">
        <v>240</v>
      </c>
      <c r="E173" s="280" t="s">
        <v>240</v>
      </c>
      <c r="F173" s="288"/>
      <c r="G173" s="280" t="s">
        <v>240</v>
      </c>
      <c r="H173" s="280" t="s">
        <v>240</v>
      </c>
      <c r="I173" s="280" t="s">
        <v>262</v>
      </c>
      <c r="J173" s="280" t="s">
        <v>240</v>
      </c>
      <c r="K173" s="288"/>
      <c r="L173" s="280" t="s">
        <v>240</v>
      </c>
      <c r="M173" s="280" t="s">
        <v>240</v>
      </c>
      <c r="N173" s="280" t="s">
        <v>240</v>
      </c>
      <c r="O173" s="280" t="str">
        <f>IFERROR(VLOOKUP(A173,'[1]معالجة التسجيل'!A$2:CW$514,101,0),"")</f>
        <v/>
      </c>
      <c r="P173" s="280"/>
      <c r="Q173" s="282">
        <v>0</v>
      </c>
      <c r="R173" s="282"/>
      <c r="S173" s="280" t="s">
        <v>240</v>
      </c>
      <c r="T173" s="280" t="s">
        <v>240</v>
      </c>
      <c r="U173" s="280" t="s">
        <v>240</v>
      </c>
      <c r="V173" s="280" t="s">
        <v>240</v>
      </c>
      <c r="W173" s="280" t="s">
        <v>240</v>
      </c>
      <c r="X173" s="280" t="s">
        <v>240</v>
      </c>
      <c r="Y173" s="280" t="s">
        <v>240</v>
      </c>
      <c r="Z173" s="280" t="s">
        <v>240</v>
      </c>
      <c r="AA173" s="280" t="s">
        <v>240</v>
      </c>
      <c r="AB173" s="280" t="s">
        <v>240</v>
      </c>
      <c r="AC173" s="280" t="s">
        <v>240</v>
      </c>
      <c r="AD173" s="280" t="s">
        <v>240</v>
      </c>
      <c r="AE173" s="280" t="str">
        <f>IFERROR(VLOOKUP(A173,ورقة4!A$1:AZ$2000,51,0),"")</f>
        <v>م</v>
      </c>
      <c r="AF173" s="280" t="s">
        <v>240</v>
      </c>
      <c r="AG173" s="280" t="s">
        <v>262</v>
      </c>
      <c r="AH173" s="280" t="s">
        <v>240</v>
      </c>
      <c r="AI173" s="280" t="s">
        <v>240</v>
      </c>
      <c r="AJ173" s="279">
        <v>705034</v>
      </c>
      <c r="AP173" s="223"/>
      <c r="AQ173" s="224"/>
      <c r="AR173" s="224"/>
      <c r="AS173" s="224"/>
      <c r="AT173" s="224"/>
      <c r="AU173" s="225"/>
      <c r="AV173" s="224"/>
      <c r="AW173" s="224"/>
      <c r="AX173" s="224"/>
      <c r="AY173" s="224"/>
      <c r="AZ173" s="226"/>
      <c r="BA173" s="224"/>
      <c r="BB173" s="224"/>
      <c r="BC173" s="224"/>
      <c r="BD173" s="224"/>
      <c r="BE173" s="224"/>
      <c r="BF173" s="227"/>
      <c r="BG173" s="224"/>
      <c r="BH173" s="224"/>
      <c r="BI173" s="224"/>
      <c r="BJ173" s="224"/>
      <c r="BK173" s="224"/>
      <c r="BL173" s="224"/>
      <c r="BM173" s="224"/>
      <c r="BN173" s="224"/>
      <c r="BO173" s="224"/>
      <c r="BP173" s="224"/>
      <c r="BQ173" s="224"/>
      <c r="BR173" s="224"/>
      <c r="BS173" s="228"/>
      <c r="BT173" s="224"/>
      <c r="BU173" s="229"/>
      <c r="BV173" s="223"/>
      <c r="BW173" s="224"/>
      <c r="BX173" s="224"/>
      <c r="BY173" s="224"/>
      <c r="BZ173"/>
      <c r="CA173" s="229"/>
      <c r="CB173"/>
      <c r="CC173"/>
      <c r="CD173"/>
    </row>
    <row r="174" spans="1:82" ht="45" x14ac:dyDescent="0.25">
      <c r="A174" s="279">
        <v>705053</v>
      </c>
      <c r="B174" s="280" t="s">
        <v>1049</v>
      </c>
      <c r="C174" s="280" t="s">
        <v>65</v>
      </c>
      <c r="D174" s="280" t="s">
        <v>1683</v>
      </c>
      <c r="E174" s="280" t="s">
        <v>184</v>
      </c>
      <c r="F174" s="281">
        <v>34363</v>
      </c>
      <c r="G174" s="280" t="s">
        <v>1463</v>
      </c>
      <c r="H174" s="280" t="s">
        <v>1290</v>
      </c>
      <c r="I174" s="280" t="s">
        <v>262</v>
      </c>
      <c r="J174" s="280" t="s">
        <v>216</v>
      </c>
      <c r="K174" s="279">
        <v>2011</v>
      </c>
      <c r="L174" s="280" t="s">
        <v>228</v>
      </c>
      <c r="M174" s="280" t="s">
        <v>240</v>
      </c>
      <c r="N174" s="280" t="s">
        <v>240</v>
      </c>
      <c r="O174" s="280" t="str">
        <f>IFERROR(VLOOKUP(A174,'[1]معالجة التسجيل'!A$2:CW$514,101,0),"")</f>
        <v>إيقاف</v>
      </c>
      <c r="P174" s="280"/>
      <c r="Q174" s="282">
        <f>IFERROR(VLOOKUP(A174,'[1]معالجة التسجيل'!A$2:EW$514,150,0),"")</f>
        <v>35000</v>
      </c>
      <c r="R174" s="290">
        <v>0</v>
      </c>
      <c r="S174" s="280" t="s">
        <v>3687</v>
      </c>
      <c r="T174" s="280" t="s">
        <v>3688</v>
      </c>
      <c r="U174" s="280" t="s">
        <v>3689</v>
      </c>
      <c r="V174" s="280" t="s">
        <v>3690</v>
      </c>
      <c r="W174" s="280" t="s">
        <v>240</v>
      </c>
      <c r="X174" s="280" t="s">
        <v>240</v>
      </c>
      <c r="Y174" s="280" t="s">
        <v>240</v>
      </c>
      <c r="Z174" s="280" t="s">
        <v>240</v>
      </c>
      <c r="AA174" s="280" t="s">
        <v>240</v>
      </c>
      <c r="AB174" s="280" t="s">
        <v>240</v>
      </c>
      <c r="AC174" s="280" t="s">
        <v>240</v>
      </c>
      <c r="AD174" s="280" t="s">
        <v>240</v>
      </c>
      <c r="AE174" s="280"/>
      <c r="AF174" s="280" t="s">
        <v>240</v>
      </c>
      <c r="AG174" s="280" t="s">
        <v>262</v>
      </c>
      <c r="AH174" s="280" t="s">
        <v>240</v>
      </c>
      <c r="AI174" s="280" t="s">
        <v>5191</v>
      </c>
      <c r="AJ174" s="279">
        <v>705053</v>
      </c>
      <c r="AP174" s="223"/>
      <c r="AQ174" s="224"/>
      <c r="AR174" s="224"/>
      <c r="AS174" s="224"/>
      <c r="AT174" s="224"/>
      <c r="AU174" s="225"/>
      <c r="AV174" s="224"/>
      <c r="AW174" s="224"/>
      <c r="AX174" s="224"/>
      <c r="AY174" s="224"/>
      <c r="AZ174" s="226"/>
      <c r="BA174" s="224"/>
      <c r="BB174" s="224"/>
      <c r="BC174" s="224"/>
      <c r="BD174" s="224"/>
      <c r="BE174" s="224"/>
      <c r="BF174" s="227"/>
      <c r="BG174" s="224"/>
      <c r="BH174" s="224"/>
      <c r="BI174" s="224"/>
      <c r="BJ174" s="224"/>
      <c r="BK174" s="224"/>
      <c r="BL174" s="224"/>
      <c r="BM174" s="224"/>
      <c r="BN174" s="224"/>
      <c r="BO174" s="224"/>
      <c r="BP174" s="224"/>
      <c r="BQ174" s="224"/>
      <c r="BR174" s="224"/>
      <c r="BS174" s="228"/>
      <c r="BT174" s="224"/>
      <c r="BU174" s="229"/>
      <c r="BV174" s="223"/>
      <c r="BW174" s="224"/>
      <c r="BX174" s="224"/>
      <c r="BY174" s="224"/>
      <c r="BZ174"/>
      <c r="CA174" s="229"/>
      <c r="CB174"/>
      <c r="CC174"/>
      <c r="CD174"/>
    </row>
    <row r="175" spans="1:82" ht="75" x14ac:dyDescent="0.25">
      <c r="A175" s="279">
        <v>705057</v>
      </c>
      <c r="B175" s="280" t="s">
        <v>1014</v>
      </c>
      <c r="C175" s="280" t="s">
        <v>67</v>
      </c>
      <c r="D175" s="280" t="s">
        <v>1369</v>
      </c>
      <c r="E175" s="280" t="s">
        <v>184</v>
      </c>
      <c r="F175" s="281">
        <v>33025</v>
      </c>
      <c r="G175" s="280" t="s">
        <v>1786</v>
      </c>
      <c r="H175" s="280" t="s">
        <v>1290</v>
      </c>
      <c r="I175" s="280" t="s">
        <v>262</v>
      </c>
      <c r="J175" s="280" t="s">
        <v>216</v>
      </c>
      <c r="K175" s="279">
        <v>2009</v>
      </c>
      <c r="L175" s="280" t="s">
        <v>223</v>
      </c>
      <c r="M175" s="280" t="s">
        <v>240</v>
      </c>
      <c r="N175" s="280" t="s">
        <v>240</v>
      </c>
      <c r="O175" s="280"/>
      <c r="P175" s="280"/>
      <c r="Q175" s="282">
        <v>0</v>
      </c>
      <c r="R175" s="279">
        <v>0</v>
      </c>
      <c r="S175" s="280" t="s">
        <v>2954</v>
      </c>
      <c r="T175" s="280" t="s">
        <v>2628</v>
      </c>
      <c r="U175" s="280" t="s">
        <v>2955</v>
      </c>
      <c r="V175" s="280" t="s">
        <v>2539</v>
      </c>
      <c r="W175" s="280" t="s">
        <v>240</v>
      </c>
      <c r="X175" s="280" t="s">
        <v>240</v>
      </c>
      <c r="Y175" s="280" t="s">
        <v>240</v>
      </c>
      <c r="Z175" s="280" t="s">
        <v>240</v>
      </c>
      <c r="AA175" s="280" t="s">
        <v>240</v>
      </c>
      <c r="AB175" s="280" t="s">
        <v>240</v>
      </c>
      <c r="AC175" s="280" t="s">
        <v>240</v>
      </c>
      <c r="AD175" s="280" t="s">
        <v>4495</v>
      </c>
      <c r="AE175" s="280"/>
      <c r="AF175" s="280" t="s">
        <v>240</v>
      </c>
      <c r="AG175" s="280" t="s">
        <v>262</v>
      </c>
      <c r="AH175" s="280" t="s">
        <v>5190</v>
      </c>
      <c r="AI175" s="280" t="s">
        <v>240</v>
      </c>
      <c r="AJ175" s="279">
        <v>705057</v>
      </c>
      <c r="AP175" s="223"/>
      <c r="AQ175" s="224"/>
      <c r="AR175" s="224"/>
      <c r="AS175" s="224"/>
      <c r="AT175" s="224"/>
      <c r="AU175" s="225"/>
      <c r="AV175" s="224"/>
      <c r="AW175" s="224"/>
      <c r="AX175" s="224"/>
      <c r="AY175" s="224"/>
      <c r="AZ175" s="226"/>
      <c r="BA175" s="224"/>
      <c r="BB175" s="219"/>
      <c r="BC175" s="219"/>
      <c r="BD175" s="224"/>
      <c r="BE175" s="224"/>
      <c r="BF175" s="227"/>
      <c r="BG175" s="223"/>
      <c r="BH175" s="224"/>
      <c r="BI175" s="224"/>
      <c r="BJ175" s="224"/>
      <c r="BK175" s="224"/>
      <c r="BL175" s="223"/>
      <c r="BM175" s="224"/>
      <c r="BN175" s="223"/>
      <c r="BO175" s="223"/>
      <c r="BP175" s="223"/>
      <c r="BQ175" s="223"/>
      <c r="BR175" s="223"/>
      <c r="BS175" s="224"/>
      <c r="BT175" s="219"/>
      <c r="BU175" s="229"/>
      <c r="BV175" s="219"/>
      <c r="BW175" s="219"/>
      <c r="BX175" s="224"/>
      <c r="BY175" s="224"/>
      <c r="BZ175" s="230"/>
      <c r="CA175" s="229"/>
      <c r="CB175" s="230"/>
      <c r="CC175" s="230"/>
      <c r="CD175" s="230"/>
    </row>
    <row r="176" spans="1:82" ht="45" x14ac:dyDescent="0.25">
      <c r="A176" s="279">
        <v>705065</v>
      </c>
      <c r="B176" s="280" t="s">
        <v>1015</v>
      </c>
      <c r="C176" s="280" t="s">
        <v>123</v>
      </c>
      <c r="D176" s="280" t="s">
        <v>1482</v>
      </c>
      <c r="E176" s="280" t="s">
        <v>184</v>
      </c>
      <c r="F176" s="281">
        <v>33781</v>
      </c>
      <c r="G176" s="280" t="s">
        <v>1301</v>
      </c>
      <c r="H176" s="280" t="s">
        <v>1290</v>
      </c>
      <c r="I176" s="280" t="s">
        <v>239</v>
      </c>
      <c r="J176" s="280" t="s">
        <v>216</v>
      </c>
      <c r="K176" s="279">
        <v>2012</v>
      </c>
      <c r="L176" s="280" t="s">
        <v>215</v>
      </c>
      <c r="M176" s="280" t="s">
        <v>240</v>
      </c>
      <c r="N176" s="280" t="s">
        <v>240</v>
      </c>
      <c r="O176" s="280"/>
      <c r="P176" s="280"/>
      <c r="Q176" s="282">
        <v>0</v>
      </c>
      <c r="R176" s="279">
        <v>0</v>
      </c>
      <c r="S176" s="280" t="s">
        <v>3691</v>
      </c>
      <c r="T176" s="280" t="s">
        <v>3692</v>
      </c>
      <c r="U176" s="280" t="s">
        <v>3693</v>
      </c>
      <c r="V176" s="280" t="s">
        <v>3694</v>
      </c>
      <c r="W176" s="280" t="s">
        <v>240</v>
      </c>
      <c r="X176" s="280" t="s">
        <v>240</v>
      </c>
      <c r="Y176" s="280" t="s">
        <v>240</v>
      </c>
      <c r="Z176" s="280" t="s">
        <v>240</v>
      </c>
      <c r="AA176" s="280" t="s">
        <v>240</v>
      </c>
      <c r="AB176" s="280" t="s">
        <v>240</v>
      </c>
      <c r="AC176" s="280" t="s">
        <v>240</v>
      </c>
      <c r="AD176" s="280" t="s">
        <v>240</v>
      </c>
      <c r="AE176" s="280"/>
      <c r="AF176" s="280" t="s">
        <v>240</v>
      </c>
      <c r="AG176" s="280" t="s">
        <v>466</v>
      </c>
      <c r="AH176" s="280" t="s">
        <v>240</v>
      </c>
      <c r="AI176" s="280" t="s">
        <v>240</v>
      </c>
      <c r="AJ176" s="279">
        <v>705065</v>
      </c>
      <c r="AP176" s="223"/>
      <c r="AQ176" s="224"/>
      <c r="AR176" s="224"/>
      <c r="AS176" s="224"/>
      <c r="AT176" s="224"/>
      <c r="AU176" s="225"/>
      <c r="AV176" s="224"/>
      <c r="AW176" s="224"/>
      <c r="AX176" s="224"/>
      <c r="AY176" s="224"/>
      <c r="AZ176" s="226"/>
      <c r="BA176" s="224"/>
      <c r="BB176" s="219"/>
      <c r="BC176" s="219"/>
      <c r="BD176" s="224"/>
      <c r="BE176" s="224"/>
      <c r="BF176" s="227"/>
      <c r="BG176" s="223"/>
      <c r="BH176" s="224"/>
      <c r="BI176" s="224"/>
      <c r="BJ176" s="224"/>
      <c r="BK176" s="224"/>
      <c r="BL176" s="223"/>
      <c r="BM176" s="224"/>
      <c r="BN176" s="223"/>
      <c r="BO176" s="223"/>
      <c r="BP176" s="223"/>
      <c r="BQ176" s="223"/>
      <c r="BR176" s="223"/>
      <c r="BS176" s="224"/>
      <c r="BT176" s="219"/>
      <c r="BU176" s="229"/>
      <c r="BV176" s="219"/>
      <c r="BW176" s="219"/>
      <c r="BX176" s="224"/>
      <c r="BY176" s="224"/>
      <c r="BZ176" s="230"/>
      <c r="CA176" s="229"/>
      <c r="CB176" s="230"/>
      <c r="CC176" s="230"/>
      <c r="CD176" s="230"/>
    </row>
    <row r="177" spans="1:82" ht="15" x14ac:dyDescent="0.25">
      <c r="A177" s="279">
        <v>705067</v>
      </c>
      <c r="B177" s="280" t="s">
        <v>5211</v>
      </c>
      <c r="C177" s="280" t="s">
        <v>128</v>
      </c>
      <c r="D177" s="283"/>
      <c r="E177" s="280" t="s">
        <v>240</v>
      </c>
      <c r="F177" s="280" t="s">
        <v>240</v>
      </c>
      <c r="G177" s="283"/>
      <c r="H177" s="283"/>
      <c r="I177" s="280" t="s">
        <v>263</v>
      </c>
      <c r="J177" s="283"/>
      <c r="K177" s="283"/>
      <c r="L177" s="283"/>
      <c r="M177" s="283"/>
      <c r="N177" s="283"/>
      <c r="O177" s="280"/>
      <c r="P177" s="283"/>
      <c r="Q177" s="282">
        <v>0</v>
      </c>
      <c r="R177"/>
      <c r="S177" s="283"/>
      <c r="T177" s="283"/>
      <c r="U177" s="283"/>
      <c r="V177" s="283"/>
      <c r="W177" s="283"/>
      <c r="X177" s="283"/>
      <c r="Y177" s="283"/>
      <c r="Z177" s="283"/>
      <c r="AA177" s="283"/>
      <c r="AB177" s="283"/>
      <c r="AC177" s="283"/>
      <c r="AD177" s="283"/>
      <c r="AE177" s="280"/>
      <c r="AF177" s="283"/>
      <c r="AG177" s="283"/>
      <c r="AH177" s="283"/>
      <c r="AI177" s="283"/>
      <c r="AJ177" s="283"/>
      <c r="AP177" s="223"/>
      <c r="AQ177" s="224"/>
      <c r="AR177" s="224"/>
      <c r="AS177" s="224"/>
      <c r="AT177" s="224"/>
      <c r="AU177" s="231"/>
      <c r="AV177" s="224"/>
      <c r="AW177" s="224"/>
      <c r="AX177" s="224"/>
      <c r="AY177" s="224"/>
      <c r="AZ177" s="223"/>
      <c r="BA177" s="224"/>
      <c r="BB177" s="219"/>
      <c r="BC177" s="219"/>
      <c r="BD177" s="224"/>
      <c r="BE177" s="224"/>
      <c r="BF177" s="227"/>
      <c r="BG177" s="232"/>
      <c r="BH177" s="224"/>
      <c r="BI177" s="224"/>
      <c r="BJ177" s="224"/>
      <c r="BK177" s="224"/>
      <c r="BL177" s="223"/>
      <c r="BM177" s="224"/>
      <c r="BN177" s="223"/>
      <c r="BO177" s="223"/>
      <c r="BP177" s="223"/>
      <c r="BQ177" s="223"/>
      <c r="BR177" s="223"/>
      <c r="BS177" s="224"/>
      <c r="BT177" s="219"/>
      <c r="BU177" s="229"/>
      <c r="BV177" s="219"/>
      <c r="BW177" s="219"/>
      <c r="BX177" s="224"/>
      <c r="BY177" s="224"/>
      <c r="BZ177" s="230"/>
      <c r="CA177" s="229"/>
      <c r="CB177" s="230"/>
      <c r="CC177" s="230"/>
      <c r="CD177" s="230"/>
    </row>
    <row r="178" spans="1:82" ht="45" x14ac:dyDescent="0.25">
      <c r="A178" s="279">
        <v>705071</v>
      </c>
      <c r="B178" s="280" t="s">
        <v>1016</v>
      </c>
      <c r="C178" s="280" t="s">
        <v>155</v>
      </c>
      <c r="D178" s="280" t="s">
        <v>1483</v>
      </c>
      <c r="E178" s="280" t="s">
        <v>184</v>
      </c>
      <c r="F178" s="281">
        <v>34578</v>
      </c>
      <c r="G178" s="280" t="s">
        <v>2384</v>
      </c>
      <c r="H178" s="280" t="s">
        <v>1290</v>
      </c>
      <c r="I178" s="280" t="s">
        <v>239</v>
      </c>
      <c r="J178" s="280" t="s">
        <v>216</v>
      </c>
      <c r="K178" s="279">
        <v>2013</v>
      </c>
      <c r="L178" s="280" t="s">
        <v>215</v>
      </c>
      <c r="M178" s="280" t="s">
        <v>240</v>
      </c>
      <c r="N178" s="280" t="s">
        <v>240</v>
      </c>
      <c r="O178" s="280"/>
      <c r="P178" s="280"/>
      <c r="Q178" s="282">
        <v>0</v>
      </c>
      <c r="R178" s="279">
        <v>0</v>
      </c>
      <c r="S178" s="280" t="s">
        <v>3695</v>
      </c>
      <c r="T178" s="280" t="s">
        <v>3696</v>
      </c>
      <c r="U178" s="280" t="s">
        <v>3697</v>
      </c>
      <c r="V178" s="280" t="s">
        <v>3698</v>
      </c>
      <c r="W178" s="280" t="s">
        <v>240</v>
      </c>
      <c r="X178" s="280" t="s">
        <v>240</v>
      </c>
      <c r="Y178" s="280" t="s">
        <v>240</v>
      </c>
      <c r="Z178" s="280" t="s">
        <v>240</v>
      </c>
      <c r="AA178" s="280" t="s">
        <v>240</v>
      </c>
      <c r="AB178" s="280" t="s">
        <v>240</v>
      </c>
      <c r="AC178" s="280" t="s">
        <v>240</v>
      </c>
      <c r="AD178" s="280" t="s">
        <v>240</v>
      </c>
      <c r="AE178" s="280"/>
      <c r="AF178" s="280" t="s">
        <v>240</v>
      </c>
      <c r="AG178" s="280" t="s">
        <v>466</v>
      </c>
      <c r="AH178" s="280" t="s">
        <v>240</v>
      </c>
      <c r="AI178" s="280" t="s">
        <v>240</v>
      </c>
      <c r="AJ178" s="279">
        <v>705071</v>
      </c>
      <c r="AP178" s="223"/>
      <c r="AQ178" s="224"/>
      <c r="AR178" s="224"/>
      <c r="AS178" s="224"/>
      <c r="AT178" s="224"/>
      <c r="AU178" s="231"/>
      <c r="AV178" s="224"/>
      <c r="AW178" s="224"/>
      <c r="AX178" s="224"/>
      <c r="AY178" s="224"/>
      <c r="AZ178" s="223"/>
      <c r="BA178" s="224"/>
      <c r="BB178" s="219"/>
      <c r="BC178" s="219"/>
      <c r="BD178" s="224"/>
      <c r="BE178" s="224"/>
      <c r="BF178" s="227"/>
      <c r="BG178" s="223"/>
      <c r="BH178" s="224"/>
      <c r="BI178" s="224"/>
      <c r="BJ178" s="224"/>
      <c r="BK178" s="224"/>
      <c r="BL178" s="223"/>
      <c r="BM178" s="224"/>
      <c r="BN178" s="223"/>
      <c r="BO178" s="223"/>
      <c r="BP178" s="223"/>
      <c r="BQ178" s="223"/>
      <c r="BR178" s="223"/>
      <c r="BS178" s="224"/>
      <c r="BT178" s="219"/>
      <c r="BU178" s="229"/>
      <c r="BV178" s="219"/>
      <c r="BW178" s="219"/>
      <c r="BX178" s="224"/>
      <c r="BY178" s="224"/>
      <c r="BZ178" s="230"/>
      <c r="CA178" s="229"/>
      <c r="CB178" s="230"/>
      <c r="CC178" s="230"/>
      <c r="CD178" s="230"/>
    </row>
    <row r="179" spans="1:82" ht="30" x14ac:dyDescent="0.25">
      <c r="A179" s="279">
        <v>705072</v>
      </c>
      <c r="B179" s="280" t="s">
        <v>1017</v>
      </c>
      <c r="C179" s="280" t="s">
        <v>66</v>
      </c>
      <c r="D179" s="280" t="s">
        <v>1484</v>
      </c>
      <c r="E179" s="280" t="s">
        <v>184</v>
      </c>
      <c r="F179" s="281">
        <v>34900</v>
      </c>
      <c r="G179" s="280" t="s">
        <v>213</v>
      </c>
      <c r="H179" s="280" t="s">
        <v>1290</v>
      </c>
      <c r="I179" s="280" t="s">
        <v>263</v>
      </c>
      <c r="J179" s="280" t="s">
        <v>216</v>
      </c>
      <c r="K179" s="279">
        <v>2013</v>
      </c>
      <c r="L179" s="280" t="s">
        <v>228</v>
      </c>
      <c r="M179" s="280" t="s">
        <v>240</v>
      </c>
      <c r="N179" s="280" t="s">
        <v>240</v>
      </c>
      <c r="O179" s="280"/>
      <c r="P179" s="280"/>
      <c r="Q179" s="282">
        <v>0</v>
      </c>
      <c r="R179" s="279">
        <v>0</v>
      </c>
      <c r="S179" s="280" t="s">
        <v>3699</v>
      </c>
      <c r="T179" s="280" t="s">
        <v>2563</v>
      </c>
      <c r="U179" s="280" t="s">
        <v>3700</v>
      </c>
      <c r="V179" s="280" t="s">
        <v>2672</v>
      </c>
      <c r="W179" s="280" t="s">
        <v>240</v>
      </c>
      <c r="X179" s="280" t="s">
        <v>240</v>
      </c>
      <c r="Y179" s="280" t="s">
        <v>240</v>
      </c>
      <c r="Z179" s="280" t="s">
        <v>240</v>
      </c>
      <c r="AA179" s="280" t="s">
        <v>240</v>
      </c>
      <c r="AB179" s="280" t="s">
        <v>240</v>
      </c>
      <c r="AC179" s="280" t="s">
        <v>240</v>
      </c>
      <c r="AD179" s="280" t="s">
        <v>240</v>
      </c>
      <c r="AE179" s="280"/>
      <c r="AF179" s="280" t="s">
        <v>240</v>
      </c>
      <c r="AG179" s="280" t="s">
        <v>263</v>
      </c>
      <c r="AH179" s="280" t="s">
        <v>240</v>
      </c>
      <c r="AI179" s="280" t="s">
        <v>240</v>
      </c>
      <c r="AJ179" s="279">
        <v>705072</v>
      </c>
      <c r="AP179" s="223"/>
      <c r="AQ179" s="224"/>
      <c r="AR179" s="224"/>
      <c r="AS179" s="224"/>
      <c r="AT179" s="224"/>
      <c r="AU179" s="225"/>
      <c r="AV179" s="224"/>
      <c r="AW179" s="224"/>
      <c r="AX179" s="224"/>
      <c r="AY179" s="224"/>
      <c r="AZ179" s="226"/>
      <c r="BA179" s="224"/>
      <c r="BB179" s="224"/>
      <c r="BC179" s="224"/>
      <c r="BD179" s="224"/>
      <c r="BE179" s="224"/>
      <c r="BF179" s="227"/>
      <c r="BG179" s="224"/>
      <c r="BH179" s="224"/>
      <c r="BI179" s="224"/>
      <c r="BJ179" s="224"/>
      <c r="BK179" s="224"/>
      <c r="BL179" s="224"/>
      <c r="BM179" s="224"/>
      <c r="BN179" s="224"/>
      <c r="BO179" s="224"/>
      <c r="BP179" s="224"/>
      <c r="BQ179" s="224"/>
      <c r="BR179" s="224"/>
      <c r="BS179" s="228"/>
      <c r="BT179" s="224"/>
      <c r="BU179" s="229"/>
      <c r="BV179" s="223"/>
      <c r="BW179" s="224"/>
      <c r="BX179" s="224"/>
      <c r="BY179" s="224"/>
      <c r="BZ179"/>
      <c r="CA179" s="229"/>
      <c r="CB179"/>
      <c r="CC179"/>
      <c r="CD179"/>
    </row>
    <row r="180" spans="1:82" ht="75" x14ac:dyDescent="0.25">
      <c r="A180" s="279">
        <v>705078</v>
      </c>
      <c r="B180" s="280" t="s">
        <v>2130</v>
      </c>
      <c r="C180" s="280" t="s">
        <v>258</v>
      </c>
      <c r="D180" s="280" t="s">
        <v>1356</v>
      </c>
      <c r="E180" s="280" t="s">
        <v>184</v>
      </c>
      <c r="F180" s="281">
        <v>35805</v>
      </c>
      <c r="G180" s="280" t="s">
        <v>2515</v>
      </c>
      <c r="H180" s="280" t="s">
        <v>1290</v>
      </c>
      <c r="I180" s="280" t="s">
        <v>262</v>
      </c>
      <c r="J180" s="280" t="s">
        <v>216</v>
      </c>
      <c r="K180" s="279">
        <v>2017</v>
      </c>
      <c r="L180" s="280" t="s">
        <v>213</v>
      </c>
      <c r="M180" s="280" t="s">
        <v>240</v>
      </c>
      <c r="N180" s="280" t="s">
        <v>240</v>
      </c>
      <c r="O180" s="280"/>
      <c r="P180" s="280"/>
      <c r="Q180" s="282">
        <v>0</v>
      </c>
      <c r="R180" s="279">
        <v>0</v>
      </c>
      <c r="S180" s="280" t="s">
        <v>3701</v>
      </c>
      <c r="T180" s="280" t="s">
        <v>3702</v>
      </c>
      <c r="U180" s="280" t="s">
        <v>3532</v>
      </c>
      <c r="V180" s="280" t="s">
        <v>2565</v>
      </c>
      <c r="W180" s="280" t="s">
        <v>240</v>
      </c>
      <c r="X180" s="280" t="s">
        <v>240</v>
      </c>
      <c r="Y180" s="280" t="s">
        <v>240</v>
      </c>
      <c r="Z180" s="280" t="s">
        <v>240</v>
      </c>
      <c r="AA180" s="280" t="s">
        <v>240</v>
      </c>
      <c r="AB180" s="280" t="s">
        <v>240</v>
      </c>
      <c r="AC180" s="280" t="s">
        <v>240</v>
      </c>
      <c r="AD180" s="280" t="s">
        <v>4495</v>
      </c>
      <c r="AE180" s="280"/>
      <c r="AF180" s="280" t="s">
        <v>240</v>
      </c>
      <c r="AG180" s="280" t="s">
        <v>262</v>
      </c>
      <c r="AH180" s="280" t="s">
        <v>5190</v>
      </c>
      <c r="AI180" s="280" t="s">
        <v>240</v>
      </c>
      <c r="AJ180" s="279">
        <v>705078</v>
      </c>
      <c r="AP180" s="223"/>
      <c r="AQ180" s="224"/>
      <c r="AR180" s="224"/>
      <c r="AS180" s="224"/>
      <c r="AT180" s="224"/>
      <c r="AU180" s="225"/>
      <c r="AV180" s="224"/>
      <c r="AW180" s="224"/>
      <c r="AX180" s="224"/>
      <c r="AY180" s="224"/>
      <c r="AZ180" s="226"/>
      <c r="BA180" s="224"/>
      <c r="BB180" s="219"/>
      <c r="BC180" s="219"/>
      <c r="BD180" s="224"/>
      <c r="BE180" s="224"/>
      <c r="BF180" s="227"/>
      <c r="BG180" s="223"/>
      <c r="BH180" s="224"/>
      <c r="BI180" s="224"/>
      <c r="BJ180" s="224"/>
      <c r="BK180" s="224"/>
      <c r="BL180" s="223"/>
      <c r="BM180" s="224"/>
      <c r="BN180" s="223"/>
      <c r="BO180" s="223"/>
      <c r="BP180" s="223"/>
      <c r="BQ180" s="223"/>
      <c r="BR180" s="223"/>
      <c r="BS180" s="224"/>
      <c r="BT180" s="219"/>
      <c r="BU180" s="229"/>
      <c r="BV180" s="219"/>
      <c r="BW180" s="219"/>
      <c r="BX180" s="224"/>
      <c r="BY180" s="224"/>
      <c r="BZ180" s="230"/>
      <c r="CA180" s="229"/>
      <c r="CB180" s="230"/>
      <c r="CC180" s="230"/>
      <c r="CD180" s="230"/>
    </row>
    <row r="181" spans="1:82" ht="30" x14ac:dyDescent="0.25">
      <c r="A181" s="279">
        <v>705099</v>
      </c>
      <c r="B181" s="280" t="s">
        <v>5212</v>
      </c>
      <c r="C181" s="280" t="s">
        <v>128</v>
      </c>
      <c r="D181" s="283"/>
      <c r="E181" s="280" t="s">
        <v>240</v>
      </c>
      <c r="F181" s="280"/>
      <c r="G181" s="283"/>
      <c r="H181" s="283"/>
      <c r="I181" s="280" t="s">
        <v>468</v>
      </c>
      <c r="J181" s="283"/>
      <c r="K181" s="283"/>
      <c r="L181" s="283"/>
      <c r="M181" s="283"/>
      <c r="N181" s="283"/>
      <c r="O181" s="280"/>
      <c r="P181" s="283"/>
      <c r="Q181" s="282">
        <v>0</v>
      </c>
      <c r="R181" s="283"/>
      <c r="S181" s="283"/>
      <c r="T181" s="283"/>
      <c r="U181" s="283"/>
      <c r="V181" s="283"/>
      <c r="W181" s="283"/>
      <c r="X181" s="283"/>
      <c r="Y181" s="283"/>
      <c r="Z181" s="283"/>
      <c r="AA181" s="283"/>
      <c r="AB181" s="283"/>
      <c r="AC181" s="283"/>
      <c r="AD181" s="283"/>
      <c r="AE181" s="280"/>
      <c r="AF181" s="283"/>
      <c r="AG181" s="283"/>
      <c r="AH181" s="283"/>
      <c r="AI181" s="283"/>
      <c r="AJ181" s="283"/>
      <c r="AP181" s="223"/>
      <c r="AQ181" s="224"/>
      <c r="AR181" s="224"/>
      <c r="AS181" s="224"/>
      <c r="AT181" s="224"/>
      <c r="AU181" s="225"/>
      <c r="AV181" s="224"/>
      <c r="AW181" s="224"/>
      <c r="AX181" s="224"/>
      <c r="AY181" s="224"/>
      <c r="AZ181" s="226"/>
      <c r="BA181" s="224"/>
      <c r="BB181" s="219"/>
      <c r="BC181" s="219"/>
      <c r="BD181" s="224"/>
      <c r="BE181" s="224"/>
      <c r="BF181" s="227"/>
      <c r="BG181" s="223"/>
      <c r="BH181" s="224"/>
      <c r="BI181" s="224"/>
      <c r="BJ181" s="224"/>
      <c r="BK181" s="224"/>
      <c r="BL181" s="223"/>
      <c r="BM181" s="224"/>
      <c r="BN181" s="223"/>
      <c r="BO181" s="223"/>
      <c r="BP181" s="223"/>
      <c r="BQ181" s="223"/>
      <c r="BR181" s="223"/>
      <c r="BS181" s="224"/>
      <c r="BT181" s="219"/>
      <c r="BU181" s="229"/>
      <c r="BV181" s="219"/>
      <c r="BW181" s="219"/>
      <c r="BX181" s="224"/>
      <c r="BY181" s="224"/>
      <c r="BZ181" s="230"/>
      <c r="CA181" s="229"/>
      <c r="CB181" s="230"/>
      <c r="CC181" s="230"/>
      <c r="CD181" s="230"/>
    </row>
    <row r="182" spans="1:82" ht="30" x14ac:dyDescent="0.25">
      <c r="A182" s="279">
        <v>705103</v>
      </c>
      <c r="B182" s="280" t="s">
        <v>1018</v>
      </c>
      <c r="C182" s="280" t="s">
        <v>97</v>
      </c>
      <c r="D182" s="280" t="s">
        <v>1485</v>
      </c>
      <c r="E182" s="280" t="s">
        <v>184</v>
      </c>
      <c r="F182" s="281">
        <v>36176</v>
      </c>
      <c r="G182" s="280" t="s">
        <v>213</v>
      </c>
      <c r="H182" s="280" t="s">
        <v>1318</v>
      </c>
      <c r="I182" s="280" t="s">
        <v>466</v>
      </c>
      <c r="J182" s="280" t="s">
        <v>216</v>
      </c>
      <c r="K182" s="279">
        <v>2017</v>
      </c>
      <c r="L182" s="280" t="s">
        <v>213</v>
      </c>
      <c r="M182" s="280" t="s">
        <v>240</v>
      </c>
      <c r="N182" s="280" t="s">
        <v>240</v>
      </c>
      <c r="O182" s="280" t="str">
        <f>IFERROR(VLOOKUP(A182,'[1]معالجة التسجيل'!A$2:CW$514,101,0),"")</f>
        <v/>
      </c>
      <c r="P182" s="280"/>
      <c r="Q182" s="282">
        <v>0</v>
      </c>
      <c r="R182" s="290">
        <v>0</v>
      </c>
      <c r="S182" s="280" t="s">
        <v>3704</v>
      </c>
      <c r="T182" s="280" t="s">
        <v>3705</v>
      </c>
      <c r="U182" s="280" t="s">
        <v>3706</v>
      </c>
      <c r="V182" s="280" t="s">
        <v>2531</v>
      </c>
      <c r="W182" s="280" t="s">
        <v>240</v>
      </c>
      <c r="X182" s="280" t="s">
        <v>240</v>
      </c>
      <c r="Y182" s="280" t="s">
        <v>240</v>
      </c>
      <c r="Z182" s="280" t="s">
        <v>240</v>
      </c>
      <c r="AA182" s="280" t="s">
        <v>240</v>
      </c>
      <c r="AB182" s="280" t="s">
        <v>240</v>
      </c>
      <c r="AC182" s="280" t="s">
        <v>240</v>
      </c>
      <c r="AD182" s="280" t="s">
        <v>240</v>
      </c>
      <c r="AE182" s="280" t="str">
        <f>IFERROR(VLOOKUP(A182,ورقة4!A$1:AZ$2000,51,0),"")</f>
        <v>م</v>
      </c>
      <c r="AF182" s="280" t="s">
        <v>240</v>
      </c>
      <c r="AG182" s="280" t="s">
        <v>466</v>
      </c>
      <c r="AH182" s="280" t="s">
        <v>240</v>
      </c>
      <c r="AI182" s="280" t="s">
        <v>240</v>
      </c>
      <c r="AJ182" s="279">
        <v>705103</v>
      </c>
      <c r="AP182" s="223"/>
      <c r="AQ182" s="224"/>
      <c r="AR182" s="224"/>
      <c r="AS182" s="224"/>
      <c r="AT182" s="224"/>
      <c r="AU182" s="225"/>
      <c r="AV182" s="224"/>
      <c r="AW182" s="224"/>
      <c r="AX182" s="224"/>
      <c r="AY182" s="224"/>
      <c r="AZ182" s="226"/>
      <c r="BA182" s="224"/>
      <c r="BB182" s="219"/>
      <c r="BC182" s="219"/>
      <c r="BD182" s="224"/>
      <c r="BE182" s="224"/>
      <c r="BF182" s="227"/>
      <c r="BG182" s="223"/>
      <c r="BH182" s="224"/>
      <c r="BI182" s="224"/>
      <c r="BJ182" s="224"/>
      <c r="BK182" s="224"/>
      <c r="BL182" s="223"/>
      <c r="BM182" s="224"/>
      <c r="BN182" s="223"/>
      <c r="BO182" s="223"/>
      <c r="BP182" s="223"/>
      <c r="BQ182" s="223"/>
      <c r="BR182" s="223"/>
      <c r="BS182" s="224"/>
      <c r="BT182" s="219"/>
      <c r="BU182" s="229"/>
      <c r="BV182" s="219"/>
      <c r="BW182" s="219"/>
      <c r="BX182" s="224"/>
      <c r="BY182" s="224"/>
      <c r="BZ182" s="230"/>
      <c r="CA182" s="229"/>
      <c r="CB182" s="230"/>
      <c r="CC182" s="230"/>
      <c r="CD182" s="230"/>
    </row>
    <row r="183" spans="1:82" ht="30" x14ac:dyDescent="0.25">
      <c r="A183" s="279">
        <v>705105</v>
      </c>
      <c r="B183" s="280" t="s">
        <v>649</v>
      </c>
      <c r="C183" s="280" t="s">
        <v>88</v>
      </c>
      <c r="D183" s="280" t="s">
        <v>1787</v>
      </c>
      <c r="E183" s="280" t="s">
        <v>183</v>
      </c>
      <c r="F183" s="289">
        <v>33086</v>
      </c>
      <c r="G183" s="280" t="s">
        <v>232</v>
      </c>
      <c r="H183" s="280" t="s">
        <v>1290</v>
      </c>
      <c r="I183" s="280" t="s">
        <v>263</v>
      </c>
      <c r="J183" s="280" t="s">
        <v>216</v>
      </c>
      <c r="K183" s="290">
        <v>2010</v>
      </c>
      <c r="L183" s="280" t="s">
        <v>221</v>
      </c>
      <c r="M183" s="280" t="s">
        <v>240</v>
      </c>
      <c r="N183" s="280" t="s">
        <v>240</v>
      </c>
      <c r="O183" s="280"/>
      <c r="P183" s="280"/>
      <c r="Q183" s="282">
        <v>0</v>
      </c>
      <c r="R183" s="282"/>
      <c r="S183" s="280" t="s">
        <v>3707</v>
      </c>
      <c r="T183" s="280" t="s">
        <v>3708</v>
      </c>
      <c r="U183" s="280" t="s">
        <v>3709</v>
      </c>
      <c r="V183" s="280" t="s">
        <v>3401</v>
      </c>
      <c r="W183" s="280" t="s">
        <v>240</v>
      </c>
      <c r="X183" s="280" t="s">
        <v>240</v>
      </c>
      <c r="Y183" s="280" t="s">
        <v>240</v>
      </c>
      <c r="Z183" s="280" t="s">
        <v>240</v>
      </c>
      <c r="AA183" s="280" t="s">
        <v>240</v>
      </c>
      <c r="AB183" s="280" t="s">
        <v>240</v>
      </c>
      <c r="AC183" s="280" t="s">
        <v>240</v>
      </c>
      <c r="AD183" s="280" t="s">
        <v>240</v>
      </c>
      <c r="AE183" s="280"/>
      <c r="AF183" s="280" t="s">
        <v>240</v>
      </c>
      <c r="AG183" s="280" t="s">
        <v>263</v>
      </c>
      <c r="AH183" s="280" t="s">
        <v>240</v>
      </c>
      <c r="AI183" s="280" t="s">
        <v>240</v>
      </c>
      <c r="AJ183" s="279">
        <v>705105</v>
      </c>
      <c r="AP183" s="223"/>
      <c r="AQ183" s="224"/>
      <c r="AR183" s="224"/>
      <c r="AS183" s="224"/>
      <c r="AT183" s="224"/>
      <c r="AU183" s="225"/>
      <c r="AV183" s="224"/>
      <c r="AW183" s="224"/>
      <c r="AX183" s="224"/>
      <c r="AY183" s="224"/>
      <c r="AZ183" s="226"/>
      <c r="BA183" s="224"/>
      <c r="BB183" s="219"/>
      <c r="BC183" s="219"/>
      <c r="BD183" s="224"/>
      <c r="BE183" s="224"/>
      <c r="BF183" s="227"/>
      <c r="BG183" s="223"/>
      <c r="BH183" s="224"/>
      <c r="BI183" s="224"/>
      <c r="BJ183" s="224"/>
      <c r="BK183" s="224"/>
      <c r="BL183" s="223"/>
      <c r="BM183" s="224"/>
      <c r="BN183" s="223"/>
      <c r="BO183" s="223"/>
      <c r="BP183" s="223"/>
      <c r="BQ183" s="223"/>
      <c r="BR183" s="223"/>
      <c r="BS183" s="224"/>
      <c r="BT183" s="219"/>
      <c r="BU183" s="229"/>
      <c r="BV183" s="219"/>
      <c r="BW183" s="219"/>
      <c r="BX183" s="224"/>
      <c r="BY183" s="224"/>
      <c r="BZ183" s="230"/>
      <c r="CA183" s="229"/>
      <c r="CB183" s="230"/>
      <c r="CC183" s="230"/>
      <c r="CD183" s="230"/>
    </row>
    <row r="184" spans="1:82" ht="30" x14ac:dyDescent="0.25">
      <c r="A184" s="279">
        <v>705107</v>
      </c>
      <c r="B184" s="280" t="s">
        <v>530</v>
      </c>
      <c r="C184" s="280" t="s">
        <v>101</v>
      </c>
      <c r="D184" s="280" t="s">
        <v>1541</v>
      </c>
      <c r="E184" s="280" t="s">
        <v>184</v>
      </c>
      <c r="F184" s="281">
        <v>30682</v>
      </c>
      <c r="G184" s="280" t="s">
        <v>1386</v>
      </c>
      <c r="H184" s="280" t="s">
        <v>1290</v>
      </c>
      <c r="I184" s="280" t="s">
        <v>262</v>
      </c>
      <c r="J184" s="280" t="s">
        <v>216</v>
      </c>
      <c r="K184" s="279">
        <v>2017</v>
      </c>
      <c r="L184" s="280" t="s">
        <v>215</v>
      </c>
      <c r="M184" s="280" t="s">
        <v>240</v>
      </c>
      <c r="N184" s="280" t="s">
        <v>240</v>
      </c>
      <c r="O184" s="280" t="str">
        <f>IFERROR(VLOOKUP(A184,'[1]معالجة التسجيل'!A$2:CW$514,101,0),"")</f>
        <v/>
      </c>
      <c r="P184" s="280"/>
      <c r="Q184" s="282">
        <v>0</v>
      </c>
      <c r="R184" s="288"/>
      <c r="S184" s="280" t="s">
        <v>3166</v>
      </c>
      <c r="T184" s="280" t="s">
        <v>3167</v>
      </c>
      <c r="U184" s="280" t="s">
        <v>2561</v>
      </c>
      <c r="V184" s="280" t="s">
        <v>3168</v>
      </c>
      <c r="W184" s="280" t="s">
        <v>240</v>
      </c>
      <c r="X184" s="280" t="s">
        <v>240</v>
      </c>
      <c r="Y184" s="280" t="s">
        <v>240</v>
      </c>
      <c r="Z184" s="280" t="s">
        <v>240</v>
      </c>
      <c r="AA184" s="280" t="s">
        <v>240</v>
      </c>
      <c r="AB184" s="280" t="s">
        <v>240</v>
      </c>
      <c r="AC184" s="280" t="s">
        <v>2044</v>
      </c>
      <c r="AD184" s="280" t="s">
        <v>240</v>
      </c>
      <c r="AE184" s="280" t="str">
        <f>IFERROR(VLOOKUP(A184,ورقة4!A$1:AZ$2000,51,0),"")</f>
        <v>م</v>
      </c>
      <c r="AF184" s="280" t="s">
        <v>2044</v>
      </c>
      <c r="AG184" s="280" t="s">
        <v>262</v>
      </c>
      <c r="AH184" s="280" t="s">
        <v>240</v>
      </c>
      <c r="AI184" s="280" t="s">
        <v>240</v>
      </c>
      <c r="AJ184" s="279">
        <v>705107</v>
      </c>
      <c r="AP184" s="223"/>
      <c r="AQ184" s="224"/>
      <c r="AR184" s="224"/>
      <c r="AS184" s="224"/>
      <c r="AT184" s="224"/>
      <c r="AU184" s="225"/>
      <c r="AV184" s="224"/>
      <c r="AW184" s="224"/>
      <c r="AX184" s="224"/>
      <c r="AY184" s="224"/>
      <c r="AZ184" s="226"/>
      <c r="BA184" s="224"/>
      <c r="BB184" s="219"/>
      <c r="BC184" s="219"/>
      <c r="BD184" s="224"/>
      <c r="BE184" s="224"/>
      <c r="BF184" s="227"/>
      <c r="BG184" s="223"/>
      <c r="BH184" s="224"/>
      <c r="BI184" s="224"/>
      <c r="BJ184" s="224"/>
      <c r="BK184" s="224"/>
      <c r="BL184" s="223"/>
      <c r="BM184" s="224"/>
      <c r="BN184" s="223"/>
      <c r="BO184" s="223"/>
      <c r="BP184" s="223"/>
      <c r="BQ184" s="223"/>
      <c r="BR184" s="223"/>
      <c r="BS184" s="224"/>
      <c r="BT184" s="219"/>
      <c r="BU184" s="229"/>
      <c r="BV184" s="219"/>
      <c r="BW184" s="219"/>
      <c r="BX184" s="224"/>
      <c r="BY184" s="224"/>
      <c r="BZ184" s="230"/>
      <c r="CA184" s="229"/>
      <c r="CB184" s="230"/>
      <c r="CC184" s="230"/>
      <c r="CD184" s="230"/>
    </row>
    <row r="185" spans="1:82" ht="30" x14ac:dyDescent="0.25">
      <c r="A185" s="279">
        <v>705112</v>
      </c>
      <c r="B185" s="280" t="s">
        <v>1019</v>
      </c>
      <c r="C185" s="280" t="s">
        <v>427</v>
      </c>
      <c r="D185" s="280" t="s">
        <v>1486</v>
      </c>
      <c r="E185" s="280" t="s">
        <v>184</v>
      </c>
      <c r="F185" s="289">
        <v>32471</v>
      </c>
      <c r="G185" s="280" t="s">
        <v>1487</v>
      </c>
      <c r="H185" s="280" t="s">
        <v>1290</v>
      </c>
      <c r="I185" s="280" t="s">
        <v>468</v>
      </c>
      <c r="J185" s="280" t="s">
        <v>214</v>
      </c>
      <c r="K185" s="290">
        <v>2006</v>
      </c>
      <c r="L185" s="280" t="s">
        <v>215</v>
      </c>
      <c r="M185" s="280" t="s">
        <v>240</v>
      </c>
      <c r="N185" s="280" t="s">
        <v>240</v>
      </c>
      <c r="O185" s="280" t="str">
        <f>IFERROR(VLOOKUP(A185,'[1]معالجة التسجيل'!A$2:CW$514,101,0),"")</f>
        <v/>
      </c>
      <c r="P185" s="280"/>
      <c r="Q185" s="282">
        <v>0</v>
      </c>
      <c r="R185" s="290">
        <v>0</v>
      </c>
      <c r="S185" s="280" t="s">
        <v>3710</v>
      </c>
      <c r="T185" s="280" t="s">
        <v>3711</v>
      </c>
      <c r="U185" s="280" t="s">
        <v>3712</v>
      </c>
      <c r="V185" s="280" t="s">
        <v>3713</v>
      </c>
      <c r="W185" s="280" t="s">
        <v>240</v>
      </c>
      <c r="X185" s="280" t="s">
        <v>240</v>
      </c>
      <c r="Y185" s="280" t="s">
        <v>240</v>
      </c>
      <c r="Z185" s="280" t="s">
        <v>240</v>
      </c>
      <c r="AA185" s="280" t="s">
        <v>240</v>
      </c>
      <c r="AB185" s="280" t="s">
        <v>240</v>
      </c>
      <c r="AC185" s="280" t="s">
        <v>240</v>
      </c>
      <c r="AD185" s="280" t="s">
        <v>240</v>
      </c>
      <c r="AE185" s="280" t="str">
        <f>IFERROR(VLOOKUP(A185,ورقة4!A$1:AZ$2000,51,0),"")</f>
        <v>م</v>
      </c>
      <c r="AF185" s="280" t="s">
        <v>240</v>
      </c>
      <c r="AG185" s="280" t="s">
        <v>263</v>
      </c>
      <c r="AH185" s="280" t="s">
        <v>240</v>
      </c>
      <c r="AI185" s="280" t="s">
        <v>240</v>
      </c>
      <c r="AJ185" s="279">
        <v>705112</v>
      </c>
      <c r="AP185" s="223"/>
      <c r="AQ185" s="224"/>
      <c r="AR185" s="224"/>
      <c r="AS185" s="224"/>
      <c r="AT185" s="224"/>
      <c r="AU185" s="227"/>
      <c r="AV185" s="224"/>
      <c r="AW185" s="224"/>
      <c r="AX185" s="224"/>
      <c r="AY185" s="224"/>
      <c r="AZ185" s="227"/>
      <c r="BA185" s="224"/>
      <c r="BB185" s="224"/>
      <c r="BC185" s="224"/>
      <c r="BD185" s="224"/>
      <c r="BE185" s="224"/>
      <c r="BF185" s="227"/>
      <c r="BG185" s="224"/>
      <c r="BH185" s="224"/>
      <c r="BI185" s="224"/>
      <c r="BJ185" s="224"/>
      <c r="BK185" s="224"/>
      <c r="BL185" s="224"/>
      <c r="BM185" s="224"/>
      <c r="BN185" s="224"/>
      <c r="BO185" s="224"/>
      <c r="BP185" s="224"/>
      <c r="BQ185" s="224"/>
      <c r="BR185" s="224"/>
      <c r="BS185" s="228"/>
      <c r="BT185" s="224"/>
      <c r="BU185" s="229"/>
      <c r="BV185" s="223"/>
      <c r="BW185" s="224"/>
      <c r="BX185" s="224"/>
      <c r="BY185" s="224"/>
      <c r="BZ185"/>
      <c r="CA185" s="229"/>
      <c r="CB185"/>
      <c r="CC185"/>
      <c r="CD185"/>
    </row>
    <row r="186" spans="1:82" ht="30" x14ac:dyDescent="0.25">
      <c r="A186" s="279">
        <v>705133</v>
      </c>
      <c r="B186" s="280" t="s">
        <v>879</v>
      </c>
      <c r="C186" s="280" t="s">
        <v>136</v>
      </c>
      <c r="D186" s="280" t="s">
        <v>1408</v>
      </c>
      <c r="E186" s="280" t="s">
        <v>184</v>
      </c>
      <c r="F186" s="289">
        <v>35036</v>
      </c>
      <c r="G186" s="280" t="s">
        <v>1388</v>
      </c>
      <c r="H186" s="280" t="s">
        <v>1290</v>
      </c>
      <c r="I186" s="280" t="s">
        <v>262</v>
      </c>
      <c r="J186" s="280" t="s">
        <v>214</v>
      </c>
      <c r="K186" s="290">
        <v>2013</v>
      </c>
      <c r="L186" s="280" t="s">
        <v>222</v>
      </c>
      <c r="M186" s="280" t="s">
        <v>240</v>
      </c>
      <c r="N186" s="280" t="s">
        <v>240</v>
      </c>
      <c r="O186" s="280" t="str">
        <f>IFERROR(VLOOKUP(A186,'[1]معالجة التسجيل'!A$2:CW$514,101,0),"")</f>
        <v>إيقاف</v>
      </c>
      <c r="P186" s="280"/>
      <c r="Q186" s="282">
        <f>IFERROR(VLOOKUP(A186,'[1]معالجة التسجيل'!A$2:EW$514,150,0),"")</f>
        <v>130000</v>
      </c>
      <c r="R186" s="290">
        <v>0</v>
      </c>
      <c r="S186" s="280" t="s">
        <v>3714</v>
      </c>
      <c r="T186" s="280" t="s">
        <v>3715</v>
      </c>
      <c r="U186" s="280" t="s">
        <v>3189</v>
      </c>
      <c r="V186" s="280" t="s">
        <v>2645</v>
      </c>
      <c r="W186" s="280" t="s">
        <v>240</v>
      </c>
      <c r="X186" s="280" t="s">
        <v>240</v>
      </c>
      <c r="Y186" s="280" t="s">
        <v>240</v>
      </c>
      <c r="Z186" s="280" t="s">
        <v>240</v>
      </c>
      <c r="AA186" s="280" t="s">
        <v>240</v>
      </c>
      <c r="AB186" s="280" t="s">
        <v>240</v>
      </c>
      <c r="AC186" s="280" t="s">
        <v>240</v>
      </c>
      <c r="AD186" s="280" t="s">
        <v>240</v>
      </c>
      <c r="AE186" s="280"/>
      <c r="AF186" s="280" t="s">
        <v>240</v>
      </c>
      <c r="AG186" s="280" t="s">
        <v>262</v>
      </c>
      <c r="AH186" s="280" t="s">
        <v>240</v>
      </c>
      <c r="AI186" s="280" t="s">
        <v>5191</v>
      </c>
      <c r="AJ186" s="279">
        <v>705133</v>
      </c>
      <c r="AP186" s="223"/>
      <c r="AQ186" s="224"/>
      <c r="AR186" s="224"/>
      <c r="AS186" s="224"/>
      <c r="AT186" s="224"/>
      <c r="AU186" s="227"/>
      <c r="AV186" s="224"/>
      <c r="AW186" s="224"/>
      <c r="AX186" s="224"/>
      <c r="AY186" s="224"/>
      <c r="AZ186" s="227"/>
      <c r="BA186" s="224"/>
      <c r="BB186" s="224"/>
      <c r="BC186" s="224"/>
      <c r="BD186" s="224"/>
      <c r="BE186" s="224"/>
      <c r="BF186" s="227"/>
      <c r="BG186" s="224"/>
      <c r="BH186" s="224"/>
      <c r="BI186" s="224"/>
      <c r="BJ186" s="224"/>
      <c r="BK186" s="224"/>
      <c r="BL186" s="224"/>
      <c r="BM186" s="224"/>
      <c r="BN186" s="224"/>
      <c r="BO186" s="224"/>
      <c r="BP186" s="224"/>
      <c r="BQ186" s="224"/>
      <c r="BR186" s="224"/>
      <c r="BS186" s="228"/>
      <c r="BT186" s="224"/>
      <c r="BU186" s="229"/>
      <c r="BV186" s="223"/>
      <c r="BW186" s="224"/>
      <c r="BX186" s="224"/>
      <c r="BY186" s="224"/>
      <c r="BZ186"/>
      <c r="CA186" s="229"/>
      <c r="CB186"/>
      <c r="CC186"/>
      <c r="CD186"/>
    </row>
    <row r="187" spans="1:82" ht="45" x14ac:dyDescent="0.25">
      <c r="A187" s="279">
        <v>705139</v>
      </c>
      <c r="B187" s="280" t="s">
        <v>880</v>
      </c>
      <c r="C187" s="280" t="s">
        <v>127</v>
      </c>
      <c r="D187" s="280" t="s">
        <v>1369</v>
      </c>
      <c r="E187" s="280" t="s">
        <v>184</v>
      </c>
      <c r="F187" s="289">
        <v>33970</v>
      </c>
      <c r="G187" s="280" t="s">
        <v>1353</v>
      </c>
      <c r="H187" s="280" t="s">
        <v>1290</v>
      </c>
      <c r="I187" s="280" t="s">
        <v>262</v>
      </c>
      <c r="J187" s="280" t="s">
        <v>216</v>
      </c>
      <c r="K187" s="290">
        <v>2013</v>
      </c>
      <c r="L187" s="280" t="s">
        <v>213</v>
      </c>
      <c r="M187" s="280" t="s">
        <v>240</v>
      </c>
      <c r="N187" s="280" t="s">
        <v>240</v>
      </c>
      <c r="O187" s="280" t="str">
        <f>IFERROR(VLOOKUP(A187,'[1]معالجة التسجيل'!A$2:CW$514,101,0),"")</f>
        <v/>
      </c>
      <c r="P187" s="280"/>
      <c r="Q187" s="282">
        <v>0</v>
      </c>
      <c r="R187" s="282"/>
      <c r="S187" s="280" t="s">
        <v>3046</v>
      </c>
      <c r="T187" s="280" t="s">
        <v>2574</v>
      </c>
      <c r="U187" s="280" t="s">
        <v>3047</v>
      </c>
      <c r="V187" s="280" t="s">
        <v>2544</v>
      </c>
      <c r="W187" s="280" t="s">
        <v>240</v>
      </c>
      <c r="X187" s="280" t="s">
        <v>240</v>
      </c>
      <c r="Y187" s="280" t="s">
        <v>240</v>
      </c>
      <c r="Z187" s="280" t="s">
        <v>240</v>
      </c>
      <c r="AA187" s="280" t="s">
        <v>240</v>
      </c>
      <c r="AB187" s="280" t="s">
        <v>240</v>
      </c>
      <c r="AC187" s="280" t="s">
        <v>240</v>
      </c>
      <c r="AD187" s="280" t="s">
        <v>240</v>
      </c>
      <c r="AE187" s="280" t="str">
        <f>IFERROR(VLOOKUP(A187,ورقة4!A$1:AZ$2000,51,0),"")</f>
        <v>م</v>
      </c>
      <c r="AF187" s="280" t="s">
        <v>2044</v>
      </c>
      <c r="AG187" s="280" t="s">
        <v>262</v>
      </c>
      <c r="AH187" s="280" t="s">
        <v>240</v>
      </c>
      <c r="AI187" s="280" t="s">
        <v>240</v>
      </c>
      <c r="AJ187" s="279">
        <v>705139</v>
      </c>
      <c r="AP187" s="223"/>
      <c r="AQ187" s="224"/>
      <c r="AR187" s="224"/>
      <c r="AS187" s="224"/>
      <c r="AT187" s="224"/>
      <c r="AU187" s="225"/>
      <c r="AV187" s="224"/>
      <c r="AW187" s="224"/>
      <c r="AX187" s="224"/>
      <c r="AY187" s="224"/>
      <c r="AZ187" s="226"/>
      <c r="BA187" s="224"/>
      <c r="BB187" s="219"/>
      <c r="BC187" s="219"/>
      <c r="BD187" s="224"/>
      <c r="BE187" s="224"/>
      <c r="BF187" s="227"/>
      <c r="BG187" s="223"/>
      <c r="BH187" s="224"/>
      <c r="BI187" s="224"/>
      <c r="BJ187" s="224"/>
      <c r="BK187" s="224"/>
      <c r="BL187" s="223"/>
      <c r="BM187" s="224"/>
      <c r="BN187" s="223"/>
      <c r="BO187" s="223"/>
      <c r="BP187" s="223"/>
      <c r="BQ187" s="223"/>
      <c r="BR187" s="223"/>
      <c r="BS187" s="224"/>
      <c r="BT187" s="219"/>
      <c r="BU187" s="229"/>
      <c r="BV187" s="219"/>
      <c r="BW187" s="219"/>
      <c r="BX187" s="224"/>
      <c r="BY187" s="224"/>
      <c r="BZ187" s="230"/>
      <c r="CA187" s="229"/>
      <c r="CB187" s="230"/>
      <c r="CC187" s="230"/>
      <c r="CD187" s="230"/>
    </row>
    <row r="188" spans="1:82" ht="45" x14ac:dyDescent="0.25">
      <c r="A188" s="279">
        <v>705141</v>
      </c>
      <c r="B188" s="280" t="s">
        <v>1020</v>
      </c>
      <c r="C188" s="280" t="s">
        <v>314</v>
      </c>
      <c r="D188" s="280" t="s">
        <v>1425</v>
      </c>
      <c r="E188" s="280" t="s">
        <v>184</v>
      </c>
      <c r="F188" s="281">
        <v>29271</v>
      </c>
      <c r="G188" s="280" t="s">
        <v>213</v>
      </c>
      <c r="H188" s="280" t="s">
        <v>1290</v>
      </c>
      <c r="I188" s="280" t="s">
        <v>263</v>
      </c>
      <c r="J188" s="280" t="s">
        <v>216</v>
      </c>
      <c r="K188" s="279">
        <v>2007</v>
      </c>
      <c r="L188" s="280" t="s">
        <v>213</v>
      </c>
      <c r="M188" s="280" t="s">
        <v>240</v>
      </c>
      <c r="N188" s="280" t="s">
        <v>240</v>
      </c>
      <c r="O188" s="280"/>
      <c r="P188" s="280"/>
      <c r="Q188" s="282">
        <v>0</v>
      </c>
      <c r="R188" s="279">
        <v>0</v>
      </c>
      <c r="S188" s="280" t="s">
        <v>3716</v>
      </c>
      <c r="T188" s="280" t="s">
        <v>3717</v>
      </c>
      <c r="U188" s="280" t="s">
        <v>3718</v>
      </c>
      <c r="V188" s="280" t="s">
        <v>3719</v>
      </c>
      <c r="W188" s="280" t="s">
        <v>240</v>
      </c>
      <c r="X188" s="280" t="s">
        <v>240</v>
      </c>
      <c r="Y188" s="280" t="s">
        <v>240</v>
      </c>
      <c r="Z188" s="280" t="s">
        <v>240</v>
      </c>
      <c r="AA188" s="280" t="s">
        <v>240</v>
      </c>
      <c r="AB188" s="280" t="s">
        <v>240</v>
      </c>
      <c r="AC188" s="280" t="s">
        <v>240</v>
      </c>
      <c r="AD188" s="280" t="s">
        <v>240</v>
      </c>
      <c r="AE188" s="280"/>
      <c r="AF188" s="280" t="s">
        <v>240</v>
      </c>
      <c r="AG188" s="280" t="s">
        <v>239</v>
      </c>
      <c r="AH188" s="280" t="s">
        <v>240</v>
      </c>
      <c r="AI188" s="280" t="s">
        <v>5192</v>
      </c>
      <c r="AJ188" s="279">
        <v>705141</v>
      </c>
      <c r="AP188" s="223"/>
      <c r="AQ188" s="224"/>
      <c r="AR188" s="224"/>
      <c r="AS188" s="224"/>
      <c r="AT188" s="224"/>
      <c r="AU188" s="225"/>
      <c r="AV188" s="224"/>
      <c r="AW188" s="224"/>
      <c r="AX188" s="224"/>
      <c r="AY188" s="224"/>
      <c r="AZ188" s="226"/>
      <c r="BA188" s="224"/>
      <c r="BB188" s="219"/>
      <c r="BC188" s="219"/>
      <c r="BD188" s="224"/>
      <c r="BE188" s="224"/>
      <c r="BF188" s="227"/>
      <c r="BG188" s="223"/>
      <c r="BH188" s="224"/>
      <c r="BI188" s="224"/>
      <c r="BJ188" s="224"/>
      <c r="BK188" s="224"/>
      <c r="BL188" s="223"/>
      <c r="BM188" s="224"/>
      <c r="BN188" s="223"/>
      <c r="BO188" s="223"/>
      <c r="BP188" s="223"/>
      <c r="BQ188" s="223"/>
      <c r="BR188" s="223"/>
      <c r="BS188" s="224"/>
      <c r="BT188" s="219"/>
      <c r="BU188" s="229"/>
      <c r="BV188" s="219"/>
      <c r="BW188" s="219"/>
      <c r="BX188" s="224"/>
      <c r="BY188" s="224"/>
      <c r="BZ188" s="230"/>
      <c r="CA188" s="229"/>
      <c r="CB188" s="230"/>
      <c r="CC188" s="230"/>
      <c r="CD188" s="230"/>
    </row>
    <row r="189" spans="1:82" ht="60" x14ac:dyDescent="0.25">
      <c r="A189" s="279">
        <v>705161</v>
      </c>
      <c r="B189" s="280" t="s">
        <v>1021</v>
      </c>
      <c r="C189" s="280" t="s">
        <v>100</v>
      </c>
      <c r="D189" s="280" t="s">
        <v>1489</v>
      </c>
      <c r="E189" s="280" t="s">
        <v>184</v>
      </c>
      <c r="F189" s="281">
        <v>35259</v>
      </c>
      <c r="G189" s="280" t="s">
        <v>213</v>
      </c>
      <c r="H189" s="280" t="s">
        <v>1290</v>
      </c>
      <c r="I189" s="280" t="s">
        <v>262</v>
      </c>
      <c r="J189" s="280" t="s">
        <v>216</v>
      </c>
      <c r="K189" s="279">
        <v>2014</v>
      </c>
      <c r="L189" s="280" t="s">
        <v>215</v>
      </c>
      <c r="M189" s="280" t="s">
        <v>240</v>
      </c>
      <c r="N189" s="280" t="s">
        <v>240</v>
      </c>
      <c r="O189" s="280" t="str">
        <f>IFERROR(VLOOKUP(A189,'[1]معالجة التسجيل'!A$2:CW$514,101,0),"")</f>
        <v>إيقاف</v>
      </c>
      <c r="P189" s="280"/>
      <c r="Q189" s="282">
        <f>IFERROR(VLOOKUP(A189,'[1]معالجة التسجيل'!A$2:EW$514,150,0),"")</f>
        <v>145000</v>
      </c>
      <c r="R189" s="279">
        <v>0</v>
      </c>
      <c r="S189" s="280" t="s">
        <v>4506</v>
      </c>
      <c r="T189" s="280" t="s">
        <v>2640</v>
      </c>
      <c r="U189" s="280" t="s">
        <v>4507</v>
      </c>
      <c r="V189" s="280" t="s">
        <v>2531</v>
      </c>
      <c r="W189" s="280" t="s">
        <v>240</v>
      </c>
      <c r="X189" s="280" t="s">
        <v>240</v>
      </c>
      <c r="Y189" s="280" t="s">
        <v>240</v>
      </c>
      <c r="Z189" s="280" t="s">
        <v>240</v>
      </c>
      <c r="AA189" s="280" t="s">
        <v>240</v>
      </c>
      <c r="AB189" s="280" t="s">
        <v>240</v>
      </c>
      <c r="AC189" s="280" t="s">
        <v>240</v>
      </c>
      <c r="AD189" s="280" t="s">
        <v>240</v>
      </c>
      <c r="AE189" s="280"/>
      <c r="AF189" s="280" t="s">
        <v>240</v>
      </c>
      <c r="AG189" s="280" t="s">
        <v>262</v>
      </c>
      <c r="AH189" s="280" t="s">
        <v>240</v>
      </c>
      <c r="AI189" s="280" t="s">
        <v>5191</v>
      </c>
      <c r="AJ189" s="279">
        <v>705161</v>
      </c>
      <c r="AP189" s="223"/>
      <c r="AQ189" s="224"/>
      <c r="AR189" s="224"/>
      <c r="AS189" s="224"/>
      <c r="AT189" s="224"/>
      <c r="AU189" s="225"/>
      <c r="AV189" s="224"/>
      <c r="AW189" s="224"/>
      <c r="AX189" s="224"/>
      <c r="AY189" s="224"/>
      <c r="AZ189" s="226"/>
      <c r="BA189" s="224"/>
      <c r="BB189" s="219"/>
      <c r="BC189" s="219"/>
      <c r="BD189" s="224"/>
      <c r="BE189" s="224"/>
      <c r="BF189" s="227"/>
      <c r="BG189" s="223"/>
      <c r="BH189" s="224"/>
      <c r="BI189" s="224"/>
      <c r="BJ189" s="224"/>
      <c r="BK189" s="224"/>
      <c r="BL189" s="223"/>
      <c r="BM189" s="224"/>
      <c r="BN189" s="223"/>
      <c r="BO189" s="223"/>
      <c r="BP189" s="223"/>
      <c r="BQ189" s="223"/>
      <c r="BR189" s="223"/>
      <c r="BS189" s="224"/>
      <c r="BT189" s="219"/>
      <c r="BU189" s="229"/>
      <c r="BV189" s="219"/>
      <c r="BW189" s="219"/>
      <c r="BX189" s="224"/>
      <c r="BY189" s="224"/>
      <c r="BZ189" s="230"/>
      <c r="CA189" s="229"/>
      <c r="CB189" s="230"/>
      <c r="CC189" s="230"/>
      <c r="CD189" s="230"/>
    </row>
    <row r="190" spans="1:82" ht="30" x14ac:dyDescent="0.25">
      <c r="A190" s="279">
        <v>705177</v>
      </c>
      <c r="B190" s="280" t="s">
        <v>1050</v>
      </c>
      <c r="C190" s="280" t="s">
        <v>86</v>
      </c>
      <c r="D190" s="280" t="s">
        <v>1298</v>
      </c>
      <c r="E190" s="280" t="s">
        <v>183</v>
      </c>
      <c r="F190" s="281">
        <v>36540</v>
      </c>
      <c r="G190" s="280" t="s">
        <v>213</v>
      </c>
      <c r="H190" s="280" t="s">
        <v>1290</v>
      </c>
      <c r="I190" s="280" t="s">
        <v>263</v>
      </c>
      <c r="J190" s="280" t="s">
        <v>216</v>
      </c>
      <c r="K190" s="279">
        <v>2017</v>
      </c>
      <c r="L190" s="280" t="s">
        <v>225</v>
      </c>
      <c r="M190" s="280" t="s">
        <v>240</v>
      </c>
      <c r="N190" s="280" t="s">
        <v>240</v>
      </c>
      <c r="O190" s="280"/>
      <c r="P190" s="280"/>
      <c r="Q190" s="282">
        <v>0</v>
      </c>
      <c r="R190" s="279">
        <v>0</v>
      </c>
      <c r="S190" s="280" t="s">
        <v>3720</v>
      </c>
      <c r="T190" s="280" t="s">
        <v>3721</v>
      </c>
      <c r="U190" s="280" t="s">
        <v>3648</v>
      </c>
      <c r="V190" s="280" t="s">
        <v>2531</v>
      </c>
      <c r="W190" s="280" t="s">
        <v>240</v>
      </c>
      <c r="X190" s="280" t="s">
        <v>240</v>
      </c>
      <c r="Y190" s="280" t="s">
        <v>240</v>
      </c>
      <c r="Z190" s="280" t="s">
        <v>240</v>
      </c>
      <c r="AA190" s="280" t="s">
        <v>240</v>
      </c>
      <c r="AB190" s="280" t="s">
        <v>240</v>
      </c>
      <c r="AC190" s="280" t="s">
        <v>240</v>
      </c>
      <c r="AD190" s="280" t="s">
        <v>240</v>
      </c>
      <c r="AE190" s="280"/>
      <c r="AF190" s="280" t="s">
        <v>240</v>
      </c>
      <c r="AG190" s="280" t="s">
        <v>263</v>
      </c>
      <c r="AH190" s="280" t="s">
        <v>240</v>
      </c>
      <c r="AI190" s="280" t="s">
        <v>240</v>
      </c>
      <c r="AJ190" s="279">
        <v>705177</v>
      </c>
      <c r="AP190" s="223"/>
      <c r="AQ190" s="224"/>
      <c r="AR190" s="224"/>
      <c r="AS190" s="224"/>
      <c r="AT190" s="224"/>
      <c r="AU190" s="225"/>
      <c r="AV190" s="224"/>
      <c r="AW190" s="224"/>
      <c r="AX190" s="224"/>
      <c r="AY190" s="224"/>
      <c r="AZ190" s="226"/>
      <c r="BA190" s="224"/>
      <c r="BB190" s="219"/>
      <c r="BC190" s="219"/>
      <c r="BD190" s="224"/>
      <c r="BE190" s="224"/>
      <c r="BF190" s="227"/>
      <c r="BG190" s="232"/>
      <c r="BH190" s="224"/>
      <c r="BI190" s="224"/>
      <c r="BJ190" s="224"/>
      <c r="BK190" s="224"/>
      <c r="BL190" s="223"/>
      <c r="BM190" s="224"/>
      <c r="BN190" s="223"/>
      <c r="BO190" s="223"/>
      <c r="BP190" s="223"/>
      <c r="BQ190" s="223"/>
      <c r="BR190" s="223"/>
      <c r="BS190" s="224"/>
      <c r="BT190" s="219"/>
      <c r="BU190" s="229"/>
      <c r="BV190" s="219"/>
      <c r="BW190" s="219"/>
      <c r="BX190" s="224"/>
      <c r="BY190" s="224"/>
      <c r="BZ190" s="230"/>
      <c r="CA190" s="229"/>
      <c r="CB190" s="230"/>
      <c r="CC190" s="230"/>
      <c r="CD190" s="230"/>
    </row>
    <row r="191" spans="1:82" ht="30" x14ac:dyDescent="0.25">
      <c r="A191" s="279">
        <v>705179</v>
      </c>
      <c r="B191" s="280" t="s">
        <v>1022</v>
      </c>
      <c r="C191" s="280" t="s">
        <v>108</v>
      </c>
      <c r="D191" s="280" t="s">
        <v>1384</v>
      </c>
      <c r="E191" s="280" t="s">
        <v>183</v>
      </c>
      <c r="F191" s="289">
        <v>36526</v>
      </c>
      <c r="G191" s="280" t="s">
        <v>1847</v>
      </c>
      <c r="H191" s="280" t="s">
        <v>1290</v>
      </c>
      <c r="I191" s="280" t="s">
        <v>262</v>
      </c>
      <c r="J191" s="280" t="s">
        <v>216</v>
      </c>
      <c r="K191" s="290">
        <v>2017</v>
      </c>
      <c r="L191" s="280" t="s">
        <v>213</v>
      </c>
      <c r="M191" s="280" t="s">
        <v>240</v>
      </c>
      <c r="N191" s="280" t="s">
        <v>240</v>
      </c>
      <c r="O191" s="280"/>
      <c r="P191" s="280"/>
      <c r="Q191" s="282">
        <v>0</v>
      </c>
      <c r="R191" s="290">
        <v>0</v>
      </c>
      <c r="S191" s="280" t="s">
        <v>3722</v>
      </c>
      <c r="T191" s="280" t="s">
        <v>2572</v>
      </c>
      <c r="U191" s="280" t="s">
        <v>2747</v>
      </c>
      <c r="V191" s="280" t="s">
        <v>3723</v>
      </c>
      <c r="W191" s="280" t="s">
        <v>240</v>
      </c>
      <c r="X191" s="280" t="s">
        <v>240</v>
      </c>
      <c r="Y191" s="280" t="s">
        <v>240</v>
      </c>
      <c r="Z191" s="280" t="s">
        <v>240</v>
      </c>
      <c r="AA191" s="280" t="s">
        <v>240</v>
      </c>
      <c r="AB191" s="280" t="s">
        <v>240</v>
      </c>
      <c r="AC191" s="280" t="s">
        <v>240</v>
      </c>
      <c r="AD191" s="280" t="s">
        <v>240</v>
      </c>
      <c r="AE191" s="280"/>
      <c r="AF191" s="280" t="s">
        <v>240</v>
      </c>
      <c r="AG191" s="280" t="s">
        <v>468</v>
      </c>
      <c r="AH191" s="280" t="s">
        <v>240</v>
      </c>
      <c r="AI191" s="280" t="s">
        <v>5194</v>
      </c>
      <c r="AJ191" s="279">
        <v>705179</v>
      </c>
      <c r="AP191" s="223"/>
      <c r="AQ191" s="224"/>
      <c r="AR191" s="224"/>
      <c r="AS191" s="224"/>
      <c r="AT191" s="224"/>
      <c r="AU191" s="225"/>
      <c r="AV191" s="224"/>
      <c r="AW191" s="224"/>
      <c r="AX191" s="224"/>
      <c r="AY191" s="224"/>
      <c r="AZ191" s="226"/>
      <c r="BA191" s="224"/>
      <c r="BB191" s="219"/>
      <c r="BC191" s="219"/>
      <c r="BD191" s="224"/>
      <c r="BE191" s="224"/>
      <c r="BF191" s="227"/>
      <c r="BG191" s="223"/>
      <c r="BH191" s="224"/>
      <c r="BI191" s="224"/>
      <c r="BJ191" s="224"/>
      <c r="BK191" s="224"/>
      <c r="BL191" s="223"/>
      <c r="BM191" s="224"/>
      <c r="BN191" s="223"/>
      <c r="BO191" s="223"/>
      <c r="BP191" s="223"/>
      <c r="BQ191" s="223"/>
      <c r="BR191" s="223"/>
      <c r="BS191" s="224"/>
      <c r="BT191" s="219"/>
      <c r="BU191" s="229"/>
      <c r="BV191" s="219"/>
      <c r="BW191" s="219"/>
      <c r="BX191" s="224"/>
      <c r="BY191" s="224"/>
      <c r="BZ191" s="230"/>
      <c r="CA191" s="229"/>
      <c r="CB191" s="230"/>
      <c r="CC191" s="230"/>
      <c r="CD191" s="230"/>
    </row>
    <row r="192" spans="1:82" ht="30" x14ac:dyDescent="0.25">
      <c r="A192" s="279">
        <v>705192</v>
      </c>
      <c r="B192" s="280" t="s">
        <v>531</v>
      </c>
      <c r="C192" s="280" t="s">
        <v>532</v>
      </c>
      <c r="D192" s="280" t="s">
        <v>1491</v>
      </c>
      <c r="E192" s="280" t="s">
        <v>183</v>
      </c>
      <c r="F192" s="281">
        <v>28342</v>
      </c>
      <c r="G192" s="280" t="s">
        <v>1492</v>
      </c>
      <c r="H192" s="280" t="s">
        <v>1290</v>
      </c>
      <c r="I192" s="280" t="s">
        <v>262</v>
      </c>
      <c r="J192" s="280" t="s">
        <v>216</v>
      </c>
      <c r="K192" s="279">
        <v>2013</v>
      </c>
      <c r="L192" s="280" t="s">
        <v>230</v>
      </c>
      <c r="M192" s="280" t="s">
        <v>240</v>
      </c>
      <c r="N192" s="280" t="s">
        <v>240</v>
      </c>
      <c r="O192" s="280" t="str">
        <f>IFERROR(VLOOKUP(A192,'[1]معالجة التسجيل'!A$2:CW$514,101,0),"")</f>
        <v/>
      </c>
      <c r="P192" s="280"/>
      <c r="Q192" s="282">
        <v>0</v>
      </c>
      <c r="R192" s="288"/>
      <c r="S192" s="280" t="s">
        <v>240</v>
      </c>
      <c r="T192" s="280" t="s">
        <v>240</v>
      </c>
      <c r="U192" s="280" t="s">
        <v>240</v>
      </c>
      <c r="V192" s="280" t="s">
        <v>240</v>
      </c>
      <c r="W192" s="280" t="s">
        <v>240</v>
      </c>
      <c r="X192" s="280" t="s">
        <v>240</v>
      </c>
      <c r="Y192" s="280" t="s">
        <v>240</v>
      </c>
      <c r="Z192" s="280" t="s">
        <v>240</v>
      </c>
      <c r="AA192" s="280" t="s">
        <v>240</v>
      </c>
      <c r="AB192" s="280" t="s">
        <v>2044</v>
      </c>
      <c r="AC192" s="280" t="s">
        <v>2044</v>
      </c>
      <c r="AD192" s="280" t="s">
        <v>240</v>
      </c>
      <c r="AE192" s="280" t="str">
        <f>IFERROR(VLOOKUP(A192,ورقة4!A$1:AZ$2000,51,0),"")</f>
        <v>م</v>
      </c>
      <c r="AF192" s="280" t="s">
        <v>2044</v>
      </c>
      <c r="AG192" s="280" t="s">
        <v>262</v>
      </c>
      <c r="AH192" s="280" t="s">
        <v>240</v>
      </c>
      <c r="AI192" s="280" t="s">
        <v>240</v>
      </c>
      <c r="AJ192" s="279">
        <v>705192</v>
      </c>
      <c r="AP192" s="223"/>
      <c r="AQ192" s="224"/>
      <c r="AR192" s="224"/>
      <c r="AS192" s="224"/>
      <c r="AT192" s="224"/>
      <c r="AU192" s="225"/>
      <c r="AV192" s="224"/>
      <c r="AW192" s="224"/>
      <c r="AX192" s="224"/>
      <c r="AY192" s="224"/>
      <c r="AZ192" s="226"/>
      <c r="BA192" s="224"/>
      <c r="BB192" s="224"/>
      <c r="BC192" s="224"/>
      <c r="BD192" s="224"/>
      <c r="BE192" s="224"/>
      <c r="BF192" s="227"/>
      <c r="BG192" s="224"/>
      <c r="BH192" s="224"/>
      <c r="BI192" s="224"/>
      <c r="BJ192" s="224"/>
      <c r="BK192" s="224"/>
      <c r="BL192" s="224"/>
      <c r="BM192" s="224"/>
      <c r="BN192" s="224"/>
      <c r="BO192" s="224"/>
      <c r="BP192" s="224"/>
      <c r="BQ192" s="224"/>
      <c r="BR192" s="224"/>
      <c r="BS192" s="228"/>
      <c r="BT192" s="224"/>
      <c r="BU192" s="229"/>
      <c r="BV192" s="223"/>
      <c r="BW192" s="224"/>
      <c r="BX192" s="224"/>
      <c r="BY192" s="224"/>
      <c r="BZ192"/>
      <c r="CA192" s="229"/>
      <c r="CB192"/>
      <c r="CC192"/>
      <c r="CD192"/>
    </row>
    <row r="193" spans="1:82" ht="30" x14ac:dyDescent="0.25">
      <c r="A193" s="279">
        <v>705193</v>
      </c>
      <c r="B193" s="280" t="s">
        <v>2052</v>
      </c>
      <c r="C193" s="280" t="s">
        <v>65</v>
      </c>
      <c r="D193" s="280" t="s">
        <v>240</v>
      </c>
      <c r="E193" s="280" t="s">
        <v>240</v>
      </c>
      <c r="F193" s="288"/>
      <c r="G193" s="280" t="s">
        <v>240</v>
      </c>
      <c r="H193" s="280" t="s">
        <v>240</v>
      </c>
      <c r="I193" s="280" t="s">
        <v>261</v>
      </c>
      <c r="J193" s="280" t="s">
        <v>240</v>
      </c>
      <c r="K193" s="288"/>
      <c r="L193" s="280" t="s">
        <v>240</v>
      </c>
      <c r="M193" s="280" t="s">
        <v>240</v>
      </c>
      <c r="N193" s="280" t="s">
        <v>240</v>
      </c>
      <c r="O193" s="280" t="str">
        <f>IFERROR(VLOOKUP(A193,'[1]معالجة التسجيل'!A$2:CW$514,101,0),"")</f>
        <v/>
      </c>
      <c r="P193" s="280"/>
      <c r="Q193" s="282">
        <v>0</v>
      </c>
      <c r="R193" s="288"/>
      <c r="S193" s="280" t="s">
        <v>240</v>
      </c>
      <c r="T193" s="280" t="s">
        <v>240</v>
      </c>
      <c r="U193" s="280" t="s">
        <v>240</v>
      </c>
      <c r="V193" s="280" t="s">
        <v>240</v>
      </c>
      <c r="W193" s="280" t="s">
        <v>240</v>
      </c>
      <c r="X193" s="280" t="s">
        <v>240</v>
      </c>
      <c r="Y193" s="280" t="s">
        <v>240</v>
      </c>
      <c r="Z193" s="280" t="s">
        <v>240</v>
      </c>
      <c r="AA193" s="280" t="s">
        <v>240</v>
      </c>
      <c r="AB193" s="280" t="s">
        <v>240</v>
      </c>
      <c r="AC193" s="280" t="s">
        <v>2044</v>
      </c>
      <c r="AD193" s="280" t="s">
        <v>240</v>
      </c>
      <c r="AE193" s="280" t="str">
        <f>IFERROR(VLOOKUP(A193,ورقة4!A$1:AZ$2000,51,0),"")</f>
        <v>م</v>
      </c>
      <c r="AF193" s="280" t="s">
        <v>2044</v>
      </c>
      <c r="AG193" s="280" t="s">
        <v>261</v>
      </c>
      <c r="AH193" s="280" t="s">
        <v>5190</v>
      </c>
      <c r="AI193" s="280" t="s">
        <v>240</v>
      </c>
      <c r="AJ193" s="279">
        <v>705193</v>
      </c>
      <c r="AP193" s="223"/>
      <c r="AQ193" s="224"/>
      <c r="AR193" s="224"/>
      <c r="AS193" s="224"/>
      <c r="AT193" s="224"/>
      <c r="AU193" s="225"/>
      <c r="AV193" s="224"/>
      <c r="AW193" s="224"/>
      <c r="AX193" s="224"/>
      <c r="AY193" s="224"/>
      <c r="AZ193" s="226"/>
      <c r="BA193" s="224"/>
      <c r="BB193" s="219"/>
      <c r="BC193" s="219"/>
      <c r="BD193" s="224"/>
      <c r="BE193" s="224"/>
      <c r="BF193" s="227"/>
      <c r="BG193" s="223"/>
      <c r="BH193" s="224"/>
      <c r="BI193" s="224"/>
      <c r="BJ193" s="224"/>
      <c r="BK193" s="224"/>
      <c r="BL193" s="223"/>
      <c r="BM193" s="224"/>
      <c r="BN193" s="223"/>
      <c r="BO193" s="223"/>
      <c r="BP193" s="223"/>
      <c r="BQ193" s="223"/>
      <c r="BR193" s="223"/>
      <c r="BS193" s="224"/>
      <c r="BT193" s="219"/>
      <c r="BU193" s="229"/>
      <c r="BV193" s="219"/>
      <c r="BW193" s="219"/>
      <c r="BX193" s="224"/>
      <c r="BY193" s="224"/>
      <c r="BZ193" s="230"/>
      <c r="CA193" s="229"/>
      <c r="CB193" s="230"/>
      <c r="CC193" s="230"/>
      <c r="CD193" s="230"/>
    </row>
    <row r="194" spans="1:82" ht="45" x14ac:dyDescent="0.25">
      <c r="A194" s="279">
        <v>705209</v>
      </c>
      <c r="B194" s="280" t="s">
        <v>1023</v>
      </c>
      <c r="C194" s="280" t="s">
        <v>440</v>
      </c>
      <c r="D194" s="280" t="s">
        <v>1652</v>
      </c>
      <c r="E194" s="280" t="s">
        <v>184</v>
      </c>
      <c r="F194" s="289">
        <v>35796</v>
      </c>
      <c r="G194" s="280" t="s">
        <v>1832</v>
      </c>
      <c r="H194" s="280" t="s">
        <v>1290</v>
      </c>
      <c r="I194" s="280" t="s">
        <v>262</v>
      </c>
      <c r="J194" s="280" t="s">
        <v>214</v>
      </c>
      <c r="K194" s="290">
        <v>2017</v>
      </c>
      <c r="L194" s="280" t="s">
        <v>213</v>
      </c>
      <c r="M194" s="280" t="s">
        <v>240</v>
      </c>
      <c r="N194" s="280" t="s">
        <v>240</v>
      </c>
      <c r="O194" s="280"/>
      <c r="P194" s="280"/>
      <c r="Q194" s="282">
        <v>0</v>
      </c>
      <c r="R194" s="290">
        <v>0</v>
      </c>
      <c r="S194" s="280" t="s">
        <v>3724</v>
      </c>
      <c r="T194" s="280" t="s">
        <v>3725</v>
      </c>
      <c r="U194" s="280" t="s">
        <v>3726</v>
      </c>
      <c r="V194" s="280" t="s">
        <v>3727</v>
      </c>
      <c r="W194" s="280" t="s">
        <v>240</v>
      </c>
      <c r="X194" s="280" t="s">
        <v>240</v>
      </c>
      <c r="Y194" s="280" t="s">
        <v>240</v>
      </c>
      <c r="Z194" s="280" t="s">
        <v>240</v>
      </c>
      <c r="AA194" s="280" t="s">
        <v>240</v>
      </c>
      <c r="AB194" s="280" t="s">
        <v>240</v>
      </c>
      <c r="AC194" s="280" t="s">
        <v>240</v>
      </c>
      <c r="AD194" s="280" t="s">
        <v>240</v>
      </c>
      <c r="AE194" s="280"/>
      <c r="AF194" s="280" t="s">
        <v>240</v>
      </c>
      <c r="AG194" s="280" t="s">
        <v>468</v>
      </c>
      <c r="AH194" s="280" t="s">
        <v>5190</v>
      </c>
      <c r="AI194" s="280" t="s">
        <v>5194</v>
      </c>
      <c r="AJ194" s="279">
        <v>705209</v>
      </c>
      <c r="AP194" s="223"/>
      <c r="AQ194" s="224"/>
      <c r="AR194" s="224"/>
      <c r="AS194" s="224"/>
      <c r="AT194" s="224"/>
      <c r="AU194" s="231"/>
      <c r="AV194" s="224"/>
      <c r="AW194" s="224"/>
      <c r="AX194" s="224"/>
      <c r="AY194" s="224"/>
      <c r="AZ194" s="223"/>
      <c r="BA194" s="224"/>
      <c r="BB194" s="219"/>
      <c r="BC194" s="219"/>
      <c r="BD194" s="224"/>
      <c r="BE194" s="224"/>
      <c r="BF194" s="227"/>
      <c r="BG194" s="223"/>
      <c r="BH194" s="224"/>
      <c r="BI194" s="224"/>
      <c r="BJ194" s="224"/>
      <c r="BK194" s="224"/>
      <c r="BL194" s="223"/>
      <c r="BM194" s="224"/>
      <c r="BN194" s="223"/>
      <c r="BO194" s="223"/>
      <c r="BP194" s="223"/>
      <c r="BQ194" s="223"/>
      <c r="BR194" s="223"/>
      <c r="BS194" s="224"/>
      <c r="BT194" s="219"/>
      <c r="BU194" s="229"/>
      <c r="BV194" s="219"/>
      <c r="BW194" s="219"/>
      <c r="BX194" s="224"/>
      <c r="BY194" s="224"/>
      <c r="BZ194" s="230"/>
      <c r="CA194" s="229"/>
      <c r="CB194" s="230"/>
      <c r="CC194" s="230"/>
      <c r="CD194" s="230"/>
    </row>
    <row r="195" spans="1:82" ht="15" x14ac:dyDescent="0.25">
      <c r="A195" s="279">
        <v>705211</v>
      </c>
      <c r="B195" s="280" t="s">
        <v>729</v>
      </c>
      <c r="C195" s="280" t="s">
        <v>64</v>
      </c>
      <c r="D195" s="280" t="s">
        <v>240</v>
      </c>
      <c r="E195" s="280" t="s">
        <v>240</v>
      </c>
      <c r="F195" s="282"/>
      <c r="G195" s="280" t="s">
        <v>240</v>
      </c>
      <c r="H195" s="280" t="s">
        <v>240</v>
      </c>
      <c r="I195" s="280" t="s">
        <v>261</v>
      </c>
      <c r="J195" s="280" t="s">
        <v>240</v>
      </c>
      <c r="K195" s="282"/>
      <c r="L195" s="280" t="s">
        <v>240</v>
      </c>
      <c r="M195" s="280" t="s">
        <v>240</v>
      </c>
      <c r="N195" s="280" t="s">
        <v>240</v>
      </c>
      <c r="O195" s="280" t="str">
        <f>IFERROR(VLOOKUP(A195,'[1]معالجة التسجيل'!A$2:CW$514,101,0),"")</f>
        <v/>
      </c>
      <c r="P195" s="280"/>
      <c r="Q195" s="282">
        <v>0</v>
      </c>
      <c r="R195" s="282"/>
      <c r="S195" s="280" t="s">
        <v>240</v>
      </c>
      <c r="T195" s="280" t="s">
        <v>240</v>
      </c>
      <c r="U195" s="280" t="s">
        <v>240</v>
      </c>
      <c r="V195" s="280" t="s">
        <v>240</v>
      </c>
      <c r="W195" s="280" t="s">
        <v>240</v>
      </c>
      <c r="X195" s="280" t="s">
        <v>240</v>
      </c>
      <c r="Y195" s="280" t="s">
        <v>240</v>
      </c>
      <c r="Z195" s="280" t="s">
        <v>2044</v>
      </c>
      <c r="AA195" s="280" t="s">
        <v>2044</v>
      </c>
      <c r="AB195" s="280" t="s">
        <v>2044</v>
      </c>
      <c r="AC195" s="280" t="s">
        <v>2044</v>
      </c>
      <c r="AD195" s="280" t="s">
        <v>240</v>
      </c>
      <c r="AE195" s="280" t="str">
        <f>IFERROR(VLOOKUP(A195,ورقة4!A$1:AZ$2000,51,0),"")</f>
        <v>م</v>
      </c>
      <c r="AF195" s="280" t="s">
        <v>2044</v>
      </c>
      <c r="AG195" s="280" t="s">
        <v>261</v>
      </c>
      <c r="AH195" s="280" t="s">
        <v>5190</v>
      </c>
      <c r="AI195" s="280" t="s">
        <v>240</v>
      </c>
      <c r="AJ195" s="279">
        <v>705211</v>
      </c>
      <c r="AP195" s="223"/>
      <c r="AQ195" s="224"/>
      <c r="AR195" s="224"/>
      <c r="AS195" s="224"/>
      <c r="AT195" s="224"/>
      <c r="AU195" s="227"/>
      <c r="AV195" s="224"/>
      <c r="AW195" s="224"/>
      <c r="AX195" s="224"/>
      <c r="AY195" s="224"/>
      <c r="AZ195" s="227"/>
      <c r="BA195" s="224"/>
      <c r="BB195" s="224"/>
      <c r="BC195" s="224"/>
      <c r="BD195" s="224"/>
      <c r="BE195" s="224"/>
      <c r="BF195" s="227"/>
      <c r="BG195" s="224"/>
      <c r="BH195" s="224"/>
      <c r="BI195" s="224"/>
      <c r="BJ195" s="224"/>
      <c r="BK195" s="224"/>
      <c r="BL195" s="224"/>
      <c r="BM195" s="224"/>
      <c r="BN195" s="224"/>
      <c r="BO195" s="224"/>
      <c r="BP195" s="224"/>
      <c r="BQ195" s="224"/>
      <c r="BR195" s="224"/>
      <c r="BS195" s="228"/>
      <c r="BT195" s="224"/>
      <c r="BU195" s="229"/>
      <c r="BV195" s="223"/>
      <c r="BW195" s="224"/>
      <c r="BX195" s="224"/>
      <c r="BY195" s="224"/>
      <c r="BZ195"/>
      <c r="CA195" s="229"/>
      <c r="CB195"/>
      <c r="CC195"/>
      <c r="CD195"/>
    </row>
    <row r="196" spans="1:82" ht="30" x14ac:dyDescent="0.25">
      <c r="A196" s="279">
        <v>705225</v>
      </c>
      <c r="B196" s="280" t="s">
        <v>676</v>
      </c>
      <c r="C196" s="280" t="s">
        <v>86</v>
      </c>
      <c r="D196" s="280" t="s">
        <v>1413</v>
      </c>
      <c r="E196" s="280" t="s">
        <v>240</v>
      </c>
      <c r="F196" s="288"/>
      <c r="G196" s="280" t="s">
        <v>240</v>
      </c>
      <c r="H196" s="280" t="s">
        <v>240</v>
      </c>
      <c r="I196" s="280" t="s">
        <v>262</v>
      </c>
      <c r="J196" s="280" t="s">
        <v>240</v>
      </c>
      <c r="K196" s="288"/>
      <c r="L196" s="280" t="s">
        <v>240</v>
      </c>
      <c r="M196" s="280" t="s">
        <v>240</v>
      </c>
      <c r="N196" s="280" t="s">
        <v>240</v>
      </c>
      <c r="O196" s="280" t="str">
        <f>IFERROR(VLOOKUP(A196,'[1]معالجة التسجيل'!A$2:CW$514,101,0),"")</f>
        <v/>
      </c>
      <c r="P196" s="280"/>
      <c r="Q196" s="282">
        <v>0</v>
      </c>
      <c r="R196" s="288"/>
      <c r="S196" s="280" t="s">
        <v>240</v>
      </c>
      <c r="T196" s="280" t="s">
        <v>240</v>
      </c>
      <c r="U196" s="280" t="s">
        <v>240</v>
      </c>
      <c r="V196" s="280" t="s">
        <v>240</v>
      </c>
      <c r="W196" s="280" t="s">
        <v>240</v>
      </c>
      <c r="X196" s="280" t="s">
        <v>240</v>
      </c>
      <c r="Y196" s="280" t="s">
        <v>240</v>
      </c>
      <c r="Z196" s="280" t="s">
        <v>240</v>
      </c>
      <c r="AA196" s="280" t="s">
        <v>2044</v>
      </c>
      <c r="AB196" s="280" t="s">
        <v>2044</v>
      </c>
      <c r="AC196" s="280" t="s">
        <v>2044</v>
      </c>
      <c r="AD196" s="280" t="s">
        <v>240</v>
      </c>
      <c r="AE196" s="280" t="str">
        <f>IFERROR(VLOOKUP(A196,ورقة4!A$1:AZ$2000,51,0),"")</f>
        <v>م</v>
      </c>
      <c r="AF196" s="280" t="s">
        <v>2044</v>
      </c>
      <c r="AG196" s="280" t="s">
        <v>262</v>
      </c>
      <c r="AH196" s="280" t="s">
        <v>5190</v>
      </c>
      <c r="AI196" s="280" t="s">
        <v>240</v>
      </c>
      <c r="AJ196" s="279">
        <v>705225</v>
      </c>
      <c r="AP196" s="223"/>
      <c r="AQ196" s="224"/>
      <c r="AR196" s="224"/>
      <c r="AS196" s="224"/>
      <c r="AT196" s="224"/>
      <c r="AU196" s="225"/>
      <c r="AV196" s="224"/>
      <c r="AW196" s="224"/>
      <c r="AX196" s="224"/>
      <c r="AY196" s="224"/>
      <c r="AZ196" s="226"/>
      <c r="BA196" s="224"/>
      <c r="BB196" s="219"/>
      <c r="BC196" s="219"/>
      <c r="BD196" s="224"/>
      <c r="BE196" s="224"/>
      <c r="BF196" s="227"/>
      <c r="BG196" s="223"/>
      <c r="BH196" s="224"/>
      <c r="BI196" s="224"/>
      <c r="BJ196" s="224"/>
      <c r="BK196" s="224"/>
      <c r="BL196" s="223"/>
      <c r="BM196" s="224"/>
      <c r="BN196" s="223"/>
      <c r="BO196" s="223"/>
      <c r="BP196" s="223"/>
      <c r="BQ196" s="223"/>
      <c r="BR196" s="223"/>
      <c r="BS196" s="224"/>
      <c r="BT196" s="219"/>
      <c r="BU196" s="229"/>
      <c r="BV196" s="219"/>
      <c r="BW196" s="219"/>
      <c r="BX196" s="224"/>
      <c r="BY196" s="224"/>
      <c r="BZ196" s="230"/>
      <c r="CA196" s="229"/>
      <c r="CB196" s="230"/>
      <c r="CC196" s="230"/>
      <c r="CD196" s="230"/>
    </row>
    <row r="197" spans="1:82" ht="15" x14ac:dyDescent="0.25">
      <c r="A197" s="279">
        <v>705251</v>
      </c>
      <c r="B197" s="280" t="s">
        <v>1051</v>
      </c>
      <c r="C197" s="280" t="s">
        <v>1052</v>
      </c>
      <c r="D197" s="280" t="s">
        <v>240</v>
      </c>
      <c r="E197" s="280" t="s">
        <v>240</v>
      </c>
      <c r="F197" s="288"/>
      <c r="G197" s="280" t="s">
        <v>240</v>
      </c>
      <c r="H197" s="280" t="s">
        <v>240</v>
      </c>
      <c r="I197" s="280" t="s">
        <v>261</v>
      </c>
      <c r="J197" s="280" t="s">
        <v>240</v>
      </c>
      <c r="K197" s="288"/>
      <c r="L197" s="280" t="s">
        <v>240</v>
      </c>
      <c r="M197" s="280" t="s">
        <v>240</v>
      </c>
      <c r="N197" s="280" t="s">
        <v>240</v>
      </c>
      <c r="O197" s="280" t="str">
        <f>IFERROR(VLOOKUP(A197,'[1]معالجة التسجيل'!A$2:CW$514,101,0),"")</f>
        <v/>
      </c>
      <c r="P197" s="280"/>
      <c r="Q197" s="282">
        <v>0</v>
      </c>
      <c r="R197" s="288"/>
      <c r="S197" s="280" t="s">
        <v>240</v>
      </c>
      <c r="T197" s="280" t="s">
        <v>240</v>
      </c>
      <c r="U197" s="280" t="s">
        <v>240</v>
      </c>
      <c r="V197" s="280" t="s">
        <v>240</v>
      </c>
      <c r="W197" s="280" t="s">
        <v>240</v>
      </c>
      <c r="X197" s="280" t="s">
        <v>240</v>
      </c>
      <c r="Y197" s="280" t="s">
        <v>240</v>
      </c>
      <c r="Z197" s="280" t="s">
        <v>240</v>
      </c>
      <c r="AA197" s="280" t="s">
        <v>2044</v>
      </c>
      <c r="AB197" s="280" t="s">
        <v>2044</v>
      </c>
      <c r="AC197" s="280" t="s">
        <v>2044</v>
      </c>
      <c r="AD197" s="280" t="s">
        <v>240</v>
      </c>
      <c r="AE197" s="280" t="str">
        <f>IFERROR(VLOOKUP(A197,ورقة4!A$1:AZ$2000,51,0),"")</f>
        <v>م</v>
      </c>
      <c r="AF197" s="280" t="s">
        <v>2044</v>
      </c>
      <c r="AG197" s="280" t="s">
        <v>261</v>
      </c>
      <c r="AH197" s="280" t="s">
        <v>5190</v>
      </c>
      <c r="AI197" s="280" t="s">
        <v>240</v>
      </c>
      <c r="AJ197" s="279">
        <v>705251</v>
      </c>
      <c r="AP197" s="223"/>
      <c r="AQ197" s="224"/>
      <c r="AR197" s="224"/>
      <c r="AS197" s="224"/>
      <c r="AT197" s="224"/>
      <c r="AU197" s="225"/>
      <c r="AV197" s="224"/>
      <c r="AW197" s="224"/>
      <c r="AX197" s="224"/>
      <c r="AY197" s="224"/>
      <c r="AZ197" s="226"/>
      <c r="BA197" s="224"/>
      <c r="BB197" s="219"/>
      <c r="BC197" s="219"/>
      <c r="BD197" s="224"/>
      <c r="BE197" s="224"/>
      <c r="BF197" s="227"/>
      <c r="BG197" s="223"/>
      <c r="BH197" s="224"/>
      <c r="BI197" s="224"/>
      <c r="BJ197" s="224"/>
      <c r="BK197" s="224"/>
      <c r="BL197" s="223"/>
      <c r="BM197" s="224"/>
      <c r="BN197" s="223"/>
      <c r="BO197" s="223"/>
      <c r="BP197" s="223"/>
      <c r="BQ197" s="223"/>
      <c r="BR197" s="223"/>
      <c r="BS197" s="224"/>
      <c r="BT197" s="219"/>
      <c r="BU197" s="229"/>
      <c r="BV197" s="219"/>
      <c r="BW197" s="219"/>
      <c r="BX197" s="224"/>
      <c r="BY197" s="224"/>
      <c r="BZ197" s="230"/>
      <c r="CA197" s="229"/>
      <c r="CB197" s="230"/>
      <c r="CC197" s="230"/>
      <c r="CD197" s="230"/>
    </row>
    <row r="198" spans="1:82" ht="30" x14ac:dyDescent="0.25">
      <c r="A198" s="279">
        <v>705269</v>
      </c>
      <c r="B198" s="280" t="s">
        <v>1024</v>
      </c>
      <c r="C198" s="280" t="s">
        <v>106</v>
      </c>
      <c r="D198" s="280" t="s">
        <v>1845</v>
      </c>
      <c r="E198" s="280" t="s">
        <v>183</v>
      </c>
      <c r="F198" s="281">
        <v>36333</v>
      </c>
      <c r="G198" s="280" t="s">
        <v>213</v>
      </c>
      <c r="H198" s="280" t="s">
        <v>1290</v>
      </c>
      <c r="I198" s="280" t="s">
        <v>466</v>
      </c>
      <c r="J198" s="280" t="s">
        <v>216</v>
      </c>
      <c r="K198" s="279">
        <v>2017</v>
      </c>
      <c r="L198" s="280" t="s">
        <v>213</v>
      </c>
      <c r="M198" s="280" t="s">
        <v>240</v>
      </c>
      <c r="N198" s="280" t="s">
        <v>240</v>
      </c>
      <c r="O198" s="280"/>
      <c r="P198" s="280"/>
      <c r="Q198" s="282">
        <v>0</v>
      </c>
      <c r="R198" s="279">
        <v>0</v>
      </c>
      <c r="S198" s="280" t="s">
        <v>3728</v>
      </c>
      <c r="T198" s="280" t="s">
        <v>3729</v>
      </c>
      <c r="U198" s="280" t="s">
        <v>3730</v>
      </c>
      <c r="V198" s="280" t="s">
        <v>2672</v>
      </c>
      <c r="W198" s="280" t="s">
        <v>240</v>
      </c>
      <c r="X198" s="280" t="s">
        <v>240</v>
      </c>
      <c r="Y198" s="280" t="s">
        <v>240</v>
      </c>
      <c r="Z198" s="280" t="s">
        <v>240</v>
      </c>
      <c r="AA198" s="280" t="s">
        <v>240</v>
      </c>
      <c r="AB198" s="280" t="s">
        <v>240</v>
      </c>
      <c r="AC198" s="280" t="s">
        <v>240</v>
      </c>
      <c r="AD198" s="280" t="s">
        <v>240</v>
      </c>
      <c r="AE198" s="280"/>
      <c r="AF198" s="280" t="s">
        <v>240</v>
      </c>
      <c r="AG198" s="280" t="s">
        <v>466</v>
      </c>
      <c r="AH198" s="280" t="s">
        <v>240</v>
      </c>
      <c r="AI198" s="280" t="s">
        <v>240</v>
      </c>
      <c r="AJ198" s="279">
        <v>705269</v>
      </c>
      <c r="AP198" s="223"/>
      <c r="AQ198" s="224"/>
      <c r="AR198" s="224"/>
      <c r="AS198" s="224"/>
      <c r="AT198" s="224"/>
      <c r="AU198" s="225"/>
      <c r="AV198" s="224"/>
      <c r="AW198" s="224"/>
      <c r="AX198" s="224"/>
      <c r="AY198" s="224"/>
      <c r="AZ198" s="226"/>
      <c r="BA198" s="224"/>
      <c r="BB198" s="219"/>
      <c r="BC198" s="219"/>
      <c r="BD198" s="224"/>
      <c r="BE198" s="224"/>
      <c r="BF198" s="227"/>
      <c r="BG198" s="223"/>
      <c r="BH198" s="224"/>
      <c r="BI198" s="224"/>
      <c r="BJ198" s="224"/>
      <c r="BK198" s="224"/>
      <c r="BL198" s="223"/>
      <c r="BM198" s="224"/>
      <c r="BN198" s="223"/>
      <c r="BO198" s="223"/>
      <c r="BP198" s="223"/>
      <c r="BQ198" s="223"/>
      <c r="BR198" s="223"/>
      <c r="BS198" s="224"/>
      <c r="BT198" s="219"/>
      <c r="BU198" s="229"/>
      <c r="BV198" s="219"/>
      <c r="BW198" s="219"/>
      <c r="BX198" s="224"/>
      <c r="BY198" s="224"/>
      <c r="BZ198" s="230"/>
      <c r="CA198" s="229"/>
      <c r="CB198" s="230"/>
      <c r="CC198" s="230"/>
      <c r="CD198" s="230"/>
    </row>
    <row r="199" spans="1:82" ht="30" x14ac:dyDescent="0.25">
      <c r="A199" s="279">
        <v>705279</v>
      </c>
      <c r="B199" s="280" t="s">
        <v>1025</v>
      </c>
      <c r="C199" s="280" t="s">
        <v>136</v>
      </c>
      <c r="D199" s="280" t="s">
        <v>1493</v>
      </c>
      <c r="E199" s="280" t="s">
        <v>184</v>
      </c>
      <c r="F199" s="281">
        <v>30152</v>
      </c>
      <c r="G199" s="280" t="s">
        <v>1736</v>
      </c>
      <c r="H199" s="280" t="s">
        <v>1290</v>
      </c>
      <c r="I199" s="280" t="s">
        <v>262</v>
      </c>
      <c r="J199" s="280" t="s">
        <v>214</v>
      </c>
      <c r="K199" s="279">
        <v>2013</v>
      </c>
      <c r="L199" s="280" t="s">
        <v>227</v>
      </c>
      <c r="M199" s="280" t="s">
        <v>240</v>
      </c>
      <c r="N199" s="280" t="s">
        <v>240</v>
      </c>
      <c r="O199" s="280"/>
      <c r="P199" s="280"/>
      <c r="Q199" s="282">
        <v>0</v>
      </c>
      <c r="R199" s="279">
        <v>0</v>
      </c>
      <c r="S199" s="280" t="s">
        <v>3731</v>
      </c>
      <c r="T199" s="280" t="s">
        <v>3732</v>
      </c>
      <c r="U199" s="280" t="s">
        <v>3733</v>
      </c>
      <c r="V199" s="280" t="s">
        <v>2701</v>
      </c>
      <c r="W199" s="280" t="s">
        <v>240</v>
      </c>
      <c r="X199" s="280" t="s">
        <v>240</v>
      </c>
      <c r="Y199" s="280" t="s">
        <v>240</v>
      </c>
      <c r="Z199" s="280" t="s">
        <v>240</v>
      </c>
      <c r="AA199" s="280" t="s">
        <v>240</v>
      </c>
      <c r="AB199" s="280" t="s">
        <v>240</v>
      </c>
      <c r="AC199" s="280" t="s">
        <v>240</v>
      </c>
      <c r="AD199" s="280" t="s">
        <v>240</v>
      </c>
      <c r="AE199" s="280"/>
      <c r="AF199" s="280" t="s">
        <v>240</v>
      </c>
      <c r="AG199" s="280" t="s">
        <v>262</v>
      </c>
      <c r="AH199" s="280" t="s">
        <v>5190</v>
      </c>
      <c r="AI199" s="280" t="s">
        <v>240</v>
      </c>
      <c r="AJ199" s="279">
        <v>705279</v>
      </c>
      <c r="AP199" s="223"/>
      <c r="AQ199" s="224"/>
      <c r="AR199" s="224"/>
      <c r="AS199" s="224"/>
      <c r="AT199" s="224"/>
      <c r="AU199" s="231"/>
      <c r="AV199" s="224"/>
      <c r="AW199" s="224"/>
      <c r="AX199" s="224"/>
      <c r="AY199" s="224"/>
      <c r="AZ199" s="223"/>
      <c r="BA199" s="224"/>
      <c r="BB199" s="219"/>
      <c r="BC199" s="219"/>
      <c r="BD199" s="224"/>
      <c r="BE199" s="224"/>
      <c r="BF199" s="227"/>
      <c r="BG199" s="223"/>
      <c r="BH199" s="224"/>
      <c r="BI199" s="224"/>
      <c r="BJ199" s="224"/>
      <c r="BK199" s="224"/>
      <c r="BL199" s="223"/>
      <c r="BM199" s="224"/>
      <c r="BN199" s="223"/>
      <c r="BO199" s="223"/>
      <c r="BP199" s="223"/>
      <c r="BQ199" s="223"/>
      <c r="BR199" s="223"/>
      <c r="BS199" s="224"/>
      <c r="BT199" s="219"/>
      <c r="BU199" s="229"/>
      <c r="BV199" s="219"/>
      <c r="BW199" s="219"/>
      <c r="BX199" s="224"/>
      <c r="BY199" s="224"/>
      <c r="BZ199" s="230"/>
      <c r="CA199" s="229"/>
      <c r="CB199" s="230"/>
      <c r="CC199" s="230"/>
      <c r="CD199" s="230"/>
    </row>
    <row r="200" spans="1:82" ht="30" x14ac:dyDescent="0.25">
      <c r="A200" s="279">
        <v>705283</v>
      </c>
      <c r="B200" s="280" t="s">
        <v>1026</v>
      </c>
      <c r="C200" s="280" t="s">
        <v>100</v>
      </c>
      <c r="D200" s="280" t="s">
        <v>1319</v>
      </c>
      <c r="E200" s="280" t="s">
        <v>2378</v>
      </c>
      <c r="F200" s="281">
        <v>33604</v>
      </c>
      <c r="G200" s="280" t="s">
        <v>213</v>
      </c>
      <c r="H200" s="280" t="s">
        <v>1290</v>
      </c>
      <c r="I200" s="280" t="s">
        <v>263</v>
      </c>
      <c r="J200" s="280" t="s">
        <v>216</v>
      </c>
      <c r="K200" s="279">
        <v>2009</v>
      </c>
      <c r="L200" s="280" t="s">
        <v>215</v>
      </c>
      <c r="M200" s="280" t="s">
        <v>240</v>
      </c>
      <c r="N200" s="280" t="s">
        <v>240</v>
      </c>
      <c r="O200" s="280"/>
      <c r="P200" s="280"/>
      <c r="Q200" s="282">
        <v>0</v>
      </c>
      <c r="R200" s="279">
        <v>0</v>
      </c>
      <c r="S200" s="280" t="s">
        <v>2960</v>
      </c>
      <c r="T200" s="280" t="s">
        <v>2640</v>
      </c>
      <c r="U200" s="280" t="s">
        <v>2564</v>
      </c>
      <c r="V200" s="280" t="s">
        <v>2531</v>
      </c>
      <c r="W200" s="280" t="s">
        <v>240</v>
      </c>
      <c r="X200" s="280" t="s">
        <v>240</v>
      </c>
      <c r="Y200" s="280" t="s">
        <v>240</v>
      </c>
      <c r="Z200" s="280" t="s">
        <v>240</v>
      </c>
      <c r="AA200" s="280" t="s">
        <v>240</v>
      </c>
      <c r="AB200" s="280" t="s">
        <v>240</v>
      </c>
      <c r="AC200" s="280" t="s">
        <v>240</v>
      </c>
      <c r="AD200" s="280" t="s">
        <v>240</v>
      </c>
      <c r="AE200" s="280"/>
      <c r="AF200" s="280" t="s">
        <v>240</v>
      </c>
      <c r="AG200" s="280" t="s">
        <v>263</v>
      </c>
      <c r="AH200" s="280" t="s">
        <v>240</v>
      </c>
      <c r="AI200" s="280" t="s">
        <v>240</v>
      </c>
      <c r="AJ200" s="279">
        <v>705283</v>
      </c>
      <c r="AP200" s="223"/>
      <c r="AQ200" s="224"/>
      <c r="AR200" s="224"/>
      <c r="AS200" s="224"/>
      <c r="AT200" s="224"/>
      <c r="AU200" s="227"/>
      <c r="AV200" s="224"/>
      <c r="AW200" s="224"/>
      <c r="AX200" s="224"/>
      <c r="AY200" s="224"/>
      <c r="AZ200" s="227"/>
      <c r="BA200" s="224"/>
      <c r="BB200" s="224"/>
      <c r="BC200" s="224"/>
      <c r="BD200" s="224"/>
      <c r="BE200" s="224"/>
      <c r="BF200" s="227"/>
      <c r="BG200" s="224"/>
      <c r="BH200" s="224"/>
      <c r="BI200" s="224"/>
      <c r="BJ200" s="224"/>
      <c r="BK200" s="224"/>
      <c r="BL200" s="224"/>
      <c r="BM200" s="224"/>
      <c r="BN200" s="224"/>
      <c r="BO200" s="224"/>
      <c r="BP200" s="224"/>
      <c r="BQ200" s="224"/>
      <c r="BR200" s="224"/>
      <c r="BS200" s="228"/>
      <c r="BT200" s="224"/>
      <c r="BU200" s="229"/>
      <c r="BV200" s="223"/>
      <c r="BW200" s="224"/>
      <c r="BX200" s="224"/>
      <c r="BY200" s="224"/>
      <c r="BZ200"/>
      <c r="CA200" s="229"/>
      <c r="CB200"/>
      <c r="CC200"/>
      <c r="CD200"/>
    </row>
    <row r="201" spans="1:82" ht="15" x14ac:dyDescent="0.25">
      <c r="A201" s="279">
        <v>705308</v>
      </c>
      <c r="B201" s="280" t="s">
        <v>546</v>
      </c>
      <c r="C201" s="280" t="s">
        <v>61</v>
      </c>
      <c r="D201" s="280" t="s">
        <v>1867</v>
      </c>
      <c r="E201" s="280" t="s">
        <v>240</v>
      </c>
      <c r="F201" s="288"/>
      <c r="G201" s="280" t="s">
        <v>240</v>
      </c>
      <c r="H201" s="280" t="s">
        <v>240</v>
      </c>
      <c r="I201" s="280" t="s">
        <v>262</v>
      </c>
      <c r="J201" s="280" t="s">
        <v>240</v>
      </c>
      <c r="K201" s="288"/>
      <c r="L201" s="280" t="s">
        <v>240</v>
      </c>
      <c r="M201" s="280" t="s">
        <v>240</v>
      </c>
      <c r="N201" s="280" t="s">
        <v>240</v>
      </c>
      <c r="O201" s="280" t="str">
        <f>IFERROR(VLOOKUP(A201,'[1]معالجة التسجيل'!A$2:CW$514,101,0),"")</f>
        <v/>
      </c>
      <c r="P201" s="280"/>
      <c r="Q201" s="282">
        <v>0</v>
      </c>
      <c r="R201" s="288"/>
      <c r="S201" s="280" t="s">
        <v>240</v>
      </c>
      <c r="T201" s="280" t="s">
        <v>240</v>
      </c>
      <c r="U201" s="280" t="s">
        <v>240</v>
      </c>
      <c r="V201" s="280" t="s">
        <v>240</v>
      </c>
      <c r="W201" s="280" t="s">
        <v>240</v>
      </c>
      <c r="X201" s="280" t="s">
        <v>240</v>
      </c>
      <c r="Y201" s="280" t="s">
        <v>240</v>
      </c>
      <c r="Z201" s="280" t="s">
        <v>240</v>
      </c>
      <c r="AA201" s="280" t="s">
        <v>240</v>
      </c>
      <c r="AB201" s="280" t="s">
        <v>240</v>
      </c>
      <c r="AC201" s="280" t="s">
        <v>240</v>
      </c>
      <c r="AD201" s="280" t="s">
        <v>240</v>
      </c>
      <c r="AE201" s="280" t="str">
        <f>IFERROR(VLOOKUP(A201,ورقة4!A$1:AZ$2000,51,0),"")</f>
        <v>م</v>
      </c>
      <c r="AF201" s="280" t="s">
        <v>2044</v>
      </c>
      <c r="AG201" s="280" t="s">
        <v>262</v>
      </c>
      <c r="AH201" s="280" t="s">
        <v>240</v>
      </c>
      <c r="AI201" s="280" t="s">
        <v>240</v>
      </c>
      <c r="AJ201" s="279">
        <v>705308</v>
      </c>
      <c r="AP201" s="223"/>
      <c r="AQ201" s="224"/>
      <c r="AR201" s="224"/>
      <c r="AS201" s="224"/>
      <c r="AT201" s="224"/>
      <c r="AU201" s="225"/>
      <c r="AV201" s="224"/>
      <c r="AW201" s="224"/>
      <c r="AX201" s="224"/>
      <c r="AY201" s="224"/>
      <c r="AZ201" s="226"/>
      <c r="BA201" s="224"/>
      <c r="BB201" s="219"/>
      <c r="BC201" s="219"/>
      <c r="BD201" s="224"/>
      <c r="BE201" s="224"/>
      <c r="BF201" s="227"/>
      <c r="BG201" s="223"/>
      <c r="BH201" s="224"/>
      <c r="BI201" s="224"/>
      <c r="BJ201" s="224"/>
      <c r="BK201" s="224"/>
      <c r="BL201" s="223"/>
      <c r="BM201" s="224"/>
      <c r="BN201" s="223"/>
      <c r="BO201" s="223"/>
      <c r="BP201" s="223"/>
      <c r="BQ201" s="223"/>
      <c r="BR201" s="223"/>
      <c r="BS201" s="224"/>
      <c r="BT201" s="219"/>
      <c r="BU201" s="229"/>
      <c r="BV201" s="219"/>
      <c r="BW201" s="219"/>
      <c r="BX201" s="224"/>
      <c r="BY201" s="224"/>
      <c r="BZ201" s="230"/>
      <c r="CA201" s="229"/>
      <c r="CB201" s="230"/>
      <c r="CC201" s="230"/>
      <c r="CD201" s="230"/>
    </row>
    <row r="202" spans="1:82" ht="30" x14ac:dyDescent="0.25">
      <c r="A202" s="279">
        <v>705312</v>
      </c>
      <c r="B202" s="280" t="s">
        <v>1027</v>
      </c>
      <c r="C202" s="280" t="s">
        <v>63</v>
      </c>
      <c r="D202" s="280" t="s">
        <v>1380</v>
      </c>
      <c r="E202" s="280" t="s">
        <v>183</v>
      </c>
      <c r="F202" s="281">
        <v>32551</v>
      </c>
      <c r="G202" s="280" t="s">
        <v>213</v>
      </c>
      <c r="H202" s="280" t="s">
        <v>1318</v>
      </c>
      <c r="I202" s="280" t="s">
        <v>262</v>
      </c>
      <c r="J202" s="280" t="s">
        <v>216</v>
      </c>
      <c r="K202" s="279">
        <v>2009</v>
      </c>
      <c r="L202" s="280" t="s">
        <v>213</v>
      </c>
      <c r="M202" s="280" t="s">
        <v>240</v>
      </c>
      <c r="N202" s="280" t="s">
        <v>240</v>
      </c>
      <c r="O202" s="280" t="str">
        <f>IFERROR(VLOOKUP(A202,'[1]معالجة التسجيل'!A$2:CW$514,101,0),"")</f>
        <v/>
      </c>
      <c r="P202" s="280"/>
      <c r="Q202" s="282">
        <v>0</v>
      </c>
      <c r="R202" s="279">
        <v>0</v>
      </c>
      <c r="S202" s="280" t="s">
        <v>3734</v>
      </c>
      <c r="T202" s="280" t="s">
        <v>2588</v>
      </c>
      <c r="U202" s="280" t="s">
        <v>2614</v>
      </c>
      <c r="V202" s="280" t="s">
        <v>2672</v>
      </c>
      <c r="W202" s="280" t="s">
        <v>240</v>
      </c>
      <c r="X202" s="280" t="s">
        <v>240</v>
      </c>
      <c r="Y202" s="280" t="s">
        <v>240</v>
      </c>
      <c r="Z202" s="280" t="s">
        <v>240</v>
      </c>
      <c r="AA202" s="280" t="s">
        <v>240</v>
      </c>
      <c r="AB202" s="280" t="s">
        <v>240</v>
      </c>
      <c r="AC202" s="280" t="s">
        <v>240</v>
      </c>
      <c r="AD202" s="280" t="s">
        <v>240</v>
      </c>
      <c r="AE202" s="280" t="str">
        <f>IFERROR(VLOOKUP(A202,ورقة4!A$1:AZ$2000,51,0),"")</f>
        <v>م</v>
      </c>
      <c r="AF202" s="280" t="s">
        <v>240</v>
      </c>
      <c r="AG202" s="280" t="s">
        <v>262</v>
      </c>
      <c r="AH202" s="280" t="s">
        <v>240</v>
      </c>
      <c r="AI202" s="280" t="s">
        <v>240</v>
      </c>
      <c r="AJ202" s="279">
        <v>705312</v>
      </c>
      <c r="AP202" s="223"/>
      <c r="AQ202" s="224"/>
      <c r="AR202" s="224"/>
      <c r="AS202" s="224"/>
      <c r="AT202" s="224"/>
      <c r="AU202" s="227"/>
      <c r="AV202" s="224"/>
      <c r="AW202" s="224"/>
      <c r="AX202" s="224"/>
      <c r="AY202" s="224"/>
      <c r="AZ202" s="227"/>
      <c r="BA202" s="224"/>
      <c r="BB202" s="224"/>
      <c r="BC202" s="224"/>
      <c r="BD202" s="224"/>
      <c r="BE202" s="224"/>
      <c r="BF202" s="227"/>
      <c r="BG202" s="224"/>
      <c r="BH202" s="224"/>
      <c r="BI202" s="224"/>
      <c r="BJ202" s="224"/>
      <c r="BK202" s="224"/>
      <c r="BL202" s="224"/>
      <c r="BM202" s="224"/>
      <c r="BN202" s="224"/>
      <c r="BO202" s="224"/>
      <c r="BP202" s="224"/>
      <c r="BQ202" s="224"/>
      <c r="BR202" s="224"/>
      <c r="BS202" s="228"/>
      <c r="BT202" s="224"/>
      <c r="BU202" s="229"/>
      <c r="BV202" s="223"/>
      <c r="BW202" s="224"/>
      <c r="BX202" s="224"/>
      <c r="BY202" s="224"/>
      <c r="BZ202"/>
      <c r="CA202" s="229"/>
      <c r="CB202"/>
      <c r="CC202"/>
      <c r="CD202"/>
    </row>
    <row r="203" spans="1:82" ht="30" x14ac:dyDescent="0.25">
      <c r="A203" s="279">
        <v>705332</v>
      </c>
      <c r="B203" s="280" t="s">
        <v>1028</v>
      </c>
      <c r="C203" s="280" t="s">
        <v>75</v>
      </c>
      <c r="D203" s="280" t="s">
        <v>1408</v>
      </c>
      <c r="E203" s="280" t="s">
        <v>184</v>
      </c>
      <c r="F203" s="281">
        <v>32876</v>
      </c>
      <c r="G203" s="280" t="s">
        <v>213</v>
      </c>
      <c r="H203" s="280" t="s">
        <v>1290</v>
      </c>
      <c r="I203" s="280" t="s">
        <v>263</v>
      </c>
      <c r="J203" s="280" t="s">
        <v>216</v>
      </c>
      <c r="K203" s="279">
        <v>2010</v>
      </c>
      <c r="L203" s="280" t="s">
        <v>213</v>
      </c>
      <c r="M203" s="280" t="s">
        <v>240</v>
      </c>
      <c r="N203" s="280" t="s">
        <v>240</v>
      </c>
      <c r="O203" s="280"/>
      <c r="P203" s="280"/>
      <c r="Q203" s="282">
        <v>0</v>
      </c>
      <c r="R203" s="279">
        <v>0</v>
      </c>
      <c r="S203" s="280" t="s">
        <v>3735</v>
      </c>
      <c r="T203" s="280" t="s">
        <v>3736</v>
      </c>
      <c r="U203" s="280" t="s">
        <v>3189</v>
      </c>
      <c r="V203" s="280" t="s">
        <v>2531</v>
      </c>
      <c r="W203" s="280" t="s">
        <v>240</v>
      </c>
      <c r="X203" s="280" t="s">
        <v>240</v>
      </c>
      <c r="Y203" s="280" t="s">
        <v>240</v>
      </c>
      <c r="Z203" s="280" t="s">
        <v>240</v>
      </c>
      <c r="AA203" s="280" t="s">
        <v>240</v>
      </c>
      <c r="AB203" s="280" t="s">
        <v>240</v>
      </c>
      <c r="AC203" s="280" t="s">
        <v>240</v>
      </c>
      <c r="AD203" s="280" t="s">
        <v>240</v>
      </c>
      <c r="AE203" s="280"/>
      <c r="AF203" s="280" t="s">
        <v>240</v>
      </c>
      <c r="AG203" s="280" t="s">
        <v>263</v>
      </c>
      <c r="AH203" s="280" t="s">
        <v>240</v>
      </c>
      <c r="AI203" s="280" t="s">
        <v>240</v>
      </c>
      <c r="AJ203" s="279">
        <v>705332</v>
      </c>
      <c r="AP203" s="223"/>
      <c r="AQ203" s="224"/>
      <c r="AR203" s="224"/>
      <c r="AS203" s="224"/>
      <c r="AT203" s="224"/>
      <c r="AU203" s="225"/>
      <c r="AV203" s="224"/>
      <c r="AW203" s="224"/>
      <c r="AX203" s="224"/>
      <c r="AY203" s="224"/>
      <c r="AZ203" s="226"/>
      <c r="BA203" s="224"/>
      <c r="BB203" s="219"/>
      <c r="BC203" s="219"/>
      <c r="BD203" s="224"/>
      <c r="BE203" s="224"/>
      <c r="BF203" s="227"/>
      <c r="BG203" s="223"/>
      <c r="BH203" s="224"/>
      <c r="BI203" s="224"/>
      <c r="BJ203" s="224"/>
      <c r="BK203" s="224"/>
      <c r="BL203" s="223"/>
      <c r="BM203" s="224"/>
      <c r="BN203" s="223"/>
      <c r="BO203" s="223"/>
      <c r="BP203" s="223"/>
      <c r="BQ203" s="223"/>
      <c r="BR203" s="223"/>
      <c r="BS203" s="224"/>
      <c r="BT203" s="219"/>
      <c r="BU203" s="229"/>
      <c r="BV203" s="219"/>
      <c r="BW203" s="219"/>
      <c r="BX203" s="224"/>
      <c r="BY203" s="224"/>
      <c r="BZ203" s="230"/>
      <c r="CA203" s="229"/>
      <c r="CB203" s="230"/>
      <c r="CC203" s="230"/>
      <c r="CD203" s="230"/>
    </row>
    <row r="204" spans="1:82" ht="15" x14ac:dyDescent="0.25">
      <c r="A204" s="279">
        <v>705350</v>
      </c>
      <c r="B204" s="280" t="s">
        <v>1029</v>
      </c>
      <c r="C204" s="280" t="s">
        <v>1030</v>
      </c>
      <c r="D204" s="280" t="s">
        <v>1868</v>
      </c>
      <c r="E204" s="280" t="s">
        <v>240</v>
      </c>
      <c r="F204" s="288"/>
      <c r="G204" s="280" t="s">
        <v>240</v>
      </c>
      <c r="H204" s="280" t="s">
        <v>240</v>
      </c>
      <c r="I204" s="280" t="s">
        <v>263</v>
      </c>
      <c r="J204" s="280" t="s">
        <v>240</v>
      </c>
      <c r="K204" s="288"/>
      <c r="L204" s="280" t="s">
        <v>240</v>
      </c>
      <c r="M204" s="280" t="s">
        <v>240</v>
      </c>
      <c r="N204" s="280" t="s">
        <v>240</v>
      </c>
      <c r="O204" s="280" t="str">
        <f>IFERROR(VLOOKUP(A204,'[1]معالجة التسجيل'!A$2:CW$514,101,0),"")</f>
        <v/>
      </c>
      <c r="P204" s="280"/>
      <c r="Q204" s="282">
        <v>0</v>
      </c>
      <c r="R204" s="282"/>
      <c r="S204" s="280" t="s">
        <v>240</v>
      </c>
      <c r="T204" s="280" t="s">
        <v>240</v>
      </c>
      <c r="U204" s="280" t="s">
        <v>240</v>
      </c>
      <c r="V204" s="280" t="s">
        <v>240</v>
      </c>
      <c r="W204" s="280" t="s">
        <v>240</v>
      </c>
      <c r="X204" s="280" t="s">
        <v>240</v>
      </c>
      <c r="Y204" s="280" t="s">
        <v>240</v>
      </c>
      <c r="Z204" s="280" t="s">
        <v>240</v>
      </c>
      <c r="AA204" s="280" t="s">
        <v>2044</v>
      </c>
      <c r="AB204" s="280" t="s">
        <v>2044</v>
      </c>
      <c r="AC204" s="280" t="s">
        <v>2044</v>
      </c>
      <c r="AD204" s="280" t="s">
        <v>240</v>
      </c>
      <c r="AE204" s="280" t="str">
        <f>IFERROR(VLOOKUP(A204,ورقة4!A$1:AZ$2000,51,0),"")</f>
        <v>م</v>
      </c>
      <c r="AF204" s="280" t="s">
        <v>2044</v>
      </c>
      <c r="AG204" s="280" t="s">
        <v>263</v>
      </c>
      <c r="AH204" s="280" t="s">
        <v>240</v>
      </c>
      <c r="AI204" s="280" t="s">
        <v>240</v>
      </c>
      <c r="AJ204" s="279">
        <v>705350</v>
      </c>
      <c r="AP204" s="223"/>
      <c r="AQ204" s="224"/>
      <c r="AR204" s="224"/>
      <c r="AS204" s="224"/>
      <c r="AT204" s="224"/>
      <c r="AU204" s="225"/>
      <c r="AV204" s="224"/>
      <c r="AW204" s="224"/>
      <c r="AX204" s="224"/>
      <c r="AY204" s="224"/>
      <c r="AZ204" s="226"/>
      <c r="BA204" s="224"/>
      <c r="BB204" s="224"/>
      <c r="BC204" s="224"/>
      <c r="BD204" s="224"/>
      <c r="BE204" s="224"/>
      <c r="BF204" s="227"/>
      <c r="BG204" s="224"/>
      <c r="BH204" s="224"/>
      <c r="BI204" s="224"/>
      <c r="BJ204" s="224"/>
      <c r="BK204" s="224"/>
      <c r="BL204" s="224"/>
      <c r="BM204" s="224"/>
      <c r="BN204" s="224"/>
      <c r="BO204" s="224"/>
      <c r="BP204" s="224"/>
      <c r="BQ204" s="224"/>
      <c r="BR204" s="224"/>
      <c r="BS204" s="228"/>
      <c r="BT204" s="224"/>
      <c r="BU204" s="229"/>
      <c r="BV204" s="223"/>
      <c r="BW204" s="224"/>
      <c r="BX204" s="224"/>
      <c r="BY204" s="224"/>
      <c r="BZ204"/>
      <c r="CA204" s="229"/>
      <c r="CB204"/>
      <c r="CC204"/>
      <c r="CD204"/>
    </row>
    <row r="205" spans="1:82" ht="15" x14ac:dyDescent="0.25">
      <c r="A205" s="279">
        <v>705352</v>
      </c>
      <c r="B205" s="280" t="s">
        <v>2053</v>
      </c>
      <c r="C205" s="280" t="s">
        <v>107</v>
      </c>
      <c r="D205" s="280" t="s">
        <v>240</v>
      </c>
      <c r="E205" s="280" t="s">
        <v>240</v>
      </c>
      <c r="F205" s="288"/>
      <c r="G205" s="280" t="s">
        <v>240</v>
      </c>
      <c r="H205" s="280" t="s">
        <v>240</v>
      </c>
      <c r="I205" s="280" t="s">
        <v>261</v>
      </c>
      <c r="J205" s="280" t="s">
        <v>240</v>
      </c>
      <c r="K205" s="288"/>
      <c r="L205" s="280" t="s">
        <v>240</v>
      </c>
      <c r="M205" s="280" t="s">
        <v>240</v>
      </c>
      <c r="N205" s="280" t="s">
        <v>240</v>
      </c>
      <c r="O205" s="280" t="str">
        <f>IFERROR(VLOOKUP(A205,'[1]معالجة التسجيل'!A$2:CW$514,101,0),"")</f>
        <v/>
      </c>
      <c r="P205" s="280"/>
      <c r="Q205" s="282">
        <v>0</v>
      </c>
      <c r="R205" s="288"/>
      <c r="S205" s="280" t="s">
        <v>240</v>
      </c>
      <c r="T205" s="280" t="s">
        <v>240</v>
      </c>
      <c r="U205" s="280" t="s">
        <v>240</v>
      </c>
      <c r="V205" s="280" t="s">
        <v>240</v>
      </c>
      <c r="W205" s="280" t="s">
        <v>240</v>
      </c>
      <c r="X205" s="280" t="s">
        <v>240</v>
      </c>
      <c r="Y205" s="280" t="s">
        <v>240</v>
      </c>
      <c r="Z205" s="280" t="s">
        <v>240</v>
      </c>
      <c r="AA205" s="280" t="s">
        <v>240</v>
      </c>
      <c r="AB205" s="280" t="s">
        <v>240</v>
      </c>
      <c r="AC205" s="280" t="s">
        <v>240</v>
      </c>
      <c r="AD205" s="280" t="s">
        <v>240</v>
      </c>
      <c r="AE205" s="280" t="str">
        <f>IFERROR(VLOOKUP(A205,ورقة4!A$1:AZ$2000,51,0),"")</f>
        <v>م</v>
      </c>
      <c r="AF205" s="280" t="s">
        <v>240</v>
      </c>
      <c r="AG205" s="280" t="s">
        <v>261</v>
      </c>
      <c r="AH205" s="280" t="s">
        <v>240</v>
      </c>
      <c r="AI205" s="280" t="s">
        <v>240</v>
      </c>
      <c r="AJ205" s="279">
        <v>705352</v>
      </c>
      <c r="AP205" s="223"/>
      <c r="AQ205" s="224"/>
      <c r="AR205" s="224"/>
      <c r="AS205" s="224"/>
      <c r="AT205" s="224"/>
      <c r="AU205" s="225"/>
      <c r="AV205" s="224"/>
      <c r="AW205" s="224"/>
      <c r="AX205" s="224"/>
      <c r="AY205" s="224"/>
      <c r="AZ205" s="226"/>
      <c r="BA205" s="224"/>
      <c r="BB205" s="219"/>
      <c r="BC205" s="219"/>
      <c r="BD205" s="224"/>
      <c r="BE205" s="224"/>
      <c r="BF205" s="227"/>
      <c r="BG205" s="223"/>
      <c r="BH205" s="224"/>
      <c r="BI205" s="224"/>
      <c r="BJ205" s="224"/>
      <c r="BK205" s="224"/>
      <c r="BL205" s="223"/>
      <c r="BM205" s="224"/>
      <c r="BN205" s="223"/>
      <c r="BO205" s="223"/>
      <c r="BP205" s="223"/>
      <c r="BQ205" s="223"/>
      <c r="BR205" s="223"/>
      <c r="BS205" s="224"/>
      <c r="BT205" s="219"/>
      <c r="BU205" s="229"/>
      <c r="BV205" s="219"/>
      <c r="BW205" s="219"/>
      <c r="BX205" s="224"/>
      <c r="BY205" s="224"/>
      <c r="BZ205" s="230"/>
      <c r="CA205" s="229"/>
      <c r="CB205" s="230"/>
      <c r="CC205" s="230"/>
      <c r="CD205" s="230"/>
    </row>
    <row r="206" spans="1:82" ht="30" x14ac:dyDescent="0.25">
      <c r="A206" s="279">
        <v>705416</v>
      </c>
      <c r="B206" s="280" t="s">
        <v>306</v>
      </c>
      <c r="C206" s="280" t="s">
        <v>76</v>
      </c>
      <c r="D206" s="280" t="s">
        <v>1298</v>
      </c>
      <c r="E206" s="280" t="s">
        <v>183</v>
      </c>
      <c r="F206" s="289">
        <v>36136</v>
      </c>
      <c r="G206" s="280" t="s">
        <v>213</v>
      </c>
      <c r="H206" s="280" t="s">
        <v>1290</v>
      </c>
      <c r="I206" s="280" t="s">
        <v>262</v>
      </c>
      <c r="J206" s="280" t="s">
        <v>216</v>
      </c>
      <c r="K206" s="290">
        <v>2017</v>
      </c>
      <c r="L206" s="280" t="s">
        <v>213</v>
      </c>
      <c r="M206" s="280" t="s">
        <v>240</v>
      </c>
      <c r="N206" s="280" t="s">
        <v>240</v>
      </c>
      <c r="O206" s="280" t="str">
        <f>IFERROR(VLOOKUP(A206,'[1]معالجة التسجيل'!A$2:CW$514,101,0),"")</f>
        <v/>
      </c>
      <c r="P206" s="280"/>
      <c r="Q206" s="282">
        <v>0</v>
      </c>
      <c r="R206" s="290">
        <v>0</v>
      </c>
      <c r="S206" s="280" t="s">
        <v>3737</v>
      </c>
      <c r="T206" s="280" t="s">
        <v>3738</v>
      </c>
      <c r="U206" s="280" t="s">
        <v>3394</v>
      </c>
      <c r="V206" s="280" t="s">
        <v>3514</v>
      </c>
      <c r="W206" s="280" t="s">
        <v>240</v>
      </c>
      <c r="X206" s="280" t="s">
        <v>240</v>
      </c>
      <c r="Y206" s="280" t="s">
        <v>240</v>
      </c>
      <c r="Z206" s="280" t="s">
        <v>240</v>
      </c>
      <c r="AA206" s="280" t="s">
        <v>240</v>
      </c>
      <c r="AB206" s="280" t="s">
        <v>240</v>
      </c>
      <c r="AC206" s="280" t="s">
        <v>2044</v>
      </c>
      <c r="AD206" s="280" t="s">
        <v>240</v>
      </c>
      <c r="AE206" s="280" t="str">
        <f>IFERROR(VLOOKUP(A206,ورقة4!A$1:AZ$2000,51,0),"")</f>
        <v>م</v>
      </c>
      <c r="AF206" s="280" t="s">
        <v>240</v>
      </c>
      <c r="AG206" s="280" t="s">
        <v>262</v>
      </c>
      <c r="AH206" s="280" t="s">
        <v>5190</v>
      </c>
      <c r="AI206" s="280" t="s">
        <v>240</v>
      </c>
      <c r="AJ206" s="279">
        <v>705416</v>
      </c>
      <c r="AP206" s="223"/>
      <c r="AQ206" s="224"/>
      <c r="AR206" s="224"/>
      <c r="AS206" s="224"/>
      <c r="AT206" s="224"/>
      <c r="AU206" s="225"/>
      <c r="AV206" s="224"/>
      <c r="AW206" s="224"/>
      <c r="AX206" s="224"/>
      <c r="AY206" s="224"/>
      <c r="AZ206" s="226"/>
      <c r="BA206" s="224"/>
      <c r="BB206" s="219"/>
      <c r="BC206" s="219"/>
      <c r="BD206" s="224"/>
      <c r="BE206" s="224"/>
      <c r="BF206" s="227"/>
      <c r="BG206" s="232"/>
      <c r="BH206" s="224"/>
      <c r="BI206" s="224"/>
      <c r="BJ206" s="224"/>
      <c r="BK206" s="224"/>
      <c r="BL206" s="223"/>
      <c r="BM206" s="224"/>
      <c r="BN206" s="223"/>
      <c r="BO206" s="223"/>
      <c r="BP206" s="223"/>
      <c r="BQ206" s="223"/>
      <c r="BR206" s="223"/>
      <c r="BS206" s="224"/>
      <c r="BT206" s="219"/>
      <c r="BU206" s="229"/>
      <c r="BV206" s="219"/>
      <c r="BW206" s="219"/>
      <c r="BX206" s="224"/>
      <c r="BY206" s="224"/>
      <c r="BZ206" s="230"/>
      <c r="CA206" s="229"/>
      <c r="CB206" s="230"/>
      <c r="CC206" s="230"/>
      <c r="CD206" s="230"/>
    </row>
    <row r="207" spans="1:82" ht="45" x14ac:dyDescent="0.25">
      <c r="A207" s="279">
        <v>705427</v>
      </c>
      <c r="B207" s="280" t="s">
        <v>1031</v>
      </c>
      <c r="C207" s="280" t="s">
        <v>81</v>
      </c>
      <c r="D207" s="280" t="s">
        <v>1496</v>
      </c>
      <c r="E207" s="280" t="s">
        <v>183</v>
      </c>
      <c r="F207" s="281">
        <v>36022</v>
      </c>
      <c r="G207" s="280" t="s">
        <v>1385</v>
      </c>
      <c r="H207" s="280" t="s">
        <v>1290</v>
      </c>
      <c r="I207" s="280" t="s">
        <v>263</v>
      </c>
      <c r="J207" s="280" t="s">
        <v>214</v>
      </c>
      <c r="K207" s="279">
        <v>2016</v>
      </c>
      <c r="L207" s="280" t="s">
        <v>213</v>
      </c>
      <c r="M207" s="280" t="s">
        <v>240</v>
      </c>
      <c r="N207" s="280" t="s">
        <v>240</v>
      </c>
      <c r="O207" s="280"/>
      <c r="P207" s="280"/>
      <c r="Q207" s="282">
        <v>0</v>
      </c>
      <c r="R207" s="290">
        <v>0</v>
      </c>
      <c r="S207" s="280" t="s">
        <v>3739</v>
      </c>
      <c r="T207" s="280" t="s">
        <v>3740</v>
      </c>
      <c r="U207" s="280" t="s">
        <v>3741</v>
      </c>
      <c r="V207" s="280" t="s">
        <v>2531</v>
      </c>
      <c r="W207" s="280" t="s">
        <v>240</v>
      </c>
      <c r="X207" s="280" t="s">
        <v>240</v>
      </c>
      <c r="Y207" s="280" t="s">
        <v>240</v>
      </c>
      <c r="Z207" s="280" t="s">
        <v>240</v>
      </c>
      <c r="AA207" s="280" t="s">
        <v>240</v>
      </c>
      <c r="AB207" s="280" t="s">
        <v>240</v>
      </c>
      <c r="AC207" s="280" t="s">
        <v>240</v>
      </c>
      <c r="AD207" s="280" t="s">
        <v>240</v>
      </c>
      <c r="AE207" s="280"/>
      <c r="AF207" s="280" t="s">
        <v>240</v>
      </c>
      <c r="AG207" s="280" t="s">
        <v>263</v>
      </c>
      <c r="AH207" s="280" t="s">
        <v>240</v>
      </c>
      <c r="AI207" s="280" t="s">
        <v>240</v>
      </c>
      <c r="AJ207" s="279">
        <v>705427</v>
      </c>
      <c r="AP207" s="223"/>
      <c r="AQ207" s="224"/>
      <c r="AR207" s="224"/>
      <c r="AS207" s="224"/>
      <c r="AT207" s="224"/>
      <c r="AU207" s="231"/>
      <c r="AV207" s="224"/>
      <c r="AW207" s="224"/>
      <c r="AX207" s="224"/>
      <c r="AY207" s="224"/>
      <c r="AZ207" s="223"/>
      <c r="BA207" s="224"/>
      <c r="BB207" s="219"/>
      <c r="BC207" s="219"/>
      <c r="BD207" s="224"/>
      <c r="BE207" s="224"/>
      <c r="BF207" s="227"/>
      <c r="BG207" s="223"/>
      <c r="BH207" s="224"/>
      <c r="BI207" s="224"/>
      <c r="BJ207" s="224"/>
      <c r="BK207" s="224"/>
      <c r="BL207" s="223"/>
      <c r="BM207" s="224"/>
      <c r="BN207" s="223"/>
      <c r="BO207" s="223"/>
      <c r="BP207" s="223"/>
      <c r="BQ207" s="223"/>
      <c r="BR207" s="223"/>
      <c r="BS207" s="224"/>
      <c r="BT207" s="219"/>
      <c r="BU207" s="229"/>
      <c r="BV207" s="219"/>
      <c r="BW207" s="219"/>
      <c r="BX207" s="224"/>
      <c r="BY207" s="224"/>
      <c r="BZ207" s="230"/>
      <c r="CA207" s="229"/>
      <c r="CB207" s="230"/>
      <c r="CC207" s="230"/>
      <c r="CD207" s="230"/>
    </row>
    <row r="208" spans="1:82" ht="75" x14ac:dyDescent="0.25">
      <c r="A208" s="279">
        <v>705436</v>
      </c>
      <c r="B208" s="280" t="s">
        <v>2132</v>
      </c>
      <c r="C208" s="280" t="s">
        <v>63</v>
      </c>
      <c r="D208" s="280" t="s">
        <v>2509</v>
      </c>
      <c r="E208" s="280" t="s">
        <v>183</v>
      </c>
      <c r="F208" s="281">
        <v>36025</v>
      </c>
      <c r="G208" s="280" t="s">
        <v>2525</v>
      </c>
      <c r="H208" s="280" t="s">
        <v>1290</v>
      </c>
      <c r="I208" s="280" t="s">
        <v>262</v>
      </c>
      <c r="J208" s="280" t="s">
        <v>216</v>
      </c>
      <c r="K208" s="279">
        <v>2017</v>
      </c>
      <c r="L208" s="280" t="s">
        <v>215</v>
      </c>
      <c r="M208" s="280" t="s">
        <v>240</v>
      </c>
      <c r="N208" s="280" t="s">
        <v>240</v>
      </c>
      <c r="O208" s="280"/>
      <c r="P208" s="280"/>
      <c r="Q208" s="282">
        <v>0</v>
      </c>
      <c r="R208" s="279">
        <v>0</v>
      </c>
      <c r="S208" s="280" t="s">
        <v>3742</v>
      </c>
      <c r="T208" s="280" t="s">
        <v>2588</v>
      </c>
      <c r="U208" s="280" t="s">
        <v>3743</v>
      </c>
      <c r="V208" s="280" t="s">
        <v>2672</v>
      </c>
      <c r="W208" s="280" t="s">
        <v>240</v>
      </c>
      <c r="X208" s="280" t="s">
        <v>240</v>
      </c>
      <c r="Y208" s="280" t="s">
        <v>240</v>
      </c>
      <c r="Z208" s="280" t="s">
        <v>240</v>
      </c>
      <c r="AA208" s="280" t="s">
        <v>240</v>
      </c>
      <c r="AB208" s="280" t="s">
        <v>240</v>
      </c>
      <c r="AC208" s="280" t="s">
        <v>240</v>
      </c>
      <c r="AD208" s="280" t="s">
        <v>4495</v>
      </c>
      <c r="AE208" s="280"/>
      <c r="AF208" s="280" t="s">
        <v>240</v>
      </c>
      <c r="AG208" s="280" t="s">
        <v>262</v>
      </c>
      <c r="AH208" s="280" t="s">
        <v>5190</v>
      </c>
      <c r="AI208" s="280" t="s">
        <v>240</v>
      </c>
      <c r="AJ208" s="279">
        <v>705436</v>
      </c>
      <c r="AP208" s="223"/>
      <c r="AQ208" s="224"/>
      <c r="AR208" s="224"/>
      <c r="AS208" s="224"/>
      <c r="AT208" s="224"/>
      <c r="AU208" s="227"/>
      <c r="AV208" s="224"/>
      <c r="AW208" s="224"/>
      <c r="AX208" s="224"/>
      <c r="AY208" s="224"/>
      <c r="AZ208" s="227"/>
      <c r="BA208" s="224"/>
      <c r="BB208" s="219"/>
      <c r="BC208" s="219"/>
      <c r="BD208" s="224"/>
      <c r="BE208" s="224"/>
      <c r="BF208" s="227"/>
      <c r="BG208" s="232"/>
      <c r="BH208" s="224"/>
      <c r="BI208" s="224"/>
      <c r="BJ208" s="224"/>
      <c r="BK208" s="224"/>
      <c r="BL208" s="232"/>
      <c r="BM208" s="224"/>
      <c r="BN208" s="232"/>
      <c r="BO208" s="232"/>
      <c r="BP208" s="232"/>
      <c r="BQ208" s="232"/>
      <c r="BR208" s="232"/>
      <c r="BS208" s="224"/>
      <c r="BT208" s="219"/>
      <c r="BU208" s="229"/>
      <c r="BV208" s="219"/>
      <c r="BW208" s="219"/>
      <c r="BX208" s="224"/>
      <c r="BY208" s="224"/>
      <c r="BZ208" s="230"/>
      <c r="CA208" s="229"/>
      <c r="CB208" s="230"/>
      <c r="CC208" s="230"/>
      <c r="CD208" s="230"/>
    </row>
    <row r="209" spans="1:82" ht="45" x14ac:dyDescent="0.25">
      <c r="A209" s="279">
        <v>705451</v>
      </c>
      <c r="B209" s="280" t="s">
        <v>1032</v>
      </c>
      <c r="C209" s="280" t="s">
        <v>166</v>
      </c>
      <c r="D209" s="280" t="s">
        <v>1477</v>
      </c>
      <c r="E209" s="280" t="s">
        <v>183</v>
      </c>
      <c r="F209" s="281">
        <v>36240</v>
      </c>
      <c r="G209" s="280" t="s">
        <v>213</v>
      </c>
      <c r="H209" s="280" t="s">
        <v>1290</v>
      </c>
      <c r="I209" s="280" t="s">
        <v>262</v>
      </c>
      <c r="J209" s="280" t="s">
        <v>216</v>
      </c>
      <c r="K209" s="279">
        <v>2017</v>
      </c>
      <c r="L209" s="280" t="s">
        <v>213</v>
      </c>
      <c r="M209" s="280" t="s">
        <v>240</v>
      </c>
      <c r="N209" s="280" t="s">
        <v>240</v>
      </c>
      <c r="O209" s="280"/>
      <c r="P209" s="280"/>
      <c r="Q209" s="282">
        <v>0</v>
      </c>
      <c r="R209" s="279">
        <v>0</v>
      </c>
      <c r="S209" s="280" t="s">
        <v>3156</v>
      </c>
      <c r="T209" s="280" t="s">
        <v>3157</v>
      </c>
      <c r="U209" s="280" t="s">
        <v>3158</v>
      </c>
      <c r="V209" s="280" t="s">
        <v>2531</v>
      </c>
      <c r="W209" s="280" t="s">
        <v>240</v>
      </c>
      <c r="X209" s="280" t="s">
        <v>240</v>
      </c>
      <c r="Y209" s="280" t="s">
        <v>240</v>
      </c>
      <c r="Z209" s="280" t="s">
        <v>240</v>
      </c>
      <c r="AA209" s="280" t="s">
        <v>240</v>
      </c>
      <c r="AB209" s="280" t="s">
        <v>240</v>
      </c>
      <c r="AC209" s="280" t="s">
        <v>240</v>
      </c>
      <c r="AD209" s="280" t="s">
        <v>240</v>
      </c>
      <c r="AE209" s="280"/>
      <c r="AF209" s="280" t="s">
        <v>240</v>
      </c>
      <c r="AG209" s="280" t="s">
        <v>262</v>
      </c>
      <c r="AH209" s="280" t="s">
        <v>240</v>
      </c>
      <c r="AI209" s="280" t="s">
        <v>240</v>
      </c>
      <c r="AJ209" s="279">
        <v>705451</v>
      </c>
      <c r="AP209" s="223"/>
      <c r="AQ209" s="224"/>
      <c r="AR209" s="224"/>
      <c r="AS209" s="224"/>
      <c r="AT209" s="224"/>
      <c r="AU209" s="225"/>
      <c r="AV209" s="224"/>
      <c r="AW209" s="224"/>
      <c r="AX209" s="224"/>
      <c r="AY209" s="224"/>
      <c r="AZ209" s="226"/>
      <c r="BA209" s="224"/>
      <c r="BB209" s="219"/>
      <c r="BC209" s="219"/>
      <c r="BD209" s="224"/>
      <c r="BE209" s="224"/>
      <c r="BF209" s="227"/>
      <c r="BG209" s="223"/>
      <c r="BH209" s="224"/>
      <c r="BI209" s="224"/>
      <c r="BJ209" s="224"/>
      <c r="BK209" s="224"/>
      <c r="BL209" s="223"/>
      <c r="BM209" s="224"/>
      <c r="BN209" s="223"/>
      <c r="BO209" s="223"/>
      <c r="BP209" s="223"/>
      <c r="BQ209" s="223"/>
      <c r="BR209" s="223"/>
      <c r="BS209" s="224"/>
      <c r="BT209" s="219"/>
      <c r="BU209" s="229"/>
      <c r="BV209" s="219"/>
      <c r="BW209" s="219"/>
      <c r="BX209" s="224"/>
      <c r="BY209" s="224"/>
      <c r="BZ209" s="230"/>
      <c r="CA209" s="229"/>
      <c r="CB209" s="230"/>
      <c r="CC209" s="230"/>
      <c r="CD209" s="230"/>
    </row>
    <row r="210" spans="1:82" ht="30" x14ac:dyDescent="0.25">
      <c r="A210" s="279">
        <v>705463</v>
      </c>
      <c r="B210" s="280" t="s">
        <v>650</v>
      </c>
      <c r="C210" s="280" t="s">
        <v>63</v>
      </c>
      <c r="D210" s="280" t="s">
        <v>1327</v>
      </c>
      <c r="E210" s="280" t="s">
        <v>183</v>
      </c>
      <c r="F210" s="281">
        <v>33305</v>
      </c>
      <c r="G210" s="280" t="s">
        <v>1497</v>
      </c>
      <c r="H210" s="280" t="s">
        <v>1290</v>
      </c>
      <c r="I210" s="280" t="s">
        <v>466</v>
      </c>
      <c r="J210" s="280" t="s">
        <v>216</v>
      </c>
      <c r="K210" s="279">
        <v>2009</v>
      </c>
      <c r="L210" s="280" t="s">
        <v>213</v>
      </c>
      <c r="M210" s="280" t="s">
        <v>240</v>
      </c>
      <c r="N210" s="280" t="s">
        <v>240</v>
      </c>
      <c r="O210" s="280" t="str">
        <f>IFERROR(VLOOKUP(A210,'[1]معالجة التسجيل'!A$2:CW$514,101,0),"")</f>
        <v/>
      </c>
      <c r="P210" s="280"/>
      <c r="Q210" s="282">
        <v>0</v>
      </c>
      <c r="R210" s="290">
        <v>0</v>
      </c>
      <c r="S210" s="280" t="s">
        <v>3744</v>
      </c>
      <c r="T210" s="280" t="s">
        <v>3745</v>
      </c>
      <c r="U210" s="280" t="s">
        <v>3430</v>
      </c>
      <c r="V210" s="280" t="s">
        <v>3746</v>
      </c>
      <c r="W210" s="280" t="s">
        <v>240</v>
      </c>
      <c r="X210" s="280" t="s">
        <v>240</v>
      </c>
      <c r="Y210" s="280" t="s">
        <v>240</v>
      </c>
      <c r="Z210" s="280" t="s">
        <v>240</v>
      </c>
      <c r="AA210" s="280" t="s">
        <v>240</v>
      </c>
      <c r="AB210" s="280" t="s">
        <v>240</v>
      </c>
      <c r="AC210" s="280" t="s">
        <v>2044</v>
      </c>
      <c r="AD210" s="280" t="s">
        <v>240</v>
      </c>
      <c r="AE210" s="280" t="str">
        <f>IFERROR(VLOOKUP(A210,ورقة4!A$1:AZ$2000,51,0),"")</f>
        <v>م</v>
      </c>
      <c r="AF210" s="280" t="s">
        <v>240</v>
      </c>
      <c r="AG210" s="280" t="s">
        <v>466</v>
      </c>
      <c r="AH210" s="280" t="s">
        <v>5190</v>
      </c>
      <c r="AI210" s="280" t="s">
        <v>240</v>
      </c>
      <c r="AJ210" s="279">
        <v>705463</v>
      </c>
      <c r="AP210" s="223"/>
      <c r="AQ210" s="224"/>
      <c r="AR210" s="224"/>
      <c r="AS210" s="224"/>
      <c r="AT210" s="224"/>
      <c r="AU210" s="225"/>
      <c r="AV210" s="224"/>
      <c r="AW210" s="224"/>
      <c r="AX210" s="224"/>
      <c r="AY210" s="224"/>
      <c r="AZ210" s="226"/>
      <c r="BA210" s="224"/>
      <c r="BB210" s="219"/>
      <c r="BC210" s="219"/>
      <c r="BD210" s="224"/>
      <c r="BE210" s="224"/>
      <c r="BF210" s="227"/>
      <c r="BG210" s="223"/>
      <c r="BH210" s="224"/>
      <c r="BI210" s="224"/>
      <c r="BJ210" s="224"/>
      <c r="BK210" s="224"/>
      <c r="BL210" s="223"/>
      <c r="BM210" s="224"/>
      <c r="BN210" s="223"/>
      <c r="BO210" s="223"/>
      <c r="BP210" s="223"/>
      <c r="BQ210" s="223"/>
      <c r="BR210" s="223"/>
      <c r="BS210" s="224"/>
      <c r="BT210" s="219"/>
      <c r="BU210" s="229"/>
      <c r="BV210" s="219"/>
      <c r="BW210" s="219"/>
      <c r="BX210" s="224"/>
      <c r="BY210" s="224"/>
      <c r="BZ210" s="230"/>
      <c r="CA210" s="229"/>
      <c r="CB210" s="230"/>
      <c r="CC210" s="230"/>
      <c r="CD210" s="230"/>
    </row>
    <row r="211" spans="1:82" ht="30" x14ac:dyDescent="0.25">
      <c r="A211" s="279">
        <v>705468</v>
      </c>
      <c r="B211" s="280" t="s">
        <v>1033</v>
      </c>
      <c r="C211" s="280" t="s">
        <v>87</v>
      </c>
      <c r="D211" s="280" t="s">
        <v>1834</v>
      </c>
      <c r="E211" s="280" t="s">
        <v>184</v>
      </c>
      <c r="F211" s="289">
        <v>36132</v>
      </c>
      <c r="G211" s="280" t="s">
        <v>1498</v>
      </c>
      <c r="H211" s="280" t="s">
        <v>1290</v>
      </c>
      <c r="I211" s="280" t="s">
        <v>239</v>
      </c>
      <c r="J211" s="280" t="s">
        <v>216</v>
      </c>
      <c r="K211" s="290">
        <v>2016</v>
      </c>
      <c r="L211" s="280" t="s">
        <v>224</v>
      </c>
      <c r="M211" s="280" t="s">
        <v>240</v>
      </c>
      <c r="N211" s="280" t="s">
        <v>240</v>
      </c>
      <c r="O211" s="280"/>
      <c r="P211" s="280"/>
      <c r="Q211" s="282">
        <v>0</v>
      </c>
      <c r="R211" s="290">
        <v>0</v>
      </c>
      <c r="S211" s="280" t="s">
        <v>3747</v>
      </c>
      <c r="T211" s="280" t="s">
        <v>2538</v>
      </c>
      <c r="U211" s="280" t="s">
        <v>3748</v>
      </c>
      <c r="V211" s="280" t="s">
        <v>3749</v>
      </c>
      <c r="W211" s="280" t="s">
        <v>240</v>
      </c>
      <c r="X211" s="280" t="s">
        <v>240</v>
      </c>
      <c r="Y211" s="280" t="s">
        <v>240</v>
      </c>
      <c r="Z211" s="280" t="s">
        <v>240</v>
      </c>
      <c r="AA211" s="280" t="s">
        <v>240</v>
      </c>
      <c r="AB211" s="280" t="s">
        <v>240</v>
      </c>
      <c r="AC211" s="280" t="s">
        <v>240</v>
      </c>
      <c r="AD211" s="280" t="s">
        <v>240</v>
      </c>
      <c r="AE211" s="280"/>
      <c r="AF211" s="280" t="s">
        <v>240</v>
      </c>
      <c r="AG211" s="280" t="s">
        <v>466</v>
      </c>
      <c r="AH211" s="280" t="s">
        <v>240</v>
      </c>
      <c r="AI211" s="280" t="s">
        <v>240</v>
      </c>
      <c r="AJ211" s="279">
        <v>705468</v>
      </c>
      <c r="AP211" s="223"/>
      <c r="AQ211" s="224"/>
      <c r="AR211" s="224"/>
      <c r="AS211" s="224"/>
      <c r="AT211" s="224"/>
      <c r="AU211" s="231"/>
      <c r="AV211" s="224"/>
      <c r="AW211" s="224"/>
      <c r="AX211" s="224"/>
      <c r="AY211" s="224"/>
      <c r="AZ211" s="223"/>
      <c r="BA211" s="224"/>
      <c r="BB211" s="219"/>
      <c r="BC211" s="219"/>
      <c r="BD211" s="224"/>
      <c r="BE211" s="224"/>
      <c r="BF211" s="227"/>
      <c r="BG211" s="232"/>
      <c r="BH211" s="224"/>
      <c r="BI211" s="224"/>
      <c r="BJ211" s="224"/>
      <c r="BK211" s="224"/>
      <c r="BL211" s="223"/>
      <c r="BM211" s="224"/>
      <c r="BN211" s="223"/>
      <c r="BO211" s="223"/>
      <c r="BP211" s="223"/>
      <c r="BQ211" s="223"/>
      <c r="BR211" s="223"/>
      <c r="BS211" s="224"/>
      <c r="BT211" s="219"/>
      <c r="BU211" s="229"/>
      <c r="BV211" s="219"/>
      <c r="BW211" s="219"/>
      <c r="BX211" s="224"/>
      <c r="BY211" s="224"/>
      <c r="BZ211" s="230"/>
      <c r="CA211" s="229"/>
      <c r="CB211" s="230"/>
      <c r="CC211" s="230"/>
      <c r="CD211" s="230"/>
    </row>
    <row r="212" spans="1:82" ht="30" x14ac:dyDescent="0.25">
      <c r="A212" s="279">
        <v>705469</v>
      </c>
      <c r="B212" s="280" t="s">
        <v>1034</v>
      </c>
      <c r="C212" s="280" t="s">
        <v>62</v>
      </c>
      <c r="D212" s="280" t="s">
        <v>1374</v>
      </c>
      <c r="E212" s="280" t="s">
        <v>184</v>
      </c>
      <c r="F212" s="281">
        <v>35800</v>
      </c>
      <c r="G212" s="280" t="s">
        <v>1306</v>
      </c>
      <c r="H212" s="280" t="s">
        <v>1290</v>
      </c>
      <c r="I212" s="280" t="s">
        <v>466</v>
      </c>
      <c r="J212" s="280" t="s">
        <v>216</v>
      </c>
      <c r="K212" s="279">
        <v>2016</v>
      </c>
      <c r="L212" s="280" t="s">
        <v>213</v>
      </c>
      <c r="M212" s="280" t="s">
        <v>240</v>
      </c>
      <c r="N212" s="280" t="s">
        <v>240</v>
      </c>
      <c r="O212" s="280"/>
      <c r="P212" s="280"/>
      <c r="Q212" s="282">
        <v>0</v>
      </c>
      <c r="R212" s="279">
        <v>0</v>
      </c>
      <c r="S212" s="280" t="s">
        <v>3750</v>
      </c>
      <c r="T212" s="280" t="s">
        <v>2778</v>
      </c>
      <c r="U212" s="280" t="s">
        <v>3123</v>
      </c>
      <c r="V212" s="280" t="s">
        <v>3751</v>
      </c>
      <c r="W212" s="280" t="s">
        <v>240</v>
      </c>
      <c r="X212" s="280" t="s">
        <v>240</v>
      </c>
      <c r="Y212" s="280" t="s">
        <v>240</v>
      </c>
      <c r="Z212" s="280" t="s">
        <v>240</v>
      </c>
      <c r="AA212" s="280" t="s">
        <v>240</v>
      </c>
      <c r="AB212" s="280" t="s">
        <v>240</v>
      </c>
      <c r="AC212" s="280" t="s">
        <v>2044</v>
      </c>
      <c r="AD212" s="280" t="s">
        <v>240</v>
      </c>
      <c r="AE212" s="280"/>
      <c r="AF212" s="280" t="s">
        <v>240</v>
      </c>
      <c r="AG212" s="280" t="s">
        <v>466</v>
      </c>
      <c r="AH212" s="280" t="s">
        <v>240</v>
      </c>
      <c r="AI212" s="280" t="s">
        <v>240</v>
      </c>
      <c r="AJ212" s="279">
        <v>705469</v>
      </c>
      <c r="AP212" s="223"/>
      <c r="AQ212" s="224"/>
      <c r="AR212" s="224"/>
      <c r="AS212" s="224"/>
      <c r="AT212" s="224"/>
      <c r="AU212" s="231"/>
      <c r="AV212" s="224"/>
      <c r="AW212" s="224"/>
      <c r="AX212" s="224"/>
      <c r="AY212" s="224"/>
      <c r="AZ212" s="223"/>
      <c r="BA212" s="224"/>
      <c r="BB212" s="219"/>
      <c r="BC212" s="219"/>
      <c r="BD212" s="224"/>
      <c r="BE212" s="224"/>
      <c r="BF212" s="227"/>
      <c r="BG212" s="223"/>
      <c r="BH212" s="224"/>
      <c r="BI212" s="224"/>
      <c r="BJ212" s="224"/>
      <c r="BK212" s="224"/>
      <c r="BL212" s="223"/>
      <c r="BM212" s="224"/>
      <c r="BN212" s="223"/>
      <c r="BO212" s="223"/>
      <c r="BP212" s="223"/>
      <c r="BQ212" s="223"/>
      <c r="BR212" s="223"/>
      <c r="BS212" s="224"/>
      <c r="BT212" s="219"/>
      <c r="BU212" s="229"/>
      <c r="BV212" s="219"/>
      <c r="BW212" s="219"/>
      <c r="BX212" s="224"/>
      <c r="BY212" s="224"/>
      <c r="BZ212" s="230"/>
      <c r="CA212" s="229"/>
      <c r="CB212" s="230"/>
      <c r="CC212" s="230"/>
      <c r="CD212" s="230"/>
    </row>
    <row r="213" spans="1:82" ht="30" x14ac:dyDescent="0.25">
      <c r="A213" s="279">
        <v>705478</v>
      </c>
      <c r="B213" s="280" t="s">
        <v>556</v>
      </c>
      <c r="C213" s="280" t="s">
        <v>100</v>
      </c>
      <c r="D213" s="280" t="s">
        <v>1389</v>
      </c>
      <c r="E213" s="280" t="s">
        <v>183</v>
      </c>
      <c r="F213" s="281">
        <v>33864</v>
      </c>
      <c r="G213" s="280" t="s">
        <v>213</v>
      </c>
      <c r="H213" s="280" t="s">
        <v>1290</v>
      </c>
      <c r="I213" s="280" t="s">
        <v>261</v>
      </c>
      <c r="J213" s="280" t="s">
        <v>216</v>
      </c>
      <c r="K213" s="279">
        <v>2016</v>
      </c>
      <c r="L213" s="280" t="s">
        <v>213</v>
      </c>
      <c r="M213" s="280" t="s">
        <v>240</v>
      </c>
      <c r="N213" s="280" t="s">
        <v>240</v>
      </c>
      <c r="O213" s="280"/>
      <c r="P213" s="280"/>
      <c r="Q213" s="282">
        <v>0</v>
      </c>
      <c r="R213" s="290">
        <v>0</v>
      </c>
      <c r="S213" s="280" t="s">
        <v>3752</v>
      </c>
      <c r="T213" s="280" t="s">
        <v>2640</v>
      </c>
      <c r="U213" s="280" t="s">
        <v>2776</v>
      </c>
      <c r="V213" s="280" t="s">
        <v>2531</v>
      </c>
      <c r="W213" s="280" t="s">
        <v>240</v>
      </c>
      <c r="X213" s="280" t="s">
        <v>240</v>
      </c>
      <c r="Y213" s="280" t="s">
        <v>240</v>
      </c>
      <c r="Z213" s="280" t="s">
        <v>240</v>
      </c>
      <c r="AA213" s="280" t="s">
        <v>240</v>
      </c>
      <c r="AB213" s="280" t="s">
        <v>240</v>
      </c>
      <c r="AC213" s="280" t="s">
        <v>240</v>
      </c>
      <c r="AD213" s="280" t="s">
        <v>240</v>
      </c>
      <c r="AE213" s="280"/>
      <c r="AF213" s="280" t="s">
        <v>240</v>
      </c>
      <c r="AG213" s="280" t="s">
        <v>261</v>
      </c>
      <c r="AH213" s="280" t="s">
        <v>5190</v>
      </c>
      <c r="AI213" s="280" t="s">
        <v>240</v>
      </c>
      <c r="AJ213" s="279">
        <v>705478</v>
      </c>
      <c r="AP213" s="223"/>
      <c r="AQ213" s="224"/>
      <c r="AR213" s="224"/>
      <c r="AS213" s="224"/>
      <c r="AT213" s="224"/>
      <c r="AU213" s="225"/>
      <c r="AV213" s="224"/>
      <c r="AW213" s="224"/>
      <c r="AX213" s="224"/>
      <c r="AY213" s="224"/>
      <c r="AZ213" s="226"/>
      <c r="BA213" s="224"/>
      <c r="BB213" s="219"/>
      <c r="BC213" s="219"/>
      <c r="BD213" s="224"/>
      <c r="BE213" s="224"/>
      <c r="BF213" s="227"/>
      <c r="BG213" s="223"/>
      <c r="BH213" s="224"/>
      <c r="BI213" s="224"/>
      <c r="BJ213" s="224"/>
      <c r="BK213" s="224"/>
      <c r="BL213" s="223"/>
      <c r="BM213" s="224"/>
      <c r="BN213" s="223"/>
      <c r="BO213" s="223"/>
      <c r="BP213" s="223"/>
      <c r="BQ213" s="223"/>
      <c r="BR213" s="223"/>
      <c r="BS213" s="224"/>
      <c r="BT213" s="219"/>
      <c r="BU213" s="229"/>
      <c r="BV213" s="219"/>
      <c r="BW213" s="219"/>
      <c r="BX213" s="224"/>
      <c r="BY213" s="224"/>
      <c r="BZ213" s="230"/>
      <c r="CA213" s="229"/>
      <c r="CB213" s="230"/>
      <c r="CC213" s="230"/>
      <c r="CD213" s="230"/>
    </row>
    <row r="214" spans="1:82" ht="45" x14ac:dyDescent="0.25">
      <c r="A214" s="279">
        <v>705479</v>
      </c>
      <c r="B214" s="280" t="s">
        <v>679</v>
      </c>
      <c r="C214" s="280" t="s">
        <v>278</v>
      </c>
      <c r="D214" s="280" t="s">
        <v>1356</v>
      </c>
      <c r="E214" s="280" t="s">
        <v>183</v>
      </c>
      <c r="F214" s="281">
        <v>36545</v>
      </c>
      <c r="G214" s="280" t="s">
        <v>1851</v>
      </c>
      <c r="H214" s="280" t="s">
        <v>1290</v>
      </c>
      <c r="I214" s="280" t="s">
        <v>262</v>
      </c>
      <c r="J214" s="280" t="s">
        <v>216</v>
      </c>
      <c r="K214" s="279">
        <v>2017</v>
      </c>
      <c r="L214" s="280" t="s">
        <v>213</v>
      </c>
      <c r="M214" s="280" t="s">
        <v>240</v>
      </c>
      <c r="N214" s="280" t="s">
        <v>240</v>
      </c>
      <c r="O214" s="280"/>
      <c r="P214" s="280"/>
      <c r="Q214" s="282">
        <v>0</v>
      </c>
      <c r="R214" s="288"/>
      <c r="S214" s="280" t="s">
        <v>3753</v>
      </c>
      <c r="T214" s="280" t="s">
        <v>3521</v>
      </c>
      <c r="U214" s="280" t="s">
        <v>3754</v>
      </c>
      <c r="V214" s="280" t="s">
        <v>3727</v>
      </c>
      <c r="W214" s="280" t="s">
        <v>240</v>
      </c>
      <c r="X214" s="280" t="s">
        <v>240</v>
      </c>
      <c r="Y214" s="280" t="s">
        <v>240</v>
      </c>
      <c r="Z214" s="280" t="s">
        <v>240</v>
      </c>
      <c r="AA214" s="280" t="s">
        <v>240</v>
      </c>
      <c r="AB214" s="280" t="s">
        <v>240</v>
      </c>
      <c r="AC214" s="280" t="s">
        <v>2044</v>
      </c>
      <c r="AD214" s="280" t="s">
        <v>240</v>
      </c>
      <c r="AE214" s="280"/>
      <c r="AF214" s="280" t="s">
        <v>240</v>
      </c>
      <c r="AG214" s="280" t="s">
        <v>262</v>
      </c>
      <c r="AH214" s="280" t="s">
        <v>240</v>
      </c>
      <c r="AI214" s="280" t="s">
        <v>240</v>
      </c>
      <c r="AJ214" s="279">
        <v>705479</v>
      </c>
      <c r="AP214" s="223"/>
      <c r="AQ214" s="224"/>
      <c r="AR214" s="224"/>
      <c r="AS214" s="224"/>
      <c r="AT214" s="224"/>
      <c r="AU214" s="225"/>
      <c r="AV214" s="224"/>
      <c r="AW214" s="224"/>
      <c r="AX214" s="224"/>
      <c r="AY214" s="224"/>
      <c r="AZ214" s="226"/>
      <c r="BA214" s="224"/>
      <c r="BB214" s="219"/>
      <c r="BC214" s="219"/>
      <c r="BD214" s="224"/>
      <c r="BE214" s="224"/>
      <c r="BF214" s="227"/>
      <c r="BG214" s="223"/>
      <c r="BH214" s="224"/>
      <c r="BI214" s="224"/>
      <c r="BJ214" s="224"/>
      <c r="BK214" s="224"/>
      <c r="BL214" s="223"/>
      <c r="BM214" s="224"/>
      <c r="BN214" s="223"/>
      <c r="BO214" s="223"/>
      <c r="BP214" s="223"/>
      <c r="BQ214" s="223"/>
      <c r="BR214" s="223"/>
      <c r="BS214" s="224"/>
      <c r="BT214" s="219"/>
      <c r="BU214" s="229"/>
      <c r="BV214" s="219"/>
      <c r="BW214" s="219"/>
      <c r="BX214" s="224"/>
      <c r="BY214" s="224"/>
      <c r="BZ214" s="230"/>
      <c r="CA214" s="229"/>
      <c r="CB214" s="230"/>
      <c r="CC214" s="230"/>
      <c r="CD214" s="230"/>
    </row>
    <row r="215" spans="1:82" ht="30" x14ac:dyDescent="0.25">
      <c r="A215" s="279">
        <v>705533</v>
      </c>
      <c r="B215" s="280" t="s">
        <v>1035</v>
      </c>
      <c r="C215" s="280" t="s">
        <v>65</v>
      </c>
      <c r="D215" s="280" t="s">
        <v>1807</v>
      </c>
      <c r="E215" s="280" t="s">
        <v>184</v>
      </c>
      <c r="F215" s="281">
        <v>34219</v>
      </c>
      <c r="G215" s="280" t="s">
        <v>1500</v>
      </c>
      <c r="H215" s="280" t="s">
        <v>1318</v>
      </c>
      <c r="I215" s="280" t="s">
        <v>262</v>
      </c>
      <c r="J215" s="280" t="s">
        <v>216</v>
      </c>
      <c r="K215" s="279">
        <v>2017</v>
      </c>
      <c r="L215" s="280" t="s">
        <v>215</v>
      </c>
      <c r="M215" s="280" t="s">
        <v>240</v>
      </c>
      <c r="N215" s="280" t="s">
        <v>240</v>
      </c>
      <c r="O215" s="280" t="s">
        <v>5191</v>
      </c>
      <c r="P215" s="280"/>
      <c r="Q215" s="282">
        <f>IFERROR(VLOOKUP(A215,'[1]معالجة التسجيل'!A$2:EW$514,150,0),"")</f>
        <v>70000</v>
      </c>
      <c r="R215" s="279">
        <v>0</v>
      </c>
      <c r="S215" s="280" t="s">
        <v>3755</v>
      </c>
      <c r="T215" s="280" t="s">
        <v>2576</v>
      </c>
      <c r="U215" s="280" t="s">
        <v>3620</v>
      </c>
      <c r="V215" s="280" t="s">
        <v>2672</v>
      </c>
      <c r="W215" s="280" t="s">
        <v>240</v>
      </c>
      <c r="X215" s="280" t="s">
        <v>240</v>
      </c>
      <c r="Y215" s="280" t="s">
        <v>240</v>
      </c>
      <c r="Z215" s="280" t="s">
        <v>240</v>
      </c>
      <c r="AA215" s="280" t="s">
        <v>240</v>
      </c>
      <c r="AB215" s="280" t="s">
        <v>240</v>
      </c>
      <c r="AC215" s="280" t="s">
        <v>240</v>
      </c>
      <c r="AD215" s="280" t="s">
        <v>240</v>
      </c>
      <c r="AE215" s="280"/>
      <c r="AF215" s="280" t="s">
        <v>240</v>
      </c>
      <c r="AG215" s="280" t="s">
        <v>468</v>
      </c>
      <c r="AH215" s="280" t="s">
        <v>5190</v>
      </c>
      <c r="AI215" s="280" t="s">
        <v>5198</v>
      </c>
      <c r="AJ215" s="279">
        <v>705533</v>
      </c>
      <c r="AP215" s="223"/>
      <c r="AQ215" s="224"/>
      <c r="AR215" s="224"/>
      <c r="AS215" s="224"/>
      <c r="AT215" s="224"/>
      <c r="AU215" s="231"/>
      <c r="AV215" s="224"/>
      <c r="AW215" s="224"/>
      <c r="AX215" s="224"/>
      <c r="AY215" s="224"/>
      <c r="AZ215" s="223"/>
      <c r="BA215" s="224"/>
      <c r="BB215" s="219"/>
      <c r="BC215" s="219"/>
      <c r="BD215" s="224"/>
      <c r="BE215" s="224"/>
      <c r="BF215" s="227"/>
      <c r="BG215" s="223"/>
      <c r="BH215" s="224"/>
      <c r="BI215" s="224"/>
      <c r="BJ215" s="224"/>
      <c r="BK215" s="224"/>
      <c r="BL215" s="223"/>
      <c r="BM215" s="224"/>
      <c r="BN215" s="223"/>
      <c r="BO215" s="223"/>
      <c r="BP215" s="223"/>
      <c r="BQ215" s="223"/>
      <c r="BR215" s="223"/>
      <c r="BS215" s="224"/>
      <c r="BT215" s="219"/>
      <c r="BU215" s="229"/>
      <c r="BV215" s="219"/>
      <c r="BW215" s="219"/>
      <c r="BX215" s="224"/>
      <c r="BY215" s="224"/>
      <c r="BZ215" s="230"/>
      <c r="CA215" s="229"/>
      <c r="CB215" s="230"/>
      <c r="CC215" s="230"/>
      <c r="CD215" s="230"/>
    </row>
    <row r="216" spans="1:82" ht="15" x14ac:dyDescent="0.25">
      <c r="A216" s="279">
        <v>705534</v>
      </c>
      <c r="B216" s="280" t="s">
        <v>730</v>
      </c>
      <c r="C216" s="280" t="s">
        <v>289</v>
      </c>
      <c r="D216" s="280" t="s">
        <v>240</v>
      </c>
      <c r="E216" s="280" t="s">
        <v>240</v>
      </c>
      <c r="F216" s="288"/>
      <c r="G216" s="280" t="s">
        <v>240</v>
      </c>
      <c r="H216" s="280" t="s">
        <v>240</v>
      </c>
      <c r="I216" s="280" t="s">
        <v>261</v>
      </c>
      <c r="J216" s="280" t="s">
        <v>240</v>
      </c>
      <c r="K216" s="288"/>
      <c r="L216" s="280" t="s">
        <v>240</v>
      </c>
      <c r="M216" s="280" t="s">
        <v>240</v>
      </c>
      <c r="N216" s="280" t="s">
        <v>240</v>
      </c>
      <c r="O216" s="280" t="str">
        <f>IFERROR(VLOOKUP(A216,'[1]معالجة التسجيل'!A$2:CW$514,101,0),"")</f>
        <v/>
      </c>
      <c r="P216" s="280"/>
      <c r="Q216" s="282">
        <v>0</v>
      </c>
      <c r="R216" s="288"/>
      <c r="S216" s="280" t="s">
        <v>240</v>
      </c>
      <c r="T216" s="280" t="s">
        <v>240</v>
      </c>
      <c r="U216" s="280" t="s">
        <v>240</v>
      </c>
      <c r="V216" s="280" t="s">
        <v>240</v>
      </c>
      <c r="W216" s="280" t="s">
        <v>240</v>
      </c>
      <c r="X216" s="280" t="s">
        <v>240</v>
      </c>
      <c r="Y216" s="280" t="s">
        <v>240</v>
      </c>
      <c r="Z216" s="280" t="s">
        <v>2044</v>
      </c>
      <c r="AA216" s="280" t="s">
        <v>2044</v>
      </c>
      <c r="AB216" s="280" t="s">
        <v>2044</v>
      </c>
      <c r="AC216" s="280" t="s">
        <v>2044</v>
      </c>
      <c r="AD216" s="280" t="s">
        <v>240</v>
      </c>
      <c r="AE216" s="280" t="str">
        <f>IFERROR(VLOOKUP(A216,ورقة4!A$1:AZ$2000,51,0),"")</f>
        <v>م</v>
      </c>
      <c r="AF216" s="280" t="s">
        <v>2044</v>
      </c>
      <c r="AG216" s="280" t="s">
        <v>261</v>
      </c>
      <c r="AH216" s="280" t="s">
        <v>5190</v>
      </c>
      <c r="AI216" s="280" t="s">
        <v>240</v>
      </c>
      <c r="AJ216" s="279">
        <v>705534</v>
      </c>
      <c r="AP216" s="223"/>
      <c r="AQ216" s="224"/>
      <c r="AR216" s="224"/>
      <c r="AS216" s="224"/>
      <c r="AT216" s="224"/>
      <c r="AU216" s="227"/>
      <c r="AV216" s="224"/>
      <c r="AW216" s="224"/>
      <c r="AX216" s="224"/>
      <c r="AY216" s="224"/>
      <c r="AZ216" s="227"/>
      <c r="BA216" s="224"/>
      <c r="BB216" s="224"/>
      <c r="BC216" s="224"/>
      <c r="BD216" s="224"/>
      <c r="BE216" s="224"/>
      <c r="BF216" s="227"/>
      <c r="BG216" s="224"/>
      <c r="BH216" s="224"/>
      <c r="BI216" s="224"/>
      <c r="BJ216" s="224"/>
      <c r="BK216" s="224"/>
      <c r="BL216" s="224"/>
      <c r="BM216" s="224"/>
      <c r="BN216" s="224"/>
      <c r="BO216" s="224"/>
      <c r="BP216" s="224"/>
      <c r="BQ216" s="224"/>
      <c r="BR216" s="224"/>
      <c r="BS216" s="228"/>
      <c r="BT216" s="224"/>
      <c r="BU216" s="229"/>
      <c r="BV216" s="223"/>
      <c r="BW216" s="224"/>
      <c r="BX216" s="224"/>
      <c r="BY216" s="224"/>
      <c r="BZ216"/>
      <c r="CA216" s="229"/>
      <c r="CB216"/>
      <c r="CC216"/>
      <c r="CD216"/>
    </row>
    <row r="217" spans="1:82" ht="30" x14ac:dyDescent="0.25">
      <c r="A217" s="279">
        <v>705537</v>
      </c>
      <c r="B217" s="280" t="s">
        <v>592</v>
      </c>
      <c r="C217" s="280" t="s">
        <v>128</v>
      </c>
      <c r="D217" s="280" t="s">
        <v>1521</v>
      </c>
      <c r="E217" s="280" t="s">
        <v>184</v>
      </c>
      <c r="F217" s="281">
        <v>33145</v>
      </c>
      <c r="G217" s="280" t="s">
        <v>1354</v>
      </c>
      <c r="H217" s="280" t="s">
        <v>1290</v>
      </c>
      <c r="I217" s="280" t="s">
        <v>468</v>
      </c>
      <c r="J217" s="280" t="s">
        <v>216</v>
      </c>
      <c r="K217" s="279">
        <v>2008</v>
      </c>
      <c r="L217" s="280" t="s">
        <v>213</v>
      </c>
      <c r="M217" s="280" t="s">
        <v>240</v>
      </c>
      <c r="N217" s="280" t="s">
        <v>240</v>
      </c>
      <c r="O217" s="280"/>
      <c r="P217" s="280"/>
      <c r="Q217" s="282">
        <v>0</v>
      </c>
      <c r="R217" s="288"/>
      <c r="S217" s="280" t="s">
        <v>3756</v>
      </c>
      <c r="T217" s="280" t="s">
        <v>3757</v>
      </c>
      <c r="U217" s="280" t="s">
        <v>3084</v>
      </c>
      <c r="V217" s="280" t="s">
        <v>2630</v>
      </c>
      <c r="W217" s="280" t="s">
        <v>240</v>
      </c>
      <c r="X217" s="280" t="s">
        <v>240</v>
      </c>
      <c r="Y217" s="280" t="s">
        <v>240</v>
      </c>
      <c r="Z217" s="280" t="s">
        <v>240</v>
      </c>
      <c r="AA217" s="280" t="s">
        <v>240</v>
      </c>
      <c r="AB217" s="280" t="s">
        <v>240</v>
      </c>
      <c r="AC217" s="280" t="s">
        <v>240</v>
      </c>
      <c r="AD217" s="280" t="s">
        <v>240</v>
      </c>
      <c r="AE217" s="280"/>
      <c r="AF217" s="280" t="s">
        <v>240</v>
      </c>
      <c r="AG217" s="280" t="s">
        <v>263</v>
      </c>
      <c r="AH217" s="280" t="s">
        <v>240</v>
      </c>
      <c r="AI217" s="280" t="s">
        <v>240</v>
      </c>
      <c r="AJ217" s="279">
        <v>705537</v>
      </c>
      <c r="AP217" s="223"/>
      <c r="AQ217" s="224"/>
      <c r="AR217" s="224"/>
      <c r="AS217" s="224"/>
      <c r="AT217" s="224"/>
      <c r="AU217" s="225"/>
      <c r="AV217" s="224"/>
      <c r="AW217" s="224"/>
      <c r="AX217" s="224"/>
      <c r="AY217" s="224"/>
      <c r="AZ217" s="226"/>
      <c r="BA217" s="224"/>
      <c r="BB217" s="219"/>
      <c r="BC217" s="219"/>
      <c r="BD217" s="224"/>
      <c r="BE217" s="224"/>
      <c r="BF217" s="227"/>
      <c r="BG217" s="232"/>
      <c r="BH217" s="224"/>
      <c r="BI217" s="224"/>
      <c r="BJ217" s="224"/>
      <c r="BK217" s="224"/>
      <c r="BL217" s="223"/>
      <c r="BM217" s="224"/>
      <c r="BN217" s="223"/>
      <c r="BO217" s="223"/>
      <c r="BP217" s="223"/>
      <c r="BQ217" s="223"/>
      <c r="BR217" s="223"/>
      <c r="BS217" s="224"/>
      <c r="BT217" s="219"/>
      <c r="BU217" s="229"/>
      <c r="BV217" s="219"/>
      <c r="BW217" s="219"/>
      <c r="BX217" s="224"/>
      <c r="BY217" s="224"/>
      <c r="BZ217" s="230"/>
      <c r="CA217" s="229"/>
      <c r="CB217" s="230"/>
      <c r="CC217" s="230"/>
      <c r="CD217" s="230"/>
    </row>
    <row r="218" spans="1:82" ht="45" x14ac:dyDescent="0.25">
      <c r="A218" s="279">
        <v>705543</v>
      </c>
      <c r="B218" s="280" t="s">
        <v>1036</v>
      </c>
      <c r="C218" s="280" t="s">
        <v>63</v>
      </c>
      <c r="D218" s="280" t="s">
        <v>1501</v>
      </c>
      <c r="E218" s="280" t="s">
        <v>184</v>
      </c>
      <c r="F218" s="289">
        <v>32081</v>
      </c>
      <c r="G218" s="280" t="s">
        <v>1766</v>
      </c>
      <c r="H218" s="280" t="s">
        <v>1290</v>
      </c>
      <c r="I218" s="280" t="s">
        <v>263</v>
      </c>
      <c r="J218" s="280" t="s">
        <v>216</v>
      </c>
      <c r="K218" s="290">
        <v>2003</v>
      </c>
      <c r="L218" s="280" t="s">
        <v>230</v>
      </c>
      <c r="M218" s="280" t="s">
        <v>240</v>
      </c>
      <c r="N218" s="280" t="s">
        <v>240</v>
      </c>
      <c r="O218" s="280" t="str">
        <f>IFERROR(VLOOKUP(A218,'[1]معالجة التسجيل'!A$2:CW$514,101,0),"")</f>
        <v/>
      </c>
      <c r="P218" s="280"/>
      <c r="Q218" s="282">
        <v>0</v>
      </c>
      <c r="R218" s="290">
        <v>0</v>
      </c>
      <c r="S218" s="280" t="s">
        <v>3758</v>
      </c>
      <c r="T218" s="280" t="s">
        <v>2588</v>
      </c>
      <c r="U218" s="280" t="s">
        <v>3759</v>
      </c>
      <c r="V218" s="280" t="s">
        <v>2672</v>
      </c>
      <c r="W218" s="280" t="s">
        <v>240</v>
      </c>
      <c r="X218" s="280" t="s">
        <v>240</v>
      </c>
      <c r="Y218" s="280" t="s">
        <v>240</v>
      </c>
      <c r="Z218" s="280" t="s">
        <v>240</v>
      </c>
      <c r="AA218" s="280" t="s">
        <v>240</v>
      </c>
      <c r="AB218" s="280" t="s">
        <v>240</v>
      </c>
      <c r="AC218" s="280" t="s">
        <v>240</v>
      </c>
      <c r="AD218" s="280" t="s">
        <v>240</v>
      </c>
      <c r="AE218" s="280" t="str">
        <f>IFERROR(VLOOKUP(A218,ورقة4!A$1:AZ$2000,51,0),"")</f>
        <v>م</v>
      </c>
      <c r="AF218" s="280" t="s">
        <v>240</v>
      </c>
      <c r="AG218" s="280" t="s">
        <v>263</v>
      </c>
      <c r="AH218" s="280" t="s">
        <v>240</v>
      </c>
      <c r="AI218" s="280" t="s">
        <v>240</v>
      </c>
      <c r="AJ218" s="279">
        <v>705543</v>
      </c>
      <c r="AP218" s="223"/>
      <c r="AQ218" s="224"/>
      <c r="AR218" s="224"/>
      <c r="AS218" s="224"/>
      <c r="AT218" s="224"/>
      <c r="AU218" s="231"/>
      <c r="AV218" s="224"/>
      <c r="AW218" s="224"/>
      <c r="AX218" s="224"/>
      <c r="AY218" s="224"/>
      <c r="AZ218" s="223"/>
      <c r="BA218" s="224"/>
      <c r="BB218" s="219"/>
      <c r="BC218" s="219"/>
      <c r="BD218" s="224"/>
      <c r="BE218" s="224"/>
      <c r="BF218" s="227"/>
      <c r="BG218" s="223"/>
      <c r="BH218" s="224"/>
      <c r="BI218" s="224"/>
      <c r="BJ218" s="224"/>
      <c r="BK218" s="224"/>
      <c r="BL218" s="223"/>
      <c r="BM218" s="224"/>
      <c r="BN218" s="223"/>
      <c r="BO218" s="223"/>
      <c r="BP218" s="223"/>
      <c r="BQ218" s="223"/>
      <c r="BR218" s="223"/>
      <c r="BS218" s="224"/>
      <c r="BT218" s="219"/>
      <c r="BU218" s="229"/>
      <c r="BV218" s="219"/>
      <c r="BW218" s="219"/>
      <c r="BX218" s="224"/>
      <c r="BY218" s="224"/>
      <c r="BZ218" s="230"/>
      <c r="CA218" s="229"/>
      <c r="CB218" s="230"/>
      <c r="CC218" s="230"/>
      <c r="CD218" s="230"/>
    </row>
    <row r="219" spans="1:82" ht="45" x14ac:dyDescent="0.25">
      <c r="A219" s="279">
        <v>705553</v>
      </c>
      <c r="B219" s="280" t="s">
        <v>1053</v>
      </c>
      <c r="C219" s="280" t="s">
        <v>172</v>
      </c>
      <c r="D219" s="280" t="s">
        <v>1356</v>
      </c>
      <c r="E219" s="280" t="s">
        <v>184</v>
      </c>
      <c r="F219" s="281">
        <v>36545</v>
      </c>
      <c r="G219" s="280" t="s">
        <v>213</v>
      </c>
      <c r="H219" s="280" t="s">
        <v>1290</v>
      </c>
      <c r="I219" s="280" t="s">
        <v>262</v>
      </c>
      <c r="J219" s="280" t="s">
        <v>216</v>
      </c>
      <c r="K219" s="279">
        <v>2017</v>
      </c>
      <c r="L219" s="280" t="s">
        <v>213</v>
      </c>
      <c r="M219" s="280" t="s">
        <v>240</v>
      </c>
      <c r="N219" s="280" t="s">
        <v>240</v>
      </c>
      <c r="O219" s="280"/>
      <c r="P219" s="280"/>
      <c r="Q219" s="282">
        <v>0</v>
      </c>
      <c r="R219" s="290">
        <v>0</v>
      </c>
      <c r="S219" s="280" t="s">
        <v>3760</v>
      </c>
      <c r="T219" s="280" t="s">
        <v>3761</v>
      </c>
      <c r="U219" s="280" t="s">
        <v>2883</v>
      </c>
      <c r="V219" s="280" t="s">
        <v>2531</v>
      </c>
      <c r="W219" s="280" t="s">
        <v>240</v>
      </c>
      <c r="X219" s="280" t="s">
        <v>240</v>
      </c>
      <c r="Y219" s="280" t="s">
        <v>240</v>
      </c>
      <c r="Z219" s="280" t="s">
        <v>240</v>
      </c>
      <c r="AA219" s="280" t="s">
        <v>240</v>
      </c>
      <c r="AB219" s="280" t="s">
        <v>240</v>
      </c>
      <c r="AC219" s="280" t="s">
        <v>2044</v>
      </c>
      <c r="AD219" s="280" t="s">
        <v>240</v>
      </c>
      <c r="AE219" s="280"/>
      <c r="AF219" s="280" t="s">
        <v>240</v>
      </c>
      <c r="AG219" s="280" t="s">
        <v>262</v>
      </c>
      <c r="AH219" s="280" t="s">
        <v>240</v>
      </c>
      <c r="AI219" s="280" t="s">
        <v>240</v>
      </c>
      <c r="AJ219" s="279">
        <v>705553</v>
      </c>
      <c r="AP219" s="223"/>
      <c r="AQ219" s="224"/>
      <c r="AR219" s="224"/>
      <c r="AS219" s="224"/>
      <c r="AT219" s="224"/>
      <c r="AU219" s="231"/>
      <c r="AV219" s="224"/>
      <c r="AW219" s="224"/>
      <c r="AX219" s="224"/>
      <c r="AY219" s="224"/>
      <c r="AZ219" s="223"/>
      <c r="BA219" s="224"/>
      <c r="BB219" s="224"/>
      <c r="BC219" s="224"/>
      <c r="BD219" s="224"/>
      <c r="BE219" s="224"/>
      <c r="BF219" s="227"/>
      <c r="BG219" s="224"/>
      <c r="BH219" s="224"/>
      <c r="BI219" s="224"/>
      <c r="BJ219" s="224"/>
      <c r="BK219" s="224"/>
      <c r="BL219" s="224"/>
      <c r="BM219" s="224"/>
      <c r="BN219" s="224"/>
      <c r="BO219" s="224"/>
      <c r="BP219" s="224"/>
      <c r="BQ219" s="224"/>
      <c r="BR219" s="224"/>
      <c r="BS219" s="228"/>
      <c r="BT219" s="224"/>
      <c r="BU219" s="229"/>
      <c r="BV219" s="223"/>
      <c r="BW219" s="224"/>
      <c r="BX219" s="224"/>
      <c r="BY219" s="224"/>
      <c r="BZ219"/>
      <c r="CA219" s="229"/>
      <c r="CB219"/>
      <c r="CC219"/>
      <c r="CD219"/>
    </row>
    <row r="220" spans="1:82" ht="30" x14ac:dyDescent="0.25">
      <c r="A220" s="279">
        <v>705572</v>
      </c>
      <c r="B220" s="280" t="s">
        <v>707</v>
      </c>
      <c r="C220" s="280" t="s">
        <v>420</v>
      </c>
      <c r="D220" s="280" t="s">
        <v>1502</v>
      </c>
      <c r="E220" s="280" t="s">
        <v>184</v>
      </c>
      <c r="F220" s="281">
        <v>29591</v>
      </c>
      <c r="G220" s="280" t="s">
        <v>213</v>
      </c>
      <c r="H220" s="280" t="s">
        <v>1290</v>
      </c>
      <c r="I220" s="280" t="s">
        <v>261</v>
      </c>
      <c r="J220" s="280" t="s">
        <v>216</v>
      </c>
      <c r="K220" s="279">
        <v>2000</v>
      </c>
      <c r="L220" s="280" t="s">
        <v>215</v>
      </c>
      <c r="M220" s="280" t="s">
        <v>240</v>
      </c>
      <c r="N220" s="280" t="s">
        <v>240</v>
      </c>
      <c r="O220" s="280" t="str">
        <f>IFERROR(VLOOKUP(A220,'[1]معالجة التسجيل'!A$2:CW$514,101,0),"")</f>
        <v/>
      </c>
      <c r="P220" s="280"/>
      <c r="Q220" s="282">
        <v>0</v>
      </c>
      <c r="R220" s="282"/>
      <c r="S220" s="280" t="s">
        <v>240</v>
      </c>
      <c r="T220" s="280" t="s">
        <v>240</v>
      </c>
      <c r="U220" s="280" t="s">
        <v>240</v>
      </c>
      <c r="V220" s="280" t="s">
        <v>240</v>
      </c>
      <c r="W220" s="280" t="s">
        <v>240</v>
      </c>
      <c r="X220" s="280" t="s">
        <v>240</v>
      </c>
      <c r="Y220" s="280" t="s">
        <v>240</v>
      </c>
      <c r="Z220" s="280" t="s">
        <v>240</v>
      </c>
      <c r="AA220" s="280" t="s">
        <v>240</v>
      </c>
      <c r="AB220" s="280" t="s">
        <v>240</v>
      </c>
      <c r="AC220" s="280" t="s">
        <v>2044</v>
      </c>
      <c r="AD220" s="280" t="s">
        <v>240</v>
      </c>
      <c r="AE220" s="280" t="str">
        <f>IFERROR(VLOOKUP(A220,ورقة4!A$1:AZ$2000,51,0),"")</f>
        <v>م</v>
      </c>
      <c r="AF220" s="280" t="s">
        <v>2044</v>
      </c>
      <c r="AG220" s="280" t="s">
        <v>261</v>
      </c>
      <c r="AH220" s="280" t="s">
        <v>5190</v>
      </c>
      <c r="AI220" s="280" t="s">
        <v>240</v>
      </c>
      <c r="AJ220" s="279">
        <v>705572</v>
      </c>
      <c r="AP220" s="223"/>
      <c r="AQ220" s="224"/>
      <c r="AR220" s="224"/>
      <c r="AS220" s="224"/>
      <c r="AT220" s="224"/>
      <c r="AU220" s="232"/>
      <c r="AV220" s="224"/>
      <c r="AW220" s="224"/>
      <c r="AX220" s="224"/>
      <c r="AY220" s="224"/>
      <c r="AZ220" s="232"/>
      <c r="BA220" s="224"/>
      <c r="BB220" s="224"/>
      <c r="BC220" s="224"/>
      <c r="BD220" s="224"/>
      <c r="BE220" s="224"/>
      <c r="BF220" s="227"/>
      <c r="BG220" s="224"/>
      <c r="BH220" s="224"/>
      <c r="BI220" s="224"/>
      <c r="BJ220" s="224"/>
      <c r="BK220" s="224"/>
      <c r="BL220" s="224"/>
      <c r="BM220" s="224"/>
      <c r="BN220" s="224"/>
      <c r="BO220" s="224"/>
      <c r="BP220" s="224"/>
      <c r="BQ220" s="224"/>
      <c r="BR220" s="224"/>
      <c r="BS220" s="228"/>
      <c r="BT220" s="224"/>
      <c r="BU220" s="229"/>
      <c r="BV220" s="223"/>
      <c r="BW220" s="224"/>
      <c r="BX220" s="224"/>
      <c r="BY220" s="224"/>
      <c r="BZ220"/>
      <c r="CA220" s="229"/>
      <c r="CB220"/>
      <c r="CC220"/>
      <c r="CD220"/>
    </row>
    <row r="221" spans="1:82" ht="30" x14ac:dyDescent="0.25">
      <c r="A221" s="279">
        <v>705580</v>
      </c>
      <c r="B221" s="280" t="s">
        <v>1037</v>
      </c>
      <c r="C221" s="280" t="s">
        <v>398</v>
      </c>
      <c r="D221" s="280" t="s">
        <v>240</v>
      </c>
      <c r="E221" s="280" t="s">
        <v>240</v>
      </c>
      <c r="F221" s="288"/>
      <c r="G221" s="280" t="s">
        <v>240</v>
      </c>
      <c r="H221" s="280" t="s">
        <v>240</v>
      </c>
      <c r="I221" s="280" t="s">
        <v>262</v>
      </c>
      <c r="J221" s="280" t="s">
        <v>240</v>
      </c>
      <c r="K221" s="288"/>
      <c r="L221" s="280" t="s">
        <v>240</v>
      </c>
      <c r="M221" s="280" t="s">
        <v>240</v>
      </c>
      <c r="N221" s="280" t="s">
        <v>240</v>
      </c>
      <c r="O221" s="280" t="str">
        <f>IFERROR(VLOOKUP(A221,'[1]معالجة التسجيل'!A$2:CW$514,101,0),"")</f>
        <v/>
      </c>
      <c r="P221" s="280"/>
      <c r="Q221" s="282">
        <v>0</v>
      </c>
      <c r="R221" s="282"/>
      <c r="S221" s="280" t="s">
        <v>240</v>
      </c>
      <c r="T221" s="280" t="s">
        <v>240</v>
      </c>
      <c r="U221" s="280" t="s">
        <v>240</v>
      </c>
      <c r="V221" s="280" t="s">
        <v>240</v>
      </c>
      <c r="W221" s="280" t="s">
        <v>240</v>
      </c>
      <c r="X221" s="280" t="s">
        <v>240</v>
      </c>
      <c r="Y221" s="280" t="s">
        <v>240</v>
      </c>
      <c r="Z221" s="280" t="s">
        <v>240</v>
      </c>
      <c r="AA221" s="280" t="s">
        <v>240</v>
      </c>
      <c r="AB221" s="280" t="s">
        <v>240</v>
      </c>
      <c r="AC221" s="280" t="s">
        <v>240</v>
      </c>
      <c r="AD221" s="280" t="s">
        <v>240</v>
      </c>
      <c r="AE221" s="280" t="str">
        <f>IFERROR(VLOOKUP(A221,ورقة4!A$1:AZ$2000,51,0),"")</f>
        <v>م</v>
      </c>
      <c r="AF221" s="280" t="s">
        <v>240</v>
      </c>
      <c r="AG221" s="280" t="s">
        <v>262</v>
      </c>
      <c r="AH221" s="280" t="s">
        <v>240</v>
      </c>
      <c r="AI221" s="280" t="s">
        <v>5191</v>
      </c>
      <c r="AJ221" s="279">
        <v>705580</v>
      </c>
      <c r="AP221" s="223"/>
      <c r="AQ221" s="224"/>
      <c r="AR221" s="224"/>
      <c r="AS221" s="224"/>
      <c r="AT221" s="224"/>
      <c r="AU221" s="225"/>
      <c r="AV221" s="224"/>
      <c r="AW221" s="224"/>
      <c r="AX221" s="224"/>
      <c r="AY221" s="224"/>
      <c r="AZ221" s="226"/>
      <c r="BA221" s="224"/>
      <c r="BB221" s="224"/>
      <c r="BC221" s="224"/>
      <c r="BD221" s="224"/>
      <c r="BE221" s="224"/>
      <c r="BF221" s="227"/>
      <c r="BG221" s="224"/>
      <c r="BH221" s="224"/>
      <c r="BI221" s="224"/>
      <c r="BJ221" s="224"/>
      <c r="BK221" s="224"/>
      <c r="BL221" s="224"/>
      <c r="BM221" s="224"/>
      <c r="BN221" s="224"/>
      <c r="BO221" s="224"/>
      <c r="BP221" s="224"/>
      <c r="BQ221" s="224"/>
      <c r="BR221" s="224"/>
      <c r="BS221" s="228"/>
      <c r="BT221" s="224"/>
      <c r="BU221" s="229"/>
      <c r="BV221" s="223"/>
      <c r="BW221" s="224"/>
      <c r="BX221" s="224"/>
      <c r="BY221" s="224"/>
      <c r="BZ221"/>
      <c r="CA221" s="229"/>
      <c r="CB221"/>
      <c r="CC221"/>
      <c r="CD221"/>
    </row>
    <row r="222" spans="1:82" ht="45" x14ac:dyDescent="0.25">
      <c r="A222" s="279">
        <v>705583</v>
      </c>
      <c r="B222" s="280" t="s">
        <v>1038</v>
      </c>
      <c r="C222" s="280" t="s">
        <v>130</v>
      </c>
      <c r="D222" s="280" t="s">
        <v>1840</v>
      </c>
      <c r="E222" s="280" t="s">
        <v>184</v>
      </c>
      <c r="F222" s="281">
        <v>36074</v>
      </c>
      <c r="G222" s="280" t="s">
        <v>1503</v>
      </c>
      <c r="H222" s="280" t="s">
        <v>1290</v>
      </c>
      <c r="I222" s="280" t="s">
        <v>263</v>
      </c>
      <c r="J222" s="280" t="s">
        <v>214</v>
      </c>
      <c r="K222" s="279">
        <v>2016</v>
      </c>
      <c r="L222" s="280" t="s">
        <v>227</v>
      </c>
      <c r="M222" s="280" t="s">
        <v>240</v>
      </c>
      <c r="N222" s="280" t="s">
        <v>240</v>
      </c>
      <c r="O222" s="280"/>
      <c r="P222" s="280"/>
      <c r="Q222" s="282">
        <v>0</v>
      </c>
      <c r="R222" s="290">
        <v>0</v>
      </c>
      <c r="S222" s="280" t="s">
        <v>3762</v>
      </c>
      <c r="T222" s="280" t="s">
        <v>2819</v>
      </c>
      <c r="U222" s="280" t="s">
        <v>3763</v>
      </c>
      <c r="V222" s="280" t="s">
        <v>2531</v>
      </c>
      <c r="W222" s="280" t="s">
        <v>240</v>
      </c>
      <c r="X222" s="280" t="s">
        <v>240</v>
      </c>
      <c r="Y222" s="280" t="s">
        <v>240</v>
      </c>
      <c r="Z222" s="280" t="s">
        <v>240</v>
      </c>
      <c r="AA222" s="280" t="s">
        <v>240</v>
      </c>
      <c r="AB222" s="280" t="s">
        <v>240</v>
      </c>
      <c r="AC222" s="280" t="s">
        <v>240</v>
      </c>
      <c r="AD222" s="280" t="s">
        <v>240</v>
      </c>
      <c r="AE222" s="280"/>
      <c r="AF222" s="280" t="s">
        <v>240</v>
      </c>
      <c r="AG222" s="280" t="s">
        <v>239</v>
      </c>
      <c r="AH222" s="280" t="s">
        <v>240</v>
      </c>
      <c r="AI222" s="280" t="s">
        <v>5192</v>
      </c>
      <c r="AJ222" s="279">
        <v>705583</v>
      </c>
      <c r="AP222" s="223"/>
      <c r="AQ222" s="224"/>
      <c r="AR222" s="224"/>
      <c r="AS222" s="224"/>
      <c r="AT222" s="224"/>
      <c r="AU222" s="232"/>
      <c r="AV222" s="224"/>
      <c r="AW222" s="224"/>
      <c r="AX222" s="224"/>
      <c r="AY222" s="224"/>
      <c r="AZ222" s="232"/>
      <c r="BA222" s="224"/>
      <c r="BB222" s="224"/>
      <c r="BC222" s="224"/>
      <c r="BD222" s="224"/>
      <c r="BE222" s="224"/>
      <c r="BF222" s="227"/>
      <c r="BG222" s="224"/>
      <c r="BH222" s="224"/>
      <c r="BI222" s="224"/>
      <c r="BJ222" s="224"/>
      <c r="BK222" s="224"/>
      <c r="BL222" s="224"/>
      <c r="BM222" s="224"/>
      <c r="BN222" s="224"/>
      <c r="BO222" s="224"/>
      <c r="BP222" s="224"/>
      <c r="BQ222" s="224"/>
      <c r="BR222" s="224"/>
      <c r="BS222" s="228"/>
      <c r="BT222" s="224"/>
      <c r="BU222" s="229"/>
      <c r="BV222" s="223"/>
      <c r="BW222" s="224"/>
      <c r="BX222" s="224"/>
      <c r="BY222" s="224"/>
      <c r="BZ222"/>
      <c r="CA222" s="229"/>
      <c r="CB222"/>
      <c r="CC222"/>
      <c r="CD222"/>
    </row>
    <row r="223" spans="1:82" ht="30" x14ac:dyDescent="0.25">
      <c r="A223" s="279">
        <v>705593</v>
      </c>
      <c r="B223" s="280" t="s">
        <v>547</v>
      </c>
      <c r="C223" s="280" t="s">
        <v>121</v>
      </c>
      <c r="D223" s="280" t="s">
        <v>1504</v>
      </c>
      <c r="E223" s="280" t="s">
        <v>183</v>
      </c>
      <c r="F223" s="281">
        <v>35733</v>
      </c>
      <c r="G223" s="280" t="s">
        <v>213</v>
      </c>
      <c r="H223" s="280" t="s">
        <v>1290</v>
      </c>
      <c r="I223" s="280" t="s">
        <v>262</v>
      </c>
      <c r="J223" s="280" t="s">
        <v>216</v>
      </c>
      <c r="K223" s="279">
        <v>2017</v>
      </c>
      <c r="L223" s="280" t="s">
        <v>213</v>
      </c>
      <c r="M223" s="280" t="s">
        <v>240</v>
      </c>
      <c r="N223" s="280" t="s">
        <v>240</v>
      </c>
      <c r="O223" s="280"/>
      <c r="P223" s="280"/>
      <c r="Q223" s="282">
        <v>0</v>
      </c>
      <c r="R223" s="282"/>
      <c r="S223" s="280" t="s">
        <v>3160</v>
      </c>
      <c r="T223" s="280" t="s">
        <v>3161</v>
      </c>
      <c r="U223" s="280" t="s">
        <v>3162</v>
      </c>
      <c r="V223" s="280" t="s">
        <v>2413</v>
      </c>
      <c r="W223" s="280" t="s">
        <v>240</v>
      </c>
      <c r="X223" s="280" t="s">
        <v>240</v>
      </c>
      <c r="Y223" s="280" t="s">
        <v>240</v>
      </c>
      <c r="Z223" s="280" t="s">
        <v>240</v>
      </c>
      <c r="AA223" s="280" t="s">
        <v>240</v>
      </c>
      <c r="AB223" s="280" t="s">
        <v>240</v>
      </c>
      <c r="AC223" s="280" t="s">
        <v>2044</v>
      </c>
      <c r="AD223" s="280" t="s">
        <v>240</v>
      </c>
      <c r="AE223" s="280"/>
      <c r="AF223" s="280" t="s">
        <v>2044</v>
      </c>
      <c r="AG223" s="280" t="s">
        <v>262</v>
      </c>
      <c r="AH223" s="280" t="s">
        <v>5190</v>
      </c>
      <c r="AI223" s="280" t="s">
        <v>240</v>
      </c>
      <c r="AJ223" s="279">
        <v>705593</v>
      </c>
      <c r="AP223" s="223"/>
      <c r="AQ223" s="224"/>
      <c r="AR223" s="224"/>
      <c r="AS223" s="224"/>
      <c r="AT223" s="224"/>
      <c r="AU223" s="231"/>
      <c r="AV223" s="224"/>
      <c r="AW223" s="224"/>
      <c r="AX223" s="224"/>
      <c r="AY223" s="224"/>
      <c r="AZ223" s="223"/>
      <c r="BA223" s="224"/>
      <c r="BB223" s="219"/>
      <c r="BC223" s="219"/>
      <c r="BD223" s="224"/>
      <c r="BE223" s="224"/>
      <c r="BF223" s="227"/>
      <c r="BG223" s="223"/>
      <c r="BH223" s="224"/>
      <c r="BI223" s="224"/>
      <c r="BJ223" s="224"/>
      <c r="BK223" s="224"/>
      <c r="BL223" s="223"/>
      <c r="BM223" s="224"/>
      <c r="BN223" s="223"/>
      <c r="BO223" s="223"/>
      <c r="BP223" s="223"/>
      <c r="BQ223" s="223"/>
      <c r="BR223" s="223"/>
      <c r="BS223" s="224"/>
      <c r="BT223" s="219"/>
      <c r="BU223" s="229"/>
      <c r="BV223" s="219"/>
      <c r="BW223" s="219"/>
      <c r="BX223" s="224"/>
      <c r="BY223" s="224"/>
      <c r="BZ223" s="230"/>
      <c r="CA223" s="229"/>
      <c r="CB223" s="230"/>
      <c r="CC223" s="230"/>
      <c r="CD223" s="230"/>
    </row>
    <row r="224" spans="1:82" ht="45" x14ac:dyDescent="0.25">
      <c r="A224" s="279">
        <v>705597</v>
      </c>
      <c r="B224" s="280" t="s">
        <v>1039</v>
      </c>
      <c r="C224" s="280" t="s">
        <v>385</v>
      </c>
      <c r="D224" s="280" t="s">
        <v>1507</v>
      </c>
      <c r="E224" s="280" t="s">
        <v>184</v>
      </c>
      <c r="F224" s="281">
        <v>34766</v>
      </c>
      <c r="G224" s="280" t="s">
        <v>1326</v>
      </c>
      <c r="H224" s="280" t="s">
        <v>1318</v>
      </c>
      <c r="I224" s="280" t="s">
        <v>466</v>
      </c>
      <c r="J224" s="280" t="s">
        <v>216</v>
      </c>
      <c r="K224" s="279">
        <v>2013</v>
      </c>
      <c r="L224" s="280" t="s">
        <v>213</v>
      </c>
      <c r="M224" s="280" t="s">
        <v>240</v>
      </c>
      <c r="N224" s="280" t="s">
        <v>240</v>
      </c>
      <c r="O224" s="280"/>
      <c r="P224" s="280"/>
      <c r="Q224" s="282">
        <v>0</v>
      </c>
      <c r="R224" s="290">
        <v>0</v>
      </c>
      <c r="S224" s="280" t="s">
        <v>3764</v>
      </c>
      <c r="T224" s="280" t="s">
        <v>3765</v>
      </c>
      <c r="U224" s="280" t="s">
        <v>3413</v>
      </c>
      <c r="V224" s="280" t="s">
        <v>2878</v>
      </c>
      <c r="W224" s="280" t="s">
        <v>240</v>
      </c>
      <c r="X224" s="280" t="s">
        <v>240</v>
      </c>
      <c r="Y224" s="280" t="s">
        <v>240</v>
      </c>
      <c r="Z224" s="280" t="s">
        <v>240</v>
      </c>
      <c r="AA224" s="280" t="s">
        <v>240</v>
      </c>
      <c r="AB224" s="280" t="s">
        <v>240</v>
      </c>
      <c r="AC224" s="280" t="s">
        <v>240</v>
      </c>
      <c r="AD224" s="280" t="s">
        <v>240</v>
      </c>
      <c r="AE224" s="280"/>
      <c r="AF224" s="280" t="s">
        <v>240</v>
      </c>
      <c r="AG224" s="280" t="s">
        <v>466</v>
      </c>
      <c r="AH224" s="280" t="s">
        <v>240</v>
      </c>
      <c r="AI224" s="280" t="s">
        <v>240</v>
      </c>
      <c r="AJ224" s="279">
        <v>705597</v>
      </c>
      <c r="AP224" s="223"/>
      <c r="AQ224" s="224"/>
      <c r="AR224" s="224"/>
      <c r="AS224" s="224"/>
      <c r="AT224" s="224"/>
      <c r="AU224" s="231"/>
      <c r="AV224" s="224"/>
      <c r="AW224" s="224"/>
      <c r="AX224" s="224"/>
      <c r="AY224" s="224"/>
      <c r="AZ224" s="223"/>
      <c r="BA224" s="224"/>
      <c r="BB224" s="219"/>
      <c r="BC224" s="219"/>
      <c r="BD224" s="224"/>
      <c r="BE224" s="224"/>
      <c r="BF224" s="227"/>
      <c r="BG224" s="223"/>
      <c r="BH224" s="224"/>
      <c r="BI224" s="224"/>
      <c r="BJ224" s="224"/>
      <c r="BK224" s="224"/>
      <c r="BL224" s="223"/>
      <c r="BM224" s="224"/>
      <c r="BN224" s="223"/>
      <c r="BO224" s="223"/>
      <c r="BP224" s="223"/>
      <c r="BQ224" s="223"/>
      <c r="BR224" s="223"/>
      <c r="BS224" s="224"/>
      <c r="BT224" s="219"/>
      <c r="BU224" s="229"/>
      <c r="BV224" s="219"/>
      <c r="BW224" s="219"/>
      <c r="BX224" s="224"/>
      <c r="BY224" s="224"/>
      <c r="BZ224" s="230"/>
      <c r="CA224" s="229"/>
      <c r="CB224" s="230"/>
      <c r="CC224" s="230"/>
      <c r="CD224" s="230"/>
    </row>
    <row r="225" spans="1:82" ht="30" x14ac:dyDescent="0.25">
      <c r="A225" s="279">
        <v>705608</v>
      </c>
      <c r="B225" s="280" t="s">
        <v>1040</v>
      </c>
      <c r="C225" s="280" t="s">
        <v>118</v>
      </c>
      <c r="D225" s="280" t="s">
        <v>1310</v>
      </c>
      <c r="E225" s="280" t="s">
        <v>183</v>
      </c>
      <c r="F225" s="281">
        <v>36526</v>
      </c>
      <c r="G225" s="280" t="s">
        <v>222</v>
      </c>
      <c r="H225" s="280" t="s">
        <v>1290</v>
      </c>
      <c r="I225" s="280" t="s">
        <v>239</v>
      </c>
      <c r="J225" s="280" t="s">
        <v>216</v>
      </c>
      <c r="K225" s="279">
        <v>2017</v>
      </c>
      <c r="L225" s="280" t="s">
        <v>213</v>
      </c>
      <c r="M225" s="280" t="s">
        <v>240</v>
      </c>
      <c r="N225" s="280" t="s">
        <v>240</v>
      </c>
      <c r="O225" s="280"/>
      <c r="P225" s="280"/>
      <c r="Q225" s="282">
        <v>0</v>
      </c>
      <c r="R225" s="290">
        <v>0</v>
      </c>
      <c r="S225" s="280" t="s">
        <v>3766</v>
      </c>
      <c r="T225" s="280" t="s">
        <v>3257</v>
      </c>
      <c r="U225" s="280" t="s">
        <v>3408</v>
      </c>
      <c r="V225" s="280" t="s">
        <v>3767</v>
      </c>
      <c r="W225" s="280" t="s">
        <v>240</v>
      </c>
      <c r="X225" s="280" t="s">
        <v>240</v>
      </c>
      <c r="Y225" s="280" t="s">
        <v>240</v>
      </c>
      <c r="Z225" s="280" t="s">
        <v>240</v>
      </c>
      <c r="AA225" s="280" t="s">
        <v>240</v>
      </c>
      <c r="AB225" s="280" t="s">
        <v>240</v>
      </c>
      <c r="AC225" s="280" t="s">
        <v>240</v>
      </c>
      <c r="AD225" s="280" t="s">
        <v>240</v>
      </c>
      <c r="AE225" s="280"/>
      <c r="AF225" s="280" t="s">
        <v>240</v>
      </c>
      <c r="AG225" s="280" t="s">
        <v>466</v>
      </c>
      <c r="AH225" s="280" t="s">
        <v>240</v>
      </c>
      <c r="AI225" s="280" t="s">
        <v>240</v>
      </c>
      <c r="AJ225" s="279">
        <v>705608</v>
      </c>
      <c r="AP225" s="223"/>
      <c r="AQ225" s="224"/>
      <c r="AR225" s="224"/>
      <c r="AS225" s="224"/>
      <c r="AT225" s="224"/>
      <c r="AU225" s="231"/>
      <c r="AV225" s="224"/>
      <c r="AW225" s="224"/>
      <c r="AX225" s="224"/>
      <c r="AY225" s="224"/>
      <c r="AZ225" s="223"/>
      <c r="BA225" s="224"/>
      <c r="BB225" s="219"/>
      <c r="BC225" s="219"/>
      <c r="BD225" s="224"/>
      <c r="BE225" s="224"/>
      <c r="BF225" s="227"/>
      <c r="BG225" s="232"/>
      <c r="BH225" s="224"/>
      <c r="BI225" s="224"/>
      <c r="BJ225" s="224"/>
      <c r="BK225" s="224"/>
      <c r="BL225" s="223"/>
      <c r="BM225" s="224"/>
      <c r="BN225" s="223"/>
      <c r="BO225" s="223"/>
      <c r="BP225" s="223"/>
      <c r="BQ225" s="223"/>
      <c r="BR225" s="223"/>
      <c r="BS225" s="224"/>
      <c r="BT225" s="219"/>
      <c r="BU225" s="229"/>
      <c r="BV225" s="219"/>
      <c r="BW225" s="219"/>
      <c r="BX225" s="224"/>
      <c r="BY225" s="224"/>
      <c r="BZ225" s="230"/>
      <c r="CA225" s="229"/>
      <c r="CB225" s="230"/>
      <c r="CC225" s="230"/>
      <c r="CD225" s="230"/>
    </row>
    <row r="226" spans="1:82" ht="30" x14ac:dyDescent="0.25">
      <c r="A226" s="279">
        <v>705609</v>
      </c>
      <c r="B226" s="280" t="s">
        <v>1041</v>
      </c>
      <c r="C226" s="280" t="s">
        <v>65</v>
      </c>
      <c r="D226" s="280" t="s">
        <v>1316</v>
      </c>
      <c r="E226" s="280" t="s">
        <v>183</v>
      </c>
      <c r="F226" s="281">
        <v>35796</v>
      </c>
      <c r="G226" s="280" t="s">
        <v>213</v>
      </c>
      <c r="H226" s="280" t="s">
        <v>1290</v>
      </c>
      <c r="I226" s="280" t="s">
        <v>468</v>
      </c>
      <c r="J226" s="280" t="s">
        <v>216</v>
      </c>
      <c r="K226" s="279">
        <v>2017</v>
      </c>
      <c r="L226" s="280" t="s">
        <v>213</v>
      </c>
      <c r="M226" s="280" t="s">
        <v>240</v>
      </c>
      <c r="N226" s="280" t="s">
        <v>240</v>
      </c>
      <c r="O226" s="280"/>
      <c r="P226" s="280"/>
      <c r="Q226" s="282">
        <v>0</v>
      </c>
      <c r="R226" s="290">
        <v>0</v>
      </c>
      <c r="S226" s="280" t="s">
        <v>3768</v>
      </c>
      <c r="T226" s="280" t="s">
        <v>2751</v>
      </c>
      <c r="U226" s="280" t="s">
        <v>2747</v>
      </c>
      <c r="V226" s="280" t="s">
        <v>2531</v>
      </c>
      <c r="W226" s="280" t="s">
        <v>240</v>
      </c>
      <c r="X226" s="280" t="s">
        <v>240</v>
      </c>
      <c r="Y226" s="280" t="s">
        <v>240</v>
      </c>
      <c r="Z226" s="280" t="s">
        <v>240</v>
      </c>
      <c r="AA226" s="280" t="s">
        <v>240</v>
      </c>
      <c r="AB226" s="280" t="s">
        <v>240</v>
      </c>
      <c r="AC226" s="280" t="s">
        <v>240</v>
      </c>
      <c r="AD226" s="280" t="s">
        <v>240</v>
      </c>
      <c r="AE226" s="280"/>
      <c r="AF226" s="280" t="s">
        <v>240</v>
      </c>
      <c r="AG226" s="280" t="s">
        <v>263</v>
      </c>
      <c r="AH226" s="280" t="s">
        <v>240</v>
      </c>
      <c r="AI226" s="280" t="s">
        <v>240</v>
      </c>
      <c r="AJ226" s="279">
        <v>705609</v>
      </c>
      <c r="AP226" s="223"/>
      <c r="AQ226" s="224"/>
      <c r="AR226" s="224"/>
      <c r="AS226" s="224"/>
      <c r="AT226" s="224"/>
      <c r="AU226" s="225"/>
      <c r="AV226" s="224"/>
      <c r="AW226" s="224"/>
      <c r="AX226" s="224"/>
      <c r="AY226" s="224"/>
      <c r="AZ226" s="226"/>
      <c r="BA226" s="224"/>
      <c r="BB226" s="219"/>
      <c r="BC226" s="219"/>
      <c r="BD226" s="224"/>
      <c r="BE226" s="224"/>
      <c r="BF226" s="227"/>
      <c r="BG226" s="223"/>
      <c r="BH226" s="224"/>
      <c r="BI226" s="224"/>
      <c r="BJ226" s="224"/>
      <c r="BK226" s="224"/>
      <c r="BL226" s="223"/>
      <c r="BM226" s="224"/>
      <c r="BN226" s="223"/>
      <c r="BO226" s="223"/>
      <c r="BP226" s="223"/>
      <c r="BQ226" s="223"/>
      <c r="BR226" s="223"/>
      <c r="BS226" s="224"/>
      <c r="BT226" s="219"/>
      <c r="BU226" s="229"/>
      <c r="BV226" s="219"/>
      <c r="BW226" s="219"/>
      <c r="BX226" s="224"/>
      <c r="BY226" s="224"/>
      <c r="BZ226" s="230"/>
      <c r="CA226" s="229"/>
      <c r="CB226" s="230"/>
      <c r="CC226" s="230"/>
      <c r="CD226" s="230"/>
    </row>
    <row r="227" spans="1:82" ht="75" x14ac:dyDescent="0.25">
      <c r="A227" s="279">
        <v>705615</v>
      </c>
      <c r="B227" s="280" t="s">
        <v>2133</v>
      </c>
      <c r="C227" s="280" t="s">
        <v>128</v>
      </c>
      <c r="D227" s="280" t="s">
        <v>4508</v>
      </c>
      <c r="E227" s="280" t="s">
        <v>183</v>
      </c>
      <c r="F227" s="281">
        <v>36161</v>
      </c>
      <c r="G227" s="280" t="s">
        <v>4509</v>
      </c>
      <c r="H227" s="280" t="s">
        <v>1290</v>
      </c>
      <c r="I227" s="280" t="s">
        <v>467</v>
      </c>
      <c r="J227" s="280" t="s">
        <v>216</v>
      </c>
      <c r="K227" s="279">
        <v>2017</v>
      </c>
      <c r="L227" s="280" t="s">
        <v>213</v>
      </c>
      <c r="M227" s="280" t="s">
        <v>240</v>
      </c>
      <c r="N227" s="280" t="s">
        <v>240</v>
      </c>
      <c r="O227" s="280"/>
      <c r="P227" s="280"/>
      <c r="Q227" s="282">
        <v>0</v>
      </c>
      <c r="R227" s="279">
        <v>0</v>
      </c>
      <c r="S227" s="280" t="s">
        <v>3769</v>
      </c>
      <c r="T227" s="280" t="s">
        <v>2867</v>
      </c>
      <c r="U227" s="280" t="s">
        <v>2568</v>
      </c>
      <c r="V227" s="280" t="s">
        <v>2766</v>
      </c>
      <c r="W227" s="280" t="s">
        <v>240</v>
      </c>
      <c r="X227" s="280" t="s">
        <v>240</v>
      </c>
      <c r="Y227" s="280" t="s">
        <v>240</v>
      </c>
      <c r="Z227" s="280" t="s">
        <v>240</v>
      </c>
      <c r="AA227" s="280" t="s">
        <v>240</v>
      </c>
      <c r="AB227" s="280" t="s">
        <v>240</v>
      </c>
      <c r="AC227" s="280" t="s">
        <v>240</v>
      </c>
      <c r="AD227" s="280" t="s">
        <v>4495</v>
      </c>
      <c r="AE227" s="280"/>
      <c r="AF227" s="280" t="s">
        <v>240</v>
      </c>
      <c r="AG227" s="280" t="s">
        <v>262</v>
      </c>
      <c r="AH227" s="280" t="s">
        <v>5190</v>
      </c>
      <c r="AI227" s="280" t="s">
        <v>240</v>
      </c>
      <c r="AJ227" s="279">
        <v>705615</v>
      </c>
      <c r="AP227" s="223"/>
      <c r="AQ227" s="224"/>
      <c r="AR227" s="224"/>
      <c r="AS227" s="224"/>
      <c r="AT227" s="224"/>
      <c r="AU227" s="231"/>
      <c r="AV227" s="224"/>
      <c r="AW227" s="224"/>
      <c r="AX227" s="224"/>
      <c r="AY227" s="224"/>
      <c r="AZ227" s="223"/>
      <c r="BA227" s="224"/>
      <c r="BB227" s="224"/>
      <c r="BC227" s="224"/>
      <c r="BD227" s="224"/>
      <c r="BE227" s="224"/>
      <c r="BF227" s="227"/>
      <c r="BG227" s="224"/>
      <c r="BH227" s="224"/>
      <c r="BI227" s="224"/>
      <c r="BJ227" s="224"/>
      <c r="BK227" s="224"/>
      <c r="BL227" s="224"/>
      <c r="BM227" s="224"/>
      <c r="BN227" s="224"/>
      <c r="BO227" s="224"/>
      <c r="BP227" s="224"/>
      <c r="BQ227" s="224"/>
      <c r="BR227" s="224"/>
      <c r="BS227" s="228"/>
      <c r="BT227" s="224"/>
      <c r="BU227" s="229"/>
      <c r="BV227" s="223"/>
      <c r="BW227" s="224"/>
      <c r="BX227" s="224"/>
      <c r="BY227" s="224"/>
      <c r="BZ227"/>
      <c r="CA227" s="229"/>
      <c r="CB227"/>
      <c r="CC227"/>
      <c r="CD227"/>
    </row>
    <row r="228" spans="1:82" ht="30" x14ac:dyDescent="0.25">
      <c r="A228" s="279">
        <v>705651</v>
      </c>
      <c r="B228" s="280" t="s">
        <v>735</v>
      </c>
      <c r="C228" s="280" t="s">
        <v>86</v>
      </c>
      <c r="D228" s="280" t="s">
        <v>240</v>
      </c>
      <c r="E228" s="280" t="s">
        <v>240</v>
      </c>
      <c r="F228" s="288"/>
      <c r="G228" s="280" t="s">
        <v>240</v>
      </c>
      <c r="H228" s="280" t="s">
        <v>240</v>
      </c>
      <c r="I228" s="280" t="s">
        <v>262</v>
      </c>
      <c r="J228" s="280" t="s">
        <v>240</v>
      </c>
      <c r="K228" s="288"/>
      <c r="L228" s="280" t="s">
        <v>240</v>
      </c>
      <c r="M228" s="280" t="s">
        <v>240</v>
      </c>
      <c r="N228" s="280" t="s">
        <v>240</v>
      </c>
      <c r="O228" s="280" t="str">
        <f>IFERROR(VLOOKUP(A228,'[1]معالجة التسجيل'!A$2:CW$514,101,0),"")</f>
        <v/>
      </c>
      <c r="P228" s="280"/>
      <c r="Q228" s="282">
        <v>0</v>
      </c>
      <c r="R228" s="288"/>
      <c r="S228" s="280" t="s">
        <v>240</v>
      </c>
      <c r="T228" s="280" t="s">
        <v>240</v>
      </c>
      <c r="U228" s="280" t="s">
        <v>240</v>
      </c>
      <c r="V228" s="280" t="s">
        <v>240</v>
      </c>
      <c r="W228" s="280" t="s">
        <v>240</v>
      </c>
      <c r="X228" s="280" t="s">
        <v>240</v>
      </c>
      <c r="Y228" s="280" t="s">
        <v>240</v>
      </c>
      <c r="Z228" s="280" t="s">
        <v>2044</v>
      </c>
      <c r="AA228" s="280" t="s">
        <v>2044</v>
      </c>
      <c r="AB228" s="280" t="s">
        <v>2044</v>
      </c>
      <c r="AC228" s="280" t="s">
        <v>2044</v>
      </c>
      <c r="AD228" s="280" t="s">
        <v>240</v>
      </c>
      <c r="AE228" s="280" t="str">
        <f>IFERROR(VLOOKUP(A228,ورقة4!A$1:AZ$2000,51,0),"")</f>
        <v>م</v>
      </c>
      <c r="AF228" s="280" t="s">
        <v>2044</v>
      </c>
      <c r="AG228" s="280" t="s">
        <v>262</v>
      </c>
      <c r="AH228" s="280" t="s">
        <v>5190</v>
      </c>
      <c r="AI228" s="280" t="s">
        <v>240</v>
      </c>
      <c r="AJ228" s="279">
        <v>705651</v>
      </c>
      <c r="AP228" s="223"/>
      <c r="AQ228" s="224"/>
      <c r="AR228" s="224"/>
      <c r="AS228" s="224"/>
      <c r="AT228" s="224"/>
      <c r="AU228" s="231"/>
      <c r="AV228" s="224"/>
      <c r="AW228" s="224"/>
      <c r="AX228" s="224"/>
      <c r="AY228" s="224"/>
      <c r="AZ228" s="223"/>
      <c r="BA228" s="224"/>
      <c r="BB228" s="219"/>
      <c r="BC228" s="219"/>
      <c r="BD228" s="224"/>
      <c r="BE228" s="224"/>
      <c r="BF228" s="227"/>
      <c r="BG228" s="223"/>
      <c r="BH228" s="224"/>
      <c r="BI228" s="224"/>
      <c r="BJ228" s="224"/>
      <c r="BK228" s="224"/>
      <c r="BL228" s="223"/>
      <c r="BM228" s="224"/>
      <c r="BN228" s="223"/>
      <c r="BO228" s="223"/>
      <c r="BP228" s="223"/>
      <c r="BQ228" s="223"/>
      <c r="BR228" s="223"/>
      <c r="BS228" s="224"/>
      <c r="BT228" s="219"/>
      <c r="BU228" s="229"/>
      <c r="BV228" s="219"/>
      <c r="BW228" s="219"/>
      <c r="BX228" s="224"/>
      <c r="BY228" s="224"/>
      <c r="BZ228" s="230"/>
      <c r="CA228" s="229"/>
      <c r="CB228" s="230"/>
      <c r="CC228" s="230"/>
      <c r="CD228" s="230"/>
    </row>
    <row r="229" spans="1:82" ht="30" x14ac:dyDescent="0.25">
      <c r="A229" s="279">
        <v>705653</v>
      </c>
      <c r="B229" s="280" t="s">
        <v>1054</v>
      </c>
      <c r="C229" s="280" t="s">
        <v>65</v>
      </c>
      <c r="D229" s="280" t="s">
        <v>1322</v>
      </c>
      <c r="E229" s="280" t="s">
        <v>184</v>
      </c>
      <c r="F229" s="289">
        <v>33729</v>
      </c>
      <c r="G229" s="280" t="s">
        <v>1354</v>
      </c>
      <c r="H229" s="280" t="s">
        <v>1290</v>
      </c>
      <c r="I229" s="280" t="s">
        <v>262</v>
      </c>
      <c r="J229" s="280" t="s">
        <v>214</v>
      </c>
      <c r="K229" s="290">
        <v>2011</v>
      </c>
      <c r="L229" s="280" t="s">
        <v>215</v>
      </c>
      <c r="M229" s="280" t="s">
        <v>240</v>
      </c>
      <c r="N229" s="280" t="s">
        <v>240</v>
      </c>
      <c r="O229" s="280" t="str">
        <f>IFERROR(VLOOKUP(A229,'[1]معالجة التسجيل'!A$2:CW$514,101,0),"")</f>
        <v/>
      </c>
      <c r="P229" s="280"/>
      <c r="Q229" s="282">
        <v>0</v>
      </c>
      <c r="R229" s="282"/>
      <c r="S229" s="280" t="s">
        <v>3270</v>
      </c>
      <c r="T229" s="280" t="s">
        <v>2569</v>
      </c>
      <c r="U229" s="280" t="s">
        <v>3029</v>
      </c>
      <c r="V229" s="280" t="s">
        <v>2552</v>
      </c>
      <c r="W229" s="280" t="s">
        <v>240</v>
      </c>
      <c r="X229" s="280" t="s">
        <v>240</v>
      </c>
      <c r="Y229" s="280" t="s">
        <v>240</v>
      </c>
      <c r="Z229" s="280" t="s">
        <v>240</v>
      </c>
      <c r="AA229" s="280" t="s">
        <v>240</v>
      </c>
      <c r="AB229" s="280" t="s">
        <v>240</v>
      </c>
      <c r="AC229" s="280" t="s">
        <v>2044</v>
      </c>
      <c r="AD229" s="280" t="s">
        <v>240</v>
      </c>
      <c r="AE229" s="280" t="str">
        <f>IFERROR(VLOOKUP(A229,ورقة4!A$1:AZ$2000,51,0),"")</f>
        <v>م</v>
      </c>
      <c r="AF229" s="280" t="s">
        <v>2044</v>
      </c>
      <c r="AG229" s="280" t="s">
        <v>262</v>
      </c>
      <c r="AH229" s="280" t="s">
        <v>240</v>
      </c>
      <c r="AI229" s="280" t="s">
        <v>240</v>
      </c>
      <c r="AJ229" s="279">
        <v>705653</v>
      </c>
      <c r="AP229" s="223"/>
      <c r="AQ229" s="224"/>
      <c r="AR229" s="224"/>
      <c r="AS229" s="224"/>
      <c r="AT229" s="224"/>
      <c r="AU229" s="231"/>
      <c r="AV229" s="224"/>
      <c r="AW229" s="224"/>
      <c r="AX229" s="224"/>
      <c r="AY229" s="224"/>
      <c r="AZ229" s="223"/>
      <c r="BA229" s="224"/>
      <c r="BB229" s="219"/>
      <c r="BC229" s="219"/>
      <c r="BD229" s="224"/>
      <c r="BE229" s="224"/>
      <c r="BF229" s="227"/>
      <c r="BG229" s="223"/>
      <c r="BH229" s="224"/>
      <c r="BI229" s="224"/>
      <c r="BJ229" s="224"/>
      <c r="BK229" s="224"/>
      <c r="BL229" s="223"/>
      <c r="BM229" s="224"/>
      <c r="BN229" s="223"/>
      <c r="BO229" s="223"/>
      <c r="BP229" s="223"/>
      <c r="BQ229" s="223"/>
      <c r="BR229" s="223"/>
      <c r="BS229" s="224"/>
      <c r="BT229" s="219"/>
      <c r="BU229" s="229"/>
      <c r="BV229" s="219"/>
      <c r="BW229" s="219"/>
      <c r="BX229" s="224"/>
      <c r="BY229" s="224"/>
      <c r="BZ229" s="230"/>
      <c r="CA229" s="229"/>
      <c r="CB229" s="230"/>
      <c r="CC229" s="230"/>
      <c r="CD229" s="230"/>
    </row>
    <row r="230" spans="1:82" ht="45" x14ac:dyDescent="0.25">
      <c r="A230" s="279">
        <v>705660</v>
      </c>
      <c r="B230" s="280" t="s">
        <v>1055</v>
      </c>
      <c r="C230" s="280" t="s">
        <v>118</v>
      </c>
      <c r="D230" s="280" t="s">
        <v>1818</v>
      </c>
      <c r="E230" s="280" t="s">
        <v>184</v>
      </c>
      <c r="F230" s="281">
        <v>35065</v>
      </c>
      <c r="G230" s="280" t="s">
        <v>1509</v>
      </c>
      <c r="H230" s="280" t="s">
        <v>1290</v>
      </c>
      <c r="I230" s="280" t="s">
        <v>262</v>
      </c>
      <c r="J230" s="280" t="s">
        <v>216</v>
      </c>
      <c r="K230" s="279">
        <v>2013</v>
      </c>
      <c r="L230" s="280" t="s">
        <v>231</v>
      </c>
      <c r="M230" s="280" t="s">
        <v>240</v>
      </c>
      <c r="N230" s="280" t="s">
        <v>240</v>
      </c>
      <c r="O230" s="280" t="str">
        <f>IFERROR(VLOOKUP(A230,'[1]معالجة التسجيل'!A$2:CW$514,101,0),"")</f>
        <v/>
      </c>
      <c r="P230" s="280"/>
      <c r="Q230" s="282">
        <v>0</v>
      </c>
      <c r="R230" s="288"/>
      <c r="S230" s="280" t="s">
        <v>3057</v>
      </c>
      <c r="T230" s="280" t="s">
        <v>3058</v>
      </c>
      <c r="U230" s="280" t="s">
        <v>3059</v>
      </c>
      <c r="V230" s="280" t="s">
        <v>3060</v>
      </c>
      <c r="W230" s="280" t="s">
        <v>240</v>
      </c>
      <c r="X230" s="280" t="s">
        <v>240</v>
      </c>
      <c r="Y230" s="280" t="s">
        <v>240</v>
      </c>
      <c r="Z230" s="280" t="s">
        <v>240</v>
      </c>
      <c r="AA230" s="280" t="s">
        <v>240</v>
      </c>
      <c r="AB230" s="280" t="s">
        <v>240</v>
      </c>
      <c r="AC230" s="280" t="s">
        <v>240</v>
      </c>
      <c r="AD230" s="280" t="s">
        <v>240</v>
      </c>
      <c r="AE230" s="280" t="str">
        <f>IFERROR(VLOOKUP(A230,ورقة4!A$1:AZ$2000,51,0),"")</f>
        <v>م</v>
      </c>
      <c r="AF230" s="280" t="s">
        <v>2044</v>
      </c>
      <c r="AG230" s="280" t="s">
        <v>262</v>
      </c>
      <c r="AH230" s="280" t="s">
        <v>240</v>
      </c>
      <c r="AI230" s="280" t="s">
        <v>240</v>
      </c>
      <c r="AJ230" s="279">
        <v>705660</v>
      </c>
      <c r="AP230" s="223"/>
      <c r="AQ230" s="224"/>
      <c r="AR230" s="224"/>
      <c r="AS230" s="224"/>
      <c r="AT230" s="224"/>
      <c r="AU230" s="232"/>
      <c r="AV230" s="224"/>
      <c r="AW230" s="224"/>
      <c r="AX230" s="224"/>
      <c r="AY230" s="224"/>
      <c r="AZ230" s="232"/>
      <c r="BA230" s="224"/>
      <c r="BB230" s="224"/>
      <c r="BC230" s="224"/>
      <c r="BD230" s="224"/>
      <c r="BE230" s="224"/>
      <c r="BF230" s="227"/>
      <c r="BG230" s="224"/>
      <c r="BH230" s="224"/>
      <c r="BI230" s="224"/>
      <c r="BJ230" s="224"/>
      <c r="BK230" s="224"/>
      <c r="BL230" s="224"/>
      <c r="BM230" s="224"/>
      <c r="BN230" s="224"/>
      <c r="BO230" s="224"/>
      <c r="BP230" s="224"/>
      <c r="BQ230" s="224"/>
      <c r="BR230" s="224"/>
      <c r="BS230" s="228"/>
      <c r="BT230" s="224"/>
      <c r="BU230" s="229"/>
      <c r="BV230" s="223"/>
      <c r="BW230" s="224"/>
      <c r="BX230" s="224"/>
      <c r="BY230" s="224"/>
      <c r="BZ230"/>
      <c r="CA230" s="229"/>
      <c r="CB230"/>
      <c r="CC230"/>
      <c r="CD230"/>
    </row>
    <row r="231" spans="1:82" ht="45" x14ac:dyDescent="0.25">
      <c r="A231" s="279">
        <v>705665</v>
      </c>
      <c r="B231" s="280" t="s">
        <v>593</v>
      </c>
      <c r="C231" s="280" t="s">
        <v>266</v>
      </c>
      <c r="D231" s="280" t="s">
        <v>1298</v>
      </c>
      <c r="E231" s="280" t="s">
        <v>183</v>
      </c>
      <c r="F231" s="281">
        <v>30682</v>
      </c>
      <c r="G231" s="280" t="s">
        <v>1337</v>
      </c>
      <c r="H231" s="280" t="s">
        <v>1290</v>
      </c>
      <c r="I231" s="280" t="s">
        <v>466</v>
      </c>
      <c r="J231" s="280" t="s">
        <v>214</v>
      </c>
      <c r="K231" s="279">
        <v>2002</v>
      </c>
      <c r="L231" s="280" t="s">
        <v>215</v>
      </c>
      <c r="M231" s="280" t="s">
        <v>240</v>
      </c>
      <c r="N231" s="280" t="s">
        <v>240</v>
      </c>
      <c r="O231" s="280"/>
      <c r="P231" s="280"/>
      <c r="Q231" s="282">
        <v>0</v>
      </c>
      <c r="R231" s="282"/>
      <c r="S231" s="280" t="s">
        <v>3770</v>
      </c>
      <c r="T231" s="280" t="s">
        <v>3771</v>
      </c>
      <c r="U231" s="280" t="s">
        <v>3648</v>
      </c>
      <c r="V231" s="280" t="s">
        <v>3387</v>
      </c>
      <c r="W231" s="280" t="s">
        <v>240</v>
      </c>
      <c r="X231" s="280" t="s">
        <v>240</v>
      </c>
      <c r="Y231" s="280" t="s">
        <v>240</v>
      </c>
      <c r="Z231" s="280" t="s">
        <v>240</v>
      </c>
      <c r="AA231" s="280" t="s">
        <v>240</v>
      </c>
      <c r="AB231" s="280" t="s">
        <v>240</v>
      </c>
      <c r="AC231" s="280" t="s">
        <v>240</v>
      </c>
      <c r="AD231" s="280" t="s">
        <v>240</v>
      </c>
      <c r="AE231" s="280"/>
      <c r="AF231" s="280" t="s">
        <v>240</v>
      </c>
      <c r="AG231" s="280" t="s">
        <v>466</v>
      </c>
      <c r="AH231" s="280" t="s">
        <v>240</v>
      </c>
      <c r="AI231" s="280" t="s">
        <v>240</v>
      </c>
      <c r="AJ231" s="279">
        <v>705665</v>
      </c>
      <c r="AP231" s="223"/>
      <c r="AQ231" s="224"/>
      <c r="AR231" s="224"/>
      <c r="AS231" s="224"/>
      <c r="AT231" s="224"/>
      <c r="AU231" s="225"/>
      <c r="AV231" s="224"/>
      <c r="AW231" s="224"/>
      <c r="AX231" s="224"/>
      <c r="AY231" s="224"/>
      <c r="AZ231" s="226"/>
      <c r="BA231" s="224"/>
      <c r="BB231" s="219"/>
      <c r="BC231" s="219"/>
      <c r="BD231" s="224"/>
      <c r="BE231" s="224"/>
      <c r="BF231" s="227"/>
      <c r="BG231" s="223"/>
      <c r="BH231" s="224"/>
      <c r="BI231" s="224"/>
      <c r="BJ231" s="224"/>
      <c r="BK231" s="224"/>
      <c r="BL231" s="223"/>
      <c r="BM231" s="224"/>
      <c r="BN231" s="223"/>
      <c r="BO231" s="223"/>
      <c r="BP231" s="223"/>
      <c r="BQ231" s="223"/>
      <c r="BR231" s="223"/>
      <c r="BS231" s="224"/>
      <c r="BT231" s="219"/>
      <c r="BU231" s="229"/>
      <c r="BV231" s="219"/>
      <c r="BW231" s="219"/>
      <c r="BX231" s="224"/>
      <c r="BY231" s="224"/>
      <c r="BZ231" s="230"/>
      <c r="CA231" s="229"/>
      <c r="CB231" s="230"/>
      <c r="CC231" s="230"/>
      <c r="CD231" s="230"/>
    </row>
    <row r="232" spans="1:82" ht="45" x14ac:dyDescent="0.25">
      <c r="A232" s="279">
        <v>705685</v>
      </c>
      <c r="B232" s="280" t="s">
        <v>1056</v>
      </c>
      <c r="C232" s="280" t="s">
        <v>88</v>
      </c>
      <c r="D232" s="280" t="s">
        <v>1408</v>
      </c>
      <c r="E232" s="280" t="s">
        <v>183</v>
      </c>
      <c r="F232" s="281">
        <v>32674</v>
      </c>
      <c r="G232" s="280" t="s">
        <v>213</v>
      </c>
      <c r="H232" s="280" t="s">
        <v>1290</v>
      </c>
      <c r="I232" s="280" t="s">
        <v>261</v>
      </c>
      <c r="J232" s="280" t="s">
        <v>216</v>
      </c>
      <c r="K232" s="279">
        <v>2009</v>
      </c>
      <c r="L232" s="280" t="s">
        <v>213</v>
      </c>
      <c r="M232" s="280" t="s">
        <v>240</v>
      </c>
      <c r="N232" s="280" t="s">
        <v>240</v>
      </c>
      <c r="O232" s="280" t="str">
        <f>IFERROR(VLOOKUP(A232,'[1]معالجة التسجيل'!A$2:CW$514,101,0),"")</f>
        <v/>
      </c>
      <c r="P232" s="280"/>
      <c r="Q232" s="282">
        <v>0</v>
      </c>
      <c r="R232" s="288"/>
      <c r="S232" s="280" t="s">
        <v>3772</v>
      </c>
      <c r="T232" s="280" t="s">
        <v>3773</v>
      </c>
      <c r="U232" s="280" t="s">
        <v>3774</v>
      </c>
      <c r="V232" s="280" t="s">
        <v>2531</v>
      </c>
      <c r="W232" s="280" t="s">
        <v>240</v>
      </c>
      <c r="X232" s="280" t="s">
        <v>240</v>
      </c>
      <c r="Y232" s="280" t="s">
        <v>240</v>
      </c>
      <c r="Z232" s="280" t="s">
        <v>240</v>
      </c>
      <c r="AA232" s="280" t="s">
        <v>240</v>
      </c>
      <c r="AB232" s="280" t="s">
        <v>240</v>
      </c>
      <c r="AC232" s="280" t="s">
        <v>240</v>
      </c>
      <c r="AD232" s="280" t="s">
        <v>240</v>
      </c>
      <c r="AE232" s="280" t="str">
        <f>IFERROR(VLOOKUP(A232,ورقة4!A$1:AZ$2000,51,0),"")</f>
        <v>م</v>
      </c>
      <c r="AF232" s="280" t="s">
        <v>240</v>
      </c>
      <c r="AG232" s="280" t="s">
        <v>261</v>
      </c>
      <c r="AH232" s="280" t="s">
        <v>5190</v>
      </c>
      <c r="AI232" s="280" t="s">
        <v>240</v>
      </c>
      <c r="AJ232" s="279">
        <v>705685</v>
      </c>
      <c r="AP232" s="223"/>
      <c r="AQ232" s="224"/>
      <c r="AR232" s="224"/>
      <c r="AS232" s="224"/>
      <c r="AT232" s="224"/>
      <c r="AU232" s="231"/>
      <c r="AV232" s="224"/>
      <c r="AW232" s="224"/>
      <c r="AX232" s="224"/>
      <c r="AY232" s="224"/>
      <c r="AZ232" s="223"/>
      <c r="BA232" s="224"/>
      <c r="BB232" s="224"/>
      <c r="BC232" s="224"/>
      <c r="BD232" s="224"/>
      <c r="BE232" s="224"/>
      <c r="BF232" s="227"/>
      <c r="BG232" s="224"/>
      <c r="BH232" s="224"/>
      <c r="BI232" s="224"/>
      <c r="BJ232" s="224"/>
      <c r="BK232" s="224"/>
      <c r="BL232" s="224"/>
      <c r="BM232" s="224"/>
      <c r="BN232" s="224"/>
      <c r="BO232" s="224"/>
      <c r="BP232" s="224"/>
      <c r="BQ232" s="224"/>
      <c r="BR232" s="224"/>
      <c r="BS232" s="228"/>
      <c r="BT232" s="224"/>
      <c r="BU232" s="229"/>
      <c r="BV232" s="223"/>
      <c r="BW232" s="224"/>
      <c r="BX232" s="224"/>
      <c r="BY232" s="224"/>
      <c r="BZ232"/>
      <c r="CA232" s="229"/>
      <c r="CB232"/>
      <c r="CC232"/>
      <c r="CD232"/>
    </row>
    <row r="233" spans="1:82" ht="30" x14ac:dyDescent="0.25">
      <c r="A233" s="279">
        <v>705698</v>
      </c>
      <c r="B233" s="280" t="s">
        <v>680</v>
      </c>
      <c r="C233" s="280" t="s">
        <v>100</v>
      </c>
      <c r="D233" s="280" t="s">
        <v>1720</v>
      </c>
      <c r="E233" s="280" t="s">
        <v>184</v>
      </c>
      <c r="F233" s="281">
        <v>33456</v>
      </c>
      <c r="G233" s="280" t="s">
        <v>213</v>
      </c>
      <c r="H233" s="280" t="s">
        <v>1290</v>
      </c>
      <c r="I233" s="280" t="s">
        <v>262</v>
      </c>
      <c r="J233" s="280" t="s">
        <v>216</v>
      </c>
      <c r="K233" s="279">
        <v>2009</v>
      </c>
      <c r="L233" s="280" t="s">
        <v>213</v>
      </c>
      <c r="M233" s="280" t="s">
        <v>240</v>
      </c>
      <c r="N233" s="280" t="s">
        <v>240</v>
      </c>
      <c r="O233" s="280"/>
      <c r="P233" s="280"/>
      <c r="Q233" s="282">
        <v>0</v>
      </c>
      <c r="R233" s="282"/>
      <c r="S233" s="280" t="s">
        <v>3775</v>
      </c>
      <c r="T233" s="280" t="s">
        <v>2640</v>
      </c>
      <c r="U233" s="280" t="s">
        <v>2955</v>
      </c>
      <c r="V233" s="280" t="s">
        <v>2672</v>
      </c>
      <c r="W233" s="280" t="s">
        <v>240</v>
      </c>
      <c r="X233" s="280" t="s">
        <v>240</v>
      </c>
      <c r="Y233" s="280" t="s">
        <v>240</v>
      </c>
      <c r="Z233" s="280" t="s">
        <v>240</v>
      </c>
      <c r="AA233" s="280" t="s">
        <v>240</v>
      </c>
      <c r="AB233" s="280" t="s">
        <v>240</v>
      </c>
      <c r="AC233" s="280" t="s">
        <v>240</v>
      </c>
      <c r="AD233" s="280" t="s">
        <v>240</v>
      </c>
      <c r="AE233" s="280"/>
      <c r="AF233" s="280" t="s">
        <v>240</v>
      </c>
      <c r="AG233" s="280" t="s">
        <v>468</v>
      </c>
      <c r="AH233" s="280" t="s">
        <v>240</v>
      </c>
      <c r="AI233" s="280" t="s">
        <v>5194</v>
      </c>
      <c r="AJ233" s="279">
        <v>705698</v>
      </c>
      <c r="AP233" s="223"/>
      <c r="AQ233" s="224"/>
      <c r="AR233" s="224"/>
      <c r="AS233" s="224"/>
      <c r="AT233" s="224"/>
      <c r="AU233" s="227"/>
      <c r="AV233" s="224"/>
      <c r="AW233" s="224"/>
      <c r="AX233" s="224"/>
      <c r="AY233" s="224"/>
      <c r="AZ233" s="227"/>
      <c r="BA233" s="224"/>
      <c r="BB233" s="224"/>
      <c r="BC233" s="224"/>
      <c r="BD233" s="224"/>
      <c r="BE233" s="224"/>
      <c r="BF233" s="227"/>
      <c r="BG233" s="224"/>
      <c r="BH233" s="224"/>
      <c r="BI233" s="224"/>
      <c r="BJ233" s="224"/>
      <c r="BK233" s="224"/>
      <c r="BL233" s="224"/>
      <c r="BM233" s="224"/>
      <c r="BN233" s="224"/>
      <c r="BO233" s="224"/>
      <c r="BP233" s="224"/>
      <c r="BQ233" s="224"/>
      <c r="BR233" s="224"/>
      <c r="BS233" s="228"/>
      <c r="BT233" s="224"/>
      <c r="BU233" s="229"/>
      <c r="BV233" s="223"/>
      <c r="BW233" s="224"/>
      <c r="BX233" s="224"/>
      <c r="BY233" s="224"/>
      <c r="BZ233"/>
      <c r="CA233" s="229"/>
      <c r="CB233"/>
      <c r="CC233"/>
      <c r="CD233"/>
    </row>
    <row r="234" spans="1:82" ht="30" x14ac:dyDescent="0.25">
      <c r="A234" s="279">
        <v>705704</v>
      </c>
      <c r="B234" s="280" t="s">
        <v>1057</v>
      </c>
      <c r="C234" s="280" t="s">
        <v>202</v>
      </c>
      <c r="D234" s="280" t="s">
        <v>1510</v>
      </c>
      <c r="E234" s="280" t="s">
        <v>184</v>
      </c>
      <c r="F234" s="281">
        <v>33979</v>
      </c>
      <c r="G234" s="280" t="s">
        <v>1324</v>
      </c>
      <c r="H234" s="280" t="s">
        <v>1290</v>
      </c>
      <c r="I234" s="280" t="s">
        <v>262</v>
      </c>
      <c r="J234" s="280" t="s">
        <v>216</v>
      </c>
      <c r="K234" s="279">
        <v>2011</v>
      </c>
      <c r="L234" s="280" t="s">
        <v>215</v>
      </c>
      <c r="M234" s="280" t="s">
        <v>240</v>
      </c>
      <c r="N234" s="280" t="s">
        <v>240</v>
      </c>
      <c r="O234" s="280" t="str">
        <f>IFERROR(VLOOKUP(A234,'[1]معالجة التسجيل'!A$2:CW$514,101,0),"")</f>
        <v/>
      </c>
      <c r="P234" s="280"/>
      <c r="Q234" s="282">
        <v>0</v>
      </c>
      <c r="R234" s="288"/>
      <c r="S234" s="280" t="s">
        <v>3016</v>
      </c>
      <c r="T234" s="280" t="s">
        <v>3017</v>
      </c>
      <c r="U234" s="280" t="s">
        <v>3018</v>
      </c>
      <c r="V234" s="280" t="s">
        <v>3019</v>
      </c>
      <c r="W234" s="280" t="s">
        <v>240</v>
      </c>
      <c r="X234" s="280" t="s">
        <v>240</v>
      </c>
      <c r="Y234" s="280" t="s">
        <v>240</v>
      </c>
      <c r="Z234" s="280" t="s">
        <v>240</v>
      </c>
      <c r="AA234" s="280" t="s">
        <v>240</v>
      </c>
      <c r="AB234" s="280" t="s">
        <v>240</v>
      </c>
      <c r="AC234" s="280" t="s">
        <v>2044</v>
      </c>
      <c r="AD234" s="280" t="s">
        <v>240</v>
      </c>
      <c r="AE234" s="280" t="str">
        <f>IFERROR(VLOOKUP(A234,ورقة4!A$1:AZ$2000,51,0),"")</f>
        <v>م</v>
      </c>
      <c r="AF234" s="280" t="s">
        <v>2044</v>
      </c>
      <c r="AG234" s="280" t="s">
        <v>262</v>
      </c>
      <c r="AH234" s="280" t="s">
        <v>5190</v>
      </c>
      <c r="AI234" s="280" t="s">
        <v>240</v>
      </c>
      <c r="AJ234" s="279">
        <v>705704</v>
      </c>
      <c r="AP234" s="223"/>
      <c r="AQ234" s="224"/>
      <c r="AR234" s="224"/>
      <c r="AS234" s="224"/>
      <c r="AT234" s="224"/>
      <c r="AU234" s="231"/>
      <c r="AV234" s="224"/>
      <c r="AW234" s="224"/>
      <c r="AX234" s="224"/>
      <c r="AY234" s="224"/>
      <c r="AZ234" s="223"/>
      <c r="BA234" s="224"/>
      <c r="BB234" s="219"/>
      <c r="BC234" s="219"/>
      <c r="BD234" s="224"/>
      <c r="BE234" s="224"/>
      <c r="BF234" s="227"/>
      <c r="BG234" s="223"/>
      <c r="BH234" s="224"/>
      <c r="BI234" s="224"/>
      <c r="BJ234" s="224"/>
      <c r="BK234" s="224"/>
      <c r="BL234" s="223"/>
      <c r="BM234" s="224"/>
      <c r="BN234" s="223"/>
      <c r="BO234" s="223"/>
      <c r="BP234" s="223"/>
      <c r="BQ234" s="223"/>
      <c r="BR234" s="223"/>
      <c r="BS234" s="224"/>
      <c r="BT234" s="219"/>
      <c r="BU234" s="229"/>
      <c r="BV234" s="219"/>
      <c r="BW234" s="219"/>
      <c r="BX234" s="224"/>
      <c r="BY234" s="224"/>
      <c r="BZ234" s="230"/>
      <c r="CA234" s="229"/>
      <c r="CB234" s="230"/>
      <c r="CC234" s="230"/>
      <c r="CD234" s="230"/>
    </row>
    <row r="235" spans="1:82" ht="30" x14ac:dyDescent="0.25">
      <c r="A235" s="279">
        <v>705707</v>
      </c>
      <c r="B235" s="280" t="s">
        <v>549</v>
      </c>
      <c r="C235" s="280" t="s">
        <v>356</v>
      </c>
      <c r="D235" s="280" t="s">
        <v>1460</v>
      </c>
      <c r="E235" s="280" t="s">
        <v>184</v>
      </c>
      <c r="F235" s="281">
        <v>29240</v>
      </c>
      <c r="G235" s="280" t="s">
        <v>1511</v>
      </c>
      <c r="H235" s="280" t="s">
        <v>1290</v>
      </c>
      <c r="I235" s="280" t="s">
        <v>262</v>
      </c>
      <c r="J235" s="280" t="s">
        <v>216</v>
      </c>
      <c r="K235" s="279">
        <v>2003</v>
      </c>
      <c r="L235" s="280" t="s">
        <v>229</v>
      </c>
      <c r="M235" s="280" t="s">
        <v>240</v>
      </c>
      <c r="N235" s="280" t="s">
        <v>240</v>
      </c>
      <c r="O235" s="280" t="str">
        <f>IFERROR(VLOOKUP(A235,'[1]معالجة التسجيل'!A$2:CW$514,101,0),"")</f>
        <v/>
      </c>
      <c r="P235" s="280"/>
      <c r="Q235" s="282">
        <v>0</v>
      </c>
      <c r="R235" s="288"/>
      <c r="S235" s="280" t="s">
        <v>240</v>
      </c>
      <c r="T235" s="280" t="s">
        <v>240</v>
      </c>
      <c r="U235" s="280" t="s">
        <v>240</v>
      </c>
      <c r="V235" s="280" t="s">
        <v>240</v>
      </c>
      <c r="W235" s="280" t="s">
        <v>240</v>
      </c>
      <c r="X235" s="280" t="s">
        <v>240</v>
      </c>
      <c r="Y235" s="280" t="s">
        <v>240</v>
      </c>
      <c r="Z235" s="280" t="s">
        <v>240</v>
      </c>
      <c r="AA235" s="280" t="s">
        <v>240</v>
      </c>
      <c r="AB235" s="280" t="s">
        <v>240</v>
      </c>
      <c r="AC235" s="280" t="s">
        <v>240</v>
      </c>
      <c r="AD235" s="280" t="s">
        <v>240</v>
      </c>
      <c r="AE235" s="280" t="str">
        <f>IFERROR(VLOOKUP(A235,ورقة4!A$1:AZ$2000,51,0),"")</f>
        <v>م</v>
      </c>
      <c r="AF235" s="280" t="s">
        <v>2044</v>
      </c>
      <c r="AG235" s="280" t="s">
        <v>262</v>
      </c>
      <c r="AH235" s="280" t="s">
        <v>240</v>
      </c>
      <c r="AI235" s="280" t="s">
        <v>240</v>
      </c>
      <c r="AJ235" s="279">
        <v>705707</v>
      </c>
      <c r="AP235" s="223"/>
      <c r="AQ235" s="224"/>
      <c r="AR235" s="224"/>
      <c r="AS235" s="224"/>
      <c r="AT235" s="224"/>
      <c r="AU235" s="225"/>
      <c r="AV235" s="224"/>
      <c r="AW235" s="224"/>
      <c r="AX235" s="224"/>
      <c r="AY235" s="224"/>
      <c r="AZ235" s="226"/>
      <c r="BA235" s="224"/>
      <c r="BB235" s="224"/>
      <c r="BC235" s="224"/>
      <c r="BD235" s="224"/>
      <c r="BE235" s="224"/>
      <c r="BF235" s="227"/>
      <c r="BG235" s="224"/>
      <c r="BH235" s="224"/>
      <c r="BI235" s="224"/>
      <c r="BJ235" s="224"/>
      <c r="BK235" s="224"/>
      <c r="BL235" s="224"/>
      <c r="BM235" s="224"/>
      <c r="BN235" s="224"/>
      <c r="BO235" s="224"/>
      <c r="BP235" s="224"/>
      <c r="BQ235" s="224"/>
      <c r="BR235" s="224"/>
      <c r="BS235" s="228"/>
      <c r="BT235" s="224"/>
      <c r="BU235" s="229"/>
      <c r="BV235" s="223"/>
      <c r="BW235" s="224"/>
      <c r="BX235" s="224"/>
      <c r="BY235" s="224"/>
      <c r="BZ235"/>
      <c r="CA235" s="229"/>
      <c r="CB235"/>
      <c r="CC235"/>
      <c r="CD235"/>
    </row>
    <row r="236" spans="1:82" ht="30" x14ac:dyDescent="0.25">
      <c r="A236" s="279">
        <v>705730</v>
      </c>
      <c r="B236" s="280" t="s">
        <v>594</v>
      </c>
      <c r="C236" s="280" t="s">
        <v>68</v>
      </c>
      <c r="D236" s="280" t="s">
        <v>1289</v>
      </c>
      <c r="E236" s="280" t="s">
        <v>183</v>
      </c>
      <c r="F236" s="281">
        <v>33305</v>
      </c>
      <c r="G236" s="280" t="s">
        <v>1512</v>
      </c>
      <c r="H236" s="280" t="s">
        <v>1290</v>
      </c>
      <c r="I236" s="280" t="s">
        <v>262</v>
      </c>
      <c r="J236" s="280" t="s">
        <v>216</v>
      </c>
      <c r="K236" s="279">
        <v>2009</v>
      </c>
      <c r="L236" s="280" t="s">
        <v>226</v>
      </c>
      <c r="M236" s="280" t="s">
        <v>240</v>
      </c>
      <c r="N236" s="280" t="s">
        <v>240</v>
      </c>
      <c r="O236" s="280"/>
      <c r="P236" s="280"/>
      <c r="Q236" s="282">
        <v>0</v>
      </c>
      <c r="R236" s="288"/>
      <c r="S236" s="280" t="s">
        <v>3776</v>
      </c>
      <c r="T236" s="280" t="s">
        <v>2656</v>
      </c>
      <c r="U236" s="280" t="s">
        <v>3269</v>
      </c>
      <c r="V236" s="280" t="s">
        <v>3777</v>
      </c>
      <c r="W236" s="280" t="s">
        <v>240</v>
      </c>
      <c r="X236" s="280" t="s">
        <v>240</v>
      </c>
      <c r="Y236" s="280" t="s">
        <v>240</v>
      </c>
      <c r="Z236" s="280" t="s">
        <v>240</v>
      </c>
      <c r="AA236" s="280" t="s">
        <v>240</v>
      </c>
      <c r="AB236" s="280" t="s">
        <v>240</v>
      </c>
      <c r="AC236" s="280" t="s">
        <v>240</v>
      </c>
      <c r="AD236" s="280" t="s">
        <v>240</v>
      </c>
      <c r="AE236" s="280"/>
      <c r="AF236" s="280" t="s">
        <v>240</v>
      </c>
      <c r="AG236" s="280" t="s">
        <v>468</v>
      </c>
      <c r="AH236" s="280" t="s">
        <v>240</v>
      </c>
      <c r="AI236" s="280" t="s">
        <v>5194</v>
      </c>
      <c r="AJ236" s="279">
        <v>705730</v>
      </c>
      <c r="AP236" s="223"/>
      <c r="AQ236" s="224"/>
      <c r="AR236" s="224"/>
      <c r="AS236" s="224"/>
      <c r="AT236" s="224"/>
      <c r="AU236" s="231"/>
      <c r="AV236" s="224"/>
      <c r="AW236" s="224"/>
      <c r="AX236" s="224"/>
      <c r="AY236" s="224"/>
      <c r="AZ236" s="223"/>
      <c r="BA236" s="224"/>
      <c r="BB236" s="219"/>
      <c r="BC236" s="219"/>
      <c r="BD236" s="224"/>
      <c r="BE236" s="224"/>
      <c r="BF236" s="227"/>
      <c r="BG236" s="223"/>
      <c r="BH236" s="224"/>
      <c r="BI236" s="224"/>
      <c r="BJ236" s="224"/>
      <c r="BK236" s="224"/>
      <c r="BL236" s="223"/>
      <c r="BM236" s="224"/>
      <c r="BN236" s="223"/>
      <c r="BO236" s="223"/>
      <c r="BP236" s="223"/>
      <c r="BQ236" s="223"/>
      <c r="BR236" s="223"/>
      <c r="BS236" s="224"/>
      <c r="BT236" s="219"/>
      <c r="BU236" s="229"/>
      <c r="BV236" s="219"/>
      <c r="BW236" s="219"/>
      <c r="BX236" s="224"/>
      <c r="BY236" s="224"/>
      <c r="BZ236" s="230"/>
      <c r="CA236" s="229"/>
      <c r="CB236" s="230"/>
      <c r="CC236" s="230"/>
      <c r="CD236" s="230"/>
    </row>
    <row r="237" spans="1:82" ht="45" x14ac:dyDescent="0.25">
      <c r="A237" s="279">
        <v>705732</v>
      </c>
      <c r="B237" s="280" t="s">
        <v>1058</v>
      </c>
      <c r="C237" s="280" t="s">
        <v>108</v>
      </c>
      <c r="D237" s="280" t="s">
        <v>1425</v>
      </c>
      <c r="E237" s="280" t="s">
        <v>184</v>
      </c>
      <c r="F237" s="281">
        <v>35081</v>
      </c>
      <c r="G237" s="280" t="s">
        <v>1513</v>
      </c>
      <c r="H237" s="280" t="s">
        <v>1290</v>
      </c>
      <c r="I237" s="280" t="s">
        <v>262</v>
      </c>
      <c r="J237" s="280" t="s">
        <v>216</v>
      </c>
      <c r="K237" s="279">
        <v>2014</v>
      </c>
      <c r="L237" s="280" t="s">
        <v>215</v>
      </c>
      <c r="M237" s="280" t="s">
        <v>240</v>
      </c>
      <c r="N237" s="280" t="s">
        <v>240</v>
      </c>
      <c r="O237" s="280"/>
      <c r="P237" s="280"/>
      <c r="Q237" s="282">
        <v>0</v>
      </c>
      <c r="R237" s="279">
        <v>0</v>
      </c>
      <c r="S237" s="280" t="s">
        <v>3778</v>
      </c>
      <c r="T237" s="280" t="s">
        <v>3779</v>
      </c>
      <c r="U237" s="280" t="s">
        <v>3780</v>
      </c>
      <c r="V237" s="280" t="s">
        <v>3387</v>
      </c>
      <c r="W237" s="280" t="s">
        <v>240</v>
      </c>
      <c r="X237" s="280" t="s">
        <v>240</v>
      </c>
      <c r="Y237" s="280" t="s">
        <v>240</v>
      </c>
      <c r="Z237" s="280" t="s">
        <v>240</v>
      </c>
      <c r="AA237" s="280" t="s">
        <v>240</v>
      </c>
      <c r="AB237" s="280" t="s">
        <v>240</v>
      </c>
      <c r="AC237" s="280" t="s">
        <v>240</v>
      </c>
      <c r="AD237" s="280" t="s">
        <v>240</v>
      </c>
      <c r="AE237" s="280"/>
      <c r="AF237" s="280" t="s">
        <v>240</v>
      </c>
      <c r="AG237" s="280" t="s">
        <v>468</v>
      </c>
      <c r="AH237" s="280" t="s">
        <v>240</v>
      </c>
      <c r="AI237" s="280" t="s">
        <v>5194</v>
      </c>
      <c r="AJ237" s="279">
        <v>705732</v>
      </c>
      <c r="AP237" s="223"/>
      <c r="AQ237" s="224"/>
      <c r="AR237" s="224"/>
      <c r="AS237" s="224"/>
      <c r="AT237" s="224"/>
      <c r="AU237" s="225"/>
      <c r="AV237" s="224"/>
      <c r="AW237" s="224"/>
      <c r="AX237" s="224"/>
      <c r="AY237" s="224"/>
      <c r="AZ237" s="226"/>
      <c r="BA237" s="224"/>
      <c r="BB237" s="219"/>
      <c r="BC237" s="219"/>
      <c r="BD237" s="224"/>
      <c r="BE237" s="224"/>
      <c r="BF237" s="227"/>
      <c r="BG237" s="223"/>
      <c r="BH237" s="224"/>
      <c r="BI237" s="224"/>
      <c r="BJ237" s="224"/>
      <c r="BK237" s="224"/>
      <c r="BL237" s="223"/>
      <c r="BM237" s="224"/>
      <c r="BN237" s="223"/>
      <c r="BO237" s="223"/>
      <c r="BP237" s="223"/>
      <c r="BQ237" s="223"/>
      <c r="BR237" s="223"/>
      <c r="BS237" s="224"/>
      <c r="BT237" s="219"/>
      <c r="BU237" s="229"/>
      <c r="BV237" s="219"/>
      <c r="BW237" s="219"/>
      <c r="BX237" s="224"/>
      <c r="BY237" s="224"/>
      <c r="BZ237" s="230"/>
      <c r="CA237" s="229"/>
      <c r="CB237" s="230"/>
      <c r="CC237" s="230"/>
      <c r="CD237" s="230"/>
    </row>
    <row r="238" spans="1:82" ht="45" x14ac:dyDescent="0.25">
      <c r="A238" s="279">
        <v>705749</v>
      </c>
      <c r="B238" s="280" t="s">
        <v>1059</v>
      </c>
      <c r="C238" s="280" t="s">
        <v>109</v>
      </c>
      <c r="D238" s="280" t="s">
        <v>1316</v>
      </c>
      <c r="E238" s="280" t="s">
        <v>184</v>
      </c>
      <c r="F238" s="281">
        <v>35977</v>
      </c>
      <c r="G238" s="280" t="s">
        <v>221</v>
      </c>
      <c r="H238" s="280" t="s">
        <v>1290</v>
      </c>
      <c r="I238" s="280" t="s">
        <v>262</v>
      </c>
      <c r="J238" s="280" t="s">
        <v>214</v>
      </c>
      <c r="K238" s="279">
        <v>2016</v>
      </c>
      <c r="L238" s="280" t="s">
        <v>215</v>
      </c>
      <c r="M238" s="280" t="s">
        <v>240</v>
      </c>
      <c r="N238" s="280" t="s">
        <v>240</v>
      </c>
      <c r="O238" s="280"/>
      <c r="P238" s="280"/>
      <c r="Q238" s="282">
        <v>0</v>
      </c>
      <c r="R238" s="279">
        <v>0</v>
      </c>
      <c r="S238" s="280" t="s">
        <v>3781</v>
      </c>
      <c r="T238" s="280" t="s">
        <v>3782</v>
      </c>
      <c r="U238" s="280" t="s">
        <v>3783</v>
      </c>
      <c r="V238" s="280" t="s">
        <v>2915</v>
      </c>
      <c r="W238" s="280" t="s">
        <v>240</v>
      </c>
      <c r="X238" s="280" t="s">
        <v>240</v>
      </c>
      <c r="Y238" s="280" t="s">
        <v>240</v>
      </c>
      <c r="Z238" s="280" t="s">
        <v>240</v>
      </c>
      <c r="AA238" s="280" t="s">
        <v>240</v>
      </c>
      <c r="AB238" s="280" t="s">
        <v>240</v>
      </c>
      <c r="AC238" s="280" t="s">
        <v>240</v>
      </c>
      <c r="AD238" s="280" t="s">
        <v>240</v>
      </c>
      <c r="AE238" s="280"/>
      <c r="AF238" s="280" t="s">
        <v>240</v>
      </c>
      <c r="AG238" s="280" t="s">
        <v>262</v>
      </c>
      <c r="AH238" s="280" t="s">
        <v>240</v>
      </c>
      <c r="AI238" s="280" t="s">
        <v>240</v>
      </c>
      <c r="AJ238" s="279">
        <v>705749</v>
      </c>
      <c r="AP238" s="223"/>
      <c r="AQ238" s="224"/>
      <c r="AR238" s="224"/>
      <c r="AS238" s="224"/>
      <c r="AT238" s="224"/>
      <c r="AU238" s="227"/>
      <c r="AV238" s="224"/>
      <c r="AW238" s="224"/>
      <c r="AX238" s="224"/>
      <c r="AY238" s="224"/>
      <c r="AZ238" s="227"/>
      <c r="BA238" s="224"/>
      <c r="BB238" s="224"/>
      <c r="BC238" s="224"/>
      <c r="BD238" s="224"/>
      <c r="BE238" s="224"/>
      <c r="BF238" s="227"/>
      <c r="BG238" s="224"/>
      <c r="BH238" s="224"/>
      <c r="BI238" s="224"/>
      <c r="BJ238" s="224"/>
      <c r="BK238" s="224"/>
      <c r="BL238" s="224"/>
      <c r="BM238" s="224"/>
      <c r="BN238" s="224"/>
      <c r="BO238" s="224"/>
      <c r="BP238" s="224"/>
      <c r="BQ238" s="224"/>
      <c r="BR238" s="224"/>
      <c r="BS238" s="228"/>
      <c r="BT238" s="224"/>
      <c r="BU238" s="229"/>
      <c r="BV238" s="223"/>
      <c r="BW238" s="224"/>
      <c r="BX238" s="224"/>
      <c r="BY238" s="224"/>
      <c r="BZ238"/>
      <c r="CA238" s="229"/>
      <c r="CB238"/>
      <c r="CC238"/>
      <c r="CD238"/>
    </row>
    <row r="239" spans="1:82" ht="75" x14ac:dyDescent="0.25">
      <c r="A239" s="279">
        <v>705754</v>
      </c>
      <c r="B239" s="280" t="s">
        <v>2054</v>
      </c>
      <c r="C239" s="280" t="s">
        <v>205</v>
      </c>
      <c r="D239" s="280" t="s">
        <v>240</v>
      </c>
      <c r="E239" s="280" t="s">
        <v>240</v>
      </c>
      <c r="F239" s="288"/>
      <c r="G239" s="280" t="s">
        <v>240</v>
      </c>
      <c r="H239" s="280" t="s">
        <v>240</v>
      </c>
      <c r="I239" s="280" t="s">
        <v>261</v>
      </c>
      <c r="J239" s="280" t="s">
        <v>240</v>
      </c>
      <c r="K239" s="288"/>
      <c r="L239" s="280" t="s">
        <v>240</v>
      </c>
      <c r="M239" s="280" t="s">
        <v>240</v>
      </c>
      <c r="N239" s="280" t="s">
        <v>240</v>
      </c>
      <c r="O239" s="280"/>
      <c r="P239" s="280"/>
      <c r="Q239" s="282">
        <v>0</v>
      </c>
      <c r="R239" s="288"/>
      <c r="S239" s="280" t="s">
        <v>240</v>
      </c>
      <c r="T239" s="280" t="s">
        <v>240</v>
      </c>
      <c r="U239" s="280" t="s">
        <v>240</v>
      </c>
      <c r="V239" s="280" t="s">
        <v>240</v>
      </c>
      <c r="W239" s="280" t="s">
        <v>240</v>
      </c>
      <c r="X239" s="280" t="s">
        <v>240</v>
      </c>
      <c r="Y239" s="280" t="s">
        <v>240</v>
      </c>
      <c r="Z239" s="280" t="s">
        <v>240</v>
      </c>
      <c r="AA239" s="280" t="s">
        <v>240</v>
      </c>
      <c r="AB239" s="280" t="s">
        <v>240</v>
      </c>
      <c r="AC239" s="280" t="s">
        <v>2044</v>
      </c>
      <c r="AD239" s="280" t="s">
        <v>4495</v>
      </c>
      <c r="AE239" s="280"/>
      <c r="AF239" s="280" t="s">
        <v>2044</v>
      </c>
      <c r="AG239" s="280" t="s">
        <v>261</v>
      </c>
      <c r="AH239" s="280" t="s">
        <v>5193</v>
      </c>
      <c r="AI239" s="280" t="s">
        <v>240</v>
      </c>
      <c r="AJ239" s="279">
        <v>705754</v>
      </c>
      <c r="AP239" s="223"/>
      <c r="AQ239" s="224"/>
      <c r="AR239" s="224"/>
      <c r="AS239" s="224"/>
      <c r="AT239" s="224"/>
      <c r="AU239" s="225"/>
      <c r="AV239" s="224"/>
      <c r="AW239" s="224"/>
      <c r="AX239" s="224"/>
      <c r="AY239" s="224"/>
      <c r="AZ239" s="226"/>
      <c r="BA239" s="224"/>
      <c r="BB239" s="219"/>
      <c r="BC239" s="219"/>
      <c r="BD239" s="224"/>
      <c r="BE239" s="224"/>
      <c r="BF239" s="227"/>
      <c r="BG239" s="223"/>
      <c r="BH239" s="224"/>
      <c r="BI239" s="224"/>
      <c r="BJ239" s="224"/>
      <c r="BK239" s="224"/>
      <c r="BL239" s="223"/>
      <c r="BM239" s="224"/>
      <c r="BN239" s="223"/>
      <c r="BO239" s="223"/>
      <c r="BP239" s="223"/>
      <c r="BQ239" s="223"/>
      <c r="BR239" s="223"/>
      <c r="BS239" s="224"/>
      <c r="BT239" s="219"/>
      <c r="BU239" s="229"/>
      <c r="BV239" s="219"/>
      <c r="BW239" s="219"/>
      <c r="BX239" s="224"/>
      <c r="BY239" s="224"/>
      <c r="BZ239" s="230"/>
      <c r="CA239" s="229"/>
      <c r="CB239" s="230"/>
      <c r="CC239" s="230"/>
      <c r="CD239" s="230"/>
    </row>
    <row r="240" spans="1:82" ht="45" x14ac:dyDescent="0.25">
      <c r="A240" s="279">
        <v>705755</v>
      </c>
      <c r="B240" s="280" t="s">
        <v>1060</v>
      </c>
      <c r="C240" s="280" t="s">
        <v>152</v>
      </c>
      <c r="D240" s="280" t="s">
        <v>1451</v>
      </c>
      <c r="E240" s="280" t="s">
        <v>184</v>
      </c>
      <c r="F240" s="281">
        <v>33971</v>
      </c>
      <c r="G240" s="280" t="s">
        <v>1514</v>
      </c>
      <c r="H240" s="280" t="s">
        <v>1290</v>
      </c>
      <c r="I240" s="280" t="s">
        <v>466</v>
      </c>
      <c r="J240" s="280" t="s">
        <v>214</v>
      </c>
      <c r="K240" s="279">
        <v>2011</v>
      </c>
      <c r="L240" s="280" t="s">
        <v>223</v>
      </c>
      <c r="M240" s="280" t="s">
        <v>240</v>
      </c>
      <c r="N240" s="280" t="s">
        <v>240</v>
      </c>
      <c r="O240" s="280"/>
      <c r="P240" s="280"/>
      <c r="Q240" s="282">
        <v>0</v>
      </c>
      <c r="R240" s="279">
        <v>0</v>
      </c>
      <c r="S240" s="280" t="s">
        <v>3784</v>
      </c>
      <c r="T240" s="280" t="s">
        <v>3434</v>
      </c>
      <c r="U240" s="280" t="s">
        <v>3785</v>
      </c>
      <c r="V240" s="280" t="s">
        <v>3786</v>
      </c>
      <c r="W240" s="280" t="s">
        <v>240</v>
      </c>
      <c r="X240" s="280" t="s">
        <v>240</v>
      </c>
      <c r="Y240" s="280" t="s">
        <v>240</v>
      </c>
      <c r="Z240" s="280" t="s">
        <v>240</v>
      </c>
      <c r="AA240" s="280" t="s">
        <v>240</v>
      </c>
      <c r="AB240" s="280" t="s">
        <v>240</v>
      </c>
      <c r="AC240" s="280" t="s">
        <v>240</v>
      </c>
      <c r="AD240" s="280" t="s">
        <v>240</v>
      </c>
      <c r="AE240" s="280"/>
      <c r="AF240" s="280" t="s">
        <v>240</v>
      </c>
      <c r="AG240" s="280" t="s">
        <v>466</v>
      </c>
      <c r="AH240" s="280" t="s">
        <v>240</v>
      </c>
      <c r="AI240" s="280" t="s">
        <v>240</v>
      </c>
      <c r="AJ240" s="279">
        <v>705755</v>
      </c>
      <c r="AP240" s="223"/>
      <c r="AQ240" s="224"/>
      <c r="AR240" s="224"/>
      <c r="AS240" s="224"/>
      <c r="AT240" s="224"/>
      <c r="AU240" s="225"/>
      <c r="AV240" s="224"/>
      <c r="AW240" s="224"/>
      <c r="AX240" s="224"/>
      <c r="AY240" s="224"/>
      <c r="AZ240" s="226"/>
      <c r="BA240" s="224"/>
      <c r="BB240" s="219"/>
      <c r="BC240" s="219"/>
      <c r="BD240" s="224"/>
      <c r="BE240" s="224"/>
      <c r="BF240" s="227"/>
      <c r="BG240" s="223"/>
      <c r="BH240" s="224"/>
      <c r="BI240" s="224"/>
      <c r="BJ240" s="224"/>
      <c r="BK240" s="224"/>
      <c r="BL240" s="223"/>
      <c r="BM240" s="224"/>
      <c r="BN240" s="223"/>
      <c r="BO240" s="223"/>
      <c r="BP240" s="223"/>
      <c r="BQ240" s="223"/>
      <c r="BR240" s="223"/>
      <c r="BS240" s="224"/>
      <c r="BT240" s="219"/>
      <c r="BU240" s="229"/>
      <c r="BV240" s="219"/>
      <c r="BW240" s="219"/>
      <c r="BX240" s="224"/>
      <c r="BY240" s="224"/>
      <c r="BZ240" s="230"/>
      <c r="CA240" s="229"/>
      <c r="CB240" s="230"/>
      <c r="CC240" s="230"/>
      <c r="CD240" s="230"/>
    </row>
    <row r="241" spans="1:82" ht="30" x14ac:dyDescent="0.25">
      <c r="A241" s="279">
        <v>705764</v>
      </c>
      <c r="B241" s="280" t="s">
        <v>550</v>
      </c>
      <c r="C241" s="280" t="s">
        <v>200</v>
      </c>
      <c r="D241" s="280" t="s">
        <v>1820</v>
      </c>
      <c r="E241" s="280" t="s">
        <v>183</v>
      </c>
      <c r="F241" s="281">
        <v>35230</v>
      </c>
      <c r="G241" s="280" t="s">
        <v>1385</v>
      </c>
      <c r="H241" s="280" t="s">
        <v>1290</v>
      </c>
      <c r="I241" s="280" t="s">
        <v>263</v>
      </c>
      <c r="J241" s="280" t="s">
        <v>214</v>
      </c>
      <c r="K241" s="279">
        <v>2014</v>
      </c>
      <c r="L241" s="280" t="s">
        <v>213</v>
      </c>
      <c r="M241" s="280" t="s">
        <v>240</v>
      </c>
      <c r="N241" s="280" t="s">
        <v>240</v>
      </c>
      <c r="O241" s="280"/>
      <c r="P241" s="280"/>
      <c r="Q241" s="282">
        <v>0</v>
      </c>
      <c r="R241" s="282"/>
      <c r="S241" s="280" t="s">
        <v>3788</v>
      </c>
      <c r="T241" s="280" t="s">
        <v>2640</v>
      </c>
      <c r="U241" s="280" t="s">
        <v>3789</v>
      </c>
      <c r="V241" s="280" t="s">
        <v>2531</v>
      </c>
      <c r="W241" s="280" t="s">
        <v>240</v>
      </c>
      <c r="X241" s="280" t="s">
        <v>240</v>
      </c>
      <c r="Y241" s="280" t="s">
        <v>240</v>
      </c>
      <c r="Z241" s="280" t="s">
        <v>240</v>
      </c>
      <c r="AA241" s="280" t="s">
        <v>240</v>
      </c>
      <c r="AB241" s="280" t="s">
        <v>240</v>
      </c>
      <c r="AC241" s="280" t="s">
        <v>240</v>
      </c>
      <c r="AD241" s="280" t="s">
        <v>240</v>
      </c>
      <c r="AE241" s="280"/>
      <c r="AF241" s="280" t="s">
        <v>240</v>
      </c>
      <c r="AG241" s="280" t="s">
        <v>239</v>
      </c>
      <c r="AH241" s="280" t="s">
        <v>240</v>
      </c>
      <c r="AI241" s="280" t="s">
        <v>5192</v>
      </c>
      <c r="AJ241" s="279">
        <v>705764</v>
      </c>
      <c r="AP241" s="223"/>
      <c r="AQ241" s="224"/>
      <c r="AR241" s="224"/>
      <c r="AS241" s="224"/>
      <c r="AT241" s="224"/>
      <c r="AU241" s="232"/>
      <c r="AV241" s="224"/>
      <c r="AW241" s="224"/>
      <c r="AX241" s="224"/>
      <c r="AY241" s="224"/>
      <c r="AZ241" s="232"/>
      <c r="BA241" s="224"/>
      <c r="BB241" s="224"/>
      <c r="BC241" s="224"/>
      <c r="BD241" s="224"/>
      <c r="BE241" s="224"/>
      <c r="BF241" s="227"/>
      <c r="BG241" s="224"/>
      <c r="BH241" s="224"/>
      <c r="BI241" s="224"/>
      <c r="BJ241" s="224"/>
      <c r="BK241" s="224"/>
      <c r="BL241" s="224"/>
      <c r="BM241" s="224"/>
      <c r="BN241" s="224"/>
      <c r="BO241" s="224"/>
      <c r="BP241" s="224"/>
      <c r="BQ241" s="224"/>
      <c r="BR241" s="224"/>
      <c r="BS241" s="228"/>
      <c r="BT241" s="224"/>
      <c r="BU241" s="229"/>
      <c r="BV241" s="223"/>
      <c r="BW241" s="224"/>
      <c r="BX241" s="224"/>
      <c r="BY241" s="224"/>
      <c r="BZ241"/>
      <c r="CA241" s="229"/>
      <c r="CB241"/>
      <c r="CC241"/>
      <c r="CD241"/>
    </row>
    <row r="242" spans="1:82" ht="45" x14ac:dyDescent="0.25">
      <c r="A242" s="279">
        <v>705785</v>
      </c>
      <c r="B242" s="280" t="s">
        <v>1061</v>
      </c>
      <c r="C242" s="280" t="s">
        <v>65</v>
      </c>
      <c r="D242" s="280" t="s">
        <v>1518</v>
      </c>
      <c r="E242" s="280" t="s">
        <v>184</v>
      </c>
      <c r="F242" s="281">
        <v>28033</v>
      </c>
      <c r="G242" s="280" t="s">
        <v>1519</v>
      </c>
      <c r="H242" s="280" t="s">
        <v>1290</v>
      </c>
      <c r="I242" s="280" t="s">
        <v>262</v>
      </c>
      <c r="J242" s="280" t="s">
        <v>216</v>
      </c>
      <c r="K242" s="279">
        <v>1998</v>
      </c>
      <c r="L242" s="280" t="s">
        <v>1809</v>
      </c>
      <c r="M242" s="280" t="s">
        <v>240</v>
      </c>
      <c r="N242" s="280" t="s">
        <v>240</v>
      </c>
      <c r="O242" s="280"/>
      <c r="P242" s="280"/>
      <c r="Q242" s="282">
        <v>0</v>
      </c>
      <c r="R242" s="279">
        <v>0</v>
      </c>
      <c r="S242" s="280" t="s">
        <v>3790</v>
      </c>
      <c r="T242" s="280" t="s">
        <v>3473</v>
      </c>
      <c r="U242" s="280" t="s">
        <v>3791</v>
      </c>
      <c r="V242" s="280" t="s">
        <v>2565</v>
      </c>
      <c r="W242" s="280" t="s">
        <v>240</v>
      </c>
      <c r="X242" s="280" t="s">
        <v>240</v>
      </c>
      <c r="Y242" s="280" t="s">
        <v>240</v>
      </c>
      <c r="Z242" s="280" t="s">
        <v>240</v>
      </c>
      <c r="AA242" s="280" t="s">
        <v>240</v>
      </c>
      <c r="AB242" s="280" t="s">
        <v>240</v>
      </c>
      <c r="AC242" s="280" t="s">
        <v>240</v>
      </c>
      <c r="AD242" s="280" t="s">
        <v>240</v>
      </c>
      <c r="AE242" s="280"/>
      <c r="AF242" s="280" t="s">
        <v>240</v>
      </c>
      <c r="AG242" s="280" t="s">
        <v>468</v>
      </c>
      <c r="AH242" s="280" t="s">
        <v>240</v>
      </c>
      <c r="AI242" s="280" t="s">
        <v>5194</v>
      </c>
      <c r="AJ242" s="279">
        <v>705785</v>
      </c>
      <c r="AP242" s="223"/>
      <c r="AQ242" s="224"/>
      <c r="AR242" s="224"/>
      <c r="AS242" s="224"/>
      <c r="AT242" s="224"/>
      <c r="AU242" s="225"/>
      <c r="AV242" s="224"/>
      <c r="AW242" s="224"/>
      <c r="AX242" s="224"/>
      <c r="AY242" s="224"/>
      <c r="AZ242" s="226"/>
      <c r="BA242" s="224"/>
      <c r="BB242" s="219"/>
      <c r="BC242" s="219"/>
      <c r="BD242" s="224"/>
      <c r="BE242" s="224"/>
      <c r="BF242" s="227"/>
      <c r="BG242" s="223"/>
      <c r="BH242" s="224"/>
      <c r="BI242" s="224"/>
      <c r="BJ242" s="224"/>
      <c r="BK242" s="224"/>
      <c r="BL242" s="223"/>
      <c r="BM242" s="224"/>
      <c r="BN242" s="223"/>
      <c r="BO242" s="223"/>
      <c r="BP242" s="223"/>
      <c r="BQ242" s="223"/>
      <c r="BR242" s="223"/>
      <c r="BS242" s="224"/>
      <c r="BT242" s="219"/>
      <c r="BU242" s="229"/>
      <c r="BV242" s="219"/>
      <c r="BW242" s="219"/>
      <c r="BX242" s="224"/>
      <c r="BY242" s="224"/>
      <c r="BZ242" s="230"/>
      <c r="CA242" s="229"/>
      <c r="CB242" s="230"/>
      <c r="CC242" s="230"/>
      <c r="CD242" s="230"/>
    </row>
    <row r="243" spans="1:82" ht="30" x14ac:dyDescent="0.25">
      <c r="A243" s="279">
        <v>705795</v>
      </c>
      <c r="B243" s="280" t="s">
        <v>651</v>
      </c>
      <c r="C243" s="280" t="s">
        <v>68</v>
      </c>
      <c r="D243" s="280" t="s">
        <v>1338</v>
      </c>
      <c r="E243" s="280" t="s">
        <v>183</v>
      </c>
      <c r="F243" s="289">
        <v>34544</v>
      </c>
      <c r="G243" s="280" t="s">
        <v>222</v>
      </c>
      <c r="H243" s="280" t="s">
        <v>1290</v>
      </c>
      <c r="I243" s="280" t="s">
        <v>262</v>
      </c>
      <c r="J243" s="280" t="s">
        <v>216</v>
      </c>
      <c r="K243" s="290">
        <v>2012</v>
      </c>
      <c r="L243" s="280" t="s">
        <v>222</v>
      </c>
      <c r="M243" s="280" t="s">
        <v>240</v>
      </c>
      <c r="N243" s="280" t="s">
        <v>240</v>
      </c>
      <c r="O243" s="280"/>
      <c r="P243" s="280"/>
      <c r="Q243" s="282">
        <v>0</v>
      </c>
      <c r="R243" s="282"/>
      <c r="S243" s="280" t="s">
        <v>3792</v>
      </c>
      <c r="T243" s="280" t="s">
        <v>2656</v>
      </c>
      <c r="U243" s="280" t="s">
        <v>3400</v>
      </c>
      <c r="V243" s="280" t="s">
        <v>2645</v>
      </c>
      <c r="W243" s="280" t="s">
        <v>240</v>
      </c>
      <c r="X243" s="280" t="s">
        <v>240</v>
      </c>
      <c r="Y243" s="280" t="s">
        <v>240</v>
      </c>
      <c r="Z243" s="280" t="s">
        <v>240</v>
      </c>
      <c r="AA243" s="280" t="s">
        <v>240</v>
      </c>
      <c r="AB243" s="280" t="s">
        <v>240</v>
      </c>
      <c r="AC243" s="280" t="s">
        <v>240</v>
      </c>
      <c r="AD243" s="280" t="s">
        <v>240</v>
      </c>
      <c r="AE243" s="280"/>
      <c r="AF243" s="280" t="s">
        <v>240</v>
      </c>
      <c r="AG243" s="280" t="s">
        <v>468</v>
      </c>
      <c r="AH243" s="280" t="s">
        <v>240</v>
      </c>
      <c r="AI243" s="280" t="s">
        <v>5194</v>
      </c>
      <c r="AJ243" s="279">
        <v>705795</v>
      </c>
      <c r="AP243" s="223"/>
      <c r="AQ243" s="224"/>
      <c r="AR243" s="224"/>
      <c r="AS243" s="224"/>
      <c r="AT243" s="224"/>
      <c r="AU243" s="225"/>
      <c r="AV243" s="224"/>
      <c r="AW243" s="224"/>
      <c r="AX243" s="224"/>
      <c r="AY243" s="224"/>
      <c r="AZ243" s="226"/>
      <c r="BA243" s="224"/>
      <c r="BB243" s="219"/>
      <c r="BC243" s="219"/>
      <c r="BD243" s="224"/>
      <c r="BE243" s="224"/>
      <c r="BF243" s="227"/>
      <c r="BG243" s="223"/>
      <c r="BH243" s="224"/>
      <c r="BI243" s="224"/>
      <c r="BJ243" s="224"/>
      <c r="BK243" s="224"/>
      <c r="BL243" s="223"/>
      <c r="BM243" s="224"/>
      <c r="BN243" s="223"/>
      <c r="BO243" s="223"/>
      <c r="BP243" s="223"/>
      <c r="BQ243" s="223"/>
      <c r="BR243" s="223"/>
      <c r="BS243" s="224"/>
      <c r="BT243" s="219"/>
      <c r="BU243" s="229"/>
      <c r="BV243" s="219"/>
      <c r="BW243" s="219"/>
      <c r="BX243" s="224"/>
      <c r="BY243" s="224"/>
      <c r="BZ243" s="230"/>
      <c r="CA243" s="229"/>
      <c r="CB243" s="230"/>
      <c r="CC243" s="230"/>
      <c r="CD243" s="230"/>
    </row>
    <row r="244" spans="1:82" ht="45" x14ac:dyDescent="0.25">
      <c r="A244" s="279">
        <v>705797</v>
      </c>
      <c r="B244" s="280" t="s">
        <v>2055</v>
      </c>
      <c r="C244" s="280" t="s">
        <v>94</v>
      </c>
      <c r="D244" s="280" t="s">
        <v>4510</v>
      </c>
      <c r="E244" s="280" t="s">
        <v>184</v>
      </c>
      <c r="F244" s="281">
        <v>32588</v>
      </c>
      <c r="G244" s="280" t="s">
        <v>4511</v>
      </c>
      <c r="H244" s="280" t="s">
        <v>1290</v>
      </c>
      <c r="I244" s="280" t="s">
        <v>261</v>
      </c>
      <c r="J244" s="280" t="s">
        <v>216</v>
      </c>
      <c r="K244" s="279">
        <v>2007</v>
      </c>
      <c r="L244" s="280" t="s">
        <v>224</v>
      </c>
      <c r="M244" s="280" t="s">
        <v>240</v>
      </c>
      <c r="N244" s="280" t="s">
        <v>240</v>
      </c>
      <c r="O244" s="280"/>
      <c r="P244" s="280"/>
      <c r="Q244" s="282">
        <v>0</v>
      </c>
      <c r="R244" s="279">
        <v>0</v>
      </c>
      <c r="S244" s="280" t="s">
        <v>3793</v>
      </c>
      <c r="T244" s="280" t="s">
        <v>3395</v>
      </c>
      <c r="U244" s="280" t="s">
        <v>3794</v>
      </c>
      <c r="V244" s="280" t="s">
        <v>2565</v>
      </c>
      <c r="W244" s="280" t="s">
        <v>240</v>
      </c>
      <c r="X244" s="280" t="s">
        <v>240</v>
      </c>
      <c r="Y244" s="280" t="s">
        <v>240</v>
      </c>
      <c r="Z244" s="280" t="s">
        <v>240</v>
      </c>
      <c r="AA244" s="280" t="s">
        <v>240</v>
      </c>
      <c r="AB244" s="280" t="s">
        <v>240</v>
      </c>
      <c r="AC244" s="280" t="s">
        <v>240</v>
      </c>
      <c r="AD244" s="280" t="s">
        <v>240</v>
      </c>
      <c r="AE244" s="280"/>
      <c r="AF244" s="280" t="s">
        <v>240</v>
      </c>
      <c r="AG244" s="280" t="s">
        <v>467</v>
      </c>
      <c r="AH244" s="280" t="s">
        <v>240</v>
      </c>
      <c r="AI244" s="280" t="s">
        <v>5197</v>
      </c>
      <c r="AJ244" s="279">
        <v>705797</v>
      </c>
      <c r="AP244" s="223"/>
      <c r="AQ244" s="224"/>
      <c r="AR244" s="224"/>
      <c r="AS244" s="224"/>
      <c r="AT244" s="224"/>
      <c r="AU244" s="225"/>
      <c r="AV244" s="224"/>
      <c r="AW244" s="224"/>
      <c r="AX244" s="224"/>
      <c r="AY244" s="224"/>
      <c r="AZ244" s="226"/>
      <c r="BA244" s="224"/>
      <c r="BB244" s="219"/>
      <c r="BC244" s="219"/>
      <c r="BD244" s="224"/>
      <c r="BE244" s="224"/>
      <c r="BF244" s="227"/>
      <c r="BG244" s="223"/>
      <c r="BH244" s="224"/>
      <c r="BI244" s="224"/>
      <c r="BJ244" s="224"/>
      <c r="BK244" s="224"/>
      <c r="BL244" s="223"/>
      <c r="BM244" s="224"/>
      <c r="BN244" s="223"/>
      <c r="BO244" s="223"/>
      <c r="BP244" s="223"/>
      <c r="BQ244" s="223"/>
      <c r="BR244" s="223"/>
      <c r="BS244" s="224"/>
      <c r="BT244" s="219"/>
      <c r="BU244" s="229"/>
      <c r="BV244" s="219"/>
      <c r="BW244" s="219"/>
      <c r="BX244" s="224"/>
      <c r="BY244" s="224"/>
      <c r="BZ244" s="230"/>
      <c r="CA244" s="229"/>
      <c r="CB244" s="230"/>
      <c r="CC244" s="230"/>
      <c r="CD244" s="230"/>
    </row>
    <row r="245" spans="1:82" ht="30" x14ac:dyDescent="0.25">
      <c r="A245" s="279">
        <v>705803</v>
      </c>
      <c r="B245" s="280" t="s">
        <v>1063</v>
      </c>
      <c r="C245" s="280" t="s">
        <v>336</v>
      </c>
      <c r="D245" s="280" t="s">
        <v>1521</v>
      </c>
      <c r="E245" s="280" t="s">
        <v>183</v>
      </c>
      <c r="F245" s="281">
        <v>30887</v>
      </c>
      <c r="G245" s="280" t="s">
        <v>2520</v>
      </c>
      <c r="H245" s="280" t="s">
        <v>1290</v>
      </c>
      <c r="I245" s="280" t="s">
        <v>262</v>
      </c>
      <c r="J245" s="280" t="s">
        <v>214</v>
      </c>
      <c r="K245" s="279">
        <v>2003</v>
      </c>
      <c r="L245" s="280" t="s">
        <v>227</v>
      </c>
      <c r="M245" s="280" t="s">
        <v>240</v>
      </c>
      <c r="N245" s="280" t="s">
        <v>240</v>
      </c>
      <c r="O245" s="280" t="str">
        <f>IFERROR(VLOOKUP(A245,'[1]معالجة التسجيل'!A$2:CW$514,101,0),"")</f>
        <v>إيقاف</v>
      </c>
      <c r="P245" s="280"/>
      <c r="Q245" s="282">
        <f>IFERROR(VLOOKUP(A245,'[1]معالجة التسجيل'!A$2:EW$514,150,0),"")</f>
        <v>45000</v>
      </c>
      <c r="R245" s="279">
        <v>0</v>
      </c>
      <c r="S245" s="280" t="s">
        <v>3795</v>
      </c>
      <c r="T245" s="280" t="s">
        <v>2656</v>
      </c>
      <c r="U245" s="280" t="s">
        <v>3796</v>
      </c>
      <c r="V245" s="280" t="s">
        <v>2701</v>
      </c>
      <c r="W245" s="280" t="s">
        <v>240</v>
      </c>
      <c r="X245" s="280" t="s">
        <v>240</v>
      </c>
      <c r="Y245" s="280" t="s">
        <v>240</v>
      </c>
      <c r="Z245" s="280" t="s">
        <v>240</v>
      </c>
      <c r="AA245" s="280" t="s">
        <v>240</v>
      </c>
      <c r="AB245" s="280" t="s">
        <v>240</v>
      </c>
      <c r="AC245" s="280" t="s">
        <v>240</v>
      </c>
      <c r="AD245" s="280" t="s">
        <v>240</v>
      </c>
      <c r="AE245" s="280"/>
      <c r="AF245" s="280" t="s">
        <v>240</v>
      </c>
      <c r="AG245" s="280" t="s">
        <v>262</v>
      </c>
      <c r="AH245" s="280" t="s">
        <v>240</v>
      </c>
      <c r="AI245" s="280" t="s">
        <v>5191</v>
      </c>
      <c r="AJ245" s="279">
        <v>705803</v>
      </c>
      <c r="AP245" s="223"/>
      <c r="AQ245" s="224"/>
      <c r="AR245" s="224"/>
      <c r="AS245" s="224"/>
      <c r="AT245" s="224"/>
      <c r="AU245" s="225"/>
      <c r="AV245" s="224"/>
      <c r="AW245" s="224"/>
      <c r="AX245" s="224"/>
      <c r="AY245" s="224"/>
      <c r="AZ245" s="226"/>
      <c r="BA245" s="224"/>
      <c r="BB245" s="224"/>
      <c r="BC245" s="224"/>
      <c r="BD245" s="224"/>
      <c r="BE245" s="224"/>
      <c r="BF245" s="227"/>
      <c r="BG245" s="224"/>
      <c r="BH245" s="224"/>
      <c r="BI245" s="224"/>
      <c r="BJ245" s="224"/>
      <c r="BK245" s="224"/>
      <c r="BL245" s="224"/>
      <c r="BM245" s="224"/>
      <c r="BN245" s="224"/>
      <c r="BO245" s="224"/>
      <c r="BP245" s="224"/>
      <c r="BQ245" s="224"/>
      <c r="BR245" s="224"/>
      <c r="BS245" s="228"/>
      <c r="BT245" s="224"/>
      <c r="BU245" s="229"/>
      <c r="BV245" s="223"/>
      <c r="BW245" s="224"/>
      <c r="BX245" s="224"/>
      <c r="BY245" s="224"/>
      <c r="BZ245"/>
      <c r="CA245" s="229"/>
      <c r="CB245"/>
      <c r="CC245"/>
      <c r="CD245"/>
    </row>
    <row r="246" spans="1:82" ht="30" x14ac:dyDescent="0.25">
      <c r="A246" s="279">
        <v>705809</v>
      </c>
      <c r="B246" s="280" t="s">
        <v>1064</v>
      </c>
      <c r="C246" s="280" t="s">
        <v>397</v>
      </c>
      <c r="D246" s="280" t="s">
        <v>173</v>
      </c>
      <c r="E246" s="280" t="s">
        <v>184</v>
      </c>
      <c r="F246" s="281">
        <v>33349</v>
      </c>
      <c r="G246" s="280" t="s">
        <v>1522</v>
      </c>
      <c r="H246" s="280" t="s">
        <v>1290</v>
      </c>
      <c r="I246" s="280" t="s">
        <v>262</v>
      </c>
      <c r="J246" s="280" t="s">
        <v>214</v>
      </c>
      <c r="K246" s="279">
        <v>2011</v>
      </c>
      <c r="L246" s="280" t="s">
        <v>215</v>
      </c>
      <c r="M246" s="280" t="s">
        <v>240</v>
      </c>
      <c r="N246" s="280" t="s">
        <v>240</v>
      </c>
      <c r="O246" s="280"/>
      <c r="P246" s="280"/>
      <c r="Q246" s="282">
        <v>0</v>
      </c>
      <c r="R246" s="279">
        <v>0</v>
      </c>
      <c r="S246" s="280" t="s">
        <v>3798</v>
      </c>
      <c r="T246" s="280" t="s">
        <v>3799</v>
      </c>
      <c r="U246" s="280" t="s">
        <v>3244</v>
      </c>
      <c r="V246" s="280" t="s">
        <v>2539</v>
      </c>
      <c r="W246" s="280" t="s">
        <v>240</v>
      </c>
      <c r="X246" s="280" t="s">
        <v>240</v>
      </c>
      <c r="Y246" s="280" t="s">
        <v>240</v>
      </c>
      <c r="Z246" s="280" t="s">
        <v>240</v>
      </c>
      <c r="AA246" s="280" t="s">
        <v>240</v>
      </c>
      <c r="AB246" s="280" t="s">
        <v>240</v>
      </c>
      <c r="AC246" s="280" t="s">
        <v>240</v>
      </c>
      <c r="AD246" s="280" t="s">
        <v>240</v>
      </c>
      <c r="AE246" s="280"/>
      <c r="AF246" s="280" t="s">
        <v>240</v>
      </c>
      <c r="AG246" s="280" t="s">
        <v>262</v>
      </c>
      <c r="AH246" s="280" t="s">
        <v>240</v>
      </c>
      <c r="AI246" s="280" t="s">
        <v>240</v>
      </c>
      <c r="AJ246" s="279">
        <v>705809</v>
      </c>
      <c r="AP246" s="223"/>
      <c r="AQ246" s="224"/>
      <c r="AR246" s="224"/>
      <c r="AS246" s="224"/>
      <c r="AT246" s="224"/>
      <c r="AU246" s="225"/>
      <c r="AV246" s="224"/>
      <c r="AW246" s="224"/>
      <c r="AX246" s="224"/>
      <c r="AY246" s="224"/>
      <c r="AZ246" s="226"/>
      <c r="BA246" s="224"/>
      <c r="BB246" s="219"/>
      <c r="BC246" s="219"/>
      <c r="BD246" s="224"/>
      <c r="BE246" s="224"/>
      <c r="BF246" s="227"/>
      <c r="BG246" s="223"/>
      <c r="BH246" s="224"/>
      <c r="BI246" s="224"/>
      <c r="BJ246" s="224"/>
      <c r="BK246" s="224"/>
      <c r="BL246" s="223"/>
      <c r="BM246" s="224"/>
      <c r="BN246" s="223"/>
      <c r="BO246" s="223"/>
      <c r="BP246" s="223"/>
      <c r="BQ246" s="223"/>
      <c r="BR246" s="223"/>
      <c r="BS246" s="224"/>
      <c r="BT246" s="219"/>
      <c r="BU246" s="229"/>
      <c r="BV246" s="219"/>
      <c r="BW246" s="219"/>
      <c r="BX246" s="224"/>
      <c r="BY246" s="224"/>
      <c r="BZ246" s="230"/>
      <c r="CA246" s="229"/>
      <c r="CB246" s="230"/>
      <c r="CC246" s="230"/>
      <c r="CD246" s="230"/>
    </row>
    <row r="247" spans="1:82" ht="45" x14ac:dyDescent="0.25">
      <c r="A247" s="279">
        <v>705813</v>
      </c>
      <c r="B247" s="280" t="s">
        <v>1065</v>
      </c>
      <c r="C247" s="280" t="s">
        <v>65</v>
      </c>
      <c r="D247" s="280" t="s">
        <v>1731</v>
      </c>
      <c r="E247" s="280" t="s">
        <v>184</v>
      </c>
      <c r="F247" s="281">
        <v>29460</v>
      </c>
      <c r="G247" s="280" t="s">
        <v>2385</v>
      </c>
      <c r="H247" s="280" t="s">
        <v>1290</v>
      </c>
      <c r="I247" s="280" t="s">
        <v>239</v>
      </c>
      <c r="J247" s="280" t="s">
        <v>216</v>
      </c>
      <c r="K247" s="279">
        <v>2000</v>
      </c>
      <c r="L247" s="280" t="s">
        <v>231</v>
      </c>
      <c r="M247" s="280" t="s">
        <v>240</v>
      </c>
      <c r="N247" s="280" t="s">
        <v>240</v>
      </c>
      <c r="O247" s="280"/>
      <c r="P247" s="280"/>
      <c r="Q247" s="282">
        <v>0</v>
      </c>
      <c r="R247" s="279">
        <v>0</v>
      </c>
      <c r="S247" s="280" t="s">
        <v>2733</v>
      </c>
      <c r="T247" s="280" t="s">
        <v>2576</v>
      </c>
      <c r="U247" s="280" t="s">
        <v>2734</v>
      </c>
      <c r="V247" s="280" t="s">
        <v>2735</v>
      </c>
      <c r="W247" s="280" t="s">
        <v>240</v>
      </c>
      <c r="X247" s="280" t="s">
        <v>240</v>
      </c>
      <c r="Y247" s="280" t="s">
        <v>240</v>
      </c>
      <c r="Z247" s="280" t="s">
        <v>240</v>
      </c>
      <c r="AA247" s="280" t="s">
        <v>240</v>
      </c>
      <c r="AB247" s="280" t="s">
        <v>240</v>
      </c>
      <c r="AC247" s="280" t="s">
        <v>240</v>
      </c>
      <c r="AD247" s="280" t="s">
        <v>240</v>
      </c>
      <c r="AE247" s="280"/>
      <c r="AF247" s="280" t="s">
        <v>240</v>
      </c>
      <c r="AG247" s="280" t="s">
        <v>466</v>
      </c>
      <c r="AH247" s="280" t="s">
        <v>240</v>
      </c>
      <c r="AI247" s="280" t="s">
        <v>240</v>
      </c>
      <c r="AJ247" s="279">
        <v>705813</v>
      </c>
      <c r="AP247" s="223"/>
      <c r="AQ247" s="224"/>
      <c r="AR247" s="224"/>
      <c r="AS247" s="224"/>
      <c r="AT247" s="224"/>
      <c r="AU247" s="225"/>
      <c r="AV247" s="224"/>
      <c r="AW247" s="224"/>
      <c r="AX247" s="224"/>
      <c r="AY247" s="224"/>
      <c r="AZ247" s="226"/>
      <c r="BA247" s="224"/>
      <c r="BB247" s="219"/>
      <c r="BC247" s="219"/>
      <c r="BD247" s="224"/>
      <c r="BE247" s="224"/>
      <c r="BF247" s="227"/>
      <c r="BG247" s="223"/>
      <c r="BH247" s="224"/>
      <c r="BI247" s="224"/>
      <c r="BJ247" s="224"/>
      <c r="BK247" s="224"/>
      <c r="BL247" s="223"/>
      <c r="BM247" s="224"/>
      <c r="BN247" s="223"/>
      <c r="BO247" s="223"/>
      <c r="BP247" s="223"/>
      <c r="BQ247" s="223"/>
      <c r="BR247" s="223"/>
      <c r="BS247" s="224"/>
      <c r="BT247" s="219"/>
      <c r="BU247" s="229"/>
      <c r="BV247" s="219"/>
      <c r="BW247" s="219"/>
      <c r="BX247" s="224"/>
      <c r="BY247" s="224"/>
      <c r="BZ247" s="230"/>
      <c r="CA247" s="229"/>
      <c r="CB247" s="230"/>
      <c r="CC247" s="230"/>
      <c r="CD247" s="230"/>
    </row>
    <row r="248" spans="1:82" ht="15" x14ac:dyDescent="0.25">
      <c r="A248" s="279">
        <v>705815</v>
      </c>
      <c r="B248" s="280" t="s">
        <v>5206</v>
      </c>
      <c r="C248" s="280" t="s">
        <v>260</v>
      </c>
      <c r="D248" s="283"/>
      <c r="E248" s="280" t="s">
        <v>5190</v>
      </c>
      <c r="F248" s="280" t="s">
        <v>240</v>
      </c>
      <c r="G248" s="283"/>
      <c r="H248" s="283"/>
      <c r="I248" s="280" t="s">
        <v>262</v>
      </c>
      <c r="J248" s="283"/>
      <c r="K248" s="283"/>
      <c r="L248" s="283"/>
      <c r="M248" s="283"/>
      <c r="N248" s="283"/>
      <c r="O248" s="280" t="str">
        <f>IFERROR(VLOOKUP(A248,'[1]معالجة التسجيل'!A$2:CW$514,101,0),"")</f>
        <v/>
      </c>
      <c r="P248" s="283"/>
      <c r="Q248" s="282">
        <v>0</v>
      </c>
      <c r="R248" s="283"/>
      <c r="S248" s="283"/>
      <c r="T248" s="283"/>
      <c r="U248" s="283"/>
      <c r="V248" s="283"/>
      <c r="W248" s="283"/>
      <c r="X248" s="283"/>
      <c r="Y248" s="283"/>
      <c r="Z248" s="283"/>
      <c r="AA248" s="283"/>
      <c r="AB248" s="283"/>
      <c r="AC248" s="283"/>
      <c r="AD248" s="283"/>
      <c r="AE248" s="280"/>
      <c r="AF248" s="283"/>
      <c r="AG248" s="283"/>
      <c r="AH248" s="283"/>
      <c r="AI248" s="283"/>
      <c r="AJ248" s="283"/>
      <c r="AP248" s="223"/>
      <c r="AQ248" s="224"/>
      <c r="AR248" s="224"/>
      <c r="AS248" s="224"/>
      <c r="AT248" s="224"/>
      <c r="AU248" s="225"/>
      <c r="AV248" s="224"/>
      <c r="AW248" s="224"/>
      <c r="AX248" s="224"/>
      <c r="AY248" s="224"/>
      <c r="AZ248" s="226"/>
      <c r="BA248" s="224"/>
      <c r="BB248" s="224"/>
      <c r="BC248" s="224"/>
      <c r="BD248" s="224"/>
      <c r="BE248" s="224"/>
      <c r="BF248" s="227"/>
      <c r="BG248" s="224"/>
      <c r="BH248" s="224"/>
      <c r="BI248" s="224"/>
      <c r="BJ248" s="224"/>
      <c r="BK248" s="224"/>
      <c r="BL248" s="224"/>
      <c r="BM248" s="224"/>
      <c r="BN248" s="224"/>
      <c r="BO248" s="224"/>
      <c r="BP248" s="224"/>
      <c r="BQ248" s="224"/>
      <c r="BR248" s="224"/>
      <c r="BS248" s="228"/>
      <c r="BT248" s="224"/>
      <c r="BU248" s="229"/>
      <c r="BV248" s="223"/>
      <c r="BW248" s="224"/>
      <c r="BX248" s="224"/>
      <c r="BY248" s="224"/>
      <c r="BZ248"/>
      <c r="CA248" s="229"/>
      <c r="CB248"/>
      <c r="CC248"/>
      <c r="CD248"/>
    </row>
    <row r="249" spans="1:82" ht="75" x14ac:dyDescent="0.25">
      <c r="A249" s="279">
        <v>705817</v>
      </c>
      <c r="B249" s="280" t="s">
        <v>1066</v>
      </c>
      <c r="C249" s="280" t="s">
        <v>166</v>
      </c>
      <c r="D249" s="280" t="s">
        <v>1719</v>
      </c>
      <c r="E249" s="280" t="s">
        <v>184</v>
      </c>
      <c r="F249" s="281">
        <v>26067</v>
      </c>
      <c r="G249" s="280" t="s">
        <v>1385</v>
      </c>
      <c r="H249" s="280" t="s">
        <v>1290</v>
      </c>
      <c r="I249" s="280" t="s">
        <v>262</v>
      </c>
      <c r="J249" s="280" t="s">
        <v>214</v>
      </c>
      <c r="K249" s="279">
        <v>1990</v>
      </c>
      <c r="L249" s="280" t="s">
        <v>213</v>
      </c>
      <c r="M249" s="280" t="s">
        <v>240</v>
      </c>
      <c r="N249" s="280" t="s">
        <v>240</v>
      </c>
      <c r="O249" s="280" t="str">
        <f>IFERROR(VLOOKUP(A249,'[1]معالجة التسجيل'!A$2:CW$514,101,0),"")</f>
        <v>إيقاف</v>
      </c>
      <c r="P249" s="280"/>
      <c r="Q249" s="282">
        <f>IFERROR(VLOOKUP(A249,'[1]معالجة التسجيل'!A$2:EW$514,150,0),"")</f>
        <v>70000</v>
      </c>
      <c r="R249" s="279">
        <v>0</v>
      </c>
      <c r="S249" s="280" t="s">
        <v>3186</v>
      </c>
      <c r="T249" s="280" t="s">
        <v>3187</v>
      </c>
      <c r="U249" s="280" t="s">
        <v>3188</v>
      </c>
      <c r="V249" s="280" t="s">
        <v>2531</v>
      </c>
      <c r="W249" s="280" t="s">
        <v>240</v>
      </c>
      <c r="X249" s="280" t="s">
        <v>240</v>
      </c>
      <c r="Y249" s="280" t="s">
        <v>240</v>
      </c>
      <c r="Z249" s="280" t="s">
        <v>240</v>
      </c>
      <c r="AA249" s="280" t="s">
        <v>240</v>
      </c>
      <c r="AB249" s="280" t="s">
        <v>240</v>
      </c>
      <c r="AC249" s="280" t="s">
        <v>240</v>
      </c>
      <c r="AD249" s="280" t="s">
        <v>4495</v>
      </c>
      <c r="AE249" s="280"/>
      <c r="AF249" s="280" t="s">
        <v>240</v>
      </c>
      <c r="AG249" s="280" t="s">
        <v>262</v>
      </c>
      <c r="AH249" s="280" t="s">
        <v>5190</v>
      </c>
      <c r="AI249" s="280" t="s">
        <v>5191</v>
      </c>
      <c r="AJ249" s="279">
        <v>705817</v>
      </c>
      <c r="AP249" s="223"/>
      <c r="AQ249" s="224"/>
      <c r="AR249" s="224"/>
      <c r="AS249" s="224"/>
      <c r="AT249" s="224"/>
      <c r="AU249" s="225"/>
      <c r="AV249" s="224"/>
      <c r="AW249" s="224"/>
      <c r="AX249" s="224"/>
      <c r="AY249" s="224"/>
      <c r="AZ249" s="226"/>
      <c r="BA249" s="224"/>
      <c r="BB249" s="219"/>
      <c r="BC249" s="219"/>
      <c r="BD249" s="224"/>
      <c r="BE249" s="224"/>
      <c r="BF249" s="227"/>
      <c r="BG249" s="223"/>
      <c r="BH249" s="224"/>
      <c r="BI249" s="224"/>
      <c r="BJ249" s="224"/>
      <c r="BK249" s="224"/>
      <c r="BL249" s="223"/>
      <c r="BM249" s="224"/>
      <c r="BN249" s="223"/>
      <c r="BO249" s="223"/>
      <c r="BP249" s="223"/>
      <c r="BQ249" s="223"/>
      <c r="BR249" s="223"/>
      <c r="BS249" s="224"/>
      <c r="BT249" s="219"/>
      <c r="BU249" s="229"/>
      <c r="BV249" s="219"/>
      <c r="BW249" s="219"/>
      <c r="BX249" s="224"/>
      <c r="BY249" s="224"/>
      <c r="BZ249" s="230"/>
      <c r="CA249" s="229"/>
      <c r="CB249" s="230"/>
      <c r="CC249" s="230"/>
      <c r="CD249" s="230"/>
    </row>
    <row r="250" spans="1:82" ht="30" x14ac:dyDescent="0.25">
      <c r="A250" s="279">
        <v>705820</v>
      </c>
      <c r="B250" s="280" t="s">
        <v>1067</v>
      </c>
      <c r="C250" s="280" t="s">
        <v>166</v>
      </c>
      <c r="D250" s="280" t="s">
        <v>1524</v>
      </c>
      <c r="E250" s="280" t="s">
        <v>184</v>
      </c>
      <c r="F250" s="281">
        <v>35476</v>
      </c>
      <c r="G250" s="280" t="s">
        <v>1396</v>
      </c>
      <c r="H250" s="280" t="s">
        <v>1290</v>
      </c>
      <c r="I250" s="280" t="s">
        <v>262</v>
      </c>
      <c r="J250" s="280" t="s">
        <v>214</v>
      </c>
      <c r="K250" s="279">
        <v>2015</v>
      </c>
      <c r="L250" s="280" t="s">
        <v>215</v>
      </c>
      <c r="M250" s="280" t="s">
        <v>240</v>
      </c>
      <c r="N250" s="280" t="s">
        <v>240</v>
      </c>
      <c r="O250" s="280"/>
      <c r="P250" s="280"/>
      <c r="Q250" s="282">
        <v>0</v>
      </c>
      <c r="R250" s="279">
        <v>0</v>
      </c>
      <c r="S250" s="280" t="s">
        <v>3800</v>
      </c>
      <c r="T250" s="280" t="s">
        <v>3187</v>
      </c>
      <c r="U250" s="280" t="s">
        <v>3067</v>
      </c>
      <c r="V250" s="280" t="s">
        <v>3797</v>
      </c>
      <c r="W250" s="280" t="s">
        <v>240</v>
      </c>
      <c r="X250" s="280" t="s">
        <v>240</v>
      </c>
      <c r="Y250" s="280" t="s">
        <v>240</v>
      </c>
      <c r="Z250" s="280" t="s">
        <v>240</v>
      </c>
      <c r="AA250" s="280" t="s">
        <v>240</v>
      </c>
      <c r="AB250" s="280" t="s">
        <v>240</v>
      </c>
      <c r="AC250" s="280" t="s">
        <v>240</v>
      </c>
      <c r="AD250" s="280" t="s">
        <v>240</v>
      </c>
      <c r="AE250" s="280"/>
      <c r="AF250" s="280" t="s">
        <v>240</v>
      </c>
      <c r="AG250" s="280" t="s">
        <v>468</v>
      </c>
      <c r="AH250" s="280" t="s">
        <v>240</v>
      </c>
      <c r="AI250" s="280" t="s">
        <v>5194</v>
      </c>
      <c r="AJ250" s="279">
        <v>705820</v>
      </c>
      <c r="AP250" s="223"/>
      <c r="AQ250" s="224"/>
      <c r="AR250" s="224"/>
      <c r="AS250" s="224"/>
      <c r="AT250" s="224"/>
      <c r="AU250" s="225"/>
      <c r="AV250" s="224"/>
      <c r="AW250" s="224"/>
      <c r="AX250" s="224"/>
      <c r="AY250" s="224"/>
      <c r="AZ250" s="226"/>
      <c r="BA250" s="224"/>
      <c r="BB250" s="224"/>
      <c r="BC250" s="224"/>
      <c r="BD250" s="224"/>
      <c r="BE250" s="224"/>
      <c r="BF250" s="227"/>
      <c r="BG250" s="224"/>
      <c r="BH250" s="224"/>
      <c r="BI250" s="224"/>
      <c r="BJ250" s="224"/>
      <c r="BK250" s="224"/>
      <c r="BL250" s="224"/>
      <c r="BM250" s="224"/>
      <c r="BN250" s="224"/>
      <c r="BO250" s="224"/>
      <c r="BP250" s="224"/>
      <c r="BQ250" s="224"/>
      <c r="BR250" s="224"/>
      <c r="BS250" s="228"/>
      <c r="BT250" s="224"/>
      <c r="BU250" s="229"/>
      <c r="BV250" s="223"/>
      <c r="BW250" s="224"/>
      <c r="BX250" s="224"/>
      <c r="BY250" s="224"/>
      <c r="BZ250"/>
      <c r="CA250" s="229"/>
      <c r="CB250"/>
      <c r="CC250"/>
      <c r="CD250"/>
    </row>
    <row r="251" spans="1:82" ht="30" x14ac:dyDescent="0.25">
      <c r="A251" s="279">
        <v>705826</v>
      </c>
      <c r="B251" s="280" t="s">
        <v>1068</v>
      </c>
      <c r="C251" s="280" t="s">
        <v>75</v>
      </c>
      <c r="D251" s="280" t="s">
        <v>1360</v>
      </c>
      <c r="E251" s="280" t="s">
        <v>184</v>
      </c>
      <c r="F251" s="281">
        <v>33266</v>
      </c>
      <c r="G251" s="280" t="s">
        <v>231</v>
      </c>
      <c r="H251" s="280" t="s">
        <v>1290</v>
      </c>
      <c r="I251" s="280" t="s">
        <v>262</v>
      </c>
      <c r="J251" s="280" t="s">
        <v>216</v>
      </c>
      <c r="K251" s="279">
        <v>2008</v>
      </c>
      <c r="L251" s="280" t="s">
        <v>231</v>
      </c>
      <c r="M251" s="280" t="s">
        <v>240</v>
      </c>
      <c r="N251" s="280" t="s">
        <v>240</v>
      </c>
      <c r="O251" s="280" t="str">
        <f>IFERROR(VLOOKUP(A251,'[1]معالجة التسجيل'!A$2:CW$514,101,0),"")</f>
        <v/>
      </c>
      <c r="P251" s="280"/>
      <c r="Q251" s="282">
        <v>0</v>
      </c>
      <c r="R251" s="279">
        <v>0</v>
      </c>
      <c r="S251" s="280" t="s">
        <v>3801</v>
      </c>
      <c r="T251" s="280" t="s">
        <v>3802</v>
      </c>
      <c r="U251" s="280" t="s">
        <v>3803</v>
      </c>
      <c r="V251" s="280" t="s">
        <v>3804</v>
      </c>
      <c r="W251" s="280" t="s">
        <v>240</v>
      </c>
      <c r="X251" s="280" t="s">
        <v>240</v>
      </c>
      <c r="Y251" s="280" t="s">
        <v>240</v>
      </c>
      <c r="Z251" s="280" t="s">
        <v>240</v>
      </c>
      <c r="AA251" s="280" t="s">
        <v>240</v>
      </c>
      <c r="AB251" s="280" t="s">
        <v>240</v>
      </c>
      <c r="AC251" s="280" t="s">
        <v>2044</v>
      </c>
      <c r="AD251" s="280" t="s">
        <v>240</v>
      </c>
      <c r="AE251" s="280" t="str">
        <f>IFERROR(VLOOKUP(A251,ورقة4!A$1:AZ$2000,51,0),"")</f>
        <v>م</v>
      </c>
      <c r="AF251" s="280" t="s">
        <v>240</v>
      </c>
      <c r="AG251" s="280" t="s">
        <v>262</v>
      </c>
      <c r="AH251" s="280" t="s">
        <v>240</v>
      </c>
      <c r="AI251" s="280" t="s">
        <v>240</v>
      </c>
      <c r="AJ251" s="279">
        <v>705826</v>
      </c>
      <c r="AP251" s="223"/>
      <c r="AQ251" s="224"/>
      <c r="AR251" s="224"/>
      <c r="AS251" s="224"/>
      <c r="AT251" s="224"/>
      <c r="AU251" s="225"/>
      <c r="AV251" s="224"/>
      <c r="AW251" s="224"/>
      <c r="AX251" s="224"/>
      <c r="AY251" s="224"/>
      <c r="AZ251" s="226"/>
      <c r="BA251" s="224"/>
      <c r="BB251" s="224"/>
      <c r="BC251" s="224"/>
      <c r="BD251" s="224"/>
      <c r="BE251" s="224"/>
      <c r="BF251" s="227"/>
      <c r="BG251" s="224"/>
      <c r="BH251" s="224"/>
      <c r="BI251" s="224"/>
      <c r="BJ251" s="224"/>
      <c r="BK251" s="224"/>
      <c r="BL251" s="224"/>
      <c r="BM251" s="224"/>
      <c r="BN251" s="224"/>
      <c r="BO251" s="224"/>
      <c r="BP251" s="224"/>
      <c r="BQ251" s="224"/>
      <c r="BR251" s="224"/>
      <c r="BS251" s="228"/>
      <c r="BT251" s="224"/>
      <c r="BU251" s="229"/>
      <c r="BV251" s="223"/>
      <c r="BW251" s="224"/>
      <c r="BX251" s="224"/>
      <c r="BY251" s="224"/>
      <c r="BZ251"/>
      <c r="CA251" s="229"/>
      <c r="CB251"/>
      <c r="CC251"/>
      <c r="CD251"/>
    </row>
    <row r="252" spans="1:82" ht="30" x14ac:dyDescent="0.25">
      <c r="A252" s="279">
        <v>705841</v>
      </c>
      <c r="B252" s="280" t="s">
        <v>681</v>
      </c>
      <c r="C252" s="280" t="s">
        <v>682</v>
      </c>
      <c r="D252" s="280" t="s">
        <v>1525</v>
      </c>
      <c r="E252" s="280" t="s">
        <v>184</v>
      </c>
      <c r="F252" s="281">
        <v>29488</v>
      </c>
      <c r="G252" s="280" t="s">
        <v>222</v>
      </c>
      <c r="H252" s="280" t="s">
        <v>1290</v>
      </c>
      <c r="I252" s="280" t="s">
        <v>263</v>
      </c>
      <c r="J252" s="280" t="s">
        <v>216</v>
      </c>
      <c r="K252" s="279">
        <v>1998</v>
      </c>
      <c r="L252" s="280" t="s">
        <v>222</v>
      </c>
      <c r="M252" s="280" t="s">
        <v>240</v>
      </c>
      <c r="N252" s="280" t="s">
        <v>240</v>
      </c>
      <c r="O252" s="280" t="str">
        <f>IFERROR(VLOOKUP(A252,'[1]معالجة التسجيل'!A$2:CW$514,101,0),"")</f>
        <v/>
      </c>
      <c r="P252" s="280"/>
      <c r="Q252" s="282">
        <v>0</v>
      </c>
      <c r="R252" s="288"/>
      <c r="S252" s="280" t="s">
        <v>240</v>
      </c>
      <c r="T252" s="280" t="s">
        <v>240</v>
      </c>
      <c r="U252" s="280" t="s">
        <v>240</v>
      </c>
      <c r="V252" s="280" t="s">
        <v>240</v>
      </c>
      <c r="W252" s="280" t="s">
        <v>240</v>
      </c>
      <c r="X252" s="280" t="s">
        <v>240</v>
      </c>
      <c r="Y252" s="280" t="s">
        <v>240</v>
      </c>
      <c r="Z252" s="280" t="s">
        <v>240</v>
      </c>
      <c r="AA252" s="280" t="s">
        <v>240</v>
      </c>
      <c r="AB252" s="280" t="s">
        <v>2044</v>
      </c>
      <c r="AC252" s="280" t="s">
        <v>2044</v>
      </c>
      <c r="AD252" s="280" t="s">
        <v>240</v>
      </c>
      <c r="AE252" s="280" t="str">
        <f>IFERROR(VLOOKUP(A252,ورقة4!A$1:AZ$2000,51,0),"")</f>
        <v>م</v>
      </c>
      <c r="AF252" s="280" t="s">
        <v>2044</v>
      </c>
      <c r="AG252" s="280" t="s">
        <v>263</v>
      </c>
      <c r="AH252" s="280" t="s">
        <v>5190</v>
      </c>
      <c r="AI252" s="280" t="s">
        <v>240</v>
      </c>
      <c r="AJ252" s="279">
        <v>705841</v>
      </c>
      <c r="AP252" s="223"/>
      <c r="AQ252" s="224"/>
      <c r="AR252" s="224"/>
      <c r="AS252" s="224"/>
      <c r="AT252" s="224"/>
      <c r="AU252" s="225"/>
      <c r="AV252" s="224"/>
      <c r="AW252" s="224"/>
      <c r="AX252" s="224"/>
      <c r="AY252" s="224"/>
      <c r="AZ252" s="226"/>
      <c r="BA252" s="224"/>
      <c r="BB252" s="219"/>
      <c r="BC252" s="219"/>
      <c r="BD252" s="224"/>
      <c r="BE252" s="224"/>
      <c r="BF252" s="227"/>
      <c r="BG252" s="223"/>
      <c r="BH252" s="224"/>
      <c r="BI252" s="224"/>
      <c r="BJ252" s="224"/>
      <c r="BK252" s="224"/>
      <c r="BL252" s="223"/>
      <c r="BM252" s="224"/>
      <c r="BN252" s="223"/>
      <c r="BO252" s="223"/>
      <c r="BP252" s="223"/>
      <c r="BQ252" s="223"/>
      <c r="BR252" s="223"/>
      <c r="BS252" s="224"/>
      <c r="BT252" s="219"/>
      <c r="BU252" s="229"/>
      <c r="BV252" s="219"/>
      <c r="BW252" s="219"/>
      <c r="BX252" s="224"/>
      <c r="BY252" s="224"/>
      <c r="BZ252" s="230"/>
      <c r="CA252" s="229"/>
      <c r="CB252" s="230"/>
      <c r="CC252" s="230"/>
      <c r="CD252" s="230"/>
    </row>
    <row r="253" spans="1:82" ht="45" x14ac:dyDescent="0.25">
      <c r="A253" s="279">
        <v>705849</v>
      </c>
      <c r="B253" s="280" t="s">
        <v>1069</v>
      </c>
      <c r="C253" s="280" t="s">
        <v>281</v>
      </c>
      <c r="D253" s="280" t="s">
        <v>1526</v>
      </c>
      <c r="E253" s="280" t="s">
        <v>184</v>
      </c>
      <c r="F253" s="281">
        <v>33618</v>
      </c>
      <c r="G253" s="280" t="s">
        <v>213</v>
      </c>
      <c r="H253" s="280" t="s">
        <v>1290</v>
      </c>
      <c r="I253" s="280" t="s">
        <v>262</v>
      </c>
      <c r="J253" s="280" t="s">
        <v>214</v>
      </c>
      <c r="K253" s="279">
        <v>2010</v>
      </c>
      <c r="L253" s="280" t="s">
        <v>213</v>
      </c>
      <c r="M253" s="280" t="s">
        <v>240</v>
      </c>
      <c r="N253" s="280" t="s">
        <v>240</v>
      </c>
      <c r="O253" s="280" t="str">
        <f>IFERROR(VLOOKUP(A253,'[1]معالجة التسجيل'!A$2:CW$514,101,0),"")</f>
        <v/>
      </c>
      <c r="P253" s="280"/>
      <c r="Q253" s="282">
        <v>0</v>
      </c>
      <c r="R253" s="279">
        <v>0</v>
      </c>
      <c r="S253" s="280" t="s">
        <v>3805</v>
      </c>
      <c r="T253" s="280" t="s">
        <v>2957</v>
      </c>
      <c r="U253" s="280" t="s">
        <v>3806</v>
      </c>
      <c r="V253" s="280" t="s">
        <v>2531</v>
      </c>
      <c r="W253" s="280" t="s">
        <v>240</v>
      </c>
      <c r="X253" s="280" t="s">
        <v>240</v>
      </c>
      <c r="Y253" s="280" t="s">
        <v>240</v>
      </c>
      <c r="Z253" s="280" t="s">
        <v>240</v>
      </c>
      <c r="AA253" s="280" t="s">
        <v>240</v>
      </c>
      <c r="AB253" s="280" t="s">
        <v>240</v>
      </c>
      <c r="AC253" s="280" t="s">
        <v>240</v>
      </c>
      <c r="AD253" s="280" t="s">
        <v>240</v>
      </c>
      <c r="AE253" s="280" t="str">
        <f>IFERROR(VLOOKUP(A253,ورقة4!A$1:AZ$2000,51,0),"")</f>
        <v>م</v>
      </c>
      <c r="AF253" s="280" t="s">
        <v>240</v>
      </c>
      <c r="AG253" s="280" t="s">
        <v>262</v>
      </c>
      <c r="AH253" s="280" t="s">
        <v>5190</v>
      </c>
      <c r="AI253" s="280" t="s">
        <v>240</v>
      </c>
      <c r="AJ253" s="279">
        <v>705849</v>
      </c>
      <c r="AP253" s="223"/>
      <c r="AQ253" s="224"/>
      <c r="AR253" s="224"/>
      <c r="AS253" s="224"/>
      <c r="AT253" s="224"/>
      <c r="AU253" s="225"/>
      <c r="AV253" s="224"/>
      <c r="AW253" s="224"/>
      <c r="AX253" s="224"/>
      <c r="AY253" s="224"/>
      <c r="AZ253" s="226"/>
      <c r="BA253" s="224"/>
      <c r="BB253" s="219"/>
      <c r="BC253" s="219"/>
      <c r="BD253" s="224"/>
      <c r="BE253" s="224"/>
      <c r="BF253" s="227"/>
      <c r="BG253" s="232"/>
      <c r="BH253" s="224"/>
      <c r="BI253" s="224"/>
      <c r="BJ253" s="224"/>
      <c r="BK253" s="224"/>
      <c r="BL253" s="223"/>
      <c r="BM253" s="224"/>
      <c r="BN253" s="223"/>
      <c r="BO253" s="223"/>
      <c r="BP253" s="223"/>
      <c r="BQ253" s="223"/>
      <c r="BR253" s="223"/>
      <c r="BS253" s="224"/>
      <c r="BT253" s="219"/>
      <c r="BU253" s="229"/>
      <c r="BV253" s="219"/>
      <c r="BW253" s="219"/>
      <c r="BX253" s="224"/>
      <c r="BY253" s="224"/>
      <c r="BZ253" s="230"/>
      <c r="CA253" s="229"/>
      <c r="CB253" s="230"/>
      <c r="CC253" s="230"/>
      <c r="CD253" s="230"/>
    </row>
    <row r="254" spans="1:82" ht="30" x14ac:dyDescent="0.25">
      <c r="A254" s="279">
        <v>705863</v>
      </c>
      <c r="B254" s="280" t="s">
        <v>2056</v>
      </c>
      <c r="C254" s="280" t="s">
        <v>100</v>
      </c>
      <c r="D254" s="280" t="s">
        <v>240</v>
      </c>
      <c r="E254" s="280" t="s">
        <v>240</v>
      </c>
      <c r="F254" s="288"/>
      <c r="G254" s="280" t="s">
        <v>240</v>
      </c>
      <c r="H254" s="280" t="s">
        <v>240</v>
      </c>
      <c r="I254" s="280" t="s">
        <v>261</v>
      </c>
      <c r="J254" s="280" t="s">
        <v>240</v>
      </c>
      <c r="K254" s="288"/>
      <c r="L254" s="280" t="s">
        <v>240</v>
      </c>
      <c r="M254" s="280" t="s">
        <v>240</v>
      </c>
      <c r="N254" s="280" t="s">
        <v>240</v>
      </c>
      <c r="O254" s="280" t="str">
        <f>IFERROR(VLOOKUP(A254,'[1]معالجة التسجيل'!A$2:CW$514,101,0),"")</f>
        <v/>
      </c>
      <c r="P254" s="280"/>
      <c r="Q254" s="282">
        <v>0</v>
      </c>
      <c r="R254" s="288"/>
      <c r="S254" s="280" t="s">
        <v>240</v>
      </c>
      <c r="T254" s="280" t="s">
        <v>240</v>
      </c>
      <c r="U254" s="280" t="s">
        <v>240</v>
      </c>
      <c r="V254" s="280" t="s">
        <v>240</v>
      </c>
      <c r="W254" s="280" t="s">
        <v>240</v>
      </c>
      <c r="X254" s="280" t="s">
        <v>240</v>
      </c>
      <c r="Y254" s="280" t="s">
        <v>240</v>
      </c>
      <c r="Z254" s="280" t="s">
        <v>240</v>
      </c>
      <c r="AA254" s="280" t="s">
        <v>240</v>
      </c>
      <c r="AB254" s="280" t="s">
        <v>240</v>
      </c>
      <c r="AC254" s="280" t="s">
        <v>2044</v>
      </c>
      <c r="AD254" s="280" t="s">
        <v>240</v>
      </c>
      <c r="AE254" s="280" t="str">
        <f>IFERROR(VLOOKUP(A254,ورقة4!A$1:AZ$2000,51,0),"")</f>
        <v>م</v>
      </c>
      <c r="AF254" s="280" t="s">
        <v>2044</v>
      </c>
      <c r="AG254" s="280" t="s">
        <v>261</v>
      </c>
      <c r="AH254" s="280" t="s">
        <v>5190</v>
      </c>
      <c r="AI254" s="280" t="s">
        <v>240</v>
      </c>
      <c r="AJ254" s="279">
        <v>705863</v>
      </c>
      <c r="AP254" s="223"/>
      <c r="AQ254" s="224"/>
      <c r="AR254" s="224"/>
      <c r="AS254" s="224"/>
      <c r="AT254" s="224"/>
      <c r="AU254" s="227"/>
      <c r="AV254" s="224"/>
      <c r="AW254" s="224"/>
      <c r="AX254" s="224"/>
      <c r="AY254" s="224"/>
      <c r="AZ254" s="227"/>
      <c r="BA254" s="224"/>
      <c r="BB254" s="219"/>
      <c r="BC254" s="219"/>
      <c r="BD254" s="224"/>
      <c r="BE254" s="224"/>
      <c r="BF254" s="227"/>
      <c r="BG254" s="232"/>
      <c r="BH254" s="224"/>
      <c r="BI254" s="224"/>
      <c r="BJ254" s="224"/>
      <c r="BK254" s="224"/>
      <c r="BL254" s="232"/>
      <c r="BM254" s="224"/>
      <c r="BN254" s="232"/>
      <c r="BO254" s="232"/>
      <c r="BP254" s="232"/>
      <c r="BQ254" s="232"/>
      <c r="BR254" s="232"/>
      <c r="BS254" s="224"/>
      <c r="BT254" s="219"/>
      <c r="BU254" s="229"/>
      <c r="BV254" s="219"/>
      <c r="BW254" s="219"/>
      <c r="BX254" s="224"/>
      <c r="BY254" s="224"/>
      <c r="BZ254" s="230"/>
      <c r="CA254" s="229"/>
      <c r="CB254" s="230"/>
      <c r="CC254" s="230"/>
      <c r="CD254" s="230"/>
    </row>
    <row r="255" spans="1:82" ht="45" x14ac:dyDescent="0.25">
      <c r="A255" s="279">
        <v>705866</v>
      </c>
      <c r="B255" s="280" t="s">
        <v>683</v>
      </c>
      <c r="C255" s="280" t="s">
        <v>238</v>
      </c>
      <c r="D255" s="280" t="s">
        <v>1726</v>
      </c>
      <c r="E255" s="280" t="s">
        <v>184</v>
      </c>
      <c r="F255" s="281">
        <v>29186</v>
      </c>
      <c r="G255" s="280" t="s">
        <v>1727</v>
      </c>
      <c r="H255" s="280" t="s">
        <v>1290</v>
      </c>
      <c r="I255" s="280" t="s">
        <v>239</v>
      </c>
      <c r="J255" s="280" t="s">
        <v>216</v>
      </c>
      <c r="K255" s="279">
        <v>2002</v>
      </c>
      <c r="L255" s="280" t="s">
        <v>215</v>
      </c>
      <c r="M255" s="280" t="s">
        <v>240</v>
      </c>
      <c r="N255" s="280" t="s">
        <v>240</v>
      </c>
      <c r="O255" s="280"/>
      <c r="P255" s="280"/>
      <c r="Q255" s="282">
        <v>0</v>
      </c>
      <c r="R255" s="279">
        <v>0</v>
      </c>
      <c r="S255" s="280" t="s">
        <v>3807</v>
      </c>
      <c r="T255" s="280" t="s">
        <v>3808</v>
      </c>
      <c r="U255" s="280" t="s">
        <v>3809</v>
      </c>
      <c r="V255" s="280" t="s">
        <v>3810</v>
      </c>
      <c r="W255" s="280" t="s">
        <v>240</v>
      </c>
      <c r="X255" s="280" t="s">
        <v>240</v>
      </c>
      <c r="Y255" s="280" t="s">
        <v>240</v>
      </c>
      <c r="Z255" s="280" t="s">
        <v>240</v>
      </c>
      <c r="AA255" s="280" t="s">
        <v>240</v>
      </c>
      <c r="AB255" s="280" t="s">
        <v>240</v>
      </c>
      <c r="AC255" s="280" t="s">
        <v>240</v>
      </c>
      <c r="AD255" s="280" t="s">
        <v>240</v>
      </c>
      <c r="AE255" s="280"/>
      <c r="AF255" s="280" t="s">
        <v>240</v>
      </c>
      <c r="AG255" s="280" t="s">
        <v>466</v>
      </c>
      <c r="AH255" s="280" t="s">
        <v>240</v>
      </c>
      <c r="AI255" s="280" t="s">
        <v>240</v>
      </c>
      <c r="AJ255" s="279">
        <v>705866</v>
      </c>
      <c r="AP255" s="223"/>
      <c r="AQ255" s="224"/>
      <c r="AR255" s="224"/>
      <c r="AS255" s="224"/>
      <c r="AT255" s="224"/>
      <c r="AU255" s="231"/>
      <c r="AV255" s="224"/>
      <c r="AW255" s="224"/>
      <c r="AX255" s="224"/>
      <c r="AY255" s="224"/>
      <c r="AZ255" s="223"/>
      <c r="BA255" s="224"/>
      <c r="BB255" s="219"/>
      <c r="BC255" s="219"/>
      <c r="BD255" s="224"/>
      <c r="BE255" s="224"/>
      <c r="BF255" s="227"/>
      <c r="BG255" s="223"/>
      <c r="BH255" s="224"/>
      <c r="BI255" s="224"/>
      <c r="BJ255" s="224"/>
      <c r="BK255" s="224"/>
      <c r="BL255" s="223"/>
      <c r="BM255" s="224"/>
      <c r="BN255" s="223"/>
      <c r="BO255" s="223"/>
      <c r="BP255" s="223"/>
      <c r="BQ255" s="223"/>
      <c r="BR255" s="223"/>
      <c r="BS255" s="224"/>
      <c r="BT255" s="219"/>
      <c r="BU255" s="229"/>
      <c r="BV255" s="219"/>
      <c r="BW255" s="219"/>
      <c r="BX255" s="224"/>
      <c r="BY255" s="224"/>
      <c r="BZ255" s="230"/>
      <c r="CA255" s="229"/>
      <c r="CB255" s="230"/>
      <c r="CC255" s="230"/>
      <c r="CD255" s="230"/>
    </row>
    <row r="256" spans="1:82" ht="30" x14ac:dyDescent="0.25">
      <c r="A256" s="279">
        <v>705889</v>
      </c>
      <c r="B256" s="280" t="s">
        <v>1070</v>
      </c>
      <c r="C256" s="280" t="s">
        <v>84</v>
      </c>
      <c r="D256" s="280" t="s">
        <v>1527</v>
      </c>
      <c r="E256" s="280" t="s">
        <v>183</v>
      </c>
      <c r="F256" s="281">
        <v>35155</v>
      </c>
      <c r="G256" s="280" t="s">
        <v>213</v>
      </c>
      <c r="H256" s="280" t="s">
        <v>1290</v>
      </c>
      <c r="I256" s="280" t="s">
        <v>263</v>
      </c>
      <c r="J256" s="280" t="s">
        <v>214</v>
      </c>
      <c r="K256" s="279">
        <v>2014</v>
      </c>
      <c r="L256" s="280" t="s">
        <v>228</v>
      </c>
      <c r="M256" s="280" t="s">
        <v>240</v>
      </c>
      <c r="N256" s="280" t="s">
        <v>240</v>
      </c>
      <c r="O256" s="280"/>
      <c r="P256" s="280"/>
      <c r="Q256" s="282">
        <v>0</v>
      </c>
      <c r="R256" s="290">
        <v>0</v>
      </c>
      <c r="S256" s="280" t="s">
        <v>3299</v>
      </c>
      <c r="T256" s="280" t="s">
        <v>3134</v>
      </c>
      <c r="U256" s="280" t="s">
        <v>3300</v>
      </c>
      <c r="V256" s="280" t="s">
        <v>2531</v>
      </c>
      <c r="W256" s="280" t="s">
        <v>240</v>
      </c>
      <c r="X256" s="280" t="s">
        <v>240</v>
      </c>
      <c r="Y256" s="280" t="s">
        <v>240</v>
      </c>
      <c r="Z256" s="280" t="s">
        <v>240</v>
      </c>
      <c r="AA256" s="280" t="s">
        <v>240</v>
      </c>
      <c r="AB256" s="280" t="s">
        <v>240</v>
      </c>
      <c r="AC256" s="280" t="s">
        <v>240</v>
      </c>
      <c r="AD256" s="280" t="s">
        <v>240</v>
      </c>
      <c r="AE256" s="280"/>
      <c r="AF256" s="280" t="s">
        <v>240</v>
      </c>
      <c r="AG256" s="280" t="s">
        <v>263</v>
      </c>
      <c r="AH256" s="280" t="s">
        <v>240</v>
      </c>
      <c r="AI256" s="280" t="s">
        <v>240</v>
      </c>
      <c r="AJ256" s="279">
        <v>705889</v>
      </c>
      <c r="AP256" s="223"/>
      <c r="AQ256" s="224"/>
      <c r="AR256" s="224"/>
      <c r="AS256" s="224"/>
      <c r="AT256" s="224"/>
      <c r="AU256" s="225"/>
      <c r="AV256" s="224"/>
      <c r="AW256" s="224"/>
      <c r="AX256" s="224"/>
      <c r="AY256" s="224"/>
      <c r="AZ256" s="226"/>
      <c r="BA256" s="224"/>
      <c r="BB256" s="219"/>
      <c r="BC256" s="219"/>
      <c r="BD256" s="224"/>
      <c r="BE256" s="224"/>
      <c r="BF256" s="227"/>
      <c r="BG256" s="223"/>
      <c r="BH256" s="224"/>
      <c r="BI256" s="224"/>
      <c r="BJ256" s="224"/>
      <c r="BK256" s="224"/>
      <c r="BL256" s="223"/>
      <c r="BM256" s="224"/>
      <c r="BN256" s="223"/>
      <c r="BO256" s="223"/>
      <c r="BP256" s="223"/>
      <c r="BQ256" s="223"/>
      <c r="BR256" s="223"/>
      <c r="BS256" s="224"/>
      <c r="BT256" s="219"/>
      <c r="BU256" s="229"/>
      <c r="BV256" s="219"/>
      <c r="BW256" s="219"/>
      <c r="BX256" s="224"/>
      <c r="BY256" s="224"/>
      <c r="BZ256" s="230"/>
      <c r="CA256" s="229"/>
      <c r="CB256" s="230"/>
      <c r="CC256" s="230"/>
      <c r="CD256" s="230"/>
    </row>
    <row r="257" spans="1:82" ht="30" x14ac:dyDescent="0.25">
      <c r="A257" s="279">
        <v>705890</v>
      </c>
      <c r="B257" s="280" t="s">
        <v>1071</v>
      </c>
      <c r="C257" s="280" t="s">
        <v>127</v>
      </c>
      <c r="D257" s="280" t="s">
        <v>1528</v>
      </c>
      <c r="E257" s="280" t="s">
        <v>183</v>
      </c>
      <c r="F257" s="281">
        <v>34335</v>
      </c>
      <c r="G257" s="280" t="s">
        <v>1373</v>
      </c>
      <c r="H257" s="280" t="s">
        <v>1290</v>
      </c>
      <c r="I257" s="280" t="s">
        <v>263</v>
      </c>
      <c r="J257" s="280" t="s">
        <v>214</v>
      </c>
      <c r="K257" s="279">
        <v>2012</v>
      </c>
      <c r="L257" s="280" t="s">
        <v>213</v>
      </c>
      <c r="M257" s="280" t="s">
        <v>240</v>
      </c>
      <c r="N257" s="280" t="s">
        <v>240</v>
      </c>
      <c r="O257" s="280"/>
      <c r="P257" s="280"/>
      <c r="Q257" s="282">
        <v>0</v>
      </c>
      <c r="R257" s="279">
        <v>0</v>
      </c>
      <c r="S257" s="280" t="s">
        <v>3811</v>
      </c>
      <c r="T257" s="280" t="s">
        <v>3812</v>
      </c>
      <c r="U257" s="280" t="s">
        <v>3813</v>
      </c>
      <c r="V257" s="280" t="s">
        <v>3814</v>
      </c>
      <c r="W257" s="280" t="s">
        <v>240</v>
      </c>
      <c r="X257" s="280" t="s">
        <v>240</v>
      </c>
      <c r="Y257" s="280" t="s">
        <v>240</v>
      </c>
      <c r="Z257" s="280" t="s">
        <v>240</v>
      </c>
      <c r="AA257" s="280" t="s">
        <v>240</v>
      </c>
      <c r="AB257" s="280" t="s">
        <v>240</v>
      </c>
      <c r="AC257" s="280" t="s">
        <v>240</v>
      </c>
      <c r="AD257" s="280" t="s">
        <v>240</v>
      </c>
      <c r="AE257" s="280"/>
      <c r="AF257" s="280" t="s">
        <v>240</v>
      </c>
      <c r="AG257" s="280" t="s">
        <v>263</v>
      </c>
      <c r="AH257" s="280" t="s">
        <v>240</v>
      </c>
      <c r="AI257" s="280" t="s">
        <v>240</v>
      </c>
      <c r="AJ257" s="279">
        <v>705890</v>
      </c>
      <c r="AP257" s="223"/>
      <c r="AQ257" s="224"/>
      <c r="AR257" s="224"/>
      <c r="AS257" s="224"/>
      <c r="AT257" s="224"/>
      <c r="AU257" s="225"/>
      <c r="AV257" s="224"/>
      <c r="AW257" s="224"/>
      <c r="AX257" s="224"/>
      <c r="AY257" s="224"/>
      <c r="AZ257" s="226"/>
      <c r="BA257" s="224"/>
      <c r="BB257" s="219"/>
      <c r="BC257" s="219"/>
      <c r="BD257" s="224"/>
      <c r="BE257" s="224"/>
      <c r="BF257" s="227"/>
      <c r="BG257" s="223"/>
      <c r="BH257" s="224"/>
      <c r="BI257" s="224"/>
      <c r="BJ257" s="224"/>
      <c r="BK257" s="224"/>
      <c r="BL257" s="223"/>
      <c r="BM257" s="224"/>
      <c r="BN257" s="223"/>
      <c r="BO257" s="223"/>
      <c r="BP257" s="223"/>
      <c r="BQ257" s="223"/>
      <c r="BR257" s="223"/>
      <c r="BS257" s="224"/>
      <c r="BT257" s="219"/>
      <c r="BU257" s="229"/>
      <c r="BV257" s="219"/>
      <c r="BW257" s="219"/>
      <c r="BX257" s="224"/>
      <c r="BY257" s="224"/>
      <c r="BZ257" s="230"/>
      <c r="CA257" s="229"/>
      <c r="CB257" s="230"/>
      <c r="CC257" s="230"/>
      <c r="CD257" s="230"/>
    </row>
    <row r="258" spans="1:82" ht="30" x14ac:dyDescent="0.25">
      <c r="A258" s="279">
        <v>705903</v>
      </c>
      <c r="B258" s="280" t="s">
        <v>1072</v>
      </c>
      <c r="C258" s="280" t="s">
        <v>268</v>
      </c>
      <c r="D258" s="280" t="s">
        <v>1675</v>
      </c>
      <c r="E258" s="280" t="s">
        <v>184</v>
      </c>
      <c r="F258" s="289">
        <v>29174</v>
      </c>
      <c r="G258" s="280" t="s">
        <v>1529</v>
      </c>
      <c r="H258" s="280" t="s">
        <v>1290</v>
      </c>
      <c r="I258" s="280" t="s">
        <v>262</v>
      </c>
      <c r="J258" s="280" t="s">
        <v>216</v>
      </c>
      <c r="K258" s="290">
        <v>2006</v>
      </c>
      <c r="L258" s="280" t="s">
        <v>227</v>
      </c>
      <c r="M258" s="280" t="s">
        <v>240</v>
      </c>
      <c r="N258" s="280" t="s">
        <v>240</v>
      </c>
      <c r="O258" s="280"/>
      <c r="P258" s="280"/>
      <c r="Q258" s="282">
        <v>0</v>
      </c>
      <c r="R258" s="290">
        <v>0</v>
      </c>
      <c r="S258" s="280" t="s">
        <v>3815</v>
      </c>
      <c r="T258" s="280" t="s">
        <v>3816</v>
      </c>
      <c r="U258" s="280" t="s">
        <v>3817</v>
      </c>
      <c r="V258" s="280" t="s">
        <v>3818</v>
      </c>
      <c r="W258" s="280" t="s">
        <v>240</v>
      </c>
      <c r="X258" s="280" t="s">
        <v>240</v>
      </c>
      <c r="Y258" s="280" t="s">
        <v>240</v>
      </c>
      <c r="Z258" s="280" t="s">
        <v>240</v>
      </c>
      <c r="AA258" s="280" t="s">
        <v>240</v>
      </c>
      <c r="AB258" s="280" t="s">
        <v>240</v>
      </c>
      <c r="AC258" s="280" t="s">
        <v>240</v>
      </c>
      <c r="AD258" s="280" t="s">
        <v>240</v>
      </c>
      <c r="AE258" s="280"/>
      <c r="AF258" s="280" t="s">
        <v>240</v>
      </c>
      <c r="AG258" s="280" t="s">
        <v>262</v>
      </c>
      <c r="AH258" s="280" t="s">
        <v>240</v>
      </c>
      <c r="AI258" s="280" t="s">
        <v>240</v>
      </c>
      <c r="AJ258" s="279">
        <v>705903</v>
      </c>
      <c r="AP258" s="223"/>
      <c r="AQ258" s="224"/>
      <c r="AR258" s="224"/>
      <c r="AS258" s="224"/>
      <c r="AT258" s="224"/>
      <c r="AU258" s="225"/>
      <c r="AV258" s="224"/>
      <c r="AW258" s="224"/>
      <c r="AX258" s="224"/>
      <c r="AY258" s="224"/>
      <c r="AZ258" s="226"/>
      <c r="BA258" s="224"/>
      <c r="BB258" s="219"/>
      <c r="BC258" s="219"/>
      <c r="BD258" s="224"/>
      <c r="BE258" s="224"/>
      <c r="BF258" s="227"/>
      <c r="BG258" s="223"/>
      <c r="BH258" s="224"/>
      <c r="BI258" s="224"/>
      <c r="BJ258" s="224"/>
      <c r="BK258" s="224"/>
      <c r="BL258" s="223"/>
      <c r="BM258" s="224"/>
      <c r="BN258" s="223"/>
      <c r="BO258" s="223"/>
      <c r="BP258" s="223"/>
      <c r="BQ258" s="223"/>
      <c r="BR258" s="223"/>
      <c r="BS258" s="224"/>
      <c r="BT258" s="219"/>
      <c r="BU258" s="229"/>
      <c r="BV258" s="219"/>
      <c r="BW258" s="219"/>
      <c r="BX258" s="224"/>
      <c r="BY258" s="224"/>
      <c r="BZ258" s="230"/>
      <c r="CA258" s="229"/>
      <c r="CB258" s="230"/>
      <c r="CC258" s="230"/>
      <c r="CD258" s="230"/>
    </row>
    <row r="259" spans="1:82" ht="45" x14ac:dyDescent="0.25">
      <c r="A259" s="279">
        <v>705913</v>
      </c>
      <c r="B259" s="280" t="s">
        <v>1073</v>
      </c>
      <c r="C259" s="280" t="s">
        <v>66</v>
      </c>
      <c r="D259" s="280" t="s">
        <v>1530</v>
      </c>
      <c r="E259" s="280" t="s">
        <v>184</v>
      </c>
      <c r="F259" s="281">
        <v>35633</v>
      </c>
      <c r="G259" s="280" t="s">
        <v>1336</v>
      </c>
      <c r="H259" s="280" t="s">
        <v>1290</v>
      </c>
      <c r="I259" s="280" t="s">
        <v>262</v>
      </c>
      <c r="J259" s="280" t="s">
        <v>214</v>
      </c>
      <c r="K259" s="279">
        <v>2015</v>
      </c>
      <c r="L259" s="280" t="s">
        <v>227</v>
      </c>
      <c r="M259" s="280" t="s">
        <v>240</v>
      </c>
      <c r="N259" s="280" t="s">
        <v>240</v>
      </c>
      <c r="O259" s="280"/>
      <c r="P259" s="280"/>
      <c r="Q259" s="282">
        <v>0</v>
      </c>
      <c r="R259" s="279">
        <v>0</v>
      </c>
      <c r="S259" s="280" t="s">
        <v>3819</v>
      </c>
      <c r="T259" s="280" t="s">
        <v>2563</v>
      </c>
      <c r="U259" s="280" t="s">
        <v>3032</v>
      </c>
      <c r="V259" s="280" t="s">
        <v>3820</v>
      </c>
      <c r="W259" s="280" t="s">
        <v>240</v>
      </c>
      <c r="X259" s="280" t="s">
        <v>240</v>
      </c>
      <c r="Y259" s="280" t="s">
        <v>240</v>
      </c>
      <c r="Z259" s="280" t="s">
        <v>240</v>
      </c>
      <c r="AA259" s="280" t="s">
        <v>240</v>
      </c>
      <c r="AB259" s="280" t="s">
        <v>240</v>
      </c>
      <c r="AC259" s="280" t="s">
        <v>240</v>
      </c>
      <c r="AD259" s="280" t="s">
        <v>240</v>
      </c>
      <c r="AE259" s="280"/>
      <c r="AF259" s="280" t="s">
        <v>240</v>
      </c>
      <c r="AG259" s="280" t="s">
        <v>468</v>
      </c>
      <c r="AH259" s="280" t="s">
        <v>240</v>
      </c>
      <c r="AI259" s="280" t="s">
        <v>5194</v>
      </c>
      <c r="AJ259" s="279">
        <v>705913</v>
      </c>
      <c r="AP259" s="223"/>
      <c r="AQ259" s="224"/>
      <c r="AR259" s="224"/>
      <c r="AS259" s="224"/>
      <c r="AT259" s="224"/>
      <c r="AU259" s="225"/>
      <c r="AV259" s="224"/>
      <c r="AW259" s="224"/>
      <c r="AX259" s="224"/>
      <c r="AY259" s="224"/>
      <c r="AZ259" s="226"/>
      <c r="BA259" s="224"/>
      <c r="BB259" s="219"/>
      <c r="BC259" s="219"/>
      <c r="BD259" s="224"/>
      <c r="BE259" s="224"/>
      <c r="BF259" s="227"/>
      <c r="BG259" s="223"/>
      <c r="BH259" s="224"/>
      <c r="BI259" s="224"/>
      <c r="BJ259" s="224"/>
      <c r="BK259" s="224"/>
      <c r="BL259" s="223"/>
      <c r="BM259" s="224"/>
      <c r="BN259" s="223"/>
      <c r="BO259" s="223"/>
      <c r="BP259" s="223"/>
      <c r="BQ259" s="223"/>
      <c r="BR259" s="223"/>
      <c r="BS259" s="224"/>
      <c r="BT259" s="219"/>
      <c r="BU259" s="229"/>
      <c r="BV259" s="219"/>
      <c r="BW259" s="219"/>
      <c r="BX259" s="224"/>
      <c r="BY259" s="224"/>
      <c r="BZ259" s="230"/>
      <c r="CA259" s="229"/>
      <c r="CB259" s="230"/>
      <c r="CC259" s="230"/>
      <c r="CD259" s="230"/>
    </row>
    <row r="260" spans="1:82" ht="30" x14ac:dyDescent="0.25">
      <c r="A260" s="279">
        <v>705919</v>
      </c>
      <c r="B260" s="280" t="s">
        <v>1074</v>
      </c>
      <c r="C260" s="280" t="s">
        <v>100</v>
      </c>
      <c r="D260" s="280" t="s">
        <v>1400</v>
      </c>
      <c r="E260" s="280" t="s">
        <v>183</v>
      </c>
      <c r="F260" s="281">
        <v>35925</v>
      </c>
      <c r="G260" s="280" t="s">
        <v>213</v>
      </c>
      <c r="H260" s="280" t="s">
        <v>1290</v>
      </c>
      <c r="I260" s="280" t="s">
        <v>263</v>
      </c>
      <c r="J260" s="280" t="s">
        <v>214</v>
      </c>
      <c r="K260" s="279">
        <v>2016</v>
      </c>
      <c r="L260" s="280" t="s">
        <v>215</v>
      </c>
      <c r="M260" s="280" t="s">
        <v>240</v>
      </c>
      <c r="N260" s="280" t="s">
        <v>240</v>
      </c>
      <c r="O260" s="280"/>
      <c r="P260" s="280"/>
      <c r="Q260" s="282">
        <v>0</v>
      </c>
      <c r="R260" s="279">
        <v>0</v>
      </c>
      <c r="S260" s="280" t="s">
        <v>3821</v>
      </c>
      <c r="T260" s="280" t="s">
        <v>2640</v>
      </c>
      <c r="U260" s="280" t="s">
        <v>3822</v>
      </c>
      <c r="V260" s="280" t="s">
        <v>2531</v>
      </c>
      <c r="W260" s="280" t="s">
        <v>240</v>
      </c>
      <c r="X260" s="280" t="s">
        <v>240</v>
      </c>
      <c r="Y260" s="280" t="s">
        <v>240</v>
      </c>
      <c r="Z260" s="280" t="s">
        <v>240</v>
      </c>
      <c r="AA260" s="280" t="s">
        <v>240</v>
      </c>
      <c r="AB260" s="280" t="s">
        <v>240</v>
      </c>
      <c r="AC260" s="280" t="s">
        <v>240</v>
      </c>
      <c r="AD260" s="280" t="s">
        <v>240</v>
      </c>
      <c r="AE260" s="280"/>
      <c r="AF260" s="280" t="s">
        <v>240</v>
      </c>
      <c r="AG260" s="280" t="s">
        <v>239</v>
      </c>
      <c r="AH260" s="280" t="s">
        <v>240</v>
      </c>
      <c r="AI260" s="280" t="s">
        <v>5192</v>
      </c>
      <c r="AJ260" s="279">
        <v>705919</v>
      </c>
      <c r="AP260" s="223"/>
      <c r="AQ260" s="224"/>
      <c r="AR260" s="224"/>
      <c r="AS260" s="224"/>
      <c r="AT260" s="224"/>
      <c r="AU260" s="225"/>
      <c r="AV260" s="224"/>
      <c r="AW260" s="224"/>
      <c r="AX260" s="224"/>
      <c r="AY260" s="224"/>
      <c r="AZ260" s="226"/>
      <c r="BA260" s="224"/>
      <c r="BB260" s="219"/>
      <c r="BC260" s="219"/>
      <c r="BD260" s="224"/>
      <c r="BE260" s="224"/>
      <c r="BF260" s="227"/>
      <c r="BG260" s="223"/>
      <c r="BH260" s="224"/>
      <c r="BI260" s="224"/>
      <c r="BJ260" s="224"/>
      <c r="BK260" s="224"/>
      <c r="BL260" s="223"/>
      <c r="BM260" s="224"/>
      <c r="BN260" s="223"/>
      <c r="BO260" s="223"/>
      <c r="BP260" s="223"/>
      <c r="BQ260" s="223"/>
      <c r="BR260" s="223"/>
      <c r="BS260" s="224"/>
      <c r="BT260" s="219"/>
      <c r="BU260" s="229"/>
      <c r="BV260" s="219"/>
      <c r="BW260" s="219"/>
      <c r="BX260" s="224"/>
      <c r="BY260" s="224"/>
      <c r="BZ260" s="230"/>
      <c r="CA260" s="229"/>
      <c r="CB260" s="230"/>
      <c r="CC260" s="230"/>
      <c r="CD260" s="230"/>
    </row>
    <row r="261" spans="1:82" ht="45" x14ac:dyDescent="0.25">
      <c r="A261" s="279">
        <v>705934</v>
      </c>
      <c r="B261" s="280" t="s">
        <v>1075</v>
      </c>
      <c r="C261" s="280" t="s">
        <v>1062</v>
      </c>
      <c r="D261" s="280" t="s">
        <v>1531</v>
      </c>
      <c r="E261" s="280" t="s">
        <v>183</v>
      </c>
      <c r="F261" s="281">
        <v>35135</v>
      </c>
      <c r="G261" s="280" t="s">
        <v>1434</v>
      </c>
      <c r="H261" s="280" t="s">
        <v>1290</v>
      </c>
      <c r="I261" s="280" t="s">
        <v>263</v>
      </c>
      <c r="J261" s="280" t="s">
        <v>214</v>
      </c>
      <c r="K261" s="279">
        <v>2013</v>
      </c>
      <c r="L261" s="280" t="s">
        <v>226</v>
      </c>
      <c r="M261" s="280" t="s">
        <v>240</v>
      </c>
      <c r="N261" s="280" t="s">
        <v>240</v>
      </c>
      <c r="O261" s="280"/>
      <c r="P261" s="280"/>
      <c r="Q261" s="282">
        <v>0</v>
      </c>
      <c r="R261" s="279">
        <v>0</v>
      </c>
      <c r="S261" s="280" t="s">
        <v>3283</v>
      </c>
      <c r="T261" s="280" t="s">
        <v>3284</v>
      </c>
      <c r="U261" s="280" t="s">
        <v>3149</v>
      </c>
      <c r="V261" s="280" t="s">
        <v>2531</v>
      </c>
      <c r="W261" s="280" t="s">
        <v>240</v>
      </c>
      <c r="X261" s="280" t="s">
        <v>240</v>
      </c>
      <c r="Y261" s="280" t="s">
        <v>240</v>
      </c>
      <c r="Z261" s="280" t="s">
        <v>240</v>
      </c>
      <c r="AA261" s="280" t="s">
        <v>240</v>
      </c>
      <c r="AB261" s="280" t="s">
        <v>240</v>
      </c>
      <c r="AC261" s="280" t="s">
        <v>240</v>
      </c>
      <c r="AD261" s="280" t="s">
        <v>240</v>
      </c>
      <c r="AE261" s="280"/>
      <c r="AF261" s="280" t="s">
        <v>240</v>
      </c>
      <c r="AG261" s="280" t="s">
        <v>263</v>
      </c>
      <c r="AH261" s="280" t="s">
        <v>240</v>
      </c>
      <c r="AI261" s="280" t="s">
        <v>240</v>
      </c>
      <c r="AJ261" s="279">
        <v>705934</v>
      </c>
      <c r="AP261" s="223"/>
      <c r="AQ261" s="224"/>
      <c r="AR261" s="224"/>
      <c r="AS261" s="224"/>
      <c r="AT261" s="224"/>
      <c r="AU261" s="225"/>
      <c r="AV261" s="224"/>
      <c r="AW261" s="224"/>
      <c r="AX261" s="224"/>
      <c r="AY261" s="224"/>
      <c r="AZ261" s="226"/>
      <c r="BA261" s="224"/>
      <c r="BB261" s="219"/>
      <c r="BC261" s="219"/>
      <c r="BD261" s="224"/>
      <c r="BE261" s="224"/>
      <c r="BF261" s="227"/>
      <c r="BG261" s="223"/>
      <c r="BH261" s="224"/>
      <c r="BI261" s="224"/>
      <c r="BJ261" s="224"/>
      <c r="BK261" s="224"/>
      <c r="BL261" s="223"/>
      <c r="BM261" s="224"/>
      <c r="BN261" s="223"/>
      <c r="BO261" s="223"/>
      <c r="BP261" s="223"/>
      <c r="BQ261" s="223"/>
      <c r="BR261" s="223"/>
      <c r="BS261" s="224"/>
      <c r="BT261" s="219"/>
      <c r="BU261" s="229"/>
      <c r="BV261" s="219"/>
      <c r="BW261" s="219"/>
      <c r="BX261" s="224"/>
      <c r="BY261" s="224"/>
      <c r="BZ261" s="230"/>
      <c r="CA261" s="229"/>
      <c r="CB261" s="230"/>
      <c r="CC261" s="230"/>
      <c r="CD261" s="230"/>
    </row>
    <row r="262" spans="1:82" ht="75" x14ac:dyDescent="0.25">
      <c r="A262" s="279">
        <v>705941</v>
      </c>
      <c r="B262" s="280" t="s">
        <v>1076</v>
      </c>
      <c r="C262" s="280" t="s">
        <v>100</v>
      </c>
      <c r="D262" s="280" t="s">
        <v>1814</v>
      </c>
      <c r="E262" s="280" t="s">
        <v>184</v>
      </c>
      <c r="F262" s="281">
        <v>34766</v>
      </c>
      <c r="G262" s="280" t="s">
        <v>213</v>
      </c>
      <c r="H262" s="280" t="s">
        <v>1290</v>
      </c>
      <c r="I262" s="280" t="s">
        <v>261</v>
      </c>
      <c r="J262" s="280" t="s">
        <v>214</v>
      </c>
      <c r="K262" s="279">
        <v>2013</v>
      </c>
      <c r="L262" s="280" t="s">
        <v>213</v>
      </c>
      <c r="M262" s="280" t="s">
        <v>240</v>
      </c>
      <c r="N262" s="280" t="s">
        <v>240</v>
      </c>
      <c r="O262" s="280"/>
      <c r="P262" s="280"/>
      <c r="Q262" s="282">
        <v>0</v>
      </c>
      <c r="R262" s="290">
        <v>0</v>
      </c>
      <c r="S262" s="280" t="s">
        <v>3824</v>
      </c>
      <c r="T262" s="280" t="s">
        <v>2640</v>
      </c>
      <c r="U262" s="280" t="s">
        <v>2910</v>
      </c>
      <c r="V262" s="280" t="s">
        <v>2672</v>
      </c>
      <c r="W262" s="280" t="s">
        <v>240</v>
      </c>
      <c r="X262" s="280" t="s">
        <v>240</v>
      </c>
      <c r="Y262" s="280" t="s">
        <v>240</v>
      </c>
      <c r="Z262" s="280" t="s">
        <v>240</v>
      </c>
      <c r="AA262" s="280" t="s">
        <v>240</v>
      </c>
      <c r="AB262" s="280" t="s">
        <v>240</v>
      </c>
      <c r="AC262" s="280" t="s">
        <v>240</v>
      </c>
      <c r="AD262" s="280" t="s">
        <v>4495</v>
      </c>
      <c r="AE262" s="280"/>
      <c r="AF262" s="280" t="s">
        <v>240</v>
      </c>
      <c r="AG262" s="280" t="s">
        <v>261</v>
      </c>
      <c r="AH262" s="280" t="s">
        <v>5193</v>
      </c>
      <c r="AI262" s="280" t="s">
        <v>240</v>
      </c>
      <c r="AJ262" s="279">
        <v>705941</v>
      </c>
      <c r="AP262" s="223"/>
      <c r="AQ262" s="224"/>
      <c r="AR262" s="224"/>
      <c r="AS262" s="224"/>
      <c r="AT262" s="224"/>
      <c r="AU262" s="225"/>
      <c r="AV262" s="224"/>
      <c r="AW262" s="224"/>
      <c r="AX262" s="224"/>
      <c r="AY262" s="224"/>
      <c r="AZ262" s="226"/>
      <c r="BA262" s="224"/>
      <c r="BB262" s="219"/>
      <c r="BC262" s="219"/>
      <c r="BD262" s="224"/>
      <c r="BE262" s="224"/>
      <c r="BF262" s="227"/>
      <c r="BG262" s="223"/>
      <c r="BH262" s="224"/>
      <c r="BI262" s="224"/>
      <c r="BJ262" s="224"/>
      <c r="BK262" s="224"/>
      <c r="BL262" s="223"/>
      <c r="BM262" s="224"/>
      <c r="BN262" s="223"/>
      <c r="BO262" s="223"/>
      <c r="BP262" s="223"/>
      <c r="BQ262" s="223"/>
      <c r="BR262" s="223"/>
      <c r="BS262" s="224"/>
      <c r="BT262" s="219"/>
      <c r="BU262" s="229"/>
      <c r="BV262" s="219"/>
      <c r="BW262" s="219"/>
      <c r="BX262" s="224"/>
      <c r="BY262" s="224"/>
      <c r="BZ262" s="230"/>
      <c r="CA262" s="229"/>
      <c r="CB262" s="230"/>
      <c r="CC262" s="230"/>
      <c r="CD262" s="230"/>
    </row>
    <row r="263" spans="1:82" ht="45" x14ac:dyDescent="0.25">
      <c r="A263" s="279">
        <v>705942</v>
      </c>
      <c r="B263" s="280" t="s">
        <v>1077</v>
      </c>
      <c r="C263" s="280" t="s">
        <v>273</v>
      </c>
      <c r="D263" s="280" t="s">
        <v>1533</v>
      </c>
      <c r="E263" s="280" t="s">
        <v>184</v>
      </c>
      <c r="F263" s="281">
        <v>33543</v>
      </c>
      <c r="G263" s="280" t="s">
        <v>1792</v>
      </c>
      <c r="H263" s="280" t="s">
        <v>1290</v>
      </c>
      <c r="I263" s="280" t="s">
        <v>262</v>
      </c>
      <c r="J263" s="280" t="s">
        <v>214</v>
      </c>
      <c r="K263" s="279">
        <v>2011</v>
      </c>
      <c r="L263" s="280" t="s">
        <v>215</v>
      </c>
      <c r="M263" s="280" t="s">
        <v>240</v>
      </c>
      <c r="N263" s="280" t="s">
        <v>240</v>
      </c>
      <c r="O263" s="280"/>
      <c r="P263" s="280"/>
      <c r="Q263" s="282">
        <v>0</v>
      </c>
      <c r="R263" s="279">
        <v>0</v>
      </c>
      <c r="S263" s="280" t="s">
        <v>3825</v>
      </c>
      <c r="T263" s="280" t="s">
        <v>3393</v>
      </c>
      <c r="U263" s="280" t="s">
        <v>2801</v>
      </c>
      <c r="V263" s="280" t="s">
        <v>2884</v>
      </c>
      <c r="W263" s="280" t="s">
        <v>240</v>
      </c>
      <c r="X263" s="280" t="s">
        <v>240</v>
      </c>
      <c r="Y263" s="280" t="s">
        <v>240</v>
      </c>
      <c r="Z263" s="280" t="s">
        <v>240</v>
      </c>
      <c r="AA263" s="280" t="s">
        <v>240</v>
      </c>
      <c r="AB263" s="280" t="s">
        <v>240</v>
      </c>
      <c r="AC263" s="280" t="s">
        <v>240</v>
      </c>
      <c r="AD263" s="280" t="s">
        <v>240</v>
      </c>
      <c r="AE263" s="280"/>
      <c r="AF263" s="280" t="s">
        <v>240</v>
      </c>
      <c r="AG263" s="280" t="s">
        <v>468</v>
      </c>
      <c r="AH263" s="280" t="s">
        <v>240</v>
      </c>
      <c r="AI263" s="280" t="s">
        <v>5194</v>
      </c>
      <c r="AJ263" s="279">
        <v>705942</v>
      </c>
      <c r="AP263" s="223"/>
      <c r="AQ263" s="224"/>
      <c r="AR263" s="224"/>
      <c r="AS263" s="224"/>
      <c r="AT263" s="224"/>
      <c r="AU263" s="227"/>
      <c r="AV263" s="224"/>
      <c r="AW263" s="224"/>
      <c r="AX263" s="224"/>
      <c r="AY263" s="224"/>
      <c r="AZ263" s="227"/>
      <c r="BA263" s="224"/>
      <c r="BB263" s="224"/>
      <c r="BC263" s="224"/>
      <c r="BD263" s="224"/>
      <c r="BE263" s="224"/>
      <c r="BF263" s="227"/>
      <c r="BG263" s="224"/>
      <c r="BH263" s="224"/>
      <c r="BI263" s="224"/>
      <c r="BJ263" s="224"/>
      <c r="BK263" s="224"/>
      <c r="BL263" s="224"/>
      <c r="BM263" s="224"/>
      <c r="BN263" s="224"/>
      <c r="BO263" s="224"/>
      <c r="BP263" s="224"/>
      <c r="BQ263" s="224"/>
      <c r="BR263" s="224"/>
      <c r="BS263" s="228"/>
      <c r="BT263" s="224"/>
      <c r="BU263" s="229"/>
      <c r="BV263" s="223"/>
      <c r="BW263" s="224"/>
      <c r="BX263" s="224"/>
      <c r="BY263" s="224"/>
      <c r="BZ263"/>
      <c r="CA263" s="229"/>
      <c r="CB263"/>
      <c r="CC263"/>
      <c r="CD263"/>
    </row>
    <row r="264" spans="1:82" ht="45" x14ac:dyDescent="0.25">
      <c r="A264" s="279">
        <v>705946</v>
      </c>
      <c r="B264" s="280" t="s">
        <v>1078</v>
      </c>
      <c r="C264" s="280" t="s">
        <v>1079</v>
      </c>
      <c r="D264" s="280" t="s">
        <v>1577</v>
      </c>
      <c r="E264" s="280" t="s">
        <v>184</v>
      </c>
      <c r="F264" s="281">
        <v>33970</v>
      </c>
      <c r="G264" s="280" t="s">
        <v>213</v>
      </c>
      <c r="H264" s="280" t="s">
        <v>1290</v>
      </c>
      <c r="I264" s="280" t="s">
        <v>263</v>
      </c>
      <c r="J264" s="280" t="s">
        <v>214</v>
      </c>
      <c r="K264" s="279">
        <v>2011</v>
      </c>
      <c r="L264" s="280" t="s">
        <v>213</v>
      </c>
      <c r="M264" s="280" t="s">
        <v>240</v>
      </c>
      <c r="N264" s="280" t="s">
        <v>240</v>
      </c>
      <c r="O264" s="280"/>
      <c r="P264" s="280"/>
      <c r="Q264" s="282">
        <v>0</v>
      </c>
      <c r="R264" s="279">
        <v>0</v>
      </c>
      <c r="S264" s="280" t="s">
        <v>3267</v>
      </c>
      <c r="T264" s="280" t="s">
        <v>3268</v>
      </c>
      <c r="U264" s="280" t="s">
        <v>3269</v>
      </c>
      <c r="V264" s="280" t="s">
        <v>2531</v>
      </c>
      <c r="W264" s="280" t="s">
        <v>240</v>
      </c>
      <c r="X264" s="280" t="s">
        <v>240</v>
      </c>
      <c r="Y264" s="280" t="s">
        <v>240</v>
      </c>
      <c r="Z264" s="280" t="s">
        <v>240</v>
      </c>
      <c r="AA264" s="280" t="s">
        <v>240</v>
      </c>
      <c r="AB264" s="280" t="s">
        <v>240</v>
      </c>
      <c r="AC264" s="280" t="s">
        <v>240</v>
      </c>
      <c r="AD264" s="280" t="s">
        <v>240</v>
      </c>
      <c r="AE264" s="280"/>
      <c r="AF264" s="280" t="s">
        <v>240</v>
      </c>
      <c r="AG264" s="280" t="s">
        <v>263</v>
      </c>
      <c r="AH264" s="280" t="s">
        <v>240</v>
      </c>
      <c r="AI264" s="280" t="s">
        <v>240</v>
      </c>
      <c r="AJ264" s="279">
        <v>705946</v>
      </c>
      <c r="AP264" s="223"/>
      <c r="AQ264" s="224"/>
      <c r="AR264" s="224"/>
      <c r="AS264" s="224"/>
      <c r="AT264" s="224"/>
      <c r="AU264" s="225"/>
      <c r="AV264" s="224"/>
      <c r="AW264" s="224"/>
      <c r="AX264" s="224"/>
      <c r="AY264" s="224"/>
      <c r="AZ264" s="226"/>
      <c r="BA264" s="224"/>
      <c r="BB264" s="219"/>
      <c r="BC264" s="219"/>
      <c r="BD264" s="224"/>
      <c r="BE264" s="224"/>
      <c r="BF264" s="227"/>
      <c r="BG264" s="223"/>
      <c r="BH264" s="224"/>
      <c r="BI264" s="224"/>
      <c r="BJ264" s="224"/>
      <c r="BK264" s="224"/>
      <c r="BL264" s="223"/>
      <c r="BM264" s="224"/>
      <c r="BN264" s="223"/>
      <c r="BO264" s="223"/>
      <c r="BP264" s="223"/>
      <c r="BQ264" s="223"/>
      <c r="BR264" s="223"/>
      <c r="BS264" s="224"/>
      <c r="BT264" s="219"/>
      <c r="BU264" s="229"/>
      <c r="BV264" s="219"/>
      <c r="BW264" s="219"/>
      <c r="BX264" s="224"/>
      <c r="BY264" s="224"/>
      <c r="BZ264" s="230"/>
      <c r="CA264" s="229"/>
      <c r="CB264" s="230"/>
      <c r="CC264" s="230"/>
      <c r="CD264" s="230"/>
    </row>
    <row r="265" spans="1:82" ht="30" x14ac:dyDescent="0.25">
      <c r="A265" s="279">
        <v>705961</v>
      </c>
      <c r="B265" s="280" t="s">
        <v>1080</v>
      </c>
      <c r="C265" s="280" t="s">
        <v>1081</v>
      </c>
      <c r="D265" s="280" t="s">
        <v>1763</v>
      </c>
      <c r="E265" s="280" t="s">
        <v>184</v>
      </c>
      <c r="F265" s="281">
        <v>31890</v>
      </c>
      <c r="G265" s="280" t="s">
        <v>1534</v>
      </c>
      <c r="H265" s="280" t="s">
        <v>1290</v>
      </c>
      <c r="I265" s="280" t="s">
        <v>239</v>
      </c>
      <c r="J265" s="280" t="s">
        <v>214</v>
      </c>
      <c r="K265" s="279">
        <v>2006</v>
      </c>
      <c r="L265" s="280" t="s">
        <v>226</v>
      </c>
      <c r="M265" s="280" t="s">
        <v>240</v>
      </c>
      <c r="N265" s="280" t="s">
        <v>240</v>
      </c>
      <c r="O265" s="280"/>
      <c r="P265" s="280"/>
      <c r="Q265" s="282">
        <v>0</v>
      </c>
      <c r="R265" s="279">
        <v>0</v>
      </c>
      <c r="S265" s="280" t="s">
        <v>3826</v>
      </c>
      <c r="T265" s="280" t="s">
        <v>3827</v>
      </c>
      <c r="U265" s="280" t="s">
        <v>3828</v>
      </c>
      <c r="V265" s="280" t="s">
        <v>3829</v>
      </c>
      <c r="W265" s="280" t="s">
        <v>240</v>
      </c>
      <c r="X265" s="280" t="s">
        <v>240</v>
      </c>
      <c r="Y265" s="280" t="s">
        <v>240</v>
      </c>
      <c r="Z265" s="280" t="s">
        <v>240</v>
      </c>
      <c r="AA265" s="280" t="s">
        <v>240</v>
      </c>
      <c r="AB265" s="280" t="s">
        <v>240</v>
      </c>
      <c r="AC265" s="280" t="s">
        <v>240</v>
      </c>
      <c r="AD265" s="280" t="s">
        <v>240</v>
      </c>
      <c r="AE265" s="280"/>
      <c r="AF265" s="280" t="s">
        <v>240</v>
      </c>
      <c r="AG265" s="280" t="s">
        <v>466</v>
      </c>
      <c r="AH265" s="280" t="s">
        <v>240</v>
      </c>
      <c r="AI265" s="280" t="s">
        <v>240</v>
      </c>
      <c r="AJ265" s="279">
        <v>705961</v>
      </c>
      <c r="AP265" s="223"/>
      <c r="AQ265" s="224"/>
      <c r="AR265" s="224"/>
      <c r="AS265" s="224"/>
      <c r="AT265" s="224"/>
      <c r="AU265" s="225"/>
      <c r="AV265" s="224"/>
      <c r="AW265" s="224"/>
      <c r="AX265" s="224"/>
      <c r="AY265" s="224"/>
      <c r="AZ265" s="226"/>
      <c r="BA265" s="224"/>
      <c r="BB265" s="219"/>
      <c r="BC265" s="219"/>
      <c r="BD265" s="224"/>
      <c r="BE265" s="224"/>
      <c r="BF265" s="227"/>
      <c r="BG265" s="223"/>
      <c r="BH265" s="224"/>
      <c r="BI265" s="224"/>
      <c r="BJ265" s="224"/>
      <c r="BK265" s="224"/>
      <c r="BL265" s="223"/>
      <c r="BM265" s="224"/>
      <c r="BN265" s="223"/>
      <c r="BO265" s="223"/>
      <c r="BP265" s="223"/>
      <c r="BQ265" s="223"/>
      <c r="BR265" s="223"/>
      <c r="BS265" s="224"/>
      <c r="BT265" s="219"/>
      <c r="BU265" s="229"/>
      <c r="BV265" s="219"/>
      <c r="BW265" s="219"/>
      <c r="BX265" s="224"/>
      <c r="BY265" s="224"/>
      <c r="BZ265" s="230"/>
      <c r="CA265" s="229"/>
      <c r="CB265" s="230"/>
      <c r="CC265" s="230"/>
      <c r="CD265" s="230"/>
    </row>
    <row r="266" spans="1:82" ht="30" x14ac:dyDescent="0.25">
      <c r="A266" s="279">
        <v>705966</v>
      </c>
      <c r="B266" s="280" t="s">
        <v>1082</v>
      </c>
      <c r="C266" s="280" t="s">
        <v>127</v>
      </c>
      <c r="D266" s="280" t="s">
        <v>1810</v>
      </c>
      <c r="E266" s="280" t="s">
        <v>184</v>
      </c>
      <c r="F266" s="281">
        <v>34348</v>
      </c>
      <c r="G266" s="280" t="s">
        <v>1468</v>
      </c>
      <c r="H266" s="280" t="s">
        <v>1290</v>
      </c>
      <c r="I266" s="280" t="s">
        <v>262</v>
      </c>
      <c r="J266" s="280" t="s">
        <v>216</v>
      </c>
      <c r="K266" s="279">
        <v>2015</v>
      </c>
      <c r="L266" s="280" t="s">
        <v>215</v>
      </c>
      <c r="M266" s="280" t="s">
        <v>240</v>
      </c>
      <c r="N266" s="280" t="s">
        <v>240</v>
      </c>
      <c r="O266" s="280"/>
      <c r="P266" s="280"/>
      <c r="Q266" s="282">
        <v>0</v>
      </c>
      <c r="R266" s="290">
        <v>0</v>
      </c>
      <c r="S266" s="280" t="s">
        <v>3830</v>
      </c>
      <c r="T266" s="280" t="s">
        <v>3539</v>
      </c>
      <c r="U266" s="280" t="s">
        <v>3831</v>
      </c>
      <c r="V266" s="280" t="s">
        <v>3100</v>
      </c>
      <c r="W266" s="280" t="s">
        <v>240</v>
      </c>
      <c r="X266" s="280" t="s">
        <v>240</v>
      </c>
      <c r="Y266" s="280" t="s">
        <v>240</v>
      </c>
      <c r="Z266" s="280" t="s">
        <v>240</v>
      </c>
      <c r="AA266" s="280" t="s">
        <v>240</v>
      </c>
      <c r="AB266" s="280" t="s">
        <v>240</v>
      </c>
      <c r="AC266" s="280" t="s">
        <v>240</v>
      </c>
      <c r="AD266" s="280" t="s">
        <v>240</v>
      </c>
      <c r="AE266" s="280"/>
      <c r="AF266" s="280" t="s">
        <v>240</v>
      </c>
      <c r="AG266" s="280" t="s">
        <v>468</v>
      </c>
      <c r="AH266" s="280" t="s">
        <v>240</v>
      </c>
      <c r="AI266" s="280" t="s">
        <v>5194</v>
      </c>
      <c r="AJ266" s="279">
        <v>705966</v>
      </c>
      <c r="AP266" s="223"/>
      <c r="AQ266" s="224"/>
      <c r="AR266" s="224"/>
      <c r="AS266" s="224"/>
      <c r="AT266" s="224"/>
      <c r="AU266" s="225"/>
      <c r="AV266" s="224"/>
      <c r="AW266" s="224"/>
      <c r="AX266" s="224"/>
      <c r="AY266" s="224"/>
      <c r="AZ266" s="226"/>
      <c r="BA266" s="224"/>
      <c r="BB266" s="219"/>
      <c r="BC266" s="219"/>
      <c r="BD266" s="224"/>
      <c r="BE266" s="224"/>
      <c r="BF266" s="227"/>
      <c r="BG266" s="232"/>
      <c r="BH266" s="224"/>
      <c r="BI266" s="224"/>
      <c r="BJ266" s="224"/>
      <c r="BK266" s="224"/>
      <c r="BL266" s="223"/>
      <c r="BM266" s="224"/>
      <c r="BN266" s="223"/>
      <c r="BO266" s="223"/>
      <c r="BP266" s="223"/>
      <c r="BQ266" s="223"/>
      <c r="BR266" s="223"/>
      <c r="BS266" s="224"/>
      <c r="BT266" s="219"/>
      <c r="BU266" s="229"/>
      <c r="BV266" s="219"/>
      <c r="BW266" s="219"/>
      <c r="BX266" s="224"/>
      <c r="BY266" s="224"/>
      <c r="BZ266" s="230"/>
      <c r="CA266" s="229"/>
      <c r="CB266" s="230"/>
      <c r="CC266" s="230"/>
      <c r="CD266" s="230"/>
    </row>
    <row r="267" spans="1:82" ht="30" x14ac:dyDescent="0.25">
      <c r="A267" s="279">
        <v>705984</v>
      </c>
      <c r="B267" s="280" t="s">
        <v>1083</v>
      </c>
      <c r="C267" s="280" t="s">
        <v>737</v>
      </c>
      <c r="D267" s="280" t="s">
        <v>1352</v>
      </c>
      <c r="E267" s="280" t="s">
        <v>184</v>
      </c>
      <c r="F267" s="281">
        <v>34452</v>
      </c>
      <c r="G267" s="280" t="s">
        <v>1385</v>
      </c>
      <c r="H267" s="280" t="s">
        <v>1290</v>
      </c>
      <c r="I267" s="280" t="s">
        <v>262</v>
      </c>
      <c r="J267" s="280" t="s">
        <v>216</v>
      </c>
      <c r="K267" s="279">
        <v>2015</v>
      </c>
      <c r="L267" s="280" t="s">
        <v>213</v>
      </c>
      <c r="M267" s="280" t="s">
        <v>240</v>
      </c>
      <c r="N267" s="280" t="s">
        <v>240</v>
      </c>
      <c r="O267" s="280" t="str">
        <f>IFERROR(VLOOKUP(A267,'[1]معالجة التسجيل'!A$2:CW$514,101,0),"")</f>
        <v/>
      </c>
      <c r="P267" s="280"/>
      <c r="Q267" s="282">
        <v>0</v>
      </c>
      <c r="R267" s="282"/>
      <c r="S267" s="280" t="s">
        <v>3115</v>
      </c>
      <c r="T267" s="280" t="s">
        <v>3116</v>
      </c>
      <c r="U267" s="280" t="s">
        <v>3117</v>
      </c>
      <c r="V267" s="280" t="s">
        <v>3118</v>
      </c>
      <c r="W267" s="280" t="s">
        <v>240</v>
      </c>
      <c r="X267" s="280" t="s">
        <v>240</v>
      </c>
      <c r="Y267" s="280" t="s">
        <v>240</v>
      </c>
      <c r="Z267" s="280" t="s">
        <v>240</v>
      </c>
      <c r="AA267" s="280" t="s">
        <v>240</v>
      </c>
      <c r="AB267" s="280" t="s">
        <v>240</v>
      </c>
      <c r="AC267" s="280" t="s">
        <v>2044</v>
      </c>
      <c r="AD267" s="280" t="s">
        <v>240</v>
      </c>
      <c r="AE267" s="280" t="str">
        <f>IFERROR(VLOOKUP(A267,ورقة4!A$1:AZ$2000,51,0),"")</f>
        <v>م</v>
      </c>
      <c r="AF267" s="280" t="s">
        <v>2044</v>
      </c>
      <c r="AG267" s="280" t="s">
        <v>262</v>
      </c>
      <c r="AH267" s="280" t="s">
        <v>240</v>
      </c>
      <c r="AI267" s="280" t="s">
        <v>240</v>
      </c>
      <c r="AJ267" s="279">
        <v>705984</v>
      </c>
      <c r="AP267" s="223"/>
      <c r="AQ267" s="224"/>
      <c r="AR267" s="224"/>
      <c r="AS267" s="224"/>
      <c r="AT267" s="224"/>
      <c r="AU267" s="225"/>
      <c r="AV267" s="224"/>
      <c r="AW267" s="224"/>
      <c r="AX267" s="224"/>
      <c r="AY267" s="224"/>
      <c r="AZ267" s="226"/>
      <c r="BA267" s="224"/>
      <c r="BB267" s="224"/>
      <c r="BC267" s="224"/>
      <c r="BD267" s="224"/>
      <c r="BE267" s="224"/>
      <c r="BF267" s="227"/>
      <c r="BG267" s="224"/>
      <c r="BH267" s="224"/>
      <c r="BI267" s="224"/>
      <c r="BJ267" s="224"/>
      <c r="BK267" s="224"/>
      <c r="BL267" s="224"/>
      <c r="BM267" s="224"/>
      <c r="BN267" s="224"/>
      <c r="BO267" s="224"/>
      <c r="BP267" s="224"/>
      <c r="BQ267" s="224"/>
      <c r="BR267" s="224"/>
      <c r="BS267" s="228"/>
      <c r="BT267" s="224"/>
      <c r="BU267" s="229"/>
      <c r="BV267" s="223"/>
      <c r="BW267" s="224"/>
      <c r="BX267" s="224"/>
      <c r="BY267" s="224"/>
      <c r="BZ267"/>
      <c r="CA267" s="229"/>
      <c r="CB267"/>
      <c r="CC267"/>
      <c r="CD267"/>
    </row>
    <row r="268" spans="1:82" ht="45" x14ac:dyDescent="0.25">
      <c r="A268" s="279">
        <v>705998</v>
      </c>
      <c r="B268" s="280" t="s">
        <v>2057</v>
      </c>
      <c r="C268" s="280" t="s">
        <v>100</v>
      </c>
      <c r="D268" s="280" t="s">
        <v>1834</v>
      </c>
      <c r="E268" s="280" t="s">
        <v>183</v>
      </c>
      <c r="F268" s="281">
        <v>32515</v>
      </c>
      <c r="G268" s="280" t="s">
        <v>2420</v>
      </c>
      <c r="H268" s="280" t="s">
        <v>1290</v>
      </c>
      <c r="I268" s="280" t="s">
        <v>261</v>
      </c>
      <c r="J268" s="280" t="s">
        <v>216</v>
      </c>
      <c r="K268" s="279">
        <v>2013</v>
      </c>
      <c r="L268" s="280" t="s">
        <v>222</v>
      </c>
      <c r="M268" s="280" t="s">
        <v>240</v>
      </c>
      <c r="N268" s="280" t="s">
        <v>240</v>
      </c>
      <c r="O268" s="280"/>
      <c r="P268" s="280"/>
      <c r="Q268" s="282">
        <v>0</v>
      </c>
      <c r="R268" s="290">
        <v>0</v>
      </c>
      <c r="S268" s="280" t="s">
        <v>3833</v>
      </c>
      <c r="T268" s="280" t="s">
        <v>2640</v>
      </c>
      <c r="U268" s="280" t="s">
        <v>3834</v>
      </c>
      <c r="V268" s="280" t="s">
        <v>2777</v>
      </c>
      <c r="W268" s="280" t="s">
        <v>240</v>
      </c>
      <c r="X268" s="280" t="s">
        <v>240</v>
      </c>
      <c r="Y268" s="280" t="s">
        <v>240</v>
      </c>
      <c r="Z268" s="280" t="s">
        <v>240</v>
      </c>
      <c r="AA268" s="280" t="s">
        <v>240</v>
      </c>
      <c r="AB268" s="280" t="s">
        <v>240</v>
      </c>
      <c r="AC268" s="280" t="s">
        <v>240</v>
      </c>
      <c r="AD268" s="280" t="s">
        <v>240</v>
      </c>
      <c r="AE268" s="280"/>
      <c r="AF268" s="280" t="s">
        <v>240</v>
      </c>
      <c r="AG268" s="280" t="s">
        <v>261</v>
      </c>
      <c r="AH268" s="280" t="s">
        <v>5190</v>
      </c>
      <c r="AI268" s="280" t="s">
        <v>240</v>
      </c>
      <c r="AJ268" s="279">
        <v>705998</v>
      </c>
      <c r="AP268" s="223"/>
      <c r="AQ268" s="224"/>
      <c r="AR268" s="224"/>
      <c r="AS268" s="224"/>
      <c r="AT268" s="224"/>
      <c r="AU268" s="225"/>
      <c r="AV268" s="224"/>
      <c r="AW268" s="224"/>
      <c r="AX268" s="224"/>
      <c r="AY268" s="224"/>
      <c r="AZ268" s="226"/>
      <c r="BA268" s="224"/>
      <c r="BB268" s="219"/>
      <c r="BC268" s="219"/>
      <c r="BD268" s="224"/>
      <c r="BE268" s="224"/>
      <c r="BF268" s="227"/>
      <c r="BG268" s="223"/>
      <c r="BH268" s="224"/>
      <c r="BI268" s="224"/>
      <c r="BJ268" s="224"/>
      <c r="BK268" s="224"/>
      <c r="BL268" s="223"/>
      <c r="BM268" s="224"/>
      <c r="BN268" s="223"/>
      <c r="BO268" s="223"/>
      <c r="BP268" s="223"/>
      <c r="BQ268" s="223"/>
      <c r="BR268" s="223"/>
      <c r="BS268" s="224"/>
      <c r="BT268" s="219"/>
      <c r="BU268" s="229"/>
      <c r="BV268" s="219"/>
      <c r="BW268" s="219"/>
      <c r="BX268" s="224"/>
      <c r="BY268" s="224"/>
      <c r="BZ268" s="230"/>
      <c r="CA268" s="229"/>
      <c r="CB268" s="230"/>
      <c r="CC268" s="230"/>
      <c r="CD268" s="230"/>
    </row>
    <row r="269" spans="1:82" ht="30" x14ac:dyDescent="0.25">
      <c r="A269" s="279">
        <v>705999</v>
      </c>
      <c r="B269" s="280" t="s">
        <v>425</v>
      </c>
      <c r="C269" s="280" t="s">
        <v>277</v>
      </c>
      <c r="D269" s="280" t="s">
        <v>1428</v>
      </c>
      <c r="E269" s="280" t="s">
        <v>240</v>
      </c>
      <c r="F269" s="288"/>
      <c r="G269" s="280" t="s">
        <v>240</v>
      </c>
      <c r="H269" s="280" t="s">
        <v>240</v>
      </c>
      <c r="I269" s="280" t="s">
        <v>262</v>
      </c>
      <c r="J269" s="280" t="s">
        <v>240</v>
      </c>
      <c r="K269" s="288"/>
      <c r="L269" s="280" t="s">
        <v>240</v>
      </c>
      <c r="M269" s="280" t="s">
        <v>240</v>
      </c>
      <c r="N269" s="280" t="s">
        <v>240</v>
      </c>
      <c r="O269" s="280" t="str">
        <f>IFERROR(VLOOKUP(A269,'[1]معالجة التسجيل'!A$2:CW$514,101,0),"")</f>
        <v/>
      </c>
      <c r="P269" s="280"/>
      <c r="Q269" s="282">
        <v>0</v>
      </c>
      <c r="R269" s="288"/>
      <c r="S269" s="280" t="s">
        <v>240</v>
      </c>
      <c r="T269" s="280" t="s">
        <v>240</v>
      </c>
      <c r="U269" s="280" t="s">
        <v>240</v>
      </c>
      <c r="V269" s="280" t="s">
        <v>240</v>
      </c>
      <c r="W269" s="280" t="s">
        <v>240</v>
      </c>
      <c r="X269" s="280" t="s">
        <v>240</v>
      </c>
      <c r="Y269" s="280" t="s">
        <v>240</v>
      </c>
      <c r="Z269" s="280" t="s">
        <v>240</v>
      </c>
      <c r="AA269" s="280" t="s">
        <v>2044</v>
      </c>
      <c r="AB269" s="280" t="s">
        <v>2044</v>
      </c>
      <c r="AC269" s="280" t="s">
        <v>2044</v>
      </c>
      <c r="AD269" s="280" t="s">
        <v>240</v>
      </c>
      <c r="AE269" s="280" t="str">
        <f>IFERROR(VLOOKUP(A269,ورقة4!A$1:AZ$2000,51,0),"")</f>
        <v>م</v>
      </c>
      <c r="AF269" s="280" t="s">
        <v>2044</v>
      </c>
      <c r="AG269" s="280" t="s">
        <v>262</v>
      </c>
      <c r="AH269" s="280" t="s">
        <v>5190</v>
      </c>
      <c r="AI269" s="280" t="s">
        <v>240</v>
      </c>
      <c r="AJ269" s="279">
        <v>705999</v>
      </c>
      <c r="AP269" s="223"/>
      <c r="AQ269" s="224"/>
      <c r="AR269" s="224"/>
      <c r="AS269" s="224"/>
      <c r="AT269" s="224"/>
      <c r="AU269" s="225"/>
      <c r="AV269" s="224"/>
      <c r="AW269" s="224"/>
      <c r="AX269" s="224"/>
      <c r="AY269" s="224"/>
      <c r="AZ269" s="226"/>
      <c r="BA269" s="224"/>
      <c r="BB269" s="219"/>
      <c r="BC269" s="219"/>
      <c r="BD269" s="224"/>
      <c r="BE269" s="224"/>
      <c r="BF269" s="227"/>
      <c r="BG269" s="223"/>
      <c r="BH269" s="224"/>
      <c r="BI269" s="224"/>
      <c r="BJ269" s="224"/>
      <c r="BK269" s="224"/>
      <c r="BL269" s="223"/>
      <c r="BM269" s="224"/>
      <c r="BN269" s="223"/>
      <c r="BO269" s="223"/>
      <c r="BP269" s="223"/>
      <c r="BQ269" s="223"/>
      <c r="BR269" s="223"/>
      <c r="BS269" s="224"/>
      <c r="BT269" s="219"/>
      <c r="BU269" s="229"/>
      <c r="BV269" s="219"/>
      <c r="BW269" s="219"/>
      <c r="BX269" s="224"/>
      <c r="BY269" s="224"/>
      <c r="BZ269" s="230"/>
      <c r="CA269" s="229"/>
      <c r="CB269" s="230"/>
      <c r="CC269" s="230"/>
      <c r="CD269" s="230"/>
    </row>
    <row r="270" spans="1:82" ht="30" x14ac:dyDescent="0.25">
      <c r="A270" s="279">
        <v>706011</v>
      </c>
      <c r="B270" s="280" t="s">
        <v>154</v>
      </c>
      <c r="C270" s="280" t="s">
        <v>132</v>
      </c>
      <c r="D270" s="280" t="s">
        <v>2460</v>
      </c>
      <c r="E270" s="280" t="s">
        <v>183</v>
      </c>
      <c r="F270" s="281">
        <v>35318</v>
      </c>
      <c r="G270" s="280" t="s">
        <v>213</v>
      </c>
      <c r="H270" s="280" t="s">
        <v>1290</v>
      </c>
      <c r="I270" s="280" t="s">
        <v>467</v>
      </c>
      <c r="J270" s="280" t="s">
        <v>216</v>
      </c>
      <c r="K270" s="279">
        <v>2014</v>
      </c>
      <c r="L270" s="280" t="s">
        <v>213</v>
      </c>
      <c r="M270" s="280" t="s">
        <v>240</v>
      </c>
      <c r="N270" s="280" t="s">
        <v>240</v>
      </c>
      <c r="O270" s="280"/>
      <c r="P270" s="280"/>
      <c r="Q270" s="282">
        <v>0</v>
      </c>
      <c r="R270" s="290">
        <v>0</v>
      </c>
      <c r="S270" s="280" t="s">
        <v>3835</v>
      </c>
      <c r="T270" s="280" t="s">
        <v>3836</v>
      </c>
      <c r="U270" s="280" t="s">
        <v>3837</v>
      </c>
      <c r="V270" s="280" t="s">
        <v>2531</v>
      </c>
      <c r="W270" s="280" t="s">
        <v>240</v>
      </c>
      <c r="X270" s="280" t="s">
        <v>240</v>
      </c>
      <c r="Y270" s="280" t="s">
        <v>240</v>
      </c>
      <c r="Z270" s="280" t="s">
        <v>240</v>
      </c>
      <c r="AA270" s="280" t="s">
        <v>240</v>
      </c>
      <c r="AB270" s="280" t="s">
        <v>240</v>
      </c>
      <c r="AC270" s="280" t="s">
        <v>240</v>
      </c>
      <c r="AD270" s="280" t="s">
        <v>240</v>
      </c>
      <c r="AE270" s="280"/>
      <c r="AF270" s="280" t="s">
        <v>240</v>
      </c>
      <c r="AG270" s="280" t="s">
        <v>262</v>
      </c>
      <c r="AH270" s="280" t="s">
        <v>5190</v>
      </c>
      <c r="AI270" s="280" t="s">
        <v>240</v>
      </c>
      <c r="AJ270" s="279">
        <v>706011</v>
      </c>
      <c r="AP270" s="223"/>
      <c r="AQ270" s="224"/>
      <c r="AR270" s="224"/>
      <c r="AS270" s="224"/>
      <c r="AT270" s="224"/>
      <c r="AU270" s="225"/>
      <c r="AV270" s="224"/>
      <c r="AW270" s="224"/>
      <c r="AX270" s="224"/>
      <c r="AY270" s="224"/>
      <c r="AZ270" s="226"/>
      <c r="BA270" s="224"/>
      <c r="BB270" s="224"/>
      <c r="BC270" s="224"/>
      <c r="BD270" s="224"/>
      <c r="BE270" s="224"/>
      <c r="BF270" s="227"/>
      <c r="BG270" s="224"/>
      <c r="BH270" s="224"/>
      <c r="BI270" s="224"/>
      <c r="BJ270" s="224"/>
      <c r="BK270" s="224"/>
      <c r="BL270" s="224"/>
      <c r="BM270" s="224"/>
      <c r="BN270" s="224"/>
      <c r="BO270" s="224"/>
      <c r="BP270" s="224"/>
      <c r="BQ270" s="224"/>
      <c r="BR270" s="224"/>
      <c r="BS270" s="228"/>
      <c r="BT270" s="224"/>
      <c r="BU270" s="229"/>
      <c r="BV270" s="223"/>
      <c r="BW270" s="224"/>
      <c r="BX270" s="224"/>
      <c r="BY270" s="224"/>
      <c r="BZ270"/>
      <c r="CA270" s="229"/>
      <c r="CB270"/>
      <c r="CC270"/>
      <c r="CD270"/>
    </row>
    <row r="271" spans="1:82" ht="45" x14ac:dyDescent="0.25">
      <c r="A271" s="279">
        <v>706035</v>
      </c>
      <c r="B271" s="280" t="s">
        <v>1084</v>
      </c>
      <c r="C271" s="280" t="s">
        <v>270</v>
      </c>
      <c r="D271" s="280" t="s">
        <v>1289</v>
      </c>
      <c r="E271" s="280" t="s">
        <v>183</v>
      </c>
      <c r="F271" s="281">
        <v>35800</v>
      </c>
      <c r="G271" s="280" t="s">
        <v>1468</v>
      </c>
      <c r="H271" s="280" t="s">
        <v>1290</v>
      </c>
      <c r="I271" s="280" t="s">
        <v>468</v>
      </c>
      <c r="J271" s="280" t="s">
        <v>214</v>
      </c>
      <c r="K271" s="279">
        <v>2016</v>
      </c>
      <c r="L271" s="280" t="s">
        <v>213</v>
      </c>
      <c r="M271" s="280" t="s">
        <v>240</v>
      </c>
      <c r="N271" s="280" t="s">
        <v>240</v>
      </c>
      <c r="O271" s="280"/>
      <c r="P271" s="280"/>
      <c r="Q271" s="282">
        <v>0</v>
      </c>
      <c r="R271" s="279">
        <v>0</v>
      </c>
      <c r="S271" s="280" t="s">
        <v>3838</v>
      </c>
      <c r="T271" s="280" t="s">
        <v>2588</v>
      </c>
      <c r="U271" s="280" t="s">
        <v>3322</v>
      </c>
      <c r="V271" s="280" t="s">
        <v>2531</v>
      </c>
      <c r="W271" s="280" t="s">
        <v>240</v>
      </c>
      <c r="X271" s="280" t="s">
        <v>240</v>
      </c>
      <c r="Y271" s="280" t="s">
        <v>240</v>
      </c>
      <c r="Z271" s="280" t="s">
        <v>240</v>
      </c>
      <c r="AA271" s="280" t="s">
        <v>240</v>
      </c>
      <c r="AB271" s="280" t="s">
        <v>240</v>
      </c>
      <c r="AC271" s="280" t="s">
        <v>240</v>
      </c>
      <c r="AD271" s="280" t="s">
        <v>240</v>
      </c>
      <c r="AE271" s="280"/>
      <c r="AF271" s="280" t="s">
        <v>240</v>
      </c>
      <c r="AG271" s="280" t="s">
        <v>263</v>
      </c>
      <c r="AH271" s="280" t="s">
        <v>240</v>
      </c>
      <c r="AI271" s="280" t="s">
        <v>240</v>
      </c>
      <c r="AJ271" s="279">
        <v>706035</v>
      </c>
      <c r="AP271" s="223"/>
      <c r="AQ271" s="224"/>
      <c r="AR271" s="224"/>
      <c r="AS271" s="224"/>
      <c r="AT271" s="224"/>
      <c r="AU271" s="225"/>
      <c r="AV271" s="224"/>
      <c r="AW271" s="224"/>
      <c r="AX271" s="224"/>
      <c r="AY271" s="224"/>
      <c r="AZ271" s="226"/>
      <c r="BA271" s="224"/>
      <c r="BB271" s="219"/>
      <c r="BC271" s="219"/>
      <c r="BD271" s="224"/>
      <c r="BE271" s="224"/>
      <c r="BF271" s="227"/>
      <c r="BG271" s="223"/>
      <c r="BH271" s="224"/>
      <c r="BI271" s="224"/>
      <c r="BJ271" s="224"/>
      <c r="BK271" s="224"/>
      <c r="BL271" s="223"/>
      <c r="BM271" s="224"/>
      <c r="BN271" s="223"/>
      <c r="BO271" s="223"/>
      <c r="BP271" s="223"/>
      <c r="BQ271" s="223"/>
      <c r="BR271" s="223"/>
      <c r="BS271" s="224"/>
      <c r="BT271" s="219"/>
      <c r="BU271" s="229"/>
      <c r="BV271" s="219"/>
      <c r="BW271" s="219"/>
      <c r="BX271" s="224"/>
      <c r="BY271" s="224"/>
      <c r="BZ271" s="230"/>
      <c r="CA271" s="229"/>
      <c r="CB271" s="230"/>
      <c r="CC271" s="230"/>
      <c r="CD271" s="230"/>
    </row>
    <row r="272" spans="1:82" ht="30" x14ac:dyDescent="0.25">
      <c r="A272" s="279">
        <v>706039</v>
      </c>
      <c r="B272" s="280" t="s">
        <v>1085</v>
      </c>
      <c r="C272" s="280" t="s">
        <v>113</v>
      </c>
      <c r="D272" s="280" t="s">
        <v>1300</v>
      </c>
      <c r="E272" s="280" t="s">
        <v>184</v>
      </c>
      <c r="F272" s="281">
        <v>35011</v>
      </c>
      <c r="G272" s="280" t="s">
        <v>1536</v>
      </c>
      <c r="H272" s="280" t="s">
        <v>1290</v>
      </c>
      <c r="I272" s="280" t="s">
        <v>263</v>
      </c>
      <c r="J272" s="280" t="s">
        <v>216</v>
      </c>
      <c r="K272" s="279">
        <v>2014</v>
      </c>
      <c r="L272" s="280" t="s">
        <v>215</v>
      </c>
      <c r="M272" s="280" t="s">
        <v>240</v>
      </c>
      <c r="N272" s="280" t="s">
        <v>240</v>
      </c>
      <c r="O272" s="280"/>
      <c r="P272" s="280"/>
      <c r="Q272" s="282">
        <v>0</v>
      </c>
      <c r="R272" s="279">
        <v>0</v>
      </c>
      <c r="S272" s="280" t="s">
        <v>3839</v>
      </c>
      <c r="T272" s="280" t="s">
        <v>3840</v>
      </c>
      <c r="U272" s="280" t="s">
        <v>2997</v>
      </c>
      <c r="V272" s="280" t="s">
        <v>2641</v>
      </c>
      <c r="W272" s="280" t="s">
        <v>240</v>
      </c>
      <c r="X272" s="280" t="s">
        <v>240</v>
      </c>
      <c r="Y272" s="280" t="s">
        <v>240</v>
      </c>
      <c r="Z272" s="280" t="s">
        <v>240</v>
      </c>
      <c r="AA272" s="280" t="s">
        <v>240</v>
      </c>
      <c r="AB272" s="280" t="s">
        <v>240</v>
      </c>
      <c r="AC272" s="280" t="s">
        <v>240</v>
      </c>
      <c r="AD272" s="280" t="s">
        <v>240</v>
      </c>
      <c r="AE272" s="280"/>
      <c r="AF272" s="280" t="s">
        <v>240</v>
      </c>
      <c r="AG272" s="280" t="s">
        <v>239</v>
      </c>
      <c r="AH272" s="280" t="s">
        <v>240</v>
      </c>
      <c r="AI272" s="280" t="s">
        <v>5192</v>
      </c>
      <c r="AJ272" s="279">
        <v>706039</v>
      </c>
      <c r="AP272" s="223"/>
      <c r="AQ272" s="224"/>
      <c r="AR272" s="224"/>
      <c r="AS272" s="224"/>
      <c r="AT272" s="224"/>
      <c r="AU272" s="231"/>
      <c r="AV272" s="224"/>
      <c r="AW272" s="224"/>
      <c r="AX272" s="224"/>
      <c r="AY272" s="224"/>
      <c r="AZ272" s="223"/>
      <c r="BA272" s="224"/>
      <c r="BB272" s="219"/>
      <c r="BC272" s="219"/>
      <c r="BD272" s="224"/>
      <c r="BE272" s="224"/>
      <c r="BF272" s="227"/>
      <c r="BG272" s="223"/>
      <c r="BH272" s="224"/>
      <c r="BI272" s="224"/>
      <c r="BJ272" s="224"/>
      <c r="BK272" s="224"/>
      <c r="BL272" s="223"/>
      <c r="BM272" s="224"/>
      <c r="BN272" s="223"/>
      <c r="BO272" s="223"/>
      <c r="BP272" s="223"/>
      <c r="BQ272" s="223"/>
      <c r="BR272" s="223"/>
      <c r="BS272" s="224"/>
      <c r="BT272" s="219"/>
      <c r="BU272" s="229"/>
      <c r="BV272" s="219"/>
      <c r="BW272" s="219"/>
      <c r="BX272" s="224"/>
      <c r="BY272" s="224"/>
      <c r="BZ272" s="230"/>
      <c r="CA272" s="229"/>
      <c r="CB272" s="230"/>
      <c r="CC272" s="230"/>
      <c r="CD272" s="230"/>
    </row>
    <row r="273" spans="1:82" ht="30" x14ac:dyDescent="0.25">
      <c r="A273" s="279">
        <v>706043</v>
      </c>
      <c r="B273" s="280" t="s">
        <v>1086</v>
      </c>
      <c r="C273" s="280" t="s">
        <v>122</v>
      </c>
      <c r="D273" s="280" t="s">
        <v>1702</v>
      </c>
      <c r="E273" s="280" t="s">
        <v>184</v>
      </c>
      <c r="F273" s="281">
        <v>33058</v>
      </c>
      <c r="G273" s="280" t="s">
        <v>213</v>
      </c>
      <c r="H273" s="280" t="s">
        <v>1290</v>
      </c>
      <c r="I273" s="280" t="s">
        <v>262</v>
      </c>
      <c r="J273" s="280" t="s">
        <v>216</v>
      </c>
      <c r="K273" s="279">
        <v>2008</v>
      </c>
      <c r="L273" s="280" t="s">
        <v>213</v>
      </c>
      <c r="M273" s="280" t="s">
        <v>240</v>
      </c>
      <c r="N273" s="280" t="s">
        <v>240</v>
      </c>
      <c r="O273" s="280" t="str">
        <f>IFERROR(VLOOKUP(A273,'[1]معالجة التسجيل'!A$2:CW$514,101,0),"")</f>
        <v/>
      </c>
      <c r="P273" s="280"/>
      <c r="Q273" s="282">
        <v>0</v>
      </c>
      <c r="R273" s="288"/>
      <c r="S273" s="280" t="s">
        <v>2921</v>
      </c>
      <c r="T273" s="280" t="s">
        <v>2922</v>
      </c>
      <c r="U273" s="280" t="s">
        <v>2551</v>
      </c>
      <c r="V273" s="280" t="s">
        <v>2413</v>
      </c>
      <c r="W273" s="280" t="s">
        <v>240</v>
      </c>
      <c r="X273" s="280" t="s">
        <v>240</v>
      </c>
      <c r="Y273" s="280" t="s">
        <v>240</v>
      </c>
      <c r="Z273" s="280" t="s">
        <v>240</v>
      </c>
      <c r="AA273" s="280" t="s">
        <v>240</v>
      </c>
      <c r="AB273" s="280" t="s">
        <v>240</v>
      </c>
      <c r="AC273" s="280" t="s">
        <v>2044</v>
      </c>
      <c r="AD273" s="280" t="s">
        <v>240</v>
      </c>
      <c r="AE273" s="280" t="str">
        <f>IFERROR(VLOOKUP(A273,ورقة4!A$1:AZ$2000,51,0),"")</f>
        <v>م</v>
      </c>
      <c r="AF273" s="280" t="s">
        <v>2044</v>
      </c>
      <c r="AG273" s="280" t="s">
        <v>262</v>
      </c>
      <c r="AH273" s="280" t="s">
        <v>240</v>
      </c>
      <c r="AI273" s="280" t="s">
        <v>240</v>
      </c>
      <c r="AJ273" s="279">
        <v>706043</v>
      </c>
      <c r="AP273" s="223"/>
      <c r="AQ273" s="224"/>
      <c r="AR273" s="224"/>
      <c r="AS273" s="224"/>
      <c r="AT273" s="224"/>
      <c r="AU273" s="231"/>
      <c r="AV273" s="224"/>
      <c r="AW273" s="224"/>
      <c r="AX273" s="224"/>
      <c r="AY273" s="224"/>
      <c r="AZ273" s="223"/>
      <c r="BA273" s="224"/>
      <c r="BB273" s="219"/>
      <c r="BC273" s="219"/>
      <c r="BD273" s="224"/>
      <c r="BE273" s="224"/>
      <c r="BF273" s="227"/>
      <c r="BG273" s="223"/>
      <c r="BH273" s="224"/>
      <c r="BI273" s="224"/>
      <c r="BJ273" s="224"/>
      <c r="BK273" s="224"/>
      <c r="BL273" s="223"/>
      <c r="BM273" s="224"/>
      <c r="BN273" s="223"/>
      <c r="BO273" s="223"/>
      <c r="BP273" s="223"/>
      <c r="BQ273" s="223"/>
      <c r="BR273" s="223"/>
      <c r="BS273" s="224"/>
      <c r="BT273" s="219"/>
      <c r="BU273" s="229"/>
      <c r="BV273" s="219"/>
      <c r="BW273" s="219"/>
      <c r="BX273" s="224"/>
      <c r="BY273" s="224"/>
      <c r="BZ273" s="230"/>
      <c r="CA273" s="229"/>
      <c r="CB273" s="230"/>
      <c r="CC273" s="230"/>
      <c r="CD273" s="230"/>
    </row>
    <row r="274" spans="1:82" ht="30" x14ac:dyDescent="0.25">
      <c r="A274" s="279">
        <v>706044</v>
      </c>
      <c r="B274" s="280" t="s">
        <v>1087</v>
      </c>
      <c r="C274" s="280" t="s">
        <v>1088</v>
      </c>
      <c r="D274" s="280" t="s">
        <v>1298</v>
      </c>
      <c r="E274" s="280" t="s">
        <v>184</v>
      </c>
      <c r="F274" s="281">
        <v>32183</v>
      </c>
      <c r="G274" s="280" t="s">
        <v>1537</v>
      </c>
      <c r="H274" s="280" t="s">
        <v>1290</v>
      </c>
      <c r="I274" s="280" t="s">
        <v>467</v>
      </c>
      <c r="J274" s="280" t="s">
        <v>216</v>
      </c>
      <c r="K274" s="279">
        <v>2008</v>
      </c>
      <c r="L274" s="280" t="s">
        <v>223</v>
      </c>
      <c r="M274" s="280" t="s">
        <v>240</v>
      </c>
      <c r="N274" s="280" t="s">
        <v>240</v>
      </c>
      <c r="O274" s="280"/>
      <c r="P274" s="280"/>
      <c r="Q274" s="282">
        <v>0</v>
      </c>
      <c r="R274" s="279">
        <v>0</v>
      </c>
      <c r="S274" s="280" t="s">
        <v>3841</v>
      </c>
      <c r="T274" s="280" t="s">
        <v>3478</v>
      </c>
      <c r="U274" s="280" t="s">
        <v>3648</v>
      </c>
      <c r="V274" s="280" t="s">
        <v>2539</v>
      </c>
      <c r="W274" s="280" t="s">
        <v>240</v>
      </c>
      <c r="X274" s="280" t="s">
        <v>240</v>
      </c>
      <c r="Y274" s="280" t="s">
        <v>240</v>
      </c>
      <c r="Z274" s="280" t="s">
        <v>240</v>
      </c>
      <c r="AA274" s="280" t="s">
        <v>240</v>
      </c>
      <c r="AB274" s="280" t="s">
        <v>240</v>
      </c>
      <c r="AC274" s="280" t="s">
        <v>240</v>
      </c>
      <c r="AD274" s="280" t="s">
        <v>240</v>
      </c>
      <c r="AE274" s="280"/>
      <c r="AF274" s="280" t="s">
        <v>240</v>
      </c>
      <c r="AG274" s="280" t="s">
        <v>262</v>
      </c>
      <c r="AH274" s="280" t="s">
        <v>5190</v>
      </c>
      <c r="AI274" s="280" t="s">
        <v>240</v>
      </c>
      <c r="AJ274" s="279">
        <v>706044</v>
      </c>
      <c r="AP274" s="223"/>
      <c r="AQ274" s="224"/>
      <c r="AR274" s="224"/>
      <c r="AS274" s="224"/>
      <c r="AT274" s="224"/>
      <c r="AU274" s="225"/>
      <c r="AV274" s="224"/>
      <c r="AW274" s="224"/>
      <c r="AX274" s="224"/>
      <c r="AY274" s="224"/>
      <c r="AZ274" s="226"/>
      <c r="BA274" s="224"/>
      <c r="BB274" s="219"/>
      <c r="BC274" s="219"/>
      <c r="BD274" s="224"/>
      <c r="BE274" s="224"/>
      <c r="BF274" s="227"/>
      <c r="BG274" s="223"/>
      <c r="BH274" s="224"/>
      <c r="BI274" s="224"/>
      <c r="BJ274" s="224"/>
      <c r="BK274" s="224"/>
      <c r="BL274" s="223"/>
      <c r="BM274" s="224"/>
      <c r="BN274" s="223"/>
      <c r="BO274" s="223"/>
      <c r="BP274" s="223"/>
      <c r="BQ274" s="223"/>
      <c r="BR274" s="223"/>
      <c r="BS274" s="224"/>
      <c r="BT274" s="219"/>
      <c r="BU274" s="229"/>
      <c r="BV274" s="219"/>
      <c r="BW274" s="219"/>
      <c r="BX274" s="224"/>
      <c r="BY274" s="224"/>
      <c r="BZ274" s="230"/>
      <c r="CA274" s="229"/>
      <c r="CB274" s="230"/>
      <c r="CC274" s="230"/>
      <c r="CD274" s="230"/>
    </row>
    <row r="275" spans="1:82" ht="30" x14ac:dyDescent="0.25">
      <c r="A275" s="279">
        <v>706082</v>
      </c>
      <c r="B275" s="280" t="s">
        <v>1089</v>
      </c>
      <c r="C275" s="280" t="s">
        <v>406</v>
      </c>
      <c r="D275" s="280" t="s">
        <v>1314</v>
      </c>
      <c r="E275" s="280" t="s">
        <v>183</v>
      </c>
      <c r="F275" s="281">
        <v>33476</v>
      </c>
      <c r="G275" s="280" t="s">
        <v>1301</v>
      </c>
      <c r="H275" s="280" t="s">
        <v>1290</v>
      </c>
      <c r="I275" s="280" t="s">
        <v>239</v>
      </c>
      <c r="J275" s="280" t="s">
        <v>214</v>
      </c>
      <c r="K275" s="279">
        <v>2009</v>
      </c>
      <c r="L275" s="280" t="s">
        <v>215</v>
      </c>
      <c r="M275" s="280" t="s">
        <v>240</v>
      </c>
      <c r="N275" s="280" t="s">
        <v>240</v>
      </c>
      <c r="O275" s="280"/>
      <c r="P275" s="280"/>
      <c r="Q275" s="282">
        <v>0</v>
      </c>
      <c r="R275" s="279">
        <v>0</v>
      </c>
      <c r="S275" s="280" t="s">
        <v>3846</v>
      </c>
      <c r="T275" s="280" t="s">
        <v>3847</v>
      </c>
      <c r="U275" s="280" t="s">
        <v>3848</v>
      </c>
      <c r="V275" s="280" t="s">
        <v>2565</v>
      </c>
      <c r="W275" s="280" t="s">
        <v>240</v>
      </c>
      <c r="X275" s="280" t="s">
        <v>240</v>
      </c>
      <c r="Y275" s="280" t="s">
        <v>240</v>
      </c>
      <c r="Z275" s="280" t="s">
        <v>240</v>
      </c>
      <c r="AA275" s="280" t="s">
        <v>240</v>
      </c>
      <c r="AB275" s="280" t="s">
        <v>240</v>
      </c>
      <c r="AC275" s="280" t="s">
        <v>240</v>
      </c>
      <c r="AD275" s="280" t="s">
        <v>240</v>
      </c>
      <c r="AE275" s="280"/>
      <c r="AF275" s="280" t="s">
        <v>240</v>
      </c>
      <c r="AG275" s="280" t="s">
        <v>466</v>
      </c>
      <c r="AH275" s="280" t="s">
        <v>240</v>
      </c>
      <c r="AI275" s="280" t="s">
        <v>240</v>
      </c>
      <c r="AJ275" s="279">
        <v>706082</v>
      </c>
      <c r="AP275" s="223"/>
      <c r="AQ275" s="224"/>
      <c r="AR275" s="224"/>
      <c r="AS275" s="224"/>
      <c r="AT275" s="224"/>
      <c r="AU275" s="225"/>
      <c r="AV275" s="224"/>
      <c r="AW275" s="224"/>
      <c r="AX275" s="224"/>
      <c r="AY275" s="224"/>
      <c r="AZ275" s="226"/>
      <c r="BA275" s="224"/>
      <c r="BB275" s="224"/>
      <c r="BC275" s="224"/>
      <c r="BD275" s="224"/>
      <c r="BE275" s="224"/>
      <c r="BF275" s="227"/>
      <c r="BG275" s="224"/>
      <c r="BH275" s="224"/>
      <c r="BI275" s="224"/>
      <c r="BJ275" s="224"/>
      <c r="BK275" s="224"/>
      <c r="BL275" s="224"/>
      <c r="BM275" s="224"/>
      <c r="BN275" s="224"/>
      <c r="BO275" s="224"/>
      <c r="BP275" s="224"/>
      <c r="BQ275" s="224"/>
      <c r="BR275" s="224"/>
      <c r="BS275" s="228"/>
      <c r="BT275" s="224"/>
      <c r="BU275" s="229"/>
      <c r="BV275" s="223"/>
      <c r="BW275" s="224"/>
      <c r="BX275" s="224"/>
      <c r="BY275" s="224"/>
      <c r="BZ275"/>
      <c r="CA275" s="229"/>
      <c r="CB275"/>
      <c r="CC275"/>
      <c r="CD275"/>
    </row>
    <row r="276" spans="1:82" ht="30" x14ac:dyDescent="0.25">
      <c r="A276" s="279">
        <v>706093</v>
      </c>
      <c r="B276" s="280" t="s">
        <v>1090</v>
      </c>
      <c r="C276" s="280" t="s">
        <v>308</v>
      </c>
      <c r="D276" s="280" t="s">
        <v>1539</v>
      </c>
      <c r="E276" s="280" t="s">
        <v>184</v>
      </c>
      <c r="F276" s="281">
        <v>29047</v>
      </c>
      <c r="G276" s="280" t="s">
        <v>2386</v>
      </c>
      <c r="H276" s="280" t="s">
        <v>1290</v>
      </c>
      <c r="I276" s="280" t="s">
        <v>262</v>
      </c>
      <c r="J276" s="280" t="s">
        <v>216</v>
      </c>
      <c r="K276" s="279">
        <v>2011</v>
      </c>
      <c r="L276" s="280" t="s">
        <v>227</v>
      </c>
      <c r="M276" s="280" t="s">
        <v>240</v>
      </c>
      <c r="N276" s="280" t="s">
        <v>240</v>
      </c>
      <c r="O276" s="280"/>
      <c r="P276" s="280"/>
      <c r="Q276" s="282">
        <v>0</v>
      </c>
      <c r="R276" s="279">
        <v>0</v>
      </c>
      <c r="S276" s="280" t="s">
        <v>2987</v>
      </c>
      <c r="T276" s="280" t="s">
        <v>2988</v>
      </c>
      <c r="U276" s="280" t="s">
        <v>2989</v>
      </c>
      <c r="V276" s="280" t="s">
        <v>2990</v>
      </c>
      <c r="W276" s="280" t="s">
        <v>240</v>
      </c>
      <c r="X276" s="280" t="s">
        <v>240</v>
      </c>
      <c r="Y276" s="280" t="s">
        <v>240</v>
      </c>
      <c r="Z276" s="280" t="s">
        <v>240</v>
      </c>
      <c r="AA276" s="280" t="s">
        <v>240</v>
      </c>
      <c r="AB276" s="280" t="s">
        <v>240</v>
      </c>
      <c r="AC276" s="280" t="s">
        <v>240</v>
      </c>
      <c r="AD276" s="280" t="s">
        <v>240</v>
      </c>
      <c r="AE276" s="280"/>
      <c r="AF276" s="280" t="s">
        <v>240</v>
      </c>
      <c r="AG276" s="280" t="s">
        <v>262</v>
      </c>
      <c r="AH276" s="280" t="s">
        <v>240</v>
      </c>
      <c r="AI276" s="280" t="s">
        <v>240</v>
      </c>
      <c r="AJ276" s="279">
        <v>706093</v>
      </c>
      <c r="AP276" s="223"/>
      <c r="AQ276" s="224"/>
      <c r="AR276" s="224"/>
      <c r="AS276" s="224"/>
      <c r="AT276" s="224"/>
      <c r="AU276" s="227"/>
      <c r="AV276" s="224"/>
      <c r="AW276" s="224"/>
      <c r="AX276" s="224"/>
      <c r="AY276" s="224"/>
      <c r="AZ276" s="227"/>
      <c r="BA276" s="224"/>
      <c r="BB276" s="224"/>
      <c r="BC276" s="224"/>
      <c r="BD276" s="224"/>
      <c r="BE276" s="224"/>
      <c r="BF276" s="227"/>
      <c r="BG276" s="224"/>
      <c r="BH276" s="224"/>
      <c r="BI276" s="224"/>
      <c r="BJ276" s="224"/>
      <c r="BK276" s="224"/>
      <c r="BL276" s="224"/>
      <c r="BM276" s="224"/>
      <c r="BN276" s="224"/>
      <c r="BO276" s="224"/>
      <c r="BP276" s="224"/>
      <c r="BQ276" s="224"/>
      <c r="BR276" s="224"/>
      <c r="BS276" s="228"/>
      <c r="BT276" s="224"/>
      <c r="BU276" s="229"/>
      <c r="BV276" s="223"/>
      <c r="BW276" s="224"/>
      <c r="BX276" s="224"/>
      <c r="BY276" s="224"/>
      <c r="BZ276"/>
      <c r="CA276" s="229"/>
      <c r="CB276"/>
      <c r="CC276"/>
      <c r="CD276"/>
    </row>
    <row r="277" spans="1:82" ht="45" x14ac:dyDescent="0.25">
      <c r="A277" s="279">
        <v>706095</v>
      </c>
      <c r="B277" s="280" t="s">
        <v>1091</v>
      </c>
      <c r="C277" s="280" t="s">
        <v>63</v>
      </c>
      <c r="D277" s="280" t="s">
        <v>1366</v>
      </c>
      <c r="E277" s="280" t="s">
        <v>184</v>
      </c>
      <c r="F277" s="289">
        <v>32599</v>
      </c>
      <c r="G277" s="280" t="s">
        <v>1706</v>
      </c>
      <c r="H277" s="280" t="s">
        <v>1290</v>
      </c>
      <c r="I277" s="280" t="s">
        <v>262</v>
      </c>
      <c r="J277" s="280" t="s">
        <v>216</v>
      </c>
      <c r="K277" s="290">
        <v>2008</v>
      </c>
      <c r="L277" s="280" t="s">
        <v>215</v>
      </c>
      <c r="M277" s="280" t="s">
        <v>240</v>
      </c>
      <c r="N277" s="280" t="s">
        <v>240</v>
      </c>
      <c r="O277" s="280" t="str">
        <f>IFERROR(VLOOKUP(A277,'[1]معالجة التسجيل'!A$2:CW$514,101,0),"")</f>
        <v/>
      </c>
      <c r="P277" s="280"/>
      <c r="Q277" s="282">
        <v>0</v>
      </c>
      <c r="R277" s="282"/>
      <c r="S277" s="280" t="s">
        <v>2938</v>
      </c>
      <c r="T277" s="280" t="s">
        <v>2535</v>
      </c>
      <c r="U277" s="280" t="s">
        <v>2939</v>
      </c>
      <c r="V277" s="280" t="s">
        <v>2940</v>
      </c>
      <c r="W277" s="280" t="s">
        <v>240</v>
      </c>
      <c r="X277" s="280" t="s">
        <v>240</v>
      </c>
      <c r="Y277" s="280" t="s">
        <v>240</v>
      </c>
      <c r="Z277" s="280" t="s">
        <v>240</v>
      </c>
      <c r="AA277" s="280" t="s">
        <v>240</v>
      </c>
      <c r="AB277" s="280" t="s">
        <v>240</v>
      </c>
      <c r="AC277" s="280" t="s">
        <v>240</v>
      </c>
      <c r="AD277" s="280" t="s">
        <v>240</v>
      </c>
      <c r="AE277" s="280" t="str">
        <f>IFERROR(VLOOKUP(A277,ورقة4!A$1:AZ$2000,51,0),"")</f>
        <v>م</v>
      </c>
      <c r="AF277" s="280" t="s">
        <v>2044</v>
      </c>
      <c r="AG277" s="280" t="s">
        <v>262</v>
      </c>
      <c r="AH277" s="280" t="s">
        <v>5190</v>
      </c>
      <c r="AI277" s="280" t="s">
        <v>240</v>
      </c>
      <c r="AJ277" s="279">
        <v>706095</v>
      </c>
      <c r="AP277" s="223"/>
      <c r="AQ277" s="224"/>
      <c r="AR277" s="224"/>
      <c r="AS277" s="224"/>
      <c r="AT277" s="224"/>
      <c r="AU277" s="225"/>
      <c r="AV277" s="224"/>
      <c r="AW277" s="224"/>
      <c r="AX277" s="224"/>
      <c r="AY277" s="224"/>
      <c r="AZ277" s="226"/>
      <c r="BA277" s="224"/>
      <c r="BB277" s="219"/>
      <c r="BC277" s="219"/>
      <c r="BD277" s="224"/>
      <c r="BE277" s="224"/>
      <c r="BF277" s="227"/>
      <c r="BG277" s="223"/>
      <c r="BH277" s="224"/>
      <c r="BI277" s="224"/>
      <c r="BJ277" s="224"/>
      <c r="BK277" s="224"/>
      <c r="BL277" s="223"/>
      <c r="BM277" s="224"/>
      <c r="BN277" s="223"/>
      <c r="BO277" s="223"/>
      <c r="BP277" s="223"/>
      <c r="BQ277" s="223"/>
      <c r="BR277" s="223"/>
      <c r="BS277" s="224"/>
      <c r="BT277" s="219"/>
      <c r="BU277" s="229"/>
      <c r="BV277" s="219"/>
      <c r="BW277" s="219"/>
      <c r="BX277" s="224"/>
      <c r="BY277" s="224"/>
      <c r="BZ277" s="230"/>
      <c r="CA277" s="229"/>
      <c r="CB277" s="230"/>
      <c r="CC277" s="230"/>
      <c r="CD277" s="230"/>
    </row>
    <row r="278" spans="1:82" ht="30" x14ac:dyDescent="0.25">
      <c r="A278" s="279">
        <v>706106</v>
      </c>
      <c r="B278" s="280" t="s">
        <v>1092</v>
      </c>
      <c r="C278" s="280" t="s">
        <v>123</v>
      </c>
      <c r="D278" s="280" t="s">
        <v>1791</v>
      </c>
      <c r="E278" s="280" t="s">
        <v>184</v>
      </c>
      <c r="F278" s="281">
        <v>33434</v>
      </c>
      <c r="G278" s="280" t="s">
        <v>213</v>
      </c>
      <c r="H278" s="280" t="s">
        <v>1290</v>
      </c>
      <c r="I278" s="280" t="s">
        <v>263</v>
      </c>
      <c r="J278" s="280" t="s">
        <v>214</v>
      </c>
      <c r="K278" s="279">
        <v>2009</v>
      </c>
      <c r="L278" s="280" t="s">
        <v>213</v>
      </c>
      <c r="M278" s="280" t="s">
        <v>240</v>
      </c>
      <c r="N278" s="280" t="s">
        <v>240</v>
      </c>
      <c r="O278" s="280" t="str">
        <f>IFERROR(VLOOKUP(A278,'[1]معالجة التسجيل'!A$2:CW$514,101,0),"")</f>
        <v/>
      </c>
      <c r="P278" s="280"/>
      <c r="Q278" s="282">
        <v>0</v>
      </c>
      <c r="R278" s="282"/>
      <c r="S278" s="280" t="s">
        <v>240</v>
      </c>
      <c r="T278" s="280" t="s">
        <v>240</v>
      </c>
      <c r="U278" s="280" t="s">
        <v>240</v>
      </c>
      <c r="V278" s="280" t="s">
        <v>240</v>
      </c>
      <c r="W278" s="280" t="s">
        <v>240</v>
      </c>
      <c r="X278" s="280" t="s">
        <v>240</v>
      </c>
      <c r="Y278" s="280" t="s">
        <v>240</v>
      </c>
      <c r="Z278" s="280" t="s">
        <v>240</v>
      </c>
      <c r="AA278" s="280" t="s">
        <v>240</v>
      </c>
      <c r="AB278" s="280" t="s">
        <v>240</v>
      </c>
      <c r="AC278" s="280" t="s">
        <v>240</v>
      </c>
      <c r="AD278" s="280" t="s">
        <v>240</v>
      </c>
      <c r="AE278" s="280" t="str">
        <f>IFERROR(VLOOKUP(A278,ورقة4!A$1:AZ$2000,51,0),"")</f>
        <v>م</v>
      </c>
      <c r="AF278" s="280" t="s">
        <v>2044</v>
      </c>
      <c r="AG278" s="280" t="s">
        <v>263</v>
      </c>
      <c r="AH278" s="280" t="s">
        <v>240</v>
      </c>
      <c r="AI278" s="280" t="s">
        <v>240</v>
      </c>
      <c r="AJ278" s="279">
        <v>706106</v>
      </c>
      <c r="AP278" s="223"/>
      <c r="AQ278" s="224"/>
      <c r="AR278" s="224"/>
      <c r="AS278" s="224"/>
      <c r="AT278" s="224"/>
      <c r="AU278" s="227"/>
      <c r="AV278" s="224"/>
      <c r="AW278" s="224"/>
      <c r="AX278" s="224"/>
      <c r="AY278" s="224"/>
      <c r="AZ278" s="227"/>
      <c r="BA278" s="224"/>
      <c r="BB278" s="224"/>
      <c r="BC278" s="224"/>
      <c r="BD278" s="224"/>
      <c r="BE278" s="224"/>
      <c r="BF278" s="227"/>
      <c r="BG278" s="224"/>
      <c r="BH278" s="224"/>
      <c r="BI278" s="224"/>
      <c r="BJ278" s="224"/>
      <c r="BK278" s="224"/>
      <c r="BL278" s="224"/>
      <c r="BM278" s="224"/>
      <c r="BN278" s="224"/>
      <c r="BO278" s="224"/>
      <c r="BP278" s="224"/>
      <c r="BQ278" s="224"/>
      <c r="BR278" s="224"/>
      <c r="BS278" s="228"/>
      <c r="BT278" s="224"/>
      <c r="BU278" s="229"/>
      <c r="BV278" s="223"/>
      <c r="BW278" s="224"/>
      <c r="BX278" s="224"/>
      <c r="BY278" s="224"/>
      <c r="BZ278"/>
      <c r="CA278" s="229"/>
      <c r="CB278"/>
      <c r="CC278"/>
      <c r="CD278"/>
    </row>
    <row r="279" spans="1:82" ht="30" x14ac:dyDescent="0.25">
      <c r="A279" s="279">
        <v>706112</v>
      </c>
      <c r="B279" s="280" t="s">
        <v>1093</v>
      </c>
      <c r="C279" s="280" t="s">
        <v>1094</v>
      </c>
      <c r="D279" s="280" t="s">
        <v>1541</v>
      </c>
      <c r="E279" s="280" t="s">
        <v>184</v>
      </c>
      <c r="F279" s="281">
        <v>30170</v>
      </c>
      <c r="G279" s="280" t="s">
        <v>213</v>
      </c>
      <c r="H279" s="280" t="s">
        <v>1290</v>
      </c>
      <c r="I279" s="280" t="s">
        <v>262</v>
      </c>
      <c r="J279" s="280" t="s">
        <v>214</v>
      </c>
      <c r="K279" s="279">
        <v>2000</v>
      </c>
      <c r="L279" s="280" t="s">
        <v>215</v>
      </c>
      <c r="M279" s="280" t="s">
        <v>240</v>
      </c>
      <c r="N279" s="280" t="s">
        <v>240</v>
      </c>
      <c r="O279" s="280" t="str">
        <f>IFERROR(VLOOKUP(A279,'[1]معالجة التسجيل'!A$2:CW$514,101,0),"")</f>
        <v/>
      </c>
      <c r="P279" s="280"/>
      <c r="Q279" s="282">
        <v>0</v>
      </c>
      <c r="R279" s="288"/>
      <c r="S279" s="280" t="s">
        <v>3207</v>
      </c>
      <c r="T279" s="280" t="s">
        <v>3208</v>
      </c>
      <c r="U279" s="280" t="s">
        <v>3209</v>
      </c>
      <c r="V279" s="280" t="s">
        <v>2413</v>
      </c>
      <c r="W279" s="280" t="s">
        <v>240</v>
      </c>
      <c r="X279" s="280" t="s">
        <v>240</v>
      </c>
      <c r="Y279" s="280" t="s">
        <v>240</v>
      </c>
      <c r="Z279" s="280" t="s">
        <v>240</v>
      </c>
      <c r="AA279" s="280" t="s">
        <v>240</v>
      </c>
      <c r="AB279" s="280" t="s">
        <v>240</v>
      </c>
      <c r="AC279" s="280" t="s">
        <v>2044</v>
      </c>
      <c r="AD279" s="280" t="s">
        <v>240</v>
      </c>
      <c r="AE279" s="280" t="str">
        <f>IFERROR(VLOOKUP(A279,ورقة4!A$1:AZ$2000,51,0),"")</f>
        <v>م</v>
      </c>
      <c r="AF279" s="280" t="s">
        <v>2044</v>
      </c>
      <c r="AG279" s="280" t="s">
        <v>262</v>
      </c>
      <c r="AH279" s="280" t="s">
        <v>240</v>
      </c>
      <c r="AI279" s="280" t="s">
        <v>240</v>
      </c>
      <c r="AJ279" s="279">
        <v>706112</v>
      </c>
      <c r="AP279" s="223"/>
      <c r="AQ279" s="224"/>
      <c r="AR279" s="224"/>
      <c r="AS279" s="224"/>
      <c r="AT279" s="224"/>
      <c r="AU279" s="225"/>
      <c r="AV279" s="224"/>
      <c r="AW279" s="224"/>
      <c r="AX279" s="224"/>
      <c r="AY279" s="224"/>
      <c r="AZ279" s="226"/>
      <c r="BA279" s="224"/>
      <c r="BB279" s="224"/>
      <c r="BC279" s="224"/>
      <c r="BD279" s="224"/>
      <c r="BE279" s="224"/>
      <c r="BF279" s="227"/>
      <c r="BG279" s="224"/>
      <c r="BH279" s="224"/>
      <c r="BI279" s="224"/>
      <c r="BJ279" s="224"/>
      <c r="BK279" s="224"/>
      <c r="BL279" s="224"/>
      <c r="BM279" s="224"/>
      <c r="BN279" s="224"/>
      <c r="BO279" s="224"/>
      <c r="BP279" s="224"/>
      <c r="BQ279" s="224"/>
      <c r="BR279" s="224"/>
      <c r="BS279" s="228"/>
      <c r="BT279" s="224"/>
      <c r="BU279" s="229"/>
      <c r="BV279" s="223"/>
      <c r="BW279" s="224"/>
      <c r="BX279" s="224"/>
      <c r="BY279" s="224"/>
      <c r="BZ279"/>
      <c r="CA279" s="229"/>
      <c r="CB279"/>
      <c r="CC279"/>
      <c r="CD279"/>
    </row>
    <row r="280" spans="1:82" ht="30" x14ac:dyDescent="0.25">
      <c r="A280" s="279">
        <v>706119</v>
      </c>
      <c r="B280" s="280" t="s">
        <v>1095</v>
      </c>
      <c r="C280" s="280" t="s">
        <v>108</v>
      </c>
      <c r="D280" s="280" t="s">
        <v>1542</v>
      </c>
      <c r="E280" s="280" t="s">
        <v>184</v>
      </c>
      <c r="F280" s="281">
        <v>33210</v>
      </c>
      <c r="G280" s="280" t="s">
        <v>213</v>
      </c>
      <c r="H280" s="280" t="s">
        <v>1318</v>
      </c>
      <c r="I280" s="280" t="s">
        <v>262</v>
      </c>
      <c r="J280" s="280" t="s">
        <v>216</v>
      </c>
      <c r="K280" s="279">
        <v>2008</v>
      </c>
      <c r="L280" s="280" t="s">
        <v>213</v>
      </c>
      <c r="M280" s="280" t="s">
        <v>240</v>
      </c>
      <c r="N280" s="280" t="s">
        <v>240</v>
      </c>
      <c r="O280" s="280"/>
      <c r="P280" s="280"/>
      <c r="Q280" s="282">
        <v>0</v>
      </c>
      <c r="R280" s="290">
        <v>0</v>
      </c>
      <c r="S280" s="280" t="s">
        <v>3850</v>
      </c>
      <c r="T280" s="280" t="s">
        <v>2572</v>
      </c>
      <c r="U280" s="280" t="s">
        <v>3406</v>
      </c>
      <c r="V280" s="280" t="s">
        <v>2672</v>
      </c>
      <c r="W280" s="280" t="s">
        <v>240</v>
      </c>
      <c r="X280" s="280" t="s">
        <v>240</v>
      </c>
      <c r="Y280" s="280" t="s">
        <v>240</v>
      </c>
      <c r="Z280" s="280" t="s">
        <v>240</v>
      </c>
      <c r="AA280" s="280" t="s">
        <v>240</v>
      </c>
      <c r="AB280" s="280" t="s">
        <v>240</v>
      </c>
      <c r="AC280" s="280" t="s">
        <v>240</v>
      </c>
      <c r="AD280" s="280" t="s">
        <v>240</v>
      </c>
      <c r="AE280" s="280"/>
      <c r="AF280" s="280" t="s">
        <v>240</v>
      </c>
      <c r="AG280" s="280" t="s">
        <v>468</v>
      </c>
      <c r="AH280" s="280" t="s">
        <v>240</v>
      </c>
      <c r="AI280" s="280" t="s">
        <v>5194</v>
      </c>
      <c r="AJ280" s="279">
        <v>706119</v>
      </c>
      <c r="AP280" s="223"/>
      <c r="AQ280" s="224"/>
      <c r="AR280" s="224"/>
      <c r="AS280" s="224"/>
      <c r="AT280" s="224"/>
      <c r="AU280" s="227"/>
      <c r="AV280" s="224"/>
      <c r="AW280" s="224"/>
      <c r="AX280" s="224"/>
      <c r="AY280" s="224"/>
      <c r="AZ280" s="227"/>
      <c r="BA280" s="224"/>
      <c r="BB280" s="224"/>
      <c r="BC280" s="224"/>
      <c r="BD280" s="224"/>
      <c r="BE280" s="224"/>
      <c r="BF280" s="227"/>
      <c r="BG280" s="224"/>
      <c r="BH280" s="224"/>
      <c r="BI280" s="224"/>
      <c r="BJ280" s="224"/>
      <c r="BK280" s="224"/>
      <c r="BL280" s="224"/>
      <c r="BM280" s="224"/>
      <c r="BN280" s="224"/>
      <c r="BO280" s="224"/>
      <c r="BP280" s="224"/>
      <c r="BQ280" s="224"/>
      <c r="BR280" s="224"/>
      <c r="BS280" s="228"/>
      <c r="BT280" s="224"/>
      <c r="BU280" s="229"/>
      <c r="BV280" s="223"/>
      <c r="BW280" s="224"/>
      <c r="BX280" s="224"/>
      <c r="BY280" s="224"/>
      <c r="BZ280"/>
      <c r="CA280" s="229"/>
      <c r="CB280"/>
      <c r="CC280"/>
      <c r="CD280"/>
    </row>
    <row r="281" spans="1:82" ht="30" x14ac:dyDescent="0.25">
      <c r="A281" s="279">
        <v>706129</v>
      </c>
      <c r="B281" s="280" t="s">
        <v>524</v>
      </c>
      <c r="C281" s="280" t="s">
        <v>61</v>
      </c>
      <c r="D281" s="280" t="s">
        <v>1489</v>
      </c>
      <c r="E281" s="280" t="s">
        <v>184</v>
      </c>
      <c r="F281" s="289">
        <v>32009</v>
      </c>
      <c r="G281" s="280" t="s">
        <v>1543</v>
      </c>
      <c r="H281" s="280" t="s">
        <v>1290</v>
      </c>
      <c r="I281" s="280" t="s">
        <v>262</v>
      </c>
      <c r="J281" s="280" t="s">
        <v>216</v>
      </c>
      <c r="K281" s="290">
        <v>2007</v>
      </c>
      <c r="L281" s="280" t="s">
        <v>227</v>
      </c>
      <c r="M281" s="280" t="s">
        <v>240</v>
      </c>
      <c r="N281" s="280" t="s">
        <v>240</v>
      </c>
      <c r="O281" s="280" t="str">
        <f>IFERROR(VLOOKUP(A281,'[1]معالجة التسجيل'!A$2:CW$514,101,0),"")</f>
        <v/>
      </c>
      <c r="P281" s="280"/>
      <c r="Q281" s="282">
        <v>0</v>
      </c>
      <c r="R281" s="282"/>
      <c r="S281" s="280" t="s">
        <v>2849</v>
      </c>
      <c r="T281" s="280" t="s">
        <v>2697</v>
      </c>
      <c r="U281" s="280" t="s">
        <v>2850</v>
      </c>
      <c r="V281" s="280" t="s">
        <v>2674</v>
      </c>
      <c r="W281" s="280" t="s">
        <v>240</v>
      </c>
      <c r="X281" s="280" t="s">
        <v>240</v>
      </c>
      <c r="Y281" s="280" t="s">
        <v>240</v>
      </c>
      <c r="Z281" s="280" t="s">
        <v>240</v>
      </c>
      <c r="AA281" s="280" t="s">
        <v>240</v>
      </c>
      <c r="AB281" s="280" t="s">
        <v>240</v>
      </c>
      <c r="AC281" s="280" t="s">
        <v>240</v>
      </c>
      <c r="AD281" s="280" t="s">
        <v>240</v>
      </c>
      <c r="AE281" s="280" t="str">
        <f>IFERROR(VLOOKUP(A281,ورقة4!A$1:AZ$2000,51,0),"")</f>
        <v>م</v>
      </c>
      <c r="AF281" s="280" t="s">
        <v>2044</v>
      </c>
      <c r="AG281" s="280" t="s">
        <v>262</v>
      </c>
      <c r="AH281" s="280" t="s">
        <v>240</v>
      </c>
      <c r="AI281" s="280" t="s">
        <v>240</v>
      </c>
      <c r="AJ281" s="279">
        <v>706129</v>
      </c>
      <c r="AP281" s="223"/>
      <c r="AQ281" s="224"/>
      <c r="AR281" s="224"/>
      <c r="AS281" s="224"/>
      <c r="AT281" s="224"/>
      <c r="AU281" s="232"/>
      <c r="AV281" s="224"/>
      <c r="AW281" s="224"/>
      <c r="AX281" s="224"/>
      <c r="AY281" s="224"/>
      <c r="AZ281" s="232"/>
      <c r="BA281" s="224"/>
      <c r="BB281" s="224"/>
      <c r="BC281" s="224"/>
      <c r="BD281" s="224"/>
      <c r="BE281" s="224"/>
      <c r="BF281" s="227"/>
      <c r="BG281" s="224"/>
      <c r="BH281" s="224"/>
      <c r="BI281" s="224"/>
      <c r="BJ281" s="224"/>
      <c r="BK281" s="224"/>
      <c r="BL281" s="224"/>
      <c r="BM281" s="224"/>
      <c r="BN281" s="224"/>
      <c r="BO281" s="224"/>
      <c r="BP281" s="224"/>
      <c r="BQ281" s="224"/>
      <c r="BR281" s="224"/>
      <c r="BS281" s="228"/>
      <c r="BT281" s="224"/>
      <c r="BU281" s="229"/>
      <c r="BV281" s="223"/>
      <c r="BW281" s="224"/>
      <c r="BX281" s="224"/>
      <c r="BY281" s="224"/>
      <c r="BZ281"/>
      <c r="CA281" s="229"/>
      <c r="CB281"/>
      <c r="CC281"/>
      <c r="CD281"/>
    </row>
    <row r="282" spans="1:82" ht="30" x14ac:dyDescent="0.25">
      <c r="A282" s="279">
        <v>706148</v>
      </c>
      <c r="B282" s="280" t="s">
        <v>1096</v>
      </c>
      <c r="C282" s="280" t="s">
        <v>1097</v>
      </c>
      <c r="D282" s="280" t="s">
        <v>1339</v>
      </c>
      <c r="E282" s="280" t="s">
        <v>184</v>
      </c>
      <c r="F282" s="281">
        <v>33972</v>
      </c>
      <c r="G282" s="280" t="s">
        <v>213</v>
      </c>
      <c r="H282" s="280" t="s">
        <v>1290</v>
      </c>
      <c r="I282" s="280" t="s">
        <v>262</v>
      </c>
      <c r="J282" s="280" t="s">
        <v>214</v>
      </c>
      <c r="K282" s="279">
        <v>2010</v>
      </c>
      <c r="L282" s="280" t="s">
        <v>213</v>
      </c>
      <c r="M282" s="280" t="s">
        <v>240</v>
      </c>
      <c r="N282" s="280" t="s">
        <v>240</v>
      </c>
      <c r="O282" s="280"/>
      <c r="P282" s="280"/>
      <c r="Q282" s="282">
        <v>0</v>
      </c>
      <c r="R282" s="290">
        <v>0</v>
      </c>
      <c r="S282" s="280" t="s">
        <v>3851</v>
      </c>
      <c r="T282" s="280" t="s">
        <v>3852</v>
      </c>
      <c r="U282" s="280" t="s">
        <v>3137</v>
      </c>
      <c r="V282" s="280" t="s">
        <v>2531</v>
      </c>
      <c r="W282" s="280" t="s">
        <v>240</v>
      </c>
      <c r="X282" s="280" t="s">
        <v>240</v>
      </c>
      <c r="Y282" s="280" t="s">
        <v>240</v>
      </c>
      <c r="Z282" s="280" t="s">
        <v>240</v>
      </c>
      <c r="AA282" s="280" t="s">
        <v>240</v>
      </c>
      <c r="AB282" s="280" t="s">
        <v>240</v>
      </c>
      <c r="AC282" s="280" t="s">
        <v>240</v>
      </c>
      <c r="AD282" s="280" t="s">
        <v>240</v>
      </c>
      <c r="AE282" s="280"/>
      <c r="AF282" s="280" t="s">
        <v>240</v>
      </c>
      <c r="AG282" s="280" t="s">
        <v>468</v>
      </c>
      <c r="AH282" s="280" t="s">
        <v>240</v>
      </c>
      <c r="AI282" s="280" t="s">
        <v>5194</v>
      </c>
      <c r="AJ282" s="279">
        <v>706148</v>
      </c>
      <c r="AP282" s="223"/>
      <c r="AQ282" s="224"/>
      <c r="AR282" s="224"/>
      <c r="AS282" s="224"/>
      <c r="AT282" s="224"/>
      <c r="AU282" s="227"/>
      <c r="AV282" s="224"/>
      <c r="AW282" s="224"/>
      <c r="AX282" s="224"/>
      <c r="AY282" s="224"/>
      <c r="AZ282" s="227"/>
      <c r="BA282" s="224"/>
      <c r="BB282" s="224"/>
      <c r="BC282" s="224"/>
      <c r="BD282" s="224"/>
      <c r="BE282" s="224"/>
      <c r="BF282" s="227"/>
      <c r="BG282" s="224"/>
      <c r="BH282" s="224"/>
      <c r="BI282" s="224"/>
      <c r="BJ282" s="224"/>
      <c r="BK282" s="224"/>
      <c r="BL282" s="224"/>
      <c r="BM282" s="224"/>
      <c r="BN282" s="224"/>
      <c r="BO282" s="224"/>
      <c r="BP282" s="224"/>
      <c r="BQ282" s="224"/>
      <c r="BR282" s="224"/>
      <c r="BS282" s="228"/>
      <c r="BT282" s="224"/>
      <c r="BU282" s="229"/>
      <c r="BV282" s="223"/>
      <c r="BW282" s="224"/>
      <c r="BX282" s="224"/>
      <c r="BY282" s="224"/>
      <c r="BZ282"/>
      <c r="CA282" s="229"/>
      <c r="CB282"/>
      <c r="CC282"/>
      <c r="CD282"/>
    </row>
    <row r="283" spans="1:82" ht="45" x14ac:dyDescent="0.25">
      <c r="A283" s="279">
        <v>706173</v>
      </c>
      <c r="B283" s="280" t="s">
        <v>881</v>
      </c>
      <c r="C283" s="280" t="s">
        <v>359</v>
      </c>
      <c r="D283" s="280" t="s">
        <v>1732</v>
      </c>
      <c r="E283" s="280" t="s">
        <v>183</v>
      </c>
      <c r="F283" s="289">
        <v>29625</v>
      </c>
      <c r="G283" s="280" t="s">
        <v>1544</v>
      </c>
      <c r="H283" s="280" t="s">
        <v>1290</v>
      </c>
      <c r="I283" s="280" t="s">
        <v>261</v>
      </c>
      <c r="J283" s="280" t="s">
        <v>216</v>
      </c>
      <c r="K283" s="290">
        <v>2005</v>
      </c>
      <c r="L283" s="280" t="s">
        <v>221</v>
      </c>
      <c r="M283" s="280" t="s">
        <v>240</v>
      </c>
      <c r="N283" s="280" t="s">
        <v>240</v>
      </c>
      <c r="O283" s="280" t="str">
        <f>IFERROR(VLOOKUP(A283,'[1]معالجة التسجيل'!A$2:CW$514,101,0),"")</f>
        <v/>
      </c>
      <c r="P283" s="280"/>
      <c r="Q283" s="282">
        <v>0</v>
      </c>
      <c r="R283" s="290">
        <v>0</v>
      </c>
      <c r="S283" s="280" t="s">
        <v>3853</v>
      </c>
      <c r="T283" s="280" t="s">
        <v>3854</v>
      </c>
      <c r="U283" s="280" t="s">
        <v>3855</v>
      </c>
      <c r="V283" s="280" t="s">
        <v>2915</v>
      </c>
      <c r="W283" s="280" t="s">
        <v>240</v>
      </c>
      <c r="X283" s="280" t="s">
        <v>240</v>
      </c>
      <c r="Y283" s="280" t="s">
        <v>240</v>
      </c>
      <c r="Z283" s="280" t="s">
        <v>240</v>
      </c>
      <c r="AA283" s="280" t="s">
        <v>240</v>
      </c>
      <c r="AB283" s="280" t="s">
        <v>240</v>
      </c>
      <c r="AC283" s="280" t="s">
        <v>240</v>
      </c>
      <c r="AD283" s="280" t="s">
        <v>240</v>
      </c>
      <c r="AE283" s="280" t="str">
        <f>IFERROR(VLOOKUP(A283,ورقة4!A$1:AZ$2000,51,0),"")</f>
        <v>م</v>
      </c>
      <c r="AF283" s="280" t="s">
        <v>240</v>
      </c>
      <c r="AG283" s="280" t="s">
        <v>261</v>
      </c>
      <c r="AH283" s="280" t="s">
        <v>240</v>
      </c>
      <c r="AI283" s="280" t="s">
        <v>240</v>
      </c>
      <c r="AJ283" s="279">
        <v>706173</v>
      </c>
      <c r="AP283" s="223"/>
      <c r="AQ283" s="224"/>
      <c r="AR283" s="224"/>
      <c r="AS283" s="224"/>
      <c r="AT283" s="224"/>
      <c r="AU283" s="227"/>
      <c r="AV283" s="224"/>
      <c r="AW283" s="224"/>
      <c r="AX283" s="224"/>
      <c r="AY283" s="224"/>
      <c r="AZ283" s="227"/>
      <c r="BA283" s="224"/>
      <c r="BB283" s="224"/>
      <c r="BC283" s="224"/>
      <c r="BD283" s="224"/>
      <c r="BE283" s="224"/>
      <c r="BF283" s="227"/>
      <c r="BG283" s="224"/>
      <c r="BH283" s="224"/>
      <c r="BI283" s="224"/>
      <c r="BJ283" s="224"/>
      <c r="BK283" s="224"/>
      <c r="BL283" s="224"/>
      <c r="BM283" s="224"/>
      <c r="BN283" s="224"/>
      <c r="BO283" s="224"/>
      <c r="BP283" s="224"/>
      <c r="BQ283" s="224"/>
      <c r="BR283" s="224"/>
      <c r="BS283" s="228"/>
      <c r="BT283" s="224"/>
      <c r="BU283" s="229"/>
      <c r="BV283" s="223"/>
      <c r="BW283" s="224"/>
      <c r="BX283" s="224"/>
      <c r="BY283" s="224"/>
      <c r="BZ283"/>
      <c r="CA283" s="229"/>
      <c r="CB283"/>
      <c r="CC283"/>
      <c r="CD283"/>
    </row>
    <row r="284" spans="1:82" ht="45" x14ac:dyDescent="0.25">
      <c r="A284" s="279">
        <v>706175</v>
      </c>
      <c r="B284" s="280" t="s">
        <v>882</v>
      </c>
      <c r="C284" s="280" t="s">
        <v>237</v>
      </c>
      <c r="D284" s="280" t="s">
        <v>1795</v>
      </c>
      <c r="E284" s="280" t="s">
        <v>184</v>
      </c>
      <c r="F284" s="289">
        <v>34048</v>
      </c>
      <c r="G284" s="280" t="s">
        <v>1545</v>
      </c>
      <c r="H284" s="280" t="s">
        <v>1290</v>
      </c>
      <c r="I284" s="280" t="s">
        <v>263</v>
      </c>
      <c r="J284" s="280" t="s">
        <v>216</v>
      </c>
      <c r="K284" s="290">
        <v>2011</v>
      </c>
      <c r="L284" s="280" t="s">
        <v>215</v>
      </c>
      <c r="M284" s="280" t="s">
        <v>240</v>
      </c>
      <c r="N284" s="280" t="s">
        <v>240</v>
      </c>
      <c r="O284" s="280"/>
      <c r="P284" s="280"/>
      <c r="Q284" s="282">
        <v>0</v>
      </c>
      <c r="R284" s="290">
        <v>0</v>
      </c>
      <c r="S284" s="280" t="s">
        <v>3856</v>
      </c>
      <c r="T284" s="280" t="s">
        <v>3857</v>
      </c>
      <c r="U284" s="280" t="s">
        <v>3858</v>
      </c>
      <c r="V284" s="280" t="s">
        <v>3859</v>
      </c>
      <c r="W284" s="280" t="s">
        <v>240</v>
      </c>
      <c r="X284" s="280" t="s">
        <v>240</v>
      </c>
      <c r="Y284" s="280" t="s">
        <v>240</v>
      </c>
      <c r="Z284" s="280" t="s">
        <v>240</v>
      </c>
      <c r="AA284" s="280" t="s">
        <v>240</v>
      </c>
      <c r="AB284" s="280" t="s">
        <v>240</v>
      </c>
      <c r="AC284" s="280" t="s">
        <v>240</v>
      </c>
      <c r="AD284" s="280" t="s">
        <v>240</v>
      </c>
      <c r="AE284" s="280"/>
      <c r="AF284" s="280" t="s">
        <v>240</v>
      </c>
      <c r="AG284" s="280" t="s">
        <v>239</v>
      </c>
      <c r="AH284" s="280" t="s">
        <v>240</v>
      </c>
      <c r="AI284" s="280" t="s">
        <v>5192</v>
      </c>
      <c r="AJ284" s="279">
        <v>706175</v>
      </c>
      <c r="AP284" s="223"/>
      <c r="AQ284" s="224"/>
      <c r="AR284" s="224"/>
      <c r="AS284" s="224"/>
      <c r="AT284" s="224"/>
      <c r="AU284" s="225"/>
      <c r="AV284" s="224"/>
      <c r="AW284" s="224"/>
      <c r="AX284" s="224"/>
      <c r="AY284" s="224"/>
      <c r="AZ284" s="226"/>
      <c r="BA284" s="224"/>
      <c r="BB284" s="219"/>
      <c r="BC284" s="219"/>
      <c r="BD284" s="224"/>
      <c r="BE284" s="224"/>
      <c r="BF284" s="227"/>
      <c r="BG284" s="223"/>
      <c r="BH284" s="224"/>
      <c r="BI284" s="224"/>
      <c r="BJ284" s="224"/>
      <c r="BK284" s="224"/>
      <c r="BL284" s="223"/>
      <c r="BM284" s="224"/>
      <c r="BN284" s="223"/>
      <c r="BO284" s="223"/>
      <c r="BP284" s="223"/>
      <c r="BQ284" s="223"/>
      <c r="BR284" s="223"/>
      <c r="BS284" s="224"/>
      <c r="BT284" s="219"/>
      <c r="BU284" s="229"/>
      <c r="BV284" s="219"/>
      <c r="BW284" s="219"/>
      <c r="BX284" s="224"/>
      <c r="BY284" s="224"/>
      <c r="BZ284" s="230"/>
      <c r="CA284" s="229"/>
      <c r="CB284" s="230"/>
      <c r="CC284" s="230"/>
      <c r="CD284" s="230"/>
    </row>
    <row r="285" spans="1:82" ht="60" x14ac:dyDescent="0.25">
      <c r="A285" s="279">
        <v>706178</v>
      </c>
      <c r="B285" s="280" t="s">
        <v>883</v>
      </c>
      <c r="C285" s="280" t="s">
        <v>201</v>
      </c>
      <c r="D285" s="280" t="s">
        <v>1391</v>
      </c>
      <c r="E285" s="280" t="s">
        <v>183</v>
      </c>
      <c r="F285" s="289">
        <v>26177</v>
      </c>
      <c r="G285" s="280" t="s">
        <v>1546</v>
      </c>
      <c r="H285" s="280" t="s">
        <v>1290</v>
      </c>
      <c r="I285" s="280" t="s">
        <v>468</v>
      </c>
      <c r="J285" s="280" t="s">
        <v>216</v>
      </c>
      <c r="K285" s="290">
        <v>1994</v>
      </c>
      <c r="L285" s="280" t="s">
        <v>231</v>
      </c>
      <c r="M285" s="280" t="s">
        <v>240</v>
      </c>
      <c r="N285" s="280" t="s">
        <v>240</v>
      </c>
      <c r="O285" s="280"/>
      <c r="P285" s="280"/>
      <c r="Q285" s="282">
        <v>0</v>
      </c>
      <c r="R285" s="290">
        <v>0</v>
      </c>
      <c r="S285" s="280" t="s">
        <v>4512</v>
      </c>
      <c r="T285" s="280" t="s">
        <v>3333</v>
      </c>
      <c r="U285" s="280" t="s">
        <v>4513</v>
      </c>
      <c r="V285" s="280" t="s">
        <v>4514</v>
      </c>
      <c r="W285" s="280" t="s">
        <v>240</v>
      </c>
      <c r="X285" s="280" t="s">
        <v>240</v>
      </c>
      <c r="Y285" s="280" t="s">
        <v>240</v>
      </c>
      <c r="Z285" s="280" t="s">
        <v>240</v>
      </c>
      <c r="AA285" s="280" t="s">
        <v>240</v>
      </c>
      <c r="AB285" s="280" t="s">
        <v>240</v>
      </c>
      <c r="AC285" s="280" t="s">
        <v>240</v>
      </c>
      <c r="AD285" s="280" t="s">
        <v>240</v>
      </c>
      <c r="AE285" s="280"/>
      <c r="AF285" s="280" t="s">
        <v>240</v>
      </c>
      <c r="AG285" s="280" t="s">
        <v>263</v>
      </c>
      <c r="AH285" s="280" t="s">
        <v>240</v>
      </c>
      <c r="AI285" s="280" t="s">
        <v>240</v>
      </c>
      <c r="AJ285" s="279">
        <v>706178</v>
      </c>
      <c r="AP285" s="223"/>
      <c r="AQ285" s="224"/>
      <c r="AR285" s="224"/>
      <c r="AS285" s="224"/>
      <c r="AT285" s="224"/>
      <c r="AU285" s="231"/>
      <c r="AV285" s="224"/>
      <c r="AW285" s="224"/>
      <c r="AX285" s="224"/>
      <c r="AY285" s="224"/>
      <c r="AZ285" s="223"/>
      <c r="BA285" s="224"/>
      <c r="BB285" s="219"/>
      <c r="BC285" s="219"/>
      <c r="BD285" s="224"/>
      <c r="BE285" s="224"/>
      <c r="BF285" s="227"/>
      <c r="BG285" s="223"/>
      <c r="BH285" s="224"/>
      <c r="BI285" s="224"/>
      <c r="BJ285" s="224"/>
      <c r="BK285" s="224"/>
      <c r="BL285" s="223"/>
      <c r="BM285" s="224"/>
      <c r="BN285" s="223"/>
      <c r="BO285" s="223"/>
      <c r="BP285" s="223"/>
      <c r="BQ285" s="223"/>
      <c r="BR285" s="223"/>
      <c r="BS285" s="224"/>
      <c r="BT285" s="219"/>
      <c r="BU285" s="229"/>
      <c r="BV285" s="219"/>
      <c r="BW285" s="219"/>
      <c r="BX285" s="224"/>
      <c r="BY285" s="224"/>
      <c r="BZ285" s="230"/>
      <c r="CA285" s="229"/>
      <c r="CB285" s="230"/>
      <c r="CC285" s="230"/>
      <c r="CD285" s="230"/>
    </row>
    <row r="286" spans="1:82" ht="30" x14ac:dyDescent="0.25">
      <c r="A286" s="279">
        <v>706179</v>
      </c>
      <c r="B286" s="280" t="s">
        <v>712</v>
      </c>
      <c r="C286" s="280" t="s">
        <v>409</v>
      </c>
      <c r="D286" s="280" t="s">
        <v>1359</v>
      </c>
      <c r="E286" s="280" t="s">
        <v>183</v>
      </c>
      <c r="F286" s="281">
        <v>29805</v>
      </c>
      <c r="G286" s="280" t="s">
        <v>213</v>
      </c>
      <c r="H286" s="280" t="s">
        <v>1290</v>
      </c>
      <c r="I286" s="280" t="s">
        <v>261</v>
      </c>
      <c r="J286" s="280" t="s">
        <v>2373</v>
      </c>
      <c r="K286" s="279">
        <v>1999</v>
      </c>
      <c r="L286" s="280" t="s">
        <v>228</v>
      </c>
      <c r="M286" s="280" t="s">
        <v>240</v>
      </c>
      <c r="N286" s="280" t="s">
        <v>240</v>
      </c>
      <c r="O286" s="280" t="str">
        <f>IFERROR(VLOOKUP(A286,'[1]معالجة التسجيل'!A$2:CW$514,101,0),"")</f>
        <v/>
      </c>
      <c r="P286" s="280"/>
      <c r="Q286" s="282">
        <v>0</v>
      </c>
      <c r="R286" s="279">
        <v>0</v>
      </c>
      <c r="S286" s="280" t="s">
        <v>2640</v>
      </c>
      <c r="T286" s="280" t="s">
        <v>3860</v>
      </c>
      <c r="U286" s="280" t="s">
        <v>3861</v>
      </c>
      <c r="V286" s="280" t="s">
        <v>2531</v>
      </c>
      <c r="W286" s="280" t="s">
        <v>240</v>
      </c>
      <c r="X286" s="280" t="s">
        <v>240</v>
      </c>
      <c r="Y286" s="280" t="s">
        <v>240</v>
      </c>
      <c r="Z286" s="280" t="s">
        <v>240</v>
      </c>
      <c r="AA286" s="280" t="s">
        <v>240</v>
      </c>
      <c r="AB286" s="280" t="s">
        <v>240</v>
      </c>
      <c r="AC286" s="280" t="s">
        <v>240</v>
      </c>
      <c r="AD286" s="280" t="s">
        <v>240</v>
      </c>
      <c r="AE286" s="280" t="str">
        <f>IFERROR(VLOOKUP(A286,ورقة4!A$1:AZ$2000,51,0),"")</f>
        <v>م</v>
      </c>
      <c r="AF286" s="280" t="s">
        <v>240</v>
      </c>
      <c r="AG286" s="280" t="s">
        <v>261</v>
      </c>
      <c r="AH286" s="280" t="s">
        <v>240</v>
      </c>
      <c r="AI286" s="280" t="s">
        <v>5191</v>
      </c>
      <c r="AJ286" s="279">
        <v>706179</v>
      </c>
      <c r="AP286" s="223"/>
      <c r="AQ286" s="224"/>
      <c r="AR286" s="224"/>
      <c r="AS286" s="224"/>
      <c r="AT286" s="224"/>
      <c r="AU286" s="225"/>
      <c r="AV286" s="224"/>
      <c r="AW286" s="224"/>
      <c r="AX286" s="224"/>
      <c r="AY286" s="224"/>
      <c r="AZ286" s="226"/>
      <c r="BA286" s="224"/>
      <c r="BB286" s="219"/>
      <c r="BC286" s="219"/>
      <c r="BD286" s="224"/>
      <c r="BE286" s="224"/>
      <c r="BF286" s="227"/>
      <c r="BG286" s="223"/>
      <c r="BH286" s="224"/>
      <c r="BI286" s="224"/>
      <c r="BJ286" s="224"/>
      <c r="BK286" s="224"/>
      <c r="BL286" s="223"/>
      <c r="BM286" s="224"/>
      <c r="BN286" s="223"/>
      <c r="BO286" s="223"/>
      <c r="BP286" s="223"/>
      <c r="BQ286" s="223"/>
      <c r="BR286" s="223"/>
      <c r="BS286" s="224"/>
      <c r="BT286" s="219"/>
      <c r="BU286" s="229"/>
      <c r="BV286" s="219"/>
      <c r="BW286" s="219"/>
      <c r="BX286" s="224"/>
      <c r="BY286" s="224"/>
      <c r="BZ286" s="230"/>
      <c r="CA286" s="229"/>
      <c r="CB286" s="230"/>
      <c r="CC286" s="230"/>
      <c r="CD286" s="230"/>
    </row>
    <row r="287" spans="1:82" ht="45" x14ac:dyDescent="0.25">
      <c r="A287" s="279">
        <v>706189</v>
      </c>
      <c r="B287" s="280" t="s">
        <v>713</v>
      </c>
      <c r="C287" s="280" t="s">
        <v>409</v>
      </c>
      <c r="D287" s="280" t="s">
        <v>1547</v>
      </c>
      <c r="E287" s="280" t="s">
        <v>183</v>
      </c>
      <c r="F287" s="289">
        <v>35631</v>
      </c>
      <c r="G287" s="280" t="s">
        <v>213</v>
      </c>
      <c r="H287" s="280" t="s">
        <v>1318</v>
      </c>
      <c r="I287" s="280" t="s">
        <v>262</v>
      </c>
      <c r="J287" s="280" t="s">
        <v>214</v>
      </c>
      <c r="K287" s="290">
        <v>2015</v>
      </c>
      <c r="L287" s="280" t="s">
        <v>213</v>
      </c>
      <c r="M287" s="280" t="s">
        <v>240</v>
      </c>
      <c r="N287" s="280" t="s">
        <v>240</v>
      </c>
      <c r="O287" s="280"/>
      <c r="P287" s="280"/>
      <c r="Q287" s="282">
        <v>0</v>
      </c>
      <c r="R287" s="290">
        <v>0</v>
      </c>
      <c r="S287" s="280" t="s">
        <v>3862</v>
      </c>
      <c r="T287" s="280" t="s">
        <v>3860</v>
      </c>
      <c r="U287" s="280" t="s">
        <v>3863</v>
      </c>
      <c r="V287" s="280" t="s">
        <v>2531</v>
      </c>
      <c r="W287" s="280" t="s">
        <v>240</v>
      </c>
      <c r="X287" s="280" t="s">
        <v>240</v>
      </c>
      <c r="Y287" s="280" t="s">
        <v>240</v>
      </c>
      <c r="Z287" s="280" t="s">
        <v>240</v>
      </c>
      <c r="AA287" s="280" t="s">
        <v>240</v>
      </c>
      <c r="AB287" s="280" t="s">
        <v>240</v>
      </c>
      <c r="AC287" s="280" t="s">
        <v>240</v>
      </c>
      <c r="AD287" s="280" t="s">
        <v>240</v>
      </c>
      <c r="AE287" s="280"/>
      <c r="AF287" s="280" t="s">
        <v>240</v>
      </c>
      <c r="AG287" s="280" t="s">
        <v>262</v>
      </c>
      <c r="AH287" s="280" t="s">
        <v>240</v>
      </c>
      <c r="AI287" s="280" t="s">
        <v>240</v>
      </c>
      <c r="AJ287" s="279">
        <v>706189</v>
      </c>
      <c r="AP287" s="223"/>
      <c r="AQ287" s="224"/>
      <c r="AR287" s="224"/>
      <c r="AS287" s="224"/>
      <c r="AT287" s="224"/>
      <c r="AU287" s="227"/>
      <c r="AV287" s="224"/>
      <c r="AW287" s="224"/>
      <c r="AX287" s="224"/>
      <c r="AY287" s="224"/>
      <c r="AZ287" s="227"/>
      <c r="BA287" s="224"/>
      <c r="BB287" s="224"/>
      <c r="BC287" s="224"/>
      <c r="BD287" s="224"/>
      <c r="BE287" s="224"/>
      <c r="BF287" s="227"/>
      <c r="BG287" s="224"/>
      <c r="BH287" s="224"/>
      <c r="BI287" s="224"/>
      <c r="BJ287" s="224"/>
      <c r="BK287" s="224"/>
      <c r="BL287" s="224"/>
      <c r="BM287" s="224"/>
      <c r="BN287" s="224"/>
      <c r="BO287" s="224"/>
      <c r="BP287" s="224"/>
      <c r="BQ287" s="224"/>
      <c r="BR287" s="224"/>
      <c r="BS287" s="228"/>
      <c r="BT287" s="224"/>
      <c r="BU287" s="229"/>
      <c r="BV287" s="223"/>
      <c r="BW287" s="224"/>
      <c r="BX287" s="224"/>
      <c r="BY287" s="224"/>
      <c r="BZ287"/>
      <c r="CA287" s="229"/>
      <c r="CB287"/>
      <c r="CC287"/>
      <c r="CD287"/>
    </row>
    <row r="288" spans="1:82" ht="15" x14ac:dyDescent="0.25">
      <c r="A288" s="279">
        <v>706198</v>
      </c>
      <c r="B288" s="280" t="s">
        <v>714</v>
      </c>
      <c r="C288" s="280" t="s">
        <v>204</v>
      </c>
      <c r="D288" s="280" t="s">
        <v>240</v>
      </c>
      <c r="E288" s="280" t="s">
        <v>240</v>
      </c>
      <c r="F288" s="288"/>
      <c r="G288" s="280" t="s">
        <v>240</v>
      </c>
      <c r="H288" s="280" t="s">
        <v>240</v>
      </c>
      <c r="I288" s="280" t="s">
        <v>261</v>
      </c>
      <c r="J288" s="280" t="s">
        <v>240</v>
      </c>
      <c r="K288" s="288"/>
      <c r="L288" s="280" t="s">
        <v>240</v>
      </c>
      <c r="M288" s="280" t="s">
        <v>240</v>
      </c>
      <c r="N288" s="280" t="s">
        <v>240</v>
      </c>
      <c r="O288" s="280" t="str">
        <f>IFERROR(VLOOKUP(A288,'[1]معالجة التسجيل'!A$2:CW$514,101,0),"")</f>
        <v/>
      </c>
      <c r="P288" s="280"/>
      <c r="Q288" s="282">
        <v>0</v>
      </c>
      <c r="R288" s="282"/>
      <c r="S288" s="280" t="s">
        <v>240</v>
      </c>
      <c r="T288" s="280" t="s">
        <v>240</v>
      </c>
      <c r="U288" s="280" t="s">
        <v>240</v>
      </c>
      <c r="V288" s="280" t="s">
        <v>240</v>
      </c>
      <c r="W288" s="280" t="s">
        <v>240</v>
      </c>
      <c r="X288" s="280" t="s">
        <v>240</v>
      </c>
      <c r="Y288" s="280" t="s">
        <v>240</v>
      </c>
      <c r="Z288" s="280" t="s">
        <v>2044</v>
      </c>
      <c r="AA288" s="280" t="s">
        <v>2044</v>
      </c>
      <c r="AB288" s="280" t="s">
        <v>2044</v>
      </c>
      <c r="AC288" s="280" t="s">
        <v>2044</v>
      </c>
      <c r="AD288" s="280" t="s">
        <v>240</v>
      </c>
      <c r="AE288" s="280" t="str">
        <f>IFERROR(VLOOKUP(A288,ورقة4!A$1:AZ$2000,51,0),"")</f>
        <v>م</v>
      </c>
      <c r="AF288" s="280" t="s">
        <v>2044</v>
      </c>
      <c r="AG288" s="280" t="s">
        <v>261</v>
      </c>
      <c r="AH288" s="280" t="s">
        <v>5190</v>
      </c>
      <c r="AI288" s="280" t="s">
        <v>240</v>
      </c>
      <c r="AJ288" s="279">
        <v>706198</v>
      </c>
      <c r="AP288" s="223"/>
      <c r="AQ288" s="224"/>
      <c r="AR288" s="224"/>
      <c r="AS288" s="224"/>
      <c r="AT288" s="224"/>
      <c r="AU288" s="227"/>
      <c r="AV288" s="224"/>
      <c r="AW288" s="224"/>
      <c r="AX288" s="224"/>
      <c r="AY288" s="224"/>
      <c r="AZ288" s="227"/>
      <c r="BA288" s="224"/>
      <c r="BB288" s="224"/>
      <c r="BC288" s="224"/>
      <c r="BD288" s="224"/>
      <c r="BE288" s="224"/>
      <c r="BF288" s="227"/>
      <c r="BG288" s="224"/>
      <c r="BH288" s="224"/>
      <c r="BI288" s="224"/>
      <c r="BJ288" s="224"/>
      <c r="BK288" s="224"/>
      <c r="BL288" s="224"/>
      <c r="BM288" s="224"/>
      <c r="BN288" s="224"/>
      <c r="BO288" s="224"/>
      <c r="BP288" s="224"/>
      <c r="BQ288" s="224"/>
      <c r="BR288" s="224"/>
      <c r="BS288" s="228"/>
      <c r="BT288" s="224"/>
      <c r="BU288" s="229"/>
      <c r="BV288" s="223"/>
      <c r="BW288" s="224"/>
      <c r="BX288" s="224"/>
      <c r="BY288" s="224"/>
      <c r="BZ288"/>
      <c r="CA288" s="229"/>
      <c r="CB288"/>
      <c r="CC288"/>
      <c r="CD288"/>
    </row>
    <row r="289" spans="1:82" ht="30" x14ac:dyDescent="0.25">
      <c r="A289" s="279">
        <v>706211</v>
      </c>
      <c r="B289" s="280" t="s">
        <v>884</v>
      </c>
      <c r="C289" s="280" t="s">
        <v>380</v>
      </c>
      <c r="D289" s="280" t="s">
        <v>1312</v>
      </c>
      <c r="E289" s="280" t="s">
        <v>184</v>
      </c>
      <c r="F289" s="281">
        <v>31138</v>
      </c>
      <c r="G289" s="280" t="s">
        <v>1293</v>
      </c>
      <c r="H289" s="280" t="s">
        <v>1290</v>
      </c>
      <c r="I289" s="280" t="s">
        <v>262</v>
      </c>
      <c r="J289" s="280" t="s">
        <v>216</v>
      </c>
      <c r="K289" s="279">
        <v>2004</v>
      </c>
      <c r="L289" s="280" t="s">
        <v>226</v>
      </c>
      <c r="M289" s="280" t="s">
        <v>240</v>
      </c>
      <c r="N289" s="280" t="s">
        <v>240</v>
      </c>
      <c r="O289" s="280"/>
      <c r="P289" s="280"/>
      <c r="Q289" s="282">
        <v>0</v>
      </c>
      <c r="R289" s="288"/>
      <c r="S289" s="280" t="s">
        <v>3864</v>
      </c>
      <c r="T289" s="280" t="s">
        <v>3865</v>
      </c>
      <c r="U289" s="280" t="s">
        <v>3511</v>
      </c>
      <c r="V289" s="280" t="s">
        <v>3866</v>
      </c>
      <c r="W289" s="280" t="s">
        <v>240</v>
      </c>
      <c r="X289" s="280" t="s">
        <v>240</v>
      </c>
      <c r="Y289" s="280" t="s">
        <v>240</v>
      </c>
      <c r="Z289" s="280" t="s">
        <v>240</v>
      </c>
      <c r="AA289" s="280" t="s">
        <v>240</v>
      </c>
      <c r="AB289" s="280" t="s">
        <v>240</v>
      </c>
      <c r="AC289" s="280" t="s">
        <v>240</v>
      </c>
      <c r="AD289" s="280" t="s">
        <v>240</v>
      </c>
      <c r="AE289" s="280"/>
      <c r="AF289" s="280" t="s">
        <v>240</v>
      </c>
      <c r="AG289" s="280" t="s">
        <v>468</v>
      </c>
      <c r="AH289" s="280" t="s">
        <v>240</v>
      </c>
      <c r="AI289" s="280" t="s">
        <v>5194</v>
      </c>
      <c r="AJ289" s="279">
        <v>706211</v>
      </c>
      <c r="AP289" s="223"/>
      <c r="AQ289" s="224"/>
      <c r="AR289" s="224"/>
      <c r="AS289" s="224"/>
      <c r="AT289" s="224"/>
      <c r="AU289" s="227"/>
      <c r="AV289" s="224"/>
      <c r="AW289" s="224"/>
      <c r="AX289" s="224"/>
      <c r="AY289" s="224"/>
      <c r="AZ289" s="227"/>
      <c r="BA289" s="224"/>
      <c r="BB289" s="224"/>
      <c r="BC289" s="224"/>
      <c r="BD289" s="224"/>
      <c r="BE289" s="224"/>
      <c r="BF289" s="227"/>
      <c r="BG289" s="224"/>
      <c r="BH289" s="224"/>
      <c r="BI289" s="224"/>
      <c r="BJ289" s="224"/>
      <c r="BK289" s="224"/>
      <c r="BL289" s="224"/>
      <c r="BM289" s="224"/>
      <c r="BN289" s="224"/>
      <c r="BO289" s="224"/>
      <c r="BP289" s="224"/>
      <c r="BQ289" s="224"/>
      <c r="BR289" s="224"/>
      <c r="BS289" s="228"/>
      <c r="BT289" s="224"/>
      <c r="BU289" s="229"/>
      <c r="BV289" s="223"/>
      <c r="BW289" s="224"/>
      <c r="BX289" s="224"/>
      <c r="BY289" s="224"/>
      <c r="BZ289"/>
      <c r="CA289" s="229"/>
      <c r="CB289"/>
      <c r="CC289"/>
      <c r="CD289"/>
    </row>
    <row r="290" spans="1:82" ht="45" x14ac:dyDescent="0.25">
      <c r="A290" s="279">
        <v>706215</v>
      </c>
      <c r="B290" s="280" t="s">
        <v>885</v>
      </c>
      <c r="C290" s="280" t="s">
        <v>63</v>
      </c>
      <c r="D290" s="280" t="s">
        <v>1705</v>
      </c>
      <c r="E290" s="280" t="s">
        <v>184</v>
      </c>
      <c r="F290" s="281">
        <v>36032</v>
      </c>
      <c r="G290" s="280" t="s">
        <v>1549</v>
      </c>
      <c r="H290" s="280" t="s">
        <v>1290</v>
      </c>
      <c r="I290" s="280" t="s">
        <v>239</v>
      </c>
      <c r="J290" s="280" t="s">
        <v>214</v>
      </c>
      <c r="K290" s="279">
        <v>2017</v>
      </c>
      <c r="L290" s="280" t="s">
        <v>228</v>
      </c>
      <c r="M290" s="280" t="s">
        <v>240</v>
      </c>
      <c r="N290" s="280" t="s">
        <v>240</v>
      </c>
      <c r="O290" s="280"/>
      <c r="P290" s="280"/>
      <c r="Q290" s="282">
        <v>0</v>
      </c>
      <c r="R290" s="290">
        <v>0</v>
      </c>
      <c r="S290" s="280" t="s">
        <v>3867</v>
      </c>
      <c r="T290" s="280" t="s">
        <v>2588</v>
      </c>
      <c r="U290" s="280" t="s">
        <v>3868</v>
      </c>
      <c r="V290" s="280" t="s">
        <v>3869</v>
      </c>
      <c r="W290" s="280" t="s">
        <v>240</v>
      </c>
      <c r="X290" s="280" t="s">
        <v>240</v>
      </c>
      <c r="Y290" s="280" t="s">
        <v>240</v>
      </c>
      <c r="Z290" s="280" t="s">
        <v>240</v>
      </c>
      <c r="AA290" s="280" t="s">
        <v>240</v>
      </c>
      <c r="AB290" s="280" t="s">
        <v>240</v>
      </c>
      <c r="AC290" s="280" t="s">
        <v>240</v>
      </c>
      <c r="AD290" s="280" t="s">
        <v>240</v>
      </c>
      <c r="AE290" s="280"/>
      <c r="AF290" s="280" t="s">
        <v>240</v>
      </c>
      <c r="AG290" s="280" t="s">
        <v>466</v>
      </c>
      <c r="AH290" s="280" t="s">
        <v>240</v>
      </c>
      <c r="AI290" s="280" t="s">
        <v>240</v>
      </c>
      <c r="AJ290" s="279">
        <v>706215</v>
      </c>
      <c r="AP290" s="223"/>
      <c r="AQ290" s="224"/>
      <c r="AR290" s="224"/>
      <c r="AS290" s="224"/>
      <c r="AT290" s="224"/>
      <c r="AU290" s="227"/>
      <c r="AV290" s="224"/>
      <c r="AW290" s="224"/>
      <c r="AX290" s="224"/>
      <c r="AY290" s="224"/>
      <c r="AZ290" s="227"/>
      <c r="BA290" s="224"/>
      <c r="BB290" s="224"/>
      <c r="BC290" s="224"/>
      <c r="BD290" s="224"/>
      <c r="BE290" s="224"/>
      <c r="BF290" s="227"/>
      <c r="BG290" s="224"/>
      <c r="BH290" s="224"/>
      <c r="BI290" s="224"/>
      <c r="BJ290" s="224"/>
      <c r="BK290" s="224"/>
      <c r="BL290" s="224"/>
      <c r="BM290" s="224"/>
      <c r="BN290" s="224"/>
      <c r="BO290" s="224"/>
      <c r="BP290" s="224"/>
      <c r="BQ290" s="224"/>
      <c r="BR290" s="224"/>
      <c r="BS290" s="228"/>
      <c r="BT290" s="224"/>
      <c r="BU290" s="229"/>
      <c r="BV290" s="223"/>
      <c r="BW290" s="224"/>
      <c r="BX290" s="224"/>
      <c r="BY290" s="224"/>
      <c r="BZ290"/>
      <c r="CA290" s="229"/>
      <c r="CB290"/>
      <c r="CC290"/>
      <c r="CD290"/>
    </row>
    <row r="291" spans="1:82" ht="30" x14ac:dyDescent="0.25">
      <c r="A291" s="279">
        <v>706217</v>
      </c>
      <c r="B291" s="280" t="s">
        <v>886</v>
      </c>
      <c r="C291" s="280" t="s">
        <v>63</v>
      </c>
      <c r="D291" s="280" t="s">
        <v>1550</v>
      </c>
      <c r="E291" s="280" t="s">
        <v>184</v>
      </c>
      <c r="F291" s="281">
        <v>35978</v>
      </c>
      <c r="G291" s="280" t="s">
        <v>213</v>
      </c>
      <c r="H291" s="280" t="s">
        <v>1290</v>
      </c>
      <c r="I291" s="280" t="s">
        <v>261</v>
      </c>
      <c r="J291" s="280" t="s">
        <v>216</v>
      </c>
      <c r="K291" s="279">
        <v>2017</v>
      </c>
      <c r="L291" s="280" t="s">
        <v>215</v>
      </c>
      <c r="M291" s="280" t="s">
        <v>240</v>
      </c>
      <c r="N291" s="280" t="s">
        <v>240</v>
      </c>
      <c r="O291" s="280" t="str">
        <f>IFERROR(VLOOKUP(A291,'[1]معالجة التسجيل'!A$2:CW$514,101,0),"")</f>
        <v/>
      </c>
      <c r="P291" s="280"/>
      <c r="Q291" s="282">
        <v>0</v>
      </c>
      <c r="R291" s="288"/>
      <c r="S291" s="280" t="s">
        <v>240</v>
      </c>
      <c r="T291" s="280" t="s">
        <v>240</v>
      </c>
      <c r="U291" s="280" t="s">
        <v>240</v>
      </c>
      <c r="V291" s="280" t="s">
        <v>240</v>
      </c>
      <c r="W291" s="280" t="s">
        <v>240</v>
      </c>
      <c r="X291" s="280" t="s">
        <v>240</v>
      </c>
      <c r="Y291" s="280" t="s">
        <v>240</v>
      </c>
      <c r="Z291" s="280" t="s">
        <v>240</v>
      </c>
      <c r="AA291" s="280" t="s">
        <v>240</v>
      </c>
      <c r="AB291" s="280" t="s">
        <v>240</v>
      </c>
      <c r="AC291" s="280" t="s">
        <v>2044</v>
      </c>
      <c r="AD291" s="280" t="s">
        <v>240</v>
      </c>
      <c r="AE291" s="280" t="str">
        <f>IFERROR(VLOOKUP(A291,ورقة4!A$1:AZ$2000,51,0),"")</f>
        <v>م</v>
      </c>
      <c r="AF291" s="280" t="s">
        <v>2044</v>
      </c>
      <c r="AG291" s="280" t="s">
        <v>261</v>
      </c>
      <c r="AH291" s="280" t="s">
        <v>240</v>
      </c>
      <c r="AI291" s="280" t="s">
        <v>240</v>
      </c>
      <c r="AJ291" s="279">
        <v>706217</v>
      </c>
      <c r="AP291" s="223"/>
      <c r="AQ291" s="224"/>
      <c r="AR291" s="224"/>
      <c r="AS291" s="224"/>
      <c r="AT291" s="224"/>
      <c r="AU291" s="225"/>
      <c r="AV291" s="224"/>
      <c r="AW291" s="224"/>
      <c r="AX291" s="224"/>
      <c r="AY291" s="224"/>
      <c r="AZ291" s="226"/>
      <c r="BA291" s="224"/>
      <c r="BB291" s="219"/>
      <c r="BC291" s="219"/>
      <c r="BD291" s="224"/>
      <c r="BE291" s="224"/>
      <c r="BF291" s="227"/>
      <c r="BG291" s="223"/>
      <c r="BH291" s="224"/>
      <c r="BI291" s="224"/>
      <c r="BJ291" s="224"/>
      <c r="BK291" s="224"/>
      <c r="BL291" s="223"/>
      <c r="BM291" s="224"/>
      <c r="BN291" s="223"/>
      <c r="BO291" s="223"/>
      <c r="BP291" s="223"/>
      <c r="BQ291" s="223"/>
      <c r="BR291" s="223"/>
      <c r="BS291" s="224"/>
      <c r="BT291" s="219"/>
      <c r="BU291" s="229"/>
      <c r="BV291" s="219"/>
      <c r="BW291" s="219"/>
      <c r="BX291" s="224"/>
      <c r="BY291" s="224"/>
      <c r="BZ291" s="230"/>
      <c r="CA291" s="229"/>
      <c r="CB291" s="230"/>
      <c r="CC291" s="230"/>
      <c r="CD291" s="230"/>
    </row>
    <row r="292" spans="1:82" ht="30" x14ac:dyDescent="0.25">
      <c r="A292" s="279">
        <v>706218</v>
      </c>
      <c r="B292" s="280" t="s">
        <v>2058</v>
      </c>
      <c r="C292" s="280" t="s">
        <v>2059</v>
      </c>
      <c r="D292" s="280" t="s">
        <v>240</v>
      </c>
      <c r="E292" s="280" t="s">
        <v>240</v>
      </c>
      <c r="F292" s="288"/>
      <c r="G292" s="280" t="s">
        <v>240</v>
      </c>
      <c r="H292" s="280" t="s">
        <v>240</v>
      </c>
      <c r="I292" s="280" t="s">
        <v>261</v>
      </c>
      <c r="J292" s="280" t="s">
        <v>240</v>
      </c>
      <c r="K292" s="288"/>
      <c r="L292" s="280" t="s">
        <v>240</v>
      </c>
      <c r="M292" s="280" t="s">
        <v>240</v>
      </c>
      <c r="N292" s="280" t="s">
        <v>240</v>
      </c>
      <c r="O292" s="280" t="str">
        <f>IFERROR(VLOOKUP(A292,'[1]معالجة التسجيل'!A$2:CW$514,101,0),"")</f>
        <v/>
      </c>
      <c r="P292" s="280"/>
      <c r="Q292" s="282">
        <v>0</v>
      </c>
      <c r="R292" s="282"/>
      <c r="S292" s="280" t="s">
        <v>240</v>
      </c>
      <c r="T292" s="280" t="s">
        <v>240</v>
      </c>
      <c r="U292" s="280" t="s">
        <v>240</v>
      </c>
      <c r="V292" s="280" t="s">
        <v>240</v>
      </c>
      <c r="W292" s="280" t="s">
        <v>240</v>
      </c>
      <c r="X292" s="280" t="s">
        <v>240</v>
      </c>
      <c r="Y292" s="280" t="s">
        <v>240</v>
      </c>
      <c r="Z292" s="280" t="s">
        <v>240</v>
      </c>
      <c r="AA292" s="280" t="s">
        <v>240</v>
      </c>
      <c r="AB292" s="280" t="s">
        <v>2044</v>
      </c>
      <c r="AC292" s="280" t="s">
        <v>2044</v>
      </c>
      <c r="AD292" s="280" t="s">
        <v>240</v>
      </c>
      <c r="AE292" s="280" t="str">
        <f>IFERROR(VLOOKUP(A292,ورقة4!A$1:AZ$2000,51,0),"")</f>
        <v>م</v>
      </c>
      <c r="AF292" s="280" t="s">
        <v>2044</v>
      </c>
      <c r="AG292" s="280" t="s">
        <v>261</v>
      </c>
      <c r="AH292" s="280" t="s">
        <v>240</v>
      </c>
      <c r="AI292" s="280" t="s">
        <v>240</v>
      </c>
      <c r="AJ292" s="279">
        <v>706218</v>
      </c>
      <c r="AP292" s="223"/>
      <c r="AQ292" s="224"/>
      <c r="AR292" s="224"/>
      <c r="AS292" s="224"/>
      <c r="AT292" s="224"/>
      <c r="AU292" s="225"/>
      <c r="AV292" s="224"/>
      <c r="AW292" s="224"/>
      <c r="AX292" s="224"/>
      <c r="AY292" s="224"/>
      <c r="AZ292" s="226"/>
      <c r="BA292" s="224"/>
      <c r="BB292" s="219"/>
      <c r="BC292" s="219"/>
      <c r="BD292" s="224"/>
      <c r="BE292" s="224"/>
      <c r="BF292" s="227"/>
      <c r="BG292" s="223"/>
      <c r="BH292" s="224"/>
      <c r="BI292" s="224"/>
      <c r="BJ292" s="224"/>
      <c r="BK292" s="224"/>
      <c r="BL292" s="223"/>
      <c r="BM292" s="224"/>
      <c r="BN292" s="223"/>
      <c r="BO292" s="223"/>
      <c r="BP292" s="223"/>
      <c r="BQ292" s="223"/>
      <c r="BR292" s="223"/>
      <c r="BS292" s="224"/>
      <c r="BT292" s="219"/>
      <c r="BU292" s="229"/>
      <c r="BV292" s="219"/>
      <c r="BW292" s="219"/>
      <c r="BX292" s="224"/>
      <c r="BY292" s="224"/>
      <c r="BZ292" s="230"/>
      <c r="CA292" s="229"/>
      <c r="CB292" s="230"/>
      <c r="CC292" s="230"/>
      <c r="CD292" s="230"/>
    </row>
    <row r="293" spans="1:82" ht="30" x14ac:dyDescent="0.25">
      <c r="A293" s="279">
        <v>706221</v>
      </c>
      <c r="B293" s="280" t="s">
        <v>670</v>
      </c>
      <c r="C293" s="280" t="s">
        <v>336</v>
      </c>
      <c r="D293" s="280" t="s">
        <v>1443</v>
      </c>
      <c r="E293" s="280" t="s">
        <v>184</v>
      </c>
      <c r="F293" s="281">
        <v>35972</v>
      </c>
      <c r="G293" s="280" t="s">
        <v>1434</v>
      </c>
      <c r="H293" s="280" t="s">
        <v>1318</v>
      </c>
      <c r="I293" s="280" t="s">
        <v>262</v>
      </c>
      <c r="J293" s="280" t="s">
        <v>214</v>
      </c>
      <c r="K293" s="279">
        <v>2016</v>
      </c>
      <c r="L293" s="280" t="s">
        <v>213</v>
      </c>
      <c r="M293" s="280" t="s">
        <v>240</v>
      </c>
      <c r="N293" s="280" t="s">
        <v>240</v>
      </c>
      <c r="O293" s="280" t="str">
        <f>IFERROR(VLOOKUP(A293,'[1]معالجة التسجيل'!A$2:CW$514,101,0),"")</f>
        <v/>
      </c>
      <c r="P293" s="280"/>
      <c r="Q293" s="282">
        <v>0</v>
      </c>
      <c r="R293" s="288"/>
      <c r="S293" s="280" t="s">
        <v>3318</v>
      </c>
      <c r="T293" s="280" t="s">
        <v>2695</v>
      </c>
      <c r="U293" s="280" t="s">
        <v>2961</v>
      </c>
      <c r="V293" s="280" t="s">
        <v>2853</v>
      </c>
      <c r="W293" s="280" t="s">
        <v>240</v>
      </c>
      <c r="X293" s="280" t="s">
        <v>240</v>
      </c>
      <c r="Y293" s="280" t="s">
        <v>240</v>
      </c>
      <c r="Z293" s="280" t="s">
        <v>240</v>
      </c>
      <c r="AA293" s="280" t="s">
        <v>240</v>
      </c>
      <c r="AB293" s="280" t="s">
        <v>240</v>
      </c>
      <c r="AC293" s="280" t="s">
        <v>2044</v>
      </c>
      <c r="AD293" s="280" t="s">
        <v>240</v>
      </c>
      <c r="AE293" s="280" t="str">
        <f>IFERROR(VLOOKUP(A293,ورقة4!A$1:AZ$2000,51,0),"")</f>
        <v>م</v>
      </c>
      <c r="AF293" s="280" t="s">
        <v>2044</v>
      </c>
      <c r="AG293" s="280" t="s">
        <v>262</v>
      </c>
      <c r="AH293" s="280" t="s">
        <v>5190</v>
      </c>
      <c r="AI293" s="280" t="s">
        <v>240</v>
      </c>
      <c r="AJ293" s="279">
        <v>706221</v>
      </c>
      <c r="AP293" s="223"/>
      <c r="AQ293" s="224"/>
      <c r="AR293" s="224"/>
      <c r="AS293" s="224"/>
      <c r="AT293" s="224"/>
      <c r="AU293" s="225"/>
      <c r="AV293" s="224"/>
      <c r="AW293" s="224"/>
      <c r="AX293" s="224"/>
      <c r="AY293" s="224"/>
      <c r="AZ293" s="226"/>
      <c r="BA293" s="224"/>
      <c r="BB293" s="219"/>
      <c r="BC293" s="219"/>
      <c r="BD293" s="224"/>
      <c r="BE293" s="224"/>
      <c r="BF293" s="227"/>
      <c r="BG293" s="223"/>
      <c r="BH293" s="224"/>
      <c r="BI293" s="224"/>
      <c r="BJ293" s="224"/>
      <c r="BK293" s="224"/>
      <c r="BL293" s="223"/>
      <c r="BM293" s="224"/>
      <c r="BN293" s="223"/>
      <c r="BO293" s="223"/>
      <c r="BP293" s="223"/>
      <c r="BQ293" s="223"/>
      <c r="BR293" s="223"/>
      <c r="BS293" s="224"/>
      <c r="BT293" s="219"/>
      <c r="BU293" s="229"/>
      <c r="BV293" s="219"/>
      <c r="BW293" s="219"/>
      <c r="BX293" s="224"/>
      <c r="BY293" s="224"/>
      <c r="BZ293" s="230"/>
      <c r="CA293" s="229"/>
      <c r="CB293" s="230"/>
      <c r="CC293" s="230"/>
      <c r="CD293" s="230"/>
    </row>
    <row r="294" spans="1:82" ht="15" x14ac:dyDescent="0.25">
      <c r="A294" s="279">
        <v>706223</v>
      </c>
      <c r="B294" s="280" t="s">
        <v>715</v>
      </c>
      <c r="C294" s="280" t="s">
        <v>203</v>
      </c>
      <c r="D294" s="280" t="s">
        <v>240</v>
      </c>
      <c r="E294" s="280" t="s">
        <v>240</v>
      </c>
      <c r="F294" s="288"/>
      <c r="G294" s="280" t="s">
        <v>240</v>
      </c>
      <c r="H294" s="280" t="s">
        <v>240</v>
      </c>
      <c r="I294" s="280" t="s">
        <v>261</v>
      </c>
      <c r="J294" s="280" t="s">
        <v>240</v>
      </c>
      <c r="K294" s="288"/>
      <c r="L294" s="280" t="s">
        <v>240</v>
      </c>
      <c r="M294" s="280" t="s">
        <v>240</v>
      </c>
      <c r="N294" s="280" t="s">
        <v>240</v>
      </c>
      <c r="O294" s="280" t="str">
        <f>IFERROR(VLOOKUP(A294,'[1]معالجة التسجيل'!A$2:CW$514,101,0),"")</f>
        <v/>
      </c>
      <c r="P294" s="280"/>
      <c r="Q294" s="282">
        <v>0</v>
      </c>
      <c r="R294" s="288"/>
      <c r="S294" s="280" t="s">
        <v>240</v>
      </c>
      <c r="T294" s="280" t="s">
        <v>240</v>
      </c>
      <c r="U294" s="280" t="s">
        <v>240</v>
      </c>
      <c r="V294" s="280" t="s">
        <v>240</v>
      </c>
      <c r="W294" s="280" t="s">
        <v>240</v>
      </c>
      <c r="X294" s="280" t="s">
        <v>240</v>
      </c>
      <c r="Y294" s="280" t="s">
        <v>240</v>
      </c>
      <c r="Z294" s="280" t="s">
        <v>2044</v>
      </c>
      <c r="AA294" s="280" t="s">
        <v>2044</v>
      </c>
      <c r="AB294" s="280" t="s">
        <v>2044</v>
      </c>
      <c r="AC294" s="280" t="s">
        <v>2044</v>
      </c>
      <c r="AD294" s="280" t="s">
        <v>240</v>
      </c>
      <c r="AE294" s="280" t="str">
        <f>IFERROR(VLOOKUP(A294,ورقة4!A$1:AZ$2000,51,0),"")</f>
        <v>م</v>
      </c>
      <c r="AF294" s="280" t="s">
        <v>2044</v>
      </c>
      <c r="AG294" s="280" t="s">
        <v>261</v>
      </c>
      <c r="AH294" s="280" t="s">
        <v>5190</v>
      </c>
      <c r="AI294" s="280" t="s">
        <v>240</v>
      </c>
      <c r="AJ294" s="279">
        <v>706223</v>
      </c>
      <c r="AP294" s="223"/>
      <c r="AQ294" s="224"/>
      <c r="AR294" s="224"/>
      <c r="AS294" s="224"/>
      <c r="AT294" s="224"/>
      <c r="AU294" s="232"/>
      <c r="AV294" s="224"/>
      <c r="AW294" s="224"/>
      <c r="AX294" s="224"/>
      <c r="AY294" s="224"/>
      <c r="AZ294" s="232"/>
      <c r="BA294" s="224"/>
      <c r="BB294" s="224"/>
      <c r="BC294" s="224"/>
      <c r="BD294" s="224"/>
      <c r="BE294" s="224"/>
      <c r="BF294" s="227"/>
      <c r="BG294" s="224"/>
      <c r="BH294" s="224"/>
      <c r="BI294" s="224"/>
      <c r="BJ294" s="224"/>
      <c r="BK294" s="224"/>
      <c r="BL294" s="224"/>
      <c r="BM294" s="224"/>
      <c r="BN294" s="224"/>
      <c r="BO294" s="224"/>
      <c r="BP294" s="224"/>
      <c r="BQ294" s="224"/>
      <c r="BR294" s="224"/>
      <c r="BS294" s="228"/>
      <c r="BT294" s="224"/>
      <c r="BU294" s="229"/>
      <c r="BV294" s="223"/>
      <c r="BW294" s="224"/>
      <c r="BX294" s="224"/>
      <c r="BY294" s="224"/>
      <c r="BZ294"/>
      <c r="CA294" s="229"/>
      <c r="CB294"/>
      <c r="CC294"/>
      <c r="CD294"/>
    </row>
    <row r="295" spans="1:82" ht="15" x14ac:dyDescent="0.25">
      <c r="A295" s="279">
        <v>706224</v>
      </c>
      <c r="B295" s="280" t="s">
        <v>716</v>
      </c>
      <c r="C295" s="280" t="s">
        <v>63</v>
      </c>
      <c r="D295" s="280" t="s">
        <v>240</v>
      </c>
      <c r="E295" s="280" t="s">
        <v>240</v>
      </c>
      <c r="F295" s="288"/>
      <c r="G295" s="280" t="s">
        <v>240</v>
      </c>
      <c r="H295" s="280" t="s">
        <v>240</v>
      </c>
      <c r="I295" s="280" t="s">
        <v>261</v>
      </c>
      <c r="J295" s="280" t="s">
        <v>240</v>
      </c>
      <c r="K295" s="288"/>
      <c r="L295" s="280" t="s">
        <v>240</v>
      </c>
      <c r="M295" s="280" t="s">
        <v>240</v>
      </c>
      <c r="N295" s="280" t="s">
        <v>240</v>
      </c>
      <c r="O295" s="280" t="str">
        <f>IFERROR(VLOOKUP(A295,'[1]معالجة التسجيل'!A$2:CW$514,101,0),"")</f>
        <v/>
      </c>
      <c r="P295" s="280"/>
      <c r="Q295" s="282">
        <v>0</v>
      </c>
      <c r="R295" s="288"/>
      <c r="S295" s="280" t="s">
        <v>240</v>
      </c>
      <c r="T295" s="280" t="s">
        <v>240</v>
      </c>
      <c r="U295" s="280" t="s">
        <v>240</v>
      </c>
      <c r="V295" s="280" t="s">
        <v>240</v>
      </c>
      <c r="W295" s="280" t="s">
        <v>240</v>
      </c>
      <c r="X295" s="280" t="s">
        <v>240</v>
      </c>
      <c r="Y295" s="280" t="s">
        <v>240</v>
      </c>
      <c r="Z295" s="280" t="s">
        <v>2044</v>
      </c>
      <c r="AA295" s="280" t="s">
        <v>2044</v>
      </c>
      <c r="AB295" s="280" t="s">
        <v>2044</v>
      </c>
      <c r="AC295" s="280" t="s">
        <v>2044</v>
      </c>
      <c r="AD295" s="280" t="s">
        <v>240</v>
      </c>
      <c r="AE295" s="280" t="str">
        <f>IFERROR(VLOOKUP(A295,ورقة4!A$1:AZ$2000,51,0),"")</f>
        <v>م</v>
      </c>
      <c r="AF295" s="280" t="s">
        <v>2044</v>
      </c>
      <c r="AG295" s="280" t="s">
        <v>261</v>
      </c>
      <c r="AH295" s="280" t="s">
        <v>5190</v>
      </c>
      <c r="AI295" s="280" t="s">
        <v>240</v>
      </c>
      <c r="AJ295" s="279">
        <v>706224</v>
      </c>
      <c r="AP295" s="223"/>
      <c r="AQ295" s="224"/>
      <c r="AR295" s="224"/>
      <c r="AS295" s="224"/>
      <c r="AT295" s="224"/>
      <c r="AU295" s="227"/>
      <c r="AV295" s="224"/>
      <c r="AW295" s="224"/>
      <c r="AX295" s="224"/>
      <c r="AY295" s="224"/>
      <c r="AZ295" s="227"/>
      <c r="BA295" s="224"/>
      <c r="BB295" s="224"/>
      <c r="BC295" s="224"/>
      <c r="BD295" s="224"/>
      <c r="BE295" s="224"/>
      <c r="BF295" s="227"/>
      <c r="BG295" s="224"/>
      <c r="BH295" s="224"/>
      <c r="BI295" s="224"/>
      <c r="BJ295" s="224"/>
      <c r="BK295" s="224"/>
      <c r="BL295" s="224"/>
      <c r="BM295" s="224"/>
      <c r="BN295" s="224"/>
      <c r="BO295" s="224"/>
      <c r="BP295" s="224"/>
      <c r="BQ295" s="224"/>
      <c r="BR295" s="224"/>
      <c r="BS295" s="228"/>
      <c r="BT295" s="224"/>
      <c r="BU295" s="229"/>
      <c r="BV295" s="223"/>
      <c r="BW295" s="224"/>
      <c r="BX295" s="224"/>
      <c r="BY295" s="224"/>
      <c r="BZ295"/>
      <c r="CA295" s="229"/>
      <c r="CB295"/>
      <c r="CC295"/>
      <c r="CD295"/>
    </row>
    <row r="296" spans="1:82" ht="15" x14ac:dyDescent="0.25">
      <c r="A296" s="279">
        <v>706228</v>
      </c>
      <c r="B296" s="280" t="s">
        <v>646</v>
      </c>
      <c r="C296" s="280" t="s">
        <v>420</v>
      </c>
      <c r="D296" s="280" t="s">
        <v>240</v>
      </c>
      <c r="E296" s="280" t="s">
        <v>240</v>
      </c>
      <c r="F296" s="288"/>
      <c r="G296" s="280" t="s">
        <v>240</v>
      </c>
      <c r="H296" s="280" t="s">
        <v>240</v>
      </c>
      <c r="I296" s="280" t="s">
        <v>261</v>
      </c>
      <c r="J296" s="280" t="s">
        <v>240</v>
      </c>
      <c r="K296" s="288"/>
      <c r="L296" s="280" t="s">
        <v>240</v>
      </c>
      <c r="M296" s="280" t="s">
        <v>240</v>
      </c>
      <c r="N296" s="280" t="s">
        <v>240</v>
      </c>
      <c r="O296" s="280" t="str">
        <f>IFERROR(VLOOKUP(A296,'[1]معالجة التسجيل'!A$2:CW$514,101,0),"")</f>
        <v/>
      </c>
      <c r="P296" s="280"/>
      <c r="Q296" s="282">
        <v>0</v>
      </c>
      <c r="R296" s="282"/>
      <c r="S296" s="280" t="s">
        <v>240</v>
      </c>
      <c r="T296" s="280" t="s">
        <v>240</v>
      </c>
      <c r="U296" s="280" t="s">
        <v>240</v>
      </c>
      <c r="V296" s="280" t="s">
        <v>240</v>
      </c>
      <c r="W296" s="280" t="s">
        <v>240</v>
      </c>
      <c r="X296" s="280" t="s">
        <v>240</v>
      </c>
      <c r="Y296" s="280" t="s">
        <v>240</v>
      </c>
      <c r="Z296" s="280" t="s">
        <v>240</v>
      </c>
      <c r="AA296" s="280" t="s">
        <v>240</v>
      </c>
      <c r="AB296" s="280" t="s">
        <v>240</v>
      </c>
      <c r="AC296" s="280" t="s">
        <v>240</v>
      </c>
      <c r="AD296" s="280" t="s">
        <v>240</v>
      </c>
      <c r="AE296" s="280" t="str">
        <f>IFERROR(VLOOKUP(A296,ورقة4!A$1:AZ$2000,51,0),"")</f>
        <v>م</v>
      </c>
      <c r="AF296" s="280" t="s">
        <v>240</v>
      </c>
      <c r="AG296" s="280" t="s">
        <v>261</v>
      </c>
      <c r="AH296" s="280" t="s">
        <v>5190</v>
      </c>
      <c r="AI296" s="280" t="s">
        <v>240</v>
      </c>
      <c r="AJ296" s="279">
        <v>706228</v>
      </c>
      <c r="AP296" s="223"/>
      <c r="AQ296" s="224"/>
      <c r="AR296" s="224"/>
      <c r="AS296" s="224"/>
      <c r="AT296" s="224"/>
      <c r="AU296" s="232"/>
      <c r="AV296" s="224"/>
      <c r="AW296" s="224"/>
      <c r="AX296" s="224"/>
      <c r="AY296" s="224"/>
      <c r="AZ296" s="232"/>
      <c r="BA296" s="224"/>
      <c r="BB296" s="219"/>
      <c r="BC296" s="219"/>
      <c r="BD296" s="224"/>
      <c r="BE296" s="224"/>
      <c r="BF296" s="227"/>
      <c r="BG296" s="232"/>
      <c r="BH296" s="224"/>
      <c r="BI296" s="224"/>
      <c r="BJ296" s="224"/>
      <c r="BK296" s="224"/>
      <c r="BL296" s="232"/>
      <c r="BM296" s="224"/>
      <c r="BN296" s="232"/>
      <c r="BO296" s="232"/>
      <c r="BP296" s="232"/>
      <c r="BQ296" s="232"/>
      <c r="BR296" s="232"/>
      <c r="BS296" s="224"/>
      <c r="BT296" s="219"/>
      <c r="BU296" s="229"/>
      <c r="BV296" s="219"/>
      <c r="BW296" s="219"/>
      <c r="BX296" s="224"/>
      <c r="BY296" s="224"/>
      <c r="BZ296" s="230"/>
      <c r="CA296" s="229"/>
      <c r="CB296" s="230"/>
      <c r="CC296" s="230"/>
      <c r="CD296" s="230"/>
    </row>
    <row r="297" spans="1:82" ht="30" x14ac:dyDescent="0.25">
      <c r="A297" s="279">
        <v>706232</v>
      </c>
      <c r="B297" s="280" t="s">
        <v>2060</v>
      </c>
      <c r="C297" s="280" t="s">
        <v>2061</v>
      </c>
      <c r="D297" s="280" t="s">
        <v>1316</v>
      </c>
      <c r="E297" s="280" t="s">
        <v>183</v>
      </c>
      <c r="F297" s="289">
        <v>36006</v>
      </c>
      <c r="G297" s="280" t="s">
        <v>213</v>
      </c>
      <c r="H297" s="280" t="s">
        <v>1290</v>
      </c>
      <c r="I297" s="280" t="s">
        <v>261</v>
      </c>
      <c r="J297" s="280" t="s">
        <v>214</v>
      </c>
      <c r="K297" s="290">
        <v>2017</v>
      </c>
      <c r="L297" s="280" t="s">
        <v>213</v>
      </c>
      <c r="M297" s="280" t="s">
        <v>240</v>
      </c>
      <c r="N297" s="280" t="s">
        <v>240</v>
      </c>
      <c r="O297" s="280"/>
      <c r="P297" s="280"/>
      <c r="Q297" s="282">
        <v>0</v>
      </c>
      <c r="R297" s="290">
        <v>0</v>
      </c>
      <c r="S297" s="280" t="s">
        <v>3870</v>
      </c>
      <c r="T297" s="280" t="s">
        <v>3871</v>
      </c>
      <c r="U297" s="280" t="s">
        <v>2776</v>
      </c>
      <c r="V297" s="280" t="s">
        <v>2531</v>
      </c>
      <c r="W297" s="280" t="s">
        <v>240</v>
      </c>
      <c r="X297" s="280" t="s">
        <v>240</v>
      </c>
      <c r="Y297" s="280" t="s">
        <v>240</v>
      </c>
      <c r="Z297" s="280" t="s">
        <v>240</v>
      </c>
      <c r="AA297" s="280" t="s">
        <v>240</v>
      </c>
      <c r="AB297" s="280" t="s">
        <v>2044</v>
      </c>
      <c r="AC297" s="280" t="s">
        <v>2044</v>
      </c>
      <c r="AD297" s="280" t="s">
        <v>240</v>
      </c>
      <c r="AE297" s="280"/>
      <c r="AF297" s="280" t="s">
        <v>240</v>
      </c>
      <c r="AG297" s="280" t="s">
        <v>261</v>
      </c>
      <c r="AH297" s="280" t="s">
        <v>240</v>
      </c>
      <c r="AI297" s="280" t="s">
        <v>240</v>
      </c>
      <c r="AJ297" s="279">
        <v>706232</v>
      </c>
      <c r="AP297" s="223"/>
      <c r="AQ297" s="224"/>
      <c r="AR297" s="224"/>
      <c r="AS297" s="224"/>
      <c r="AT297" s="224"/>
      <c r="AU297" s="225"/>
      <c r="AV297" s="224"/>
      <c r="AW297" s="224"/>
      <c r="AX297" s="224"/>
      <c r="AY297" s="224"/>
      <c r="AZ297" s="226"/>
      <c r="BA297" s="224"/>
      <c r="BB297" s="219"/>
      <c r="BC297" s="219"/>
      <c r="BD297" s="224"/>
      <c r="BE297" s="224"/>
      <c r="BF297" s="227"/>
      <c r="BG297" s="223"/>
      <c r="BH297" s="224"/>
      <c r="BI297" s="224"/>
      <c r="BJ297" s="224"/>
      <c r="BK297" s="224"/>
      <c r="BL297" s="223"/>
      <c r="BM297" s="224"/>
      <c r="BN297" s="223"/>
      <c r="BO297" s="223"/>
      <c r="BP297" s="223"/>
      <c r="BQ297" s="223"/>
      <c r="BR297" s="223"/>
      <c r="BS297" s="224"/>
      <c r="BT297" s="219"/>
      <c r="BU297" s="229"/>
      <c r="BV297" s="219"/>
      <c r="BW297" s="219"/>
      <c r="BX297" s="224"/>
      <c r="BY297" s="224"/>
      <c r="BZ297" s="230"/>
      <c r="CA297" s="229"/>
      <c r="CB297" s="230"/>
      <c r="CC297" s="230"/>
      <c r="CD297" s="230"/>
    </row>
    <row r="298" spans="1:82" ht="15" x14ac:dyDescent="0.25">
      <c r="A298" s="279">
        <v>706235</v>
      </c>
      <c r="B298" s="280" t="s">
        <v>548</v>
      </c>
      <c r="C298" s="280" t="s">
        <v>418</v>
      </c>
      <c r="D298" s="280" t="s">
        <v>1319</v>
      </c>
      <c r="E298" s="280" t="s">
        <v>240</v>
      </c>
      <c r="F298" s="288"/>
      <c r="G298" s="280" t="s">
        <v>240</v>
      </c>
      <c r="H298" s="280" t="s">
        <v>240</v>
      </c>
      <c r="I298" s="280" t="s">
        <v>262</v>
      </c>
      <c r="J298" s="280" t="s">
        <v>240</v>
      </c>
      <c r="K298" s="288"/>
      <c r="L298" s="280" t="s">
        <v>240</v>
      </c>
      <c r="M298" s="280" t="s">
        <v>240</v>
      </c>
      <c r="N298" s="280" t="s">
        <v>240</v>
      </c>
      <c r="O298" s="280" t="str">
        <f>IFERROR(VLOOKUP(A298,'[1]معالجة التسجيل'!A$2:CW$514,101,0),"")</f>
        <v/>
      </c>
      <c r="P298" s="280"/>
      <c r="Q298" s="282">
        <v>0</v>
      </c>
      <c r="R298" s="288"/>
      <c r="S298" s="280" t="s">
        <v>240</v>
      </c>
      <c r="T298" s="280" t="s">
        <v>240</v>
      </c>
      <c r="U298" s="280" t="s">
        <v>240</v>
      </c>
      <c r="V298" s="280" t="s">
        <v>240</v>
      </c>
      <c r="W298" s="280" t="s">
        <v>240</v>
      </c>
      <c r="X298" s="280" t="s">
        <v>240</v>
      </c>
      <c r="Y298" s="280" t="s">
        <v>240</v>
      </c>
      <c r="Z298" s="280" t="s">
        <v>240</v>
      </c>
      <c r="AA298" s="280" t="s">
        <v>2044</v>
      </c>
      <c r="AB298" s="280" t="s">
        <v>2044</v>
      </c>
      <c r="AC298" s="280" t="s">
        <v>2044</v>
      </c>
      <c r="AD298" s="280" t="s">
        <v>240</v>
      </c>
      <c r="AE298" s="280" t="str">
        <f>IFERROR(VLOOKUP(A298,ورقة4!A$1:AZ$2000,51,0),"")</f>
        <v>م</v>
      </c>
      <c r="AF298" s="280" t="s">
        <v>2044</v>
      </c>
      <c r="AG298" s="280" t="s">
        <v>262</v>
      </c>
      <c r="AH298" s="280" t="s">
        <v>240</v>
      </c>
      <c r="AI298" s="280" t="s">
        <v>240</v>
      </c>
      <c r="AJ298" s="279">
        <v>706235</v>
      </c>
      <c r="AP298" s="223"/>
      <c r="AQ298" s="224"/>
      <c r="AR298" s="224"/>
      <c r="AS298" s="224"/>
      <c r="AT298" s="224"/>
      <c r="AU298" s="225"/>
      <c r="AV298" s="224"/>
      <c r="AW298" s="224"/>
      <c r="AX298" s="224"/>
      <c r="AY298" s="224"/>
      <c r="AZ298" s="226"/>
      <c r="BA298" s="224"/>
      <c r="BB298" s="219"/>
      <c r="BC298" s="219"/>
      <c r="BD298" s="224"/>
      <c r="BE298" s="224"/>
      <c r="BF298" s="227"/>
      <c r="BG298" s="223"/>
      <c r="BH298" s="224"/>
      <c r="BI298" s="224"/>
      <c r="BJ298" s="224"/>
      <c r="BK298" s="224"/>
      <c r="BL298" s="223"/>
      <c r="BM298" s="224"/>
      <c r="BN298" s="223"/>
      <c r="BO298" s="223"/>
      <c r="BP298" s="223"/>
      <c r="BQ298" s="223"/>
      <c r="BR298" s="223"/>
      <c r="BS298" s="224"/>
      <c r="BT298" s="219"/>
      <c r="BU298" s="229"/>
      <c r="BV298" s="219"/>
      <c r="BW298" s="219"/>
      <c r="BX298" s="224"/>
      <c r="BY298" s="224"/>
      <c r="BZ298" s="230"/>
      <c r="CA298" s="229"/>
      <c r="CB298" s="230"/>
      <c r="CC298" s="230"/>
      <c r="CD298" s="230"/>
    </row>
    <row r="299" spans="1:82" ht="30" x14ac:dyDescent="0.25">
      <c r="A299" s="279">
        <v>706237</v>
      </c>
      <c r="B299" s="280" t="s">
        <v>671</v>
      </c>
      <c r="C299" s="280" t="s">
        <v>343</v>
      </c>
      <c r="D299" s="280" t="s">
        <v>1551</v>
      </c>
      <c r="E299" s="280" t="s">
        <v>2378</v>
      </c>
      <c r="F299" s="281">
        <v>1990</v>
      </c>
      <c r="G299" s="280" t="s">
        <v>221</v>
      </c>
      <c r="H299" s="280" t="s">
        <v>4515</v>
      </c>
      <c r="I299" s="280" t="s">
        <v>262</v>
      </c>
      <c r="J299" s="280" t="s">
        <v>216</v>
      </c>
      <c r="K299" s="279">
        <v>2007</v>
      </c>
      <c r="L299" s="280" t="s">
        <v>215</v>
      </c>
      <c r="M299" s="280" t="s">
        <v>240</v>
      </c>
      <c r="N299" s="280" t="s">
        <v>240</v>
      </c>
      <c r="O299" s="280" t="str">
        <f>IFERROR(VLOOKUP(A299,'[1]معالجة التسجيل'!A$2:CW$514,101,0),"")</f>
        <v/>
      </c>
      <c r="P299" s="280"/>
      <c r="Q299" s="282">
        <v>0</v>
      </c>
      <c r="R299" s="282"/>
      <c r="S299" s="280" t="s">
        <v>3872</v>
      </c>
      <c r="T299" s="280" t="s">
        <v>3873</v>
      </c>
      <c r="U299" s="280" t="s">
        <v>3874</v>
      </c>
      <c r="V299" s="280" t="s">
        <v>3875</v>
      </c>
      <c r="W299" s="280" t="s">
        <v>240</v>
      </c>
      <c r="X299" s="280" t="s">
        <v>240</v>
      </c>
      <c r="Y299" s="280" t="s">
        <v>240</v>
      </c>
      <c r="Z299" s="280" t="s">
        <v>240</v>
      </c>
      <c r="AA299" s="280" t="s">
        <v>240</v>
      </c>
      <c r="AB299" s="280" t="s">
        <v>240</v>
      </c>
      <c r="AC299" s="280" t="s">
        <v>240</v>
      </c>
      <c r="AD299" s="280" t="s">
        <v>240</v>
      </c>
      <c r="AE299" s="280" t="str">
        <f>IFERROR(VLOOKUP(A299,ورقة4!A$1:AZ$2000,51,0),"")</f>
        <v>م</v>
      </c>
      <c r="AF299" s="280" t="s">
        <v>240</v>
      </c>
      <c r="AG299" s="280" t="s">
        <v>468</v>
      </c>
      <c r="AH299" s="280" t="s">
        <v>240</v>
      </c>
      <c r="AI299" s="280" t="s">
        <v>5194</v>
      </c>
      <c r="AJ299" s="279">
        <v>706237</v>
      </c>
      <c r="AP299" s="223"/>
      <c r="AQ299" s="224"/>
      <c r="AR299" s="224"/>
      <c r="AS299" s="224"/>
      <c r="AT299" s="224"/>
      <c r="AU299" s="225"/>
      <c r="AV299" s="224"/>
      <c r="AW299" s="224"/>
      <c r="AX299" s="224"/>
      <c r="AY299" s="224"/>
      <c r="AZ299" s="226"/>
      <c r="BA299" s="224"/>
      <c r="BB299" s="219"/>
      <c r="BC299" s="219"/>
      <c r="BD299" s="224"/>
      <c r="BE299" s="224"/>
      <c r="BF299" s="227"/>
      <c r="BG299" s="223"/>
      <c r="BH299" s="224"/>
      <c r="BI299" s="224"/>
      <c r="BJ299" s="224"/>
      <c r="BK299" s="224"/>
      <c r="BL299" s="223"/>
      <c r="BM299" s="224"/>
      <c r="BN299" s="223"/>
      <c r="BO299" s="223"/>
      <c r="BP299" s="223"/>
      <c r="BQ299" s="223"/>
      <c r="BR299" s="223"/>
      <c r="BS299" s="224"/>
      <c r="BT299" s="219"/>
      <c r="BU299" s="229"/>
      <c r="BV299" s="219"/>
      <c r="BW299" s="219"/>
      <c r="BX299" s="224"/>
      <c r="BY299" s="224"/>
      <c r="BZ299" s="230"/>
      <c r="CA299" s="229"/>
      <c r="CB299" s="230"/>
      <c r="CC299" s="230"/>
      <c r="CD299" s="230"/>
    </row>
    <row r="300" spans="1:82" ht="30" x14ac:dyDescent="0.25">
      <c r="A300" s="279">
        <v>706244</v>
      </c>
      <c r="B300" s="280" t="s">
        <v>551</v>
      </c>
      <c r="C300" s="280" t="s">
        <v>379</v>
      </c>
      <c r="D300" s="280" t="s">
        <v>1552</v>
      </c>
      <c r="E300" s="280" t="s">
        <v>184</v>
      </c>
      <c r="F300" s="289">
        <v>35031</v>
      </c>
      <c r="G300" s="280" t="s">
        <v>213</v>
      </c>
      <c r="H300" s="280" t="s">
        <v>1290</v>
      </c>
      <c r="I300" s="280" t="s">
        <v>467</v>
      </c>
      <c r="J300" s="280" t="s">
        <v>216</v>
      </c>
      <c r="K300" s="290">
        <v>2015</v>
      </c>
      <c r="L300" s="280" t="s">
        <v>215</v>
      </c>
      <c r="M300" s="280" t="s">
        <v>240</v>
      </c>
      <c r="N300" s="280" t="s">
        <v>240</v>
      </c>
      <c r="O300" s="280"/>
      <c r="P300" s="280"/>
      <c r="Q300" s="282">
        <v>0</v>
      </c>
      <c r="R300" s="290">
        <v>0</v>
      </c>
      <c r="S300" s="280" t="s">
        <v>3876</v>
      </c>
      <c r="T300" s="280" t="s">
        <v>3877</v>
      </c>
      <c r="U300" s="280" t="s">
        <v>3878</v>
      </c>
      <c r="V300" s="280" t="s">
        <v>2672</v>
      </c>
      <c r="W300" s="280" t="s">
        <v>240</v>
      </c>
      <c r="X300" s="280" t="s">
        <v>240</v>
      </c>
      <c r="Y300" s="280" t="s">
        <v>240</v>
      </c>
      <c r="Z300" s="280" t="s">
        <v>240</v>
      </c>
      <c r="AA300" s="280" t="s">
        <v>240</v>
      </c>
      <c r="AB300" s="280" t="s">
        <v>240</v>
      </c>
      <c r="AC300" s="280" t="s">
        <v>240</v>
      </c>
      <c r="AD300" s="280" t="s">
        <v>240</v>
      </c>
      <c r="AE300" s="280"/>
      <c r="AF300" s="280" t="s">
        <v>240</v>
      </c>
      <c r="AG300" s="280" t="s">
        <v>262</v>
      </c>
      <c r="AH300" s="280" t="s">
        <v>240</v>
      </c>
      <c r="AI300" s="280" t="s">
        <v>240</v>
      </c>
      <c r="AJ300" s="279">
        <v>706244</v>
      </c>
      <c r="AP300" s="223"/>
      <c r="AQ300" s="224"/>
      <c r="AR300" s="224"/>
      <c r="AS300" s="224"/>
      <c r="AT300" s="224"/>
      <c r="AU300" s="225"/>
      <c r="AV300" s="224"/>
      <c r="AW300" s="224"/>
      <c r="AX300" s="224"/>
      <c r="AY300" s="224"/>
      <c r="AZ300" s="226"/>
      <c r="BA300" s="224"/>
      <c r="BB300" s="224"/>
      <c r="BC300" s="224"/>
      <c r="BD300" s="224"/>
      <c r="BE300" s="224"/>
      <c r="BF300" s="227"/>
      <c r="BG300" s="224"/>
      <c r="BH300" s="224"/>
      <c r="BI300" s="224"/>
      <c r="BJ300" s="224"/>
      <c r="BK300" s="224"/>
      <c r="BL300" s="224"/>
      <c r="BM300" s="224"/>
      <c r="BN300" s="224"/>
      <c r="BO300" s="224"/>
      <c r="BP300" s="224"/>
      <c r="BQ300" s="224"/>
      <c r="BR300" s="224"/>
      <c r="BS300" s="228"/>
      <c r="BT300" s="224"/>
      <c r="BU300" s="229"/>
      <c r="BV300" s="223"/>
      <c r="BW300" s="224"/>
      <c r="BX300" s="224"/>
      <c r="BY300" s="224"/>
      <c r="BZ300"/>
      <c r="CA300" s="229"/>
      <c r="CB300"/>
      <c r="CC300"/>
      <c r="CD300"/>
    </row>
    <row r="301" spans="1:82" ht="30" x14ac:dyDescent="0.25">
      <c r="A301" s="279">
        <v>706247</v>
      </c>
      <c r="B301" s="280" t="s">
        <v>887</v>
      </c>
      <c r="C301" s="280" t="s">
        <v>270</v>
      </c>
      <c r="D301" s="280" t="s">
        <v>1431</v>
      </c>
      <c r="E301" s="280" t="s">
        <v>184</v>
      </c>
      <c r="F301" s="281">
        <v>33624</v>
      </c>
      <c r="G301" s="280" t="s">
        <v>221</v>
      </c>
      <c r="H301" s="280" t="s">
        <v>1290</v>
      </c>
      <c r="I301" s="280" t="s">
        <v>261</v>
      </c>
      <c r="J301" s="280" t="s">
        <v>216</v>
      </c>
      <c r="K301" s="279">
        <v>2018</v>
      </c>
      <c r="L301" s="280" t="s">
        <v>213</v>
      </c>
      <c r="M301" s="280" t="s">
        <v>240</v>
      </c>
      <c r="N301" s="280" t="s">
        <v>240</v>
      </c>
      <c r="O301" s="280" t="str">
        <f>IFERROR(VLOOKUP(A301,'[1]معالجة التسجيل'!A$2:CW$514,101,0),"")</f>
        <v/>
      </c>
      <c r="P301" s="280"/>
      <c r="Q301" s="282">
        <v>0</v>
      </c>
      <c r="R301" s="288"/>
      <c r="S301" s="280" t="s">
        <v>3174</v>
      </c>
      <c r="T301" s="280" t="s">
        <v>2535</v>
      </c>
      <c r="U301" s="280" t="s">
        <v>2650</v>
      </c>
      <c r="V301" s="280" t="s">
        <v>2554</v>
      </c>
      <c r="W301" s="280" t="s">
        <v>240</v>
      </c>
      <c r="X301" s="280" t="s">
        <v>240</v>
      </c>
      <c r="Y301" s="280" t="s">
        <v>240</v>
      </c>
      <c r="Z301" s="280" t="s">
        <v>240</v>
      </c>
      <c r="AA301" s="280" t="s">
        <v>240</v>
      </c>
      <c r="AB301" s="280" t="s">
        <v>240</v>
      </c>
      <c r="AC301" s="280" t="s">
        <v>2044</v>
      </c>
      <c r="AD301" s="280" t="s">
        <v>240</v>
      </c>
      <c r="AE301" s="280" t="str">
        <f>IFERROR(VLOOKUP(A301,ورقة4!A$1:AZ$2000,51,0),"")</f>
        <v>م</v>
      </c>
      <c r="AF301" s="280" t="s">
        <v>2044</v>
      </c>
      <c r="AG301" s="280" t="s">
        <v>261</v>
      </c>
      <c r="AH301" s="280" t="s">
        <v>5190</v>
      </c>
      <c r="AI301" s="280" t="s">
        <v>240</v>
      </c>
      <c r="AJ301" s="279">
        <v>706247</v>
      </c>
      <c r="AP301" s="223"/>
      <c r="AQ301" s="224"/>
      <c r="AR301" s="224"/>
      <c r="AS301" s="224"/>
      <c r="AT301" s="224"/>
      <c r="AU301" s="231"/>
      <c r="AV301" s="224"/>
      <c r="AW301" s="224"/>
      <c r="AX301" s="224"/>
      <c r="AY301" s="224"/>
      <c r="AZ301" s="223"/>
      <c r="BA301" s="224"/>
      <c r="BB301" s="219"/>
      <c r="BC301" s="219"/>
      <c r="BD301" s="224"/>
      <c r="BE301" s="224"/>
      <c r="BF301" s="227"/>
      <c r="BG301" s="223"/>
      <c r="BH301" s="224"/>
      <c r="BI301" s="224"/>
      <c r="BJ301" s="224"/>
      <c r="BK301" s="224"/>
      <c r="BL301" s="223"/>
      <c r="BM301" s="224"/>
      <c r="BN301" s="223"/>
      <c r="BO301" s="223"/>
      <c r="BP301" s="223"/>
      <c r="BQ301" s="223"/>
      <c r="BR301" s="223"/>
      <c r="BS301" s="224"/>
      <c r="BT301" s="219"/>
      <c r="BU301" s="229"/>
      <c r="BV301" s="219"/>
      <c r="BW301" s="219"/>
      <c r="BX301" s="224"/>
      <c r="BY301" s="224"/>
      <c r="BZ301" s="230"/>
      <c r="CA301" s="229"/>
      <c r="CB301" s="230"/>
      <c r="CC301" s="230"/>
      <c r="CD301" s="230"/>
    </row>
    <row r="302" spans="1:82" ht="30" x14ac:dyDescent="0.25">
      <c r="A302" s="279">
        <v>706252</v>
      </c>
      <c r="B302" s="280" t="s">
        <v>888</v>
      </c>
      <c r="C302" s="280" t="s">
        <v>889</v>
      </c>
      <c r="D302" s="280" t="s">
        <v>1413</v>
      </c>
      <c r="E302" s="280" t="s">
        <v>184</v>
      </c>
      <c r="F302" s="281">
        <v>35820</v>
      </c>
      <c r="G302" s="280" t="s">
        <v>1553</v>
      </c>
      <c r="H302" s="280" t="s">
        <v>1290</v>
      </c>
      <c r="I302" s="280" t="s">
        <v>261</v>
      </c>
      <c r="J302" s="280" t="s">
        <v>216</v>
      </c>
      <c r="K302" s="279">
        <v>2017</v>
      </c>
      <c r="L302" s="280" t="s">
        <v>229</v>
      </c>
      <c r="M302" s="280" t="s">
        <v>240</v>
      </c>
      <c r="N302" s="280" t="s">
        <v>240</v>
      </c>
      <c r="O302" s="280" t="str">
        <f>IFERROR(VLOOKUP(A302,'[1]معالجة التسجيل'!A$2:CW$514,101,0),"")</f>
        <v>إيقاف</v>
      </c>
      <c r="P302" s="280"/>
      <c r="Q302" s="282">
        <f>IFERROR(VLOOKUP(A302,'[1]معالجة التسجيل'!A$2:EW$514,150,0),"")</f>
        <v>70000</v>
      </c>
      <c r="R302" s="279">
        <v>0</v>
      </c>
      <c r="S302" s="280" t="s">
        <v>3879</v>
      </c>
      <c r="T302" s="280" t="s">
        <v>3880</v>
      </c>
      <c r="U302" s="280" t="s">
        <v>3845</v>
      </c>
      <c r="V302" s="280" t="s">
        <v>2557</v>
      </c>
      <c r="W302" s="280" t="s">
        <v>240</v>
      </c>
      <c r="X302" s="280" t="s">
        <v>240</v>
      </c>
      <c r="Y302" s="280" t="s">
        <v>240</v>
      </c>
      <c r="Z302" s="280" t="s">
        <v>240</v>
      </c>
      <c r="AA302" s="280" t="s">
        <v>240</v>
      </c>
      <c r="AB302" s="280" t="s">
        <v>240</v>
      </c>
      <c r="AC302" s="280" t="s">
        <v>240</v>
      </c>
      <c r="AD302" s="280" t="s">
        <v>240</v>
      </c>
      <c r="AE302" s="280"/>
      <c r="AF302" s="280" t="s">
        <v>240</v>
      </c>
      <c r="AG302" s="280" t="s">
        <v>261</v>
      </c>
      <c r="AH302" s="280" t="s">
        <v>5193</v>
      </c>
      <c r="AI302" s="280" t="s">
        <v>5191</v>
      </c>
      <c r="AJ302" s="279">
        <v>706252</v>
      </c>
      <c r="AP302" s="223"/>
      <c r="AQ302" s="224"/>
      <c r="AR302" s="224"/>
      <c r="AS302" s="224"/>
      <c r="AT302" s="224"/>
      <c r="AU302" s="225"/>
      <c r="AV302" s="224"/>
      <c r="AW302" s="224"/>
      <c r="AX302" s="224"/>
      <c r="AY302" s="224"/>
      <c r="AZ302" s="226"/>
      <c r="BA302" s="224"/>
      <c r="BB302" s="219"/>
      <c r="BC302" s="219"/>
      <c r="BD302" s="224"/>
      <c r="BE302" s="224"/>
      <c r="BF302" s="227"/>
      <c r="BG302" s="223"/>
      <c r="BH302" s="224"/>
      <c r="BI302" s="224"/>
      <c r="BJ302" s="224"/>
      <c r="BK302" s="224"/>
      <c r="BL302" s="223"/>
      <c r="BM302" s="224"/>
      <c r="BN302" s="223"/>
      <c r="BO302" s="224"/>
      <c r="BP302" s="224"/>
      <c r="BQ302" s="224"/>
      <c r="BR302" s="224"/>
      <c r="BS302" s="224"/>
      <c r="BT302" s="219"/>
      <c r="BU302" s="233"/>
      <c r="BV302" s="219"/>
      <c r="BW302" s="219"/>
      <c r="BX302" s="219"/>
      <c r="BY302" s="219"/>
      <c r="BZ302"/>
      <c r="CA302" s="233"/>
      <c r="CB302" s="230"/>
      <c r="CC302" s="230"/>
      <c r="CD302" s="230"/>
    </row>
    <row r="303" spans="1:82" ht="45" x14ac:dyDescent="0.25">
      <c r="A303" s="279">
        <v>706258</v>
      </c>
      <c r="B303" s="280" t="s">
        <v>586</v>
      </c>
      <c r="C303" s="280" t="s">
        <v>333</v>
      </c>
      <c r="D303" s="280" t="s">
        <v>1521</v>
      </c>
      <c r="E303" s="280" t="s">
        <v>184</v>
      </c>
      <c r="F303" s="289">
        <v>35431</v>
      </c>
      <c r="G303" s="280" t="s">
        <v>213</v>
      </c>
      <c r="H303" s="280" t="s">
        <v>1290</v>
      </c>
      <c r="I303" s="280" t="s">
        <v>468</v>
      </c>
      <c r="J303" s="280" t="s">
        <v>216</v>
      </c>
      <c r="K303" s="290">
        <v>2014</v>
      </c>
      <c r="L303" s="280" t="s">
        <v>223</v>
      </c>
      <c r="M303" s="280" t="s">
        <v>240</v>
      </c>
      <c r="N303" s="280" t="s">
        <v>240</v>
      </c>
      <c r="O303" s="280"/>
      <c r="P303" s="280"/>
      <c r="Q303" s="282">
        <v>0</v>
      </c>
      <c r="R303" s="282"/>
      <c r="S303" s="280" t="s">
        <v>3082</v>
      </c>
      <c r="T303" s="280" t="s">
        <v>3083</v>
      </c>
      <c r="U303" s="280" t="s">
        <v>3084</v>
      </c>
      <c r="V303" s="280" t="s">
        <v>2531</v>
      </c>
      <c r="W303" s="280" t="s">
        <v>240</v>
      </c>
      <c r="X303" s="280" t="s">
        <v>240</v>
      </c>
      <c r="Y303" s="280" t="s">
        <v>240</v>
      </c>
      <c r="Z303" s="280" t="s">
        <v>240</v>
      </c>
      <c r="AA303" s="280" t="s">
        <v>240</v>
      </c>
      <c r="AB303" s="280" t="s">
        <v>240</v>
      </c>
      <c r="AC303" s="280" t="s">
        <v>240</v>
      </c>
      <c r="AD303" s="280" t="s">
        <v>240</v>
      </c>
      <c r="AE303" s="280"/>
      <c r="AF303" s="280" t="s">
        <v>240</v>
      </c>
      <c r="AG303" s="280" t="s">
        <v>263</v>
      </c>
      <c r="AH303" s="280" t="s">
        <v>240</v>
      </c>
      <c r="AI303" s="280" t="s">
        <v>240</v>
      </c>
      <c r="AJ303" s="279">
        <v>706258</v>
      </c>
      <c r="AP303" s="223"/>
      <c r="AQ303" s="224"/>
      <c r="AR303" s="224"/>
      <c r="AS303" s="224"/>
      <c r="AT303" s="224"/>
      <c r="AU303" s="225"/>
      <c r="AV303" s="224"/>
      <c r="AW303" s="224"/>
      <c r="AX303" s="224"/>
      <c r="AY303" s="224"/>
      <c r="AZ303" s="226"/>
      <c r="BA303" s="224"/>
      <c r="BB303" s="219"/>
      <c r="BC303" s="219"/>
      <c r="BD303" s="224"/>
      <c r="BE303" s="224"/>
      <c r="BF303" s="227"/>
      <c r="BG303" s="223"/>
      <c r="BH303" s="224"/>
      <c r="BI303" s="224"/>
      <c r="BJ303" s="224"/>
      <c r="BK303" s="224"/>
      <c r="BL303" s="223"/>
      <c r="BM303" s="224"/>
      <c r="BN303" s="223"/>
      <c r="BO303" s="223"/>
      <c r="BP303" s="223"/>
      <c r="BQ303" s="223"/>
      <c r="BR303" s="223"/>
      <c r="BS303" s="224"/>
      <c r="BT303" s="219"/>
      <c r="BU303" s="229"/>
      <c r="BV303" s="219"/>
      <c r="BW303" s="219"/>
      <c r="BX303" s="224"/>
      <c r="BY303" s="224"/>
      <c r="BZ303" s="230"/>
      <c r="CA303" s="229"/>
      <c r="CB303" s="230"/>
      <c r="CC303" s="230"/>
      <c r="CD303" s="230"/>
    </row>
    <row r="304" spans="1:82" ht="30" x14ac:dyDescent="0.25">
      <c r="A304" s="279">
        <v>706265</v>
      </c>
      <c r="B304" s="280" t="s">
        <v>890</v>
      </c>
      <c r="C304" s="280" t="s">
        <v>84</v>
      </c>
      <c r="D304" s="280" t="s">
        <v>1343</v>
      </c>
      <c r="E304" s="280" t="s">
        <v>183</v>
      </c>
      <c r="F304" s="281">
        <v>36011</v>
      </c>
      <c r="G304" s="280" t="s">
        <v>1554</v>
      </c>
      <c r="H304" s="280" t="s">
        <v>1290</v>
      </c>
      <c r="I304" s="280" t="s">
        <v>262</v>
      </c>
      <c r="J304" s="280" t="s">
        <v>214</v>
      </c>
      <c r="K304" s="279">
        <v>2017</v>
      </c>
      <c r="L304" s="280" t="s">
        <v>215</v>
      </c>
      <c r="M304" s="280" t="s">
        <v>240</v>
      </c>
      <c r="N304" s="280" t="s">
        <v>240</v>
      </c>
      <c r="O304" s="280"/>
      <c r="P304" s="280"/>
      <c r="Q304" s="282">
        <v>0</v>
      </c>
      <c r="R304" s="279">
        <v>0</v>
      </c>
      <c r="S304" s="280" t="s">
        <v>3881</v>
      </c>
      <c r="T304" s="280" t="s">
        <v>3134</v>
      </c>
      <c r="U304" s="280" t="s">
        <v>3435</v>
      </c>
      <c r="V304" s="280" t="s">
        <v>3882</v>
      </c>
      <c r="W304" s="280" t="s">
        <v>240</v>
      </c>
      <c r="X304" s="280" t="s">
        <v>240</v>
      </c>
      <c r="Y304" s="280" t="s">
        <v>240</v>
      </c>
      <c r="Z304" s="280" t="s">
        <v>240</v>
      </c>
      <c r="AA304" s="280" t="s">
        <v>240</v>
      </c>
      <c r="AB304" s="280" t="s">
        <v>240</v>
      </c>
      <c r="AC304" s="280" t="s">
        <v>240</v>
      </c>
      <c r="AD304" s="280" t="s">
        <v>240</v>
      </c>
      <c r="AE304" s="280"/>
      <c r="AF304" s="280" t="s">
        <v>240</v>
      </c>
      <c r="AG304" s="280" t="s">
        <v>468</v>
      </c>
      <c r="AH304" s="280" t="s">
        <v>240</v>
      </c>
      <c r="AI304" s="280" t="s">
        <v>5194</v>
      </c>
      <c r="AJ304" s="279">
        <v>706265</v>
      </c>
      <c r="AP304" s="223"/>
      <c r="AQ304" s="224"/>
      <c r="AR304" s="224"/>
      <c r="AS304" s="224"/>
      <c r="AT304" s="224"/>
      <c r="AU304" s="225"/>
      <c r="AV304" s="224"/>
      <c r="AW304" s="224"/>
      <c r="AX304" s="224"/>
      <c r="AY304" s="224"/>
      <c r="AZ304" s="226"/>
      <c r="BA304" s="224"/>
      <c r="BB304" s="219"/>
      <c r="BC304" s="219"/>
      <c r="BD304" s="224"/>
      <c r="BE304" s="224"/>
      <c r="BF304" s="227"/>
      <c r="BG304" s="223"/>
      <c r="BH304" s="224"/>
      <c r="BI304" s="224"/>
      <c r="BJ304" s="224"/>
      <c r="BK304" s="224"/>
      <c r="BL304" s="223"/>
      <c r="BM304" s="224"/>
      <c r="BN304" s="223"/>
      <c r="BO304" s="223"/>
      <c r="BP304" s="223"/>
      <c r="BQ304" s="223"/>
      <c r="BR304" s="223"/>
      <c r="BS304" s="224"/>
      <c r="BT304" s="219"/>
      <c r="BU304" s="229"/>
      <c r="BV304" s="219"/>
      <c r="BW304" s="219"/>
      <c r="BX304" s="224"/>
      <c r="BY304" s="224"/>
      <c r="BZ304" s="230"/>
      <c r="CA304" s="229"/>
      <c r="CB304" s="230"/>
      <c r="CC304" s="230"/>
      <c r="CD304" s="230"/>
    </row>
    <row r="305" spans="1:82" ht="45" x14ac:dyDescent="0.25">
      <c r="A305" s="279">
        <v>706272</v>
      </c>
      <c r="B305" s="280" t="s">
        <v>891</v>
      </c>
      <c r="C305" s="280" t="s">
        <v>892</v>
      </c>
      <c r="D305" s="280" t="s">
        <v>1555</v>
      </c>
      <c r="E305" s="280" t="s">
        <v>184</v>
      </c>
      <c r="F305" s="281">
        <v>36540</v>
      </c>
      <c r="G305" s="280" t="s">
        <v>1850</v>
      </c>
      <c r="H305" s="280" t="s">
        <v>1290</v>
      </c>
      <c r="I305" s="280" t="s">
        <v>262</v>
      </c>
      <c r="J305" s="280" t="s">
        <v>214</v>
      </c>
      <c r="K305" s="279">
        <v>2017</v>
      </c>
      <c r="L305" s="280" t="s">
        <v>215</v>
      </c>
      <c r="M305" s="280" t="s">
        <v>240</v>
      </c>
      <c r="N305" s="280" t="s">
        <v>240</v>
      </c>
      <c r="O305" s="280"/>
      <c r="P305" s="280"/>
      <c r="Q305" s="282">
        <v>0</v>
      </c>
      <c r="R305" s="279">
        <v>0</v>
      </c>
      <c r="S305" s="280" t="s">
        <v>3883</v>
      </c>
      <c r="T305" s="280" t="s">
        <v>3884</v>
      </c>
      <c r="U305" s="280" t="s">
        <v>3294</v>
      </c>
      <c r="V305" s="280" t="s">
        <v>2531</v>
      </c>
      <c r="W305" s="280" t="s">
        <v>240</v>
      </c>
      <c r="X305" s="280" t="s">
        <v>240</v>
      </c>
      <c r="Y305" s="280" t="s">
        <v>240</v>
      </c>
      <c r="Z305" s="280" t="s">
        <v>240</v>
      </c>
      <c r="AA305" s="280" t="s">
        <v>240</v>
      </c>
      <c r="AB305" s="280" t="s">
        <v>240</v>
      </c>
      <c r="AC305" s="280" t="s">
        <v>240</v>
      </c>
      <c r="AD305" s="280" t="s">
        <v>240</v>
      </c>
      <c r="AE305" s="280"/>
      <c r="AF305" s="280" t="s">
        <v>240</v>
      </c>
      <c r="AG305" s="280" t="s">
        <v>262</v>
      </c>
      <c r="AH305" s="280" t="s">
        <v>240</v>
      </c>
      <c r="AI305" s="280" t="s">
        <v>240</v>
      </c>
      <c r="AJ305" s="279">
        <v>706272</v>
      </c>
      <c r="AP305" s="223"/>
      <c r="AQ305" s="224"/>
      <c r="AR305" s="224"/>
      <c r="AS305" s="224"/>
      <c r="AT305" s="224"/>
      <c r="AU305" s="225"/>
      <c r="AV305" s="224"/>
      <c r="AW305" s="224"/>
      <c r="AX305" s="224"/>
      <c r="AY305" s="224"/>
      <c r="AZ305" s="226"/>
      <c r="BA305" s="224"/>
      <c r="BB305" s="219"/>
      <c r="BC305" s="219"/>
      <c r="BD305" s="224"/>
      <c r="BE305" s="224"/>
      <c r="BF305" s="227"/>
      <c r="BG305" s="223"/>
      <c r="BH305" s="224"/>
      <c r="BI305" s="224"/>
      <c r="BJ305" s="224"/>
      <c r="BK305" s="224"/>
      <c r="BL305" s="223"/>
      <c r="BM305" s="224"/>
      <c r="BN305" s="223"/>
      <c r="BO305" s="223"/>
      <c r="BP305" s="223"/>
      <c r="BQ305" s="223"/>
      <c r="BR305" s="223"/>
      <c r="BS305" s="224"/>
      <c r="BT305" s="219"/>
      <c r="BU305" s="229"/>
      <c r="BV305" s="219"/>
      <c r="BW305" s="219"/>
      <c r="BX305" s="224"/>
      <c r="BY305" s="224"/>
      <c r="BZ305" s="230"/>
      <c r="CA305" s="229"/>
      <c r="CB305" s="230"/>
      <c r="CC305" s="230"/>
      <c r="CD305" s="230"/>
    </row>
    <row r="306" spans="1:82" ht="30" x14ac:dyDescent="0.25">
      <c r="A306" s="279">
        <v>706273</v>
      </c>
      <c r="B306" s="280" t="s">
        <v>893</v>
      </c>
      <c r="C306" s="280" t="s">
        <v>91</v>
      </c>
      <c r="D306" s="280" t="s">
        <v>1833</v>
      </c>
      <c r="E306" s="280" t="s">
        <v>183</v>
      </c>
      <c r="F306" s="281">
        <v>35820</v>
      </c>
      <c r="G306" s="280" t="s">
        <v>1556</v>
      </c>
      <c r="H306" s="280" t="s">
        <v>1290</v>
      </c>
      <c r="I306" s="280" t="s">
        <v>263</v>
      </c>
      <c r="J306" s="280" t="s">
        <v>216</v>
      </c>
      <c r="K306" s="279">
        <v>2016</v>
      </c>
      <c r="L306" s="280" t="s">
        <v>215</v>
      </c>
      <c r="M306" s="280" t="s">
        <v>240</v>
      </c>
      <c r="N306" s="280" t="s">
        <v>240</v>
      </c>
      <c r="O306" s="280"/>
      <c r="P306" s="280"/>
      <c r="Q306" s="282">
        <v>0</v>
      </c>
      <c r="R306" s="279">
        <v>0</v>
      </c>
      <c r="S306" s="280" t="s">
        <v>3885</v>
      </c>
      <c r="T306" s="280" t="s">
        <v>3886</v>
      </c>
      <c r="U306" s="280" t="s">
        <v>3887</v>
      </c>
      <c r="V306" s="280" t="s">
        <v>2641</v>
      </c>
      <c r="W306" s="280" t="s">
        <v>240</v>
      </c>
      <c r="X306" s="280" t="s">
        <v>240</v>
      </c>
      <c r="Y306" s="280" t="s">
        <v>240</v>
      </c>
      <c r="Z306" s="280" t="s">
        <v>240</v>
      </c>
      <c r="AA306" s="280" t="s">
        <v>240</v>
      </c>
      <c r="AB306" s="280" t="s">
        <v>240</v>
      </c>
      <c r="AC306" s="280" t="s">
        <v>240</v>
      </c>
      <c r="AD306" s="280" t="s">
        <v>240</v>
      </c>
      <c r="AE306" s="280"/>
      <c r="AF306" s="280" t="s">
        <v>240</v>
      </c>
      <c r="AG306" s="280" t="s">
        <v>263</v>
      </c>
      <c r="AH306" s="280" t="s">
        <v>240</v>
      </c>
      <c r="AI306" s="280" t="s">
        <v>240</v>
      </c>
      <c r="AJ306" s="279">
        <v>706273</v>
      </c>
      <c r="AP306" s="223"/>
      <c r="AQ306" s="224"/>
      <c r="AR306" s="224"/>
      <c r="AS306" s="224"/>
      <c r="AT306" s="224"/>
      <c r="AU306" s="225"/>
      <c r="AV306" s="224"/>
      <c r="AW306" s="224"/>
      <c r="AX306" s="224"/>
      <c r="AY306" s="224"/>
      <c r="AZ306" s="226"/>
      <c r="BA306" s="224"/>
      <c r="BB306" s="219"/>
      <c r="BC306" s="219"/>
      <c r="BD306" s="224"/>
      <c r="BE306" s="224"/>
      <c r="BF306" s="227"/>
      <c r="BG306" s="223"/>
      <c r="BH306" s="224"/>
      <c r="BI306" s="224"/>
      <c r="BJ306" s="224"/>
      <c r="BK306" s="224"/>
      <c r="BL306" s="223"/>
      <c r="BM306" s="224"/>
      <c r="BN306" s="223"/>
      <c r="BO306" s="223"/>
      <c r="BP306" s="223"/>
      <c r="BQ306" s="223"/>
      <c r="BR306" s="223"/>
      <c r="BS306" s="224"/>
      <c r="BT306" s="219"/>
      <c r="BU306" s="229"/>
      <c r="BV306" s="219"/>
      <c r="BW306" s="219"/>
      <c r="BX306" s="224"/>
      <c r="BY306" s="224"/>
      <c r="BZ306" s="230"/>
      <c r="CA306" s="229"/>
      <c r="CB306" s="230"/>
      <c r="CC306" s="230"/>
      <c r="CD306" s="230"/>
    </row>
    <row r="307" spans="1:82" ht="45" x14ac:dyDescent="0.25">
      <c r="A307" s="279">
        <v>706274</v>
      </c>
      <c r="B307" s="280" t="s">
        <v>672</v>
      </c>
      <c r="C307" s="280" t="s">
        <v>457</v>
      </c>
      <c r="D307" s="280" t="s">
        <v>1700</v>
      </c>
      <c r="E307" s="280" t="s">
        <v>184</v>
      </c>
      <c r="F307" s="281">
        <v>32783</v>
      </c>
      <c r="G307" s="280" t="s">
        <v>1557</v>
      </c>
      <c r="H307" s="280" t="s">
        <v>1290</v>
      </c>
      <c r="I307" s="280" t="s">
        <v>262</v>
      </c>
      <c r="J307" s="280" t="s">
        <v>214</v>
      </c>
      <c r="K307" s="279">
        <v>2007</v>
      </c>
      <c r="L307" s="280" t="s">
        <v>224</v>
      </c>
      <c r="M307" s="280" t="s">
        <v>240</v>
      </c>
      <c r="N307" s="280" t="s">
        <v>240</v>
      </c>
      <c r="O307" s="280" t="str">
        <f>IFERROR(VLOOKUP(A307,'[1]معالجة التسجيل'!A$2:CW$514,101,0),"")</f>
        <v>إيقاف</v>
      </c>
      <c r="P307" s="280"/>
      <c r="Q307" s="282">
        <f>IFERROR(VLOOKUP(A307,'[1]معالجة التسجيل'!A$2:EW$514,150,0),"")</f>
        <v>16000</v>
      </c>
      <c r="R307" s="282"/>
      <c r="S307" s="280" t="s">
        <v>3888</v>
      </c>
      <c r="T307" s="280" t="s">
        <v>3889</v>
      </c>
      <c r="U307" s="280" t="s">
        <v>3890</v>
      </c>
      <c r="V307" s="280" t="s">
        <v>3891</v>
      </c>
      <c r="W307" s="280" t="s">
        <v>240</v>
      </c>
      <c r="X307" s="280" t="s">
        <v>240</v>
      </c>
      <c r="Y307" s="280" t="s">
        <v>240</v>
      </c>
      <c r="Z307" s="280" t="s">
        <v>240</v>
      </c>
      <c r="AA307" s="280" t="s">
        <v>240</v>
      </c>
      <c r="AB307" s="280" t="s">
        <v>240</v>
      </c>
      <c r="AC307" s="280" t="s">
        <v>240</v>
      </c>
      <c r="AD307" s="280" t="s">
        <v>240</v>
      </c>
      <c r="AE307" s="280"/>
      <c r="AF307" s="280" t="s">
        <v>240</v>
      </c>
      <c r="AG307" s="280" t="s">
        <v>262</v>
      </c>
      <c r="AH307" s="280" t="s">
        <v>240</v>
      </c>
      <c r="AI307" s="280" t="s">
        <v>5191</v>
      </c>
      <c r="AJ307" s="279">
        <v>706274</v>
      </c>
      <c r="AP307" s="223"/>
      <c r="AQ307" s="224"/>
      <c r="AR307" s="224"/>
      <c r="AS307" s="224"/>
      <c r="AT307" s="224"/>
      <c r="AU307" s="225"/>
      <c r="AV307" s="224"/>
      <c r="AW307" s="224"/>
      <c r="AX307" s="224"/>
      <c r="AY307" s="224"/>
      <c r="AZ307" s="226"/>
      <c r="BA307" s="224"/>
      <c r="BB307" s="219"/>
      <c r="BC307" s="219"/>
      <c r="BD307" s="224"/>
      <c r="BE307" s="224"/>
      <c r="BF307" s="227"/>
      <c r="BG307" s="232"/>
      <c r="BH307" s="224"/>
      <c r="BI307" s="224"/>
      <c r="BJ307" s="224"/>
      <c r="BK307" s="224"/>
      <c r="BL307" s="223"/>
      <c r="BM307" s="224"/>
      <c r="BN307" s="223"/>
      <c r="BO307" s="223"/>
      <c r="BP307" s="223"/>
      <c r="BQ307" s="223"/>
      <c r="BR307" s="223"/>
      <c r="BS307" s="224"/>
      <c r="BT307" s="219"/>
      <c r="BU307" s="229"/>
      <c r="BV307" s="219"/>
      <c r="BW307" s="219"/>
      <c r="BX307" s="224"/>
      <c r="BY307" s="224"/>
      <c r="BZ307" s="230"/>
      <c r="CA307" s="229"/>
      <c r="CB307" s="230"/>
      <c r="CC307" s="230"/>
      <c r="CD307" s="230"/>
    </row>
    <row r="308" spans="1:82" ht="15" x14ac:dyDescent="0.25">
      <c r="A308" s="279">
        <v>706294</v>
      </c>
      <c r="B308" s="280" t="s">
        <v>717</v>
      </c>
      <c r="C308" s="280" t="s">
        <v>718</v>
      </c>
      <c r="D308" s="280" t="s">
        <v>240</v>
      </c>
      <c r="E308" s="280" t="s">
        <v>240</v>
      </c>
      <c r="F308" s="288"/>
      <c r="G308" s="280" t="s">
        <v>240</v>
      </c>
      <c r="H308" s="280" t="s">
        <v>240</v>
      </c>
      <c r="I308" s="280" t="s">
        <v>261</v>
      </c>
      <c r="J308" s="280" t="s">
        <v>240</v>
      </c>
      <c r="K308" s="288"/>
      <c r="L308" s="280" t="s">
        <v>240</v>
      </c>
      <c r="M308" s="280" t="s">
        <v>240</v>
      </c>
      <c r="N308" s="280" t="s">
        <v>240</v>
      </c>
      <c r="O308" s="280" t="str">
        <f>IFERROR(VLOOKUP(A308,'[1]معالجة التسجيل'!A$2:CW$514,101,0),"")</f>
        <v/>
      </c>
      <c r="P308" s="280"/>
      <c r="Q308" s="282">
        <v>0</v>
      </c>
      <c r="R308" s="288"/>
      <c r="S308" s="280" t="s">
        <v>240</v>
      </c>
      <c r="T308" s="280" t="s">
        <v>240</v>
      </c>
      <c r="U308" s="280" t="s">
        <v>240</v>
      </c>
      <c r="V308" s="280" t="s">
        <v>240</v>
      </c>
      <c r="W308" s="280" t="s">
        <v>240</v>
      </c>
      <c r="X308" s="280" t="s">
        <v>240</v>
      </c>
      <c r="Y308" s="280" t="s">
        <v>240</v>
      </c>
      <c r="Z308" s="280" t="s">
        <v>2044</v>
      </c>
      <c r="AA308" s="280" t="s">
        <v>2044</v>
      </c>
      <c r="AB308" s="280" t="s">
        <v>2044</v>
      </c>
      <c r="AC308" s="280" t="s">
        <v>2044</v>
      </c>
      <c r="AD308" s="280" t="s">
        <v>240</v>
      </c>
      <c r="AE308" s="280" t="str">
        <f>IFERROR(VLOOKUP(A308,ورقة4!A$1:AZ$2000,51,0),"")</f>
        <v>م</v>
      </c>
      <c r="AF308" s="280" t="s">
        <v>2044</v>
      </c>
      <c r="AG308" s="280" t="s">
        <v>261</v>
      </c>
      <c r="AH308" s="280" t="s">
        <v>5190</v>
      </c>
      <c r="AI308" s="280" t="s">
        <v>240</v>
      </c>
      <c r="AJ308" s="279">
        <v>706294</v>
      </c>
      <c r="AP308" s="223"/>
      <c r="AQ308" s="224"/>
      <c r="AR308" s="224"/>
      <c r="AS308" s="224"/>
      <c r="AT308" s="224"/>
      <c r="AU308" s="225"/>
      <c r="AV308" s="224"/>
      <c r="AW308" s="224"/>
      <c r="AX308" s="224"/>
      <c r="AY308" s="224"/>
      <c r="AZ308" s="226"/>
      <c r="BA308" s="224"/>
      <c r="BB308" s="224"/>
      <c r="BC308" s="224"/>
      <c r="BD308" s="224"/>
      <c r="BE308" s="224"/>
      <c r="BF308" s="227"/>
      <c r="BG308" s="224"/>
      <c r="BH308" s="224"/>
      <c r="BI308" s="224"/>
      <c r="BJ308" s="224"/>
      <c r="BK308" s="224"/>
      <c r="BL308" s="224"/>
      <c r="BM308" s="224"/>
      <c r="BN308" s="224"/>
      <c r="BO308" s="224"/>
      <c r="BP308" s="224"/>
      <c r="BQ308" s="224"/>
      <c r="BR308" s="224"/>
      <c r="BS308" s="228"/>
      <c r="BT308" s="224"/>
      <c r="BU308" s="229"/>
      <c r="BV308" s="223"/>
      <c r="BW308" s="224"/>
      <c r="BX308" s="224"/>
      <c r="BY308" s="224"/>
      <c r="BZ308"/>
      <c r="CA308" s="229"/>
      <c r="CB308"/>
      <c r="CC308"/>
      <c r="CD308"/>
    </row>
    <row r="309" spans="1:82" ht="30" x14ac:dyDescent="0.25">
      <c r="A309" s="279">
        <v>706296</v>
      </c>
      <c r="B309" s="280" t="s">
        <v>894</v>
      </c>
      <c r="C309" s="280" t="s">
        <v>895</v>
      </c>
      <c r="D309" s="280" t="s">
        <v>1558</v>
      </c>
      <c r="E309" s="280" t="s">
        <v>184</v>
      </c>
      <c r="F309" s="281">
        <v>34860</v>
      </c>
      <c r="G309" s="280" t="s">
        <v>1559</v>
      </c>
      <c r="H309" s="280" t="s">
        <v>1290</v>
      </c>
      <c r="I309" s="280" t="s">
        <v>262</v>
      </c>
      <c r="J309" s="280" t="s">
        <v>214</v>
      </c>
      <c r="K309" s="279">
        <v>2013</v>
      </c>
      <c r="L309" s="280" t="s">
        <v>215</v>
      </c>
      <c r="M309" s="280" t="s">
        <v>240</v>
      </c>
      <c r="N309" s="280" t="s">
        <v>240</v>
      </c>
      <c r="O309" s="280"/>
      <c r="P309" s="280"/>
      <c r="Q309" s="282">
        <v>0</v>
      </c>
      <c r="R309" s="279">
        <v>0</v>
      </c>
      <c r="S309" s="280" t="s">
        <v>3289</v>
      </c>
      <c r="T309" s="280" t="s">
        <v>3290</v>
      </c>
      <c r="U309" s="280" t="s">
        <v>3291</v>
      </c>
      <c r="V309" s="280" t="s">
        <v>3237</v>
      </c>
      <c r="W309" s="280" t="s">
        <v>240</v>
      </c>
      <c r="X309" s="280" t="s">
        <v>240</v>
      </c>
      <c r="Y309" s="280" t="s">
        <v>240</v>
      </c>
      <c r="Z309" s="280" t="s">
        <v>240</v>
      </c>
      <c r="AA309" s="280" t="s">
        <v>240</v>
      </c>
      <c r="AB309" s="280" t="s">
        <v>240</v>
      </c>
      <c r="AC309" s="280" t="s">
        <v>240</v>
      </c>
      <c r="AD309" s="280" t="s">
        <v>240</v>
      </c>
      <c r="AE309" s="280"/>
      <c r="AF309" s="280" t="s">
        <v>240</v>
      </c>
      <c r="AG309" s="280" t="s">
        <v>262</v>
      </c>
      <c r="AH309" s="280" t="s">
        <v>240</v>
      </c>
      <c r="AI309" s="280" t="s">
        <v>240</v>
      </c>
      <c r="AJ309" s="279">
        <v>706296</v>
      </c>
      <c r="AP309" s="223"/>
      <c r="AQ309" s="224"/>
      <c r="AR309" s="224"/>
      <c r="AS309" s="224"/>
      <c r="AT309" s="224"/>
      <c r="AU309" s="227"/>
      <c r="AV309" s="224"/>
      <c r="AW309" s="224"/>
      <c r="AX309" s="224"/>
      <c r="AY309" s="224"/>
      <c r="AZ309" s="227"/>
      <c r="BA309" s="224"/>
      <c r="BB309" s="224"/>
      <c r="BC309" s="224"/>
      <c r="BD309" s="224"/>
      <c r="BE309" s="224"/>
      <c r="BF309" s="227"/>
      <c r="BG309" s="224"/>
      <c r="BH309" s="224"/>
      <c r="BI309" s="224"/>
      <c r="BJ309" s="224"/>
      <c r="BK309" s="224"/>
      <c r="BL309" s="224"/>
      <c r="BM309" s="224"/>
      <c r="BN309" s="224"/>
      <c r="BO309" s="224"/>
      <c r="BP309" s="224"/>
      <c r="BQ309" s="224"/>
      <c r="BR309" s="224"/>
      <c r="BS309" s="228"/>
      <c r="BT309" s="224"/>
      <c r="BU309" s="229"/>
      <c r="BV309" s="223"/>
      <c r="BW309" s="224"/>
      <c r="BX309" s="224"/>
      <c r="BY309" s="224"/>
      <c r="BZ309"/>
      <c r="CA309" s="229"/>
      <c r="CB309"/>
      <c r="CC309"/>
      <c r="CD309"/>
    </row>
    <row r="310" spans="1:82" ht="30" x14ac:dyDescent="0.25">
      <c r="A310" s="279">
        <v>706303</v>
      </c>
      <c r="B310" s="280" t="s">
        <v>896</v>
      </c>
      <c r="C310" s="280" t="s">
        <v>897</v>
      </c>
      <c r="D310" s="280" t="s">
        <v>1375</v>
      </c>
      <c r="E310" s="280" t="s">
        <v>184</v>
      </c>
      <c r="F310" s="281">
        <v>31748</v>
      </c>
      <c r="G310" s="280" t="s">
        <v>1509</v>
      </c>
      <c r="H310" s="280" t="s">
        <v>1290</v>
      </c>
      <c r="I310" s="280" t="s">
        <v>262</v>
      </c>
      <c r="J310" s="280" t="s">
        <v>216</v>
      </c>
      <c r="K310" s="279">
        <v>2005</v>
      </c>
      <c r="L310" s="280" t="s">
        <v>231</v>
      </c>
      <c r="M310" s="280" t="s">
        <v>240</v>
      </c>
      <c r="N310" s="280" t="s">
        <v>240</v>
      </c>
      <c r="O310" s="280" t="str">
        <f>IFERROR(VLOOKUP(A310,'[1]معالجة التسجيل'!A$2:CW$514,101,0),"")</f>
        <v/>
      </c>
      <c r="P310" s="280"/>
      <c r="Q310" s="282">
        <v>0</v>
      </c>
      <c r="R310" s="288"/>
      <c r="S310" s="280" t="s">
        <v>2610</v>
      </c>
      <c r="T310" s="280" t="s">
        <v>2611</v>
      </c>
      <c r="U310" s="280" t="s">
        <v>2612</v>
      </c>
      <c r="V310" s="280" t="s">
        <v>2613</v>
      </c>
      <c r="W310" s="280" t="s">
        <v>240</v>
      </c>
      <c r="X310" s="280" t="s">
        <v>240</v>
      </c>
      <c r="Y310" s="280" t="s">
        <v>240</v>
      </c>
      <c r="Z310" s="280" t="s">
        <v>240</v>
      </c>
      <c r="AA310" s="280" t="s">
        <v>240</v>
      </c>
      <c r="AB310" s="280" t="s">
        <v>2044</v>
      </c>
      <c r="AC310" s="280" t="s">
        <v>2044</v>
      </c>
      <c r="AD310" s="280" t="s">
        <v>240</v>
      </c>
      <c r="AE310" s="280" t="str">
        <f>IFERROR(VLOOKUP(A310,ورقة4!A$1:AZ$2000,51,0),"")</f>
        <v>م</v>
      </c>
      <c r="AF310" s="280" t="s">
        <v>2044</v>
      </c>
      <c r="AG310" s="280" t="s">
        <v>262</v>
      </c>
      <c r="AH310" s="280" t="s">
        <v>5190</v>
      </c>
      <c r="AI310" s="280" t="s">
        <v>240</v>
      </c>
      <c r="AJ310" s="279">
        <v>706303</v>
      </c>
      <c r="AP310" s="223"/>
      <c r="AQ310" s="224"/>
      <c r="AR310" s="224"/>
      <c r="AS310" s="224"/>
      <c r="AT310" s="224"/>
      <c r="AU310" s="225"/>
      <c r="AV310" s="224"/>
      <c r="AW310" s="224"/>
      <c r="AX310" s="224"/>
      <c r="AY310" s="224"/>
      <c r="AZ310" s="226"/>
      <c r="BA310" s="224"/>
      <c r="BB310" s="219"/>
      <c r="BC310" s="219"/>
      <c r="BD310" s="224"/>
      <c r="BE310" s="224"/>
      <c r="BF310" s="227"/>
      <c r="BG310" s="232"/>
      <c r="BH310" s="224"/>
      <c r="BI310" s="224"/>
      <c r="BJ310" s="224"/>
      <c r="BK310" s="224"/>
      <c r="BL310" s="223"/>
      <c r="BM310" s="224"/>
      <c r="BN310" s="223"/>
      <c r="BO310" s="223"/>
      <c r="BP310" s="223"/>
      <c r="BQ310" s="223"/>
      <c r="BR310" s="223"/>
      <c r="BS310" s="224"/>
      <c r="BT310" s="219"/>
      <c r="BU310" s="229"/>
      <c r="BV310" s="219"/>
      <c r="BW310" s="219"/>
      <c r="BX310" s="224"/>
      <c r="BY310" s="224"/>
      <c r="BZ310" s="230"/>
      <c r="CA310" s="229"/>
      <c r="CB310" s="230"/>
      <c r="CC310" s="230"/>
      <c r="CD310" s="230"/>
    </row>
    <row r="311" spans="1:82" ht="30" x14ac:dyDescent="0.25">
      <c r="A311" s="279">
        <v>706312</v>
      </c>
      <c r="B311" s="280" t="s">
        <v>720</v>
      </c>
      <c r="C311" s="280" t="s">
        <v>721</v>
      </c>
      <c r="D311" s="280" t="s">
        <v>240</v>
      </c>
      <c r="E311" s="280" t="s">
        <v>240</v>
      </c>
      <c r="F311" s="288"/>
      <c r="G311" s="280" t="s">
        <v>240</v>
      </c>
      <c r="H311" s="280" t="s">
        <v>240</v>
      </c>
      <c r="I311" s="280" t="s">
        <v>261</v>
      </c>
      <c r="J311" s="280" t="s">
        <v>240</v>
      </c>
      <c r="K311" s="288"/>
      <c r="L311" s="280" t="s">
        <v>240</v>
      </c>
      <c r="M311" s="280" t="s">
        <v>240</v>
      </c>
      <c r="N311" s="280" t="s">
        <v>240</v>
      </c>
      <c r="O311" s="280" t="str">
        <f>IFERROR(VLOOKUP(A311,'[1]معالجة التسجيل'!A$2:CW$514,101,0),"")</f>
        <v/>
      </c>
      <c r="P311" s="280"/>
      <c r="Q311" s="282">
        <v>0</v>
      </c>
      <c r="R311" s="282"/>
      <c r="S311" s="280" t="s">
        <v>240</v>
      </c>
      <c r="T311" s="280" t="s">
        <v>240</v>
      </c>
      <c r="U311" s="280" t="s">
        <v>240</v>
      </c>
      <c r="V311" s="280" t="s">
        <v>240</v>
      </c>
      <c r="W311" s="280" t="s">
        <v>240</v>
      </c>
      <c r="X311" s="280" t="s">
        <v>240</v>
      </c>
      <c r="Y311" s="280" t="s">
        <v>240</v>
      </c>
      <c r="Z311" s="280" t="s">
        <v>2044</v>
      </c>
      <c r="AA311" s="280" t="s">
        <v>2044</v>
      </c>
      <c r="AB311" s="280" t="s">
        <v>2044</v>
      </c>
      <c r="AC311" s="280" t="s">
        <v>2044</v>
      </c>
      <c r="AD311" s="280" t="s">
        <v>240</v>
      </c>
      <c r="AE311" s="280" t="str">
        <f>IFERROR(VLOOKUP(A311,ورقة4!A$1:AZ$2000,51,0),"")</f>
        <v>م</v>
      </c>
      <c r="AF311" s="280" t="s">
        <v>2044</v>
      </c>
      <c r="AG311" s="280" t="s">
        <v>261</v>
      </c>
      <c r="AH311" s="280" t="s">
        <v>5190</v>
      </c>
      <c r="AI311" s="280" t="s">
        <v>240</v>
      </c>
      <c r="AJ311" s="279">
        <v>706312</v>
      </c>
      <c r="AP311" s="223"/>
      <c r="AQ311" s="224"/>
      <c r="AR311" s="224"/>
      <c r="AS311" s="224"/>
      <c r="AT311" s="224"/>
      <c r="AU311" s="225"/>
      <c r="AV311" s="224"/>
      <c r="AW311" s="224"/>
      <c r="AX311" s="224"/>
      <c r="AY311" s="224"/>
      <c r="AZ311" s="226"/>
      <c r="BA311" s="224"/>
      <c r="BB311" s="224"/>
      <c r="BC311" s="224"/>
      <c r="BD311" s="224"/>
      <c r="BE311" s="224"/>
      <c r="BF311" s="227"/>
      <c r="BG311" s="224"/>
      <c r="BH311" s="224"/>
      <c r="BI311" s="224"/>
      <c r="BJ311" s="224"/>
      <c r="BK311" s="224"/>
      <c r="BL311" s="224"/>
      <c r="BM311" s="224"/>
      <c r="BN311" s="224"/>
      <c r="BO311" s="224"/>
      <c r="BP311" s="224"/>
      <c r="BQ311" s="224"/>
      <c r="BR311" s="224"/>
      <c r="BS311" s="228"/>
      <c r="BT311" s="224"/>
      <c r="BU311" s="229"/>
      <c r="BV311" s="223"/>
      <c r="BW311" s="224"/>
      <c r="BX311" s="224"/>
      <c r="BY311" s="224"/>
      <c r="BZ311"/>
      <c r="CA311" s="229"/>
      <c r="CB311"/>
      <c r="CC311"/>
      <c r="CD311"/>
    </row>
    <row r="312" spans="1:82" ht="30" x14ac:dyDescent="0.25">
      <c r="A312" s="279">
        <v>706313</v>
      </c>
      <c r="B312" s="280" t="s">
        <v>898</v>
      </c>
      <c r="C312" s="280" t="s">
        <v>357</v>
      </c>
      <c r="D312" s="280" t="s">
        <v>1427</v>
      </c>
      <c r="E312" s="280" t="s">
        <v>184</v>
      </c>
      <c r="F312" s="281">
        <v>33970</v>
      </c>
      <c r="G312" s="280" t="s">
        <v>1709</v>
      </c>
      <c r="H312" s="280" t="s">
        <v>1290</v>
      </c>
      <c r="I312" s="280" t="s">
        <v>467</v>
      </c>
      <c r="J312" s="280" t="s">
        <v>216</v>
      </c>
      <c r="K312" s="279">
        <v>2010</v>
      </c>
      <c r="L312" s="280" t="s">
        <v>215</v>
      </c>
      <c r="M312" s="280" t="s">
        <v>240</v>
      </c>
      <c r="N312" s="280" t="s">
        <v>240</v>
      </c>
      <c r="O312" s="280"/>
      <c r="P312" s="280"/>
      <c r="Q312" s="282">
        <v>0</v>
      </c>
      <c r="R312" s="279">
        <v>0</v>
      </c>
      <c r="S312" s="280" t="s">
        <v>3892</v>
      </c>
      <c r="T312" s="280" t="s">
        <v>3893</v>
      </c>
      <c r="U312" s="280" t="s">
        <v>3003</v>
      </c>
      <c r="V312" s="280" t="s">
        <v>2641</v>
      </c>
      <c r="W312" s="280" t="s">
        <v>240</v>
      </c>
      <c r="X312" s="280" t="s">
        <v>240</v>
      </c>
      <c r="Y312" s="280" t="s">
        <v>240</v>
      </c>
      <c r="Z312" s="280" t="s">
        <v>240</v>
      </c>
      <c r="AA312" s="280" t="s">
        <v>240</v>
      </c>
      <c r="AB312" s="280" t="s">
        <v>240</v>
      </c>
      <c r="AC312" s="280" t="s">
        <v>240</v>
      </c>
      <c r="AD312" s="280" t="s">
        <v>240</v>
      </c>
      <c r="AE312" s="280"/>
      <c r="AF312" s="280" t="s">
        <v>240</v>
      </c>
      <c r="AG312" s="280" t="s">
        <v>262</v>
      </c>
      <c r="AH312" s="280" t="s">
        <v>5190</v>
      </c>
      <c r="AI312" s="280" t="s">
        <v>240</v>
      </c>
      <c r="AJ312" s="279">
        <v>706313</v>
      </c>
      <c r="AP312" s="223"/>
      <c r="AQ312" s="224"/>
      <c r="AR312" s="224"/>
      <c r="AS312" s="224"/>
      <c r="AT312" s="224"/>
      <c r="AU312" s="225"/>
      <c r="AV312" s="224"/>
      <c r="AW312" s="224"/>
      <c r="AX312" s="224"/>
      <c r="AY312" s="224"/>
      <c r="AZ312" s="226"/>
      <c r="BA312" s="224"/>
      <c r="BB312" s="224"/>
      <c r="BC312" s="224"/>
      <c r="BD312" s="224"/>
      <c r="BE312" s="224"/>
      <c r="BF312" s="227"/>
      <c r="BG312" s="224"/>
      <c r="BH312" s="224"/>
      <c r="BI312" s="224"/>
      <c r="BJ312" s="224"/>
      <c r="BK312" s="224"/>
      <c r="BL312" s="224"/>
      <c r="BM312" s="224"/>
      <c r="BN312" s="224"/>
      <c r="BO312" s="224"/>
      <c r="BP312" s="224"/>
      <c r="BQ312" s="224"/>
      <c r="BR312" s="224"/>
      <c r="BS312" s="228"/>
      <c r="BT312" s="224"/>
      <c r="BU312" s="229"/>
      <c r="BV312" s="223"/>
      <c r="BW312" s="224"/>
      <c r="BX312" s="224"/>
      <c r="BY312" s="224"/>
      <c r="BZ312"/>
      <c r="CA312" s="229"/>
      <c r="CB312"/>
      <c r="CC312"/>
      <c r="CD312"/>
    </row>
    <row r="313" spans="1:82" ht="30" x14ac:dyDescent="0.25">
      <c r="A313" s="279">
        <v>706316</v>
      </c>
      <c r="B313" s="280" t="s">
        <v>899</v>
      </c>
      <c r="C313" s="280" t="s">
        <v>724</v>
      </c>
      <c r="D313" s="280" t="s">
        <v>1320</v>
      </c>
      <c r="E313" s="280" t="s">
        <v>184</v>
      </c>
      <c r="F313" s="281">
        <v>30354</v>
      </c>
      <c r="G313" s="280" t="s">
        <v>213</v>
      </c>
      <c r="H313" s="280" t="s">
        <v>1290</v>
      </c>
      <c r="I313" s="280" t="s">
        <v>262</v>
      </c>
      <c r="J313" s="280" t="s">
        <v>216</v>
      </c>
      <c r="K313" s="279">
        <v>2003</v>
      </c>
      <c r="L313" s="280" t="s">
        <v>215</v>
      </c>
      <c r="M313" s="280" t="s">
        <v>240</v>
      </c>
      <c r="N313" s="280" t="s">
        <v>240</v>
      </c>
      <c r="O313" s="280"/>
      <c r="P313" s="280"/>
      <c r="Q313" s="282">
        <v>0</v>
      </c>
      <c r="R313" s="290">
        <v>0</v>
      </c>
      <c r="S313" s="280" t="s">
        <v>2791</v>
      </c>
      <c r="T313" s="280" t="s">
        <v>2792</v>
      </c>
      <c r="U313" s="280" t="s">
        <v>2793</v>
      </c>
      <c r="V313" s="280" t="s">
        <v>2531</v>
      </c>
      <c r="W313" s="280" t="s">
        <v>240</v>
      </c>
      <c r="X313" s="280" t="s">
        <v>240</v>
      </c>
      <c r="Y313" s="280" t="s">
        <v>240</v>
      </c>
      <c r="Z313" s="280" t="s">
        <v>240</v>
      </c>
      <c r="AA313" s="280" t="s">
        <v>240</v>
      </c>
      <c r="AB313" s="280" t="s">
        <v>240</v>
      </c>
      <c r="AC313" s="280" t="s">
        <v>240</v>
      </c>
      <c r="AD313" s="280" t="s">
        <v>240</v>
      </c>
      <c r="AE313" s="280"/>
      <c r="AF313" s="280" t="s">
        <v>240</v>
      </c>
      <c r="AG313" s="280" t="s">
        <v>262</v>
      </c>
      <c r="AH313" s="280" t="s">
        <v>240</v>
      </c>
      <c r="AI313" s="280" t="s">
        <v>240</v>
      </c>
      <c r="AJ313" s="279">
        <v>706316</v>
      </c>
      <c r="AP313" s="223"/>
      <c r="AQ313" s="224"/>
      <c r="AR313" s="224"/>
      <c r="AS313" s="224"/>
      <c r="AT313" s="224"/>
      <c r="AU313" s="225"/>
      <c r="AV313" s="224"/>
      <c r="AW313" s="224"/>
      <c r="AX313" s="224"/>
      <c r="AY313" s="224"/>
      <c r="AZ313" s="226"/>
      <c r="BA313" s="224"/>
      <c r="BB313" s="219"/>
      <c r="BC313" s="219"/>
      <c r="BD313" s="224"/>
      <c r="BE313" s="224"/>
      <c r="BF313" s="227"/>
      <c r="BG313" s="223"/>
      <c r="BH313" s="224"/>
      <c r="BI313" s="224"/>
      <c r="BJ313" s="224"/>
      <c r="BK313" s="224"/>
      <c r="BL313" s="223"/>
      <c r="BM313" s="224"/>
      <c r="BN313" s="223"/>
      <c r="BO313" s="223"/>
      <c r="BP313" s="223"/>
      <c r="BQ313" s="223"/>
      <c r="BR313" s="223"/>
      <c r="BS313" s="224"/>
      <c r="BT313" s="219"/>
      <c r="BU313" s="229"/>
      <c r="BV313" s="219"/>
      <c r="BW313" s="219"/>
      <c r="BX313" s="224"/>
      <c r="BY313" s="224"/>
      <c r="BZ313" s="230"/>
      <c r="CA313" s="229"/>
      <c r="CB313" s="230"/>
      <c r="CC313" s="230"/>
      <c r="CD313" s="230"/>
    </row>
    <row r="314" spans="1:82" ht="15" x14ac:dyDescent="0.25">
      <c r="A314" s="279">
        <v>706318</v>
      </c>
      <c r="B314" s="280" t="s">
        <v>722</v>
      </c>
      <c r="C314" s="280" t="s">
        <v>723</v>
      </c>
      <c r="D314" s="280" t="s">
        <v>240</v>
      </c>
      <c r="E314" s="280" t="s">
        <v>240</v>
      </c>
      <c r="F314" s="288"/>
      <c r="G314" s="280" t="s">
        <v>240</v>
      </c>
      <c r="H314" s="280" t="s">
        <v>240</v>
      </c>
      <c r="I314" s="280" t="s">
        <v>261</v>
      </c>
      <c r="J314" s="280" t="s">
        <v>240</v>
      </c>
      <c r="K314" s="288"/>
      <c r="L314" s="280" t="s">
        <v>240</v>
      </c>
      <c r="M314" s="280" t="s">
        <v>240</v>
      </c>
      <c r="N314" s="280" t="s">
        <v>240</v>
      </c>
      <c r="O314" s="280" t="str">
        <f>IFERROR(VLOOKUP(A314,'[1]معالجة التسجيل'!A$2:CW$514,101,0),"")</f>
        <v/>
      </c>
      <c r="P314" s="280"/>
      <c r="Q314" s="282">
        <v>0</v>
      </c>
      <c r="R314" s="288"/>
      <c r="S314" s="280" t="s">
        <v>240</v>
      </c>
      <c r="T314" s="280" t="s">
        <v>240</v>
      </c>
      <c r="U314" s="280" t="s">
        <v>240</v>
      </c>
      <c r="V314" s="280" t="s">
        <v>240</v>
      </c>
      <c r="W314" s="280" t="s">
        <v>240</v>
      </c>
      <c r="X314" s="280" t="s">
        <v>240</v>
      </c>
      <c r="Y314" s="280" t="s">
        <v>240</v>
      </c>
      <c r="Z314" s="280" t="s">
        <v>2044</v>
      </c>
      <c r="AA314" s="280" t="s">
        <v>2044</v>
      </c>
      <c r="AB314" s="280" t="s">
        <v>2044</v>
      </c>
      <c r="AC314" s="280" t="s">
        <v>2044</v>
      </c>
      <c r="AD314" s="280" t="s">
        <v>240</v>
      </c>
      <c r="AE314" s="280" t="str">
        <f>IFERROR(VLOOKUP(A314,ورقة4!A$1:AZ$2000,51,0),"")</f>
        <v>م</v>
      </c>
      <c r="AF314" s="280" t="s">
        <v>2044</v>
      </c>
      <c r="AG314" s="280" t="s">
        <v>261</v>
      </c>
      <c r="AH314" s="280" t="s">
        <v>5190</v>
      </c>
      <c r="AI314" s="280" t="s">
        <v>240</v>
      </c>
      <c r="AJ314" s="279">
        <v>706318</v>
      </c>
      <c r="AP314" s="223"/>
      <c r="AQ314" s="224"/>
      <c r="AR314" s="224"/>
      <c r="AS314" s="224"/>
      <c r="AT314" s="224"/>
      <c r="AU314" s="232"/>
      <c r="AV314" s="224"/>
      <c r="AW314" s="224"/>
      <c r="AX314" s="224"/>
      <c r="AY314" s="224"/>
      <c r="AZ314" s="232"/>
      <c r="BA314" s="224"/>
      <c r="BB314" s="224"/>
      <c r="BC314" s="224"/>
      <c r="BD314" s="224"/>
      <c r="BE314" s="224"/>
      <c r="BF314" s="227"/>
      <c r="BG314" s="224"/>
      <c r="BH314" s="224"/>
      <c r="BI314" s="224"/>
      <c r="BJ314" s="224"/>
      <c r="BK314" s="224"/>
      <c r="BL314" s="224"/>
      <c r="BM314" s="224"/>
      <c r="BN314" s="224"/>
      <c r="BO314" s="224"/>
      <c r="BP314" s="224"/>
      <c r="BQ314" s="224"/>
      <c r="BR314" s="224"/>
      <c r="BS314" s="228"/>
      <c r="BT314" s="224"/>
      <c r="BU314" s="229"/>
      <c r="BV314" s="223"/>
      <c r="BW314" s="224"/>
      <c r="BX314" s="224"/>
      <c r="BY314" s="224"/>
      <c r="BZ314"/>
      <c r="CA314" s="229"/>
      <c r="CB314"/>
      <c r="CC314"/>
      <c r="CD314"/>
    </row>
    <row r="315" spans="1:82" ht="30" x14ac:dyDescent="0.25">
      <c r="A315" s="279">
        <v>706319</v>
      </c>
      <c r="B315" s="280" t="s">
        <v>900</v>
      </c>
      <c r="C315" s="280" t="s">
        <v>310</v>
      </c>
      <c r="D315" s="280" t="s">
        <v>1835</v>
      </c>
      <c r="E315" s="280" t="s">
        <v>184</v>
      </c>
      <c r="F315" s="281">
        <v>35886</v>
      </c>
      <c r="G315" s="280" t="s">
        <v>1385</v>
      </c>
      <c r="H315" s="280" t="s">
        <v>1290</v>
      </c>
      <c r="I315" s="280" t="s">
        <v>239</v>
      </c>
      <c r="J315" s="280" t="s">
        <v>214</v>
      </c>
      <c r="K315" s="279">
        <v>2017</v>
      </c>
      <c r="L315" s="280" t="s">
        <v>215</v>
      </c>
      <c r="M315" s="280" t="s">
        <v>240</v>
      </c>
      <c r="N315" s="280" t="s">
        <v>240</v>
      </c>
      <c r="O315" s="280"/>
      <c r="P315" s="280"/>
      <c r="Q315" s="282">
        <v>0</v>
      </c>
      <c r="R315" s="279">
        <v>0</v>
      </c>
      <c r="S315" s="280" t="s">
        <v>3894</v>
      </c>
      <c r="T315" s="280" t="s">
        <v>3110</v>
      </c>
      <c r="U315" s="280" t="s">
        <v>3895</v>
      </c>
      <c r="V315" s="280" t="s">
        <v>2531</v>
      </c>
      <c r="W315" s="280" t="s">
        <v>240</v>
      </c>
      <c r="X315" s="280" t="s">
        <v>240</v>
      </c>
      <c r="Y315" s="280" t="s">
        <v>240</v>
      </c>
      <c r="Z315" s="280" t="s">
        <v>240</v>
      </c>
      <c r="AA315" s="280" t="s">
        <v>240</v>
      </c>
      <c r="AB315" s="280" t="s">
        <v>240</v>
      </c>
      <c r="AC315" s="280" t="s">
        <v>240</v>
      </c>
      <c r="AD315" s="280" t="s">
        <v>240</v>
      </c>
      <c r="AE315" s="280"/>
      <c r="AF315" s="280" t="s">
        <v>240</v>
      </c>
      <c r="AG315" s="280" t="s">
        <v>466</v>
      </c>
      <c r="AH315" s="280" t="s">
        <v>240</v>
      </c>
      <c r="AI315" s="280" t="s">
        <v>240</v>
      </c>
      <c r="AJ315" s="279">
        <v>706319</v>
      </c>
      <c r="AP315" s="223"/>
      <c r="AQ315" s="224"/>
      <c r="AR315" s="224"/>
      <c r="AS315" s="224"/>
      <c r="AT315" s="224"/>
      <c r="AU315" s="227"/>
      <c r="AV315" s="224"/>
      <c r="AW315" s="224"/>
      <c r="AX315" s="224"/>
      <c r="AY315" s="224"/>
      <c r="AZ315" s="227"/>
      <c r="BA315" s="224"/>
      <c r="BB315" s="224"/>
      <c r="BC315" s="224"/>
      <c r="BD315" s="224"/>
      <c r="BE315" s="224"/>
      <c r="BF315" s="227"/>
      <c r="BG315" s="224"/>
      <c r="BH315" s="224"/>
      <c r="BI315" s="224"/>
      <c r="BJ315" s="224"/>
      <c r="BK315" s="224"/>
      <c r="BL315" s="224"/>
      <c r="BM315" s="224"/>
      <c r="BN315" s="224"/>
      <c r="BO315" s="224"/>
      <c r="BP315" s="224"/>
      <c r="BQ315" s="224"/>
      <c r="BR315" s="224"/>
      <c r="BS315" s="228"/>
      <c r="BT315" s="224"/>
      <c r="BU315" s="229"/>
      <c r="BV315" s="223"/>
      <c r="BW315" s="224"/>
      <c r="BX315" s="224"/>
      <c r="BY315" s="224"/>
      <c r="BZ315"/>
      <c r="CA315" s="229"/>
      <c r="CB315"/>
      <c r="CC315"/>
      <c r="CD315"/>
    </row>
    <row r="316" spans="1:82" ht="30" x14ac:dyDescent="0.25">
      <c r="A316" s="279">
        <v>706322</v>
      </c>
      <c r="B316" s="280" t="s">
        <v>901</v>
      </c>
      <c r="C316" s="280" t="s">
        <v>138</v>
      </c>
      <c r="D316" s="280" t="s">
        <v>1803</v>
      </c>
      <c r="E316" s="280" t="s">
        <v>184</v>
      </c>
      <c r="F316" s="281">
        <v>33985</v>
      </c>
      <c r="G316" s="280" t="s">
        <v>227</v>
      </c>
      <c r="H316" s="280" t="s">
        <v>1290</v>
      </c>
      <c r="I316" s="280" t="s">
        <v>263</v>
      </c>
      <c r="J316" s="280" t="s">
        <v>216</v>
      </c>
      <c r="K316" s="279">
        <v>2012</v>
      </c>
      <c r="L316" s="280" t="s">
        <v>227</v>
      </c>
      <c r="M316" s="280" t="s">
        <v>240</v>
      </c>
      <c r="N316" s="280" t="s">
        <v>240</v>
      </c>
      <c r="O316" s="280"/>
      <c r="P316" s="280"/>
      <c r="Q316" s="282">
        <v>0</v>
      </c>
      <c r="R316" s="290">
        <v>0</v>
      </c>
      <c r="S316" s="280" t="s">
        <v>3896</v>
      </c>
      <c r="T316" s="280" t="s">
        <v>3897</v>
      </c>
      <c r="U316" s="280" t="s">
        <v>3898</v>
      </c>
      <c r="V316" s="280" t="s">
        <v>2701</v>
      </c>
      <c r="W316" s="280" t="s">
        <v>240</v>
      </c>
      <c r="X316" s="280" t="s">
        <v>240</v>
      </c>
      <c r="Y316" s="280" t="s">
        <v>240</v>
      </c>
      <c r="Z316" s="280" t="s">
        <v>240</v>
      </c>
      <c r="AA316" s="280" t="s">
        <v>240</v>
      </c>
      <c r="AB316" s="280" t="s">
        <v>240</v>
      </c>
      <c r="AC316" s="280" t="s">
        <v>240</v>
      </c>
      <c r="AD316" s="280" t="s">
        <v>240</v>
      </c>
      <c r="AE316" s="280"/>
      <c r="AF316" s="280" t="s">
        <v>240</v>
      </c>
      <c r="AG316" s="280" t="s">
        <v>263</v>
      </c>
      <c r="AH316" s="280" t="s">
        <v>240</v>
      </c>
      <c r="AI316" s="280" t="s">
        <v>240</v>
      </c>
      <c r="AJ316" s="279">
        <v>706322</v>
      </c>
      <c r="AP316" s="223"/>
      <c r="AQ316" s="224"/>
      <c r="AR316" s="224"/>
      <c r="AS316" s="224"/>
      <c r="AT316" s="224"/>
      <c r="AU316" s="225"/>
      <c r="AV316" s="224"/>
      <c r="AW316" s="224"/>
      <c r="AX316" s="224"/>
      <c r="AY316" s="224"/>
      <c r="AZ316" s="226"/>
      <c r="BA316" s="224"/>
      <c r="BB316" s="219"/>
      <c r="BC316" s="219"/>
      <c r="BD316" s="224"/>
      <c r="BE316" s="224"/>
      <c r="BF316" s="227"/>
      <c r="BG316" s="232"/>
      <c r="BH316" s="224"/>
      <c r="BI316" s="224"/>
      <c r="BJ316" s="224"/>
      <c r="BK316" s="224"/>
      <c r="BL316" s="223"/>
      <c r="BM316" s="224"/>
      <c r="BN316" s="223"/>
      <c r="BO316" s="223"/>
      <c r="BP316" s="223"/>
      <c r="BQ316" s="223"/>
      <c r="BR316" s="223"/>
      <c r="BS316" s="224"/>
      <c r="BT316" s="219"/>
      <c r="BU316" s="229"/>
      <c r="BV316" s="219"/>
      <c r="BW316" s="219"/>
      <c r="BX316" s="224"/>
      <c r="BY316" s="224"/>
      <c r="BZ316" s="230"/>
      <c r="CA316" s="229"/>
      <c r="CB316" s="230"/>
      <c r="CC316" s="230"/>
      <c r="CD316" s="230"/>
    </row>
    <row r="317" spans="1:82" ht="45" x14ac:dyDescent="0.25">
      <c r="A317" s="279">
        <v>706326</v>
      </c>
      <c r="B317" s="280" t="s">
        <v>902</v>
      </c>
      <c r="C317" s="280" t="s">
        <v>146</v>
      </c>
      <c r="D317" s="280" t="s">
        <v>1292</v>
      </c>
      <c r="E317" s="280" t="s">
        <v>184</v>
      </c>
      <c r="F317" s="281">
        <v>35245</v>
      </c>
      <c r="G317" s="280" t="s">
        <v>213</v>
      </c>
      <c r="H317" s="280" t="s">
        <v>1290</v>
      </c>
      <c r="I317" s="280" t="s">
        <v>262</v>
      </c>
      <c r="J317" s="280" t="s">
        <v>214</v>
      </c>
      <c r="K317" s="279">
        <v>2013</v>
      </c>
      <c r="L317" s="280" t="s">
        <v>213</v>
      </c>
      <c r="M317" s="280" t="s">
        <v>240</v>
      </c>
      <c r="N317" s="280" t="s">
        <v>240</v>
      </c>
      <c r="O317" s="280" t="str">
        <f>IFERROR(VLOOKUP(A317,'[1]معالجة التسجيل'!A$2:CW$514,101,0),"")</f>
        <v/>
      </c>
      <c r="P317" s="280"/>
      <c r="Q317" s="282">
        <v>0</v>
      </c>
      <c r="R317" s="279">
        <v>0</v>
      </c>
      <c r="S317" s="280" t="s">
        <v>3287</v>
      </c>
      <c r="T317" s="280" t="s">
        <v>3288</v>
      </c>
      <c r="U317" s="280" t="s">
        <v>2920</v>
      </c>
      <c r="V317" s="280" t="s">
        <v>2531</v>
      </c>
      <c r="W317" s="280" t="s">
        <v>240</v>
      </c>
      <c r="X317" s="280" t="s">
        <v>240</v>
      </c>
      <c r="Y317" s="280" t="s">
        <v>240</v>
      </c>
      <c r="Z317" s="280" t="s">
        <v>240</v>
      </c>
      <c r="AA317" s="280" t="s">
        <v>240</v>
      </c>
      <c r="AB317" s="280" t="s">
        <v>240</v>
      </c>
      <c r="AC317" s="280" t="s">
        <v>240</v>
      </c>
      <c r="AD317" s="280" t="s">
        <v>240</v>
      </c>
      <c r="AE317" s="280" t="str">
        <f>IFERROR(VLOOKUP(A317,ورقة4!A$1:AZ$2000,51,0),"")</f>
        <v>م</v>
      </c>
      <c r="AF317" s="280" t="s">
        <v>240</v>
      </c>
      <c r="AG317" s="280" t="s">
        <v>262</v>
      </c>
      <c r="AH317" s="280" t="s">
        <v>5190</v>
      </c>
      <c r="AI317" s="280" t="s">
        <v>240</v>
      </c>
      <c r="AJ317" s="279">
        <v>706326</v>
      </c>
      <c r="AP317" s="223"/>
      <c r="AQ317" s="224"/>
      <c r="AR317" s="224"/>
      <c r="AS317" s="224"/>
      <c r="AT317" s="224"/>
      <c r="AU317" s="225"/>
      <c r="AV317" s="224"/>
      <c r="AW317" s="224"/>
      <c r="AX317" s="224"/>
      <c r="AY317" s="224"/>
      <c r="AZ317" s="226"/>
      <c r="BA317" s="224"/>
      <c r="BB317" s="219"/>
      <c r="BC317" s="219"/>
      <c r="BD317" s="224"/>
      <c r="BE317" s="224"/>
      <c r="BF317" s="227"/>
      <c r="BG317" s="223"/>
      <c r="BH317" s="224"/>
      <c r="BI317" s="224"/>
      <c r="BJ317" s="224"/>
      <c r="BK317" s="224"/>
      <c r="BL317" s="223"/>
      <c r="BM317" s="224"/>
      <c r="BN317" s="223"/>
      <c r="BO317" s="223"/>
      <c r="BP317" s="223"/>
      <c r="BQ317" s="223"/>
      <c r="BR317" s="223"/>
      <c r="BS317" s="224"/>
      <c r="BT317" s="219"/>
      <c r="BU317" s="229"/>
      <c r="BV317" s="219"/>
      <c r="BW317" s="219"/>
      <c r="BX317" s="224"/>
      <c r="BY317" s="224"/>
      <c r="BZ317" s="230"/>
      <c r="CA317" s="229"/>
      <c r="CB317" s="230"/>
      <c r="CC317" s="230"/>
      <c r="CD317" s="230"/>
    </row>
    <row r="318" spans="1:82" ht="30" x14ac:dyDescent="0.25">
      <c r="A318" s="279">
        <v>706329</v>
      </c>
      <c r="B318" s="280" t="s">
        <v>903</v>
      </c>
      <c r="C318" s="280" t="s">
        <v>100</v>
      </c>
      <c r="D318" s="280" t="s">
        <v>1560</v>
      </c>
      <c r="E318" s="280" t="s">
        <v>184</v>
      </c>
      <c r="F318" s="289">
        <v>30449</v>
      </c>
      <c r="G318" s="280" t="s">
        <v>1561</v>
      </c>
      <c r="H318" s="280" t="s">
        <v>1290</v>
      </c>
      <c r="I318" s="280" t="s">
        <v>262</v>
      </c>
      <c r="J318" s="280" t="s">
        <v>216</v>
      </c>
      <c r="K318" s="290">
        <v>2003</v>
      </c>
      <c r="L318" s="280" t="s">
        <v>229</v>
      </c>
      <c r="M318" s="280" t="s">
        <v>240</v>
      </c>
      <c r="N318" s="280" t="s">
        <v>240</v>
      </c>
      <c r="O318" s="280" t="str">
        <f>IFERROR(VLOOKUP(A318,'[1]معالجة التسجيل'!A$2:CW$514,101,0),"")</f>
        <v/>
      </c>
      <c r="P318" s="280"/>
      <c r="Q318" s="282">
        <v>0</v>
      </c>
      <c r="R318" s="282"/>
      <c r="S318" s="280" t="s">
        <v>2767</v>
      </c>
      <c r="T318" s="280" t="s">
        <v>2577</v>
      </c>
      <c r="U318" s="280" t="s">
        <v>2768</v>
      </c>
      <c r="V318" s="280" t="s">
        <v>2547</v>
      </c>
      <c r="W318" s="280" t="s">
        <v>240</v>
      </c>
      <c r="X318" s="280" t="s">
        <v>240</v>
      </c>
      <c r="Y318" s="280" t="s">
        <v>240</v>
      </c>
      <c r="Z318" s="280" t="s">
        <v>240</v>
      </c>
      <c r="AA318" s="280" t="s">
        <v>240</v>
      </c>
      <c r="AB318" s="280" t="s">
        <v>240</v>
      </c>
      <c r="AC318" s="280" t="s">
        <v>240</v>
      </c>
      <c r="AD318" s="280" t="s">
        <v>240</v>
      </c>
      <c r="AE318" s="280" t="str">
        <f>IFERROR(VLOOKUP(A318,ورقة4!A$1:AZ$2000,51,0),"")</f>
        <v>م</v>
      </c>
      <c r="AF318" s="280" t="s">
        <v>2044</v>
      </c>
      <c r="AG318" s="280" t="s">
        <v>262</v>
      </c>
      <c r="AH318" s="280" t="s">
        <v>240</v>
      </c>
      <c r="AI318" s="280" t="s">
        <v>240</v>
      </c>
      <c r="AJ318" s="279">
        <v>706329</v>
      </c>
      <c r="AP318" s="223"/>
      <c r="AQ318" s="224"/>
      <c r="AR318" s="224"/>
      <c r="AS318" s="224"/>
      <c r="AT318" s="224"/>
      <c r="AU318" s="225"/>
      <c r="AV318" s="224"/>
      <c r="AW318" s="224"/>
      <c r="AX318" s="224"/>
      <c r="AY318" s="224"/>
      <c r="AZ318" s="226"/>
      <c r="BA318" s="224"/>
      <c r="BB318" s="219"/>
      <c r="BC318" s="219"/>
      <c r="BD318" s="224"/>
      <c r="BE318" s="224"/>
      <c r="BF318" s="227"/>
      <c r="BG318" s="223"/>
      <c r="BH318" s="224"/>
      <c r="BI318" s="224"/>
      <c r="BJ318" s="224"/>
      <c r="BK318" s="224"/>
      <c r="BL318" s="223"/>
      <c r="BM318" s="224"/>
      <c r="BN318" s="223"/>
      <c r="BO318" s="223"/>
      <c r="BP318" s="223"/>
      <c r="BQ318" s="223"/>
      <c r="BR318" s="223"/>
      <c r="BS318" s="224"/>
      <c r="BT318" s="219"/>
      <c r="BU318" s="229"/>
      <c r="BV318" s="219"/>
      <c r="BW318" s="219"/>
      <c r="BX318" s="224"/>
      <c r="BY318" s="224"/>
      <c r="BZ318" s="230"/>
      <c r="CA318" s="229"/>
      <c r="CB318" s="230"/>
      <c r="CC318" s="230"/>
      <c r="CD318" s="230"/>
    </row>
    <row r="319" spans="1:82" ht="30" x14ac:dyDescent="0.25">
      <c r="A319" s="279">
        <v>706331</v>
      </c>
      <c r="B319" s="280" t="s">
        <v>904</v>
      </c>
      <c r="C319" s="280" t="s">
        <v>89</v>
      </c>
      <c r="D319" s="280" t="s">
        <v>1335</v>
      </c>
      <c r="E319" s="280" t="s">
        <v>184</v>
      </c>
      <c r="F319" s="281">
        <v>31686</v>
      </c>
      <c r="G319" s="280" t="s">
        <v>1756</v>
      </c>
      <c r="H319" s="280" t="s">
        <v>1290</v>
      </c>
      <c r="I319" s="280" t="s">
        <v>262</v>
      </c>
      <c r="J319" s="280" t="s">
        <v>216</v>
      </c>
      <c r="K319" s="279">
        <v>2005</v>
      </c>
      <c r="L319" s="280" t="s">
        <v>232</v>
      </c>
      <c r="M319" s="280" t="s">
        <v>240</v>
      </c>
      <c r="N319" s="280" t="s">
        <v>240</v>
      </c>
      <c r="O319" s="280"/>
      <c r="P319" s="280"/>
      <c r="Q319" s="282">
        <v>0</v>
      </c>
      <c r="R319" s="279">
        <v>0</v>
      </c>
      <c r="S319" s="280" t="s">
        <v>3899</v>
      </c>
      <c r="T319" s="280" t="s">
        <v>3900</v>
      </c>
      <c r="U319" s="280" t="s">
        <v>2556</v>
      </c>
      <c r="V319" s="280" t="s">
        <v>3901</v>
      </c>
      <c r="W319" s="280" t="s">
        <v>240</v>
      </c>
      <c r="X319" s="280" t="s">
        <v>240</v>
      </c>
      <c r="Y319" s="280" t="s">
        <v>240</v>
      </c>
      <c r="Z319" s="280" t="s">
        <v>240</v>
      </c>
      <c r="AA319" s="280" t="s">
        <v>240</v>
      </c>
      <c r="AB319" s="280" t="s">
        <v>240</v>
      </c>
      <c r="AC319" s="280" t="s">
        <v>240</v>
      </c>
      <c r="AD319" s="280" t="s">
        <v>240</v>
      </c>
      <c r="AE319" s="280"/>
      <c r="AF319" s="280" t="s">
        <v>240</v>
      </c>
      <c r="AG319" s="280" t="s">
        <v>468</v>
      </c>
      <c r="AH319" s="280" t="s">
        <v>240</v>
      </c>
      <c r="AI319" s="280" t="s">
        <v>5194</v>
      </c>
      <c r="AJ319" s="279">
        <v>706331</v>
      </c>
      <c r="AP319" s="223"/>
      <c r="AQ319" s="224"/>
      <c r="AR319" s="224"/>
      <c r="AS319" s="224"/>
      <c r="AT319" s="224"/>
      <c r="AU319" s="225"/>
      <c r="AV319" s="224"/>
      <c r="AW319" s="224"/>
      <c r="AX319" s="224"/>
      <c r="AY319" s="224"/>
      <c r="AZ319" s="226"/>
      <c r="BA319" s="224"/>
      <c r="BB319" s="219"/>
      <c r="BC319" s="219"/>
      <c r="BD319" s="224"/>
      <c r="BE319" s="224"/>
      <c r="BF319" s="227"/>
      <c r="BG319" s="223"/>
      <c r="BH319" s="224"/>
      <c r="BI319" s="224"/>
      <c r="BJ319" s="224"/>
      <c r="BK319" s="224"/>
      <c r="BL319" s="223"/>
      <c r="BM319" s="224"/>
      <c r="BN319" s="223"/>
      <c r="BO319" s="223"/>
      <c r="BP319" s="223"/>
      <c r="BQ319" s="223"/>
      <c r="BR319" s="223"/>
      <c r="BS319" s="224"/>
      <c r="BT319" s="219"/>
      <c r="BU319" s="229"/>
      <c r="BV319" s="219"/>
      <c r="BW319" s="219"/>
      <c r="BX319" s="224"/>
      <c r="BY319" s="224"/>
      <c r="BZ319" s="230"/>
      <c r="CA319" s="229"/>
      <c r="CB319" s="230"/>
      <c r="CC319" s="230"/>
      <c r="CD319" s="230"/>
    </row>
    <row r="320" spans="1:82" ht="30" x14ac:dyDescent="0.25">
      <c r="A320" s="279">
        <v>706334</v>
      </c>
      <c r="B320" s="280" t="s">
        <v>905</v>
      </c>
      <c r="C320" s="280" t="s">
        <v>175</v>
      </c>
      <c r="D320" s="280" t="s">
        <v>1747</v>
      </c>
      <c r="E320" s="280" t="s">
        <v>184</v>
      </c>
      <c r="F320" s="281">
        <v>30895</v>
      </c>
      <c r="G320" s="280" t="s">
        <v>213</v>
      </c>
      <c r="H320" s="280" t="s">
        <v>1290</v>
      </c>
      <c r="I320" s="280" t="s">
        <v>239</v>
      </c>
      <c r="J320" s="280" t="s">
        <v>216</v>
      </c>
      <c r="K320" s="279">
        <v>2004</v>
      </c>
      <c r="L320" s="280" t="s">
        <v>213</v>
      </c>
      <c r="M320" s="280" t="s">
        <v>240</v>
      </c>
      <c r="N320" s="280" t="s">
        <v>240</v>
      </c>
      <c r="O320" s="280"/>
      <c r="P320" s="280"/>
      <c r="Q320" s="282">
        <v>0</v>
      </c>
      <c r="R320" s="279">
        <v>0</v>
      </c>
      <c r="S320" s="280" t="s">
        <v>3902</v>
      </c>
      <c r="T320" s="280" t="s">
        <v>3832</v>
      </c>
      <c r="U320" s="280" t="s">
        <v>3903</v>
      </c>
      <c r="V320" s="280" t="s">
        <v>2531</v>
      </c>
      <c r="W320" s="280" t="s">
        <v>240</v>
      </c>
      <c r="X320" s="280" t="s">
        <v>240</v>
      </c>
      <c r="Y320" s="280" t="s">
        <v>240</v>
      </c>
      <c r="Z320" s="280" t="s">
        <v>240</v>
      </c>
      <c r="AA320" s="280" t="s">
        <v>240</v>
      </c>
      <c r="AB320" s="280" t="s">
        <v>240</v>
      </c>
      <c r="AC320" s="280" t="s">
        <v>240</v>
      </c>
      <c r="AD320" s="280" t="s">
        <v>240</v>
      </c>
      <c r="AE320" s="280"/>
      <c r="AF320" s="280" t="s">
        <v>240</v>
      </c>
      <c r="AG320" s="280" t="s">
        <v>466</v>
      </c>
      <c r="AH320" s="280" t="s">
        <v>240</v>
      </c>
      <c r="AI320" s="280" t="s">
        <v>240</v>
      </c>
      <c r="AJ320" s="279">
        <v>706334</v>
      </c>
      <c r="AP320" s="223"/>
      <c r="AQ320" s="224"/>
      <c r="AR320" s="224"/>
      <c r="AS320" s="224"/>
      <c r="AT320" s="224"/>
      <c r="AU320" s="225"/>
      <c r="AV320" s="224"/>
      <c r="AW320" s="224"/>
      <c r="AX320" s="224"/>
      <c r="AY320" s="224"/>
      <c r="AZ320" s="226"/>
      <c r="BA320" s="224"/>
      <c r="BB320" s="219"/>
      <c r="BC320" s="219"/>
      <c r="BD320" s="224"/>
      <c r="BE320" s="224"/>
      <c r="BF320" s="227"/>
      <c r="BG320" s="223"/>
      <c r="BH320" s="224"/>
      <c r="BI320" s="224"/>
      <c r="BJ320" s="224"/>
      <c r="BK320" s="224"/>
      <c r="BL320" s="223"/>
      <c r="BM320" s="224"/>
      <c r="BN320" s="223"/>
      <c r="BO320" s="223"/>
      <c r="BP320" s="223"/>
      <c r="BQ320" s="223"/>
      <c r="BR320" s="223"/>
      <c r="BS320" s="224"/>
      <c r="BT320" s="219"/>
      <c r="BU320" s="229"/>
      <c r="BV320" s="219"/>
      <c r="BW320" s="219"/>
      <c r="BX320" s="224"/>
      <c r="BY320" s="224"/>
      <c r="BZ320" s="230"/>
      <c r="CA320" s="229"/>
      <c r="CB320" s="230"/>
      <c r="CC320" s="230"/>
      <c r="CD320" s="230"/>
    </row>
    <row r="321" spans="1:82" ht="30" x14ac:dyDescent="0.25">
      <c r="A321" s="279">
        <v>706342</v>
      </c>
      <c r="B321" s="280" t="s">
        <v>906</v>
      </c>
      <c r="C321" s="280" t="s">
        <v>463</v>
      </c>
      <c r="D321" s="280" t="s">
        <v>1316</v>
      </c>
      <c r="E321" s="280" t="s">
        <v>184</v>
      </c>
      <c r="F321" s="281">
        <v>32327</v>
      </c>
      <c r="G321" s="280" t="s">
        <v>1562</v>
      </c>
      <c r="H321" s="280" t="s">
        <v>1290</v>
      </c>
      <c r="I321" s="280" t="s">
        <v>263</v>
      </c>
      <c r="J321" s="280" t="s">
        <v>216</v>
      </c>
      <c r="K321" s="279">
        <v>2006</v>
      </c>
      <c r="L321" s="280" t="s">
        <v>224</v>
      </c>
      <c r="M321" s="280" t="s">
        <v>240</v>
      </c>
      <c r="N321" s="280" t="s">
        <v>240</v>
      </c>
      <c r="O321" s="280"/>
      <c r="P321" s="280"/>
      <c r="Q321" s="282">
        <v>0</v>
      </c>
      <c r="R321" s="279">
        <v>0</v>
      </c>
      <c r="S321" s="280" t="s">
        <v>3904</v>
      </c>
      <c r="T321" s="280" t="s">
        <v>3808</v>
      </c>
      <c r="U321" s="280" t="s">
        <v>3905</v>
      </c>
      <c r="V321" s="280" t="s">
        <v>2895</v>
      </c>
      <c r="W321" s="280" t="s">
        <v>240</v>
      </c>
      <c r="X321" s="280" t="s">
        <v>240</v>
      </c>
      <c r="Y321" s="280" t="s">
        <v>240</v>
      </c>
      <c r="Z321" s="280" t="s">
        <v>240</v>
      </c>
      <c r="AA321" s="280" t="s">
        <v>240</v>
      </c>
      <c r="AB321" s="280" t="s">
        <v>240</v>
      </c>
      <c r="AC321" s="280" t="s">
        <v>240</v>
      </c>
      <c r="AD321" s="280" t="s">
        <v>240</v>
      </c>
      <c r="AE321" s="280"/>
      <c r="AF321" s="280" t="s">
        <v>240</v>
      </c>
      <c r="AG321" s="280" t="s">
        <v>263</v>
      </c>
      <c r="AH321" s="280" t="s">
        <v>240</v>
      </c>
      <c r="AI321" s="280" t="s">
        <v>240</v>
      </c>
      <c r="AJ321" s="279">
        <v>706342</v>
      </c>
      <c r="AP321" s="223"/>
      <c r="AQ321" s="224"/>
      <c r="AR321" s="224"/>
      <c r="AS321" s="224"/>
      <c r="AT321" s="224"/>
      <c r="AU321" s="225"/>
      <c r="AV321" s="224"/>
      <c r="AW321" s="224"/>
      <c r="AX321" s="224"/>
      <c r="AY321" s="224"/>
      <c r="AZ321" s="226"/>
      <c r="BA321" s="224"/>
      <c r="BB321" s="219"/>
      <c r="BC321" s="219"/>
      <c r="BD321" s="224"/>
      <c r="BE321" s="224"/>
      <c r="BF321" s="227"/>
      <c r="BG321" s="223"/>
      <c r="BH321" s="224"/>
      <c r="BI321" s="224"/>
      <c r="BJ321" s="224"/>
      <c r="BK321" s="224"/>
      <c r="BL321" s="223"/>
      <c r="BM321" s="224"/>
      <c r="BN321" s="223"/>
      <c r="BO321" s="223"/>
      <c r="BP321" s="223"/>
      <c r="BQ321" s="223"/>
      <c r="BR321" s="223"/>
      <c r="BS321" s="224"/>
      <c r="BT321" s="219"/>
      <c r="BU321" s="229"/>
      <c r="BV321" s="219"/>
      <c r="BW321" s="219"/>
      <c r="BX321" s="224"/>
      <c r="BY321" s="224"/>
      <c r="BZ321" s="230"/>
      <c r="CA321" s="229"/>
      <c r="CB321" s="230"/>
      <c r="CC321" s="230"/>
      <c r="CD321" s="230"/>
    </row>
    <row r="322" spans="1:82" ht="30" x14ac:dyDescent="0.25">
      <c r="A322" s="279">
        <v>706346</v>
      </c>
      <c r="B322" s="280" t="s">
        <v>587</v>
      </c>
      <c r="C322" s="280" t="s">
        <v>302</v>
      </c>
      <c r="D322" s="280" t="s">
        <v>1767</v>
      </c>
      <c r="E322" s="280" t="s">
        <v>184</v>
      </c>
      <c r="F322" s="281">
        <v>32156</v>
      </c>
      <c r="G322" s="280" t="s">
        <v>1563</v>
      </c>
      <c r="H322" s="280" t="s">
        <v>1290</v>
      </c>
      <c r="I322" s="280" t="s">
        <v>262</v>
      </c>
      <c r="J322" s="280" t="s">
        <v>216</v>
      </c>
      <c r="K322" s="279">
        <v>2007</v>
      </c>
      <c r="L322" s="280" t="s">
        <v>223</v>
      </c>
      <c r="M322" s="280" t="s">
        <v>240</v>
      </c>
      <c r="N322" s="280" t="s">
        <v>240</v>
      </c>
      <c r="O322" s="280"/>
      <c r="P322" s="280"/>
      <c r="Q322" s="282">
        <v>0</v>
      </c>
      <c r="R322" s="288"/>
      <c r="S322" s="280" t="s">
        <v>3906</v>
      </c>
      <c r="T322" s="280" t="s">
        <v>3409</v>
      </c>
      <c r="U322" s="280" t="s">
        <v>2727</v>
      </c>
      <c r="V322" s="280" t="s">
        <v>2858</v>
      </c>
      <c r="W322" s="280" t="s">
        <v>240</v>
      </c>
      <c r="X322" s="280" t="s">
        <v>240</v>
      </c>
      <c r="Y322" s="280" t="s">
        <v>240</v>
      </c>
      <c r="Z322" s="280" t="s">
        <v>240</v>
      </c>
      <c r="AA322" s="280" t="s">
        <v>240</v>
      </c>
      <c r="AB322" s="280" t="s">
        <v>240</v>
      </c>
      <c r="AC322" s="280" t="s">
        <v>240</v>
      </c>
      <c r="AD322" s="280" t="s">
        <v>240</v>
      </c>
      <c r="AE322" s="280"/>
      <c r="AF322" s="280" t="s">
        <v>240</v>
      </c>
      <c r="AG322" s="280" t="s">
        <v>262</v>
      </c>
      <c r="AH322" s="280" t="s">
        <v>240</v>
      </c>
      <c r="AI322" s="280" t="s">
        <v>240</v>
      </c>
      <c r="AJ322" s="279">
        <v>706346</v>
      </c>
      <c r="AP322" s="223"/>
      <c r="AQ322" s="224"/>
      <c r="AR322" s="224"/>
      <c r="AS322" s="224"/>
      <c r="AT322" s="224"/>
      <c r="AU322" s="225"/>
      <c r="AV322" s="224"/>
      <c r="AW322" s="224"/>
      <c r="AX322" s="224"/>
      <c r="AY322" s="224"/>
      <c r="AZ322" s="226"/>
      <c r="BA322" s="224"/>
      <c r="BB322" s="224"/>
      <c r="BC322" s="224"/>
      <c r="BD322" s="224"/>
      <c r="BE322" s="224"/>
      <c r="BF322" s="227"/>
      <c r="BG322" s="224"/>
      <c r="BH322" s="224"/>
      <c r="BI322" s="224"/>
      <c r="BJ322" s="224"/>
      <c r="BK322" s="224"/>
      <c r="BL322" s="224"/>
      <c r="BM322" s="224"/>
      <c r="BN322" s="224"/>
      <c r="BO322" s="224"/>
      <c r="BP322" s="224"/>
      <c r="BQ322" s="224"/>
      <c r="BR322" s="224"/>
      <c r="BS322" s="228"/>
      <c r="BT322" s="224"/>
      <c r="BU322" s="229"/>
      <c r="BV322" s="223"/>
      <c r="BW322" s="224"/>
      <c r="BX322" s="224"/>
      <c r="BY322" s="224"/>
      <c r="BZ322"/>
      <c r="CA322" s="229"/>
      <c r="CB322"/>
      <c r="CC322"/>
      <c r="CD322"/>
    </row>
    <row r="323" spans="1:82" ht="30" x14ac:dyDescent="0.25">
      <c r="A323" s="279">
        <v>706354</v>
      </c>
      <c r="B323" s="280" t="s">
        <v>907</v>
      </c>
      <c r="C323" s="280" t="s">
        <v>908</v>
      </c>
      <c r="D323" s="280" t="s">
        <v>1564</v>
      </c>
      <c r="E323" s="280" t="s">
        <v>184</v>
      </c>
      <c r="F323" s="281">
        <v>34852</v>
      </c>
      <c r="G323" s="280" t="s">
        <v>213</v>
      </c>
      <c r="H323" s="280" t="s">
        <v>1290</v>
      </c>
      <c r="I323" s="280" t="s">
        <v>262</v>
      </c>
      <c r="J323" s="280" t="s">
        <v>216</v>
      </c>
      <c r="K323" s="279">
        <v>2015</v>
      </c>
      <c r="L323" s="280" t="s">
        <v>213</v>
      </c>
      <c r="M323" s="280" t="s">
        <v>240</v>
      </c>
      <c r="N323" s="280" t="s">
        <v>240</v>
      </c>
      <c r="O323" s="280" t="str">
        <f>IFERROR(VLOOKUP(A323,'[1]معالجة التسجيل'!A$2:CW$514,101,0),"")</f>
        <v>إيقاف</v>
      </c>
      <c r="P323" s="280"/>
      <c r="Q323" s="282">
        <f>IFERROR(VLOOKUP(A323,'[1]معالجة التسجيل'!A$2:EW$514,150,0),"")</f>
        <v>45000</v>
      </c>
      <c r="R323" s="279">
        <v>0</v>
      </c>
      <c r="S323" s="280" t="s">
        <v>3907</v>
      </c>
      <c r="T323" s="280" t="s">
        <v>3908</v>
      </c>
      <c r="U323" s="280" t="s">
        <v>3909</v>
      </c>
      <c r="V323" s="280" t="s">
        <v>2531</v>
      </c>
      <c r="W323" s="280" t="s">
        <v>240</v>
      </c>
      <c r="X323" s="280" t="s">
        <v>240</v>
      </c>
      <c r="Y323" s="280" t="s">
        <v>240</v>
      </c>
      <c r="Z323" s="280" t="s">
        <v>240</v>
      </c>
      <c r="AA323" s="280" t="s">
        <v>240</v>
      </c>
      <c r="AB323" s="280" t="s">
        <v>240</v>
      </c>
      <c r="AC323" s="280" t="s">
        <v>2044</v>
      </c>
      <c r="AD323" s="280" t="s">
        <v>240</v>
      </c>
      <c r="AE323" s="280"/>
      <c r="AF323" s="280" t="s">
        <v>240</v>
      </c>
      <c r="AG323" s="280" t="s">
        <v>262</v>
      </c>
      <c r="AH323" s="280" t="s">
        <v>240</v>
      </c>
      <c r="AI323" s="280" t="s">
        <v>5191</v>
      </c>
      <c r="AJ323" s="279">
        <v>706354</v>
      </c>
      <c r="AP323" s="223"/>
      <c r="AQ323" s="224"/>
      <c r="AR323" s="224"/>
      <c r="AS323" s="224"/>
      <c r="AT323" s="224"/>
      <c r="AU323" s="227"/>
      <c r="AV323" s="224"/>
      <c r="AW323" s="224"/>
      <c r="AX323" s="224"/>
      <c r="AY323" s="224"/>
      <c r="AZ323" s="227"/>
      <c r="BA323" s="224"/>
      <c r="BB323" s="219"/>
      <c r="BC323" s="219"/>
      <c r="BD323" s="224"/>
      <c r="BE323" s="224"/>
      <c r="BF323" s="227"/>
      <c r="BG323" s="232"/>
      <c r="BH323" s="224"/>
      <c r="BI323" s="224"/>
      <c r="BJ323" s="224"/>
      <c r="BK323" s="224"/>
      <c r="BL323" s="232"/>
      <c r="BM323" s="224"/>
      <c r="BN323" s="232"/>
      <c r="BO323" s="232"/>
      <c r="BP323" s="232"/>
      <c r="BQ323" s="232"/>
      <c r="BR323" s="232"/>
      <c r="BS323" s="224"/>
      <c r="BT323" s="219"/>
      <c r="BU323" s="229"/>
      <c r="BV323" s="219"/>
      <c r="BW323" s="219"/>
      <c r="BX323" s="224"/>
      <c r="BY323" s="224"/>
      <c r="BZ323" s="230"/>
      <c r="CA323" s="229"/>
      <c r="CB323" s="230"/>
      <c r="CC323" s="230"/>
      <c r="CD323" s="230"/>
    </row>
    <row r="324" spans="1:82" ht="30" x14ac:dyDescent="0.25">
      <c r="A324" s="279">
        <v>706355</v>
      </c>
      <c r="B324" s="280" t="s">
        <v>909</v>
      </c>
      <c r="C324" s="280" t="s">
        <v>73</v>
      </c>
      <c r="D324" s="280" t="s">
        <v>1565</v>
      </c>
      <c r="E324" s="280" t="s">
        <v>183</v>
      </c>
      <c r="F324" s="281">
        <v>34497</v>
      </c>
      <c r="G324" s="280" t="s">
        <v>213</v>
      </c>
      <c r="H324" s="280" t="s">
        <v>1290</v>
      </c>
      <c r="I324" s="280" t="s">
        <v>261</v>
      </c>
      <c r="J324" s="280" t="s">
        <v>216</v>
      </c>
      <c r="K324" s="279">
        <v>2010</v>
      </c>
      <c r="L324" s="280" t="s">
        <v>213</v>
      </c>
      <c r="M324" s="280" t="s">
        <v>240</v>
      </c>
      <c r="N324" s="280" t="s">
        <v>240</v>
      </c>
      <c r="O324" s="280" t="str">
        <f>IFERROR(VLOOKUP(A324,'[1]معالجة التسجيل'!A$2:CW$514,101,0),"")</f>
        <v/>
      </c>
      <c r="P324" s="280"/>
      <c r="Q324" s="282">
        <v>0</v>
      </c>
      <c r="R324" s="288"/>
      <c r="S324" s="280" t="s">
        <v>240</v>
      </c>
      <c r="T324" s="280" t="s">
        <v>240</v>
      </c>
      <c r="U324" s="280" t="s">
        <v>240</v>
      </c>
      <c r="V324" s="280" t="s">
        <v>240</v>
      </c>
      <c r="W324" s="280" t="s">
        <v>240</v>
      </c>
      <c r="X324" s="280" t="s">
        <v>240</v>
      </c>
      <c r="Y324" s="280" t="s">
        <v>240</v>
      </c>
      <c r="Z324" s="280" t="s">
        <v>240</v>
      </c>
      <c r="AA324" s="280" t="s">
        <v>240</v>
      </c>
      <c r="AB324" s="280" t="s">
        <v>240</v>
      </c>
      <c r="AC324" s="280" t="s">
        <v>2044</v>
      </c>
      <c r="AD324" s="280" t="s">
        <v>240</v>
      </c>
      <c r="AE324" s="280" t="str">
        <f>IFERROR(VLOOKUP(A324,ورقة4!A$1:AZ$2000,51,0),"")</f>
        <v>م</v>
      </c>
      <c r="AF324" s="280" t="s">
        <v>2044</v>
      </c>
      <c r="AG324" s="280" t="s">
        <v>261</v>
      </c>
      <c r="AH324" s="280" t="s">
        <v>5190</v>
      </c>
      <c r="AI324" s="280" t="s">
        <v>240</v>
      </c>
      <c r="AJ324" s="279">
        <v>706355</v>
      </c>
      <c r="AP324" s="223"/>
      <c r="AQ324" s="224"/>
      <c r="AR324" s="224"/>
      <c r="AS324" s="224"/>
      <c r="AT324" s="224"/>
      <c r="AU324" s="225"/>
      <c r="AV324" s="224"/>
      <c r="AW324" s="224"/>
      <c r="AX324" s="224"/>
      <c r="AY324" s="224"/>
      <c r="AZ324" s="226"/>
      <c r="BA324" s="224"/>
      <c r="BB324" s="219"/>
      <c r="BC324" s="219"/>
      <c r="BD324" s="224"/>
      <c r="BE324" s="224"/>
      <c r="BF324" s="227"/>
      <c r="BG324" s="223"/>
      <c r="BH324" s="224"/>
      <c r="BI324" s="224"/>
      <c r="BJ324" s="224"/>
      <c r="BK324" s="224"/>
      <c r="BL324" s="223"/>
      <c r="BM324" s="224"/>
      <c r="BN324" s="223"/>
      <c r="BO324" s="223"/>
      <c r="BP324" s="223"/>
      <c r="BQ324" s="223"/>
      <c r="BR324" s="223"/>
      <c r="BS324" s="224"/>
      <c r="BT324" s="219"/>
      <c r="BU324" s="229"/>
      <c r="BV324" s="219"/>
      <c r="BW324" s="219"/>
      <c r="BX324" s="224"/>
      <c r="BY324" s="224"/>
      <c r="BZ324" s="230"/>
      <c r="CA324" s="229"/>
      <c r="CB324" s="230"/>
      <c r="CC324" s="230"/>
      <c r="CD324" s="230"/>
    </row>
    <row r="325" spans="1:82" ht="30" x14ac:dyDescent="0.25">
      <c r="A325" s="279">
        <v>706359</v>
      </c>
      <c r="B325" s="280" t="s">
        <v>910</v>
      </c>
      <c r="C325" s="280" t="s">
        <v>80</v>
      </c>
      <c r="D325" s="280" t="s">
        <v>1520</v>
      </c>
      <c r="E325" s="280" t="s">
        <v>183</v>
      </c>
      <c r="F325" s="281">
        <v>29750</v>
      </c>
      <c r="G325" s="280" t="s">
        <v>213</v>
      </c>
      <c r="H325" s="280" t="s">
        <v>1290</v>
      </c>
      <c r="I325" s="280" t="s">
        <v>262</v>
      </c>
      <c r="J325" s="280" t="s">
        <v>216</v>
      </c>
      <c r="K325" s="279">
        <v>1999</v>
      </c>
      <c r="L325" s="280" t="s">
        <v>213</v>
      </c>
      <c r="M325" s="280" t="s">
        <v>240</v>
      </c>
      <c r="N325" s="280" t="s">
        <v>240</v>
      </c>
      <c r="O325" s="280"/>
      <c r="P325" s="280"/>
      <c r="Q325" s="282">
        <v>0</v>
      </c>
      <c r="R325" s="279">
        <v>0</v>
      </c>
      <c r="S325" s="280" t="s">
        <v>3613</v>
      </c>
      <c r="T325" s="280" t="s">
        <v>3614</v>
      </c>
      <c r="U325" s="280" t="s">
        <v>3615</v>
      </c>
      <c r="V325" s="280" t="s">
        <v>2531</v>
      </c>
      <c r="W325" s="280" t="s">
        <v>240</v>
      </c>
      <c r="X325" s="280" t="s">
        <v>240</v>
      </c>
      <c r="Y325" s="280" t="s">
        <v>240</v>
      </c>
      <c r="Z325" s="280" t="s">
        <v>240</v>
      </c>
      <c r="AA325" s="280" t="s">
        <v>240</v>
      </c>
      <c r="AB325" s="280" t="s">
        <v>240</v>
      </c>
      <c r="AC325" s="280" t="s">
        <v>240</v>
      </c>
      <c r="AD325" s="280" t="s">
        <v>240</v>
      </c>
      <c r="AE325" s="280"/>
      <c r="AF325" s="280" t="s">
        <v>240</v>
      </c>
      <c r="AG325" s="280" t="s">
        <v>468</v>
      </c>
      <c r="AH325" s="280" t="s">
        <v>240</v>
      </c>
      <c r="AI325" s="280" t="s">
        <v>5194</v>
      </c>
      <c r="AJ325" s="279">
        <v>706359</v>
      </c>
      <c r="AP325" s="223"/>
      <c r="AQ325" s="224"/>
      <c r="AR325" s="224"/>
      <c r="AS325" s="224"/>
      <c r="AT325" s="224"/>
      <c r="AU325" s="225"/>
      <c r="AV325" s="224"/>
      <c r="AW325" s="224"/>
      <c r="AX325" s="224"/>
      <c r="AY325" s="224"/>
      <c r="AZ325" s="226"/>
      <c r="BA325" s="224"/>
      <c r="BB325" s="224"/>
      <c r="BC325" s="224"/>
      <c r="BD325" s="224"/>
      <c r="BE325" s="224"/>
      <c r="BF325" s="227"/>
      <c r="BG325" s="224"/>
      <c r="BH325" s="224"/>
      <c r="BI325" s="224"/>
      <c r="BJ325" s="224"/>
      <c r="BK325" s="224"/>
      <c r="BL325" s="224"/>
      <c r="BM325" s="224"/>
      <c r="BN325" s="224"/>
      <c r="BO325" s="224"/>
      <c r="BP325" s="224"/>
      <c r="BQ325" s="224"/>
      <c r="BR325" s="224"/>
      <c r="BS325" s="228"/>
      <c r="BT325" s="224"/>
      <c r="BU325" s="229"/>
      <c r="BV325" s="223"/>
      <c r="BW325" s="224"/>
      <c r="BX325" s="224"/>
      <c r="BY325" s="224"/>
      <c r="BZ325"/>
      <c r="CA325" s="229"/>
      <c r="CB325"/>
      <c r="CC325"/>
      <c r="CD325"/>
    </row>
    <row r="326" spans="1:82" ht="30" x14ac:dyDescent="0.25">
      <c r="A326" s="279">
        <v>706363</v>
      </c>
      <c r="B326" s="280" t="s">
        <v>911</v>
      </c>
      <c r="C326" s="280" t="s">
        <v>912</v>
      </c>
      <c r="D326" s="280" t="s">
        <v>1325</v>
      </c>
      <c r="E326" s="280" t="s">
        <v>184</v>
      </c>
      <c r="F326" s="281">
        <v>28587</v>
      </c>
      <c r="G326" s="280" t="s">
        <v>227</v>
      </c>
      <c r="H326" s="280" t="s">
        <v>1290</v>
      </c>
      <c r="I326" s="280" t="s">
        <v>262</v>
      </c>
      <c r="J326" s="280" t="s">
        <v>216</v>
      </c>
      <c r="K326" s="279">
        <v>1996</v>
      </c>
      <c r="L326" s="280" t="s">
        <v>227</v>
      </c>
      <c r="M326" s="280" t="s">
        <v>240</v>
      </c>
      <c r="N326" s="280" t="s">
        <v>240</v>
      </c>
      <c r="O326" s="280"/>
      <c r="P326" s="280"/>
      <c r="Q326" s="282">
        <v>0</v>
      </c>
      <c r="R326" s="279">
        <v>0</v>
      </c>
      <c r="S326" s="280" t="s">
        <v>3910</v>
      </c>
      <c r="T326" s="280" t="s">
        <v>3911</v>
      </c>
      <c r="U326" s="280" t="s">
        <v>3678</v>
      </c>
      <c r="V326" s="280" t="s">
        <v>2701</v>
      </c>
      <c r="W326" s="280" t="s">
        <v>240</v>
      </c>
      <c r="X326" s="280" t="s">
        <v>240</v>
      </c>
      <c r="Y326" s="280" t="s">
        <v>240</v>
      </c>
      <c r="Z326" s="280" t="s">
        <v>240</v>
      </c>
      <c r="AA326" s="280" t="s">
        <v>240</v>
      </c>
      <c r="AB326" s="280" t="s">
        <v>240</v>
      </c>
      <c r="AC326" s="280" t="s">
        <v>240</v>
      </c>
      <c r="AD326" s="280" t="s">
        <v>240</v>
      </c>
      <c r="AE326" s="280"/>
      <c r="AF326" s="280" t="s">
        <v>240</v>
      </c>
      <c r="AG326" s="280" t="s">
        <v>262</v>
      </c>
      <c r="AH326" s="280" t="s">
        <v>240</v>
      </c>
      <c r="AI326" s="280" t="s">
        <v>240</v>
      </c>
      <c r="AJ326" s="279">
        <v>706363</v>
      </c>
      <c r="AP326" s="223"/>
      <c r="AQ326" s="224"/>
      <c r="AR326" s="224"/>
      <c r="AS326" s="224"/>
      <c r="AT326" s="224"/>
      <c r="AU326" s="225"/>
      <c r="AV326" s="224"/>
      <c r="AW326" s="224"/>
      <c r="AX326" s="224"/>
      <c r="AY326" s="224"/>
      <c r="AZ326" s="226"/>
      <c r="BA326" s="224"/>
      <c r="BB326" s="219"/>
      <c r="BC326" s="219"/>
      <c r="BD326" s="224"/>
      <c r="BE326" s="224"/>
      <c r="BF326" s="227"/>
      <c r="BG326" s="223"/>
      <c r="BH326" s="224"/>
      <c r="BI326" s="224"/>
      <c r="BJ326" s="224"/>
      <c r="BK326" s="224"/>
      <c r="BL326" s="223"/>
      <c r="BM326" s="224"/>
      <c r="BN326" s="223"/>
      <c r="BO326" s="223"/>
      <c r="BP326" s="223"/>
      <c r="BQ326" s="223"/>
      <c r="BR326" s="223"/>
      <c r="BS326" s="224"/>
      <c r="BT326" s="219"/>
      <c r="BU326" s="229"/>
      <c r="BV326" s="219"/>
      <c r="BW326" s="219"/>
      <c r="BX326" s="224"/>
      <c r="BY326" s="224"/>
      <c r="BZ326" s="230"/>
      <c r="CA326" s="229"/>
      <c r="CB326" s="230"/>
      <c r="CC326" s="230"/>
      <c r="CD326" s="230"/>
    </row>
    <row r="327" spans="1:82" ht="30" x14ac:dyDescent="0.25">
      <c r="A327" s="279">
        <v>706373</v>
      </c>
      <c r="B327" s="280" t="s">
        <v>913</v>
      </c>
      <c r="C327" s="280" t="s">
        <v>144</v>
      </c>
      <c r="D327" s="280" t="s">
        <v>1302</v>
      </c>
      <c r="E327" s="280" t="s">
        <v>184</v>
      </c>
      <c r="F327" s="289">
        <v>33613</v>
      </c>
      <c r="G327" s="280" t="s">
        <v>1566</v>
      </c>
      <c r="H327" s="280" t="s">
        <v>1290</v>
      </c>
      <c r="I327" s="280" t="s">
        <v>262</v>
      </c>
      <c r="J327" s="280" t="s">
        <v>216</v>
      </c>
      <c r="K327" s="290">
        <v>2010</v>
      </c>
      <c r="L327" s="280" t="s">
        <v>215</v>
      </c>
      <c r="M327" s="280" t="s">
        <v>240</v>
      </c>
      <c r="N327" s="280" t="s">
        <v>240</v>
      </c>
      <c r="O327" s="280" t="str">
        <f>IFERROR(VLOOKUP(A327,'[1]معالجة التسجيل'!A$2:CW$514,101,0),"")</f>
        <v/>
      </c>
      <c r="P327" s="280"/>
      <c r="Q327" s="282">
        <v>0</v>
      </c>
      <c r="R327" s="282"/>
      <c r="S327" s="280" t="s">
        <v>240</v>
      </c>
      <c r="T327" s="280" t="s">
        <v>240</v>
      </c>
      <c r="U327" s="280" t="s">
        <v>240</v>
      </c>
      <c r="V327" s="280" t="s">
        <v>240</v>
      </c>
      <c r="W327" s="280" t="s">
        <v>240</v>
      </c>
      <c r="X327" s="280" t="s">
        <v>240</v>
      </c>
      <c r="Y327" s="280" t="s">
        <v>240</v>
      </c>
      <c r="Z327" s="280" t="s">
        <v>240</v>
      </c>
      <c r="AA327" s="280" t="s">
        <v>240</v>
      </c>
      <c r="AB327" s="280" t="s">
        <v>2044</v>
      </c>
      <c r="AC327" s="280" t="s">
        <v>2044</v>
      </c>
      <c r="AD327" s="280" t="s">
        <v>240</v>
      </c>
      <c r="AE327" s="280" t="str">
        <f>IFERROR(VLOOKUP(A327,ورقة4!A$1:AZ$2000,51,0),"")</f>
        <v>م</v>
      </c>
      <c r="AF327" s="280" t="s">
        <v>2044</v>
      </c>
      <c r="AG327" s="280" t="s">
        <v>262</v>
      </c>
      <c r="AH327" s="280" t="s">
        <v>5190</v>
      </c>
      <c r="AI327" s="280" t="s">
        <v>240</v>
      </c>
      <c r="AJ327" s="279">
        <v>706373</v>
      </c>
      <c r="AP327" s="223"/>
      <c r="AQ327" s="224"/>
      <c r="AR327" s="224"/>
      <c r="AS327" s="224"/>
      <c r="AT327" s="224"/>
      <c r="AU327" s="225"/>
      <c r="AV327" s="224"/>
      <c r="AW327" s="224"/>
      <c r="AX327" s="224"/>
      <c r="AY327" s="224"/>
      <c r="AZ327" s="226"/>
      <c r="BA327" s="224"/>
      <c r="BB327" s="219"/>
      <c r="BC327" s="219"/>
      <c r="BD327" s="224"/>
      <c r="BE327" s="224"/>
      <c r="BF327" s="227"/>
      <c r="BG327" s="223"/>
      <c r="BH327" s="224"/>
      <c r="BI327" s="224"/>
      <c r="BJ327" s="224"/>
      <c r="BK327" s="224"/>
      <c r="BL327" s="223"/>
      <c r="BM327" s="224"/>
      <c r="BN327" s="223"/>
      <c r="BO327" s="223"/>
      <c r="BP327" s="223"/>
      <c r="BQ327" s="223"/>
      <c r="BR327" s="223"/>
      <c r="BS327" s="224"/>
      <c r="BT327" s="219"/>
      <c r="BU327" s="229"/>
      <c r="BV327" s="219"/>
      <c r="BW327" s="219"/>
      <c r="BX327" s="224"/>
      <c r="BY327" s="224"/>
      <c r="BZ327" s="230"/>
      <c r="CA327" s="229"/>
      <c r="CB327" s="230"/>
      <c r="CC327" s="230"/>
      <c r="CD327" s="230"/>
    </row>
    <row r="328" spans="1:82" ht="30" x14ac:dyDescent="0.25">
      <c r="A328" s="279">
        <v>706381</v>
      </c>
      <c r="B328" s="280" t="s">
        <v>914</v>
      </c>
      <c r="C328" s="280" t="s">
        <v>87</v>
      </c>
      <c r="D328" s="280" t="s">
        <v>1783</v>
      </c>
      <c r="E328" s="280" t="s">
        <v>184</v>
      </c>
      <c r="F328" s="281">
        <v>32874</v>
      </c>
      <c r="G328" s="280" t="s">
        <v>1567</v>
      </c>
      <c r="H328" s="280" t="s">
        <v>1568</v>
      </c>
      <c r="I328" s="280" t="s">
        <v>263</v>
      </c>
      <c r="J328" s="280" t="s">
        <v>216</v>
      </c>
      <c r="K328" s="279">
        <v>2007</v>
      </c>
      <c r="L328" s="280" t="s">
        <v>215</v>
      </c>
      <c r="M328" s="280" t="s">
        <v>240</v>
      </c>
      <c r="N328" s="280" t="s">
        <v>240</v>
      </c>
      <c r="O328" s="280"/>
      <c r="P328" s="280"/>
      <c r="Q328" s="282">
        <v>0</v>
      </c>
      <c r="R328" s="290">
        <v>0</v>
      </c>
      <c r="S328" s="280" t="s">
        <v>3913</v>
      </c>
      <c r="T328" s="280" t="s">
        <v>3703</v>
      </c>
      <c r="U328" s="280" t="s">
        <v>3914</v>
      </c>
      <c r="V328" s="280" t="s">
        <v>3915</v>
      </c>
      <c r="W328" s="280" t="s">
        <v>240</v>
      </c>
      <c r="X328" s="280" t="s">
        <v>240</v>
      </c>
      <c r="Y328" s="280" t="s">
        <v>240</v>
      </c>
      <c r="Z328" s="280" t="s">
        <v>240</v>
      </c>
      <c r="AA328" s="280" t="s">
        <v>240</v>
      </c>
      <c r="AB328" s="280" t="s">
        <v>240</v>
      </c>
      <c r="AC328" s="280" t="s">
        <v>240</v>
      </c>
      <c r="AD328" s="280" t="s">
        <v>240</v>
      </c>
      <c r="AE328" s="280"/>
      <c r="AF328" s="280" t="s">
        <v>240</v>
      </c>
      <c r="AG328" s="280" t="s">
        <v>239</v>
      </c>
      <c r="AH328" s="280" t="s">
        <v>240</v>
      </c>
      <c r="AI328" s="280" t="s">
        <v>5192</v>
      </c>
      <c r="AJ328" s="279">
        <v>706381</v>
      </c>
      <c r="AP328" s="223"/>
      <c r="AQ328" s="224"/>
      <c r="AR328" s="224"/>
      <c r="AS328" s="224"/>
      <c r="AT328" s="224"/>
      <c r="AU328" s="225"/>
      <c r="AV328" s="224"/>
      <c r="AW328" s="224"/>
      <c r="AX328" s="224"/>
      <c r="AY328" s="224"/>
      <c r="AZ328" s="226"/>
      <c r="BA328" s="224"/>
      <c r="BB328" s="219"/>
      <c r="BC328" s="219"/>
      <c r="BD328" s="224"/>
      <c r="BE328" s="224"/>
      <c r="BF328" s="227"/>
      <c r="BG328" s="223"/>
      <c r="BH328" s="224"/>
      <c r="BI328" s="224"/>
      <c r="BJ328" s="224"/>
      <c r="BK328" s="224"/>
      <c r="BL328" s="223"/>
      <c r="BM328" s="224"/>
      <c r="BN328" s="223"/>
      <c r="BO328" s="223"/>
      <c r="BP328" s="223"/>
      <c r="BQ328" s="223"/>
      <c r="BR328" s="223"/>
      <c r="BS328" s="224"/>
      <c r="BT328" s="219"/>
      <c r="BU328" s="229"/>
      <c r="BV328" s="219"/>
      <c r="BW328" s="219"/>
      <c r="BX328" s="224"/>
      <c r="BY328" s="224"/>
      <c r="BZ328" s="230"/>
      <c r="CA328" s="229"/>
      <c r="CB328" s="230"/>
      <c r="CC328" s="230"/>
      <c r="CD328" s="230"/>
    </row>
    <row r="329" spans="1:82" ht="15" x14ac:dyDescent="0.25">
      <c r="A329" s="279">
        <v>706382</v>
      </c>
      <c r="B329" s="280" t="s">
        <v>4516</v>
      </c>
      <c r="C329" s="280" t="s">
        <v>100</v>
      </c>
      <c r="D329" s="280" t="s">
        <v>240</v>
      </c>
      <c r="E329" s="280" t="s">
        <v>240</v>
      </c>
      <c r="F329" s="288"/>
      <c r="G329" s="280" t="s">
        <v>240</v>
      </c>
      <c r="H329" s="280" t="s">
        <v>240</v>
      </c>
      <c r="I329" s="280" t="s">
        <v>262</v>
      </c>
      <c r="J329" s="280" t="s">
        <v>240</v>
      </c>
      <c r="K329" s="288"/>
      <c r="L329" s="280" t="s">
        <v>240</v>
      </c>
      <c r="M329" s="280" t="s">
        <v>240</v>
      </c>
      <c r="N329" s="280" t="s">
        <v>240</v>
      </c>
      <c r="O329" s="280" t="str">
        <f>IFERROR(VLOOKUP(A329,'[1]معالجة التسجيل'!A$2:CW$514,101,0),"")</f>
        <v>إيقاف</v>
      </c>
      <c r="P329" s="280"/>
      <c r="Q329" s="282">
        <f>IFERROR(VLOOKUP(A329,'[1]معالجة التسجيل'!A$2:EW$514,150,0),"")</f>
        <v>60000</v>
      </c>
      <c r="R329" s="288"/>
      <c r="S329" s="280" t="s">
        <v>240</v>
      </c>
      <c r="T329" s="280" t="s">
        <v>240</v>
      </c>
      <c r="U329" s="280" t="s">
        <v>240</v>
      </c>
      <c r="V329" s="280" t="s">
        <v>240</v>
      </c>
      <c r="W329" s="280" t="s">
        <v>240</v>
      </c>
      <c r="X329" s="280" t="s">
        <v>240</v>
      </c>
      <c r="Y329" s="280" t="s">
        <v>240</v>
      </c>
      <c r="Z329" s="280" t="s">
        <v>240</v>
      </c>
      <c r="AA329" s="280" t="s">
        <v>240</v>
      </c>
      <c r="AB329" s="280" t="s">
        <v>240</v>
      </c>
      <c r="AC329" s="280" t="s">
        <v>240</v>
      </c>
      <c r="AD329" s="280" t="s">
        <v>240</v>
      </c>
      <c r="AE329" s="280"/>
      <c r="AF329" s="280" t="s">
        <v>240</v>
      </c>
      <c r="AG329" s="280" t="s">
        <v>262</v>
      </c>
      <c r="AH329" s="280" t="s">
        <v>240</v>
      </c>
      <c r="AI329" s="280" t="s">
        <v>5191</v>
      </c>
      <c r="AJ329" s="279">
        <v>706382</v>
      </c>
      <c r="AP329" s="223"/>
      <c r="AQ329" s="224"/>
      <c r="AR329" s="224"/>
      <c r="AS329" s="224"/>
      <c r="AT329" s="224"/>
      <c r="AU329" s="225"/>
      <c r="AV329" s="224"/>
      <c r="AW329" s="224"/>
      <c r="AX329" s="224"/>
      <c r="AY329" s="224"/>
      <c r="AZ329" s="226"/>
      <c r="BA329" s="224"/>
      <c r="BB329" s="219"/>
      <c r="BC329" s="219"/>
      <c r="BD329" s="224"/>
      <c r="BE329" s="224"/>
      <c r="BF329" s="227"/>
      <c r="BG329" s="223"/>
      <c r="BH329" s="224"/>
      <c r="BI329" s="224"/>
      <c r="BJ329" s="224"/>
      <c r="BK329" s="224"/>
      <c r="BL329" s="223"/>
      <c r="BM329" s="224"/>
      <c r="BN329" s="223"/>
      <c r="BO329" s="223"/>
      <c r="BP329" s="223"/>
      <c r="BQ329" s="223"/>
      <c r="BR329" s="223"/>
      <c r="BS329" s="224"/>
      <c r="BT329" s="219"/>
      <c r="BU329" s="229"/>
      <c r="BV329" s="219"/>
      <c r="BW329" s="219"/>
      <c r="BX329" s="224"/>
      <c r="BY329" s="224"/>
      <c r="BZ329" s="230"/>
      <c r="CA329" s="229"/>
      <c r="CB329" s="230"/>
      <c r="CC329" s="230"/>
      <c r="CD329" s="230"/>
    </row>
    <row r="330" spans="1:82" ht="30" x14ac:dyDescent="0.25">
      <c r="A330" s="279">
        <v>706384</v>
      </c>
      <c r="B330" s="280" t="s">
        <v>915</v>
      </c>
      <c r="C330" s="280" t="s">
        <v>111</v>
      </c>
      <c r="D330" s="280" t="s">
        <v>1843</v>
      </c>
      <c r="E330" s="280" t="s">
        <v>184</v>
      </c>
      <c r="F330" s="289">
        <v>36163</v>
      </c>
      <c r="G330" s="280" t="s">
        <v>1569</v>
      </c>
      <c r="H330" s="280" t="s">
        <v>1290</v>
      </c>
      <c r="I330" s="280" t="s">
        <v>263</v>
      </c>
      <c r="J330" s="280" t="s">
        <v>216</v>
      </c>
      <c r="K330" s="290">
        <v>2016</v>
      </c>
      <c r="L330" s="280" t="s">
        <v>225</v>
      </c>
      <c r="M330" s="280" t="s">
        <v>240</v>
      </c>
      <c r="N330" s="280" t="s">
        <v>240</v>
      </c>
      <c r="O330" s="280"/>
      <c r="P330" s="280"/>
      <c r="Q330" s="282">
        <v>0</v>
      </c>
      <c r="R330" s="290">
        <v>0</v>
      </c>
      <c r="S330" s="280" t="s">
        <v>3916</v>
      </c>
      <c r="T330" s="280" t="s">
        <v>3917</v>
      </c>
      <c r="U330" s="280" t="s">
        <v>3918</v>
      </c>
      <c r="V330" s="280" t="s">
        <v>3919</v>
      </c>
      <c r="W330" s="280" t="s">
        <v>240</v>
      </c>
      <c r="X330" s="280" t="s">
        <v>240</v>
      </c>
      <c r="Y330" s="280" t="s">
        <v>240</v>
      </c>
      <c r="Z330" s="280" t="s">
        <v>240</v>
      </c>
      <c r="AA330" s="280" t="s">
        <v>240</v>
      </c>
      <c r="AB330" s="280" t="s">
        <v>240</v>
      </c>
      <c r="AC330" s="280" t="s">
        <v>240</v>
      </c>
      <c r="AD330" s="280" t="s">
        <v>240</v>
      </c>
      <c r="AE330" s="280"/>
      <c r="AF330" s="280" t="s">
        <v>240</v>
      </c>
      <c r="AG330" s="280" t="s">
        <v>263</v>
      </c>
      <c r="AH330" s="280" t="s">
        <v>240</v>
      </c>
      <c r="AI330" s="280" t="s">
        <v>240</v>
      </c>
      <c r="AJ330" s="279">
        <v>706384</v>
      </c>
      <c r="AP330" s="223"/>
      <c r="AQ330" s="224"/>
      <c r="AR330" s="224"/>
      <c r="AS330" s="224"/>
      <c r="AT330" s="224"/>
      <c r="AU330" s="225"/>
      <c r="AV330" s="224"/>
      <c r="AW330" s="224"/>
      <c r="AX330" s="224"/>
      <c r="AY330" s="224"/>
      <c r="AZ330" s="226"/>
      <c r="BA330" s="224"/>
      <c r="BB330" s="224"/>
      <c r="BC330" s="224"/>
      <c r="BD330" s="224"/>
      <c r="BE330" s="224"/>
      <c r="BF330" s="227"/>
      <c r="BG330" s="224"/>
      <c r="BH330" s="224"/>
      <c r="BI330" s="224"/>
      <c r="BJ330" s="224"/>
      <c r="BK330" s="224"/>
      <c r="BL330" s="224"/>
      <c r="BM330" s="224"/>
      <c r="BN330" s="224"/>
      <c r="BO330" s="224"/>
      <c r="BP330" s="224"/>
      <c r="BQ330" s="224"/>
      <c r="BR330" s="224"/>
      <c r="BS330" s="228"/>
      <c r="BT330" s="224"/>
      <c r="BU330" s="229"/>
      <c r="BV330" s="223"/>
      <c r="BW330" s="224"/>
      <c r="BX330" s="224"/>
      <c r="BY330" s="224"/>
      <c r="BZ330"/>
      <c r="CA330" s="229"/>
      <c r="CB330"/>
      <c r="CC330"/>
      <c r="CD330"/>
    </row>
    <row r="331" spans="1:82" ht="45" x14ac:dyDescent="0.25">
      <c r="A331" s="279">
        <v>706386</v>
      </c>
      <c r="B331" s="280" t="s">
        <v>916</v>
      </c>
      <c r="C331" s="280" t="s">
        <v>99</v>
      </c>
      <c r="D331" s="280" t="s">
        <v>1382</v>
      </c>
      <c r="E331" s="280" t="s">
        <v>184</v>
      </c>
      <c r="F331" s="281">
        <v>33239</v>
      </c>
      <c r="G331" s="280" t="s">
        <v>229</v>
      </c>
      <c r="H331" s="280" t="s">
        <v>1290</v>
      </c>
      <c r="I331" s="280" t="s">
        <v>239</v>
      </c>
      <c r="J331" s="280" t="s">
        <v>216</v>
      </c>
      <c r="K331" s="279">
        <v>2008</v>
      </c>
      <c r="L331" s="280" t="s">
        <v>215</v>
      </c>
      <c r="M331" s="280" t="s">
        <v>240</v>
      </c>
      <c r="N331" s="280" t="s">
        <v>240</v>
      </c>
      <c r="O331" s="280"/>
      <c r="P331" s="280"/>
      <c r="Q331" s="282">
        <v>0</v>
      </c>
      <c r="R331" s="279">
        <v>0</v>
      </c>
      <c r="S331" s="280" t="s">
        <v>2935</v>
      </c>
      <c r="T331" s="280" t="s">
        <v>2936</v>
      </c>
      <c r="U331" s="280" t="s">
        <v>2937</v>
      </c>
      <c r="V331" s="280" t="s">
        <v>2557</v>
      </c>
      <c r="W331" s="280" t="s">
        <v>240</v>
      </c>
      <c r="X331" s="280" t="s">
        <v>240</v>
      </c>
      <c r="Y331" s="280" t="s">
        <v>240</v>
      </c>
      <c r="Z331" s="280" t="s">
        <v>240</v>
      </c>
      <c r="AA331" s="280" t="s">
        <v>240</v>
      </c>
      <c r="AB331" s="280" t="s">
        <v>240</v>
      </c>
      <c r="AC331" s="280" t="s">
        <v>240</v>
      </c>
      <c r="AD331" s="280" t="s">
        <v>240</v>
      </c>
      <c r="AE331" s="280"/>
      <c r="AF331" s="280" t="s">
        <v>240</v>
      </c>
      <c r="AG331" s="280" t="s">
        <v>466</v>
      </c>
      <c r="AH331" s="280" t="s">
        <v>240</v>
      </c>
      <c r="AI331" s="280" t="s">
        <v>240</v>
      </c>
      <c r="AJ331" s="279">
        <v>706386</v>
      </c>
      <c r="AP331" s="223"/>
      <c r="AQ331" s="224"/>
      <c r="AR331" s="224"/>
      <c r="AS331" s="224"/>
      <c r="AT331" s="224"/>
      <c r="AU331" s="227"/>
      <c r="AV331" s="224"/>
      <c r="AW331" s="224"/>
      <c r="AX331" s="224"/>
      <c r="AY331" s="224"/>
      <c r="AZ331" s="227"/>
      <c r="BA331" s="224"/>
      <c r="BB331" s="224"/>
      <c r="BC331" s="224"/>
      <c r="BD331" s="224"/>
      <c r="BE331" s="224"/>
      <c r="BF331" s="227"/>
      <c r="BG331" s="224"/>
      <c r="BH331" s="224"/>
      <c r="BI331" s="224"/>
      <c r="BJ331" s="224"/>
      <c r="BK331" s="224"/>
      <c r="BL331" s="224"/>
      <c r="BM331" s="224"/>
      <c r="BN331" s="224"/>
      <c r="BO331" s="224"/>
      <c r="BP331" s="224"/>
      <c r="BQ331" s="224"/>
      <c r="BR331" s="224"/>
      <c r="BS331" s="228"/>
      <c r="BT331" s="224"/>
      <c r="BU331" s="229"/>
      <c r="BV331" s="223"/>
      <c r="BW331" s="224"/>
      <c r="BX331" s="224"/>
      <c r="BY331" s="224"/>
      <c r="BZ331"/>
      <c r="CA331" s="229"/>
      <c r="CB331"/>
      <c r="CC331"/>
      <c r="CD331"/>
    </row>
    <row r="332" spans="1:82" ht="30" x14ac:dyDescent="0.25">
      <c r="A332" s="279">
        <v>706389</v>
      </c>
      <c r="B332" s="280" t="s">
        <v>917</v>
      </c>
      <c r="C332" s="280" t="s">
        <v>200</v>
      </c>
      <c r="D332" s="280" t="s">
        <v>1570</v>
      </c>
      <c r="E332" s="280" t="s">
        <v>184</v>
      </c>
      <c r="F332" s="281">
        <v>30331</v>
      </c>
      <c r="G332" s="280" t="s">
        <v>213</v>
      </c>
      <c r="H332" s="280" t="s">
        <v>1290</v>
      </c>
      <c r="I332" s="280" t="s">
        <v>467</v>
      </c>
      <c r="J332" s="280" t="s">
        <v>216</v>
      </c>
      <c r="K332" s="279">
        <v>2002</v>
      </c>
      <c r="L332" s="280" t="s">
        <v>213</v>
      </c>
      <c r="M332" s="280" t="s">
        <v>240</v>
      </c>
      <c r="N332" s="280" t="s">
        <v>240</v>
      </c>
      <c r="O332" s="280"/>
      <c r="P332" s="280"/>
      <c r="Q332" s="282">
        <v>0</v>
      </c>
      <c r="R332" s="290">
        <v>0</v>
      </c>
      <c r="S332" s="280" t="s">
        <v>3920</v>
      </c>
      <c r="T332" s="280" t="s">
        <v>2640</v>
      </c>
      <c r="U332" s="280" t="s">
        <v>3921</v>
      </c>
      <c r="V332" s="280" t="s">
        <v>2672</v>
      </c>
      <c r="W332" s="280" t="s">
        <v>240</v>
      </c>
      <c r="X332" s="280" t="s">
        <v>240</v>
      </c>
      <c r="Y332" s="280" t="s">
        <v>240</v>
      </c>
      <c r="Z332" s="280" t="s">
        <v>240</v>
      </c>
      <c r="AA332" s="280" t="s">
        <v>240</v>
      </c>
      <c r="AB332" s="280" t="s">
        <v>240</v>
      </c>
      <c r="AC332" s="280" t="s">
        <v>240</v>
      </c>
      <c r="AD332" s="280" t="s">
        <v>240</v>
      </c>
      <c r="AE332" s="280"/>
      <c r="AF332" s="280" t="s">
        <v>240</v>
      </c>
      <c r="AG332" s="280" t="s">
        <v>262</v>
      </c>
      <c r="AH332" s="280" t="s">
        <v>240</v>
      </c>
      <c r="AI332" s="280" t="s">
        <v>240</v>
      </c>
      <c r="AJ332" s="279">
        <v>706389</v>
      </c>
      <c r="AP332" s="223"/>
      <c r="AQ332" s="224"/>
      <c r="AR332" s="224"/>
      <c r="AS332" s="224"/>
      <c r="AT332" s="224"/>
      <c r="AU332" s="225"/>
      <c r="AV332" s="224"/>
      <c r="AW332" s="224"/>
      <c r="AX332" s="224"/>
      <c r="AY332" s="224"/>
      <c r="AZ332" s="226"/>
      <c r="BA332" s="224"/>
      <c r="BB332" s="224"/>
      <c r="BC332" s="224"/>
      <c r="BD332" s="224"/>
      <c r="BE332" s="224"/>
      <c r="BF332" s="227"/>
      <c r="BG332" s="224"/>
      <c r="BH332" s="224"/>
      <c r="BI332" s="224"/>
      <c r="BJ332" s="224"/>
      <c r="BK332" s="224"/>
      <c r="BL332" s="224"/>
      <c r="BM332" s="224"/>
      <c r="BN332" s="224"/>
      <c r="BO332" s="224"/>
      <c r="BP332" s="224"/>
      <c r="BQ332" s="224"/>
      <c r="BR332" s="224"/>
      <c r="BS332" s="228"/>
      <c r="BT332" s="224"/>
      <c r="BU332" s="229"/>
      <c r="BV332" s="223"/>
      <c r="BW332" s="224"/>
      <c r="BX332" s="224"/>
      <c r="BY332" s="224"/>
      <c r="BZ332"/>
      <c r="CA332" s="229"/>
      <c r="CB332"/>
      <c r="CC332"/>
      <c r="CD332"/>
    </row>
    <row r="333" spans="1:82" ht="45" x14ac:dyDescent="0.25">
      <c r="A333" s="279">
        <v>706392</v>
      </c>
      <c r="B333" s="280" t="s">
        <v>918</v>
      </c>
      <c r="C333" s="280" t="s">
        <v>279</v>
      </c>
      <c r="D333" s="280" t="s">
        <v>1846</v>
      </c>
      <c r="E333" s="280" t="s">
        <v>184</v>
      </c>
      <c r="F333" s="281">
        <v>36526</v>
      </c>
      <c r="G333" s="280" t="s">
        <v>213</v>
      </c>
      <c r="H333" s="280" t="s">
        <v>1290</v>
      </c>
      <c r="I333" s="280" t="s">
        <v>263</v>
      </c>
      <c r="J333" s="280" t="s">
        <v>214</v>
      </c>
      <c r="K333" s="279">
        <v>2017</v>
      </c>
      <c r="L333" s="280" t="s">
        <v>213</v>
      </c>
      <c r="M333" s="280" t="s">
        <v>240</v>
      </c>
      <c r="N333" s="280" t="s">
        <v>240</v>
      </c>
      <c r="O333" s="280"/>
      <c r="P333" s="280"/>
      <c r="Q333" s="282">
        <v>0</v>
      </c>
      <c r="R333" s="290">
        <v>0</v>
      </c>
      <c r="S333" s="280" t="s">
        <v>3922</v>
      </c>
      <c r="T333" s="280" t="s">
        <v>3923</v>
      </c>
      <c r="U333" s="280" t="s">
        <v>3924</v>
      </c>
      <c r="V333" s="280" t="s">
        <v>2531</v>
      </c>
      <c r="W333" s="280" t="s">
        <v>240</v>
      </c>
      <c r="X333" s="280" t="s">
        <v>240</v>
      </c>
      <c r="Y333" s="280" t="s">
        <v>240</v>
      </c>
      <c r="Z333" s="280" t="s">
        <v>240</v>
      </c>
      <c r="AA333" s="280" t="s">
        <v>240</v>
      </c>
      <c r="AB333" s="280" t="s">
        <v>240</v>
      </c>
      <c r="AC333" s="280" t="s">
        <v>240</v>
      </c>
      <c r="AD333" s="280" t="s">
        <v>240</v>
      </c>
      <c r="AE333" s="280"/>
      <c r="AF333" s="280" t="s">
        <v>240</v>
      </c>
      <c r="AG333" s="280" t="s">
        <v>263</v>
      </c>
      <c r="AH333" s="280" t="s">
        <v>240</v>
      </c>
      <c r="AI333" s="280" t="s">
        <v>240</v>
      </c>
      <c r="AJ333" s="279">
        <v>706392</v>
      </c>
      <c r="AP333" s="223"/>
      <c r="AQ333" s="224"/>
      <c r="AR333" s="224"/>
      <c r="AS333" s="224"/>
      <c r="AT333" s="224"/>
      <c r="AU333" s="227"/>
      <c r="AV333" s="224"/>
      <c r="AW333" s="224"/>
      <c r="AX333" s="224"/>
      <c r="AY333" s="224"/>
      <c r="AZ333" s="227"/>
      <c r="BA333" s="224"/>
      <c r="BB333" s="224"/>
      <c r="BC333" s="224"/>
      <c r="BD333" s="224"/>
      <c r="BE333" s="224"/>
      <c r="BF333" s="227"/>
      <c r="BG333" s="224"/>
      <c r="BH333" s="224"/>
      <c r="BI333" s="224"/>
      <c r="BJ333" s="224"/>
      <c r="BK333" s="224"/>
      <c r="BL333" s="224"/>
      <c r="BM333" s="224"/>
      <c r="BN333" s="224"/>
      <c r="BO333" s="224"/>
      <c r="BP333" s="224"/>
      <c r="BQ333" s="224"/>
      <c r="BR333" s="224"/>
      <c r="BS333" s="228"/>
      <c r="BT333" s="224"/>
      <c r="BU333" s="229"/>
      <c r="BV333" s="223"/>
      <c r="BW333" s="224"/>
      <c r="BX333" s="224"/>
      <c r="BY333" s="224"/>
      <c r="BZ333"/>
      <c r="CA333" s="229"/>
      <c r="CB333"/>
      <c r="CC333"/>
      <c r="CD333"/>
    </row>
    <row r="334" spans="1:82" ht="30" x14ac:dyDescent="0.25">
      <c r="A334" s="279">
        <v>706396</v>
      </c>
      <c r="B334" s="280" t="s">
        <v>919</v>
      </c>
      <c r="C334" s="280" t="s">
        <v>200</v>
      </c>
      <c r="D334" s="280" t="s">
        <v>1408</v>
      </c>
      <c r="E334" s="280" t="s">
        <v>184</v>
      </c>
      <c r="F334" s="281">
        <v>35596</v>
      </c>
      <c r="G334" s="280" t="s">
        <v>1306</v>
      </c>
      <c r="H334" s="280" t="s">
        <v>1290</v>
      </c>
      <c r="I334" s="280" t="s">
        <v>262</v>
      </c>
      <c r="J334" s="280" t="s">
        <v>216</v>
      </c>
      <c r="K334" s="279">
        <v>2017</v>
      </c>
      <c r="L334" s="280" t="s">
        <v>1809</v>
      </c>
      <c r="M334" s="280" t="s">
        <v>240</v>
      </c>
      <c r="N334" s="280" t="s">
        <v>240</v>
      </c>
      <c r="O334" s="280" t="str">
        <f>IFERROR(VLOOKUP(A334,'[1]معالجة التسجيل'!A$2:CW$514,101,0),"")</f>
        <v/>
      </c>
      <c r="P334" s="280"/>
      <c r="Q334" s="282">
        <v>0</v>
      </c>
      <c r="R334" s="279">
        <v>0</v>
      </c>
      <c r="S334" s="280" t="s">
        <v>3925</v>
      </c>
      <c r="T334" s="280" t="s">
        <v>2640</v>
      </c>
      <c r="U334" s="280" t="s">
        <v>3189</v>
      </c>
      <c r="V334" s="280" t="s">
        <v>2557</v>
      </c>
      <c r="W334" s="280" t="s">
        <v>240</v>
      </c>
      <c r="X334" s="280" t="s">
        <v>240</v>
      </c>
      <c r="Y334" s="280" t="s">
        <v>240</v>
      </c>
      <c r="Z334" s="280" t="s">
        <v>240</v>
      </c>
      <c r="AA334" s="280" t="s">
        <v>240</v>
      </c>
      <c r="AB334" s="280" t="s">
        <v>240</v>
      </c>
      <c r="AC334" s="280" t="s">
        <v>240</v>
      </c>
      <c r="AD334" s="280" t="s">
        <v>240</v>
      </c>
      <c r="AE334" s="280" t="str">
        <f>IFERROR(VLOOKUP(A334,ورقة4!A$1:AZ$2000,51,0),"")</f>
        <v>م</v>
      </c>
      <c r="AF334" s="280" t="s">
        <v>240</v>
      </c>
      <c r="AG334" s="280" t="s">
        <v>262</v>
      </c>
      <c r="AH334" s="280" t="s">
        <v>240</v>
      </c>
      <c r="AI334" s="280" t="s">
        <v>240</v>
      </c>
      <c r="AJ334" s="279">
        <v>706396</v>
      </c>
      <c r="AP334" s="223"/>
      <c r="AQ334" s="224"/>
      <c r="AR334" s="224"/>
      <c r="AS334" s="224"/>
      <c r="AT334" s="224"/>
      <c r="AU334" s="225"/>
      <c r="AV334" s="224"/>
      <c r="AW334" s="224"/>
      <c r="AX334" s="224"/>
      <c r="AY334" s="224"/>
      <c r="AZ334" s="226"/>
      <c r="BA334" s="224"/>
      <c r="BB334" s="224"/>
      <c r="BC334" s="224"/>
      <c r="BD334" s="224"/>
      <c r="BE334" s="224"/>
      <c r="BF334" s="227"/>
      <c r="BG334" s="224"/>
      <c r="BH334" s="224"/>
      <c r="BI334" s="224"/>
      <c r="BJ334" s="224"/>
      <c r="BK334" s="224"/>
      <c r="BL334" s="224"/>
      <c r="BM334" s="224"/>
      <c r="BN334" s="224"/>
      <c r="BO334" s="224"/>
      <c r="BP334" s="224"/>
      <c r="BQ334" s="224"/>
      <c r="BR334" s="224"/>
      <c r="BS334" s="228"/>
      <c r="BT334" s="224"/>
      <c r="BU334" s="229"/>
      <c r="BV334" s="223"/>
      <c r="BW334" s="224"/>
      <c r="BX334" s="224"/>
      <c r="BY334" s="224"/>
      <c r="BZ334"/>
      <c r="CA334" s="229"/>
      <c r="CB334"/>
      <c r="CC334"/>
      <c r="CD334"/>
    </row>
    <row r="335" spans="1:82" ht="45" x14ac:dyDescent="0.25">
      <c r="A335" s="279">
        <v>706410</v>
      </c>
      <c r="B335" s="280" t="s">
        <v>920</v>
      </c>
      <c r="C335" s="280" t="s">
        <v>380</v>
      </c>
      <c r="D335" s="280" t="s">
        <v>1743</v>
      </c>
      <c r="E335" s="280" t="s">
        <v>184</v>
      </c>
      <c r="F335" s="289">
        <v>30707</v>
      </c>
      <c r="G335" s="280" t="s">
        <v>1744</v>
      </c>
      <c r="H335" s="280" t="s">
        <v>1290</v>
      </c>
      <c r="I335" s="280" t="s">
        <v>239</v>
      </c>
      <c r="J335" s="280" t="s">
        <v>216</v>
      </c>
      <c r="K335" s="290">
        <v>2004</v>
      </c>
      <c r="L335" s="280" t="s">
        <v>227</v>
      </c>
      <c r="M335" s="280" t="s">
        <v>240</v>
      </c>
      <c r="N335" s="280" t="s">
        <v>240</v>
      </c>
      <c r="O335" s="280"/>
      <c r="P335" s="280"/>
      <c r="Q335" s="282">
        <v>0</v>
      </c>
      <c r="R335" s="290">
        <v>0</v>
      </c>
      <c r="S335" s="280" t="s">
        <v>3926</v>
      </c>
      <c r="T335" s="280" t="s">
        <v>3927</v>
      </c>
      <c r="U335" s="280" t="s">
        <v>3928</v>
      </c>
      <c r="V335" s="280" t="s">
        <v>2798</v>
      </c>
      <c r="W335" s="280" t="s">
        <v>240</v>
      </c>
      <c r="X335" s="280" t="s">
        <v>240</v>
      </c>
      <c r="Y335" s="280" t="s">
        <v>240</v>
      </c>
      <c r="Z335" s="280" t="s">
        <v>240</v>
      </c>
      <c r="AA335" s="280" t="s">
        <v>240</v>
      </c>
      <c r="AB335" s="280" t="s">
        <v>240</v>
      </c>
      <c r="AC335" s="280" t="s">
        <v>240</v>
      </c>
      <c r="AD335" s="280" t="s">
        <v>240</v>
      </c>
      <c r="AE335" s="280"/>
      <c r="AF335" s="280" t="s">
        <v>240</v>
      </c>
      <c r="AG335" s="280" t="s">
        <v>466</v>
      </c>
      <c r="AH335" s="280" t="s">
        <v>240</v>
      </c>
      <c r="AI335" s="280" t="s">
        <v>240</v>
      </c>
      <c r="AJ335" s="279">
        <v>706410</v>
      </c>
      <c r="AP335" s="223"/>
      <c r="AQ335" s="224"/>
      <c r="AR335" s="224"/>
      <c r="AS335" s="224"/>
      <c r="AT335" s="224"/>
      <c r="AU335" s="225"/>
      <c r="AV335" s="224"/>
      <c r="AW335" s="224"/>
      <c r="AX335" s="224"/>
      <c r="AY335" s="224"/>
      <c r="AZ335" s="226"/>
      <c r="BA335" s="224"/>
      <c r="BB335" s="219"/>
      <c r="BC335" s="219"/>
      <c r="BD335" s="224"/>
      <c r="BE335" s="224"/>
      <c r="BF335" s="227"/>
      <c r="BG335" s="232"/>
      <c r="BH335" s="224"/>
      <c r="BI335" s="224"/>
      <c r="BJ335" s="224"/>
      <c r="BK335" s="224"/>
      <c r="BL335" s="223"/>
      <c r="BM335" s="224"/>
      <c r="BN335" s="223"/>
      <c r="BO335" s="223"/>
      <c r="BP335" s="223"/>
      <c r="BQ335" s="223"/>
      <c r="BR335" s="223"/>
      <c r="BS335" s="224"/>
      <c r="BT335" s="219"/>
      <c r="BU335" s="229"/>
      <c r="BV335" s="219"/>
      <c r="BW335" s="219"/>
      <c r="BX335" s="224"/>
      <c r="BY335" s="224"/>
      <c r="BZ335" s="230"/>
      <c r="CA335" s="229"/>
      <c r="CB335" s="230"/>
      <c r="CC335" s="230"/>
      <c r="CD335" s="230"/>
    </row>
    <row r="336" spans="1:82" ht="45" x14ac:dyDescent="0.25">
      <c r="A336" s="279">
        <v>706413</v>
      </c>
      <c r="B336" s="280" t="s">
        <v>921</v>
      </c>
      <c r="C336" s="280" t="s">
        <v>415</v>
      </c>
      <c r="D336" s="280" t="s">
        <v>1398</v>
      </c>
      <c r="E336" s="280" t="s">
        <v>184</v>
      </c>
      <c r="F336" s="281">
        <v>31778</v>
      </c>
      <c r="G336" s="280" t="s">
        <v>1572</v>
      </c>
      <c r="H336" s="280" t="s">
        <v>1290</v>
      </c>
      <c r="I336" s="280" t="s">
        <v>261</v>
      </c>
      <c r="J336" s="280" t="s">
        <v>216</v>
      </c>
      <c r="K336" s="279">
        <v>2012</v>
      </c>
      <c r="L336" s="280" t="s">
        <v>227</v>
      </c>
      <c r="M336" s="280" t="s">
        <v>240</v>
      </c>
      <c r="N336" s="280" t="s">
        <v>240</v>
      </c>
      <c r="O336" s="280"/>
      <c r="P336" s="280"/>
      <c r="Q336" s="282">
        <v>0</v>
      </c>
      <c r="R336" s="279">
        <v>0</v>
      </c>
      <c r="S336" s="280" t="s">
        <v>3929</v>
      </c>
      <c r="T336" s="280" t="s">
        <v>3930</v>
      </c>
      <c r="U336" s="280" t="s">
        <v>3105</v>
      </c>
      <c r="V336" s="280" t="s">
        <v>3931</v>
      </c>
      <c r="W336" s="280" t="s">
        <v>240</v>
      </c>
      <c r="X336" s="280" t="s">
        <v>240</v>
      </c>
      <c r="Y336" s="280" t="s">
        <v>240</v>
      </c>
      <c r="Z336" s="280" t="s">
        <v>240</v>
      </c>
      <c r="AA336" s="280" t="s">
        <v>240</v>
      </c>
      <c r="AB336" s="280" t="s">
        <v>240</v>
      </c>
      <c r="AC336" s="280" t="s">
        <v>240</v>
      </c>
      <c r="AD336" s="280" t="s">
        <v>240</v>
      </c>
      <c r="AE336" s="280"/>
      <c r="AF336" s="280" t="s">
        <v>240</v>
      </c>
      <c r="AG336" s="280" t="s">
        <v>261</v>
      </c>
      <c r="AH336" s="280" t="s">
        <v>240</v>
      </c>
      <c r="AI336" s="280" t="s">
        <v>240</v>
      </c>
      <c r="AJ336" s="279">
        <v>706413</v>
      </c>
      <c r="AP336" s="223"/>
      <c r="AQ336" s="224"/>
      <c r="AR336" s="224"/>
      <c r="AS336" s="224"/>
      <c r="AT336" s="224"/>
      <c r="AU336" s="227"/>
      <c r="AV336" s="224"/>
      <c r="AW336" s="224"/>
      <c r="AX336" s="224"/>
      <c r="AY336" s="224"/>
      <c r="AZ336" s="227"/>
      <c r="BA336" s="224"/>
      <c r="BB336" s="224"/>
      <c r="BC336" s="224"/>
      <c r="BD336" s="224"/>
      <c r="BE336" s="224"/>
      <c r="BF336" s="227"/>
      <c r="BG336" s="224"/>
      <c r="BH336" s="224"/>
      <c r="BI336" s="224"/>
      <c r="BJ336" s="224"/>
      <c r="BK336" s="224"/>
      <c r="BL336" s="224"/>
      <c r="BM336" s="224"/>
      <c r="BN336" s="224"/>
      <c r="BO336" s="224"/>
      <c r="BP336" s="224"/>
      <c r="BQ336" s="224"/>
      <c r="BR336" s="224"/>
      <c r="BS336" s="228"/>
      <c r="BT336" s="224"/>
      <c r="BU336" s="229"/>
      <c r="BV336" s="223"/>
      <c r="BW336" s="224"/>
      <c r="BX336" s="224"/>
      <c r="BY336" s="224"/>
      <c r="BZ336"/>
      <c r="CA336" s="229"/>
      <c r="CB336"/>
      <c r="CC336"/>
      <c r="CD336"/>
    </row>
    <row r="337" spans="1:82" ht="30" x14ac:dyDescent="0.25">
      <c r="A337" s="279">
        <v>706416</v>
      </c>
      <c r="B337" s="280" t="s">
        <v>1098</v>
      </c>
      <c r="C337" s="280" t="s">
        <v>278</v>
      </c>
      <c r="D337" s="280" t="s">
        <v>1841</v>
      </c>
      <c r="E337" s="280" t="s">
        <v>184</v>
      </c>
      <c r="F337" s="281">
        <v>36080</v>
      </c>
      <c r="G337" s="280" t="s">
        <v>213</v>
      </c>
      <c r="H337" s="280" t="s">
        <v>1318</v>
      </c>
      <c r="I337" s="280" t="s">
        <v>263</v>
      </c>
      <c r="J337" s="280" t="s">
        <v>214</v>
      </c>
      <c r="K337" s="279">
        <v>2016</v>
      </c>
      <c r="L337" s="280" t="s">
        <v>213</v>
      </c>
      <c r="M337" s="280" t="s">
        <v>240</v>
      </c>
      <c r="N337" s="280" t="s">
        <v>240</v>
      </c>
      <c r="O337" s="280"/>
      <c r="P337" s="280"/>
      <c r="Q337" s="282">
        <v>0</v>
      </c>
      <c r="R337" s="279">
        <v>0</v>
      </c>
      <c r="S337" s="280" t="s">
        <v>3932</v>
      </c>
      <c r="T337" s="280" t="s">
        <v>3521</v>
      </c>
      <c r="U337" s="280" t="s">
        <v>3933</v>
      </c>
      <c r="V337" s="280" t="s">
        <v>3514</v>
      </c>
      <c r="W337" s="280" t="s">
        <v>240</v>
      </c>
      <c r="X337" s="280" t="s">
        <v>240</v>
      </c>
      <c r="Y337" s="280" t="s">
        <v>240</v>
      </c>
      <c r="Z337" s="280" t="s">
        <v>240</v>
      </c>
      <c r="AA337" s="280" t="s">
        <v>240</v>
      </c>
      <c r="AB337" s="280" t="s">
        <v>240</v>
      </c>
      <c r="AC337" s="280" t="s">
        <v>240</v>
      </c>
      <c r="AD337" s="280" t="s">
        <v>240</v>
      </c>
      <c r="AE337" s="280"/>
      <c r="AF337" s="280" t="s">
        <v>240</v>
      </c>
      <c r="AG337" s="280" t="s">
        <v>239</v>
      </c>
      <c r="AH337" s="280" t="s">
        <v>240</v>
      </c>
      <c r="AI337" s="280" t="s">
        <v>5192</v>
      </c>
      <c r="AJ337" s="279">
        <v>706416</v>
      </c>
      <c r="AP337" s="223"/>
      <c r="AQ337" s="224"/>
      <c r="AR337" s="224"/>
      <c r="AS337" s="224"/>
      <c r="AT337" s="224"/>
      <c r="AU337" s="225"/>
      <c r="AV337" s="224"/>
      <c r="AW337" s="224"/>
      <c r="AX337" s="224"/>
      <c r="AY337" s="224"/>
      <c r="AZ337" s="226"/>
      <c r="BA337" s="224"/>
      <c r="BB337" s="219"/>
      <c r="BC337" s="219"/>
      <c r="BD337" s="224"/>
      <c r="BE337" s="224"/>
      <c r="BF337" s="227"/>
      <c r="BG337" s="232"/>
      <c r="BH337" s="224"/>
      <c r="BI337" s="224"/>
      <c r="BJ337" s="224"/>
      <c r="BK337" s="224"/>
      <c r="BL337" s="223"/>
      <c r="BM337" s="224"/>
      <c r="BN337" s="223"/>
      <c r="BO337" s="223"/>
      <c r="BP337" s="223"/>
      <c r="BQ337" s="223"/>
      <c r="BR337" s="223"/>
      <c r="BS337" s="224"/>
      <c r="BT337" s="219"/>
      <c r="BU337" s="229"/>
      <c r="BV337" s="219"/>
      <c r="BW337" s="219"/>
      <c r="BX337" s="224"/>
      <c r="BY337" s="224"/>
      <c r="BZ337" s="230"/>
      <c r="CA337" s="229"/>
      <c r="CB337" s="230"/>
      <c r="CC337" s="230"/>
      <c r="CD337" s="230"/>
    </row>
    <row r="338" spans="1:82" ht="30" x14ac:dyDescent="0.25">
      <c r="A338" s="279">
        <v>706418</v>
      </c>
      <c r="B338" s="280" t="s">
        <v>1099</v>
      </c>
      <c r="C338" s="280" t="s">
        <v>80</v>
      </c>
      <c r="D338" s="280" t="s">
        <v>1424</v>
      </c>
      <c r="E338" s="280" t="s">
        <v>240</v>
      </c>
      <c r="F338" s="282"/>
      <c r="G338" s="280" t="s">
        <v>240</v>
      </c>
      <c r="H338" s="280" t="s">
        <v>240</v>
      </c>
      <c r="I338" s="280" t="s">
        <v>262</v>
      </c>
      <c r="J338" s="280" t="s">
        <v>240</v>
      </c>
      <c r="K338" s="282"/>
      <c r="L338" s="280" t="s">
        <v>240</v>
      </c>
      <c r="M338" s="280" t="s">
        <v>240</v>
      </c>
      <c r="N338" s="280" t="s">
        <v>240</v>
      </c>
      <c r="O338" s="280" t="str">
        <f>IFERROR(VLOOKUP(A338,'[1]معالجة التسجيل'!A$2:CW$514,101,0),"")</f>
        <v/>
      </c>
      <c r="P338" s="280"/>
      <c r="Q338" s="282">
        <v>0</v>
      </c>
      <c r="R338" s="282"/>
      <c r="S338" s="280" t="s">
        <v>240</v>
      </c>
      <c r="T338" s="280" t="s">
        <v>240</v>
      </c>
      <c r="U338" s="280" t="s">
        <v>240</v>
      </c>
      <c r="V338" s="280" t="s">
        <v>240</v>
      </c>
      <c r="W338" s="280" t="s">
        <v>240</v>
      </c>
      <c r="X338" s="280" t="s">
        <v>240</v>
      </c>
      <c r="Y338" s="280" t="s">
        <v>240</v>
      </c>
      <c r="Z338" s="280" t="s">
        <v>240</v>
      </c>
      <c r="AA338" s="280" t="s">
        <v>2044</v>
      </c>
      <c r="AB338" s="280" t="s">
        <v>2044</v>
      </c>
      <c r="AC338" s="280" t="s">
        <v>2044</v>
      </c>
      <c r="AD338" s="280" t="s">
        <v>240</v>
      </c>
      <c r="AE338" s="280" t="str">
        <f>IFERROR(VLOOKUP(A338,ورقة4!A$1:AZ$2000,51,0),"")</f>
        <v>م</v>
      </c>
      <c r="AF338" s="280" t="s">
        <v>2044</v>
      </c>
      <c r="AG338" s="280" t="s">
        <v>262</v>
      </c>
      <c r="AH338" s="280" t="s">
        <v>5190</v>
      </c>
      <c r="AI338" s="280" t="s">
        <v>240</v>
      </c>
      <c r="AJ338" s="279">
        <v>706418</v>
      </c>
      <c r="AP338" s="223"/>
      <c r="AQ338" s="224"/>
      <c r="AR338" s="224"/>
      <c r="AS338" s="224"/>
      <c r="AT338" s="224"/>
      <c r="AU338" s="227"/>
      <c r="AV338" s="224"/>
      <c r="AW338" s="224"/>
      <c r="AX338" s="224"/>
      <c r="AY338" s="224"/>
      <c r="AZ338" s="227"/>
      <c r="BA338" s="224"/>
      <c r="BB338" s="224"/>
      <c r="BC338" s="224"/>
      <c r="BD338" s="224"/>
      <c r="BE338" s="224"/>
      <c r="BF338" s="227"/>
      <c r="BG338" s="224"/>
      <c r="BH338" s="224"/>
      <c r="BI338" s="224"/>
      <c r="BJ338" s="224"/>
      <c r="BK338" s="224"/>
      <c r="BL338" s="224"/>
      <c r="BM338" s="224"/>
      <c r="BN338" s="224"/>
      <c r="BO338" s="224"/>
      <c r="BP338" s="224"/>
      <c r="BQ338" s="224"/>
      <c r="BR338" s="224"/>
      <c r="BS338" s="228"/>
      <c r="BT338" s="224"/>
      <c r="BU338" s="229"/>
      <c r="BV338" s="223"/>
      <c r="BW338" s="224"/>
      <c r="BX338" s="224"/>
      <c r="BY338" s="224"/>
      <c r="BZ338"/>
      <c r="CA338" s="229"/>
      <c r="CB338"/>
      <c r="CC338"/>
      <c r="CD338"/>
    </row>
    <row r="339" spans="1:82" ht="75" x14ac:dyDescent="0.25">
      <c r="A339" s="279">
        <v>706426</v>
      </c>
      <c r="B339" s="280" t="s">
        <v>684</v>
      </c>
      <c r="C339" s="280" t="s">
        <v>685</v>
      </c>
      <c r="D339" s="280" t="s">
        <v>1420</v>
      </c>
      <c r="E339" s="280" t="s">
        <v>184</v>
      </c>
      <c r="F339" s="281">
        <v>29596</v>
      </c>
      <c r="G339" s="280" t="s">
        <v>1573</v>
      </c>
      <c r="H339" s="280" t="s">
        <v>1290</v>
      </c>
      <c r="I339" s="280" t="s">
        <v>261</v>
      </c>
      <c r="J339" s="280" t="s">
        <v>216</v>
      </c>
      <c r="K339" s="279">
        <v>2015</v>
      </c>
      <c r="L339" s="280" t="s">
        <v>215</v>
      </c>
      <c r="M339" s="280" t="s">
        <v>240</v>
      </c>
      <c r="N339" s="280" t="s">
        <v>240</v>
      </c>
      <c r="O339" s="280"/>
      <c r="P339" s="280"/>
      <c r="Q339" s="282">
        <v>0</v>
      </c>
      <c r="R339" s="282"/>
      <c r="S339" s="280" t="s">
        <v>3934</v>
      </c>
      <c r="T339" s="280" t="s">
        <v>3935</v>
      </c>
      <c r="U339" s="280" t="s">
        <v>3528</v>
      </c>
      <c r="V339" s="280" t="s">
        <v>3936</v>
      </c>
      <c r="W339" s="280" t="s">
        <v>240</v>
      </c>
      <c r="X339" s="280" t="s">
        <v>240</v>
      </c>
      <c r="Y339" s="280" t="s">
        <v>240</v>
      </c>
      <c r="Z339" s="280" t="s">
        <v>240</v>
      </c>
      <c r="AA339" s="280" t="s">
        <v>240</v>
      </c>
      <c r="AB339" s="280" t="s">
        <v>240</v>
      </c>
      <c r="AC339" s="280" t="s">
        <v>240</v>
      </c>
      <c r="AD339" s="280" t="s">
        <v>4495</v>
      </c>
      <c r="AE339" s="280"/>
      <c r="AF339" s="280" t="s">
        <v>240</v>
      </c>
      <c r="AG339" s="280" t="s">
        <v>467</v>
      </c>
      <c r="AH339" s="280" t="s">
        <v>5190</v>
      </c>
      <c r="AI339" s="280" t="s">
        <v>5197</v>
      </c>
      <c r="AJ339" s="279">
        <v>706426</v>
      </c>
      <c r="AP339" s="223"/>
      <c r="AQ339" s="224"/>
      <c r="AR339" s="224"/>
      <c r="AS339" s="224"/>
      <c r="AT339" s="224"/>
      <c r="AU339" s="225"/>
      <c r="AV339" s="224"/>
      <c r="AW339" s="224"/>
      <c r="AX339" s="224"/>
      <c r="AY339" s="224"/>
      <c r="AZ339" s="226"/>
      <c r="BA339" s="224"/>
      <c r="BB339" s="219"/>
      <c r="BC339" s="219"/>
      <c r="BD339" s="224"/>
      <c r="BE339" s="224"/>
      <c r="BF339" s="227"/>
      <c r="BG339" s="232"/>
      <c r="BH339" s="224"/>
      <c r="BI339" s="224"/>
      <c r="BJ339" s="224"/>
      <c r="BK339" s="224"/>
      <c r="BL339" s="223"/>
      <c r="BM339" s="224"/>
      <c r="BN339" s="223"/>
      <c r="BO339" s="223"/>
      <c r="BP339" s="223"/>
      <c r="BQ339" s="223"/>
      <c r="BR339" s="223"/>
      <c r="BS339" s="224"/>
      <c r="BT339" s="219"/>
      <c r="BU339" s="229"/>
      <c r="BV339" s="219"/>
      <c r="BW339" s="219"/>
      <c r="BX339" s="224"/>
      <c r="BY339" s="224"/>
      <c r="BZ339" s="230"/>
      <c r="CA339" s="229"/>
      <c r="CB339" s="230"/>
      <c r="CC339" s="230"/>
      <c r="CD339" s="230"/>
    </row>
    <row r="340" spans="1:82" ht="30" x14ac:dyDescent="0.25">
      <c r="A340" s="279">
        <v>706430</v>
      </c>
      <c r="B340" s="280" t="s">
        <v>1100</v>
      </c>
      <c r="C340" s="280" t="s">
        <v>267</v>
      </c>
      <c r="D340" s="280" t="s">
        <v>1424</v>
      </c>
      <c r="E340" s="280" t="s">
        <v>184</v>
      </c>
      <c r="F340" s="289">
        <v>27407</v>
      </c>
      <c r="G340" s="280" t="s">
        <v>213</v>
      </c>
      <c r="H340" s="280" t="s">
        <v>1290</v>
      </c>
      <c r="I340" s="280" t="s">
        <v>261</v>
      </c>
      <c r="J340" s="280" t="s">
        <v>216</v>
      </c>
      <c r="K340" s="290">
        <v>2005</v>
      </c>
      <c r="L340" s="280" t="s">
        <v>213</v>
      </c>
      <c r="M340" s="280" t="s">
        <v>240</v>
      </c>
      <c r="N340" s="280" t="s">
        <v>240</v>
      </c>
      <c r="O340" s="280"/>
      <c r="P340" s="280"/>
      <c r="Q340" s="282">
        <v>0</v>
      </c>
      <c r="R340" s="290">
        <v>0</v>
      </c>
      <c r="S340" s="280" t="s">
        <v>3937</v>
      </c>
      <c r="T340" s="280" t="s">
        <v>3938</v>
      </c>
      <c r="U340" s="280" t="s">
        <v>3939</v>
      </c>
      <c r="V340" s="280" t="s">
        <v>2531</v>
      </c>
      <c r="W340" s="280" t="s">
        <v>240</v>
      </c>
      <c r="X340" s="280" t="s">
        <v>240</v>
      </c>
      <c r="Y340" s="280" t="s">
        <v>240</v>
      </c>
      <c r="Z340" s="280" t="s">
        <v>240</v>
      </c>
      <c r="AA340" s="280" t="s">
        <v>240</v>
      </c>
      <c r="AB340" s="280" t="s">
        <v>240</v>
      </c>
      <c r="AC340" s="280" t="s">
        <v>240</v>
      </c>
      <c r="AD340" s="280" t="s">
        <v>240</v>
      </c>
      <c r="AE340" s="280"/>
      <c r="AF340" s="280" t="s">
        <v>240</v>
      </c>
      <c r="AG340" s="280" t="s">
        <v>261</v>
      </c>
      <c r="AH340" s="280" t="s">
        <v>5190</v>
      </c>
      <c r="AI340" s="280" t="s">
        <v>240</v>
      </c>
      <c r="AJ340" s="279">
        <v>706430</v>
      </c>
      <c r="AP340" s="223"/>
      <c r="AQ340" s="224"/>
      <c r="AR340" s="224"/>
      <c r="AS340" s="224"/>
      <c r="AT340" s="224"/>
      <c r="AU340" s="225"/>
      <c r="AV340" s="224"/>
      <c r="AW340" s="224"/>
      <c r="AX340" s="224"/>
      <c r="AY340" s="224"/>
      <c r="AZ340" s="226"/>
      <c r="BA340" s="224"/>
      <c r="BB340" s="224"/>
      <c r="BC340" s="224"/>
      <c r="BD340" s="224"/>
      <c r="BE340" s="224"/>
      <c r="BF340" s="227"/>
      <c r="BG340" s="224"/>
      <c r="BH340" s="224"/>
      <c r="BI340" s="224"/>
      <c r="BJ340" s="224"/>
      <c r="BK340" s="224"/>
      <c r="BL340" s="224"/>
      <c r="BM340" s="224"/>
      <c r="BN340" s="224"/>
      <c r="BO340" s="224"/>
      <c r="BP340" s="224"/>
      <c r="BQ340" s="224"/>
      <c r="BR340" s="224"/>
      <c r="BS340" s="228"/>
      <c r="BT340" s="224"/>
      <c r="BU340" s="229"/>
      <c r="BV340" s="223"/>
      <c r="BW340" s="224"/>
      <c r="BX340" s="224"/>
      <c r="BY340" s="224"/>
      <c r="BZ340"/>
      <c r="CA340" s="229"/>
      <c r="CB340"/>
      <c r="CC340"/>
      <c r="CD340"/>
    </row>
    <row r="341" spans="1:82" ht="30" x14ac:dyDescent="0.25">
      <c r="A341" s="279">
        <v>706431</v>
      </c>
      <c r="B341" s="280" t="s">
        <v>746</v>
      </c>
      <c r="C341" s="280" t="s">
        <v>747</v>
      </c>
      <c r="D341" s="280" t="s">
        <v>240</v>
      </c>
      <c r="E341" s="280" t="s">
        <v>240</v>
      </c>
      <c r="F341" s="288"/>
      <c r="G341" s="280" t="s">
        <v>240</v>
      </c>
      <c r="H341" s="280" t="s">
        <v>240</v>
      </c>
      <c r="I341" s="280" t="s">
        <v>261</v>
      </c>
      <c r="J341" s="280" t="s">
        <v>240</v>
      </c>
      <c r="K341" s="288"/>
      <c r="L341" s="280" t="s">
        <v>240</v>
      </c>
      <c r="M341" s="280" t="s">
        <v>240</v>
      </c>
      <c r="N341" s="280" t="s">
        <v>240</v>
      </c>
      <c r="O341" s="280" t="str">
        <f>IFERROR(VLOOKUP(A341,'[1]معالجة التسجيل'!A$2:CW$514,101,0),"")</f>
        <v/>
      </c>
      <c r="P341" s="280"/>
      <c r="Q341" s="282">
        <v>0</v>
      </c>
      <c r="R341" s="288"/>
      <c r="S341" s="280" t="s">
        <v>240</v>
      </c>
      <c r="T341" s="280" t="s">
        <v>240</v>
      </c>
      <c r="U341" s="280" t="s">
        <v>240</v>
      </c>
      <c r="V341" s="280" t="s">
        <v>240</v>
      </c>
      <c r="W341" s="280" t="s">
        <v>240</v>
      </c>
      <c r="X341" s="280" t="s">
        <v>240</v>
      </c>
      <c r="Y341" s="280" t="s">
        <v>240</v>
      </c>
      <c r="Z341" s="280" t="s">
        <v>2044</v>
      </c>
      <c r="AA341" s="280" t="s">
        <v>2044</v>
      </c>
      <c r="AB341" s="280" t="s">
        <v>2044</v>
      </c>
      <c r="AC341" s="280" t="s">
        <v>2044</v>
      </c>
      <c r="AD341" s="280" t="s">
        <v>240</v>
      </c>
      <c r="AE341" s="280" t="str">
        <f>IFERROR(VLOOKUP(A341,ورقة4!A$1:AZ$2000,51,0),"")</f>
        <v>م</v>
      </c>
      <c r="AF341" s="280" t="s">
        <v>2044</v>
      </c>
      <c r="AG341" s="280" t="s">
        <v>261</v>
      </c>
      <c r="AH341" s="280" t="s">
        <v>5190</v>
      </c>
      <c r="AI341" s="280" t="s">
        <v>240</v>
      </c>
      <c r="AJ341" s="279">
        <v>706431</v>
      </c>
      <c r="AP341" s="223"/>
      <c r="AQ341" s="224"/>
      <c r="AR341" s="224"/>
      <c r="AS341" s="224"/>
      <c r="AT341" s="224"/>
      <c r="AU341" s="227"/>
      <c r="AV341" s="224"/>
      <c r="AW341" s="224"/>
      <c r="AX341" s="224"/>
      <c r="AY341" s="224"/>
      <c r="AZ341" s="227"/>
      <c r="BA341" s="224"/>
      <c r="BB341" s="224"/>
      <c r="BC341" s="224"/>
      <c r="BD341" s="224"/>
      <c r="BE341" s="224"/>
      <c r="BF341" s="227"/>
      <c r="BG341" s="224"/>
      <c r="BH341" s="224"/>
      <c r="BI341" s="224"/>
      <c r="BJ341" s="224"/>
      <c r="BK341" s="224"/>
      <c r="BL341" s="224"/>
      <c r="BM341" s="224"/>
      <c r="BN341" s="224"/>
      <c r="BO341" s="224"/>
      <c r="BP341" s="224"/>
      <c r="BQ341" s="224"/>
      <c r="BR341" s="224"/>
      <c r="BS341" s="228"/>
      <c r="BT341" s="224"/>
      <c r="BU341" s="229"/>
      <c r="BV341" s="223"/>
      <c r="BW341" s="224"/>
      <c r="BX341" s="224"/>
      <c r="BY341" s="224"/>
      <c r="BZ341"/>
      <c r="CA341" s="229"/>
      <c r="CB341"/>
      <c r="CC341"/>
      <c r="CD341"/>
    </row>
    <row r="342" spans="1:82" ht="75" x14ac:dyDescent="0.25">
      <c r="A342" s="279">
        <v>706433</v>
      </c>
      <c r="B342" s="280" t="s">
        <v>1101</v>
      </c>
      <c r="C342" s="280" t="s">
        <v>138</v>
      </c>
      <c r="D342" s="280" t="s">
        <v>2451</v>
      </c>
      <c r="E342" s="280" t="s">
        <v>184</v>
      </c>
      <c r="F342" s="281">
        <v>33240</v>
      </c>
      <c r="G342" s="280" t="s">
        <v>2387</v>
      </c>
      <c r="H342" s="280" t="s">
        <v>1290</v>
      </c>
      <c r="I342" s="280" t="s">
        <v>261</v>
      </c>
      <c r="J342" s="280" t="s">
        <v>216</v>
      </c>
      <c r="K342" s="279">
        <v>2008</v>
      </c>
      <c r="L342" s="280" t="s">
        <v>215</v>
      </c>
      <c r="M342" s="280" t="s">
        <v>240</v>
      </c>
      <c r="N342" s="280" t="s">
        <v>240</v>
      </c>
      <c r="O342" s="280"/>
      <c r="P342" s="280"/>
      <c r="Q342" s="282">
        <v>0</v>
      </c>
      <c r="R342" s="290">
        <v>0</v>
      </c>
      <c r="S342" s="280" t="s">
        <v>4517</v>
      </c>
      <c r="T342" s="280" t="s">
        <v>3897</v>
      </c>
      <c r="U342" s="280" t="s">
        <v>4518</v>
      </c>
      <c r="V342" s="280" t="s">
        <v>4519</v>
      </c>
      <c r="W342" s="280" t="s">
        <v>240</v>
      </c>
      <c r="X342" s="280" t="s">
        <v>240</v>
      </c>
      <c r="Y342" s="280" t="s">
        <v>240</v>
      </c>
      <c r="Z342" s="280" t="s">
        <v>240</v>
      </c>
      <c r="AA342" s="280" t="s">
        <v>240</v>
      </c>
      <c r="AB342" s="280" t="s">
        <v>240</v>
      </c>
      <c r="AC342" s="280" t="s">
        <v>240</v>
      </c>
      <c r="AD342" s="280" t="s">
        <v>4495</v>
      </c>
      <c r="AE342" s="280"/>
      <c r="AF342" s="280" t="s">
        <v>240</v>
      </c>
      <c r="AG342" s="280" t="s">
        <v>467</v>
      </c>
      <c r="AH342" s="280" t="s">
        <v>5190</v>
      </c>
      <c r="AI342" s="280" t="s">
        <v>5197</v>
      </c>
      <c r="AJ342" s="279">
        <v>706433</v>
      </c>
      <c r="AP342" s="223"/>
      <c r="AQ342" s="224"/>
      <c r="AR342" s="224"/>
      <c r="AS342" s="224"/>
      <c r="AT342" s="224"/>
      <c r="AU342" s="225"/>
      <c r="AV342" s="224"/>
      <c r="AW342" s="224"/>
      <c r="AX342" s="224"/>
      <c r="AY342" s="224"/>
      <c r="AZ342" s="226"/>
      <c r="BA342" s="224"/>
      <c r="BB342" s="224"/>
      <c r="BC342" s="224"/>
      <c r="BD342" s="224"/>
      <c r="BE342" s="224"/>
      <c r="BF342" s="227"/>
      <c r="BG342" s="224"/>
      <c r="BH342" s="224"/>
      <c r="BI342" s="224"/>
      <c r="BJ342" s="224"/>
      <c r="BK342" s="224"/>
      <c r="BL342" s="224"/>
      <c r="BM342" s="224"/>
      <c r="BN342" s="224"/>
      <c r="BO342" s="224"/>
      <c r="BP342" s="224"/>
      <c r="BQ342" s="224"/>
      <c r="BR342" s="224"/>
      <c r="BS342" s="228"/>
      <c r="BT342" s="224"/>
      <c r="BU342" s="229"/>
      <c r="BV342" s="223"/>
      <c r="BW342" s="224"/>
      <c r="BX342" s="224"/>
      <c r="BY342" s="224"/>
      <c r="BZ342"/>
      <c r="CA342" s="229"/>
      <c r="CB342"/>
      <c r="CC342"/>
      <c r="CD342"/>
    </row>
    <row r="343" spans="1:82" ht="30" x14ac:dyDescent="0.25">
      <c r="A343" s="279">
        <v>706439</v>
      </c>
      <c r="B343" s="280" t="s">
        <v>748</v>
      </c>
      <c r="C343" s="280" t="s">
        <v>72</v>
      </c>
      <c r="D343" s="280" t="s">
        <v>1574</v>
      </c>
      <c r="E343" s="280" t="s">
        <v>183</v>
      </c>
      <c r="F343" s="281">
        <v>30842</v>
      </c>
      <c r="G343" s="280" t="s">
        <v>213</v>
      </c>
      <c r="H343" s="280" t="s">
        <v>1290</v>
      </c>
      <c r="I343" s="280" t="s">
        <v>262</v>
      </c>
      <c r="J343" s="280" t="s">
        <v>214</v>
      </c>
      <c r="K343" s="279">
        <v>2002</v>
      </c>
      <c r="L343" s="280" t="s">
        <v>213</v>
      </c>
      <c r="M343" s="280" t="s">
        <v>240</v>
      </c>
      <c r="N343" s="280" t="s">
        <v>240</v>
      </c>
      <c r="O343" s="280"/>
      <c r="P343" s="280"/>
      <c r="Q343" s="282">
        <v>0</v>
      </c>
      <c r="R343" s="288"/>
      <c r="S343" s="280" t="s">
        <v>3940</v>
      </c>
      <c r="T343" s="280" t="s">
        <v>2563</v>
      </c>
      <c r="U343" s="280" t="s">
        <v>3528</v>
      </c>
      <c r="V343" s="280" t="s">
        <v>2531</v>
      </c>
      <c r="W343" s="280" t="s">
        <v>240</v>
      </c>
      <c r="X343" s="280" t="s">
        <v>240</v>
      </c>
      <c r="Y343" s="280" t="s">
        <v>240</v>
      </c>
      <c r="Z343" s="280" t="s">
        <v>240</v>
      </c>
      <c r="AA343" s="280" t="s">
        <v>240</v>
      </c>
      <c r="AB343" s="280" t="s">
        <v>240</v>
      </c>
      <c r="AC343" s="280" t="s">
        <v>240</v>
      </c>
      <c r="AD343" s="280" t="s">
        <v>240</v>
      </c>
      <c r="AE343" s="280"/>
      <c r="AF343" s="280" t="s">
        <v>240</v>
      </c>
      <c r="AG343" s="280" t="s">
        <v>468</v>
      </c>
      <c r="AH343" s="280" t="s">
        <v>240</v>
      </c>
      <c r="AI343" s="280" t="s">
        <v>5194</v>
      </c>
      <c r="AJ343" s="279">
        <v>706439</v>
      </c>
      <c r="AP343" s="223"/>
      <c r="AQ343" s="224"/>
      <c r="AR343" s="224"/>
      <c r="AS343" s="224"/>
      <c r="AT343" s="224"/>
      <c r="AU343" s="232"/>
      <c r="AV343" s="224"/>
      <c r="AW343" s="224"/>
      <c r="AX343" s="224"/>
      <c r="AY343" s="224"/>
      <c r="AZ343" s="232"/>
      <c r="BA343" s="224"/>
      <c r="BB343" s="224"/>
      <c r="BC343" s="224"/>
      <c r="BD343" s="224"/>
      <c r="BE343" s="224"/>
      <c r="BF343" s="227"/>
      <c r="BG343" s="224"/>
      <c r="BH343" s="224"/>
      <c r="BI343" s="224"/>
      <c r="BJ343" s="224"/>
      <c r="BK343" s="224"/>
      <c r="BL343" s="224"/>
      <c r="BM343" s="224"/>
      <c r="BN343" s="224"/>
      <c r="BO343" s="224"/>
      <c r="BP343" s="224"/>
      <c r="BQ343" s="224"/>
      <c r="BR343" s="224"/>
      <c r="BS343" s="228"/>
      <c r="BT343" s="224"/>
      <c r="BU343" s="229"/>
      <c r="BV343" s="223"/>
      <c r="BW343" s="224"/>
      <c r="BX343" s="224"/>
      <c r="BY343" s="224"/>
      <c r="BZ343"/>
      <c r="CA343" s="229"/>
      <c r="CB343"/>
      <c r="CC343"/>
      <c r="CD343"/>
    </row>
    <row r="344" spans="1:82" ht="45" x14ac:dyDescent="0.25">
      <c r="A344" s="279">
        <v>706456</v>
      </c>
      <c r="B344" s="280" t="s">
        <v>528</v>
      </c>
      <c r="C344" s="280" t="s">
        <v>529</v>
      </c>
      <c r="D344" s="280" t="s">
        <v>1506</v>
      </c>
      <c r="E344" s="280" t="s">
        <v>183</v>
      </c>
      <c r="F344" s="281">
        <v>30989</v>
      </c>
      <c r="G344" s="280" t="s">
        <v>213</v>
      </c>
      <c r="H344" s="280" t="s">
        <v>1290</v>
      </c>
      <c r="I344" s="280" t="s">
        <v>468</v>
      </c>
      <c r="J344" s="280" t="s">
        <v>216</v>
      </c>
      <c r="K344" s="279">
        <v>2003</v>
      </c>
      <c r="L344" s="280" t="s">
        <v>213</v>
      </c>
      <c r="M344" s="280" t="s">
        <v>240</v>
      </c>
      <c r="N344" s="280" t="s">
        <v>240</v>
      </c>
      <c r="O344" s="280"/>
      <c r="P344" s="280"/>
      <c r="Q344" s="282">
        <v>0</v>
      </c>
      <c r="R344" s="288"/>
      <c r="S344" s="280" t="s">
        <v>3941</v>
      </c>
      <c r="T344" s="280" t="s">
        <v>3942</v>
      </c>
      <c r="U344" s="280" t="s">
        <v>3943</v>
      </c>
      <c r="V344" s="280" t="s">
        <v>3514</v>
      </c>
      <c r="W344" s="280" t="s">
        <v>240</v>
      </c>
      <c r="X344" s="280" t="s">
        <v>240</v>
      </c>
      <c r="Y344" s="280" t="s">
        <v>240</v>
      </c>
      <c r="Z344" s="280" t="s">
        <v>240</v>
      </c>
      <c r="AA344" s="280" t="s">
        <v>240</v>
      </c>
      <c r="AB344" s="280" t="s">
        <v>240</v>
      </c>
      <c r="AC344" s="280" t="s">
        <v>240</v>
      </c>
      <c r="AD344" s="280" t="s">
        <v>240</v>
      </c>
      <c r="AE344" s="280"/>
      <c r="AF344" s="280" t="s">
        <v>240</v>
      </c>
      <c r="AG344" s="280" t="s">
        <v>263</v>
      </c>
      <c r="AH344" s="280" t="s">
        <v>240</v>
      </c>
      <c r="AI344" s="280" t="s">
        <v>240</v>
      </c>
      <c r="AJ344" s="279">
        <v>706456</v>
      </c>
      <c r="AP344" s="223"/>
      <c r="AQ344" s="224"/>
      <c r="AR344" s="224"/>
      <c r="AS344" s="224"/>
      <c r="AT344" s="224"/>
      <c r="AU344" s="225"/>
      <c r="AV344" s="224"/>
      <c r="AW344" s="224"/>
      <c r="AX344" s="224"/>
      <c r="AY344" s="224"/>
      <c r="AZ344" s="226"/>
      <c r="BA344" s="224"/>
      <c r="BB344" s="224"/>
      <c r="BC344" s="224"/>
      <c r="BD344" s="224"/>
      <c r="BE344" s="224"/>
      <c r="BF344" s="227"/>
      <c r="BG344" s="224"/>
      <c r="BH344" s="224"/>
      <c r="BI344" s="224"/>
      <c r="BJ344" s="224"/>
      <c r="BK344" s="224"/>
      <c r="BL344" s="224"/>
      <c r="BM344" s="224"/>
      <c r="BN344" s="224"/>
      <c r="BO344" s="224"/>
      <c r="BP344" s="224"/>
      <c r="BQ344" s="224"/>
      <c r="BR344" s="224"/>
      <c r="BS344" s="228"/>
      <c r="BT344" s="224"/>
      <c r="BU344" s="229"/>
      <c r="BV344" s="223"/>
      <c r="BW344" s="224"/>
      <c r="BX344" s="224"/>
      <c r="BY344" s="224"/>
      <c r="BZ344"/>
      <c r="CA344" s="229"/>
      <c r="CB344"/>
      <c r="CC344"/>
      <c r="CD344"/>
    </row>
    <row r="345" spans="1:82" ht="30" x14ac:dyDescent="0.25">
      <c r="A345" s="279">
        <v>706459</v>
      </c>
      <c r="B345" s="280" t="s">
        <v>1102</v>
      </c>
      <c r="C345" s="280" t="s">
        <v>100</v>
      </c>
      <c r="D345" s="280" t="s">
        <v>1352</v>
      </c>
      <c r="E345" s="280" t="s">
        <v>183</v>
      </c>
      <c r="F345" s="281">
        <v>36181</v>
      </c>
      <c r="G345" s="280" t="s">
        <v>1575</v>
      </c>
      <c r="H345" s="280" t="s">
        <v>1290</v>
      </c>
      <c r="I345" s="280" t="s">
        <v>468</v>
      </c>
      <c r="J345" s="280" t="s">
        <v>216</v>
      </c>
      <c r="K345" s="279">
        <v>2016</v>
      </c>
      <c r="L345" s="280" t="s">
        <v>229</v>
      </c>
      <c r="M345" s="280" t="s">
        <v>240</v>
      </c>
      <c r="N345" s="280" t="s">
        <v>240</v>
      </c>
      <c r="O345" s="280"/>
      <c r="P345" s="280"/>
      <c r="Q345" s="282">
        <v>0</v>
      </c>
      <c r="R345" s="279">
        <v>0</v>
      </c>
      <c r="S345" s="280" t="s">
        <v>3944</v>
      </c>
      <c r="T345" s="280" t="s">
        <v>2640</v>
      </c>
      <c r="U345" s="280" t="s">
        <v>3945</v>
      </c>
      <c r="V345" s="280" t="s">
        <v>2557</v>
      </c>
      <c r="W345" s="280" t="s">
        <v>240</v>
      </c>
      <c r="X345" s="280" t="s">
        <v>240</v>
      </c>
      <c r="Y345" s="280" t="s">
        <v>240</v>
      </c>
      <c r="Z345" s="280" t="s">
        <v>240</v>
      </c>
      <c r="AA345" s="280" t="s">
        <v>240</v>
      </c>
      <c r="AB345" s="280" t="s">
        <v>240</v>
      </c>
      <c r="AC345" s="280" t="s">
        <v>240</v>
      </c>
      <c r="AD345" s="280" t="s">
        <v>240</v>
      </c>
      <c r="AE345" s="280"/>
      <c r="AF345" s="280" t="s">
        <v>240</v>
      </c>
      <c r="AG345" s="280" t="s">
        <v>263</v>
      </c>
      <c r="AH345" s="280" t="s">
        <v>240</v>
      </c>
      <c r="AI345" s="280" t="s">
        <v>240</v>
      </c>
      <c r="AJ345" s="279">
        <v>706459</v>
      </c>
      <c r="AP345" s="223"/>
      <c r="AQ345" s="224"/>
      <c r="AR345" s="224"/>
      <c r="AS345" s="224"/>
      <c r="AT345" s="224"/>
      <c r="AU345" s="227"/>
      <c r="AV345" s="224"/>
      <c r="AW345" s="224"/>
      <c r="AX345" s="224"/>
      <c r="AY345" s="224"/>
      <c r="AZ345" s="227"/>
      <c r="BA345" s="224"/>
      <c r="BB345" s="224"/>
      <c r="BC345" s="224"/>
      <c r="BD345" s="224"/>
      <c r="BE345" s="224"/>
      <c r="BF345" s="227"/>
      <c r="BG345" s="224"/>
      <c r="BH345" s="224"/>
      <c r="BI345" s="224"/>
      <c r="BJ345" s="224"/>
      <c r="BK345" s="224"/>
      <c r="BL345" s="224"/>
      <c r="BM345" s="224"/>
      <c r="BN345" s="224"/>
      <c r="BO345" s="224"/>
      <c r="BP345" s="224"/>
      <c r="BQ345" s="224"/>
      <c r="BR345" s="224"/>
      <c r="BS345" s="228"/>
      <c r="BT345" s="224"/>
      <c r="BU345" s="229"/>
      <c r="BV345" s="223"/>
      <c r="BW345" s="224"/>
      <c r="BX345" s="224"/>
      <c r="BY345" s="224"/>
      <c r="BZ345"/>
      <c r="CA345" s="229"/>
      <c r="CB345"/>
      <c r="CC345"/>
      <c r="CD345"/>
    </row>
    <row r="346" spans="1:82" ht="30" x14ac:dyDescent="0.25">
      <c r="A346" s="279">
        <v>706464</v>
      </c>
      <c r="B346" s="280" t="s">
        <v>1103</v>
      </c>
      <c r="C346" s="280" t="s">
        <v>1104</v>
      </c>
      <c r="D346" s="280" t="s">
        <v>240</v>
      </c>
      <c r="E346" s="280" t="s">
        <v>240</v>
      </c>
      <c r="F346" s="288"/>
      <c r="G346" s="280" t="s">
        <v>240</v>
      </c>
      <c r="H346" s="280" t="s">
        <v>240</v>
      </c>
      <c r="I346" s="280" t="s">
        <v>261</v>
      </c>
      <c r="J346" s="280" t="s">
        <v>240</v>
      </c>
      <c r="K346" s="288"/>
      <c r="L346" s="280" t="s">
        <v>240</v>
      </c>
      <c r="M346" s="280" t="s">
        <v>240</v>
      </c>
      <c r="N346" s="280" t="s">
        <v>240</v>
      </c>
      <c r="O346" s="280" t="str">
        <f>IFERROR(VLOOKUP(A346,'[1]معالجة التسجيل'!A$2:CW$514,101,0),"")</f>
        <v/>
      </c>
      <c r="P346" s="280"/>
      <c r="Q346" s="282">
        <v>0</v>
      </c>
      <c r="R346" s="288"/>
      <c r="S346" s="280" t="s">
        <v>240</v>
      </c>
      <c r="T346" s="280" t="s">
        <v>240</v>
      </c>
      <c r="U346" s="280" t="s">
        <v>240</v>
      </c>
      <c r="V346" s="280" t="s">
        <v>240</v>
      </c>
      <c r="W346" s="280" t="s">
        <v>240</v>
      </c>
      <c r="X346" s="280" t="s">
        <v>240</v>
      </c>
      <c r="Y346" s="280" t="s">
        <v>240</v>
      </c>
      <c r="Z346" s="280" t="s">
        <v>240</v>
      </c>
      <c r="AA346" s="280" t="s">
        <v>2044</v>
      </c>
      <c r="AB346" s="280" t="s">
        <v>2044</v>
      </c>
      <c r="AC346" s="280" t="s">
        <v>2044</v>
      </c>
      <c r="AD346" s="280" t="s">
        <v>240</v>
      </c>
      <c r="AE346" s="280" t="str">
        <f>IFERROR(VLOOKUP(A346,ورقة4!A$1:AZ$2000,51,0),"")</f>
        <v>م</v>
      </c>
      <c r="AF346" s="280" t="s">
        <v>2044</v>
      </c>
      <c r="AG346" s="280" t="s">
        <v>261</v>
      </c>
      <c r="AH346" s="280" t="s">
        <v>5190</v>
      </c>
      <c r="AI346" s="280" t="s">
        <v>240</v>
      </c>
      <c r="AJ346" s="279">
        <v>706464</v>
      </c>
      <c r="AP346" s="223"/>
      <c r="AQ346" s="224"/>
      <c r="AR346" s="224"/>
      <c r="AS346" s="224"/>
      <c r="AT346" s="224"/>
      <c r="AU346" s="225"/>
      <c r="AV346" s="224"/>
      <c r="AW346" s="224"/>
      <c r="AX346" s="224"/>
      <c r="AY346" s="224"/>
      <c r="AZ346" s="226"/>
      <c r="BA346" s="224"/>
      <c r="BB346" s="219"/>
      <c r="BC346" s="219"/>
      <c r="BD346" s="224"/>
      <c r="BE346" s="224"/>
      <c r="BF346" s="227"/>
      <c r="BG346" s="223"/>
      <c r="BH346" s="224"/>
      <c r="BI346" s="224"/>
      <c r="BJ346" s="224"/>
      <c r="BK346" s="224"/>
      <c r="BL346" s="223"/>
      <c r="BM346" s="224"/>
      <c r="BN346" s="223"/>
      <c r="BO346" s="223"/>
      <c r="BP346" s="223"/>
      <c r="BQ346" s="223"/>
      <c r="BR346" s="223"/>
      <c r="BS346" s="224"/>
      <c r="BT346" s="219"/>
      <c r="BU346" s="229"/>
      <c r="BV346" s="219"/>
      <c r="BW346" s="219"/>
      <c r="BX346" s="224"/>
      <c r="BY346" s="224"/>
      <c r="BZ346" s="230"/>
      <c r="CA346" s="229"/>
      <c r="CB346" s="230"/>
      <c r="CC346" s="230"/>
      <c r="CD346" s="230"/>
    </row>
    <row r="347" spans="1:82" ht="45" x14ac:dyDescent="0.25">
      <c r="A347" s="279">
        <v>706469</v>
      </c>
      <c r="B347" s="280" t="s">
        <v>1105</v>
      </c>
      <c r="C347" s="280" t="s">
        <v>236</v>
      </c>
      <c r="D347" s="280" t="s">
        <v>1757</v>
      </c>
      <c r="E347" s="280" t="s">
        <v>183</v>
      </c>
      <c r="F347" s="289">
        <v>31511</v>
      </c>
      <c r="G347" s="280" t="s">
        <v>1576</v>
      </c>
      <c r="H347" s="280" t="s">
        <v>1290</v>
      </c>
      <c r="I347" s="280" t="s">
        <v>261</v>
      </c>
      <c r="J347" s="280" t="s">
        <v>216</v>
      </c>
      <c r="K347" s="290">
        <v>2006</v>
      </c>
      <c r="L347" s="280" t="s">
        <v>230</v>
      </c>
      <c r="M347" s="280" t="s">
        <v>240</v>
      </c>
      <c r="N347" s="280" t="s">
        <v>240</v>
      </c>
      <c r="O347" s="280"/>
      <c r="P347" s="280"/>
      <c r="Q347" s="282">
        <v>0</v>
      </c>
      <c r="R347" s="290">
        <v>0</v>
      </c>
      <c r="S347" s="280" t="s">
        <v>3946</v>
      </c>
      <c r="T347" s="280" t="s">
        <v>3947</v>
      </c>
      <c r="U347" s="280" t="s">
        <v>3420</v>
      </c>
      <c r="V347" s="280" t="s">
        <v>3948</v>
      </c>
      <c r="W347" s="280" t="s">
        <v>240</v>
      </c>
      <c r="X347" s="280" t="s">
        <v>240</v>
      </c>
      <c r="Y347" s="280" t="s">
        <v>240</v>
      </c>
      <c r="Z347" s="280" t="s">
        <v>240</v>
      </c>
      <c r="AA347" s="280" t="s">
        <v>240</v>
      </c>
      <c r="AB347" s="280" t="s">
        <v>240</v>
      </c>
      <c r="AC347" s="280" t="s">
        <v>240</v>
      </c>
      <c r="AD347" s="280" t="s">
        <v>240</v>
      </c>
      <c r="AE347" s="280"/>
      <c r="AF347" s="280" t="s">
        <v>240</v>
      </c>
      <c r="AG347" s="280" t="s">
        <v>261</v>
      </c>
      <c r="AH347" s="280" t="s">
        <v>240</v>
      </c>
      <c r="AI347" s="280" t="s">
        <v>240</v>
      </c>
      <c r="AJ347" s="279">
        <v>706469</v>
      </c>
      <c r="AP347" s="223"/>
      <c r="AQ347" s="224"/>
      <c r="AR347" s="224"/>
      <c r="AS347" s="224"/>
      <c r="AT347" s="224"/>
      <c r="AU347" s="225"/>
      <c r="AV347" s="224"/>
      <c r="AW347" s="224"/>
      <c r="AX347" s="224"/>
      <c r="AY347" s="224"/>
      <c r="AZ347" s="226"/>
      <c r="BA347" s="224"/>
      <c r="BB347" s="219"/>
      <c r="BC347" s="219"/>
      <c r="BD347" s="224"/>
      <c r="BE347" s="224"/>
      <c r="BF347" s="227"/>
      <c r="BG347" s="232"/>
      <c r="BH347" s="224"/>
      <c r="BI347" s="224"/>
      <c r="BJ347" s="224"/>
      <c r="BK347" s="224"/>
      <c r="BL347" s="223"/>
      <c r="BM347" s="224"/>
      <c r="BN347" s="223"/>
      <c r="BO347" s="223"/>
      <c r="BP347" s="223"/>
      <c r="BQ347" s="223"/>
      <c r="BR347" s="223"/>
      <c r="BS347" s="224"/>
      <c r="BT347" s="219"/>
      <c r="BU347" s="229"/>
      <c r="BV347" s="219"/>
      <c r="BW347" s="219"/>
      <c r="BX347" s="224"/>
      <c r="BY347" s="224"/>
      <c r="BZ347" s="230"/>
      <c r="CA347" s="229"/>
      <c r="CB347" s="230"/>
      <c r="CC347" s="230"/>
      <c r="CD347" s="230"/>
    </row>
    <row r="348" spans="1:82" ht="60" x14ac:dyDescent="0.25">
      <c r="A348" s="279">
        <v>706471</v>
      </c>
      <c r="B348" s="280" t="s">
        <v>686</v>
      </c>
      <c r="C348" s="280" t="s">
        <v>380</v>
      </c>
      <c r="D348" s="280" t="s">
        <v>1289</v>
      </c>
      <c r="E348" s="280" t="s">
        <v>183</v>
      </c>
      <c r="F348" s="289">
        <v>28670</v>
      </c>
      <c r="G348" s="280" t="s">
        <v>213</v>
      </c>
      <c r="H348" s="280" t="s">
        <v>1290</v>
      </c>
      <c r="I348" s="280" t="s">
        <v>262</v>
      </c>
      <c r="J348" s="280" t="s">
        <v>214</v>
      </c>
      <c r="K348" s="290">
        <v>1996</v>
      </c>
      <c r="L348" s="280" t="s">
        <v>213</v>
      </c>
      <c r="M348" s="280" t="s">
        <v>240</v>
      </c>
      <c r="N348" s="280" t="s">
        <v>240</v>
      </c>
      <c r="O348" s="280"/>
      <c r="P348" s="280"/>
      <c r="Q348" s="282">
        <v>0</v>
      </c>
      <c r="R348" s="290">
        <v>0</v>
      </c>
      <c r="S348" s="280" t="s">
        <v>3949</v>
      </c>
      <c r="T348" s="280" t="s">
        <v>3112</v>
      </c>
      <c r="U348" s="280" t="s">
        <v>3269</v>
      </c>
      <c r="V348" s="280" t="s">
        <v>2531</v>
      </c>
      <c r="W348" s="280" t="s">
        <v>240</v>
      </c>
      <c r="X348" s="280" t="s">
        <v>240</v>
      </c>
      <c r="Y348" s="280" t="s">
        <v>240</v>
      </c>
      <c r="Z348" s="280" t="s">
        <v>240</v>
      </c>
      <c r="AA348" s="280" t="s">
        <v>240</v>
      </c>
      <c r="AB348" s="280" t="s">
        <v>240</v>
      </c>
      <c r="AC348" s="280" t="s">
        <v>240</v>
      </c>
      <c r="AD348" s="280" t="s">
        <v>240</v>
      </c>
      <c r="AE348" s="280"/>
      <c r="AF348" s="280" t="s">
        <v>240</v>
      </c>
      <c r="AG348" s="280" t="s">
        <v>262</v>
      </c>
      <c r="AH348" s="280" t="s">
        <v>240</v>
      </c>
      <c r="AI348" s="280" t="s">
        <v>240</v>
      </c>
      <c r="AJ348" s="279">
        <v>706471</v>
      </c>
      <c r="AP348" s="223"/>
      <c r="AQ348" s="224"/>
      <c r="AR348" s="224"/>
      <c r="AS348" s="224"/>
      <c r="AT348" s="224"/>
      <c r="AU348" s="225"/>
      <c r="AV348" s="224"/>
      <c r="AW348" s="224"/>
      <c r="AX348" s="224"/>
      <c r="AY348" s="224"/>
      <c r="AZ348" s="226"/>
      <c r="BA348" s="224"/>
      <c r="BB348" s="219"/>
      <c r="BC348" s="219"/>
      <c r="BD348" s="224"/>
      <c r="BE348" s="224"/>
      <c r="BF348" s="227"/>
      <c r="BG348" s="223"/>
      <c r="BH348" s="224"/>
      <c r="BI348" s="224"/>
      <c r="BJ348" s="224"/>
      <c r="BK348" s="224"/>
      <c r="BL348" s="223"/>
      <c r="BM348" s="224"/>
      <c r="BN348" s="223"/>
      <c r="BO348" s="223"/>
      <c r="BP348" s="223"/>
      <c r="BQ348" s="223"/>
      <c r="BR348" s="223"/>
      <c r="BS348" s="224"/>
      <c r="BT348" s="219"/>
      <c r="BU348" s="229"/>
      <c r="BV348" s="219"/>
      <c r="BW348" s="219"/>
      <c r="BX348" s="224"/>
      <c r="BY348" s="224"/>
      <c r="BZ348" s="230"/>
      <c r="CA348" s="229"/>
      <c r="CB348" s="230"/>
      <c r="CC348" s="230"/>
      <c r="CD348" s="230"/>
    </row>
    <row r="349" spans="1:82" ht="30" x14ac:dyDescent="0.25">
      <c r="A349" s="279">
        <v>706473</v>
      </c>
      <c r="B349" s="280" t="s">
        <v>749</v>
      </c>
      <c r="C349" s="280" t="s">
        <v>750</v>
      </c>
      <c r="D349" s="280" t="s">
        <v>240</v>
      </c>
      <c r="E349" s="280" t="s">
        <v>240</v>
      </c>
      <c r="F349" s="288"/>
      <c r="G349" s="280" t="s">
        <v>240</v>
      </c>
      <c r="H349" s="280" t="s">
        <v>240</v>
      </c>
      <c r="I349" s="280" t="s">
        <v>261</v>
      </c>
      <c r="J349" s="280" t="s">
        <v>240</v>
      </c>
      <c r="K349" s="288"/>
      <c r="L349" s="280" t="s">
        <v>240</v>
      </c>
      <c r="M349" s="280" t="s">
        <v>240</v>
      </c>
      <c r="N349" s="280" t="s">
        <v>240</v>
      </c>
      <c r="O349" s="280" t="str">
        <f>IFERROR(VLOOKUP(A349,'[1]معالجة التسجيل'!A$2:CW$514,101,0),"")</f>
        <v/>
      </c>
      <c r="P349" s="280"/>
      <c r="Q349" s="282">
        <v>0</v>
      </c>
      <c r="R349" s="288"/>
      <c r="S349" s="280" t="s">
        <v>240</v>
      </c>
      <c r="T349" s="280" t="s">
        <v>240</v>
      </c>
      <c r="U349" s="280" t="s">
        <v>240</v>
      </c>
      <c r="V349" s="280" t="s">
        <v>240</v>
      </c>
      <c r="W349" s="280" t="s">
        <v>240</v>
      </c>
      <c r="X349" s="280" t="s">
        <v>240</v>
      </c>
      <c r="Y349" s="280" t="s">
        <v>240</v>
      </c>
      <c r="Z349" s="280" t="s">
        <v>240</v>
      </c>
      <c r="AA349" s="280" t="s">
        <v>240</v>
      </c>
      <c r="AB349" s="280" t="s">
        <v>240</v>
      </c>
      <c r="AC349" s="280" t="s">
        <v>240</v>
      </c>
      <c r="AD349" s="280" t="s">
        <v>240</v>
      </c>
      <c r="AE349" s="280" t="str">
        <f>IFERROR(VLOOKUP(A349,ورقة4!A$1:AZ$2000,51,0),"")</f>
        <v>م</v>
      </c>
      <c r="AF349" s="280" t="s">
        <v>2044</v>
      </c>
      <c r="AG349" s="280" t="s">
        <v>261</v>
      </c>
      <c r="AH349" s="280" t="s">
        <v>5190</v>
      </c>
      <c r="AI349" s="280" t="s">
        <v>240</v>
      </c>
      <c r="AJ349" s="279">
        <v>706473</v>
      </c>
      <c r="AP349" s="223"/>
      <c r="AQ349" s="224"/>
      <c r="AR349" s="224"/>
      <c r="AS349" s="224"/>
      <c r="AT349" s="224"/>
      <c r="AU349" s="225"/>
      <c r="AV349" s="224"/>
      <c r="AW349" s="224"/>
      <c r="AX349" s="224"/>
      <c r="AY349" s="224"/>
      <c r="AZ349" s="226"/>
      <c r="BA349" s="224"/>
      <c r="BB349" s="219"/>
      <c r="BC349" s="219"/>
      <c r="BD349" s="224"/>
      <c r="BE349" s="224"/>
      <c r="BF349" s="227"/>
      <c r="BG349" s="232"/>
      <c r="BH349" s="224"/>
      <c r="BI349" s="224"/>
      <c r="BJ349" s="224"/>
      <c r="BK349" s="224"/>
      <c r="BL349" s="223"/>
      <c r="BM349" s="224"/>
      <c r="BN349" s="223"/>
      <c r="BO349" s="223"/>
      <c r="BP349" s="223"/>
      <c r="BQ349" s="223"/>
      <c r="BR349" s="223"/>
      <c r="BS349" s="224"/>
      <c r="BT349" s="219"/>
      <c r="BU349" s="229"/>
      <c r="BV349" s="219"/>
      <c r="BW349" s="219"/>
      <c r="BX349" s="224"/>
      <c r="BY349" s="224"/>
      <c r="BZ349" s="230"/>
      <c r="CA349" s="229"/>
      <c r="CB349" s="230"/>
      <c r="CC349" s="230"/>
      <c r="CD349" s="230"/>
    </row>
    <row r="350" spans="1:82" ht="30" x14ac:dyDescent="0.25">
      <c r="A350" s="279">
        <v>706483</v>
      </c>
      <c r="B350" s="280" t="s">
        <v>687</v>
      </c>
      <c r="C350" s="280" t="s">
        <v>66</v>
      </c>
      <c r="D350" s="280" t="s">
        <v>1292</v>
      </c>
      <c r="E350" s="280" t="s">
        <v>184</v>
      </c>
      <c r="F350" s="289">
        <v>28975</v>
      </c>
      <c r="G350" s="280" t="s">
        <v>225</v>
      </c>
      <c r="H350" s="280" t="s">
        <v>1290</v>
      </c>
      <c r="I350" s="280" t="s">
        <v>262</v>
      </c>
      <c r="J350" s="280" t="s">
        <v>214</v>
      </c>
      <c r="K350" s="290">
        <v>1998</v>
      </c>
      <c r="L350" s="280" t="s">
        <v>225</v>
      </c>
      <c r="M350" s="280" t="s">
        <v>240</v>
      </c>
      <c r="N350" s="280" t="s">
        <v>240</v>
      </c>
      <c r="O350" s="280"/>
      <c r="P350" s="280"/>
      <c r="Q350" s="282">
        <v>0</v>
      </c>
      <c r="R350" s="282"/>
      <c r="S350" s="280" t="s">
        <v>3950</v>
      </c>
      <c r="T350" s="280" t="s">
        <v>2563</v>
      </c>
      <c r="U350" s="280" t="s">
        <v>2920</v>
      </c>
      <c r="V350" s="280" t="s">
        <v>2903</v>
      </c>
      <c r="W350" s="280" t="s">
        <v>240</v>
      </c>
      <c r="X350" s="280" t="s">
        <v>240</v>
      </c>
      <c r="Y350" s="280" t="s">
        <v>240</v>
      </c>
      <c r="Z350" s="280" t="s">
        <v>240</v>
      </c>
      <c r="AA350" s="280" t="s">
        <v>240</v>
      </c>
      <c r="AB350" s="280" t="s">
        <v>240</v>
      </c>
      <c r="AC350" s="280" t="s">
        <v>240</v>
      </c>
      <c r="AD350" s="280" t="s">
        <v>240</v>
      </c>
      <c r="AE350" s="280"/>
      <c r="AF350" s="280" t="s">
        <v>240</v>
      </c>
      <c r="AG350" s="280" t="s">
        <v>262</v>
      </c>
      <c r="AH350" s="280" t="s">
        <v>240</v>
      </c>
      <c r="AI350" s="280" t="s">
        <v>240</v>
      </c>
      <c r="AJ350" s="279">
        <v>706483</v>
      </c>
      <c r="AP350" s="223"/>
      <c r="AQ350" s="224"/>
      <c r="AR350" s="224"/>
      <c r="AS350" s="224"/>
      <c r="AT350" s="224"/>
      <c r="AU350" s="225"/>
      <c r="AV350" s="224"/>
      <c r="AW350" s="224"/>
      <c r="AX350" s="224"/>
      <c r="AY350" s="224"/>
      <c r="AZ350" s="226"/>
      <c r="BA350" s="224"/>
      <c r="BB350" s="219"/>
      <c r="BC350" s="219"/>
      <c r="BD350" s="224"/>
      <c r="BE350" s="224"/>
      <c r="BF350" s="227"/>
      <c r="BG350" s="223"/>
      <c r="BH350" s="224"/>
      <c r="BI350" s="224"/>
      <c r="BJ350" s="224"/>
      <c r="BK350" s="224"/>
      <c r="BL350" s="223"/>
      <c r="BM350" s="224"/>
      <c r="BN350" s="223"/>
      <c r="BO350" s="223"/>
      <c r="BP350" s="223"/>
      <c r="BQ350" s="223"/>
      <c r="BR350" s="223"/>
      <c r="BS350" s="224"/>
      <c r="BT350" s="219"/>
      <c r="BU350" s="229"/>
      <c r="BV350" s="219"/>
      <c r="BW350" s="219"/>
      <c r="BX350" s="224"/>
      <c r="BY350" s="224"/>
      <c r="BZ350" s="230"/>
      <c r="CA350" s="229"/>
      <c r="CB350" s="230"/>
      <c r="CC350" s="230"/>
      <c r="CD350" s="230"/>
    </row>
    <row r="351" spans="1:82" ht="15" x14ac:dyDescent="0.25">
      <c r="A351" s="279">
        <v>706484</v>
      </c>
      <c r="B351" s="280" t="s">
        <v>2062</v>
      </c>
      <c r="C351" s="280" t="s">
        <v>63</v>
      </c>
      <c r="D351" s="280" t="s">
        <v>240</v>
      </c>
      <c r="E351" s="280" t="s">
        <v>240</v>
      </c>
      <c r="F351" s="288"/>
      <c r="G351" s="280" t="s">
        <v>240</v>
      </c>
      <c r="H351" s="280" t="s">
        <v>240</v>
      </c>
      <c r="I351" s="280" t="s">
        <v>261</v>
      </c>
      <c r="J351" s="280" t="s">
        <v>240</v>
      </c>
      <c r="K351" s="288"/>
      <c r="L351" s="280" t="s">
        <v>240</v>
      </c>
      <c r="M351" s="280" t="s">
        <v>240</v>
      </c>
      <c r="N351" s="280" t="s">
        <v>240</v>
      </c>
      <c r="O351" s="280" t="str">
        <f>IFERROR(VLOOKUP(A351,'[1]معالجة التسجيل'!A$2:CW$514,101,0),"")</f>
        <v/>
      </c>
      <c r="P351" s="280"/>
      <c r="Q351" s="282">
        <v>0</v>
      </c>
      <c r="R351" s="282"/>
      <c r="S351" s="280" t="s">
        <v>240</v>
      </c>
      <c r="T351" s="280" t="s">
        <v>240</v>
      </c>
      <c r="U351" s="280" t="s">
        <v>240</v>
      </c>
      <c r="V351" s="280" t="s">
        <v>240</v>
      </c>
      <c r="W351" s="280" t="s">
        <v>240</v>
      </c>
      <c r="X351" s="280" t="s">
        <v>240</v>
      </c>
      <c r="Y351" s="280" t="s">
        <v>240</v>
      </c>
      <c r="Z351" s="280" t="s">
        <v>240</v>
      </c>
      <c r="AA351" s="280" t="s">
        <v>240</v>
      </c>
      <c r="AB351" s="280" t="s">
        <v>240</v>
      </c>
      <c r="AC351" s="280" t="s">
        <v>2044</v>
      </c>
      <c r="AD351" s="280" t="s">
        <v>240</v>
      </c>
      <c r="AE351" s="280" t="str">
        <f>IFERROR(VLOOKUP(A351,ورقة4!A$1:AZ$2000,51,0),"")</f>
        <v>م</v>
      </c>
      <c r="AF351" s="280" t="s">
        <v>2044</v>
      </c>
      <c r="AG351" s="280" t="s">
        <v>261</v>
      </c>
      <c r="AH351" s="280" t="s">
        <v>240</v>
      </c>
      <c r="AI351" s="280" t="s">
        <v>240</v>
      </c>
      <c r="AJ351" s="279">
        <v>706484</v>
      </c>
      <c r="AP351" s="223"/>
      <c r="AQ351" s="224"/>
      <c r="AR351" s="224"/>
      <c r="AS351" s="224"/>
      <c r="AT351" s="224"/>
      <c r="AU351" s="227"/>
      <c r="AV351" s="224"/>
      <c r="AW351" s="224"/>
      <c r="AX351" s="224"/>
      <c r="AY351" s="224"/>
      <c r="AZ351" s="227"/>
      <c r="BA351" s="224"/>
      <c r="BB351" s="224"/>
      <c r="BC351" s="224"/>
      <c r="BD351" s="224"/>
      <c r="BE351" s="224"/>
      <c r="BF351" s="227"/>
      <c r="BG351" s="224"/>
      <c r="BH351" s="224"/>
      <c r="BI351" s="224"/>
      <c r="BJ351" s="224"/>
      <c r="BK351" s="224"/>
      <c r="BL351" s="224"/>
      <c r="BM351" s="224"/>
      <c r="BN351" s="224"/>
      <c r="BO351" s="224"/>
      <c r="BP351" s="224"/>
      <c r="BQ351" s="224"/>
      <c r="BR351" s="224"/>
      <c r="BS351" s="228"/>
      <c r="BT351" s="224"/>
      <c r="BU351" s="229"/>
      <c r="BV351" s="223"/>
      <c r="BW351" s="224"/>
      <c r="BX351" s="224"/>
      <c r="BY351" s="224"/>
      <c r="BZ351"/>
      <c r="CA351" s="229"/>
      <c r="CB351"/>
      <c r="CC351"/>
      <c r="CD351"/>
    </row>
    <row r="352" spans="1:82" ht="30" x14ac:dyDescent="0.25">
      <c r="A352" s="279">
        <v>706489</v>
      </c>
      <c r="B352" s="280" t="s">
        <v>2063</v>
      </c>
      <c r="C352" s="280" t="s">
        <v>2064</v>
      </c>
      <c r="D352" s="280" t="s">
        <v>2450</v>
      </c>
      <c r="E352" s="280" t="s">
        <v>184</v>
      </c>
      <c r="F352" s="281">
        <v>31787</v>
      </c>
      <c r="G352" s="280" t="s">
        <v>213</v>
      </c>
      <c r="H352" s="280" t="s">
        <v>1290</v>
      </c>
      <c r="I352" s="280" t="s">
        <v>261</v>
      </c>
      <c r="J352" s="280" t="s">
        <v>216</v>
      </c>
      <c r="K352" s="279">
        <v>2009</v>
      </c>
      <c r="L352" s="280" t="s">
        <v>213</v>
      </c>
      <c r="M352" s="280" t="s">
        <v>240</v>
      </c>
      <c r="N352" s="280" t="s">
        <v>240</v>
      </c>
      <c r="O352" s="280" t="str">
        <f>IFERROR(VLOOKUP(A352,'[1]معالجة التسجيل'!A$2:CW$514,101,0),"")</f>
        <v/>
      </c>
      <c r="P352" s="280"/>
      <c r="Q352" s="282">
        <v>0</v>
      </c>
      <c r="R352" s="279">
        <v>0</v>
      </c>
      <c r="S352" s="280" t="s">
        <v>3951</v>
      </c>
      <c r="T352" s="280" t="s">
        <v>3952</v>
      </c>
      <c r="U352" s="280" t="s">
        <v>3953</v>
      </c>
      <c r="V352" s="280" t="s">
        <v>2531</v>
      </c>
      <c r="W352" s="280" t="s">
        <v>240</v>
      </c>
      <c r="X352" s="280" t="s">
        <v>240</v>
      </c>
      <c r="Y352" s="280" t="s">
        <v>240</v>
      </c>
      <c r="Z352" s="280" t="s">
        <v>240</v>
      </c>
      <c r="AA352" s="280" t="s">
        <v>240</v>
      </c>
      <c r="AB352" s="280" t="s">
        <v>240</v>
      </c>
      <c r="AC352" s="280" t="s">
        <v>240</v>
      </c>
      <c r="AD352" s="280" t="s">
        <v>240</v>
      </c>
      <c r="AE352" s="280" t="str">
        <f>IFERROR(VLOOKUP(A352,ورقة4!A$1:AZ$2000,51,0),"")</f>
        <v>م</v>
      </c>
      <c r="AF352" s="280" t="s">
        <v>240</v>
      </c>
      <c r="AG352" s="280" t="s">
        <v>467</v>
      </c>
      <c r="AH352" s="280" t="s">
        <v>240</v>
      </c>
      <c r="AI352" s="280" t="s">
        <v>5197</v>
      </c>
      <c r="AJ352" s="279">
        <v>706489</v>
      </c>
      <c r="AP352" s="223"/>
      <c r="AQ352" s="224"/>
      <c r="AR352" s="224"/>
      <c r="AS352" s="224"/>
      <c r="AT352" s="224"/>
      <c r="AU352" s="225"/>
      <c r="AV352" s="224"/>
      <c r="AW352" s="224"/>
      <c r="AX352" s="224"/>
      <c r="AY352" s="224"/>
      <c r="AZ352" s="226"/>
      <c r="BA352" s="224"/>
      <c r="BB352" s="219"/>
      <c r="BC352" s="219"/>
      <c r="BD352" s="224"/>
      <c r="BE352" s="224"/>
      <c r="BF352" s="227"/>
      <c r="BG352" s="223"/>
      <c r="BH352" s="224"/>
      <c r="BI352" s="224"/>
      <c r="BJ352" s="224"/>
      <c r="BK352" s="224"/>
      <c r="BL352" s="223"/>
      <c r="BM352" s="224"/>
      <c r="BN352" s="223"/>
      <c r="BO352" s="223"/>
      <c r="BP352" s="223"/>
      <c r="BQ352" s="223"/>
      <c r="BR352" s="223"/>
      <c r="BS352" s="224"/>
      <c r="BT352" s="219"/>
      <c r="BU352" s="229"/>
      <c r="BV352" s="219"/>
      <c r="BW352" s="219"/>
      <c r="BX352" s="224"/>
      <c r="BY352" s="224"/>
      <c r="BZ352" s="230"/>
      <c r="CA352" s="229"/>
      <c r="CB352" s="230"/>
      <c r="CC352" s="230"/>
      <c r="CD352" s="230"/>
    </row>
    <row r="353" spans="1:82" ht="30" x14ac:dyDescent="0.25">
      <c r="A353" s="279">
        <v>706493</v>
      </c>
      <c r="B353" s="280" t="s">
        <v>1106</v>
      </c>
      <c r="C353" s="280" t="s">
        <v>1107</v>
      </c>
      <c r="D353" s="280" t="s">
        <v>1784</v>
      </c>
      <c r="E353" s="280" t="s">
        <v>183</v>
      </c>
      <c r="F353" s="289">
        <v>32874</v>
      </c>
      <c r="G353" s="280" t="s">
        <v>213</v>
      </c>
      <c r="H353" s="280" t="s">
        <v>1290</v>
      </c>
      <c r="I353" s="280" t="s">
        <v>262</v>
      </c>
      <c r="J353" s="280" t="s">
        <v>216</v>
      </c>
      <c r="K353" s="290">
        <v>2009</v>
      </c>
      <c r="L353" s="280" t="s">
        <v>215</v>
      </c>
      <c r="M353" s="280" t="s">
        <v>240</v>
      </c>
      <c r="N353" s="280" t="s">
        <v>240</v>
      </c>
      <c r="O353" s="280" t="str">
        <f>IFERROR(VLOOKUP(A353,'[1]معالجة التسجيل'!A$2:CW$514,101,0),"")</f>
        <v/>
      </c>
      <c r="P353" s="280"/>
      <c r="Q353" s="282">
        <v>0</v>
      </c>
      <c r="R353" s="282"/>
      <c r="S353" s="280" t="s">
        <v>240</v>
      </c>
      <c r="T353" s="280" t="s">
        <v>240</v>
      </c>
      <c r="U353" s="280" t="s">
        <v>240</v>
      </c>
      <c r="V353" s="280" t="s">
        <v>240</v>
      </c>
      <c r="W353" s="280" t="s">
        <v>240</v>
      </c>
      <c r="X353" s="280" t="s">
        <v>240</v>
      </c>
      <c r="Y353" s="280" t="s">
        <v>240</v>
      </c>
      <c r="Z353" s="280" t="s">
        <v>240</v>
      </c>
      <c r="AA353" s="280" t="s">
        <v>240</v>
      </c>
      <c r="AB353" s="280" t="s">
        <v>2044</v>
      </c>
      <c r="AC353" s="280" t="s">
        <v>2044</v>
      </c>
      <c r="AD353" s="280" t="s">
        <v>240</v>
      </c>
      <c r="AE353" s="280" t="str">
        <f>IFERROR(VLOOKUP(A353,ورقة4!A$1:AZ$2000,51,0),"")</f>
        <v>م</v>
      </c>
      <c r="AF353" s="280" t="s">
        <v>2044</v>
      </c>
      <c r="AG353" s="280" t="s">
        <v>262</v>
      </c>
      <c r="AH353" s="280" t="s">
        <v>240</v>
      </c>
      <c r="AI353" s="280" t="s">
        <v>240</v>
      </c>
      <c r="AJ353" s="279">
        <v>706493</v>
      </c>
      <c r="AP353" s="223"/>
      <c r="AQ353" s="224"/>
      <c r="AR353" s="224"/>
      <c r="AS353" s="224"/>
      <c r="AT353" s="224"/>
      <c r="AU353" s="225"/>
      <c r="AV353" s="224"/>
      <c r="AW353" s="224"/>
      <c r="AX353" s="224"/>
      <c r="AY353" s="224"/>
      <c r="AZ353" s="226"/>
      <c r="BA353" s="224"/>
      <c r="BB353" s="219"/>
      <c r="BC353" s="219"/>
      <c r="BD353" s="224"/>
      <c r="BE353" s="224"/>
      <c r="BF353" s="227"/>
      <c r="BG353" s="232"/>
      <c r="BH353" s="224"/>
      <c r="BI353" s="224"/>
      <c r="BJ353" s="224"/>
      <c r="BK353" s="224"/>
      <c r="BL353" s="223"/>
      <c r="BM353" s="224"/>
      <c r="BN353" s="223"/>
      <c r="BO353" s="223"/>
      <c r="BP353" s="223"/>
      <c r="BQ353" s="223"/>
      <c r="BR353" s="223"/>
      <c r="BS353" s="224"/>
      <c r="BT353" s="219"/>
      <c r="BU353" s="229"/>
      <c r="BV353" s="219"/>
      <c r="BW353" s="219"/>
      <c r="BX353" s="224"/>
      <c r="BY353" s="224"/>
      <c r="BZ353" s="230"/>
      <c r="CA353" s="229"/>
      <c r="CB353" s="230"/>
      <c r="CC353" s="230"/>
      <c r="CD353" s="230"/>
    </row>
    <row r="354" spans="1:82" ht="30" x14ac:dyDescent="0.25">
      <c r="A354" s="279">
        <v>706496</v>
      </c>
      <c r="B354" s="280" t="s">
        <v>365</v>
      </c>
      <c r="C354" s="280" t="s">
        <v>87</v>
      </c>
      <c r="D354" s="280" t="s">
        <v>1578</v>
      </c>
      <c r="E354" s="280" t="s">
        <v>183</v>
      </c>
      <c r="F354" s="281">
        <v>33042</v>
      </c>
      <c r="G354" s="280" t="s">
        <v>222</v>
      </c>
      <c r="H354" s="280" t="s">
        <v>1290</v>
      </c>
      <c r="I354" s="280" t="s">
        <v>239</v>
      </c>
      <c r="J354" s="280" t="s">
        <v>216</v>
      </c>
      <c r="K354" s="279">
        <v>2012</v>
      </c>
      <c r="L354" s="280" t="s">
        <v>213</v>
      </c>
      <c r="M354" s="280" t="s">
        <v>240</v>
      </c>
      <c r="N354" s="280" t="s">
        <v>240</v>
      </c>
      <c r="O354" s="280"/>
      <c r="P354" s="280"/>
      <c r="Q354" s="282">
        <v>0</v>
      </c>
      <c r="R354" s="290">
        <v>0</v>
      </c>
      <c r="S354" s="280" t="s">
        <v>3954</v>
      </c>
      <c r="T354" s="280" t="s">
        <v>3412</v>
      </c>
      <c r="U354" s="280" t="s">
        <v>3955</v>
      </c>
      <c r="V354" s="280" t="s">
        <v>2645</v>
      </c>
      <c r="W354" s="280" t="s">
        <v>240</v>
      </c>
      <c r="X354" s="280" t="s">
        <v>240</v>
      </c>
      <c r="Y354" s="280" t="s">
        <v>240</v>
      </c>
      <c r="Z354" s="280" t="s">
        <v>240</v>
      </c>
      <c r="AA354" s="280" t="s">
        <v>240</v>
      </c>
      <c r="AB354" s="280" t="s">
        <v>240</v>
      </c>
      <c r="AC354" s="280" t="s">
        <v>240</v>
      </c>
      <c r="AD354" s="280" t="s">
        <v>240</v>
      </c>
      <c r="AE354" s="280"/>
      <c r="AF354" s="280" t="s">
        <v>240</v>
      </c>
      <c r="AG354" s="280" t="s">
        <v>466</v>
      </c>
      <c r="AH354" s="280" t="s">
        <v>240</v>
      </c>
      <c r="AI354" s="280" t="s">
        <v>240</v>
      </c>
      <c r="AJ354" s="279">
        <v>706496</v>
      </c>
      <c r="AP354" s="223"/>
      <c r="AQ354" s="224"/>
      <c r="AR354" s="224"/>
      <c r="AS354" s="224"/>
      <c r="AT354" s="224"/>
      <c r="AU354" s="225"/>
      <c r="AV354" s="224"/>
      <c r="AW354" s="224"/>
      <c r="AX354" s="224"/>
      <c r="AY354" s="224"/>
      <c r="AZ354" s="226"/>
      <c r="BA354" s="224"/>
      <c r="BB354" s="219"/>
      <c r="BC354" s="219"/>
      <c r="BD354" s="224"/>
      <c r="BE354" s="224"/>
      <c r="BF354" s="227"/>
      <c r="BG354" s="223"/>
      <c r="BH354" s="224"/>
      <c r="BI354" s="224"/>
      <c r="BJ354" s="224"/>
      <c r="BK354" s="224"/>
      <c r="BL354" s="223"/>
      <c r="BM354" s="224"/>
      <c r="BN354" s="223"/>
      <c r="BO354" s="223"/>
      <c r="BP354" s="223"/>
      <c r="BQ354" s="223"/>
      <c r="BR354" s="223"/>
      <c r="BS354" s="224"/>
      <c r="BT354" s="219"/>
      <c r="BU354" s="229"/>
      <c r="BV354" s="219"/>
      <c r="BW354" s="219"/>
      <c r="BX354" s="224"/>
      <c r="BY354" s="224"/>
      <c r="BZ354" s="230"/>
      <c r="CA354" s="229"/>
      <c r="CB354" s="230"/>
      <c r="CC354" s="230"/>
      <c r="CD354" s="230"/>
    </row>
    <row r="355" spans="1:82" ht="45" x14ac:dyDescent="0.25">
      <c r="A355" s="279">
        <v>706502</v>
      </c>
      <c r="B355" s="280" t="s">
        <v>1108</v>
      </c>
      <c r="C355" s="280" t="s">
        <v>65</v>
      </c>
      <c r="D355" s="280" t="s">
        <v>1580</v>
      </c>
      <c r="E355" s="280" t="s">
        <v>183</v>
      </c>
      <c r="F355" s="289">
        <v>33719</v>
      </c>
      <c r="G355" s="280" t="s">
        <v>1548</v>
      </c>
      <c r="H355" s="280" t="s">
        <v>1290</v>
      </c>
      <c r="I355" s="280" t="s">
        <v>262</v>
      </c>
      <c r="J355" s="280" t="s">
        <v>216</v>
      </c>
      <c r="K355" s="290">
        <v>2010</v>
      </c>
      <c r="L355" s="280" t="s">
        <v>213</v>
      </c>
      <c r="M355" s="280" t="s">
        <v>240</v>
      </c>
      <c r="N355" s="280" t="s">
        <v>240</v>
      </c>
      <c r="O355" s="280"/>
      <c r="P355" s="280"/>
      <c r="Q355" s="282">
        <v>0</v>
      </c>
      <c r="R355" s="290">
        <v>0</v>
      </c>
      <c r="S355" s="280" t="s">
        <v>3956</v>
      </c>
      <c r="T355" s="280" t="s">
        <v>3473</v>
      </c>
      <c r="U355" s="280" t="s">
        <v>3957</v>
      </c>
      <c r="V355" s="280" t="s">
        <v>3958</v>
      </c>
      <c r="W355" s="280" t="s">
        <v>240</v>
      </c>
      <c r="X355" s="280" t="s">
        <v>240</v>
      </c>
      <c r="Y355" s="280" t="s">
        <v>240</v>
      </c>
      <c r="Z355" s="280" t="s">
        <v>240</v>
      </c>
      <c r="AA355" s="280" t="s">
        <v>240</v>
      </c>
      <c r="AB355" s="280" t="s">
        <v>240</v>
      </c>
      <c r="AC355" s="280" t="s">
        <v>240</v>
      </c>
      <c r="AD355" s="280" t="s">
        <v>240</v>
      </c>
      <c r="AE355" s="280"/>
      <c r="AF355" s="280" t="s">
        <v>240</v>
      </c>
      <c r="AG355" s="280" t="s">
        <v>262</v>
      </c>
      <c r="AH355" s="280" t="s">
        <v>240</v>
      </c>
      <c r="AI355" s="280" t="s">
        <v>240</v>
      </c>
      <c r="AJ355" s="279">
        <v>706502</v>
      </c>
      <c r="AP355" s="223"/>
      <c r="AQ355" s="224"/>
      <c r="AR355" s="224"/>
      <c r="AS355" s="224"/>
      <c r="AT355" s="224"/>
      <c r="AU355" s="225"/>
      <c r="AV355" s="224"/>
      <c r="AW355" s="224"/>
      <c r="AX355" s="224"/>
      <c r="AY355" s="224"/>
      <c r="AZ355" s="226"/>
      <c r="BA355" s="224"/>
      <c r="BB355" s="219"/>
      <c r="BC355" s="219"/>
      <c r="BD355" s="224"/>
      <c r="BE355" s="224"/>
      <c r="BF355" s="227"/>
      <c r="BG355" s="223"/>
      <c r="BH355" s="224"/>
      <c r="BI355" s="224"/>
      <c r="BJ355" s="224"/>
      <c r="BK355" s="224"/>
      <c r="BL355" s="223"/>
      <c r="BM355" s="224"/>
      <c r="BN355" s="223"/>
      <c r="BO355" s="223"/>
      <c r="BP355" s="223"/>
      <c r="BQ355" s="223"/>
      <c r="BR355" s="223"/>
      <c r="BS355" s="224"/>
      <c r="BT355" s="219"/>
      <c r="BU355" s="229"/>
      <c r="BV355" s="219"/>
      <c r="BW355" s="219"/>
      <c r="BX355" s="224"/>
      <c r="BY355" s="224"/>
      <c r="BZ355" s="230"/>
      <c r="CA355" s="229"/>
      <c r="CB355" s="230"/>
      <c r="CC355" s="230"/>
      <c r="CD355" s="230"/>
    </row>
    <row r="356" spans="1:82" ht="30" x14ac:dyDescent="0.25">
      <c r="A356" s="279">
        <v>706504</v>
      </c>
      <c r="B356" s="280" t="s">
        <v>1109</v>
      </c>
      <c r="C356" s="280" t="s">
        <v>431</v>
      </c>
      <c r="D356" s="280" t="s">
        <v>1581</v>
      </c>
      <c r="E356" s="280" t="s">
        <v>183</v>
      </c>
      <c r="F356" s="281">
        <v>36108</v>
      </c>
      <c r="G356" s="280" t="s">
        <v>213</v>
      </c>
      <c r="H356" s="280" t="s">
        <v>1290</v>
      </c>
      <c r="I356" s="280" t="s">
        <v>262</v>
      </c>
      <c r="J356" s="280" t="s">
        <v>214</v>
      </c>
      <c r="K356" s="279">
        <v>2017</v>
      </c>
      <c r="L356" s="280" t="s">
        <v>213</v>
      </c>
      <c r="M356" s="280" t="s">
        <v>240</v>
      </c>
      <c r="N356" s="280" t="s">
        <v>240</v>
      </c>
      <c r="O356" s="280"/>
      <c r="P356" s="280"/>
      <c r="Q356" s="282">
        <v>0</v>
      </c>
      <c r="R356" s="279">
        <v>0</v>
      </c>
      <c r="S356" s="280" t="s">
        <v>3959</v>
      </c>
      <c r="T356" s="280" t="s">
        <v>3008</v>
      </c>
      <c r="U356" s="280" t="s">
        <v>3960</v>
      </c>
      <c r="V356" s="280" t="s">
        <v>2531</v>
      </c>
      <c r="W356" s="280" t="s">
        <v>240</v>
      </c>
      <c r="X356" s="280" t="s">
        <v>240</v>
      </c>
      <c r="Y356" s="280" t="s">
        <v>240</v>
      </c>
      <c r="Z356" s="280" t="s">
        <v>240</v>
      </c>
      <c r="AA356" s="280" t="s">
        <v>240</v>
      </c>
      <c r="AB356" s="280" t="s">
        <v>240</v>
      </c>
      <c r="AC356" s="280" t="s">
        <v>240</v>
      </c>
      <c r="AD356" s="280" t="s">
        <v>240</v>
      </c>
      <c r="AE356" s="280"/>
      <c r="AF356" s="280" t="s">
        <v>240</v>
      </c>
      <c r="AG356" s="280" t="s">
        <v>468</v>
      </c>
      <c r="AH356" s="280" t="s">
        <v>240</v>
      </c>
      <c r="AI356" s="280" t="s">
        <v>5194</v>
      </c>
      <c r="AJ356" s="279">
        <v>706504</v>
      </c>
      <c r="AP356" s="223"/>
      <c r="AQ356" s="224"/>
      <c r="AR356" s="224"/>
      <c r="AS356" s="224"/>
      <c r="AT356" s="224"/>
      <c r="AU356" s="225"/>
      <c r="AV356" s="224"/>
      <c r="AW356" s="224"/>
      <c r="AX356" s="224"/>
      <c r="AY356" s="224"/>
      <c r="AZ356" s="226"/>
      <c r="BA356" s="224"/>
      <c r="BB356" s="219"/>
      <c r="BC356" s="219"/>
      <c r="BD356" s="224"/>
      <c r="BE356" s="224"/>
      <c r="BF356" s="227"/>
      <c r="BG356" s="223"/>
      <c r="BH356" s="224"/>
      <c r="BI356" s="224"/>
      <c r="BJ356" s="224"/>
      <c r="BK356" s="224"/>
      <c r="BL356" s="223"/>
      <c r="BM356" s="224"/>
      <c r="BN356" s="223"/>
      <c r="BO356" s="223"/>
      <c r="BP356" s="223"/>
      <c r="BQ356" s="223"/>
      <c r="BR356" s="223"/>
      <c r="BS356" s="224"/>
      <c r="BT356" s="219"/>
      <c r="BU356" s="229"/>
      <c r="BV356" s="219"/>
      <c r="BW356" s="219"/>
      <c r="BX356" s="224"/>
      <c r="BY356" s="224"/>
      <c r="BZ356" s="230"/>
      <c r="CA356" s="229"/>
      <c r="CB356" s="230"/>
      <c r="CC356" s="230"/>
      <c r="CD356" s="230"/>
    </row>
    <row r="357" spans="1:82" ht="45" x14ac:dyDescent="0.25">
      <c r="A357" s="279">
        <v>706506</v>
      </c>
      <c r="B357" s="280" t="s">
        <v>743</v>
      </c>
      <c r="C357" s="280" t="s">
        <v>149</v>
      </c>
      <c r="D357" s="280" t="s">
        <v>1582</v>
      </c>
      <c r="E357" s="280" t="s">
        <v>183</v>
      </c>
      <c r="F357" s="281">
        <v>33633</v>
      </c>
      <c r="G357" s="280" t="s">
        <v>1583</v>
      </c>
      <c r="H357" s="280" t="s">
        <v>1290</v>
      </c>
      <c r="I357" s="280" t="s">
        <v>262</v>
      </c>
      <c r="J357" s="280" t="s">
        <v>214</v>
      </c>
      <c r="K357" s="279">
        <v>2010</v>
      </c>
      <c r="L357" s="280" t="s">
        <v>225</v>
      </c>
      <c r="M357" s="280" t="s">
        <v>240</v>
      </c>
      <c r="N357" s="280" t="s">
        <v>240</v>
      </c>
      <c r="O357" s="280"/>
      <c r="P357" s="280"/>
      <c r="Q357" s="282">
        <v>0</v>
      </c>
      <c r="R357" s="279">
        <v>0</v>
      </c>
      <c r="S357" s="280" t="s">
        <v>3961</v>
      </c>
      <c r="T357" s="280" t="s">
        <v>3962</v>
      </c>
      <c r="U357" s="280" t="s">
        <v>3963</v>
      </c>
      <c r="V357" s="280" t="s">
        <v>3964</v>
      </c>
      <c r="W357" s="280" t="s">
        <v>240</v>
      </c>
      <c r="X357" s="280" t="s">
        <v>240</v>
      </c>
      <c r="Y357" s="280" t="s">
        <v>240</v>
      </c>
      <c r="Z357" s="280" t="s">
        <v>240</v>
      </c>
      <c r="AA357" s="280" t="s">
        <v>240</v>
      </c>
      <c r="AB357" s="280" t="s">
        <v>240</v>
      </c>
      <c r="AC357" s="280" t="s">
        <v>240</v>
      </c>
      <c r="AD357" s="280" t="s">
        <v>240</v>
      </c>
      <c r="AE357" s="280"/>
      <c r="AF357" s="280" t="s">
        <v>240</v>
      </c>
      <c r="AG357" s="280" t="s">
        <v>262</v>
      </c>
      <c r="AH357" s="280" t="s">
        <v>240</v>
      </c>
      <c r="AI357" s="280" t="s">
        <v>240</v>
      </c>
      <c r="AJ357" s="279">
        <v>706506</v>
      </c>
      <c r="AP357" s="223"/>
      <c r="AQ357" s="224"/>
      <c r="AR357" s="224"/>
      <c r="AS357" s="224"/>
      <c r="AT357" s="224"/>
      <c r="AU357" s="225"/>
      <c r="AV357" s="224"/>
      <c r="AW357" s="224"/>
      <c r="AX357" s="224"/>
      <c r="AY357" s="224"/>
      <c r="AZ357" s="226"/>
      <c r="BA357" s="224"/>
      <c r="BB357" s="219"/>
      <c r="BC357" s="219"/>
      <c r="BD357" s="224"/>
      <c r="BE357" s="224"/>
      <c r="BF357" s="227"/>
      <c r="BG357" s="232"/>
      <c r="BH357" s="224"/>
      <c r="BI357" s="224"/>
      <c r="BJ357" s="224"/>
      <c r="BK357" s="224"/>
      <c r="BL357" s="223"/>
      <c r="BM357" s="224"/>
      <c r="BN357" s="223"/>
      <c r="BO357" s="223"/>
      <c r="BP357" s="223"/>
      <c r="BQ357" s="223"/>
      <c r="BR357" s="223"/>
      <c r="BS357" s="224"/>
      <c r="BT357" s="219"/>
      <c r="BU357" s="229"/>
      <c r="BV357" s="219"/>
      <c r="BW357" s="219"/>
      <c r="BX357" s="224"/>
      <c r="BY357" s="224"/>
      <c r="BZ357" s="230"/>
      <c r="CA357" s="229"/>
      <c r="CB357" s="230"/>
      <c r="CC357" s="230"/>
      <c r="CD357" s="230"/>
    </row>
    <row r="358" spans="1:82" ht="15" x14ac:dyDescent="0.25">
      <c r="A358" s="279">
        <v>706516</v>
      </c>
      <c r="B358" s="280" t="s">
        <v>2065</v>
      </c>
      <c r="C358" s="280" t="s">
        <v>90</v>
      </c>
      <c r="D358" s="280" t="s">
        <v>240</v>
      </c>
      <c r="E358" s="280" t="s">
        <v>240</v>
      </c>
      <c r="F358" s="282"/>
      <c r="G358" s="280" t="s">
        <v>240</v>
      </c>
      <c r="H358" s="280" t="s">
        <v>240</v>
      </c>
      <c r="I358" s="280" t="s">
        <v>261</v>
      </c>
      <c r="J358" s="280" t="s">
        <v>240</v>
      </c>
      <c r="K358" s="282"/>
      <c r="L358" s="280" t="s">
        <v>240</v>
      </c>
      <c r="M358" s="280" t="s">
        <v>240</v>
      </c>
      <c r="N358" s="280" t="s">
        <v>240</v>
      </c>
      <c r="O358" s="280" t="str">
        <f>IFERROR(VLOOKUP(A358,'[1]معالجة التسجيل'!A$2:CW$514,101,0),"")</f>
        <v/>
      </c>
      <c r="P358" s="280"/>
      <c r="Q358" s="282">
        <v>0</v>
      </c>
      <c r="R358" s="282"/>
      <c r="S358" s="280" t="s">
        <v>240</v>
      </c>
      <c r="T358" s="280" t="s">
        <v>240</v>
      </c>
      <c r="U358" s="280" t="s">
        <v>240</v>
      </c>
      <c r="V358" s="280" t="s">
        <v>240</v>
      </c>
      <c r="W358" s="280" t="s">
        <v>240</v>
      </c>
      <c r="X358" s="280" t="s">
        <v>240</v>
      </c>
      <c r="Y358" s="280" t="s">
        <v>240</v>
      </c>
      <c r="Z358" s="280" t="s">
        <v>240</v>
      </c>
      <c r="AA358" s="280" t="s">
        <v>240</v>
      </c>
      <c r="AB358" s="280" t="s">
        <v>2044</v>
      </c>
      <c r="AC358" s="280" t="s">
        <v>2044</v>
      </c>
      <c r="AD358" s="280" t="s">
        <v>240</v>
      </c>
      <c r="AE358" s="280" t="str">
        <f>IFERROR(VLOOKUP(A358,ورقة4!A$1:AZ$2000,51,0),"")</f>
        <v>م</v>
      </c>
      <c r="AF358" s="280" t="s">
        <v>2044</v>
      </c>
      <c r="AG358" s="280" t="s">
        <v>261</v>
      </c>
      <c r="AH358" s="280" t="s">
        <v>5190</v>
      </c>
      <c r="AI358" s="280" t="s">
        <v>240</v>
      </c>
      <c r="AJ358" s="279">
        <v>706516</v>
      </c>
      <c r="AP358" s="223"/>
      <c r="AQ358" s="224"/>
      <c r="AR358" s="224"/>
      <c r="AS358" s="224"/>
      <c r="AT358" s="224"/>
      <c r="AU358" s="231"/>
      <c r="AV358" s="224"/>
      <c r="AW358" s="224"/>
      <c r="AX358" s="224"/>
      <c r="AY358" s="224"/>
      <c r="AZ358" s="223"/>
      <c r="BA358" s="224"/>
      <c r="BB358" s="219"/>
      <c r="BC358" s="219"/>
      <c r="BD358" s="224"/>
      <c r="BE358" s="224"/>
      <c r="BF358" s="227"/>
      <c r="BG358" s="223"/>
      <c r="BH358" s="224"/>
      <c r="BI358" s="224"/>
      <c r="BJ358" s="224"/>
      <c r="BK358" s="224"/>
      <c r="BL358" s="223"/>
      <c r="BM358" s="224"/>
      <c r="BN358" s="223"/>
      <c r="BO358" s="223"/>
      <c r="BP358" s="223"/>
      <c r="BQ358" s="223"/>
      <c r="BR358" s="223"/>
      <c r="BS358" s="224"/>
      <c r="BT358" s="219"/>
      <c r="BU358" s="229"/>
      <c r="BV358" s="219"/>
      <c r="BW358" s="219"/>
      <c r="BX358" s="224"/>
      <c r="BY358" s="224"/>
      <c r="BZ358" s="230"/>
      <c r="CA358" s="229"/>
      <c r="CB358" s="230"/>
      <c r="CC358" s="230"/>
      <c r="CD358" s="230"/>
    </row>
    <row r="359" spans="1:82" ht="15" x14ac:dyDescent="0.25">
      <c r="A359" s="279">
        <v>706517</v>
      </c>
      <c r="B359" s="280" t="s">
        <v>751</v>
      </c>
      <c r="C359" s="280" t="s">
        <v>295</v>
      </c>
      <c r="D359" s="280" t="s">
        <v>240</v>
      </c>
      <c r="E359" s="280" t="s">
        <v>240</v>
      </c>
      <c r="F359" s="282"/>
      <c r="G359" s="280" t="s">
        <v>240</v>
      </c>
      <c r="H359" s="280" t="s">
        <v>240</v>
      </c>
      <c r="I359" s="280" t="s">
        <v>261</v>
      </c>
      <c r="J359" s="280" t="s">
        <v>240</v>
      </c>
      <c r="K359" s="282"/>
      <c r="L359" s="280" t="s">
        <v>240</v>
      </c>
      <c r="M359" s="280" t="s">
        <v>240</v>
      </c>
      <c r="N359" s="280" t="s">
        <v>240</v>
      </c>
      <c r="O359" s="280" t="str">
        <f>IFERROR(VLOOKUP(A359,'[1]معالجة التسجيل'!A$2:CW$514,101,0),"")</f>
        <v/>
      </c>
      <c r="P359" s="280"/>
      <c r="Q359" s="282">
        <v>0</v>
      </c>
      <c r="R359" s="282"/>
      <c r="S359" s="280" t="s">
        <v>240</v>
      </c>
      <c r="T359" s="280" t="s">
        <v>240</v>
      </c>
      <c r="U359" s="280" t="s">
        <v>240</v>
      </c>
      <c r="V359" s="280" t="s">
        <v>240</v>
      </c>
      <c r="W359" s="280" t="s">
        <v>240</v>
      </c>
      <c r="X359" s="280" t="s">
        <v>240</v>
      </c>
      <c r="Y359" s="280" t="s">
        <v>240</v>
      </c>
      <c r="Z359" s="280" t="s">
        <v>2044</v>
      </c>
      <c r="AA359" s="280" t="s">
        <v>2044</v>
      </c>
      <c r="AB359" s="280" t="s">
        <v>2044</v>
      </c>
      <c r="AC359" s="280" t="s">
        <v>2044</v>
      </c>
      <c r="AD359" s="280" t="s">
        <v>240</v>
      </c>
      <c r="AE359" s="280" t="str">
        <f>IFERROR(VLOOKUP(A359,ورقة4!A$1:AZ$2000,51,0),"")</f>
        <v>م</v>
      </c>
      <c r="AF359" s="280" t="s">
        <v>2044</v>
      </c>
      <c r="AG359" s="280" t="s">
        <v>261</v>
      </c>
      <c r="AH359" s="280" t="s">
        <v>5190</v>
      </c>
      <c r="AI359" s="280" t="s">
        <v>240</v>
      </c>
      <c r="AJ359" s="279">
        <v>706517</v>
      </c>
      <c r="AP359" s="223"/>
      <c r="AQ359" s="224"/>
      <c r="AR359" s="224"/>
      <c r="AS359" s="224"/>
      <c r="AT359" s="224"/>
      <c r="AU359" s="227"/>
      <c r="AV359" s="224"/>
      <c r="AW359" s="224"/>
      <c r="AX359" s="224"/>
      <c r="AY359" s="224"/>
      <c r="AZ359" s="227"/>
      <c r="BA359" s="224"/>
      <c r="BB359" s="224"/>
      <c r="BC359" s="224"/>
      <c r="BD359" s="224"/>
      <c r="BE359" s="224"/>
      <c r="BF359" s="227"/>
      <c r="BG359" s="224"/>
      <c r="BH359" s="224"/>
      <c r="BI359" s="224"/>
      <c r="BJ359" s="224"/>
      <c r="BK359" s="224"/>
      <c r="BL359" s="224"/>
      <c r="BM359" s="224"/>
      <c r="BN359" s="224"/>
      <c r="BO359" s="224"/>
      <c r="BP359" s="224"/>
      <c r="BQ359" s="224"/>
      <c r="BR359" s="224"/>
      <c r="BS359" s="228"/>
      <c r="BT359" s="224"/>
      <c r="BU359" s="229"/>
      <c r="BV359" s="223"/>
      <c r="BW359" s="224"/>
      <c r="BX359" s="224"/>
      <c r="BY359" s="224"/>
      <c r="BZ359"/>
      <c r="CA359" s="229"/>
      <c r="CB359"/>
      <c r="CC359"/>
      <c r="CD359"/>
    </row>
    <row r="360" spans="1:82" ht="45" x14ac:dyDescent="0.25">
      <c r="A360" s="279">
        <v>706519</v>
      </c>
      <c r="B360" s="280" t="s">
        <v>1110</v>
      </c>
      <c r="C360" s="280" t="s">
        <v>65</v>
      </c>
      <c r="D360" s="280" t="s">
        <v>1389</v>
      </c>
      <c r="E360" s="280" t="s">
        <v>183</v>
      </c>
      <c r="F360" s="289">
        <v>36164</v>
      </c>
      <c r="G360" s="280" t="s">
        <v>224</v>
      </c>
      <c r="H360" s="280" t="s">
        <v>1290</v>
      </c>
      <c r="I360" s="280" t="s">
        <v>261</v>
      </c>
      <c r="J360" s="280" t="s">
        <v>214</v>
      </c>
      <c r="K360" s="290">
        <v>2017</v>
      </c>
      <c r="L360" s="280" t="s">
        <v>224</v>
      </c>
      <c r="M360" s="280" t="s">
        <v>240</v>
      </c>
      <c r="N360" s="280" t="s">
        <v>240</v>
      </c>
      <c r="O360" s="280" t="str">
        <f>IFERROR(VLOOKUP(A360,'[1]معالجة التسجيل'!A$2:CW$514,101,0),"")</f>
        <v>إيقاف</v>
      </c>
      <c r="P360" s="280"/>
      <c r="Q360" s="282">
        <f>IFERROR(VLOOKUP(A360,'[1]معالجة التسجيل'!A$2:EW$514,150,0),"")</f>
        <v>70000</v>
      </c>
      <c r="R360" s="290">
        <v>0</v>
      </c>
      <c r="S360" s="280" t="s">
        <v>3965</v>
      </c>
      <c r="T360" s="280" t="s">
        <v>2751</v>
      </c>
      <c r="U360" s="280" t="s">
        <v>2747</v>
      </c>
      <c r="V360" s="280" t="s">
        <v>2964</v>
      </c>
      <c r="W360" s="280" t="s">
        <v>240</v>
      </c>
      <c r="X360" s="280" t="s">
        <v>240</v>
      </c>
      <c r="Y360" s="280" t="s">
        <v>240</v>
      </c>
      <c r="Z360" s="280" t="s">
        <v>240</v>
      </c>
      <c r="AA360" s="280" t="s">
        <v>240</v>
      </c>
      <c r="AB360" s="280" t="s">
        <v>240</v>
      </c>
      <c r="AC360" s="280" t="s">
        <v>240</v>
      </c>
      <c r="AD360" s="280" t="s">
        <v>240</v>
      </c>
      <c r="AE360" s="280"/>
      <c r="AF360" s="280" t="s">
        <v>240</v>
      </c>
      <c r="AG360" s="280" t="s">
        <v>261</v>
      </c>
      <c r="AH360" s="280" t="s">
        <v>5193</v>
      </c>
      <c r="AI360" s="280" t="s">
        <v>5191</v>
      </c>
      <c r="AJ360" s="279">
        <v>706519</v>
      </c>
      <c r="AP360" s="223"/>
      <c r="AQ360" s="224"/>
      <c r="AR360" s="224"/>
      <c r="AS360" s="224"/>
      <c r="AT360" s="224"/>
      <c r="AU360" s="225"/>
      <c r="AV360" s="224"/>
      <c r="AW360" s="224"/>
      <c r="AX360" s="224"/>
      <c r="AY360" s="224"/>
      <c r="AZ360" s="226"/>
      <c r="BA360" s="224"/>
      <c r="BB360" s="219"/>
      <c r="BC360" s="219"/>
      <c r="BD360" s="224"/>
      <c r="BE360" s="224"/>
      <c r="BF360" s="227"/>
      <c r="BG360" s="223"/>
      <c r="BH360" s="224"/>
      <c r="BI360" s="224"/>
      <c r="BJ360" s="224"/>
      <c r="BK360" s="224"/>
      <c r="BL360" s="223"/>
      <c r="BM360" s="224"/>
      <c r="BN360" s="223"/>
      <c r="BO360" s="223"/>
      <c r="BP360" s="223"/>
      <c r="BQ360" s="223"/>
      <c r="BR360" s="223"/>
      <c r="BS360" s="224"/>
      <c r="BT360" s="219"/>
      <c r="BU360" s="229"/>
      <c r="BV360" s="219"/>
      <c r="BW360" s="219"/>
      <c r="BX360" s="224"/>
      <c r="BY360" s="224"/>
      <c r="BZ360" s="230"/>
      <c r="CA360" s="229"/>
      <c r="CB360" s="230"/>
      <c r="CC360" s="230"/>
      <c r="CD360" s="230"/>
    </row>
    <row r="361" spans="1:82" ht="30" x14ac:dyDescent="0.25">
      <c r="A361" s="279">
        <v>706523</v>
      </c>
      <c r="B361" s="280" t="s">
        <v>752</v>
      </c>
      <c r="C361" s="280" t="s">
        <v>313</v>
      </c>
      <c r="D361" s="280" t="s">
        <v>240</v>
      </c>
      <c r="E361" s="280" t="s">
        <v>240</v>
      </c>
      <c r="F361" s="288"/>
      <c r="G361" s="280" t="s">
        <v>240</v>
      </c>
      <c r="H361" s="280" t="s">
        <v>240</v>
      </c>
      <c r="I361" s="280" t="s">
        <v>261</v>
      </c>
      <c r="J361" s="280" t="s">
        <v>240</v>
      </c>
      <c r="K361" s="288"/>
      <c r="L361" s="280" t="s">
        <v>240</v>
      </c>
      <c r="M361" s="280" t="s">
        <v>240</v>
      </c>
      <c r="N361" s="280" t="s">
        <v>240</v>
      </c>
      <c r="O361" s="280" t="str">
        <f>IFERROR(VLOOKUP(A361,'[1]معالجة التسجيل'!A$2:CW$514,101,0),"")</f>
        <v/>
      </c>
      <c r="P361" s="280"/>
      <c r="Q361" s="282">
        <v>0</v>
      </c>
      <c r="R361" s="288"/>
      <c r="S361" s="280" t="s">
        <v>240</v>
      </c>
      <c r="T361" s="280" t="s">
        <v>240</v>
      </c>
      <c r="U361" s="280" t="s">
        <v>240</v>
      </c>
      <c r="V361" s="280" t="s">
        <v>240</v>
      </c>
      <c r="W361" s="280" t="s">
        <v>240</v>
      </c>
      <c r="X361" s="280" t="s">
        <v>240</v>
      </c>
      <c r="Y361" s="280" t="s">
        <v>240</v>
      </c>
      <c r="Z361" s="280" t="s">
        <v>2044</v>
      </c>
      <c r="AA361" s="280" t="s">
        <v>2044</v>
      </c>
      <c r="AB361" s="280" t="s">
        <v>2044</v>
      </c>
      <c r="AC361" s="280" t="s">
        <v>2044</v>
      </c>
      <c r="AD361" s="280" t="s">
        <v>240</v>
      </c>
      <c r="AE361" s="280" t="str">
        <f>IFERROR(VLOOKUP(A361,ورقة4!A$1:AZ$2000,51,0),"")</f>
        <v>م</v>
      </c>
      <c r="AF361" s="280" t="s">
        <v>2044</v>
      </c>
      <c r="AG361" s="280" t="s">
        <v>261</v>
      </c>
      <c r="AH361" s="280" t="s">
        <v>5190</v>
      </c>
      <c r="AI361" s="280" t="s">
        <v>240</v>
      </c>
      <c r="AJ361" s="279">
        <v>706523</v>
      </c>
      <c r="AP361" s="223"/>
      <c r="AQ361" s="224"/>
      <c r="AR361" s="224"/>
      <c r="AS361" s="224"/>
      <c r="AT361" s="224"/>
      <c r="AU361" s="231"/>
      <c r="AV361" s="224"/>
      <c r="AW361" s="224"/>
      <c r="AX361" s="224"/>
      <c r="AY361" s="224"/>
      <c r="AZ361" s="223"/>
      <c r="BA361" s="224"/>
      <c r="BB361" s="219"/>
      <c r="BC361" s="219"/>
      <c r="BD361" s="224"/>
      <c r="BE361" s="224"/>
      <c r="BF361" s="227"/>
      <c r="BG361" s="223"/>
      <c r="BH361" s="224"/>
      <c r="BI361" s="224"/>
      <c r="BJ361" s="224"/>
      <c r="BK361" s="224"/>
      <c r="BL361" s="223"/>
      <c r="BM361" s="224"/>
      <c r="BN361" s="223"/>
      <c r="BO361" s="223"/>
      <c r="BP361" s="223"/>
      <c r="BQ361" s="223"/>
      <c r="BR361" s="223"/>
      <c r="BS361" s="224"/>
      <c r="BT361" s="219"/>
      <c r="BU361" s="229"/>
      <c r="BV361" s="219"/>
      <c r="BW361" s="219"/>
      <c r="BX361" s="224"/>
      <c r="BY361" s="224"/>
      <c r="BZ361" s="230"/>
      <c r="CA361" s="229"/>
      <c r="CB361" s="230"/>
      <c r="CC361" s="230"/>
      <c r="CD361" s="230"/>
    </row>
    <row r="362" spans="1:82" ht="30" x14ac:dyDescent="0.25">
      <c r="A362" s="279">
        <v>706524</v>
      </c>
      <c r="B362" s="280" t="s">
        <v>688</v>
      </c>
      <c r="C362" s="280" t="s">
        <v>277</v>
      </c>
      <c r="D362" s="280" t="s">
        <v>1495</v>
      </c>
      <c r="E362" s="280" t="s">
        <v>184</v>
      </c>
      <c r="F362" s="281">
        <v>33512</v>
      </c>
      <c r="G362" s="280" t="s">
        <v>223</v>
      </c>
      <c r="H362" s="280" t="s">
        <v>1290</v>
      </c>
      <c r="I362" s="280" t="s">
        <v>262</v>
      </c>
      <c r="J362" s="280" t="s">
        <v>216</v>
      </c>
      <c r="K362" s="279">
        <v>2010</v>
      </c>
      <c r="L362" s="280" t="s">
        <v>223</v>
      </c>
      <c r="M362" s="280" t="s">
        <v>240</v>
      </c>
      <c r="N362" s="280" t="s">
        <v>240</v>
      </c>
      <c r="O362" s="280" t="str">
        <f>IFERROR(VLOOKUP(A362,'[1]معالجة التسجيل'!A$2:CW$514,101,0),"")</f>
        <v/>
      </c>
      <c r="P362" s="280"/>
      <c r="Q362" s="282">
        <v>0</v>
      </c>
      <c r="R362" s="288"/>
      <c r="S362" s="280" t="s">
        <v>2631</v>
      </c>
      <c r="T362" s="280" t="s">
        <v>2632</v>
      </c>
      <c r="U362" s="280" t="s">
        <v>2633</v>
      </c>
      <c r="V362" s="280" t="s">
        <v>2580</v>
      </c>
      <c r="W362" s="280" t="s">
        <v>240</v>
      </c>
      <c r="X362" s="280" t="s">
        <v>240</v>
      </c>
      <c r="Y362" s="280" t="s">
        <v>240</v>
      </c>
      <c r="Z362" s="280" t="s">
        <v>240</v>
      </c>
      <c r="AA362" s="280" t="s">
        <v>240</v>
      </c>
      <c r="AB362" s="280" t="s">
        <v>2044</v>
      </c>
      <c r="AC362" s="280" t="s">
        <v>2044</v>
      </c>
      <c r="AD362" s="280" t="s">
        <v>240</v>
      </c>
      <c r="AE362" s="280" t="str">
        <f>IFERROR(VLOOKUP(A362,ورقة4!A$1:AZ$2000,51,0),"")</f>
        <v>م</v>
      </c>
      <c r="AF362" s="280" t="s">
        <v>2044</v>
      </c>
      <c r="AG362" s="280" t="s">
        <v>262</v>
      </c>
      <c r="AH362" s="280" t="s">
        <v>5190</v>
      </c>
      <c r="AI362" s="280" t="s">
        <v>240</v>
      </c>
      <c r="AJ362" s="279">
        <v>706524</v>
      </c>
      <c r="AP362" s="223"/>
      <c r="AQ362" s="224"/>
      <c r="AR362" s="224"/>
      <c r="AS362" s="224"/>
      <c r="AT362" s="224"/>
      <c r="AU362" s="225"/>
      <c r="AV362" s="224"/>
      <c r="AW362" s="224"/>
      <c r="AX362" s="224"/>
      <c r="AY362" s="224"/>
      <c r="AZ362" s="226"/>
      <c r="BA362" s="224"/>
      <c r="BB362" s="219"/>
      <c r="BC362" s="219"/>
      <c r="BD362" s="224"/>
      <c r="BE362" s="224"/>
      <c r="BF362" s="227"/>
      <c r="BG362" s="223"/>
      <c r="BH362" s="224"/>
      <c r="BI362" s="224"/>
      <c r="BJ362" s="224"/>
      <c r="BK362" s="224"/>
      <c r="BL362" s="223"/>
      <c r="BM362" s="224"/>
      <c r="BN362" s="223"/>
      <c r="BO362" s="223"/>
      <c r="BP362" s="223"/>
      <c r="BQ362" s="223"/>
      <c r="BR362" s="223"/>
      <c r="BS362" s="224"/>
      <c r="BT362" s="219"/>
      <c r="BU362" s="229"/>
      <c r="BV362" s="219"/>
      <c r="BW362" s="219"/>
      <c r="BX362" s="224"/>
      <c r="BY362" s="224"/>
      <c r="BZ362" s="230"/>
      <c r="CA362" s="229"/>
      <c r="CB362" s="230"/>
      <c r="CC362" s="230"/>
      <c r="CD362" s="230"/>
    </row>
    <row r="363" spans="1:82" ht="30" x14ac:dyDescent="0.25">
      <c r="A363" s="279">
        <v>706526</v>
      </c>
      <c r="B363" s="280" t="s">
        <v>1111</v>
      </c>
      <c r="C363" s="280" t="s">
        <v>80</v>
      </c>
      <c r="D363" s="280" t="s">
        <v>1584</v>
      </c>
      <c r="E363" s="280" t="s">
        <v>184</v>
      </c>
      <c r="F363" s="281">
        <v>30320</v>
      </c>
      <c r="G363" s="280" t="s">
        <v>1585</v>
      </c>
      <c r="H363" s="280" t="s">
        <v>1290</v>
      </c>
      <c r="I363" s="280" t="s">
        <v>466</v>
      </c>
      <c r="J363" s="280" t="s">
        <v>216</v>
      </c>
      <c r="K363" s="279">
        <v>2011</v>
      </c>
      <c r="L363" s="280" t="s">
        <v>215</v>
      </c>
      <c r="M363" s="280" t="s">
        <v>240</v>
      </c>
      <c r="N363" s="280" t="s">
        <v>240</v>
      </c>
      <c r="O363" s="280"/>
      <c r="P363" s="280"/>
      <c r="Q363" s="282">
        <v>0</v>
      </c>
      <c r="R363" s="279">
        <v>0</v>
      </c>
      <c r="S363" s="280" t="s">
        <v>3966</v>
      </c>
      <c r="T363" s="280" t="s">
        <v>2751</v>
      </c>
      <c r="U363" s="280" t="s">
        <v>3967</v>
      </c>
      <c r="V363" s="280" t="s">
        <v>3968</v>
      </c>
      <c r="W363" s="280" t="s">
        <v>240</v>
      </c>
      <c r="X363" s="280" t="s">
        <v>240</v>
      </c>
      <c r="Y363" s="280" t="s">
        <v>240</v>
      </c>
      <c r="Z363" s="280" t="s">
        <v>240</v>
      </c>
      <c r="AA363" s="280" t="s">
        <v>240</v>
      </c>
      <c r="AB363" s="280" t="s">
        <v>240</v>
      </c>
      <c r="AC363" s="280" t="s">
        <v>240</v>
      </c>
      <c r="AD363" s="280" t="s">
        <v>240</v>
      </c>
      <c r="AE363" s="280"/>
      <c r="AF363" s="280" t="s">
        <v>240</v>
      </c>
      <c r="AG363" s="280" t="s">
        <v>466</v>
      </c>
      <c r="AH363" s="280" t="s">
        <v>240</v>
      </c>
      <c r="AI363" s="280" t="s">
        <v>240</v>
      </c>
      <c r="AJ363" s="279">
        <v>706526</v>
      </c>
      <c r="AP363" s="223"/>
      <c r="AQ363" s="224"/>
      <c r="AR363" s="224"/>
      <c r="AS363" s="224"/>
      <c r="AT363" s="224"/>
      <c r="AU363" s="225"/>
      <c r="AV363" s="224"/>
      <c r="AW363" s="224"/>
      <c r="AX363" s="224"/>
      <c r="AY363" s="224"/>
      <c r="AZ363" s="226"/>
      <c r="BA363" s="224"/>
      <c r="BB363" s="219"/>
      <c r="BC363" s="219"/>
      <c r="BD363" s="224"/>
      <c r="BE363" s="224"/>
      <c r="BF363" s="227"/>
      <c r="BG363" s="223"/>
      <c r="BH363" s="224"/>
      <c r="BI363" s="224"/>
      <c r="BJ363" s="224"/>
      <c r="BK363" s="224"/>
      <c r="BL363" s="223"/>
      <c r="BM363" s="224"/>
      <c r="BN363" s="223"/>
      <c r="BO363" s="223"/>
      <c r="BP363" s="223"/>
      <c r="BQ363" s="223"/>
      <c r="BR363" s="223"/>
      <c r="BS363" s="224"/>
      <c r="BT363" s="219"/>
      <c r="BU363" s="229"/>
      <c r="BV363" s="219"/>
      <c r="BW363" s="219"/>
      <c r="BX363" s="224"/>
      <c r="BY363" s="224"/>
      <c r="BZ363" s="230"/>
      <c r="CA363" s="229"/>
      <c r="CB363" s="230"/>
      <c r="CC363" s="230"/>
      <c r="CD363" s="230"/>
    </row>
    <row r="364" spans="1:82" ht="15" x14ac:dyDescent="0.25">
      <c r="A364" s="279">
        <v>706527</v>
      </c>
      <c r="B364" s="280" t="s">
        <v>753</v>
      </c>
      <c r="C364" s="280" t="s">
        <v>203</v>
      </c>
      <c r="D364" s="280" t="s">
        <v>240</v>
      </c>
      <c r="E364" s="280" t="s">
        <v>240</v>
      </c>
      <c r="F364" s="282"/>
      <c r="G364" s="280" t="s">
        <v>240</v>
      </c>
      <c r="H364" s="280" t="s">
        <v>240</v>
      </c>
      <c r="I364" s="280" t="s">
        <v>261</v>
      </c>
      <c r="J364" s="280" t="s">
        <v>240</v>
      </c>
      <c r="K364" s="282"/>
      <c r="L364" s="280" t="s">
        <v>240</v>
      </c>
      <c r="M364" s="280" t="s">
        <v>240</v>
      </c>
      <c r="N364" s="280" t="s">
        <v>240</v>
      </c>
      <c r="O364" s="280" t="str">
        <f>IFERROR(VLOOKUP(A364,'[1]معالجة التسجيل'!A$2:CW$514,101,0),"")</f>
        <v/>
      </c>
      <c r="P364" s="280"/>
      <c r="Q364" s="282">
        <v>0</v>
      </c>
      <c r="R364" s="282"/>
      <c r="S364" s="280" t="s">
        <v>240</v>
      </c>
      <c r="T364" s="280" t="s">
        <v>240</v>
      </c>
      <c r="U364" s="280" t="s">
        <v>240</v>
      </c>
      <c r="V364" s="280" t="s">
        <v>240</v>
      </c>
      <c r="W364" s="280" t="s">
        <v>240</v>
      </c>
      <c r="X364" s="280" t="s">
        <v>240</v>
      </c>
      <c r="Y364" s="280" t="s">
        <v>240</v>
      </c>
      <c r="Z364" s="280" t="s">
        <v>2044</v>
      </c>
      <c r="AA364" s="280" t="s">
        <v>2044</v>
      </c>
      <c r="AB364" s="280" t="s">
        <v>2044</v>
      </c>
      <c r="AC364" s="280" t="s">
        <v>2044</v>
      </c>
      <c r="AD364" s="280" t="s">
        <v>240</v>
      </c>
      <c r="AE364" s="280" t="str">
        <f>IFERROR(VLOOKUP(A364,ورقة4!A$1:AZ$2000,51,0),"")</f>
        <v>م</v>
      </c>
      <c r="AF364" s="280" t="s">
        <v>2044</v>
      </c>
      <c r="AG364" s="280" t="s">
        <v>261</v>
      </c>
      <c r="AH364" s="280" t="s">
        <v>5190</v>
      </c>
      <c r="AI364" s="280" t="s">
        <v>240</v>
      </c>
      <c r="AJ364" s="279">
        <v>706527</v>
      </c>
      <c r="AP364" s="223"/>
      <c r="AQ364" s="224"/>
      <c r="AR364" s="224"/>
      <c r="AS364" s="224"/>
      <c r="AT364" s="224"/>
      <c r="AU364" s="225"/>
      <c r="AV364" s="224"/>
      <c r="AW364" s="224"/>
      <c r="AX364" s="224"/>
      <c r="AY364" s="224"/>
      <c r="AZ364" s="226"/>
      <c r="BA364" s="224"/>
      <c r="BB364" s="219"/>
      <c r="BC364" s="219"/>
      <c r="BD364" s="224"/>
      <c r="BE364" s="224"/>
      <c r="BF364" s="227"/>
      <c r="BG364" s="223"/>
      <c r="BH364" s="224"/>
      <c r="BI364" s="224"/>
      <c r="BJ364" s="224"/>
      <c r="BK364" s="224"/>
      <c r="BL364" s="223"/>
      <c r="BM364" s="224"/>
      <c r="BN364" s="223"/>
      <c r="BO364" s="223"/>
      <c r="BP364" s="223"/>
      <c r="BQ364" s="223"/>
      <c r="BR364" s="223"/>
      <c r="BS364" s="224"/>
      <c r="BT364" s="219"/>
      <c r="BU364" s="229"/>
      <c r="BV364" s="219"/>
      <c r="BW364" s="219"/>
      <c r="BX364" s="224"/>
      <c r="BY364" s="224"/>
      <c r="BZ364" s="230"/>
      <c r="CA364" s="229"/>
      <c r="CB364" s="230"/>
      <c r="CC364" s="230"/>
      <c r="CD364" s="230"/>
    </row>
    <row r="365" spans="1:82" ht="45" x14ac:dyDescent="0.25">
      <c r="A365" s="279">
        <v>706537</v>
      </c>
      <c r="B365" s="280" t="s">
        <v>689</v>
      </c>
      <c r="C365" s="280" t="s">
        <v>349</v>
      </c>
      <c r="D365" s="280" t="s">
        <v>1586</v>
      </c>
      <c r="E365" s="280" t="s">
        <v>183</v>
      </c>
      <c r="F365" s="281">
        <v>35796</v>
      </c>
      <c r="G365" s="280" t="s">
        <v>2388</v>
      </c>
      <c r="H365" s="280" t="s">
        <v>1290</v>
      </c>
      <c r="I365" s="280" t="s">
        <v>468</v>
      </c>
      <c r="J365" s="280" t="s">
        <v>214</v>
      </c>
      <c r="K365" s="279">
        <v>2016</v>
      </c>
      <c r="L365" s="280" t="s">
        <v>223</v>
      </c>
      <c r="M365" s="280" t="s">
        <v>240</v>
      </c>
      <c r="N365" s="280" t="s">
        <v>240</v>
      </c>
      <c r="O365" s="280" t="str">
        <f>IFERROR(VLOOKUP(A365,'[1]معالجة التسجيل'!A$2:CW$514,101,0),"")</f>
        <v/>
      </c>
      <c r="P365" s="280"/>
      <c r="Q365" s="282">
        <v>0</v>
      </c>
      <c r="R365" s="288"/>
      <c r="S365" s="280" t="s">
        <v>3969</v>
      </c>
      <c r="T365" s="280" t="s">
        <v>3542</v>
      </c>
      <c r="U365" s="280" t="s">
        <v>3970</v>
      </c>
      <c r="V365" s="280" t="s">
        <v>3971</v>
      </c>
      <c r="W365" s="280" t="s">
        <v>240</v>
      </c>
      <c r="X365" s="280" t="s">
        <v>240</v>
      </c>
      <c r="Y365" s="280" t="s">
        <v>240</v>
      </c>
      <c r="Z365" s="280" t="s">
        <v>240</v>
      </c>
      <c r="AA365" s="280" t="s">
        <v>240</v>
      </c>
      <c r="AB365" s="280" t="s">
        <v>240</v>
      </c>
      <c r="AC365" s="280" t="s">
        <v>2044</v>
      </c>
      <c r="AD365" s="280" t="s">
        <v>240</v>
      </c>
      <c r="AE365" s="280" t="str">
        <f>IFERROR(VLOOKUP(A365,ورقة4!A$1:AZ$2000,51,0),"")</f>
        <v>م</v>
      </c>
      <c r="AF365" s="280" t="s">
        <v>240</v>
      </c>
      <c r="AG365" s="280" t="s">
        <v>263</v>
      </c>
      <c r="AH365" s="280" t="s">
        <v>240</v>
      </c>
      <c r="AI365" s="280" t="s">
        <v>240</v>
      </c>
      <c r="AJ365" s="279">
        <v>706537</v>
      </c>
      <c r="AP365" s="223"/>
      <c r="AQ365" s="224"/>
      <c r="AR365" s="224"/>
      <c r="AS365" s="224"/>
      <c r="AT365" s="224"/>
      <c r="AU365" s="225"/>
      <c r="AV365" s="224"/>
      <c r="AW365" s="224"/>
      <c r="AX365" s="224"/>
      <c r="AY365" s="224"/>
      <c r="AZ365" s="226"/>
      <c r="BA365" s="224"/>
      <c r="BB365" s="219"/>
      <c r="BC365" s="219"/>
      <c r="BD365" s="224"/>
      <c r="BE365" s="224"/>
      <c r="BF365" s="227"/>
      <c r="BG365" s="223"/>
      <c r="BH365" s="224"/>
      <c r="BI365" s="224"/>
      <c r="BJ365" s="224"/>
      <c r="BK365" s="224"/>
      <c r="BL365" s="223"/>
      <c r="BM365" s="224"/>
      <c r="BN365" s="223"/>
      <c r="BO365" s="223"/>
      <c r="BP365" s="223"/>
      <c r="BQ365" s="223"/>
      <c r="BR365" s="223"/>
      <c r="BS365" s="224"/>
      <c r="BT365" s="219"/>
      <c r="BU365" s="229"/>
      <c r="BV365" s="219"/>
      <c r="BW365" s="219"/>
      <c r="BX365" s="224"/>
      <c r="BY365" s="224"/>
      <c r="BZ365" s="230"/>
      <c r="CA365" s="229"/>
      <c r="CB365" s="230"/>
      <c r="CC365" s="230"/>
      <c r="CD365" s="230"/>
    </row>
    <row r="366" spans="1:82" ht="30" x14ac:dyDescent="0.25">
      <c r="A366" s="279">
        <v>706538</v>
      </c>
      <c r="B366" s="280" t="s">
        <v>2066</v>
      </c>
      <c r="C366" s="280" t="s">
        <v>2067</v>
      </c>
      <c r="D366" s="280" t="s">
        <v>240</v>
      </c>
      <c r="E366" s="280" t="s">
        <v>240</v>
      </c>
      <c r="F366" s="288"/>
      <c r="G366" s="280" t="s">
        <v>240</v>
      </c>
      <c r="H366" s="280" t="s">
        <v>240</v>
      </c>
      <c r="I366" s="280" t="s">
        <v>261</v>
      </c>
      <c r="J366" s="280" t="s">
        <v>240</v>
      </c>
      <c r="K366" s="288"/>
      <c r="L366" s="280" t="s">
        <v>240</v>
      </c>
      <c r="M366" s="280" t="s">
        <v>240</v>
      </c>
      <c r="N366" s="280" t="s">
        <v>240</v>
      </c>
      <c r="O366" s="280" t="str">
        <f>IFERROR(VLOOKUP(A366,'[1]معالجة التسجيل'!A$2:CW$514,101,0),"")</f>
        <v/>
      </c>
      <c r="P366" s="280"/>
      <c r="Q366" s="282">
        <v>0</v>
      </c>
      <c r="R366" s="288"/>
      <c r="S366" s="280" t="s">
        <v>240</v>
      </c>
      <c r="T366" s="280" t="s">
        <v>240</v>
      </c>
      <c r="U366" s="280" t="s">
        <v>240</v>
      </c>
      <c r="V366" s="280" t="s">
        <v>240</v>
      </c>
      <c r="W366" s="280" t="s">
        <v>240</v>
      </c>
      <c r="X366" s="280" t="s">
        <v>240</v>
      </c>
      <c r="Y366" s="280" t="s">
        <v>240</v>
      </c>
      <c r="Z366" s="280" t="s">
        <v>240</v>
      </c>
      <c r="AA366" s="280" t="s">
        <v>240</v>
      </c>
      <c r="AB366" s="280" t="s">
        <v>2044</v>
      </c>
      <c r="AC366" s="280" t="s">
        <v>2044</v>
      </c>
      <c r="AD366" s="280" t="s">
        <v>240</v>
      </c>
      <c r="AE366" s="280" t="str">
        <f>IFERROR(VLOOKUP(A366,ورقة4!A$1:AZ$2000,51,0),"")</f>
        <v>م</v>
      </c>
      <c r="AF366" s="280" t="s">
        <v>2044</v>
      </c>
      <c r="AG366" s="280" t="s">
        <v>261</v>
      </c>
      <c r="AH366" s="280" t="s">
        <v>240</v>
      </c>
      <c r="AI366" s="280" t="s">
        <v>240</v>
      </c>
      <c r="AJ366" s="279">
        <v>706538</v>
      </c>
      <c r="AP366" s="223"/>
      <c r="AQ366" s="224"/>
      <c r="AR366" s="224"/>
      <c r="AS366" s="224"/>
      <c r="AT366" s="224"/>
      <c r="AU366" s="225"/>
      <c r="AV366" s="224"/>
      <c r="AW366" s="224"/>
      <c r="AX366" s="224"/>
      <c r="AY366" s="224"/>
      <c r="AZ366" s="226"/>
      <c r="BA366" s="224"/>
      <c r="BB366" s="219"/>
      <c r="BC366" s="219"/>
      <c r="BD366" s="224"/>
      <c r="BE366" s="224"/>
      <c r="BF366" s="227"/>
      <c r="BG366" s="223"/>
      <c r="BH366" s="224"/>
      <c r="BI366" s="224"/>
      <c r="BJ366" s="224"/>
      <c r="BK366" s="224"/>
      <c r="BL366" s="223"/>
      <c r="BM366" s="224"/>
      <c r="BN366" s="223"/>
      <c r="BO366" s="223"/>
      <c r="BP366" s="223"/>
      <c r="BQ366" s="223"/>
      <c r="BR366" s="223"/>
      <c r="BS366" s="224"/>
      <c r="BT366" s="219"/>
      <c r="BU366" s="229"/>
      <c r="BV366" s="219"/>
      <c r="BW366" s="219"/>
      <c r="BX366" s="224"/>
      <c r="BY366" s="224"/>
      <c r="BZ366" s="230"/>
      <c r="CA366" s="229"/>
      <c r="CB366" s="230"/>
      <c r="CC366" s="230"/>
      <c r="CD366" s="230"/>
    </row>
    <row r="367" spans="1:82" ht="30" x14ac:dyDescent="0.25">
      <c r="A367" s="279">
        <v>706540</v>
      </c>
      <c r="B367" s="280" t="s">
        <v>1112</v>
      </c>
      <c r="C367" s="280" t="s">
        <v>291</v>
      </c>
      <c r="D367" s="280" t="s">
        <v>1587</v>
      </c>
      <c r="E367" s="280" t="s">
        <v>184</v>
      </c>
      <c r="F367" s="281">
        <v>32976</v>
      </c>
      <c r="G367" s="280" t="s">
        <v>1368</v>
      </c>
      <c r="H367" s="280" t="s">
        <v>1290</v>
      </c>
      <c r="I367" s="280" t="s">
        <v>239</v>
      </c>
      <c r="J367" s="280" t="s">
        <v>216</v>
      </c>
      <c r="K367" s="279">
        <v>2008</v>
      </c>
      <c r="L367" s="280" t="s">
        <v>215</v>
      </c>
      <c r="M367" s="280" t="s">
        <v>240</v>
      </c>
      <c r="N367" s="280" t="s">
        <v>240</v>
      </c>
      <c r="O367" s="280"/>
      <c r="P367" s="280"/>
      <c r="Q367" s="282">
        <v>0</v>
      </c>
      <c r="R367" s="279">
        <v>0</v>
      </c>
      <c r="S367" s="280" t="s">
        <v>2941</v>
      </c>
      <c r="T367" s="280" t="s">
        <v>3972</v>
      </c>
      <c r="U367" s="280" t="s">
        <v>2942</v>
      </c>
      <c r="V367" s="280" t="s">
        <v>2565</v>
      </c>
      <c r="W367" s="280" t="s">
        <v>240</v>
      </c>
      <c r="X367" s="280" t="s">
        <v>240</v>
      </c>
      <c r="Y367" s="280" t="s">
        <v>240</v>
      </c>
      <c r="Z367" s="280" t="s">
        <v>240</v>
      </c>
      <c r="AA367" s="280" t="s">
        <v>240</v>
      </c>
      <c r="AB367" s="280" t="s">
        <v>240</v>
      </c>
      <c r="AC367" s="280" t="s">
        <v>240</v>
      </c>
      <c r="AD367" s="280" t="s">
        <v>240</v>
      </c>
      <c r="AE367" s="280"/>
      <c r="AF367" s="280" t="s">
        <v>240</v>
      </c>
      <c r="AG367" s="280" t="s">
        <v>466</v>
      </c>
      <c r="AH367" s="280" t="s">
        <v>240</v>
      </c>
      <c r="AI367" s="280" t="s">
        <v>240</v>
      </c>
      <c r="AJ367" s="279">
        <v>706540</v>
      </c>
      <c r="AP367" s="223"/>
      <c r="AQ367" s="224"/>
      <c r="AR367" s="224"/>
      <c r="AS367" s="224"/>
      <c r="AT367" s="224"/>
      <c r="AU367" s="225"/>
      <c r="AV367" s="224"/>
      <c r="AW367" s="224"/>
      <c r="AX367" s="224"/>
      <c r="AY367" s="224"/>
      <c r="AZ367" s="226"/>
      <c r="BA367" s="224"/>
      <c r="BB367" s="224"/>
      <c r="BC367" s="224"/>
      <c r="BD367" s="224"/>
      <c r="BE367" s="224"/>
      <c r="BF367" s="227"/>
      <c r="BG367" s="224"/>
      <c r="BH367" s="224"/>
      <c r="BI367" s="224"/>
      <c r="BJ367" s="224"/>
      <c r="BK367" s="224"/>
      <c r="BL367" s="224"/>
      <c r="BM367" s="224"/>
      <c r="BN367" s="224"/>
      <c r="BO367" s="224"/>
      <c r="BP367" s="224"/>
      <c r="BQ367" s="224"/>
      <c r="BR367" s="224"/>
      <c r="BS367" s="228"/>
      <c r="BT367" s="224"/>
      <c r="BU367" s="229"/>
      <c r="BV367" s="223"/>
      <c r="BW367" s="224"/>
      <c r="BX367" s="224"/>
      <c r="BY367" s="224"/>
      <c r="BZ367"/>
      <c r="CA367" s="229"/>
      <c r="CB367"/>
      <c r="CC367"/>
      <c r="CD367"/>
    </row>
    <row r="368" spans="1:82" ht="45" x14ac:dyDescent="0.25">
      <c r="A368" s="279">
        <v>706543</v>
      </c>
      <c r="B368" s="280" t="s">
        <v>1113</v>
      </c>
      <c r="C368" s="280" t="s">
        <v>760</v>
      </c>
      <c r="D368" s="280" t="s">
        <v>1588</v>
      </c>
      <c r="E368" s="280" t="s">
        <v>184</v>
      </c>
      <c r="F368" s="281">
        <v>35722</v>
      </c>
      <c r="G368" s="280" t="s">
        <v>221</v>
      </c>
      <c r="H368" s="280" t="s">
        <v>1290</v>
      </c>
      <c r="I368" s="280" t="s">
        <v>262</v>
      </c>
      <c r="J368" s="280" t="s">
        <v>216</v>
      </c>
      <c r="K368" s="279">
        <v>2015</v>
      </c>
      <c r="L368" s="280" t="s">
        <v>215</v>
      </c>
      <c r="M368" s="280" t="s">
        <v>240</v>
      </c>
      <c r="N368" s="280" t="s">
        <v>240</v>
      </c>
      <c r="O368" s="280" t="str">
        <f>IFERROR(VLOOKUP(A368,'[1]معالجة التسجيل'!A$2:CW$514,101,0),"")</f>
        <v/>
      </c>
      <c r="P368" s="280"/>
      <c r="Q368" s="282">
        <v>0</v>
      </c>
      <c r="R368" s="279">
        <v>0</v>
      </c>
      <c r="S368" s="280" t="s">
        <v>3973</v>
      </c>
      <c r="T368" s="280" t="s">
        <v>3434</v>
      </c>
      <c r="U368" s="280" t="s">
        <v>3974</v>
      </c>
      <c r="V368" s="280" t="s">
        <v>2915</v>
      </c>
      <c r="W368" s="280" t="s">
        <v>240</v>
      </c>
      <c r="X368" s="280" t="s">
        <v>240</v>
      </c>
      <c r="Y368" s="280" t="s">
        <v>240</v>
      </c>
      <c r="Z368" s="280" t="s">
        <v>240</v>
      </c>
      <c r="AA368" s="280" t="s">
        <v>240</v>
      </c>
      <c r="AB368" s="280" t="s">
        <v>240</v>
      </c>
      <c r="AC368" s="280" t="s">
        <v>240</v>
      </c>
      <c r="AD368" s="280" t="s">
        <v>240</v>
      </c>
      <c r="AE368" s="280" t="str">
        <f>IFERROR(VLOOKUP(A368,ورقة4!A$1:AZ$2000,51,0),"")</f>
        <v>م</v>
      </c>
      <c r="AF368" s="280" t="s">
        <v>240</v>
      </c>
      <c r="AG368" s="280" t="s">
        <v>468</v>
      </c>
      <c r="AH368" s="280" t="s">
        <v>240</v>
      </c>
      <c r="AI368" s="280" t="s">
        <v>5194</v>
      </c>
      <c r="AJ368" s="279">
        <v>706543</v>
      </c>
      <c r="AP368" s="223"/>
      <c r="AQ368" s="224"/>
      <c r="AR368" s="224"/>
      <c r="AS368" s="224"/>
      <c r="AT368" s="224"/>
      <c r="AU368" s="225"/>
      <c r="AV368" s="224"/>
      <c r="AW368" s="224"/>
      <c r="AX368" s="224"/>
      <c r="AY368" s="224"/>
      <c r="AZ368" s="226"/>
      <c r="BA368" s="224"/>
      <c r="BB368" s="224"/>
      <c r="BC368" s="224"/>
      <c r="BD368" s="224"/>
      <c r="BE368" s="224"/>
      <c r="BF368" s="227"/>
      <c r="BG368" s="224"/>
      <c r="BH368" s="224"/>
      <c r="BI368" s="224"/>
      <c r="BJ368" s="224"/>
      <c r="BK368" s="224"/>
      <c r="BL368" s="224"/>
      <c r="BM368" s="224"/>
      <c r="BN368" s="224"/>
      <c r="BO368" s="224"/>
      <c r="BP368" s="224"/>
      <c r="BQ368" s="224"/>
      <c r="BR368" s="224"/>
      <c r="BS368" s="228"/>
      <c r="BT368" s="224"/>
      <c r="BU368" s="229"/>
      <c r="BV368" s="223"/>
      <c r="BW368" s="224"/>
      <c r="BX368" s="224"/>
      <c r="BY368" s="224"/>
      <c r="BZ368"/>
      <c r="CA368" s="229"/>
      <c r="CB368"/>
      <c r="CC368"/>
      <c r="CD368"/>
    </row>
    <row r="369" spans="1:82" ht="15" x14ac:dyDescent="0.25">
      <c r="A369" s="279">
        <v>706549</v>
      </c>
      <c r="B369" s="280" t="s">
        <v>754</v>
      </c>
      <c r="C369" s="280" t="s">
        <v>108</v>
      </c>
      <c r="D369" s="280" t="s">
        <v>240</v>
      </c>
      <c r="E369" s="280" t="s">
        <v>240</v>
      </c>
      <c r="F369" s="288"/>
      <c r="G369" s="280" t="s">
        <v>240</v>
      </c>
      <c r="H369" s="280" t="s">
        <v>240</v>
      </c>
      <c r="I369" s="280" t="s">
        <v>261</v>
      </c>
      <c r="J369" s="280" t="s">
        <v>240</v>
      </c>
      <c r="K369" s="288"/>
      <c r="L369" s="280" t="s">
        <v>240</v>
      </c>
      <c r="M369" s="280" t="s">
        <v>240</v>
      </c>
      <c r="N369" s="280" t="s">
        <v>240</v>
      </c>
      <c r="O369" s="280" t="str">
        <f>IFERROR(VLOOKUP(A369,'[1]معالجة التسجيل'!A$2:CW$514,101,0),"")</f>
        <v/>
      </c>
      <c r="P369" s="280"/>
      <c r="Q369" s="282">
        <v>0</v>
      </c>
      <c r="R369" s="288"/>
      <c r="S369" s="280" t="s">
        <v>240</v>
      </c>
      <c r="T369" s="280" t="s">
        <v>240</v>
      </c>
      <c r="U369" s="280" t="s">
        <v>240</v>
      </c>
      <c r="V369" s="280" t="s">
        <v>240</v>
      </c>
      <c r="W369" s="280" t="s">
        <v>240</v>
      </c>
      <c r="X369" s="280" t="s">
        <v>240</v>
      </c>
      <c r="Y369" s="280" t="s">
        <v>240</v>
      </c>
      <c r="Z369" s="280" t="s">
        <v>2044</v>
      </c>
      <c r="AA369" s="280" t="s">
        <v>2044</v>
      </c>
      <c r="AB369" s="280" t="s">
        <v>2044</v>
      </c>
      <c r="AC369" s="280" t="s">
        <v>2044</v>
      </c>
      <c r="AD369" s="280" t="s">
        <v>240</v>
      </c>
      <c r="AE369" s="280" t="str">
        <f>IFERROR(VLOOKUP(A369,ورقة4!A$1:AZ$2000,51,0),"")</f>
        <v>م</v>
      </c>
      <c r="AF369" s="280" t="s">
        <v>2044</v>
      </c>
      <c r="AG369" s="280" t="s">
        <v>261</v>
      </c>
      <c r="AH369" s="280" t="s">
        <v>5190</v>
      </c>
      <c r="AI369" s="280" t="s">
        <v>240</v>
      </c>
      <c r="AJ369" s="279">
        <v>706549</v>
      </c>
      <c r="AP369" s="223"/>
      <c r="AQ369" s="224"/>
      <c r="AR369" s="224"/>
      <c r="AS369" s="224"/>
      <c r="AT369" s="224"/>
      <c r="AU369" s="225"/>
      <c r="AV369" s="224"/>
      <c r="AW369" s="224"/>
      <c r="AX369" s="224"/>
      <c r="AY369" s="224"/>
      <c r="AZ369" s="226"/>
      <c r="BA369" s="224"/>
      <c r="BB369" s="219"/>
      <c r="BC369" s="219"/>
      <c r="BD369" s="224"/>
      <c r="BE369" s="224"/>
      <c r="BF369" s="227"/>
      <c r="BG369" s="223"/>
      <c r="BH369" s="224"/>
      <c r="BI369" s="224"/>
      <c r="BJ369" s="224"/>
      <c r="BK369" s="224"/>
      <c r="BL369" s="223"/>
      <c r="BM369" s="224"/>
      <c r="BN369" s="223"/>
      <c r="BO369" s="223"/>
      <c r="BP369" s="223"/>
      <c r="BQ369" s="223"/>
      <c r="BR369" s="223"/>
      <c r="BS369" s="224"/>
      <c r="BT369" s="219"/>
      <c r="BU369" s="229"/>
      <c r="BV369" s="219"/>
      <c r="BW369" s="219"/>
      <c r="BX369" s="224"/>
      <c r="BY369" s="224"/>
      <c r="BZ369" s="230"/>
      <c r="CA369" s="229"/>
      <c r="CB369" s="230"/>
      <c r="CC369" s="230"/>
      <c r="CD369" s="230"/>
    </row>
    <row r="370" spans="1:82" ht="15" x14ac:dyDescent="0.25">
      <c r="A370" s="279">
        <v>706553</v>
      </c>
      <c r="B370" s="280" t="s">
        <v>755</v>
      </c>
      <c r="C370" s="280" t="s">
        <v>756</v>
      </c>
      <c r="D370" s="280" t="s">
        <v>240</v>
      </c>
      <c r="E370" s="280" t="s">
        <v>240</v>
      </c>
      <c r="F370" s="282"/>
      <c r="G370" s="280" t="s">
        <v>240</v>
      </c>
      <c r="H370" s="280" t="s">
        <v>240</v>
      </c>
      <c r="I370" s="280" t="s">
        <v>261</v>
      </c>
      <c r="J370" s="280" t="s">
        <v>240</v>
      </c>
      <c r="K370" s="282"/>
      <c r="L370" s="280" t="s">
        <v>240</v>
      </c>
      <c r="M370" s="280" t="s">
        <v>240</v>
      </c>
      <c r="N370" s="280" t="s">
        <v>240</v>
      </c>
      <c r="O370" s="280" t="str">
        <f>IFERROR(VLOOKUP(A370,'[1]معالجة التسجيل'!A$2:CW$514,101,0),"")</f>
        <v/>
      </c>
      <c r="P370" s="280"/>
      <c r="Q370" s="282">
        <v>0</v>
      </c>
      <c r="R370" s="282"/>
      <c r="S370" s="280" t="s">
        <v>240</v>
      </c>
      <c r="T370" s="280" t="s">
        <v>240</v>
      </c>
      <c r="U370" s="280" t="s">
        <v>240</v>
      </c>
      <c r="V370" s="280" t="s">
        <v>240</v>
      </c>
      <c r="W370" s="280" t="s">
        <v>240</v>
      </c>
      <c r="X370" s="280" t="s">
        <v>240</v>
      </c>
      <c r="Y370" s="280" t="s">
        <v>240</v>
      </c>
      <c r="Z370" s="280" t="s">
        <v>2044</v>
      </c>
      <c r="AA370" s="280" t="s">
        <v>2044</v>
      </c>
      <c r="AB370" s="280" t="s">
        <v>2044</v>
      </c>
      <c r="AC370" s="280" t="s">
        <v>2044</v>
      </c>
      <c r="AD370" s="280" t="s">
        <v>240</v>
      </c>
      <c r="AE370" s="280" t="str">
        <f>IFERROR(VLOOKUP(A370,ورقة4!A$1:AZ$2000,51,0),"")</f>
        <v>م</v>
      </c>
      <c r="AF370" s="280" t="s">
        <v>2044</v>
      </c>
      <c r="AG370" s="280" t="s">
        <v>261</v>
      </c>
      <c r="AH370" s="280" t="s">
        <v>5190</v>
      </c>
      <c r="AI370" s="280" t="s">
        <v>240</v>
      </c>
      <c r="AJ370" s="279">
        <v>706553</v>
      </c>
      <c r="AP370" s="223"/>
      <c r="AQ370" s="224"/>
      <c r="AR370" s="224"/>
      <c r="AS370" s="224"/>
      <c r="AT370" s="224"/>
      <c r="AU370" s="225"/>
      <c r="AV370" s="224"/>
      <c r="AW370" s="224"/>
      <c r="AX370" s="224"/>
      <c r="AY370" s="224"/>
      <c r="AZ370" s="226"/>
      <c r="BA370" s="224"/>
      <c r="BB370" s="219"/>
      <c r="BC370" s="219"/>
      <c r="BD370" s="224"/>
      <c r="BE370" s="224"/>
      <c r="BF370" s="227"/>
      <c r="BG370" s="223"/>
      <c r="BH370" s="224"/>
      <c r="BI370" s="224"/>
      <c r="BJ370" s="224"/>
      <c r="BK370" s="224"/>
      <c r="BL370" s="223"/>
      <c r="BM370" s="224"/>
      <c r="BN370" s="223"/>
      <c r="BO370" s="223"/>
      <c r="BP370" s="223"/>
      <c r="BQ370" s="223"/>
      <c r="BR370" s="223"/>
      <c r="BS370" s="224"/>
      <c r="BT370" s="219"/>
      <c r="BU370" s="229"/>
      <c r="BV370" s="219"/>
      <c r="BW370" s="219"/>
      <c r="BX370" s="224"/>
      <c r="BY370" s="224"/>
      <c r="BZ370" s="230"/>
      <c r="CA370" s="229"/>
      <c r="CB370" s="230"/>
      <c r="CC370" s="230"/>
      <c r="CD370" s="230"/>
    </row>
    <row r="371" spans="1:82" ht="15" x14ac:dyDescent="0.25">
      <c r="A371" s="279">
        <v>706555</v>
      </c>
      <c r="B371" s="280" t="s">
        <v>757</v>
      </c>
      <c r="C371" s="280" t="s">
        <v>758</v>
      </c>
      <c r="D371" s="280" t="s">
        <v>240</v>
      </c>
      <c r="E371" s="280" t="s">
        <v>240</v>
      </c>
      <c r="F371" s="288"/>
      <c r="G371" s="280" t="s">
        <v>240</v>
      </c>
      <c r="H371" s="280" t="s">
        <v>240</v>
      </c>
      <c r="I371" s="280" t="s">
        <v>261</v>
      </c>
      <c r="J371" s="280" t="s">
        <v>240</v>
      </c>
      <c r="K371" s="282"/>
      <c r="L371" s="280" t="s">
        <v>240</v>
      </c>
      <c r="M371" s="280" t="s">
        <v>240</v>
      </c>
      <c r="N371" s="280" t="s">
        <v>240</v>
      </c>
      <c r="O371" s="280" t="str">
        <f>IFERROR(VLOOKUP(A371,'[1]معالجة التسجيل'!A$2:CW$514,101,0),"")</f>
        <v/>
      </c>
      <c r="P371" s="280"/>
      <c r="Q371" s="282">
        <v>0</v>
      </c>
      <c r="R371" s="282"/>
      <c r="S371" s="280" t="s">
        <v>240</v>
      </c>
      <c r="T371" s="280" t="s">
        <v>240</v>
      </c>
      <c r="U371" s="280" t="s">
        <v>240</v>
      </c>
      <c r="V371" s="280" t="s">
        <v>240</v>
      </c>
      <c r="W371" s="280" t="s">
        <v>240</v>
      </c>
      <c r="X371" s="280" t="s">
        <v>240</v>
      </c>
      <c r="Y371" s="280" t="s">
        <v>240</v>
      </c>
      <c r="Z371" s="280" t="s">
        <v>2044</v>
      </c>
      <c r="AA371" s="280" t="s">
        <v>2044</v>
      </c>
      <c r="AB371" s="280" t="s">
        <v>2044</v>
      </c>
      <c r="AC371" s="280" t="s">
        <v>2044</v>
      </c>
      <c r="AD371" s="280" t="s">
        <v>240</v>
      </c>
      <c r="AE371" s="280" t="str">
        <f>IFERROR(VLOOKUP(A371,ورقة4!A$1:AZ$2000,51,0),"")</f>
        <v>م</v>
      </c>
      <c r="AF371" s="280" t="s">
        <v>2044</v>
      </c>
      <c r="AG371" s="280" t="s">
        <v>261</v>
      </c>
      <c r="AH371" s="280" t="s">
        <v>5190</v>
      </c>
      <c r="AI371" s="280" t="s">
        <v>240</v>
      </c>
      <c r="AJ371" s="279">
        <v>706555</v>
      </c>
      <c r="AP371" s="223"/>
      <c r="AQ371" s="224"/>
      <c r="AR371" s="224"/>
      <c r="AS371" s="224"/>
      <c r="AT371" s="224"/>
      <c r="AU371" s="227"/>
      <c r="AV371" s="224"/>
      <c r="AW371" s="224"/>
      <c r="AX371" s="224"/>
      <c r="AY371" s="224"/>
      <c r="AZ371" s="227"/>
      <c r="BA371" s="224"/>
      <c r="BB371" s="224"/>
      <c r="BC371" s="224"/>
      <c r="BD371" s="224"/>
      <c r="BE371" s="224"/>
      <c r="BF371" s="227"/>
      <c r="BG371" s="224"/>
      <c r="BH371" s="224"/>
      <c r="BI371" s="224"/>
      <c r="BJ371" s="224"/>
      <c r="BK371" s="224"/>
      <c r="BL371" s="224"/>
      <c r="BM371" s="224"/>
      <c r="BN371" s="224"/>
      <c r="BO371" s="224"/>
      <c r="BP371" s="224"/>
      <c r="BQ371" s="224"/>
      <c r="BR371" s="224"/>
      <c r="BS371" s="228"/>
      <c r="BT371" s="224"/>
      <c r="BU371" s="229"/>
      <c r="BV371" s="223"/>
      <c r="BW371" s="224"/>
      <c r="BX371" s="224"/>
      <c r="BY371" s="224"/>
      <c r="BZ371"/>
      <c r="CA371" s="229"/>
      <c r="CB371"/>
      <c r="CC371"/>
      <c r="CD371"/>
    </row>
    <row r="372" spans="1:82" ht="30" x14ac:dyDescent="0.25">
      <c r="A372" s="279">
        <v>706560</v>
      </c>
      <c r="B372" s="280" t="s">
        <v>1114</v>
      </c>
      <c r="C372" s="280" t="s">
        <v>1115</v>
      </c>
      <c r="D372" s="280" t="s">
        <v>1789</v>
      </c>
      <c r="E372" s="280" t="s">
        <v>184</v>
      </c>
      <c r="F372" s="281">
        <v>33082</v>
      </c>
      <c r="G372" s="280" t="s">
        <v>213</v>
      </c>
      <c r="H372" s="280" t="s">
        <v>1290</v>
      </c>
      <c r="I372" s="280" t="s">
        <v>262</v>
      </c>
      <c r="J372" s="280" t="s">
        <v>216</v>
      </c>
      <c r="K372" s="279">
        <v>2008</v>
      </c>
      <c r="L372" s="280" t="s">
        <v>213</v>
      </c>
      <c r="M372" s="280" t="s">
        <v>240</v>
      </c>
      <c r="N372" s="280" t="s">
        <v>240</v>
      </c>
      <c r="O372" s="280" t="str">
        <f>IFERROR(VLOOKUP(A372,'[1]معالجة التسجيل'!A$2:CW$514,101,0),"")</f>
        <v/>
      </c>
      <c r="P372" s="280"/>
      <c r="Q372" s="282">
        <v>0</v>
      </c>
      <c r="R372" s="290">
        <v>0</v>
      </c>
      <c r="S372" s="280" t="s">
        <v>3975</v>
      </c>
      <c r="T372" s="280" t="s">
        <v>3976</v>
      </c>
      <c r="U372" s="280" t="s">
        <v>3977</v>
      </c>
      <c r="V372" s="280" t="s">
        <v>2531</v>
      </c>
      <c r="W372" s="280" t="s">
        <v>240</v>
      </c>
      <c r="X372" s="280" t="s">
        <v>240</v>
      </c>
      <c r="Y372" s="280" t="s">
        <v>240</v>
      </c>
      <c r="Z372" s="280" t="s">
        <v>240</v>
      </c>
      <c r="AA372" s="280" t="s">
        <v>240</v>
      </c>
      <c r="AB372" s="280" t="s">
        <v>240</v>
      </c>
      <c r="AC372" s="280" t="s">
        <v>240</v>
      </c>
      <c r="AD372" s="280" t="s">
        <v>240</v>
      </c>
      <c r="AE372" s="280" t="str">
        <f>IFERROR(VLOOKUP(A372,ورقة4!A$1:AZ$2000,51,0),"")</f>
        <v>م</v>
      </c>
      <c r="AF372" s="280" t="s">
        <v>240</v>
      </c>
      <c r="AG372" s="280" t="s">
        <v>468</v>
      </c>
      <c r="AH372" s="280" t="s">
        <v>240</v>
      </c>
      <c r="AI372" s="280" t="s">
        <v>5194</v>
      </c>
      <c r="AJ372" s="279">
        <v>706560</v>
      </c>
      <c r="AP372" s="223"/>
      <c r="AQ372" s="224"/>
      <c r="AR372" s="224"/>
      <c r="AS372" s="224"/>
      <c r="AT372" s="224"/>
      <c r="AU372" s="225"/>
      <c r="AV372" s="224"/>
      <c r="AW372" s="224"/>
      <c r="AX372" s="224"/>
      <c r="AY372" s="224"/>
      <c r="AZ372" s="226"/>
      <c r="BA372" s="224"/>
      <c r="BB372" s="219"/>
      <c r="BC372" s="219"/>
      <c r="BD372" s="224"/>
      <c r="BE372" s="224"/>
      <c r="BF372" s="227"/>
      <c r="BG372" s="223"/>
      <c r="BH372" s="224"/>
      <c r="BI372" s="224"/>
      <c r="BJ372" s="224"/>
      <c r="BK372" s="224"/>
      <c r="BL372" s="223"/>
      <c r="BM372" s="224"/>
      <c r="BN372" s="223"/>
      <c r="BO372" s="223"/>
      <c r="BP372" s="223"/>
      <c r="BQ372" s="223"/>
      <c r="BR372" s="223"/>
      <c r="BS372" s="224"/>
      <c r="BT372" s="219"/>
      <c r="BU372" s="229"/>
      <c r="BV372" s="219"/>
      <c r="BW372" s="219"/>
      <c r="BX372" s="224"/>
      <c r="BY372" s="224"/>
      <c r="BZ372" s="230"/>
      <c r="CA372" s="229"/>
      <c r="CB372" s="230"/>
      <c r="CC372" s="230"/>
      <c r="CD372" s="230"/>
    </row>
    <row r="373" spans="1:82" ht="30" x14ac:dyDescent="0.25">
      <c r="A373" s="279">
        <v>706561</v>
      </c>
      <c r="B373" s="280" t="s">
        <v>1116</v>
      </c>
      <c r="C373" s="280" t="s">
        <v>87</v>
      </c>
      <c r="D373" s="280" t="s">
        <v>1449</v>
      </c>
      <c r="E373" s="280" t="s">
        <v>184</v>
      </c>
      <c r="F373" s="281">
        <v>34344</v>
      </c>
      <c r="G373" s="280" t="s">
        <v>1590</v>
      </c>
      <c r="H373" s="280" t="s">
        <v>1290</v>
      </c>
      <c r="I373" s="280" t="s">
        <v>239</v>
      </c>
      <c r="J373" s="280" t="s">
        <v>216</v>
      </c>
      <c r="K373" s="279">
        <v>2012</v>
      </c>
      <c r="L373" s="280" t="s">
        <v>223</v>
      </c>
      <c r="M373" s="280" t="s">
        <v>240</v>
      </c>
      <c r="N373" s="280" t="s">
        <v>240</v>
      </c>
      <c r="O373" s="280"/>
      <c r="P373" s="280"/>
      <c r="Q373" s="282">
        <v>0</v>
      </c>
      <c r="R373" s="279">
        <v>0</v>
      </c>
      <c r="S373" s="280" t="s">
        <v>3978</v>
      </c>
      <c r="T373" s="280" t="s">
        <v>3412</v>
      </c>
      <c r="U373" s="280" t="s">
        <v>3003</v>
      </c>
      <c r="V373" s="280" t="s">
        <v>3979</v>
      </c>
      <c r="W373" s="280" t="s">
        <v>240</v>
      </c>
      <c r="X373" s="280" t="s">
        <v>240</v>
      </c>
      <c r="Y373" s="280" t="s">
        <v>240</v>
      </c>
      <c r="Z373" s="280" t="s">
        <v>240</v>
      </c>
      <c r="AA373" s="280" t="s">
        <v>240</v>
      </c>
      <c r="AB373" s="280" t="s">
        <v>240</v>
      </c>
      <c r="AC373" s="280" t="s">
        <v>240</v>
      </c>
      <c r="AD373" s="280" t="s">
        <v>240</v>
      </c>
      <c r="AE373" s="280"/>
      <c r="AF373" s="280" t="s">
        <v>240</v>
      </c>
      <c r="AG373" s="280" t="s">
        <v>466</v>
      </c>
      <c r="AH373" s="280" t="s">
        <v>240</v>
      </c>
      <c r="AI373" s="280" t="s">
        <v>240</v>
      </c>
      <c r="AJ373" s="279">
        <v>706561</v>
      </c>
      <c r="AP373" s="223"/>
      <c r="AQ373" s="224"/>
      <c r="AR373" s="224"/>
      <c r="AS373" s="224"/>
      <c r="AT373" s="224"/>
      <c r="AU373" s="227"/>
      <c r="AV373" s="224"/>
      <c r="AW373" s="224"/>
      <c r="AX373" s="224"/>
      <c r="AY373" s="224"/>
      <c r="AZ373" s="227"/>
      <c r="BA373" s="224"/>
      <c r="BB373" s="224"/>
      <c r="BC373" s="224"/>
      <c r="BD373" s="224"/>
      <c r="BE373" s="224"/>
      <c r="BF373" s="227"/>
      <c r="BG373" s="224"/>
      <c r="BH373" s="224"/>
      <c r="BI373" s="224"/>
      <c r="BJ373" s="224"/>
      <c r="BK373" s="224"/>
      <c r="BL373" s="224"/>
      <c r="BM373" s="224"/>
      <c r="BN373" s="224"/>
      <c r="BO373" s="224"/>
      <c r="BP373" s="224"/>
      <c r="BQ373" s="224"/>
      <c r="BR373" s="224"/>
      <c r="BS373" s="228"/>
      <c r="BT373" s="224"/>
      <c r="BU373" s="229"/>
      <c r="BV373" s="223"/>
      <c r="BW373" s="224"/>
      <c r="BX373" s="224"/>
      <c r="BY373" s="224"/>
      <c r="BZ373"/>
      <c r="CA373" s="229"/>
      <c r="CB373"/>
      <c r="CC373"/>
      <c r="CD373"/>
    </row>
    <row r="374" spans="1:82" ht="30" x14ac:dyDescent="0.25">
      <c r="A374" s="279">
        <v>706563</v>
      </c>
      <c r="B374" s="280" t="s">
        <v>1117</v>
      </c>
      <c r="C374" s="280" t="s">
        <v>238</v>
      </c>
      <c r="D374" s="280" t="s">
        <v>1591</v>
      </c>
      <c r="E374" s="280" t="s">
        <v>184</v>
      </c>
      <c r="F374" s="281">
        <v>35652</v>
      </c>
      <c r="G374" s="280" t="s">
        <v>1592</v>
      </c>
      <c r="H374" s="280" t="s">
        <v>1290</v>
      </c>
      <c r="I374" s="280" t="s">
        <v>262</v>
      </c>
      <c r="J374" s="280" t="s">
        <v>216</v>
      </c>
      <c r="K374" s="279">
        <v>2015</v>
      </c>
      <c r="L374" s="280" t="s">
        <v>215</v>
      </c>
      <c r="M374" s="280" t="s">
        <v>240</v>
      </c>
      <c r="N374" s="280" t="s">
        <v>240</v>
      </c>
      <c r="O374" s="280"/>
      <c r="P374" s="280"/>
      <c r="Q374" s="282">
        <v>0</v>
      </c>
      <c r="R374" s="290">
        <v>0</v>
      </c>
      <c r="S374" s="280" t="s">
        <v>3980</v>
      </c>
      <c r="T374" s="280" t="s">
        <v>3599</v>
      </c>
      <c r="U374" s="280" t="s">
        <v>3981</v>
      </c>
      <c r="V374" s="280" t="s">
        <v>3982</v>
      </c>
      <c r="W374" s="280" t="s">
        <v>240</v>
      </c>
      <c r="X374" s="280" t="s">
        <v>240</v>
      </c>
      <c r="Y374" s="280" t="s">
        <v>240</v>
      </c>
      <c r="Z374" s="280" t="s">
        <v>240</v>
      </c>
      <c r="AA374" s="280" t="s">
        <v>240</v>
      </c>
      <c r="AB374" s="280" t="s">
        <v>240</v>
      </c>
      <c r="AC374" s="280" t="s">
        <v>240</v>
      </c>
      <c r="AD374" s="280" t="s">
        <v>240</v>
      </c>
      <c r="AE374" s="280"/>
      <c r="AF374" s="280" t="s">
        <v>240</v>
      </c>
      <c r="AG374" s="280" t="s">
        <v>262</v>
      </c>
      <c r="AH374" s="280" t="s">
        <v>240</v>
      </c>
      <c r="AI374" s="280" t="s">
        <v>240</v>
      </c>
      <c r="AJ374" s="279">
        <v>706563</v>
      </c>
      <c r="AP374" s="223"/>
      <c r="AQ374" s="224"/>
      <c r="AR374" s="224"/>
      <c r="AS374" s="224"/>
      <c r="AT374" s="224"/>
      <c r="AU374" s="225"/>
      <c r="AV374" s="224"/>
      <c r="AW374" s="224"/>
      <c r="AX374" s="224"/>
      <c r="AY374" s="224"/>
      <c r="AZ374" s="226"/>
      <c r="BA374" s="224"/>
      <c r="BB374" s="219"/>
      <c r="BC374" s="219"/>
      <c r="BD374" s="224"/>
      <c r="BE374" s="224"/>
      <c r="BF374" s="227"/>
      <c r="BG374" s="223"/>
      <c r="BH374" s="224"/>
      <c r="BI374" s="224"/>
      <c r="BJ374" s="224"/>
      <c r="BK374" s="224"/>
      <c r="BL374" s="223"/>
      <c r="BM374" s="224"/>
      <c r="BN374" s="223"/>
      <c r="BO374" s="223"/>
      <c r="BP374" s="223"/>
      <c r="BQ374" s="223"/>
      <c r="BR374" s="223"/>
      <c r="BS374" s="224"/>
      <c r="BT374" s="219"/>
      <c r="BU374" s="229"/>
      <c r="BV374" s="219"/>
      <c r="BW374" s="219"/>
      <c r="BX374" s="224"/>
      <c r="BY374" s="224"/>
      <c r="BZ374" s="230"/>
      <c r="CA374" s="229"/>
      <c r="CB374" s="230"/>
      <c r="CC374" s="230"/>
      <c r="CD374" s="230"/>
    </row>
    <row r="375" spans="1:82" ht="15" x14ac:dyDescent="0.25">
      <c r="A375" s="279">
        <v>706566</v>
      </c>
      <c r="B375" s="280" t="s">
        <v>1118</v>
      </c>
      <c r="C375" s="280" t="s">
        <v>1119</v>
      </c>
      <c r="D375" s="280" t="s">
        <v>240</v>
      </c>
      <c r="E375" s="280" t="s">
        <v>240</v>
      </c>
      <c r="F375" s="282"/>
      <c r="G375" s="280" t="s">
        <v>240</v>
      </c>
      <c r="H375" s="280" t="s">
        <v>240</v>
      </c>
      <c r="I375" s="280" t="s">
        <v>261</v>
      </c>
      <c r="J375" s="280" t="s">
        <v>240</v>
      </c>
      <c r="K375" s="282"/>
      <c r="L375" s="280" t="s">
        <v>240</v>
      </c>
      <c r="M375" s="280" t="s">
        <v>240</v>
      </c>
      <c r="N375" s="280" t="s">
        <v>240</v>
      </c>
      <c r="O375" s="280" t="str">
        <f>IFERROR(VLOOKUP(A375,'[1]معالجة التسجيل'!A$2:CW$514,101,0),"")</f>
        <v/>
      </c>
      <c r="P375" s="280"/>
      <c r="Q375" s="282">
        <v>0</v>
      </c>
      <c r="R375" s="282"/>
      <c r="S375" s="280" t="s">
        <v>240</v>
      </c>
      <c r="T375" s="280" t="s">
        <v>240</v>
      </c>
      <c r="U375" s="280" t="s">
        <v>240</v>
      </c>
      <c r="V375" s="280" t="s">
        <v>240</v>
      </c>
      <c r="W375" s="280" t="s">
        <v>240</v>
      </c>
      <c r="X375" s="280" t="s">
        <v>240</v>
      </c>
      <c r="Y375" s="280" t="s">
        <v>240</v>
      </c>
      <c r="Z375" s="280" t="s">
        <v>240</v>
      </c>
      <c r="AA375" s="280" t="s">
        <v>2044</v>
      </c>
      <c r="AB375" s="280" t="s">
        <v>2044</v>
      </c>
      <c r="AC375" s="280" t="s">
        <v>2044</v>
      </c>
      <c r="AD375" s="280" t="s">
        <v>240</v>
      </c>
      <c r="AE375" s="280" t="str">
        <f>IFERROR(VLOOKUP(A375,ورقة4!A$1:AZ$2000,51,0),"")</f>
        <v>م</v>
      </c>
      <c r="AF375" s="280" t="s">
        <v>2044</v>
      </c>
      <c r="AG375" s="280" t="s">
        <v>261</v>
      </c>
      <c r="AH375" s="280" t="s">
        <v>5190</v>
      </c>
      <c r="AI375" s="280" t="s">
        <v>240</v>
      </c>
      <c r="AJ375" s="279">
        <v>706566</v>
      </c>
      <c r="AP375" s="223"/>
      <c r="AQ375" s="224"/>
      <c r="AR375" s="224"/>
      <c r="AS375" s="224"/>
      <c r="AT375" s="224"/>
      <c r="AU375" s="225"/>
      <c r="AV375" s="224"/>
      <c r="AW375" s="224"/>
      <c r="AX375" s="224"/>
      <c r="AY375" s="224"/>
      <c r="AZ375" s="226"/>
      <c r="BA375" s="224"/>
      <c r="BB375" s="219"/>
      <c r="BC375" s="219"/>
      <c r="BD375" s="224"/>
      <c r="BE375" s="224"/>
      <c r="BF375" s="227"/>
      <c r="BG375" s="223"/>
      <c r="BH375" s="224"/>
      <c r="BI375" s="224"/>
      <c r="BJ375" s="224"/>
      <c r="BK375" s="224"/>
      <c r="BL375" s="223"/>
      <c r="BM375" s="224"/>
      <c r="BN375" s="223"/>
      <c r="BO375" s="223"/>
      <c r="BP375" s="223"/>
      <c r="BQ375" s="223"/>
      <c r="BR375" s="223"/>
      <c r="BS375" s="224"/>
      <c r="BT375" s="219"/>
      <c r="BU375" s="229"/>
      <c r="BV375" s="219"/>
      <c r="BW375" s="219"/>
      <c r="BX375" s="224"/>
      <c r="BY375" s="224"/>
      <c r="BZ375" s="230"/>
      <c r="CA375" s="229"/>
      <c r="CB375" s="230"/>
      <c r="CC375" s="230"/>
      <c r="CD375" s="230"/>
    </row>
    <row r="376" spans="1:82" ht="45" x14ac:dyDescent="0.25">
      <c r="A376" s="279">
        <v>706572</v>
      </c>
      <c r="B376" s="280" t="s">
        <v>1120</v>
      </c>
      <c r="C376" s="280" t="s">
        <v>63</v>
      </c>
      <c r="D376" s="280" t="s">
        <v>1593</v>
      </c>
      <c r="E376" s="280" t="s">
        <v>183</v>
      </c>
      <c r="F376" s="281">
        <v>28352</v>
      </c>
      <c r="G376" s="280" t="s">
        <v>1594</v>
      </c>
      <c r="H376" s="280" t="s">
        <v>1290</v>
      </c>
      <c r="I376" s="280" t="s">
        <v>262</v>
      </c>
      <c r="J376" s="280" t="s">
        <v>214</v>
      </c>
      <c r="K376" s="279">
        <v>1996</v>
      </c>
      <c r="L376" s="280" t="s">
        <v>213</v>
      </c>
      <c r="M376" s="280" t="s">
        <v>240</v>
      </c>
      <c r="N376" s="280" t="s">
        <v>240</v>
      </c>
      <c r="O376" s="280"/>
      <c r="P376" s="280"/>
      <c r="Q376" s="282">
        <v>0</v>
      </c>
      <c r="R376" s="290">
        <v>0</v>
      </c>
      <c r="S376" s="280" t="s">
        <v>3983</v>
      </c>
      <c r="T376" s="280" t="s">
        <v>3397</v>
      </c>
      <c r="U376" s="280" t="s">
        <v>3984</v>
      </c>
      <c r="V376" s="280" t="s">
        <v>2531</v>
      </c>
      <c r="W376" s="280" t="s">
        <v>240</v>
      </c>
      <c r="X376" s="280" t="s">
        <v>240</v>
      </c>
      <c r="Y376" s="280" t="s">
        <v>240</v>
      </c>
      <c r="Z376" s="280" t="s">
        <v>240</v>
      </c>
      <c r="AA376" s="280" t="s">
        <v>240</v>
      </c>
      <c r="AB376" s="280" t="s">
        <v>240</v>
      </c>
      <c r="AC376" s="280" t="s">
        <v>240</v>
      </c>
      <c r="AD376" s="280" t="s">
        <v>240</v>
      </c>
      <c r="AE376" s="280"/>
      <c r="AF376" s="280" t="s">
        <v>240</v>
      </c>
      <c r="AG376" s="280" t="s">
        <v>262</v>
      </c>
      <c r="AH376" s="280" t="s">
        <v>240</v>
      </c>
      <c r="AI376" s="280" t="s">
        <v>240</v>
      </c>
      <c r="AJ376" s="279">
        <v>706572</v>
      </c>
      <c r="AP376" s="223"/>
      <c r="AQ376" s="224"/>
      <c r="AR376" s="224"/>
      <c r="AS376" s="224"/>
      <c r="AT376" s="224"/>
      <c r="AU376" s="227"/>
      <c r="AV376" s="224"/>
      <c r="AW376" s="224"/>
      <c r="AX376" s="224"/>
      <c r="AY376" s="224"/>
      <c r="AZ376" s="227"/>
      <c r="BA376" s="224"/>
      <c r="BB376" s="224"/>
      <c r="BC376" s="224"/>
      <c r="BD376" s="224"/>
      <c r="BE376" s="224"/>
      <c r="BF376" s="227"/>
      <c r="BG376" s="224"/>
      <c r="BH376" s="224"/>
      <c r="BI376" s="224"/>
      <c r="BJ376" s="224"/>
      <c r="BK376" s="224"/>
      <c r="BL376" s="224"/>
      <c r="BM376" s="224"/>
      <c r="BN376" s="224"/>
      <c r="BO376" s="224"/>
      <c r="BP376" s="224"/>
      <c r="BQ376" s="224"/>
      <c r="BR376" s="224"/>
      <c r="BS376" s="228"/>
      <c r="BT376" s="224"/>
      <c r="BU376" s="229"/>
      <c r="BV376" s="223"/>
      <c r="BW376" s="224"/>
      <c r="BX376" s="224"/>
      <c r="BY376" s="224"/>
      <c r="BZ376"/>
      <c r="CA376" s="229"/>
      <c r="CB376"/>
      <c r="CC376"/>
      <c r="CD376"/>
    </row>
    <row r="377" spans="1:82" ht="60" x14ac:dyDescent="0.25">
      <c r="A377" s="279">
        <v>706574</v>
      </c>
      <c r="B377" s="280" t="s">
        <v>1121</v>
      </c>
      <c r="C377" s="280" t="s">
        <v>69</v>
      </c>
      <c r="D377" s="280" t="s">
        <v>1316</v>
      </c>
      <c r="E377" s="280" t="s">
        <v>183</v>
      </c>
      <c r="F377" s="281">
        <v>34650</v>
      </c>
      <c r="G377" s="280" t="s">
        <v>1595</v>
      </c>
      <c r="H377" s="280" t="s">
        <v>1290</v>
      </c>
      <c r="I377" s="280" t="s">
        <v>263</v>
      </c>
      <c r="J377" s="280" t="s">
        <v>216</v>
      </c>
      <c r="K377" s="279">
        <v>2011</v>
      </c>
      <c r="L377" s="280" t="s">
        <v>215</v>
      </c>
      <c r="M377" s="280" t="s">
        <v>240</v>
      </c>
      <c r="N377" s="280" t="s">
        <v>240</v>
      </c>
      <c r="O377" s="280"/>
      <c r="P377" s="280"/>
      <c r="Q377" s="282">
        <v>0</v>
      </c>
      <c r="R377" s="279">
        <v>0</v>
      </c>
      <c r="S377" s="280" t="s">
        <v>3985</v>
      </c>
      <c r="T377" s="280" t="s">
        <v>2640</v>
      </c>
      <c r="U377" s="280" t="s">
        <v>2747</v>
      </c>
      <c r="V377" s="280" t="s">
        <v>2672</v>
      </c>
      <c r="W377" s="280" t="s">
        <v>240</v>
      </c>
      <c r="X377" s="280" t="s">
        <v>240</v>
      </c>
      <c r="Y377" s="280" t="s">
        <v>240</v>
      </c>
      <c r="Z377" s="280" t="s">
        <v>240</v>
      </c>
      <c r="AA377" s="280" t="s">
        <v>240</v>
      </c>
      <c r="AB377" s="280" t="s">
        <v>240</v>
      </c>
      <c r="AC377" s="280" t="s">
        <v>240</v>
      </c>
      <c r="AD377" s="280" t="s">
        <v>240</v>
      </c>
      <c r="AE377" s="280"/>
      <c r="AF377" s="280" t="s">
        <v>240</v>
      </c>
      <c r="AG377" s="280" t="s">
        <v>263</v>
      </c>
      <c r="AH377" s="280" t="s">
        <v>240</v>
      </c>
      <c r="AI377" s="280" t="s">
        <v>240</v>
      </c>
      <c r="AJ377" s="279">
        <v>706574</v>
      </c>
      <c r="AP377" s="223"/>
      <c r="AQ377" s="224"/>
      <c r="AR377" s="224"/>
      <c r="AS377" s="224"/>
      <c r="AT377" s="224"/>
      <c r="AU377" s="225"/>
      <c r="AV377" s="224"/>
      <c r="AW377" s="224"/>
      <c r="AX377" s="224"/>
      <c r="AY377" s="224"/>
      <c r="AZ377" s="226"/>
      <c r="BA377" s="224"/>
      <c r="BB377" s="219"/>
      <c r="BC377" s="219"/>
      <c r="BD377" s="224"/>
      <c r="BE377" s="224"/>
      <c r="BF377" s="227"/>
      <c r="BG377" s="223"/>
      <c r="BH377" s="224"/>
      <c r="BI377" s="224"/>
      <c r="BJ377" s="224"/>
      <c r="BK377" s="224"/>
      <c r="BL377" s="223"/>
      <c r="BM377" s="224"/>
      <c r="BN377" s="223"/>
      <c r="BO377" s="223"/>
      <c r="BP377" s="223"/>
      <c r="BQ377" s="223"/>
      <c r="BR377" s="223"/>
      <c r="BS377" s="224"/>
      <c r="BT377" s="219"/>
      <c r="BU377" s="229"/>
      <c r="BV377" s="219"/>
      <c r="BW377" s="219"/>
      <c r="BX377" s="224"/>
      <c r="BY377" s="224"/>
      <c r="BZ377" s="230"/>
      <c r="CA377" s="229"/>
      <c r="CB377" s="230"/>
      <c r="CC377" s="230"/>
      <c r="CD377" s="230"/>
    </row>
    <row r="378" spans="1:82" ht="45" x14ac:dyDescent="0.25">
      <c r="A378" s="279">
        <v>706580</v>
      </c>
      <c r="B378" s="280" t="s">
        <v>1122</v>
      </c>
      <c r="C378" s="280" t="s">
        <v>257</v>
      </c>
      <c r="D378" s="280" t="s">
        <v>1596</v>
      </c>
      <c r="E378" s="280" t="s">
        <v>183</v>
      </c>
      <c r="F378" s="281">
        <v>36526</v>
      </c>
      <c r="G378" s="280" t="s">
        <v>1848</v>
      </c>
      <c r="H378" s="280" t="s">
        <v>1290</v>
      </c>
      <c r="I378" s="280" t="s">
        <v>261</v>
      </c>
      <c r="J378" s="280" t="s">
        <v>214</v>
      </c>
      <c r="K378" s="279">
        <v>2017</v>
      </c>
      <c r="L378" s="280" t="s">
        <v>215</v>
      </c>
      <c r="M378" s="280" t="s">
        <v>240</v>
      </c>
      <c r="N378" s="280" t="s">
        <v>240</v>
      </c>
      <c r="O378" s="280" t="str">
        <f>IFERROR(VLOOKUP(A378,'[1]معالجة التسجيل'!A$2:CW$514,101,0),"")</f>
        <v/>
      </c>
      <c r="P378" s="280"/>
      <c r="Q378" s="282">
        <v>0</v>
      </c>
      <c r="R378" s="279">
        <v>0</v>
      </c>
      <c r="S378" s="280" t="s">
        <v>3337</v>
      </c>
      <c r="T378" s="280" t="s">
        <v>3338</v>
      </c>
      <c r="U378" s="280" t="s">
        <v>3339</v>
      </c>
      <c r="V378" s="280" t="s">
        <v>3340</v>
      </c>
      <c r="W378" s="280" t="s">
        <v>240</v>
      </c>
      <c r="X378" s="280" t="s">
        <v>240</v>
      </c>
      <c r="Y378" s="280" t="s">
        <v>240</v>
      </c>
      <c r="Z378" s="280" t="s">
        <v>240</v>
      </c>
      <c r="AA378" s="280" t="s">
        <v>240</v>
      </c>
      <c r="AB378" s="280" t="s">
        <v>240</v>
      </c>
      <c r="AC378" s="280" t="s">
        <v>240</v>
      </c>
      <c r="AD378" s="280" t="s">
        <v>240</v>
      </c>
      <c r="AE378" s="280" t="str">
        <f>IFERROR(VLOOKUP(A378,ورقة4!A$1:AZ$2000,51,0),"")</f>
        <v>م</v>
      </c>
      <c r="AF378" s="280" t="s">
        <v>240</v>
      </c>
      <c r="AG378" s="280" t="s">
        <v>261</v>
      </c>
      <c r="AH378" s="280" t="s">
        <v>240</v>
      </c>
      <c r="AI378" s="280" t="s">
        <v>5191</v>
      </c>
      <c r="AJ378" s="279">
        <v>706580</v>
      </c>
      <c r="AP378" s="223"/>
      <c r="AQ378" s="224"/>
      <c r="AR378" s="224"/>
      <c r="AS378" s="224"/>
      <c r="AT378" s="224"/>
      <c r="AU378" s="225"/>
      <c r="AV378" s="224"/>
      <c r="AW378" s="224"/>
      <c r="AX378" s="224"/>
      <c r="AY378" s="224"/>
      <c r="AZ378" s="226"/>
      <c r="BA378" s="224"/>
      <c r="BB378" s="219"/>
      <c r="BC378" s="219"/>
      <c r="BD378" s="224"/>
      <c r="BE378" s="224"/>
      <c r="BF378" s="227"/>
      <c r="BG378" s="223"/>
      <c r="BH378" s="224"/>
      <c r="BI378" s="224"/>
      <c r="BJ378" s="224"/>
      <c r="BK378" s="224"/>
      <c r="BL378" s="223"/>
      <c r="BM378" s="224"/>
      <c r="BN378" s="223"/>
      <c r="BO378" s="223"/>
      <c r="BP378" s="223"/>
      <c r="BQ378" s="223"/>
      <c r="BR378" s="223"/>
      <c r="BS378" s="224"/>
      <c r="BT378" s="219"/>
      <c r="BU378" s="229"/>
      <c r="BV378" s="219"/>
      <c r="BW378" s="219"/>
      <c r="BX378" s="224"/>
      <c r="BY378" s="224"/>
      <c r="BZ378" s="230"/>
      <c r="CA378" s="229"/>
      <c r="CB378" s="230"/>
      <c r="CC378" s="230"/>
      <c r="CD378" s="230"/>
    </row>
    <row r="379" spans="1:82" ht="60" x14ac:dyDescent="0.25">
      <c r="A379" s="279">
        <v>706595</v>
      </c>
      <c r="B379" s="280" t="s">
        <v>2068</v>
      </c>
      <c r="C379" s="280" t="s">
        <v>292</v>
      </c>
      <c r="D379" s="280" t="s">
        <v>1408</v>
      </c>
      <c r="E379" s="280" t="s">
        <v>183</v>
      </c>
      <c r="F379" s="281">
        <v>35065</v>
      </c>
      <c r="G379" s="280" t="s">
        <v>2389</v>
      </c>
      <c r="H379" s="280" t="s">
        <v>1290</v>
      </c>
      <c r="I379" s="280" t="s">
        <v>261</v>
      </c>
      <c r="J379" s="280" t="s">
        <v>216</v>
      </c>
      <c r="K379" s="279">
        <v>2014</v>
      </c>
      <c r="L379" s="280" t="s">
        <v>221</v>
      </c>
      <c r="M379" s="280" t="s">
        <v>240</v>
      </c>
      <c r="N379" s="280" t="s">
        <v>240</v>
      </c>
      <c r="O379" s="280" t="str">
        <f>IFERROR(VLOOKUP(A379,'[1]معالجة التسجيل'!A$2:CW$514,101,0),"")</f>
        <v/>
      </c>
      <c r="P379" s="280"/>
      <c r="Q379" s="282">
        <v>0</v>
      </c>
      <c r="R379" s="279">
        <v>0</v>
      </c>
      <c r="S379" s="280" t="s">
        <v>3986</v>
      </c>
      <c r="T379" s="280" t="s">
        <v>3860</v>
      </c>
      <c r="U379" s="280" t="s">
        <v>3189</v>
      </c>
      <c r="V379" s="280" t="s">
        <v>3987</v>
      </c>
      <c r="W379" s="280" t="s">
        <v>240</v>
      </c>
      <c r="X379" s="280" t="s">
        <v>240</v>
      </c>
      <c r="Y379" s="280" t="s">
        <v>240</v>
      </c>
      <c r="Z379" s="280" t="s">
        <v>240</v>
      </c>
      <c r="AA379" s="280" t="s">
        <v>240</v>
      </c>
      <c r="AB379" s="280" t="s">
        <v>240</v>
      </c>
      <c r="AC379" s="280" t="s">
        <v>240</v>
      </c>
      <c r="AD379" s="280" t="s">
        <v>240</v>
      </c>
      <c r="AE379" s="280" t="str">
        <f>IFERROR(VLOOKUP(A379,ورقة4!A$1:AZ$2000,51,0),"")</f>
        <v>م</v>
      </c>
      <c r="AF379" s="280" t="s">
        <v>240</v>
      </c>
      <c r="AG379" s="280" t="s">
        <v>261</v>
      </c>
      <c r="AH379" s="280" t="s">
        <v>5190</v>
      </c>
      <c r="AI379" s="280" t="s">
        <v>240</v>
      </c>
      <c r="AJ379" s="279">
        <v>706595</v>
      </c>
      <c r="AP379" s="223"/>
      <c r="AQ379" s="224"/>
      <c r="AR379" s="224"/>
      <c r="AS379" s="224"/>
      <c r="AT379" s="224"/>
      <c r="AU379" s="231"/>
      <c r="AV379" s="224"/>
      <c r="AW379" s="224"/>
      <c r="AX379" s="224"/>
      <c r="AY379" s="224"/>
      <c r="AZ379" s="223"/>
      <c r="BA379" s="224"/>
      <c r="BB379" s="219"/>
      <c r="BC379" s="219"/>
      <c r="BD379" s="224"/>
      <c r="BE379" s="224"/>
      <c r="BF379" s="227"/>
      <c r="BG379" s="223"/>
      <c r="BH379" s="224"/>
      <c r="BI379" s="224"/>
      <c r="BJ379" s="224"/>
      <c r="BK379" s="224"/>
      <c r="BL379" s="223"/>
      <c r="BM379" s="224"/>
      <c r="BN379" s="223"/>
      <c r="BO379" s="223"/>
      <c r="BP379" s="223"/>
      <c r="BQ379" s="223"/>
      <c r="BR379" s="223"/>
      <c r="BS379" s="224"/>
      <c r="BT379" s="219"/>
      <c r="BU379" s="229"/>
      <c r="BV379" s="219"/>
      <c r="BW379" s="219"/>
      <c r="BX379" s="224"/>
      <c r="BY379" s="224"/>
      <c r="BZ379" s="230"/>
      <c r="CA379" s="229"/>
      <c r="CB379" s="230"/>
      <c r="CC379" s="230"/>
      <c r="CD379" s="230"/>
    </row>
    <row r="380" spans="1:82" ht="45" x14ac:dyDescent="0.25">
      <c r="A380" s="279">
        <v>706596</v>
      </c>
      <c r="B380" s="280" t="s">
        <v>759</v>
      </c>
      <c r="C380" s="280" t="s">
        <v>457</v>
      </c>
      <c r="D380" s="280" t="s">
        <v>1597</v>
      </c>
      <c r="E380" s="280" t="s">
        <v>183</v>
      </c>
      <c r="F380" s="281">
        <v>35511</v>
      </c>
      <c r="G380" s="280" t="s">
        <v>1455</v>
      </c>
      <c r="H380" s="280" t="s">
        <v>1290</v>
      </c>
      <c r="I380" s="280" t="s">
        <v>467</v>
      </c>
      <c r="J380" s="280" t="s">
        <v>214</v>
      </c>
      <c r="K380" s="279">
        <v>2016</v>
      </c>
      <c r="L380" s="280" t="s">
        <v>215</v>
      </c>
      <c r="M380" s="280" t="s">
        <v>240</v>
      </c>
      <c r="N380" s="280" t="s">
        <v>240</v>
      </c>
      <c r="O380" s="280"/>
      <c r="P380" s="280"/>
      <c r="Q380" s="282">
        <v>0</v>
      </c>
      <c r="R380" s="290">
        <v>0</v>
      </c>
      <c r="S380" s="280" t="s">
        <v>3988</v>
      </c>
      <c r="T380" s="280" t="s">
        <v>3989</v>
      </c>
      <c r="U380" s="280" t="s">
        <v>3990</v>
      </c>
      <c r="V380" s="280" t="s">
        <v>2630</v>
      </c>
      <c r="W380" s="280" t="s">
        <v>240</v>
      </c>
      <c r="X380" s="280" t="s">
        <v>240</v>
      </c>
      <c r="Y380" s="280" t="s">
        <v>240</v>
      </c>
      <c r="Z380" s="280" t="s">
        <v>240</v>
      </c>
      <c r="AA380" s="280" t="s">
        <v>240</v>
      </c>
      <c r="AB380" s="280" t="s">
        <v>240</v>
      </c>
      <c r="AC380" s="280" t="s">
        <v>240</v>
      </c>
      <c r="AD380" s="280" t="s">
        <v>240</v>
      </c>
      <c r="AE380" s="280"/>
      <c r="AF380" s="280" t="s">
        <v>240</v>
      </c>
      <c r="AG380" s="280" t="s">
        <v>262</v>
      </c>
      <c r="AH380" s="280" t="s">
        <v>240</v>
      </c>
      <c r="AI380" s="280" t="s">
        <v>240</v>
      </c>
      <c r="AJ380" s="279">
        <v>706596</v>
      </c>
      <c r="AP380" s="223"/>
      <c r="AQ380" s="224"/>
      <c r="AR380" s="224"/>
      <c r="AS380" s="224"/>
      <c r="AT380" s="224"/>
      <c r="AU380" s="225"/>
      <c r="AV380" s="224"/>
      <c r="AW380" s="224"/>
      <c r="AX380" s="224"/>
      <c r="AY380" s="224"/>
      <c r="AZ380" s="226"/>
      <c r="BA380" s="224"/>
      <c r="BB380" s="219"/>
      <c r="BC380" s="219"/>
      <c r="BD380" s="224"/>
      <c r="BE380" s="224"/>
      <c r="BF380" s="227"/>
      <c r="BG380" s="223"/>
      <c r="BH380" s="224"/>
      <c r="BI380" s="224"/>
      <c r="BJ380" s="224"/>
      <c r="BK380" s="224"/>
      <c r="BL380" s="223"/>
      <c r="BM380" s="224"/>
      <c r="BN380" s="223"/>
      <c r="BO380" s="223"/>
      <c r="BP380" s="223"/>
      <c r="BQ380" s="223"/>
      <c r="BR380" s="223"/>
      <c r="BS380" s="224"/>
      <c r="BT380" s="219"/>
      <c r="BU380" s="229"/>
      <c r="BV380" s="219"/>
      <c r="BW380" s="219"/>
      <c r="BX380" s="224"/>
      <c r="BY380" s="224"/>
      <c r="BZ380" s="230"/>
      <c r="CA380" s="229"/>
      <c r="CB380" s="230"/>
      <c r="CC380" s="230"/>
      <c r="CD380" s="230"/>
    </row>
    <row r="381" spans="1:82" ht="45" x14ac:dyDescent="0.25">
      <c r="A381" s="279">
        <v>706598</v>
      </c>
      <c r="B381" s="280" t="s">
        <v>1123</v>
      </c>
      <c r="C381" s="280" t="s">
        <v>65</v>
      </c>
      <c r="D381" s="280" t="s">
        <v>240</v>
      </c>
      <c r="E381" s="280" t="s">
        <v>240</v>
      </c>
      <c r="F381" s="288"/>
      <c r="G381" s="280" t="s">
        <v>240</v>
      </c>
      <c r="H381" s="280" t="s">
        <v>240</v>
      </c>
      <c r="I381" s="280" t="s">
        <v>261</v>
      </c>
      <c r="J381" s="280" t="s">
        <v>240</v>
      </c>
      <c r="K381" s="288"/>
      <c r="L381" s="280" t="s">
        <v>240</v>
      </c>
      <c r="M381" s="280" t="s">
        <v>240</v>
      </c>
      <c r="N381" s="280" t="s">
        <v>240</v>
      </c>
      <c r="O381" s="280" t="str">
        <f>IFERROR(VLOOKUP(A381,'[1]معالجة التسجيل'!A$2:CW$514,101,0),"")</f>
        <v/>
      </c>
      <c r="P381" s="280"/>
      <c r="Q381" s="282">
        <v>0</v>
      </c>
      <c r="R381" s="282"/>
      <c r="S381" s="280" t="s">
        <v>240</v>
      </c>
      <c r="T381" s="280" t="s">
        <v>240</v>
      </c>
      <c r="U381" s="280" t="s">
        <v>240</v>
      </c>
      <c r="V381" s="280" t="s">
        <v>240</v>
      </c>
      <c r="W381" s="280" t="s">
        <v>240</v>
      </c>
      <c r="X381" s="280" t="s">
        <v>240</v>
      </c>
      <c r="Y381" s="280" t="s">
        <v>240</v>
      </c>
      <c r="Z381" s="280" t="s">
        <v>240</v>
      </c>
      <c r="AA381" s="280" t="s">
        <v>240</v>
      </c>
      <c r="AB381" s="280" t="s">
        <v>240</v>
      </c>
      <c r="AC381" s="280" t="s">
        <v>240</v>
      </c>
      <c r="AD381" s="280" t="s">
        <v>240</v>
      </c>
      <c r="AE381" s="280" t="str">
        <f>IFERROR(VLOOKUP(A381,ورقة4!A$1:AZ$2000,51,0),"")</f>
        <v>م</v>
      </c>
      <c r="AF381" s="280" t="s">
        <v>240</v>
      </c>
      <c r="AG381" s="280" t="s">
        <v>261</v>
      </c>
      <c r="AH381" s="280" t="s">
        <v>240</v>
      </c>
      <c r="AI381" s="280" t="s">
        <v>240</v>
      </c>
      <c r="AJ381" s="279">
        <v>706598</v>
      </c>
      <c r="AP381" s="223"/>
      <c r="AQ381" s="224"/>
      <c r="AR381" s="224"/>
      <c r="AS381" s="224"/>
      <c r="AT381" s="224"/>
      <c r="AU381" s="225"/>
      <c r="AV381" s="224"/>
      <c r="AW381" s="224"/>
      <c r="AX381" s="224"/>
      <c r="AY381" s="224"/>
      <c r="AZ381" s="226"/>
      <c r="BA381" s="224"/>
      <c r="BB381" s="219"/>
      <c r="BC381" s="219"/>
      <c r="BD381" s="224"/>
      <c r="BE381" s="224"/>
      <c r="BF381" s="227"/>
      <c r="BG381" s="223"/>
      <c r="BH381" s="224"/>
      <c r="BI381" s="224"/>
      <c r="BJ381" s="224"/>
      <c r="BK381" s="224"/>
      <c r="BL381" s="223"/>
      <c r="BM381" s="224"/>
      <c r="BN381" s="223"/>
      <c r="BO381" s="223"/>
      <c r="BP381" s="223"/>
      <c r="BQ381" s="223"/>
      <c r="BR381" s="223"/>
      <c r="BS381" s="224"/>
      <c r="BT381" s="219"/>
      <c r="BU381" s="229"/>
      <c r="BV381" s="219"/>
      <c r="BW381" s="219"/>
      <c r="BX381" s="224"/>
      <c r="BY381" s="224"/>
      <c r="BZ381" s="230"/>
      <c r="CA381" s="229"/>
      <c r="CB381" s="230"/>
      <c r="CC381" s="230"/>
      <c r="CD381" s="230"/>
    </row>
    <row r="382" spans="1:82" ht="45" x14ac:dyDescent="0.25">
      <c r="A382" s="279">
        <v>706609</v>
      </c>
      <c r="B382" s="280" t="s">
        <v>690</v>
      </c>
      <c r="C382" s="280" t="s">
        <v>691</v>
      </c>
      <c r="D382" s="280" t="s">
        <v>1598</v>
      </c>
      <c r="E382" s="280" t="s">
        <v>183</v>
      </c>
      <c r="F382" s="281">
        <v>33672</v>
      </c>
      <c r="G382" s="280" t="s">
        <v>213</v>
      </c>
      <c r="H382" s="280" t="s">
        <v>1290</v>
      </c>
      <c r="I382" s="280" t="s">
        <v>262</v>
      </c>
      <c r="J382" s="280" t="s">
        <v>216</v>
      </c>
      <c r="K382" s="288"/>
      <c r="L382" s="280" t="s">
        <v>213</v>
      </c>
      <c r="M382" s="280" t="s">
        <v>240</v>
      </c>
      <c r="N382" s="280" t="s">
        <v>240</v>
      </c>
      <c r="O382" s="280" t="str">
        <f>IFERROR(VLOOKUP(A382,'[1]معالجة التسجيل'!A$2:CW$514,101,0),"")</f>
        <v/>
      </c>
      <c r="P382" s="280"/>
      <c r="Q382" s="282">
        <v>0</v>
      </c>
      <c r="R382" s="282"/>
      <c r="S382" s="280" t="s">
        <v>2581</v>
      </c>
      <c r="T382" s="280" t="s">
        <v>2582</v>
      </c>
      <c r="U382" s="280" t="s">
        <v>2575</v>
      </c>
      <c r="V382" s="280" t="s">
        <v>2531</v>
      </c>
      <c r="W382" s="280" t="s">
        <v>240</v>
      </c>
      <c r="X382" s="280" t="s">
        <v>240</v>
      </c>
      <c r="Y382" s="280" t="s">
        <v>240</v>
      </c>
      <c r="Z382" s="280" t="s">
        <v>240</v>
      </c>
      <c r="AA382" s="280" t="s">
        <v>240</v>
      </c>
      <c r="AB382" s="280" t="s">
        <v>2044</v>
      </c>
      <c r="AC382" s="280" t="s">
        <v>2044</v>
      </c>
      <c r="AD382" s="280" t="s">
        <v>240</v>
      </c>
      <c r="AE382" s="280" t="str">
        <f>IFERROR(VLOOKUP(A382,ورقة4!A$1:AZ$2000,51,0),"")</f>
        <v>م</v>
      </c>
      <c r="AF382" s="280" t="s">
        <v>2044</v>
      </c>
      <c r="AG382" s="280" t="s">
        <v>262</v>
      </c>
      <c r="AH382" s="280" t="s">
        <v>240</v>
      </c>
      <c r="AI382" s="280" t="s">
        <v>240</v>
      </c>
      <c r="AJ382" s="279">
        <v>706609</v>
      </c>
      <c r="AP382" s="223"/>
      <c r="AQ382" s="224"/>
      <c r="AR382" s="224"/>
      <c r="AS382" s="224"/>
      <c r="AT382" s="224"/>
      <c r="AU382" s="225"/>
      <c r="AV382" s="224"/>
      <c r="AW382" s="224"/>
      <c r="AX382" s="224"/>
      <c r="AY382" s="224"/>
      <c r="AZ382" s="226"/>
      <c r="BA382" s="224"/>
      <c r="BB382" s="219"/>
      <c r="BC382" s="219"/>
      <c r="BD382" s="224"/>
      <c r="BE382" s="224"/>
      <c r="BF382" s="227"/>
      <c r="BG382" s="223"/>
      <c r="BH382" s="224"/>
      <c r="BI382" s="224"/>
      <c r="BJ382" s="224"/>
      <c r="BK382" s="224"/>
      <c r="BL382" s="223"/>
      <c r="BM382" s="224"/>
      <c r="BN382" s="223"/>
      <c r="BO382" s="223"/>
      <c r="BP382" s="223"/>
      <c r="BQ382" s="223"/>
      <c r="BR382" s="223"/>
      <c r="BS382" s="224"/>
      <c r="BT382" s="219"/>
      <c r="BU382" s="229"/>
      <c r="BV382" s="219"/>
      <c r="BW382" s="219"/>
      <c r="BX382" s="224"/>
      <c r="BY382" s="224"/>
      <c r="BZ382" s="230"/>
      <c r="CA382" s="229"/>
      <c r="CB382" s="230"/>
      <c r="CC382" s="230"/>
      <c r="CD382" s="230"/>
    </row>
    <row r="383" spans="1:82" ht="30" x14ac:dyDescent="0.25">
      <c r="A383" s="279">
        <v>706612</v>
      </c>
      <c r="B383" s="280" t="s">
        <v>1124</v>
      </c>
      <c r="C383" s="280" t="s">
        <v>292</v>
      </c>
      <c r="D383" s="280" t="s">
        <v>1823</v>
      </c>
      <c r="E383" s="280" t="s">
        <v>183</v>
      </c>
      <c r="F383" s="289">
        <v>35312</v>
      </c>
      <c r="G383" s="280" t="s">
        <v>213</v>
      </c>
      <c r="H383" s="280" t="s">
        <v>1290</v>
      </c>
      <c r="I383" s="280" t="s">
        <v>262</v>
      </c>
      <c r="J383" s="280" t="s">
        <v>216</v>
      </c>
      <c r="K383" s="290">
        <v>2013</v>
      </c>
      <c r="L383" s="280" t="s">
        <v>213</v>
      </c>
      <c r="M383" s="280" t="s">
        <v>240</v>
      </c>
      <c r="N383" s="280" t="s">
        <v>240</v>
      </c>
      <c r="O383" s="280" t="str">
        <f>IFERROR(VLOOKUP(A383,'[1]معالجة التسجيل'!A$2:CW$514,101,0),"")</f>
        <v/>
      </c>
      <c r="P383" s="280"/>
      <c r="Q383" s="282">
        <v>0</v>
      </c>
      <c r="R383" s="282"/>
      <c r="S383" s="280" t="s">
        <v>3050</v>
      </c>
      <c r="T383" s="280" t="s">
        <v>2827</v>
      </c>
      <c r="U383" s="280" t="s">
        <v>3051</v>
      </c>
      <c r="V383" s="280" t="s">
        <v>2413</v>
      </c>
      <c r="W383" s="280" t="s">
        <v>240</v>
      </c>
      <c r="X383" s="280" t="s">
        <v>240</v>
      </c>
      <c r="Y383" s="280" t="s">
        <v>240</v>
      </c>
      <c r="Z383" s="280" t="s">
        <v>240</v>
      </c>
      <c r="AA383" s="280" t="s">
        <v>240</v>
      </c>
      <c r="AB383" s="280" t="s">
        <v>240</v>
      </c>
      <c r="AC383" s="280" t="s">
        <v>240</v>
      </c>
      <c r="AD383" s="280" t="s">
        <v>240</v>
      </c>
      <c r="AE383" s="280" t="str">
        <f>IFERROR(VLOOKUP(A383,ورقة4!A$1:AZ$2000,51,0),"")</f>
        <v>م</v>
      </c>
      <c r="AF383" s="280" t="s">
        <v>2044</v>
      </c>
      <c r="AG383" s="280" t="s">
        <v>262</v>
      </c>
      <c r="AH383" s="280" t="s">
        <v>240</v>
      </c>
      <c r="AI383" s="280" t="s">
        <v>240</v>
      </c>
      <c r="AJ383" s="279">
        <v>706612</v>
      </c>
      <c r="AP383" s="223"/>
      <c r="AQ383" s="224"/>
      <c r="AR383" s="224"/>
      <c r="AS383" s="224"/>
      <c r="AT383" s="224"/>
      <c r="AU383" s="225"/>
      <c r="AV383" s="224"/>
      <c r="AW383" s="224"/>
      <c r="AX383" s="224"/>
      <c r="AY383" s="224"/>
      <c r="AZ383" s="226"/>
      <c r="BA383" s="224"/>
      <c r="BB383" s="219"/>
      <c r="BC383" s="219"/>
      <c r="BD383" s="224"/>
      <c r="BE383" s="224"/>
      <c r="BF383" s="227"/>
      <c r="BG383" s="223"/>
      <c r="BH383" s="224"/>
      <c r="BI383" s="224"/>
      <c r="BJ383" s="224"/>
      <c r="BK383" s="224"/>
      <c r="BL383" s="223"/>
      <c r="BM383" s="224"/>
      <c r="BN383" s="223"/>
      <c r="BO383" s="223"/>
      <c r="BP383" s="223"/>
      <c r="BQ383" s="223"/>
      <c r="BR383" s="223"/>
      <c r="BS383" s="224"/>
      <c r="BT383" s="219"/>
      <c r="BU383" s="229"/>
      <c r="BV383" s="219"/>
      <c r="BW383" s="219"/>
      <c r="BX383" s="224"/>
      <c r="BY383" s="224"/>
      <c r="BZ383" s="230"/>
      <c r="CA383" s="229"/>
      <c r="CB383" s="230"/>
      <c r="CC383" s="230"/>
      <c r="CD383" s="230"/>
    </row>
    <row r="384" spans="1:82" ht="75" x14ac:dyDescent="0.25">
      <c r="A384" s="279">
        <v>706614</v>
      </c>
      <c r="B384" s="280" t="s">
        <v>1125</v>
      </c>
      <c r="C384" s="280" t="s">
        <v>381</v>
      </c>
      <c r="D384" s="280" t="s">
        <v>1587</v>
      </c>
      <c r="E384" s="280" t="s">
        <v>183</v>
      </c>
      <c r="F384" s="289">
        <v>34335</v>
      </c>
      <c r="G384" s="280" t="s">
        <v>222</v>
      </c>
      <c r="H384" s="280" t="s">
        <v>1290</v>
      </c>
      <c r="I384" s="280" t="s">
        <v>262</v>
      </c>
      <c r="J384" s="280" t="s">
        <v>214</v>
      </c>
      <c r="K384" s="290">
        <v>2011</v>
      </c>
      <c r="L384" s="280" t="s">
        <v>222</v>
      </c>
      <c r="M384" s="280" t="s">
        <v>240</v>
      </c>
      <c r="N384" s="280" t="s">
        <v>240</v>
      </c>
      <c r="O384" s="280" t="s">
        <v>5191</v>
      </c>
      <c r="P384" s="280"/>
      <c r="Q384" s="282">
        <f>IFERROR(VLOOKUP(A384,'[1]معالجة التسجيل'!A$2:EW$514,150,0),"")</f>
        <v>40000</v>
      </c>
      <c r="R384" s="290">
        <v>0</v>
      </c>
      <c r="S384" s="280" t="s">
        <v>3991</v>
      </c>
      <c r="T384" s="280" t="s">
        <v>3992</v>
      </c>
      <c r="U384" s="280" t="s">
        <v>3993</v>
      </c>
      <c r="V384" s="280" t="s">
        <v>2645</v>
      </c>
      <c r="W384" s="280" t="s">
        <v>240</v>
      </c>
      <c r="X384" s="280" t="s">
        <v>240</v>
      </c>
      <c r="Y384" s="280" t="s">
        <v>240</v>
      </c>
      <c r="Z384" s="280" t="s">
        <v>240</v>
      </c>
      <c r="AA384" s="280" t="s">
        <v>240</v>
      </c>
      <c r="AB384" s="280" t="s">
        <v>240</v>
      </c>
      <c r="AC384" s="280" t="s">
        <v>240</v>
      </c>
      <c r="AD384" s="280" t="s">
        <v>240</v>
      </c>
      <c r="AE384" s="280"/>
      <c r="AF384" s="280" t="s">
        <v>240</v>
      </c>
      <c r="AG384" s="280" t="s">
        <v>468</v>
      </c>
      <c r="AH384" s="280" t="s">
        <v>240</v>
      </c>
      <c r="AI384" s="280" t="s">
        <v>5198</v>
      </c>
      <c r="AJ384" s="279">
        <v>706614</v>
      </c>
      <c r="AP384" s="223"/>
      <c r="AQ384" s="224"/>
      <c r="AR384" s="224"/>
      <c r="AS384" s="224"/>
      <c r="AT384" s="224"/>
      <c r="AU384" s="225"/>
      <c r="AV384" s="224"/>
      <c r="AW384" s="224"/>
      <c r="AX384" s="224"/>
      <c r="AY384" s="224"/>
      <c r="AZ384" s="226"/>
      <c r="BA384" s="224"/>
      <c r="BB384" s="219"/>
      <c r="BC384" s="219"/>
      <c r="BD384" s="224"/>
      <c r="BE384" s="224"/>
      <c r="BF384" s="227"/>
      <c r="BG384" s="223"/>
      <c r="BH384" s="224"/>
      <c r="BI384" s="224"/>
      <c r="BJ384" s="224"/>
      <c r="BK384" s="224"/>
      <c r="BL384" s="223"/>
      <c r="BM384" s="224"/>
      <c r="BN384" s="223"/>
      <c r="BO384" s="223"/>
      <c r="BP384" s="223"/>
      <c r="BQ384" s="223"/>
      <c r="BR384" s="223"/>
      <c r="BS384" s="224"/>
      <c r="BT384" s="219"/>
      <c r="BU384" s="229"/>
      <c r="BV384" s="219"/>
      <c r="BW384" s="219"/>
      <c r="BX384" s="224"/>
      <c r="BY384" s="224"/>
      <c r="BZ384" s="230"/>
      <c r="CA384" s="229"/>
      <c r="CB384" s="230"/>
      <c r="CC384" s="230"/>
      <c r="CD384" s="230"/>
    </row>
    <row r="385" spans="1:82" ht="30" x14ac:dyDescent="0.25">
      <c r="A385" s="279">
        <v>706621</v>
      </c>
      <c r="B385" s="280" t="s">
        <v>652</v>
      </c>
      <c r="C385" s="280" t="s">
        <v>65</v>
      </c>
      <c r="D385" s="280" t="s">
        <v>1344</v>
      </c>
      <c r="E385" s="280" t="s">
        <v>183</v>
      </c>
      <c r="F385" s="289">
        <v>34342</v>
      </c>
      <c r="G385" s="280" t="s">
        <v>225</v>
      </c>
      <c r="H385" s="280" t="s">
        <v>1290</v>
      </c>
      <c r="I385" s="280" t="s">
        <v>262</v>
      </c>
      <c r="J385" s="280" t="s">
        <v>214</v>
      </c>
      <c r="K385" s="290">
        <v>2012</v>
      </c>
      <c r="L385" s="280" t="s">
        <v>225</v>
      </c>
      <c r="M385" s="280" t="s">
        <v>240</v>
      </c>
      <c r="N385" s="280" t="s">
        <v>240</v>
      </c>
      <c r="O385" s="280" t="str">
        <f>IFERROR(VLOOKUP(A385,'[1]معالجة التسجيل'!A$2:CW$514,101,0),"")</f>
        <v/>
      </c>
      <c r="P385" s="280"/>
      <c r="Q385" s="282">
        <v>0</v>
      </c>
      <c r="R385" s="282"/>
      <c r="S385" s="280" t="s">
        <v>3281</v>
      </c>
      <c r="T385" s="280" t="s">
        <v>2969</v>
      </c>
      <c r="U385" s="280" t="s">
        <v>3282</v>
      </c>
      <c r="V385" s="280" t="s">
        <v>2413</v>
      </c>
      <c r="W385" s="280" t="s">
        <v>240</v>
      </c>
      <c r="X385" s="280" t="s">
        <v>240</v>
      </c>
      <c r="Y385" s="280" t="s">
        <v>240</v>
      </c>
      <c r="Z385" s="280" t="s">
        <v>240</v>
      </c>
      <c r="AA385" s="280" t="s">
        <v>240</v>
      </c>
      <c r="AB385" s="280" t="s">
        <v>240</v>
      </c>
      <c r="AC385" s="280" t="s">
        <v>2044</v>
      </c>
      <c r="AD385" s="280" t="s">
        <v>240</v>
      </c>
      <c r="AE385" s="280" t="str">
        <f>IFERROR(VLOOKUP(A385,ورقة4!A$1:AZ$2000,51,0),"")</f>
        <v>م</v>
      </c>
      <c r="AF385" s="280" t="s">
        <v>2044</v>
      </c>
      <c r="AG385" s="280" t="s">
        <v>262</v>
      </c>
      <c r="AH385" s="280" t="s">
        <v>240</v>
      </c>
      <c r="AI385" s="280" t="s">
        <v>240</v>
      </c>
      <c r="AJ385" s="279">
        <v>706621</v>
      </c>
      <c r="AP385" s="223"/>
      <c r="AQ385" s="224"/>
      <c r="AR385" s="224"/>
      <c r="AS385" s="224"/>
      <c r="AT385" s="224"/>
      <c r="AU385" s="225"/>
      <c r="AV385" s="224"/>
      <c r="AW385" s="224"/>
      <c r="AX385" s="224"/>
      <c r="AY385" s="224"/>
      <c r="AZ385" s="226"/>
      <c r="BA385" s="224"/>
      <c r="BB385" s="219"/>
      <c r="BC385" s="219"/>
      <c r="BD385" s="224"/>
      <c r="BE385" s="224"/>
      <c r="BF385" s="227"/>
      <c r="BG385" s="223"/>
      <c r="BH385" s="224"/>
      <c r="BI385" s="224"/>
      <c r="BJ385" s="224"/>
      <c r="BK385" s="224"/>
      <c r="BL385" s="223"/>
      <c r="BM385" s="224"/>
      <c r="BN385" s="223"/>
      <c r="BO385" s="223"/>
      <c r="BP385" s="223"/>
      <c r="BQ385" s="223"/>
      <c r="BR385" s="223"/>
      <c r="BS385" s="224"/>
      <c r="BT385" s="219"/>
      <c r="BU385" s="229"/>
      <c r="BV385" s="219"/>
      <c r="BW385" s="219"/>
      <c r="BX385" s="224"/>
      <c r="BY385" s="224"/>
      <c r="BZ385" s="230"/>
      <c r="CA385" s="229"/>
      <c r="CB385" s="230"/>
      <c r="CC385" s="230"/>
      <c r="CD385" s="230"/>
    </row>
    <row r="386" spans="1:82" ht="30" x14ac:dyDescent="0.25">
      <c r="A386" s="279">
        <v>706623</v>
      </c>
      <c r="B386" s="280" t="s">
        <v>1126</v>
      </c>
      <c r="C386" s="280" t="s">
        <v>371</v>
      </c>
      <c r="D386" s="280" t="s">
        <v>1520</v>
      </c>
      <c r="E386" s="280" t="s">
        <v>240</v>
      </c>
      <c r="F386" s="288"/>
      <c r="G386" s="280" t="s">
        <v>240</v>
      </c>
      <c r="H386" s="280" t="s">
        <v>240</v>
      </c>
      <c r="I386" s="280" t="s">
        <v>262</v>
      </c>
      <c r="J386" s="280" t="s">
        <v>240</v>
      </c>
      <c r="K386" s="288"/>
      <c r="L386" s="280" t="s">
        <v>240</v>
      </c>
      <c r="M386" s="280" t="s">
        <v>240</v>
      </c>
      <c r="N386" s="280" t="s">
        <v>240</v>
      </c>
      <c r="O386" s="280" t="str">
        <f>IFERROR(VLOOKUP(A386,'[1]معالجة التسجيل'!A$2:CW$514,101,0),"")</f>
        <v/>
      </c>
      <c r="P386" s="280"/>
      <c r="Q386" s="282">
        <v>0</v>
      </c>
      <c r="R386" s="288"/>
      <c r="S386" s="280" t="s">
        <v>240</v>
      </c>
      <c r="T386" s="280" t="s">
        <v>240</v>
      </c>
      <c r="U386" s="280" t="s">
        <v>240</v>
      </c>
      <c r="V386" s="280" t="s">
        <v>240</v>
      </c>
      <c r="W386" s="280" t="s">
        <v>240</v>
      </c>
      <c r="X386" s="280" t="s">
        <v>240</v>
      </c>
      <c r="Y386" s="280" t="s">
        <v>240</v>
      </c>
      <c r="Z386" s="280" t="s">
        <v>240</v>
      </c>
      <c r="AA386" s="280" t="s">
        <v>2044</v>
      </c>
      <c r="AB386" s="280" t="s">
        <v>2044</v>
      </c>
      <c r="AC386" s="280" t="s">
        <v>2044</v>
      </c>
      <c r="AD386" s="280" t="s">
        <v>240</v>
      </c>
      <c r="AE386" s="280" t="str">
        <f>IFERROR(VLOOKUP(A386,ورقة4!A$1:AZ$2000,51,0),"")</f>
        <v>م</v>
      </c>
      <c r="AF386" s="280" t="s">
        <v>2044</v>
      </c>
      <c r="AG386" s="280" t="s">
        <v>262</v>
      </c>
      <c r="AH386" s="280" t="s">
        <v>5190</v>
      </c>
      <c r="AI386" s="280" t="s">
        <v>240</v>
      </c>
      <c r="AJ386" s="279">
        <v>706623</v>
      </c>
      <c r="AP386" s="223"/>
      <c r="AQ386" s="224"/>
      <c r="AR386" s="224"/>
      <c r="AS386" s="224"/>
      <c r="AT386" s="224"/>
      <c r="AU386" s="225"/>
      <c r="AV386" s="224"/>
      <c r="AW386" s="224"/>
      <c r="AX386" s="224"/>
      <c r="AY386" s="224"/>
      <c r="AZ386" s="226"/>
      <c r="BA386" s="224"/>
      <c r="BB386" s="219"/>
      <c r="BC386" s="219"/>
      <c r="BD386" s="224"/>
      <c r="BE386" s="224"/>
      <c r="BF386" s="227"/>
      <c r="BG386" s="223"/>
      <c r="BH386" s="224"/>
      <c r="BI386" s="224"/>
      <c r="BJ386" s="224"/>
      <c r="BK386" s="224"/>
      <c r="BL386" s="223"/>
      <c r="BM386" s="224"/>
      <c r="BN386" s="223"/>
      <c r="BO386" s="223"/>
      <c r="BP386" s="223"/>
      <c r="BQ386" s="223"/>
      <c r="BR386" s="223"/>
      <c r="BS386" s="224"/>
      <c r="BT386" s="219"/>
      <c r="BU386" s="229"/>
      <c r="BV386" s="219"/>
      <c r="BW386" s="219"/>
      <c r="BX386" s="224"/>
      <c r="BY386" s="224"/>
      <c r="BZ386" s="230"/>
      <c r="CA386" s="229"/>
      <c r="CB386" s="230"/>
      <c r="CC386" s="230"/>
      <c r="CD386" s="230"/>
    </row>
    <row r="387" spans="1:82" ht="45" x14ac:dyDescent="0.25">
      <c r="A387" s="279">
        <v>706625</v>
      </c>
      <c r="B387" s="280" t="s">
        <v>2122</v>
      </c>
      <c r="C387" s="280" t="s">
        <v>462</v>
      </c>
      <c r="D387" s="280" t="s">
        <v>2453</v>
      </c>
      <c r="E387" s="280" t="s">
        <v>184</v>
      </c>
      <c r="F387" s="289">
        <v>34299</v>
      </c>
      <c r="G387" s="280" t="s">
        <v>227</v>
      </c>
      <c r="H387" s="280" t="s">
        <v>1290</v>
      </c>
      <c r="I387" s="280" t="s">
        <v>262</v>
      </c>
      <c r="J387" s="280" t="s">
        <v>216</v>
      </c>
      <c r="K387" s="290">
        <v>2011</v>
      </c>
      <c r="L387" s="280" t="s">
        <v>227</v>
      </c>
      <c r="M387" s="280" t="s">
        <v>240</v>
      </c>
      <c r="N387" s="280" t="s">
        <v>240</v>
      </c>
      <c r="O387" s="280" t="str">
        <f>IFERROR(VLOOKUP(A387,'[1]معالجة التسجيل'!A$2:CW$514,101,0),"")</f>
        <v/>
      </c>
      <c r="P387" s="280"/>
      <c r="Q387" s="282">
        <v>0</v>
      </c>
      <c r="R387" s="282"/>
      <c r="S387" s="280" t="s">
        <v>2983</v>
      </c>
      <c r="T387" s="280" t="s">
        <v>2984</v>
      </c>
      <c r="U387" s="280" t="s">
        <v>2985</v>
      </c>
      <c r="V387" s="280" t="s">
        <v>2986</v>
      </c>
      <c r="W387" s="280" t="s">
        <v>240</v>
      </c>
      <c r="X387" s="280" t="s">
        <v>240</v>
      </c>
      <c r="Y387" s="280" t="s">
        <v>240</v>
      </c>
      <c r="Z387" s="280" t="s">
        <v>240</v>
      </c>
      <c r="AA387" s="280" t="s">
        <v>240</v>
      </c>
      <c r="AB387" s="280" t="s">
        <v>240</v>
      </c>
      <c r="AC387" s="280" t="s">
        <v>2044</v>
      </c>
      <c r="AD387" s="280" t="s">
        <v>240</v>
      </c>
      <c r="AE387" s="280" t="str">
        <f>IFERROR(VLOOKUP(A387,ورقة4!A$1:AZ$2000,51,0),"")</f>
        <v>م</v>
      </c>
      <c r="AF387" s="280" t="s">
        <v>2044</v>
      </c>
      <c r="AG387" s="280" t="s">
        <v>262</v>
      </c>
      <c r="AH387" s="280" t="s">
        <v>240</v>
      </c>
      <c r="AI387" s="280" t="s">
        <v>240</v>
      </c>
      <c r="AJ387" s="279">
        <v>706625</v>
      </c>
      <c r="AP387" s="223"/>
      <c r="AQ387" s="224"/>
      <c r="AR387" s="224"/>
      <c r="AS387" s="224"/>
      <c r="AT387" s="224"/>
      <c r="AU387" s="225"/>
      <c r="AV387" s="224"/>
      <c r="AW387" s="224"/>
      <c r="AX387" s="224"/>
      <c r="AY387" s="224"/>
      <c r="AZ387" s="226"/>
      <c r="BA387" s="224"/>
      <c r="BB387" s="219"/>
      <c r="BC387" s="219"/>
      <c r="BD387" s="224"/>
      <c r="BE387" s="224"/>
      <c r="BF387" s="227"/>
      <c r="BG387" s="223"/>
      <c r="BH387" s="224"/>
      <c r="BI387" s="224"/>
      <c r="BJ387" s="224"/>
      <c r="BK387" s="224"/>
      <c r="BL387" s="223"/>
      <c r="BM387" s="224"/>
      <c r="BN387" s="223"/>
      <c r="BO387" s="223"/>
      <c r="BP387" s="223"/>
      <c r="BQ387" s="223"/>
      <c r="BR387" s="223"/>
      <c r="BS387" s="224"/>
      <c r="BT387" s="219"/>
      <c r="BU387" s="229"/>
      <c r="BV387" s="219"/>
      <c r="BW387" s="219"/>
      <c r="BX387" s="224"/>
      <c r="BY387" s="224"/>
      <c r="BZ387" s="230"/>
      <c r="CA387" s="229"/>
      <c r="CB387" s="230"/>
      <c r="CC387" s="230"/>
      <c r="CD387" s="230"/>
    </row>
    <row r="388" spans="1:82" ht="30" x14ac:dyDescent="0.25">
      <c r="A388" s="279">
        <v>706631</v>
      </c>
      <c r="B388" s="280" t="s">
        <v>1127</v>
      </c>
      <c r="C388" s="280" t="s">
        <v>1128</v>
      </c>
      <c r="D388" s="280" t="s">
        <v>1752</v>
      </c>
      <c r="E388" s="280" t="s">
        <v>183</v>
      </c>
      <c r="F388" s="289">
        <v>31340</v>
      </c>
      <c r="G388" s="280" t="s">
        <v>1599</v>
      </c>
      <c r="H388" s="280" t="s">
        <v>1290</v>
      </c>
      <c r="I388" s="280" t="s">
        <v>261</v>
      </c>
      <c r="J388" s="280" t="s">
        <v>1753</v>
      </c>
      <c r="K388" s="290">
        <v>2002</v>
      </c>
      <c r="L388" s="280" t="s">
        <v>230</v>
      </c>
      <c r="M388" s="280" t="s">
        <v>240</v>
      </c>
      <c r="N388" s="280" t="s">
        <v>240</v>
      </c>
      <c r="O388" s="280"/>
      <c r="P388" s="280"/>
      <c r="Q388" s="282">
        <v>0</v>
      </c>
      <c r="R388" s="290">
        <v>0</v>
      </c>
      <c r="S388" s="280" t="s">
        <v>3994</v>
      </c>
      <c r="T388" s="280" t="s">
        <v>3995</v>
      </c>
      <c r="U388" s="280" t="s">
        <v>3996</v>
      </c>
      <c r="V388" s="280" t="s">
        <v>3997</v>
      </c>
      <c r="W388" s="280" t="s">
        <v>240</v>
      </c>
      <c r="X388" s="280" t="s">
        <v>240</v>
      </c>
      <c r="Y388" s="280" t="s">
        <v>240</v>
      </c>
      <c r="Z388" s="280" t="s">
        <v>240</v>
      </c>
      <c r="AA388" s="280" t="s">
        <v>240</v>
      </c>
      <c r="AB388" s="280" t="s">
        <v>240</v>
      </c>
      <c r="AC388" s="280" t="s">
        <v>240</v>
      </c>
      <c r="AD388" s="280" t="s">
        <v>240</v>
      </c>
      <c r="AE388" s="280"/>
      <c r="AF388" s="280" t="s">
        <v>240</v>
      </c>
      <c r="AG388" s="280" t="s">
        <v>261</v>
      </c>
      <c r="AH388" s="280" t="s">
        <v>240</v>
      </c>
      <c r="AI388" s="280" t="s">
        <v>240</v>
      </c>
      <c r="AJ388" s="279">
        <v>706631</v>
      </c>
      <c r="AP388" s="223"/>
      <c r="AQ388" s="224"/>
      <c r="AR388" s="224"/>
      <c r="AS388" s="224"/>
      <c r="AT388" s="224"/>
      <c r="AU388" s="227"/>
      <c r="AV388" s="224"/>
      <c r="AW388" s="224"/>
      <c r="AX388" s="224"/>
      <c r="AY388" s="224"/>
      <c r="AZ388" s="227"/>
      <c r="BA388" s="224"/>
      <c r="BB388" s="224"/>
      <c r="BC388" s="224"/>
      <c r="BD388" s="224"/>
      <c r="BE388" s="224"/>
      <c r="BF388" s="227"/>
      <c r="BG388" s="224"/>
      <c r="BH388" s="224"/>
      <c r="BI388" s="224"/>
      <c r="BJ388" s="224"/>
      <c r="BK388" s="224"/>
      <c r="BL388" s="224"/>
      <c r="BM388" s="224"/>
      <c r="BN388" s="224"/>
      <c r="BO388" s="224"/>
      <c r="BP388" s="224"/>
      <c r="BQ388" s="224"/>
      <c r="BR388" s="224"/>
      <c r="BS388" s="228"/>
      <c r="BT388" s="224"/>
      <c r="BU388" s="229"/>
      <c r="BV388" s="223"/>
      <c r="BW388" s="224"/>
      <c r="BX388" s="224"/>
      <c r="BY388" s="224"/>
      <c r="BZ388"/>
      <c r="CA388" s="229"/>
      <c r="CB388"/>
      <c r="CC388"/>
      <c r="CD388"/>
    </row>
    <row r="389" spans="1:82" ht="45" x14ac:dyDescent="0.25">
      <c r="A389" s="279">
        <v>706636</v>
      </c>
      <c r="B389" s="280" t="s">
        <v>2069</v>
      </c>
      <c r="C389" s="280" t="s">
        <v>65</v>
      </c>
      <c r="D389" s="280" t="s">
        <v>1316</v>
      </c>
      <c r="E389" s="280" t="s">
        <v>184</v>
      </c>
      <c r="F389" s="289">
        <v>29752</v>
      </c>
      <c r="G389" s="280" t="s">
        <v>1368</v>
      </c>
      <c r="H389" s="280" t="s">
        <v>1290</v>
      </c>
      <c r="I389" s="280" t="s">
        <v>261</v>
      </c>
      <c r="J389" s="280" t="s">
        <v>214</v>
      </c>
      <c r="K389" s="290">
        <v>1999</v>
      </c>
      <c r="L389" s="280" t="s">
        <v>215</v>
      </c>
      <c r="M389" s="280" t="s">
        <v>240</v>
      </c>
      <c r="N389" s="280" t="s">
        <v>240</v>
      </c>
      <c r="O389" s="280"/>
      <c r="P389" s="280"/>
      <c r="Q389" s="282">
        <v>0</v>
      </c>
      <c r="R389" s="290">
        <v>0</v>
      </c>
      <c r="S389" s="280" t="s">
        <v>3999</v>
      </c>
      <c r="T389" s="280" t="s">
        <v>2751</v>
      </c>
      <c r="U389" s="280" t="s">
        <v>2747</v>
      </c>
      <c r="V389" s="280" t="s">
        <v>3150</v>
      </c>
      <c r="W389" s="280" t="s">
        <v>240</v>
      </c>
      <c r="X389" s="280" t="s">
        <v>240</v>
      </c>
      <c r="Y389" s="280" t="s">
        <v>240</v>
      </c>
      <c r="Z389" s="280" t="s">
        <v>240</v>
      </c>
      <c r="AA389" s="280" t="s">
        <v>240</v>
      </c>
      <c r="AB389" s="280" t="s">
        <v>240</v>
      </c>
      <c r="AC389" s="280" t="s">
        <v>240</v>
      </c>
      <c r="AD389" s="280" t="s">
        <v>240</v>
      </c>
      <c r="AE389" s="280"/>
      <c r="AF389" s="280" t="s">
        <v>240</v>
      </c>
      <c r="AG389" s="280" t="s">
        <v>261</v>
      </c>
      <c r="AH389" s="280" t="s">
        <v>240</v>
      </c>
      <c r="AI389" s="280" t="s">
        <v>240</v>
      </c>
      <c r="AJ389" s="279">
        <v>706636</v>
      </c>
      <c r="AP389" s="223"/>
      <c r="AQ389" s="224"/>
      <c r="AR389" s="224"/>
      <c r="AS389" s="224"/>
      <c r="AT389" s="224"/>
      <c r="AU389" s="225"/>
      <c r="AV389" s="224"/>
      <c r="AW389" s="224"/>
      <c r="AX389" s="224"/>
      <c r="AY389" s="224"/>
      <c r="AZ389" s="226"/>
      <c r="BA389" s="224"/>
      <c r="BB389" s="219"/>
      <c r="BC389" s="219"/>
      <c r="BD389" s="224"/>
      <c r="BE389" s="224"/>
      <c r="BF389" s="227"/>
      <c r="BG389" s="223"/>
      <c r="BH389" s="224"/>
      <c r="BI389" s="224"/>
      <c r="BJ389" s="224"/>
      <c r="BK389" s="224"/>
      <c r="BL389" s="223"/>
      <c r="BM389" s="224"/>
      <c r="BN389" s="223"/>
      <c r="BO389" s="223"/>
      <c r="BP389" s="223"/>
      <c r="BQ389" s="223"/>
      <c r="BR389" s="223"/>
      <c r="BS389" s="224"/>
      <c r="BT389" s="219"/>
      <c r="BU389" s="229"/>
      <c r="BV389" s="219"/>
      <c r="BW389" s="219"/>
      <c r="BX389" s="224"/>
      <c r="BY389" s="224"/>
      <c r="BZ389" s="230"/>
      <c r="CA389" s="229"/>
      <c r="CB389" s="230"/>
      <c r="CC389" s="230"/>
      <c r="CD389" s="230"/>
    </row>
    <row r="390" spans="1:82" ht="45" x14ac:dyDescent="0.25">
      <c r="A390" s="279">
        <v>706637</v>
      </c>
      <c r="B390" s="280" t="s">
        <v>1129</v>
      </c>
      <c r="C390" s="280" t="s">
        <v>384</v>
      </c>
      <c r="D390" s="280" t="s">
        <v>1600</v>
      </c>
      <c r="E390" s="280" t="s">
        <v>184</v>
      </c>
      <c r="F390" s="281">
        <v>31778</v>
      </c>
      <c r="G390" s="280" t="s">
        <v>227</v>
      </c>
      <c r="H390" s="280" t="s">
        <v>1290</v>
      </c>
      <c r="I390" s="280" t="s">
        <v>262</v>
      </c>
      <c r="J390" s="280" t="s">
        <v>216</v>
      </c>
      <c r="K390" s="279">
        <v>2005</v>
      </c>
      <c r="L390" s="280" t="s">
        <v>227</v>
      </c>
      <c r="M390" s="280" t="s">
        <v>240</v>
      </c>
      <c r="N390" s="280" t="s">
        <v>240</v>
      </c>
      <c r="O390" s="280"/>
      <c r="P390" s="280"/>
      <c r="Q390" s="282">
        <v>0</v>
      </c>
      <c r="R390" s="279">
        <v>0</v>
      </c>
      <c r="S390" s="280" t="s">
        <v>4000</v>
      </c>
      <c r="T390" s="280" t="s">
        <v>4001</v>
      </c>
      <c r="U390" s="280" t="s">
        <v>4002</v>
      </c>
      <c r="V390" s="280" t="s">
        <v>3820</v>
      </c>
      <c r="W390" s="280" t="s">
        <v>240</v>
      </c>
      <c r="X390" s="280" t="s">
        <v>240</v>
      </c>
      <c r="Y390" s="280" t="s">
        <v>240</v>
      </c>
      <c r="Z390" s="280" t="s">
        <v>240</v>
      </c>
      <c r="AA390" s="280" t="s">
        <v>240</v>
      </c>
      <c r="AB390" s="280" t="s">
        <v>240</v>
      </c>
      <c r="AC390" s="280" t="s">
        <v>240</v>
      </c>
      <c r="AD390" s="280" t="s">
        <v>240</v>
      </c>
      <c r="AE390" s="280"/>
      <c r="AF390" s="280" t="s">
        <v>240</v>
      </c>
      <c r="AG390" s="280" t="s">
        <v>262</v>
      </c>
      <c r="AH390" s="280" t="s">
        <v>240</v>
      </c>
      <c r="AI390" s="280" t="s">
        <v>240</v>
      </c>
      <c r="AJ390" s="279">
        <v>706637</v>
      </c>
      <c r="AP390" s="223"/>
      <c r="AQ390" s="224"/>
      <c r="AR390" s="224"/>
      <c r="AS390" s="224"/>
      <c r="AT390" s="224"/>
      <c r="AU390" s="225"/>
      <c r="AV390" s="224"/>
      <c r="AW390" s="224"/>
      <c r="AX390" s="224"/>
      <c r="AY390" s="224"/>
      <c r="AZ390" s="226"/>
      <c r="BA390" s="224"/>
      <c r="BB390" s="224"/>
      <c r="BC390" s="224"/>
      <c r="BD390" s="224"/>
      <c r="BE390" s="224"/>
      <c r="BF390" s="227"/>
      <c r="BG390" s="224"/>
      <c r="BH390" s="224"/>
      <c r="BI390" s="224"/>
      <c r="BJ390" s="224"/>
      <c r="BK390" s="224"/>
      <c r="BL390" s="224"/>
      <c r="BM390" s="224"/>
      <c r="BN390" s="224"/>
      <c r="BO390" s="224"/>
      <c r="BP390" s="224"/>
      <c r="BQ390" s="224"/>
      <c r="BR390" s="224"/>
      <c r="BS390" s="228"/>
      <c r="BT390" s="224"/>
      <c r="BU390" s="229"/>
      <c r="BV390" s="223"/>
      <c r="BW390" s="224"/>
      <c r="BX390" s="224"/>
      <c r="BY390" s="224"/>
      <c r="BZ390"/>
      <c r="CA390" s="229"/>
      <c r="CB390"/>
      <c r="CC390"/>
      <c r="CD390"/>
    </row>
    <row r="391" spans="1:82" ht="30" x14ac:dyDescent="0.25">
      <c r="A391" s="279">
        <v>706647</v>
      </c>
      <c r="B391" s="280" t="s">
        <v>1130</v>
      </c>
      <c r="C391" s="280" t="s">
        <v>163</v>
      </c>
      <c r="D391" s="280" t="s">
        <v>1398</v>
      </c>
      <c r="E391" s="280" t="s">
        <v>184</v>
      </c>
      <c r="F391" s="289">
        <v>28487</v>
      </c>
      <c r="G391" s="280" t="s">
        <v>1601</v>
      </c>
      <c r="H391" s="280" t="s">
        <v>1290</v>
      </c>
      <c r="I391" s="280" t="s">
        <v>262</v>
      </c>
      <c r="J391" s="280" t="s">
        <v>214</v>
      </c>
      <c r="K391" s="290">
        <v>1994</v>
      </c>
      <c r="L391" s="280" t="s">
        <v>1809</v>
      </c>
      <c r="M391" s="280" t="s">
        <v>240</v>
      </c>
      <c r="N391" s="280" t="s">
        <v>240</v>
      </c>
      <c r="O391" s="280" t="str">
        <f>IFERROR(VLOOKUP(A391,'[1]معالجة التسجيل'!A$2:CW$514,101,0),"")</f>
        <v/>
      </c>
      <c r="P391" s="280"/>
      <c r="Q391" s="282">
        <v>0</v>
      </c>
      <c r="R391" s="282"/>
      <c r="S391" s="280" t="s">
        <v>3190</v>
      </c>
      <c r="T391" s="280" t="s">
        <v>3191</v>
      </c>
      <c r="U391" s="280" t="s">
        <v>3020</v>
      </c>
      <c r="V391" s="280" t="s">
        <v>3192</v>
      </c>
      <c r="W391" s="280" t="s">
        <v>240</v>
      </c>
      <c r="X391" s="280" t="s">
        <v>240</v>
      </c>
      <c r="Y391" s="280" t="s">
        <v>240</v>
      </c>
      <c r="Z391" s="280" t="s">
        <v>240</v>
      </c>
      <c r="AA391" s="280" t="s">
        <v>240</v>
      </c>
      <c r="AB391" s="280" t="s">
        <v>240</v>
      </c>
      <c r="AC391" s="280" t="s">
        <v>2044</v>
      </c>
      <c r="AD391" s="280" t="s">
        <v>240</v>
      </c>
      <c r="AE391" s="280" t="str">
        <f>IFERROR(VLOOKUP(A391,ورقة4!A$1:AZ$2000,51,0),"")</f>
        <v>م</v>
      </c>
      <c r="AF391" s="280" t="s">
        <v>2044</v>
      </c>
      <c r="AG391" s="280" t="s">
        <v>262</v>
      </c>
      <c r="AH391" s="280" t="s">
        <v>240</v>
      </c>
      <c r="AI391" s="280" t="s">
        <v>240</v>
      </c>
      <c r="AJ391" s="279">
        <v>706647</v>
      </c>
      <c r="AP391" s="223"/>
      <c r="AQ391" s="224"/>
      <c r="AR391" s="224"/>
      <c r="AS391" s="224"/>
      <c r="AT391" s="224"/>
      <c r="AU391" s="225"/>
      <c r="AV391" s="224"/>
      <c r="AW391" s="224"/>
      <c r="AX391" s="224"/>
      <c r="AY391" s="224"/>
      <c r="AZ391" s="226"/>
      <c r="BA391" s="224"/>
      <c r="BB391" s="224"/>
      <c r="BC391" s="224"/>
      <c r="BD391" s="224"/>
      <c r="BE391" s="224"/>
      <c r="BF391" s="227"/>
      <c r="BG391" s="224"/>
      <c r="BH391" s="224"/>
      <c r="BI391" s="224"/>
      <c r="BJ391" s="224"/>
      <c r="BK391" s="224"/>
      <c r="BL391" s="224"/>
      <c r="BM391" s="224"/>
      <c r="BN391" s="224"/>
      <c r="BO391" s="224"/>
      <c r="BP391" s="224"/>
      <c r="BQ391" s="224"/>
      <c r="BR391" s="224"/>
      <c r="BS391" s="228"/>
      <c r="BT391" s="224"/>
      <c r="BU391" s="229"/>
      <c r="BV391" s="223"/>
      <c r="BW391" s="224"/>
      <c r="BX391" s="224"/>
      <c r="BY391" s="224"/>
      <c r="BZ391"/>
      <c r="CA391" s="229"/>
      <c r="CB391"/>
      <c r="CC391"/>
      <c r="CD391"/>
    </row>
    <row r="392" spans="1:82" ht="45" x14ac:dyDescent="0.25">
      <c r="A392" s="279">
        <v>706648</v>
      </c>
      <c r="B392" s="280" t="s">
        <v>653</v>
      </c>
      <c r="C392" s="280" t="s">
        <v>654</v>
      </c>
      <c r="D392" s="280" t="s">
        <v>1602</v>
      </c>
      <c r="E392" s="280" t="s">
        <v>183</v>
      </c>
      <c r="F392" s="289">
        <v>34335</v>
      </c>
      <c r="G392" s="280" t="s">
        <v>222</v>
      </c>
      <c r="H392" s="280" t="s">
        <v>1290</v>
      </c>
      <c r="I392" s="280" t="s">
        <v>263</v>
      </c>
      <c r="J392" s="280" t="s">
        <v>214</v>
      </c>
      <c r="K392" s="290">
        <v>2011</v>
      </c>
      <c r="L392" s="280" t="s">
        <v>222</v>
      </c>
      <c r="M392" s="280" t="s">
        <v>240</v>
      </c>
      <c r="N392" s="280" t="s">
        <v>240</v>
      </c>
      <c r="O392" s="280"/>
      <c r="P392" s="280"/>
      <c r="Q392" s="282">
        <v>0</v>
      </c>
      <c r="R392" s="282"/>
      <c r="S392" s="280" t="s">
        <v>4003</v>
      </c>
      <c r="T392" s="280" t="s">
        <v>4004</v>
      </c>
      <c r="U392" s="280" t="s">
        <v>4005</v>
      </c>
      <c r="V392" s="280" t="s">
        <v>4006</v>
      </c>
      <c r="W392" s="280" t="s">
        <v>240</v>
      </c>
      <c r="X392" s="280" t="s">
        <v>240</v>
      </c>
      <c r="Y392" s="280" t="s">
        <v>240</v>
      </c>
      <c r="Z392" s="280" t="s">
        <v>240</v>
      </c>
      <c r="AA392" s="280" t="s">
        <v>240</v>
      </c>
      <c r="AB392" s="280" t="s">
        <v>240</v>
      </c>
      <c r="AC392" s="280" t="s">
        <v>240</v>
      </c>
      <c r="AD392" s="280" t="s">
        <v>240</v>
      </c>
      <c r="AE392" s="280"/>
      <c r="AF392" s="280" t="s">
        <v>240</v>
      </c>
      <c r="AG392" s="280" t="s">
        <v>239</v>
      </c>
      <c r="AH392" s="280" t="s">
        <v>240</v>
      </c>
      <c r="AI392" s="280" t="s">
        <v>5192</v>
      </c>
      <c r="AJ392" s="279">
        <v>706648</v>
      </c>
      <c r="AP392" s="223"/>
      <c r="AQ392" s="224"/>
      <c r="AR392" s="224"/>
      <c r="AS392" s="224"/>
      <c r="AT392" s="224"/>
      <c r="AU392" s="227"/>
      <c r="AV392" s="224"/>
      <c r="AW392" s="224"/>
      <c r="AX392" s="224"/>
      <c r="AY392" s="224"/>
      <c r="AZ392" s="227"/>
      <c r="BA392" s="224"/>
      <c r="BB392" s="224"/>
      <c r="BC392" s="224"/>
      <c r="BD392" s="224"/>
      <c r="BE392" s="224"/>
      <c r="BF392" s="227"/>
      <c r="BG392" s="224"/>
      <c r="BH392" s="224"/>
      <c r="BI392" s="224"/>
      <c r="BJ392" s="224"/>
      <c r="BK392" s="224"/>
      <c r="BL392" s="224"/>
      <c r="BM392" s="224"/>
      <c r="BN392" s="224"/>
      <c r="BO392" s="224"/>
      <c r="BP392" s="224"/>
      <c r="BQ392" s="224"/>
      <c r="BR392" s="224"/>
      <c r="BS392" s="228"/>
      <c r="BT392" s="224"/>
      <c r="BU392" s="229"/>
      <c r="BV392" s="223"/>
      <c r="BW392" s="224"/>
      <c r="BX392" s="224"/>
      <c r="BY392" s="224"/>
      <c r="BZ392"/>
      <c r="CA392" s="229"/>
      <c r="CB392"/>
      <c r="CC392"/>
      <c r="CD392"/>
    </row>
    <row r="393" spans="1:82" ht="30" x14ac:dyDescent="0.25">
      <c r="A393" s="279">
        <v>706651</v>
      </c>
      <c r="B393" s="280" t="s">
        <v>595</v>
      </c>
      <c r="C393" s="280" t="s">
        <v>144</v>
      </c>
      <c r="D393" s="280" t="s">
        <v>1424</v>
      </c>
      <c r="E393" s="280" t="s">
        <v>184</v>
      </c>
      <c r="F393" s="281">
        <v>28828</v>
      </c>
      <c r="G393" s="280" t="s">
        <v>1722</v>
      </c>
      <c r="H393" s="280" t="s">
        <v>1290</v>
      </c>
      <c r="I393" s="280" t="s">
        <v>262</v>
      </c>
      <c r="J393" s="280" t="s">
        <v>216</v>
      </c>
      <c r="K393" s="279">
        <v>1999</v>
      </c>
      <c r="L393" s="280" t="s">
        <v>224</v>
      </c>
      <c r="M393" s="280" t="s">
        <v>240</v>
      </c>
      <c r="N393" s="280" t="s">
        <v>240</v>
      </c>
      <c r="O393" s="280" t="str">
        <f>IFERROR(VLOOKUP(A393,'[1]معالجة التسجيل'!A$2:CW$514,101,0),"")</f>
        <v/>
      </c>
      <c r="P393" s="280"/>
      <c r="Q393" s="282">
        <v>0</v>
      </c>
      <c r="R393" s="288"/>
      <c r="S393" s="280" t="s">
        <v>2591</v>
      </c>
      <c r="T393" s="280" t="s">
        <v>2592</v>
      </c>
      <c r="U393" s="280" t="s">
        <v>2593</v>
      </c>
      <c r="V393" s="280" t="s">
        <v>240</v>
      </c>
      <c r="W393" s="280" t="s">
        <v>240</v>
      </c>
      <c r="X393" s="280" t="s">
        <v>240</v>
      </c>
      <c r="Y393" s="280" t="s">
        <v>240</v>
      </c>
      <c r="Z393" s="280" t="s">
        <v>240</v>
      </c>
      <c r="AA393" s="280" t="s">
        <v>240</v>
      </c>
      <c r="AB393" s="280" t="s">
        <v>2044</v>
      </c>
      <c r="AC393" s="280" t="s">
        <v>2044</v>
      </c>
      <c r="AD393" s="280" t="s">
        <v>240</v>
      </c>
      <c r="AE393" s="280" t="str">
        <f>IFERROR(VLOOKUP(A393,ورقة4!A$1:AZ$2000,51,0),"")</f>
        <v>م</v>
      </c>
      <c r="AF393" s="280" t="s">
        <v>2044</v>
      </c>
      <c r="AG393" s="280" t="s">
        <v>262</v>
      </c>
      <c r="AH393" s="280" t="s">
        <v>240</v>
      </c>
      <c r="AI393" s="280" t="s">
        <v>240</v>
      </c>
      <c r="AJ393" s="279">
        <v>706651</v>
      </c>
      <c r="AP393" s="223"/>
      <c r="AQ393" s="224"/>
      <c r="AR393" s="224"/>
      <c r="AS393" s="224"/>
      <c r="AT393" s="224"/>
      <c r="AU393" s="225"/>
      <c r="AV393" s="224"/>
      <c r="AW393" s="224"/>
      <c r="AX393" s="224"/>
      <c r="AY393" s="224"/>
      <c r="AZ393" s="226"/>
      <c r="BA393" s="224"/>
      <c r="BB393" s="224"/>
      <c r="BC393" s="224"/>
      <c r="BD393" s="224"/>
      <c r="BE393" s="224"/>
      <c r="BF393" s="227"/>
      <c r="BG393" s="224"/>
      <c r="BH393" s="224"/>
      <c r="BI393" s="224"/>
      <c r="BJ393" s="224"/>
      <c r="BK393" s="224"/>
      <c r="BL393" s="224"/>
      <c r="BM393" s="224"/>
      <c r="BN393" s="224"/>
      <c r="BO393" s="224"/>
      <c r="BP393" s="224"/>
      <c r="BQ393" s="224"/>
      <c r="BR393" s="224"/>
      <c r="BS393" s="228"/>
      <c r="BT393" s="224"/>
      <c r="BU393" s="229"/>
      <c r="BV393" s="223"/>
      <c r="BW393" s="224"/>
      <c r="BX393" s="224"/>
      <c r="BY393" s="224"/>
      <c r="BZ393"/>
      <c r="CA393" s="229"/>
      <c r="CB393"/>
      <c r="CC393"/>
      <c r="CD393"/>
    </row>
    <row r="394" spans="1:82" ht="30" x14ac:dyDescent="0.25">
      <c r="A394" s="279">
        <v>706655</v>
      </c>
      <c r="B394" s="280" t="s">
        <v>761</v>
      </c>
      <c r="C394" s="280" t="s">
        <v>410</v>
      </c>
      <c r="D394" s="280" t="s">
        <v>240</v>
      </c>
      <c r="E394" s="280" t="s">
        <v>240</v>
      </c>
      <c r="F394" s="288"/>
      <c r="G394" s="280" t="s">
        <v>240</v>
      </c>
      <c r="H394" s="280" t="s">
        <v>240</v>
      </c>
      <c r="I394" s="280" t="s">
        <v>261</v>
      </c>
      <c r="J394" s="280" t="s">
        <v>240</v>
      </c>
      <c r="K394" s="288"/>
      <c r="L394" s="280" t="s">
        <v>240</v>
      </c>
      <c r="M394" s="280" t="s">
        <v>240</v>
      </c>
      <c r="N394" s="280" t="s">
        <v>240</v>
      </c>
      <c r="O394" s="280" t="str">
        <f>IFERROR(VLOOKUP(A394,'[1]معالجة التسجيل'!A$2:CW$514,101,0),"")</f>
        <v/>
      </c>
      <c r="P394" s="280"/>
      <c r="Q394" s="282">
        <v>0</v>
      </c>
      <c r="R394" s="288"/>
      <c r="S394" s="280" t="s">
        <v>240</v>
      </c>
      <c r="T394" s="280" t="s">
        <v>240</v>
      </c>
      <c r="U394" s="280" t="s">
        <v>240</v>
      </c>
      <c r="V394" s="280" t="s">
        <v>240</v>
      </c>
      <c r="W394" s="280" t="s">
        <v>240</v>
      </c>
      <c r="X394" s="280" t="s">
        <v>240</v>
      </c>
      <c r="Y394" s="280" t="s">
        <v>240</v>
      </c>
      <c r="Z394" s="280" t="s">
        <v>2044</v>
      </c>
      <c r="AA394" s="280" t="s">
        <v>2044</v>
      </c>
      <c r="AB394" s="280" t="s">
        <v>2044</v>
      </c>
      <c r="AC394" s="280" t="s">
        <v>2044</v>
      </c>
      <c r="AD394" s="280" t="s">
        <v>240</v>
      </c>
      <c r="AE394" s="280" t="str">
        <f>IFERROR(VLOOKUP(A394,ورقة4!A$1:AZ$2000,51,0),"")</f>
        <v>م</v>
      </c>
      <c r="AF394" s="280" t="s">
        <v>2044</v>
      </c>
      <c r="AG394" s="280" t="s">
        <v>261</v>
      </c>
      <c r="AH394" s="280" t="s">
        <v>5190</v>
      </c>
      <c r="AI394" s="280" t="s">
        <v>240</v>
      </c>
      <c r="AJ394" s="279">
        <v>706655</v>
      </c>
      <c r="AP394" s="223"/>
      <c r="AQ394" s="224"/>
      <c r="AR394" s="224"/>
      <c r="AS394" s="224"/>
      <c r="AT394" s="224"/>
      <c r="AU394" s="225"/>
      <c r="AV394" s="224"/>
      <c r="AW394" s="224"/>
      <c r="AX394" s="224"/>
      <c r="AY394" s="224"/>
      <c r="AZ394" s="226"/>
      <c r="BA394" s="224"/>
      <c r="BB394" s="219"/>
      <c r="BC394" s="219"/>
      <c r="BD394" s="224"/>
      <c r="BE394" s="224"/>
      <c r="BF394" s="227"/>
      <c r="BG394" s="223"/>
      <c r="BH394" s="224"/>
      <c r="BI394" s="224"/>
      <c r="BJ394" s="224"/>
      <c r="BK394" s="224"/>
      <c r="BL394" s="223"/>
      <c r="BM394" s="224"/>
      <c r="BN394" s="223"/>
      <c r="BO394" s="223"/>
      <c r="BP394" s="223"/>
      <c r="BQ394" s="223"/>
      <c r="BR394" s="223"/>
      <c r="BS394" s="224"/>
      <c r="BT394" s="219"/>
      <c r="BU394" s="229"/>
      <c r="BV394" s="219"/>
      <c r="BW394" s="219"/>
      <c r="BX394" s="224"/>
      <c r="BY394" s="224"/>
      <c r="BZ394" s="230"/>
      <c r="CA394" s="229"/>
      <c r="CB394" s="230"/>
      <c r="CC394" s="230"/>
      <c r="CD394" s="230"/>
    </row>
    <row r="395" spans="1:82" ht="15" x14ac:dyDescent="0.25">
      <c r="A395" s="279">
        <v>706656</v>
      </c>
      <c r="B395" s="280" t="s">
        <v>1131</v>
      </c>
      <c r="C395" s="280" t="s">
        <v>461</v>
      </c>
      <c r="D395" s="280" t="s">
        <v>1322</v>
      </c>
      <c r="E395" s="280" t="s">
        <v>240</v>
      </c>
      <c r="F395" s="288"/>
      <c r="G395" s="280" t="s">
        <v>240</v>
      </c>
      <c r="H395" s="280" t="s">
        <v>240</v>
      </c>
      <c r="I395" s="280" t="s">
        <v>261</v>
      </c>
      <c r="J395" s="280" t="s">
        <v>240</v>
      </c>
      <c r="K395" s="288"/>
      <c r="L395" s="280" t="s">
        <v>240</v>
      </c>
      <c r="M395" s="280" t="s">
        <v>240</v>
      </c>
      <c r="N395" s="280" t="s">
        <v>240</v>
      </c>
      <c r="O395" s="280" t="str">
        <f>IFERROR(VLOOKUP(A395,'[1]معالجة التسجيل'!A$2:CW$514,101,0),"")</f>
        <v/>
      </c>
      <c r="P395" s="280"/>
      <c r="Q395" s="282">
        <v>0</v>
      </c>
      <c r="R395" s="288"/>
      <c r="S395" s="280" t="s">
        <v>240</v>
      </c>
      <c r="T395" s="280" t="s">
        <v>240</v>
      </c>
      <c r="U395" s="280" t="s">
        <v>240</v>
      </c>
      <c r="V395" s="280" t="s">
        <v>240</v>
      </c>
      <c r="W395" s="280" t="s">
        <v>240</v>
      </c>
      <c r="X395" s="280" t="s">
        <v>240</v>
      </c>
      <c r="Y395" s="280" t="s">
        <v>240</v>
      </c>
      <c r="Z395" s="280" t="s">
        <v>240</v>
      </c>
      <c r="AA395" s="280" t="s">
        <v>2044</v>
      </c>
      <c r="AB395" s="280" t="s">
        <v>2044</v>
      </c>
      <c r="AC395" s="280" t="s">
        <v>2044</v>
      </c>
      <c r="AD395" s="280" t="s">
        <v>240</v>
      </c>
      <c r="AE395" s="280" t="str">
        <f>IFERROR(VLOOKUP(A395,ورقة4!A$1:AZ$2000,51,0),"")</f>
        <v>م</v>
      </c>
      <c r="AF395" s="280" t="s">
        <v>2044</v>
      </c>
      <c r="AG395" s="280" t="s">
        <v>261</v>
      </c>
      <c r="AH395" s="280" t="s">
        <v>5190</v>
      </c>
      <c r="AI395" s="280" t="s">
        <v>240</v>
      </c>
      <c r="AJ395" s="279">
        <v>706656</v>
      </c>
      <c r="AP395" s="223"/>
      <c r="AQ395" s="224"/>
      <c r="AR395" s="224"/>
      <c r="AS395" s="224"/>
      <c r="AT395" s="224"/>
      <c r="AU395" s="225"/>
      <c r="AV395" s="224"/>
      <c r="AW395" s="224"/>
      <c r="AX395" s="224"/>
      <c r="AY395" s="224"/>
      <c r="AZ395" s="226"/>
      <c r="BA395" s="224"/>
      <c r="BB395" s="219"/>
      <c r="BC395" s="219"/>
      <c r="BD395" s="224"/>
      <c r="BE395" s="224"/>
      <c r="BF395" s="227"/>
      <c r="BG395" s="223"/>
      <c r="BH395" s="224"/>
      <c r="BI395" s="224"/>
      <c r="BJ395" s="224"/>
      <c r="BK395" s="224"/>
      <c r="BL395" s="223"/>
      <c r="BM395" s="224"/>
      <c r="BN395" s="223"/>
      <c r="BO395" s="223"/>
      <c r="BP395" s="223"/>
      <c r="BQ395" s="223"/>
      <c r="BR395" s="223"/>
      <c r="BS395" s="224"/>
      <c r="BT395" s="219"/>
      <c r="BU395" s="229"/>
      <c r="BV395" s="219"/>
      <c r="BW395" s="219"/>
      <c r="BX395" s="224"/>
      <c r="BY395" s="224"/>
      <c r="BZ395" s="230"/>
      <c r="CA395" s="229"/>
      <c r="CB395" s="230"/>
      <c r="CC395" s="230"/>
      <c r="CD395" s="230"/>
    </row>
    <row r="396" spans="1:82" ht="30" x14ac:dyDescent="0.25">
      <c r="A396" s="279">
        <v>706662</v>
      </c>
      <c r="B396" s="280" t="s">
        <v>762</v>
      </c>
      <c r="C396" s="280" t="s">
        <v>739</v>
      </c>
      <c r="D396" s="280" t="s">
        <v>240</v>
      </c>
      <c r="E396" s="280" t="s">
        <v>240</v>
      </c>
      <c r="F396" s="288"/>
      <c r="G396" s="280" t="s">
        <v>240</v>
      </c>
      <c r="H396" s="280" t="s">
        <v>240</v>
      </c>
      <c r="I396" s="280" t="s">
        <v>261</v>
      </c>
      <c r="J396" s="280" t="s">
        <v>240</v>
      </c>
      <c r="K396" s="288"/>
      <c r="L396" s="280" t="s">
        <v>240</v>
      </c>
      <c r="M396" s="280" t="s">
        <v>240</v>
      </c>
      <c r="N396" s="280" t="s">
        <v>240</v>
      </c>
      <c r="O396" s="280" t="str">
        <f>IFERROR(VLOOKUP(A396,'[1]معالجة التسجيل'!A$2:CW$514,101,0),"")</f>
        <v/>
      </c>
      <c r="P396" s="280"/>
      <c r="Q396" s="282">
        <v>0</v>
      </c>
      <c r="R396" s="288"/>
      <c r="S396" s="280" t="s">
        <v>240</v>
      </c>
      <c r="T396" s="280" t="s">
        <v>240</v>
      </c>
      <c r="U396" s="280" t="s">
        <v>240</v>
      </c>
      <c r="V396" s="280" t="s">
        <v>240</v>
      </c>
      <c r="W396" s="280" t="s">
        <v>240</v>
      </c>
      <c r="X396" s="280" t="s">
        <v>240</v>
      </c>
      <c r="Y396" s="280" t="s">
        <v>240</v>
      </c>
      <c r="Z396" s="280" t="s">
        <v>2044</v>
      </c>
      <c r="AA396" s="280" t="s">
        <v>2044</v>
      </c>
      <c r="AB396" s="280" t="s">
        <v>2044</v>
      </c>
      <c r="AC396" s="280" t="s">
        <v>2044</v>
      </c>
      <c r="AD396" s="280" t="s">
        <v>240</v>
      </c>
      <c r="AE396" s="280" t="str">
        <f>IFERROR(VLOOKUP(A396,ورقة4!A$1:AZ$2000,51,0),"")</f>
        <v>م</v>
      </c>
      <c r="AF396" s="280" t="s">
        <v>2044</v>
      </c>
      <c r="AG396" s="280" t="s">
        <v>261</v>
      </c>
      <c r="AH396" s="280" t="s">
        <v>5190</v>
      </c>
      <c r="AI396" s="280" t="s">
        <v>240</v>
      </c>
      <c r="AJ396" s="279">
        <v>706662</v>
      </c>
      <c r="AP396" s="223"/>
      <c r="AQ396" s="224"/>
      <c r="AR396" s="224"/>
      <c r="AS396" s="224"/>
      <c r="AT396" s="224"/>
      <c r="AU396" s="231"/>
      <c r="AV396" s="224"/>
      <c r="AW396" s="224"/>
      <c r="AX396" s="224"/>
      <c r="AY396" s="224"/>
      <c r="AZ396" s="223"/>
      <c r="BA396" s="224"/>
      <c r="BB396" s="219"/>
      <c r="BC396" s="219"/>
      <c r="BD396" s="224"/>
      <c r="BE396" s="224"/>
      <c r="BF396" s="227"/>
      <c r="BG396" s="223"/>
      <c r="BH396" s="224"/>
      <c r="BI396" s="224"/>
      <c r="BJ396" s="224"/>
      <c r="BK396" s="224"/>
      <c r="BL396" s="223"/>
      <c r="BM396" s="224"/>
      <c r="BN396" s="223"/>
      <c r="BO396" s="223"/>
      <c r="BP396" s="223"/>
      <c r="BQ396" s="223"/>
      <c r="BR396" s="223"/>
      <c r="BS396" s="224"/>
      <c r="BT396" s="219"/>
      <c r="BU396" s="229"/>
      <c r="BV396" s="219"/>
      <c r="BW396" s="219"/>
      <c r="BX396" s="224"/>
      <c r="BY396" s="224"/>
      <c r="BZ396" s="230"/>
      <c r="CA396" s="229"/>
      <c r="CB396" s="230"/>
      <c r="CC396" s="230"/>
      <c r="CD396" s="230"/>
    </row>
    <row r="397" spans="1:82" ht="45" x14ac:dyDescent="0.25">
      <c r="A397" s="279">
        <v>706664</v>
      </c>
      <c r="B397" s="280" t="s">
        <v>1132</v>
      </c>
      <c r="C397" s="280" t="s">
        <v>391</v>
      </c>
      <c r="D397" s="280" t="s">
        <v>1603</v>
      </c>
      <c r="E397" s="280" t="s">
        <v>184</v>
      </c>
      <c r="F397" s="289">
        <v>31601</v>
      </c>
      <c r="G397" s="280" t="s">
        <v>213</v>
      </c>
      <c r="H397" s="280" t="s">
        <v>1290</v>
      </c>
      <c r="I397" s="280" t="s">
        <v>261</v>
      </c>
      <c r="J397" s="280" t="s">
        <v>216</v>
      </c>
      <c r="K397" s="290">
        <v>2004</v>
      </c>
      <c r="L397" s="280" t="s">
        <v>224</v>
      </c>
      <c r="M397" s="280" t="s">
        <v>240</v>
      </c>
      <c r="N397" s="280" t="s">
        <v>240</v>
      </c>
      <c r="O397" s="280"/>
      <c r="P397" s="280"/>
      <c r="Q397" s="282">
        <v>0</v>
      </c>
      <c r="R397" s="290">
        <v>0</v>
      </c>
      <c r="S397" s="280" t="s">
        <v>4007</v>
      </c>
      <c r="T397" s="280" t="s">
        <v>4008</v>
      </c>
      <c r="U397" s="280" t="s">
        <v>4009</v>
      </c>
      <c r="V397" s="280" t="s">
        <v>2531</v>
      </c>
      <c r="W397" s="280" t="s">
        <v>240</v>
      </c>
      <c r="X397" s="280" t="s">
        <v>240</v>
      </c>
      <c r="Y397" s="280" t="s">
        <v>240</v>
      </c>
      <c r="Z397" s="280" t="s">
        <v>240</v>
      </c>
      <c r="AA397" s="280" t="s">
        <v>240</v>
      </c>
      <c r="AB397" s="280" t="s">
        <v>240</v>
      </c>
      <c r="AC397" s="280" t="s">
        <v>240</v>
      </c>
      <c r="AD397" s="280" t="s">
        <v>240</v>
      </c>
      <c r="AE397" s="280"/>
      <c r="AF397" s="280" t="s">
        <v>240</v>
      </c>
      <c r="AG397" s="280" t="s">
        <v>261</v>
      </c>
      <c r="AH397" s="280" t="s">
        <v>240</v>
      </c>
      <c r="AI397" s="280" t="s">
        <v>240</v>
      </c>
      <c r="AJ397" s="279">
        <v>706664</v>
      </c>
      <c r="AP397" s="223"/>
      <c r="AQ397" s="224"/>
      <c r="AR397" s="224"/>
      <c r="AS397" s="224"/>
      <c r="AT397" s="224"/>
      <c r="AU397" s="227"/>
      <c r="AV397" s="224"/>
      <c r="AW397" s="224"/>
      <c r="AX397" s="224"/>
      <c r="AY397" s="224"/>
      <c r="AZ397" s="227"/>
      <c r="BA397" s="224"/>
      <c r="BB397" s="224"/>
      <c r="BC397" s="224"/>
      <c r="BD397" s="224"/>
      <c r="BE397" s="224"/>
      <c r="BF397" s="227"/>
      <c r="BG397" s="224"/>
      <c r="BH397" s="224"/>
      <c r="BI397" s="224"/>
      <c r="BJ397" s="224"/>
      <c r="BK397" s="224"/>
      <c r="BL397" s="224"/>
      <c r="BM397" s="224"/>
      <c r="BN397" s="224"/>
      <c r="BO397" s="224"/>
      <c r="BP397" s="224"/>
      <c r="BQ397" s="224"/>
      <c r="BR397" s="224"/>
      <c r="BS397" s="228"/>
      <c r="BT397" s="224"/>
      <c r="BU397" s="229"/>
      <c r="BV397" s="223"/>
      <c r="BW397" s="224"/>
      <c r="BX397" s="224"/>
      <c r="BY397" s="224"/>
      <c r="BZ397"/>
      <c r="CA397" s="229"/>
      <c r="CB397"/>
      <c r="CC397"/>
      <c r="CD397"/>
    </row>
    <row r="398" spans="1:82" ht="15" x14ac:dyDescent="0.25">
      <c r="A398" s="279">
        <v>706666</v>
      </c>
      <c r="B398" s="280" t="s">
        <v>763</v>
      </c>
      <c r="C398" s="280" t="s">
        <v>89</v>
      </c>
      <c r="D398" s="280" t="s">
        <v>240</v>
      </c>
      <c r="E398" s="280" t="s">
        <v>240</v>
      </c>
      <c r="F398" s="288"/>
      <c r="G398" s="280" t="s">
        <v>240</v>
      </c>
      <c r="H398" s="280" t="s">
        <v>240</v>
      </c>
      <c r="I398" s="280" t="s">
        <v>261</v>
      </c>
      <c r="J398" s="280" t="s">
        <v>240</v>
      </c>
      <c r="K398" s="288"/>
      <c r="L398" s="280" t="s">
        <v>240</v>
      </c>
      <c r="M398" s="280" t="s">
        <v>240</v>
      </c>
      <c r="N398" s="280" t="s">
        <v>240</v>
      </c>
      <c r="O398" s="280" t="str">
        <f>IFERROR(VLOOKUP(A398,'[1]معالجة التسجيل'!A$2:CW$514,101,0),"")</f>
        <v/>
      </c>
      <c r="P398" s="280"/>
      <c r="Q398" s="282">
        <v>0</v>
      </c>
      <c r="R398" s="282"/>
      <c r="S398" s="280" t="s">
        <v>240</v>
      </c>
      <c r="T398" s="280" t="s">
        <v>240</v>
      </c>
      <c r="U398" s="280" t="s">
        <v>240</v>
      </c>
      <c r="V398" s="280" t="s">
        <v>240</v>
      </c>
      <c r="W398" s="280" t="s">
        <v>240</v>
      </c>
      <c r="X398" s="280" t="s">
        <v>240</v>
      </c>
      <c r="Y398" s="280" t="s">
        <v>240</v>
      </c>
      <c r="Z398" s="280" t="s">
        <v>2044</v>
      </c>
      <c r="AA398" s="280" t="s">
        <v>2044</v>
      </c>
      <c r="AB398" s="280" t="s">
        <v>2044</v>
      </c>
      <c r="AC398" s="280" t="s">
        <v>2044</v>
      </c>
      <c r="AD398" s="280" t="s">
        <v>240</v>
      </c>
      <c r="AE398" s="280" t="str">
        <f>IFERROR(VLOOKUP(A398,ورقة4!A$1:AZ$2000,51,0),"")</f>
        <v>م</v>
      </c>
      <c r="AF398" s="280" t="s">
        <v>2044</v>
      </c>
      <c r="AG398" s="280" t="s">
        <v>261</v>
      </c>
      <c r="AH398" s="280" t="s">
        <v>5190</v>
      </c>
      <c r="AI398" s="280" t="s">
        <v>240</v>
      </c>
      <c r="AJ398" s="279">
        <v>706666</v>
      </c>
      <c r="AP398" s="223"/>
      <c r="AQ398" s="224"/>
      <c r="AR398" s="224"/>
      <c r="AS398" s="224"/>
      <c r="AT398" s="224"/>
      <c r="AU398" s="225"/>
      <c r="AV398" s="224"/>
      <c r="AW398" s="224"/>
      <c r="AX398" s="224"/>
      <c r="AY398" s="224"/>
      <c r="AZ398" s="226"/>
      <c r="BA398" s="224"/>
      <c r="BB398" s="219"/>
      <c r="BC398" s="219"/>
      <c r="BD398" s="224"/>
      <c r="BE398" s="224"/>
      <c r="BF398" s="227"/>
      <c r="BG398" s="223"/>
      <c r="BH398" s="224"/>
      <c r="BI398" s="224"/>
      <c r="BJ398" s="224"/>
      <c r="BK398" s="224"/>
      <c r="BL398" s="223"/>
      <c r="BM398" s="224"/>
      <c r="BN398" s="223"/>
      <c r="BO398" s="223"/>
      <c r="BP398" s="223"/>
      <c r="BQ398" s="223"/>
      <c r="BR398" s="223"/>
      <c r="BS398" s="224"/>
      <c r="BT398" s="219"/>
      <c r="BU398" s="229"/>
      <c r="BV398" s="219"/>
      <c r="BW398" s="219"/>
      <c r="BX398" s="224"/>
      <c r="BY398" s="224"/>
      <c r="BZ398" s="230"/>
      <c r="CA398" s="229"/>
      <c r="CB398" s="230"/>
      <c r="CC398" s="230"/>
      <c r="CD398" s="230"/>
    </row>
    <row r="399" spans="1:82" ht="15" x14ac:dyDescent="0.25">
      <c r="A399" s="279">
        <v>706667</v>
      </c>
      <c r="B399" s="280" t="s">
        <v>764</v>
      </c>
      <c r="C399" s="280" t="s">
        <v>142</v>
      </c>
      <c r="D399" s="280" t="s">
        <v>240</v>
      </c>
      <c r="E399" s="280" t="s">
        <v>240</v>
      </c>
      <c r="F399" s="288"/>
      <c r="G399" s="280" t="s">
        <v>240</v>
      </c>
      <c r="H399" s="280" t="s">
        <v>240</v>
      </c>
      <c r="I399" s="280" t="s">
        <v>261</v>
      </c>
      <c r="J399" s="280" t="s">
        <v>240</v>
      </c>
      <c r="K399" s="288"/>
      <c r="L399" s="280" t="s">
        <v>240</v>
      </c>
      <c r="M399" s="280" t="s">
        <v>240</v>
      </c>
      <c r="N399" s="280" t="s">
        <v>240</v>
      </c>
      <c r="O399" s="280" t="str">
        <f>IFERROR(VLOOKUP(A399,'[1]معالجة التسجيل'!A$2:CW$514,101,0),"")</f>
        <v/>
      </c>
      <c r="P399" s="280"/>
      <c r="Q399" s="282">
        <v>0</v>
      </c>
      <c r="R399" s="288"/>
      <c r="S399" s="280" t="s">
        <v>240</v>
      </c>
      <c r="T399" s="280" t="s">
        <v>240</v>
      </c>
      <c r="U399" s="280" t="s">
        <v>240</v>
      </c>
      <c r="V399" s="280" t="s">
        <v>240</v>
      </c>
      <c r="W399" s="280" t="s">
        <v>240</v>
      </c>
      <c r="X399" s="280" t="s">
        <v>240</v>
      </c>
      <c r="Y399" s="280" t="s">
        <v>240</v>
      </c>
      <c r="Z399" s="280" t="s">
        <v>2044</v>
      </c>
      <c r="AA399" s="280" t="s">
        <v>2044</v>
      </c>
      <c r="AB399" s="280" t="s">
        <v>2044</v>
      </c>
      <c r="AC399" s="280" t="s">
        <v>2044</v>
      </c>
      <c r="AD399" s="280" t="s">
        <v>240</v>
      </c>
      <c r="AE399" s="280" t="str">
        <f>IFERROR(VLOOKUP(A399,ورقة4!A$1:AZ$2000,51,0),"")</f>
        <v>م</v>
      </c>
      <c r="AF399" s="280" t="s">
        <v>2044</v>
      </c>
      <c r="AG399" s="280" t="s">
        <v>261</v>
      </c>
      <c r="AH399" s="280" t="s">
        <v>5190</v>
      </c>
      <c r="AI399" s="280" t="s">
        <v>240</v>
      </c>
      <c r="AJ399" s="279">
        <v>706667</v>
      </c>
      <c r="AP399" s="223"/>
      <c r="AQ399" s="224"/>
      <c r="AR399" s="224"/>
      <c r="AS399" s="224"/>
      <c r="AT399" s="224"/>
      <c r="AU399" s="227"/>
      <c r="AV399" s="224"/>
      <c r="AW399" s="224"/>
      <c r="AX399" s="224"/>
      <c r="AY399" s="224"/>
      <c r="AZ399" s="227"/>
      <c r="BA399" s="224"/>
      <c r="BB399" s="224"/>
      <c r="BC399" s="224"/>
      <c r="BD399" s="224"/>
      <c r="BE399" s="224"/>
      <c r="BF399" s="227"/>
      <c r="BG399" s="224"/>
      <c r="BH399" s="224"/>
      <c r="BI399" s="224"/>
      <c r="BJ399" s="224"/>
      <c r="BK399" s="224"/>
      <c r="BL399" s="224"/>
      <c r="BM399" s="224"/>
      <c r="BN399" s="224"/>
      <c r="BO399" s="224"/>
      <c r="BP399" s="224"/>
      <c r="BQ399" s="224"/>
      <c r="BR399" s="224"/>
      <c r="BS399" s="228"/>
      <c r="BT399" s="224"/>
      <c r="BU399" s="229"/>
      <c r="BV399" s="223"/>
      <c r="BW399" s="224"/>
      <c r="BX399" s="224"/>
      <c r="BY399" s="224"/>
      <c r="BZ399"/>
      <c r="CA399" s="229"/>
      <c r="CB399"/>
      <c r="CC399"/>
      <c r="CD399"/>
    </row>
    <row r="400" spans="1:82" ht="15" x14ac:dyDescent="0.25">
      <c r="A400" s="279">
        <v>706679</v>
      </c>
      <c r="B400" s="280" t="s">
        <v>2070</v>
      </c>
      <c r="C400" s="280" t="s">
        <v>348</v>
      </c>
      <c r="D400" s="280" t="s">
        <v>240</v>
      </c>
      <c r="E400" s="280" t="s">
        <v>240</v>
      </c>
      <c r="F400" s="288"/>
      <c r="G400" s="280" t="s">
        <v>240</v>
      </c>
      <c r="H400" s="280" t="s">
        <v>240</v>
      </c>
      <c r="I400" s="280" t="s">
        <v>261</v>
      </c>
      <c r="J400" s="280" t="s">
        <v>240</v>
      </c>
      <c r="K400" s="288"/>
      <c r="L400" s="280" t="s">
        <v>240</v>
      </c>
      <c r="M400" s="280" t="s">
        <v>240</v>
      </c>
      <c r="N400" s="280" t="s">
        <v>240</v>
      </c>
      <c r="O400" s="280" t="str">
        <f>IFERROR(VLOOKUP(A400,'[1]معالجة التسجيل'!A$2:CW$514,101,0),"")</f>
        <v/>
      </c>
      <c r="P400" s="280"/>
      <c r="Q400" s="282">
        <v>0</v>
      </c>
      <c r="R400" s="282"/>
      <c r="S400" s="280" t="s">
        <v>240</v>
      </c>
      <c r="T400" s="280" t="s">
        <v>240</v>
      </c>
      <c r="U400" s="280" t="s">
        <v>240</v>
      </c>
      <c r="V400" s="280" t="s">
        <v>240</v>
      </c>
      <c r="W400" s="280" t="s">
        <v>240</v>
      </c>
      <c r="X400" s="280" t="s">
        <v>240</v>
      </c>
      <c r="Y400" s="280" t="s">
        <v>240</v>
      </c>
      <c r="Z400" s="280" t="s">
        <v>240</v>
      </c>
      <c r="AA400" s="280" t="s">
        <v>240</v>
      </c>
      <c r="AB400" s="280" t="s">
        <v>2044</v>
      </c>
      <c r="AC400" s="280" t="s">
        <v>2044</v>
      </c>
      <c r="AD400" s="280" t="s">
        <v>240</v>
      </c>
      <c r="AE400" s="280" t="str">
        <f>IFERROR(VLOOKUP(A400,ورقة4!A$1:AZ$2000,51,0),"")</f>
        <v>م</v>
      </c>
      <c r="AF400" s="280" t="s">
        <v>2044</v>
      </c>
      <c r="AG400" s="280" t="s">
        <v>261</v>
      </c>
      <c r="AH400" s="280" t="s">
        <v>5190</v>
      </c>
      <c r="AI400" s="280" t="s">
        <v>240</v>
      </c>
      <c r="AJ400" s="279">
        <v>706679</v>
      </c>
      <c r="AP400" s="223"/>
      <c r="AQ400" s="224"/>
      <c r="AR400" s="224"/>
      <c r="AS400" s="224"/>
      <c r="AT400" s="224"/>
      <c r="AU400" s="225"/>
      <c r="AV400" s="224"/>
      <c r="AW400" s="224"/>
      <c r="AX400" s="224"/>
      <c r="AY400" s="224"/>
      <c r="AZ400" s="226"/>
      <c r="BA400" s="224"/>
      <c r="BB400" s="219"/>
      <c r="BC400" s="219"/>
      <c r="BD400" s="224"/>
      <c r="BE400" s="224"/>
      <c r="BF400" s="227"/>
      <c r="BG400" s="223"/>
      <c r="BH400" s="224"/>
      <c r="BI400" s="224"/>
      <c r="BJ400" s="224"/>
      <c r="BK400" s="224"/>
      <c r="BL400" s="223"/>
      <c r="BM400" s="224"/>
      <c r="BN400" s="223"/>
      <c r="BO400" s="223"/>
      <c r="BP400" s="223"/>
      <c r="BQ400" s="223"/>
      <c r="BR400" s="223"/>
      <c r="BS400" s="224"/>
      <c r="BT400" s="219"/>
      <c r="BU400" s="229"/>
      <c r="BV400" s="219"/>
      <c r="BW400" s="219"/>
      <c r="BX400" s="224"/>
      <c r="BY400" s="224"/>
      <c r="BZ400" s="230"/>
      <c r="CA400" s="229"/>
      <c r="CB400" s="230"/>
      <c r="CC400" s="230"/>
      <c r="CD400" s="230"/>
    </row>
    <row r="401" spans="1:82" ht="45" x14ac:dyDescent="0.25">
      <c r="A401" s="279">
        <v>706681</v>
      </c>
      <c r="B401" s="280" t="s">
        <v>1133</v>
      </c>
      <c r="C401" s="280" t="s">
        <v>1134</v>
      </c>
      <c r="D401" s="280" t="s">
        <v>1482</v>
      </c>
      <c r="E401" s="280" t="s">
        <v>184</v>
      </c>
      <c r="F401" s="281">
        <v>34075</v>
      </c>
      <c r="G401" s="280" t="s">
        <v>213</v>
      </c>
      <c r="H401" s="280" t="s">
        <v>1290</v>
      </c>
      <c r="I401" s="280" t="s">
        <v>262</v>
      </c>
      <c r="J401" s="280" t="s">
        <v>216</v>
      </c>
      <c r="K401" s="279">
        <v>2013</v>
      </c>
      <c r="L401" s="280" t="s">
        <v>213</v>
      </c>
      <c r="M401" s="280" t="s">
        <v>240</v>
      </c>
      <c r="N401" s="280" t="s">
        <v>240</v>
      </c>
      <c r="O401" s="280" t="str">
        <f>IFERROR(VLOOKUP(A401,'[1]معالجة التسجيل'!A$2:CW$514,101,0),"")</f>
        <v/>
      </c>
      <c r="P401" s="280"/>
      <c r="Q401" s="282">
        <v>0</v>
      </c>
      <c r="R401" s="279">
        <v>0</v>
      </c>
      <c r="S401" s="280" t="s">
        <v>4010</v>
      </c>
      <c r="T401" s="280" t="s">
        <v>4011</v>
      </c>
      <c r="U401" s="280" t="s">
        <v>4012</v>
      </c>
      <c r="V401" s="280" t="s">
        <v>2531</v>
      </c>
      <c r="W401" s="280" t="s">
        <v>240</v>
      </c>
      <c r="X401" s="280" t="s">
        <v>240</v>
      </c>
      <c r="Y401" s="280" t="s">
        <v>240</v>
      </c>
      <c r="Z401" s="280" t="s">
        <v>240</v>
      </c>
      <c r="AA401" s="280" t="s">
        <v>240</v>
      </c>
      <c r="AB401" s="280" t="s">
        <v>240</v>
      </c>
      <c r="AC401" s="280" t="s">
        <v>240</v>
      </c>
      <c r="AD401" s="280" t="s">
        <v>240</v>
      </c>
      <c r="AE401" s="280" t="str">
        <f>IFERROR(VLOOKUP(A401,ورقة4!A$1:AZ$2000,51,0),"")</f>
        <v>م</v>
      </c>
      <c r="AF401" s="280" t="s">
        <v>240</v>
      </c>
      <c r="AG401" s="280" t="s">
        <v>262</v>
      </c>
      <c r="AH401" s="280" t="s">
        <v>240</v>
      </c>
      <c r="AI401" s="280" t="s">
        <v>240</v>
      </c>
      <c r="AJ401" s="279">
        <v>706681</v>
      </c>
      <c r="AP401" s="223"/>
      <c r="AQ401" s="224"/>
      <c r="AR401" s="224"/>
      <c r="AS401" s="224"/>
      <c r="AT401" s="224"/>
      <c r="AU401" s="225"/>
      <c r="AV401" s="224"/>
      <c r="AW401" s="224"/>
      <c r="AX401" s="224"/>
      <c r="AY401" s="224"/>
      <c r="AZ401" s="226"/>
      <c r="BA401" s="224"/>
      <c r="BB401" s="219"/>
      <c r="BC401" s="219"/>
      <c r="BD401" s="224"/>
      <c r="BE401" s="224"/>
      <c r="BF401" s="227"/>
      <c r="BG401" s="223"/>
      <c r="BH401" s="224"/>
      <c r="BI401" s="224"/>
      <c r="BJ401" s="224"/>
      <c r="BK401" s="224"/>
      <c r="BL401" s="223"/>
      <c r="BM401" s="224"/>
      <c r="BN401" s="223"/>
      <c r="BO401" s="223"/>
      <c r="BP401" s="223"/>
      <c r="BQ401" s="223"/>
      <c r="BR401" s="223"/>
      <c r="BS401" s="224"/>
      <c r="BT401" s="219"/>
      <c r="BU401" s="229"/>
      <c r="BV401" s="219"/>
      <c r="BW401" s="219"/>
      <c r="BX401" s="224"/>
      <c r="BY401" s="224"/>
      <c r="BZ401" s="230"/>
      <c r="CA401" s="229"/>
      <c r="CB401" s="230"/>
      <c r="CC401" s="230"/>
      <c r="CD401" s="230"/>
    </row>
    <row r="402" spans="1:82" ht="15" x14ac:dyDescent="0.25">
      <c r="A402" s="279">
        <v>706686</v>
      </c>
      <c r="B402" s="280" t="s">
        <v>1135</v>
      </c>
      <c r="C402" s="280" t="s">
        <v>373</v>
      </c>
      <c r="D402" s="280" t="s">
        <v>1292</v>
      </c>
      <c r="E402" s="280" t="s">
        <v>240</v>
      </c>
      <c r="F402" s="288"/>
      <c r="G402" s="280" t="s">
        <v>240</v>
      </c>
      <c r="H402" s="280" t="s">
        <v>240</v>
      </c>
      <c r="I402" s="280" t="s">
        <v>262</v>
      </c>
      <c r="J402" s="280" t="s">
        <v>240</v>
      </c>
      <c r="K402" s="288"/>
      <c r="L402" s="280" t="s">
        <v>240</v>
      </c>
      <c r="M402" s="280" t="s">
        <v>240</v>
      </c>
      <c r="N402" s="280" t="s">
        <v>240</v>
      </c>
      <c r="O402" s="280" t="str">
        <f>IFERROR(VLOOKUP(A402,'[1]معالجة التسجيل'!A$2:CW$514,101,0),"")</f>
        <v/>
      </c>
      <c r="P402" s="280"/>
      <c r="Q402" s="282">
        <v>0</v>
      </c>
      <c r="R402" s="282"/>
      <c r="S402" s="280" t="s">
        <v>240</v>
      </c>
      <c r="T402" s="280" t="s">
        <v>240</v>
      </c>
      <c r="U402" s="280" t="s">
        <v>240</v>
      </c>
      <c r="V402" s="280" t="s">
        <v>240</v>
      </c>
      <c r="W402" s="280" t="s">
        <v>240</v>
      </c>
      <c r="X402" s="280" t="s">
        <v>240</v>
      </c>
      <c r="Y402" s="280" t="s">
        <v>240</v>
      </c>
      <c r="Z402" s="280" t="s">
        <v>240</v>
      </c>
      <c r="AA402" s="280" t="s">
        <v>2044</v>
      </c>
      <c r="AB402" s="280" t="s">
        <v>2044</v>
      </c>
      <c r="AC402" s="280" t="s">
        <v>2044</v>
      </c>
      <c r="AD402" s="280" t="s">
        <v>240</v>
      </c>
      <c r="AE402" s="280" t="str">
        <f>IFERROR(VLOOKUP(A402,ورقة4!A$1:AZ$2000,51,0),"")</f>
        <v>م</v>
      </c>
      <c r="AF402" s="280" t="s">
        <v>2044</v>
      </c>
      <c r="AG402" s="280" t="s">
        <v>262</v>
      </c>
      <c r="AH402" s="280" t="s">
        <v>5190</v>
      </c>
      <c r="AI402" s="280" t="s">
        <v>240</v>
      </c>
      <c r="AJ402" s="279">
        <v>706686</v>
      </c>
      <c r="AP402" s="223"/>
      <c r="AQ402" s="224"/>
      <c r="AR402" s="224"/>
      <c r="AS402" s="224"/>
      <c r="AT402" s="224"/>
      <c r="AU402" s="225"/>
      <c r="AV402" s="224"/>
      <c r="AW402" s="224"/>
      <c r="AX402" s="224"/>
      <c r="AY402" s="224"/>
      <c r="AZ402" s="226"/>
      <c r="BA402" s="224"/>
      <c r="BB402" s="224"/>
      <c r="BC402" s="224"/>
      <c r="BD402" s="224"/>
      <c r="BE402" s="224"/>
      <c r="BF402" s="227"/>
      <c r="BG402" s="224"/>
      <c r="BH402" s="224"/>
      <c r="BI402" s="224"/>
      <c r="BJ402" s="224"/>
      <c r="BK402" s="224"/>
      <c r="BL402" s="224"/>
      <c r="BM402" s="224"/>
      <c r="BN402" s="224"/>
      <c r="BO402" s="224"/>
      <c r="BP402" s="224"/>
      <c r="BQ402" s="224"/>
      <c r="BR402" s="224"/>
      <c r="BS402" s="228"/>
      <c r="BT402" s="224"/>
      <c r="BU402" s="229"/>
      <c r="BV402" s="223"/>
      <c r="BW402" s="224"/>
      <c r="BX402" s="224"/>
      <c r="BY402" s="224"/>
      <c r="BZ402"/>
      <c r="CA402" s="229"/>
      <c r="CB402"/>
      <c r="CC402"/>
      <c r="CD402"/>
    </row>
    <row r="403" spans="1:82" ht="15" x14ac:dyDescent="0.25">
      <c r="A403" s="279">
        <v>706687</v>
      </c>
      <c r="B403" s="280" t="s">
        <v>2071</v>
      </c>
      <c r="C403" s="280" t="s">
        <v>2072</v>
      </c>
      <c r="D403" s="280" t="s">
        <v>240</v>
      </c>
      <c r="E403" s="280" t="s">
        <v>240</v>
      </c>
      <c r="F403" s="288"/>
      <c r="G403" s="280" t="s">
        <v>240</v>
      </c>
      <c r="H403" s="280" t="s">
        <v>240</v>
      </c>
      <c r="I403" s="280" t="s">
        <v>261</v>
      </c>
      <c r="J403" s="280" t="s">
        <v>240</v>
      </c>
      <c r="K403" s="288"/>
      <c r="L403" s="280" t="s">
        <v>240</v>
      </c>
      <c r="M403" s="280" t="s">
        <v>240</v>
      </c>
      <c r="N403" s="280" t="s">
        <v>240</v>
      </c>
      <c r="O403" s="280" t="str">
        <f>IFERROR(VLOOKUP(A403,'[1]معالجة التسجيل'!A$2:CW$514,101,0),"")</f>
        <v/>
      </c>
      <c r="P403" s="280"/>
      <c r="Q403" s="282">
        <v>0</v>
      </c>
      <c r="R403" s="288"/>
      <c r="S403" s="280" t="s">
        <v>240</v>
      </c>
      <c r="T403" s="280" t="s">
        <v>240</v>
      </c>
      <c r="U403" s="280" t="s">
        <v>240</v>
      </c>
      <c r="V403" s="280" t="s">
        <v>240</v>
      </c>
      <c r="W403" s="280" t="s">
        <v>240</v>
      </c>
      <c r="X403" s="280" t="s">
        <v>240</v>
      </c>
      <c r="Y403" s="280" t="s">
        <v>240</v>
      </c>
      <c r="Z403" s="280" t="s">
        <v>240</v>
      </c>
      <c r="AA403" s="280" t="s">
        <v>240</v>
      </c>
      <c r="AB403" s="280" t="s">
        <v>240</v>
      </c>
      <c r="AC403" s="280" t="s">
        <v>2044</v>
      </c>
      <c r="AD403" s="280" t="s">
        <v>240</v>
      </c>
      <c r="AE403" s="280" t="str">
        <f>IFERROR(VLOOKUP(A403,ورقة4!A$1:AZ$2000,51,0),"")</f>
        <v>م</v>
      </c>
      <c r="AF403" s="280" t="s">
        <v>2044</v>
      </c>
      <c r="AG403" s="280" t="s">
        <v>261</v>
      </c>
      <c r="AH403" s="280" t="s">
        <v>240</v>
      </c>
      <c r="AI403" s="280" t="s">
        <v>240</v>
      </c>
      <c r="AJ403" s="279">
        <v>706687</v>
      </c>
      <c r="AP403" s="223"/>
      <c r="AQ403" s="224"/>
      <c r="AR403" s="224"/>
      <c r="AS403" s="224"/>
      <c r="AT403" s="224"/>
      <c r="AU403" s="225"/>
      <c r="AV403" s="224"/>
      <c r="AW403" s="224"/>
      <c r="AX403" s="224"/>
      <c r="AY403" s="224"/>
      <c r="AZ403" s="226"/>
      <c r="BA403" s="224"/>
      <c r="BB403" s="219"/>
      <c r="BC403" s="219"/>
      <c r="BD403" s="224"/>
      <c r="BE403" s="224"/>
      <c r="BF403" s="227"/>
      <c r="BG403" s="223"/>
      <c r="BH403" s="224"/>
      <c r="BI403" s="224"/>
      <c r="BJ403" s="224"/>
      <c r="BK403" s="224"/>
      <c r="BL403" s="223"/>
      <c r="BM403" s="224"/>
      <c r="BN403" s="223"/>
      <c r="BO403" s="223"/>
      <c r="BP403" s="223"/>
      <c r="BQ403" s="223"/>
      <c r="BR403" s="223"/>
      <c r="BS403" s="224"/>
      <c r="BT403" s="219"/>
      <c r="BU403" s="229"/>
      <c r="BV403" s="219"/>
      <c r="BW403" s="219"/>
      <c r="BX403" s="224"/>
      <c r="BY403" s="224"/>
      <c r="BZ403" s="230"/>
      <c r="CA403" s="229"/>
      <c r="CB403" s="230"/>
      <c r="CC403" s="230"/>
      <c r="CD403" s="230"/>
    </row>
    <row r="404" spans="1:82" ht="30" x14ac:dyDescent="0.25">
      <c r="A404" s="279">
        <v>706688</v>
      </c>
      <c r="B404" s="280" t="s">
        <v>692</v>
      </c>
      <c r="C404" s="280" t="s">
        <v>693</v>
      </c>
      <c r="D404" s="280" t="s">
        <v>1372</v>
      </c>
      <c r="E404" s="280" t="s">
        <v>184</v>
      </c>
      <c r="F404" s="289">
        <v>28280</v>
      </c>
      <c r="G404" s="280" t="s">
        <v>1604</v>
      </c>
      <c r="H404" s="280" t="s">
        <v>1290</v>
      </c>
      <c r="I404" s="280" t="s">
        <v>262</v>
      </c>
      <c r="J404" s="280" t="s">
        <v>216</v>
      </c>
      <c r="K404" s="290">
        <v>2005</v>
      </c>
      <c r="L404" s="280" t="s">
        <v>227</v>
      </c>
      <c r="M404" s="280" t="s">
        <v>240</v>
      </c>
      <c r="N404" s="280" t="s">
        <v>240</v>
      </c>
      <c r="O404" s="280"/>
      <c r="P404" s="280"/>
      <c r="Q404" s="282">
        <v>0</v>
      </c>
      <c r="R404" s="290">
        <v>0</v>
      </c>
      <c r="S404" s="280" t="s">
        <v>4013</v>
      </c>
      <c r="T404" s="280" t="s">
        <v>4014</v>
      </c>
      <c r="U404" s="280" t="s">
        <v>3843</v>
      </c>
      <c r="V404" s="280" t="s">
        <v>3820</v>
      </c>
      <c r="W404" s="280" t="s">
        <v>240</v>
      </c>
      <c r="X404" s="280" t="s">
        <v>240</v>
      </c>
      <c r="Y404" s="280" t="s">
        <v>240</v>
      </c>
      <c r="Z404" s="280" t="s">
        <v>240</v>
      </c>
      <c r="AA404" s="280" t="s">
        <v>240</v>
      </c>
      <c r="AB404" s="280" t="s">
        <v>240</v>
      </c>
      <c r="AC404" s="280" t="s">
        <v>240</v>
      </c>
      <c r="AD404" s="280" t="s">
        <v>240</v>
      </c>
      <c r="AE404" s="280"/>
      <c r="AF404" s="280" t="s">
        <v>240</v>
      </c>
      <c r="AG404" s="280" t="s">
        <v>262</v>
      </c>
      <c r="AH404" s="280" t="s">
        <v>240</v>
      </c>
      <c r="AI404" s="280" t="s">
        <v>240</v>
      </c>
      <c r="AJ404" s="279">
        <v>706688</v>
      </c>
      <c r="AP404" s="223"/>
      <c r="AQ404" s="224"/>
      <c r="AR404" s="224"/>
      <c r="AS404" s="224"/>
      <c r="AT404" s="224"/>
      <c r="AU404" s="231"/>
      <c r="AV404" s="224"/>
      <c r="AW404" s="224"/>
      <c r="AX404" s="224"/>
      <c r="AY404" s="224"/>
      <c r="AZ404" s="223"/>
      <c r="BA404" s="224"/>
      <c r="BB404" s="219"/>
      <c r="BC404" s="219"/>
      <c r="BD404" s="224"/>
      <c r="BE404" s="224"/>
      <c r="BF404" s="227"/>
      <c r="BG404" s="223"/>
      <c r="BH404" s="224"/>
      <c r="BI404" s="224"/>
      <c r="BJ404" s="224"/>
      <c r="BK404" s="224"/>
      <c r="BL404" s="223"/>
      <c r="BM404" s="224"/>
      <c r="BN404" s="223"/>
      <c r="BO404" s="223"/>
      <c r="BP404" s="223"/>
      <c r="BQ404" s="223"/>
      <c r="BR404" s="223"/>
      <c r="BS404" s="224"/>
      <c r="BT404" s="219"/>
      <c r="BU404" s="229"/>
      <c r="BV404" s="219"/>
      <c r="BW404" s="219"/>
      <c r="BX404" s="224"/>
      <c r="BY404" s="224"/>
      <c r="BZ404" s="230"/>
      <c r="CA404" s="229"/>
      <c r="CB404" s="230"/>
      <c r="CC404" s="230"/>
      <c r="CD404" s="230"/>
    </row>
    <row r="405" spans="1:82" ht="30" x14ac:dyDescent="0.25">
      <c r="A405" s="279">
        <v>706691</v>
      </c>
      <c r="B405" s="280" t="s">
        <v>536</v>
      </c>
      <c r="C405" s="280" t="s">
        <v>360</v>
      </c>
      <c r="D405" s="280" t="s">
        <v>1605</v>
      </c>
      <c r="E405" s="280" t="s">
        <v>184</v>
      </c>
      <c r="F405" s="281">
        <v>28374</v>
      </c>
      <c r="G405" s="280" t="s">
        <v>1606</v>
      </c>
      <c r="H405" s="280" t="s">
        <v>1290</v>
      </c>
      <c r="I405" s="280" t="s">
        <v>261</v>
      </c>
      <c r="J405" s="280" t="s">
        <v>216</v>
      </c>
      <c r="K405" s="279">
        <v>2000</v>
      </c>
      <c r="L405" s="280" t="s">
        <v>222</v>
      </c>
      <c r="M405" s="280" t="s">
        <v>240</v>
      </c>
      <c r="N405" s="280" t="s">
        <v>240</v>
      </c>
      <c r="O405" s="280" t="str">
        <f>IFERROR(VLOOKUP(A405,'[1]معالجة التسجيل'!A$2:CW$514,101,0),"")</f>
        <v/>
      </c>
      <c r="P405" s="280"/>
      <c r="Q405" s="282">
        <v>0</v>
      </c>
      <c r="R405" s="290">
        <v>0</v>
      </c>
      <c r="S405" s="280" t="s">
        <v>4015</v>
      </c>
      <c r="T405" s="280" t="s">
        <v>4016</v>
      </c>
      <c r="U405" s="280" t="s">
        <v>3236</v>
      </c>
      <c r="V405" s="280" t="s">
        <v>2903</v>
      </c>
      <c r="W405" s="280" t="s">
        <v>240</v>
      </c>
      <c r="X405" s="280" t="s">
        <v>240</v>
      </c>
      <c r="Y405" s="280" t="s">
        <v>240</v>
      </c>
      <c r="Z405" s="280" t="s">
        <v>240</v>
      </c>
      <c r="AA405" s="280" t="s">
        <v>240</v>
      </c>
      <c r="AB405" s="280" t="s">
        <v>240</v>
      </c>
      <c r="AC405" s="280" t="s">
        <v>240</v>
      </c>
      <c r="AD405" s="280" t="s">
        <v>240</v>
      </c>
      <c r="AE405" s="280" t="str">
        <f>IFERROR(VLOOKUP(A405,ورقة4!A$1:AZ$2000,51,0),"")</f>
        <v>م</v>
      </c>
      <c r="AF405" s="280" t="s">
        <v>240</v>
      </c>
      <c r="AG405" s="280" t="s">
        <v>261</v>
      </c>
      <c r="AH405" s="280" t="s">
        <v>240</v>
      </c>
      <c r="AI405" s="280" t="s">
        <v>240</v>
      </c>
      <c r="AJ405" s="279">
        <v>706691</v>
      </c>
      <c r="AP405" s="223"/>
      <c r="AQ405" s="224"/>
      <c r="AR405" s="224"/>
      <c r="AS405" s="224"/>
      <c r="AT405" s="224"/>
      <c r="AU405" s="225"/>
      <c r="AV405" s="224"/>
      <c r="AW405" s="224"/>
      <c r="AX405" s="224"/>
      <c r="AY405" s="224"/>
      <c r="AZ405" s="226"/>
      <c r="BA405" s="224"/>
      <c r="BB405" s="219"/>
      <c r="BC405" s="219"/>
      <c r="BD405" s="224"/>
      <c r="BE405" s="224"/>
      <c r="BF405" s="227"/>
      <c r="BG405" s="223"/>
      <c r="BH405" s="224"/>
      <c r="BI405" s="224"/>
      <c r="BJ405" s="224"/>
      <c r="BK405" s="224"/>
      <c r="BL405" s="223"/>
      <c r="BM405" s="224"/>
      <c r="BN405" s="223"/>
      <c r="BO405" s="223"/>
      <c r="BP405" s="223"/>
      <c r="BQ405" s="223"/>
      <c r="BR405" s="223"/>
      <c r="BS405" s="224"/>
      <c r="BT405" s="219"/>
      <c r="BU405" s="229"/>
      <c r="BV405" s="219"/>
      <c r="BW405" s="219"/>
      <c r="BX405" s="224"/>
      <c r="BY405" s="224"/>
      <c r="BZ405" s="230"/>
      <c r="CA405" s="229"/>
      <c r="CB405" s="230"/>
      <c r="CC405" s="230"/>
      <c r="CD405" s="230"/>
    </row>
    <row r="406" spans="1:82" ht="30" x14ac:dyDescent="0.25">
      <c r="A406" s="279">
        <v>706692</v>
      </c>
      <c r="B406" s="280" t="s">
        <v>2369</v>
      </c>
      <c r="C406" s="280" t="s">
        <v>63</v>
      </c>
      <c r="D406" s="280" t="s">
        <v>2449</v>
      </c>
      <c r="E406" s="280" t="s">
        <v>184</v>
      </c>
      <c r="F406" s="281">
        <v>31794</v>
      </c>
      <c r="G406" s="280" t="s">
        <v>213</v>
      </c>
      <c r="H406" s="280" t="s">
        <v>1290</v>
      </c>
      <c r="I406" s="280" t="s">
        <v>262</v>
      </c>
      <c r="J406" s="280" t="s">
        <v>216</v>
      </c>
      <c r="K406" s="279">
        <v>2014</v>
      </c>
      <c r="L406" s="280" t="s">
        <v>228</v>
      </c>
      <c r="M406" s="280" t="s">
        <v>240</v>
      </c>
      <c r="N406" s="280" t="s">
        <v>240</v>
      </c>
      <c r="O406" s="280" t="str">
        <f>IFERROR(VLOOKUP(A406,'[1]معالجة التسجيل'!A$2:CW$514,101,0),"")</f>
        <v>إيقاف</v>
      </c>
      <c r="P406" s="280"/>
      <c r="Q406" s="282">
        <f>IFERROR(VLOOKUP(A406,'[1]معالجة التسجيل'!A$2:EW$514,150,0),"")</f>
        <v>125000</v>
      </c>
      <c r="R406" s="279">
        <v>0</v>
      </c>
      <c r="S406" s="280" t="s">
        <v>4017</v>
      </c>
      <c r="T406" s="280" t="s">
        <v>3547</v>
      </c>
      <c r="U406" s="280" t="s">
        <v>4018</v>
      </c>
      <c r="V406" s="280" t="s">
        <v>2531</v>
      </c>
      <c r="W406" s="280" t="s">
        <v>240</v>
      </c>
      <c r="X406" s="280" t="s">
        <v>240</v>
      </c>
      <c r="Y406" s="280" t="s">
        <v>240</v>
      </c>
      <c r="Z406" s="280" t="s">
        <v>240</v>
      </c>
      <c r="AA406" s="280" t="s">
        <v>240</v>
      </c>
      <c r="AB406" s="280" t="s">
        <v>240</v>
      </c>
      <c r="AC406" s="280" t="s">
        <v>240</v>
      </c>
      <c r="AD406" s="280" t="s">
        <v>240</v>
      </c>
      <c r="AE406" s="280"/>
      <c r="AF406" s="280" t="s">
        <v>240</v>
      </c>
      <c r="AG406" s="280" t="s">
        <v>262</v>
      </c>
      <c r="AH406" s="280" t="s">
        <v>240</v>
      </c>
      <c r="AI406" s="280" t="s">
        <v>5191</v>
      </c>
      <c r="AJ406" s="279">
        <v>706692</v>
      </c>
      <c r="AP406" s="223"/>
      <c r="AQ406" s="224"/>
      <c r="AR406" s="224"/>
      <c r="AS406" s="224"/>
      <c r="AT406" s="224"/>
      <c r="AU406" s="225"/>
      <c r="AV406" s="224"/>
      <c r="AW406" s="224"/>
      <c r="AX406" s="224"/>
      <c r="AY406" s="224"/>
      <c r="AZ406" s="226"/>
      <c r="BA406" s="224"/>
      <c r="BB406" s="219"/>
      <c r="BC406" s="219"/>
      <c r="BD406" s="224"/>
      <c r="BE406" s="224"/>
      <c r="BF406" s="227"/>
      <c r="BG406" s="223"/>
      <c r="BH406" s="224"/>
      <c r="BI406" s="224"/>
      <c r="BJ406" s="224"/>
      <c r="BK406" s="224"/>
      <c r="BL406" s="223"/>
      <c r="BM406" s="224"/>
      <c r="BN406" s="223"/>
      <c r="BO406" s="223"/>
      <c r="BP406" s="223"/>
      <c r="BQ406" s="223"/>
      <c r="BR406" s="223"/>
      <c r="BS406" s="224"/>
      <c r="BT406" s="219"/>
      <c r="BU406" s="229"/>
      <c r="BV406" s="219"/>
      <c r="BW406" s="219"/>
      <c r="BX406" s="224"/>
      <c r="BY406" s="224"/>
      <c r="BZ406" s="230"/>
      <c r="CA406" s="229"/>
      <c r="CB406" s="230"/>
      <c r="CC406" s="230"/>
      <c r="CD406" s="230"/>
    </row>
    <row r="407" spans="1:82" ht="30" x14ac:dyDescent="0.25">
      <c r="A407" s="279">
        <v>706699</v>
      </c>
      <c r="B407" s="280" t="s">
        <v>1136</v>
      </c>
      <c r="C407" s="280" t="s">
        <v>339</v>
      </c>
      <c r="D407" s="280" t="s">
        <v>1641</v>
      </c>
      <c r="E407" s="280" t="s">
        <v>184</v>
      </c>
      <c r="F407" s="289">
        <v>32512</v>
      </c>
      <c r="G407" s="280" t="s">
        <v>221</v>
      </c>
      <c r="H407" s="280" t="s">
        <v>1290</v>
      </c>
      <c r="I407" s="280" t="s">
        <v>262</v>
      </c>
      <c r="J407" s="280" t="s">
        <v>216</v>
      </c>
      <c r="K407" s="290">
        <v>2006</v>
      </c>
      <c r="L407" s="280" t="s">
        <v>221</v>
      </c>
      <c r="M407" s="280" t="s">
        <v>240</v>
      </c>
      <c r="N407" s="280" t="s">
        <v>240</v>
      </c>
      <c r="O407" s="280"/>
      <c r="P407" s="280"/>
      <c r="Q407" s="282">
        <v>0</v>
      </c>
      <c r="R407" s="290">
        <v>0</v>
      </c>
      <c r="S407" s="280" t="s">
        <v>4019</v>
      </c>
      <c r="T407" s="280" t="s">
        <v>4020</v>
      </c>
      <c r="U407" s="280" t="s">
        <v>3155</v>
      </c>
      <c r="V407" s="280" t="s">
        <v>2915</v>
      </c>
      <c r="W407" s="280" t="s">
        <v>240</v>
      </c>
      <c r="X407" s="280" t="s">
        <v>240</v>
      </c>
      <c r="Y407" s="280" t="s">
        <v>240</v>
      </c>
      <c r="Z407" s="280" t="s">
        <v>240</v>
      </c>
      <c r="AA407" s="280" t="s">
        <v>240</v>
      </c>
      <c r="AB407" s="280" t="s">
        <v>240</v>
      </c>
      <c r="AC407" s="280" t="s">
        <v>240</v>
      </c>
      <c r="AD407" s="280" t="s">
        <v>240</v>
      </c>
      <c r="AE407" s="280"/>
      <c r="AF407" s="280" t="s">
        <v>240</v>
      </c>
      <c r="AG407" s="280" t="s">
        <v>468</v>
      </c>
      <c r="AH407" s="280" t="s">
        <v>240</v>
      </c>
      <c r="AI407" s="280" t="s">
        <v>5194</v>
      </c>
      <c r="AJ407" s="279">
        <v>706699</v>
      </c>
      <c r="AP407" s="223"/>
      <c r="AQ407" s="224"/>
      <c r="AR407" s="224"/>
      <c r="AS407" s="224"/>
      <c r="AT407" s="224"/>
      <c r="AU407" s="227"/>
      <c r="AV407" s="224"/>
      <c r="AW407" s="224"/>
      <c r="AX407" s="224"/>
      <c r="AY407" s="224"/>
      <c r="AZ407" s="227"/>
      <c r="BA407" s="224"/>
      <c r="BB407" s="224"/>
      <c r="BC407" s="224"/>
      <c r="BD407" s="224"/>
      <c r="BE407" s="224"/>
      <c r="BF407" s="227"/>
      <c r="BG407" s="224"/>
      <c r="BH407" s="224"/>
      <c r="BI407" s="224"/>
      <c r="BJ407" s="224"/>
      <c r="BK407" s="224"/>
      <c r="BL407" s="224"/>
      <c r="BM407" s="224"/>
      <c r="BN407" s="224"/>
      <c r="BO407" s="224"/>
      <c r="BP407" s="224"/>
      <c r="BQ407" s="224"/>
      <c r="BR407" s="224"/>
      <c r="BS407" s="228"/>
      <c r="BT407" s="224"/>
      <c r="BU407" s="229"/>
      <c r="BV407" s="223"/>
      <c r="BW407" s="224"/>
      <c r="BX407" s="224"/>
      <c r="BY407" s="224"/>
      <c r="BZ407"/>
      <c r="CA407" s="229"/>
      <c r="CB407"/>
      <c r="CC407"/>
      <c r="CD407"/>
    </row>
    <row r="408" spans="1:82" ht="15" x14ac:dyDescent="0.25">
      <c r="A408" s="279">
        <v>706705</v>
      </c>
      <c r="B408" s="280" t="s">
        <v>1137</v>
      </c>
      <c r="C408" s="280" t="s">
        <v>1138</v>
      </c>
      <c r="D408" s="280" t="s">
        <v>240</v>
      </c>
      <c r="E408" s="280" t="s">
        <v>240</v>
      </c>
      <c r="F408" s="282"/>
      <c r="G408" s="280" t="s">
        <v>240</v>
      </c>
      <c r="H408" s="280" t="s">
        <v>240</v>
      </c>
      <c r="I408" s="280" t="s">
        <v>261</v>
      </c>
      <c r="J408" s="280" t="s">
        <v>240</v>
      </c>
      <c r="K408" s="282"/>
      <c r="L408" s="280" t="s">
        <v>240</v>
      </c>
      <c r="M408" s="280" t="s">
        <v>240</v>
      </c>
      <c r="N408" s="280" t="s">
        <v>240</v>
      </c>
      <c r="O408" s="280" t="str">
        <f>IFERROR(VLOOKUP(A408,'[1]معالجة التسجيل'!A$2:CW$514,101,0),"")</f>
        <v/>
      </c>
      <c r="P408" s="280"/>
      <c r="Q408" s="282">
        <v>0</v>
      </c>
      <c r="R408" s="282"/>
      <c r="S408" s="280" t="s">
        <v>240</v>
      </c>
      <c r="T408" s="280" t="s">
        <v>240</v>
      </c>
      <c r="U408" s="280" t="s">
        <v>240</v>
      </c>
      <c r="V408" s="280" t="s">
        <v>240</v>
      </c>
      <c r="W408" s="280" t="s">
        <v>240</v>
      </c>
      <c r="X408" s="280" t="s">
        <v>240</v>
      </c>
      <c r="Y408" s="280" t="s">
        <v>240</v>
      </c>
      <c r="Z408" s="280" t="s">
        <v>240</v>
      </c>
      <c r="AA408" s="280" t="s">
        <v>2044</v>
      </c>
      <c r="AB408" s="280" t="s">
        <v>2044</v>
      </c>
      <c r="AC408" s="280" t="s">
        <v>2044</v>
      </c>
      <c r="AD408" s="280" t="s">
        <v>240</v>
      </c>
      <c r="AE408" s="280" t="str">
        <f>IFERROR(VLOOKUP(A408,ورقة4!A$1:AZ$2000,51,0),"")</f>
        <v>م</v>
      </c>
      <c r="AF408" s="280" t="s">
        <v>2044</v>
      </c>
      <c r="AG408" s="280" t="s">
        <v>261</v>
      </c>
      <c r="AH408" s="280" t="s">
        <v>5190</v>
      </c>
      <c r="AI408" s="280" t="s">
        <v>240</v>
      </c>
      <c r="AJ408" s="279">
        <v>706705</v>
      </c>
      <c r="AP408" s="223"/>
      <c r="AQ408" s="224"/>
      <c r="AR408" s="224"/>
      <c r="AS408" s="224"/>
      <c r="AT408" s="224"/>
      <c r="AU408" s="225"/>
      <c r="AV408" s="224"/>
      <c r="AW408" s="224"/>
      <c r="AX408" s="224"/>
      <c r="AY408" s="224"/>
      <c r="AZ408" s="226"/>
      <c r="BA408" s="224"/>
      <c r="BB408" s="219"/>
      <c r="BC408" s="219"/>
      <c r="BD408" s="224"/>
      <c r="BE408" s="224"/>
      <c r="BF408" s="227"/>
      <c r="BG408" s="223"/>
      <c r="BH408" s="224"/>
      <c r="BI408" s="224"/>
      <c r="BJ408" s="224"/>
      <c r="BK408" s="224"/>
      <c r="BL408" s="223"/>
      <c r="BM408" s="224"/>
      <c r="BN408" s="223"/>
      <c r="BO408" s="223"/>
      <c r="BP408" s="223"/>
      <c r="BQ408" s="223"/>
      <c r="BR408" s="223"/>
      <c r="BS408" s="224"/>
      <c r="BT408" s="219"/>
      <c r="BU408" s="229"/>
      <c r="BV408" s="219"/>
      <c r="BW408" s="219"/>
      <c r="BX408" s="224"/>
      <c r="BY408" s="224"/>
      <c r="BZ408" s="230"/>
      <c r="CA408" s="229"/>
      <c r="CB408" s="230"/>
      <c r="CC408" s="230"/>
      <c r="CD408" s="230"/>
    </row>
    <row r="409" spans="1:82" ht="30" x14ac:dyDescent="0.25">
      <c r="A409" s="279">
        <v>706710</v>
      </c>
      <c r="B409" s="280" t="s">
        <v>2123</v>
      </c>
      <c r="C409" s="280" t="s">
        <v>89</v>
      </c>
      <c r="D409" s="280" t="s">
        <v>1532</v>
      </c>
      <c r="E409" s="280" t="s">
        <v>184</v>
      </c>
      <c r="F409" s="289">
        <v>32451</v>
      </c>
      <c r="G409" s="280" t="s">
        <v>213</v>
      </c>
      <c r="H409" s="280" t="s">
        <v>1290</v>
      </c>
      <c r="I409" s="280" t="s">
        <v>262</v>
      </c>
      <c r="J409" s="280" t="s">
        <v>216</v>
      </c>
      <c r="K409" s="290">
        <v>2010</v>
      </c>
      <c r="L409" s="280" t="s">
        <v>213</v>
      </c>
      <c r="M409" s="280" t="s">
        <v>240</v>
      </c>
      <c r="N409" s="280" t="s">
        <v>240</v>
      </c>
      <c r="O409" s="280" t="str">
        <f>IFERROR(VLOOKUP(A409,'[1]معالجة التسجيل'!A$2:CW$514,101,0),"")</f>
        <v/>
      </c>
      <c r="P409" s="280"/>
      <c r="Q409" s="282">
        <v>0</v>
      </c>
      <c r="R409" s="282"/>
      <c r="S409" s="280" t="s">
        <v>2966</v>
      </c>
      <c r="T409" s="280" t="s">
        <v>2967</v>
      </c>
      <c r="U409" s="280" t="s">
        <v>2968</v>
      </c>
      <c r="V409" s="280" t="s">
        <v>2413</v>
      </c>
      <c r="W409" s="280" t="s">
        <v>240</v>
      </c>
      <c r="X409" s="280" t="s">
        <v>240</v>
      </c>
      <c r="Y409" s="280" t="s">
        <v>240</v>
      </c>
      <c r="Z409" s="280" t="s">
        <v>240</v>
      </c>
      <c r="AA409" s="280" t="s">
        <v>240</v>
      </c>
      <c r="AB409" s="280" t="s">
        <v>240</v>
      </c>
      <c r="AC409" s="280" t="s">
        <v>240</v>
      </c>
      <c r="AD409" s="280" t="s">
        <v>240</v>
      </c>
      <c r="AE409" s="280" t="str">
        <f>IFERROR(VLOOKUP(A409,ورقة4!A$1:AZ$2000,51,0),"")</f>
        <v>م</v>
      </c>
      <c r="AF409" s="280" t="s">
        <v>2044</v>
      </c>
      <c r="AG409" s="280" t="s">
        <v>262</v>
      </c>
      <c r="AH409" s="280" t="s">
        <v>5190</v>
      </c>
      <c r="AI409" s="280" t="s">
        <v>240</v>
      </c>
      <c r="AJ409" s="279">
        <v>706710</v>
      </c>
      <c r="AP409" s="223"/>
      <c r="AQ409" s="224"/>
      <c r="AR409" s="224"/>
      <c r="AS409" s="224"/>
      <c r="AT409" s="224"/>
      <c r="AU409" s="225"/>
      <c r="AV409" s="224"/>
      <c r="AW409" s="224"/>
      <c r="AX409" s="224"/>
      <c r="AY409" s="224"/>
      <c r="AZ409" s="226"/>
      <c r="BA409" s="224"/>
      <c r="BB409" s="219"/>
      <c r="BC409" s="219"/>
      <c r="BD409" s="224"/>
      <c r="BE409" s="224"/>
      <c r="BF409" s="227"/>
      <c r="BG409" s="223"/>
      <c r="BH409" s="224"/>
      <c r="BI409" s="224"/>
      <c r="BJ409" s="224"/>
      <c r="BK409" s="224"/>
      <c r="BL409" s="223"/>
      <c r="BM409" s="224"/>
      <c r="BN409" s="223"/>
      <c r="BO409" s="223"/>
      <c r="BP409" s="223"/>
      <c r="BQ409" s="223"/>
      <c r="BR409" s="223"/>
      <c r="BS409" s="224"/>
      <c r="BT409" s="219"/>
      <c r="BU409" s="229"/>
      <c r="BV409" s="219"/>
      <c r="BW409" s="219"/>
      <c r="BX409" s="224"/>
      <c r="BY409" s="224"/>
      <c r="BZ409" s="230"/>
      <c r="CA409" s="229"/>
      <c r="CB409" s="230"/>
      <c r="CC409" s="230"/>
      <c r="CD409" s="230"/>
    </row>
    <row r="410" spans="1:82" ht="30" x14ac:dyDescent="0.25">
      <c r="A410" s="279">
        <v>706713</v>
      </c>
      <c r="B410" s="280" t="s">
        <v>1139</v>
      </c>
      <c r="C410" s="280" t="s">
        <v>1140</v>
      </c>
      <c r="D410" s="280" t="s">
        <v>173</v>
      </c>
      <c r="E410" s="280" t="s">
        <v>184</v>
      </c>
      <c r="F410" s="281">
        <v>32152</v>
      </c>
      <c r="G410" s="280" t="s">
        <v>1772</v>
      </c>
      <c r="H410" s="280" t="s">
        <v>1290</v>
      </c>
      <c r="I410" s="280" t="s">
        <v>466</v>
      </c>
      <c r="J410" s="280" t="s">
        <v>216</v>
      </c>
      <c r="K410" s="279">
        <v>2011</v>
      </c>
      <c r="L410" s="280" t="s">
        <v>215</v>
      </c>
      <c r="M410" s="280" t="s">
        <v>240</v>
      </c>
      <c r="N410" s="280" t="s">
        <v>240</v>
      </c>
      <c r="O410" s="280"/>
      <c r="P410" s="280"/>
      <c r="Q410" s="282">
        <v>0</v>
      </c>
      <c r="R410" s="279">
        <v>0</v>
      </c>
      <c r="S410" s="280" t="s">
        <v>4021</v>
      </c>
      <c r="T410" s="280" t="s">
        <v>4022</v>
      </c>
      <c r="U410" s="280" t="s">
        <v>3244</v>
      </c>
      <c r="V410" s="280" t="s">
        <v>2557</v>
      </c>
      <c r="W410" s="280" t="s">
        <v>240</v>
      </c>
      <c r="X410" s="280" t="s">
        <v>240</v>
      </c>
      <c r="Y410" s="280" t="s">
        <v>240</v>
      </c>
      <c r="Z410" s="280" t="s">
        <v>240</v>
      </c>
      <c r="AA410" s="280" t="s">
        <v>240</v>
      </c>
      <c r="AB410" s="280" t="s">
        <v>240</v>
      </c>
      <c r="AC410" s="280" t="s">
        <v>240</v>
      </c>
      <c r="AD410" s="280" t="s">
        <v>240</v>
      </c>
      <c r="AE410" s="280"/>
      <c r="AF410" s="280" t="s">
        <v>240</v>
      </c>
      <c r="AG410" s="280" t="s">
        <v>466</v>
      </c>
      <c r="AH410" s="280" t="s">
        <v>240</v>
      </c>
      <c r="AI410" s="280" t="s">
        <v>240</v>
      </c>
      <c r="AJ410" s="279">
        <v>706713</v>
      </c>
      <c r="AP410" s="223"/>
      <c r="AQ410" s="224"/>
      <c r="AR410" s="224"/>
      <c r="AS410" s="224"/>
      <c r="AT410" s="224"/>
      <c r="AU410" s="227"/>
      <c r="AV410" s="224"/>
      <c r="AW410" s="224"/>
      <c r="AX410" s="224"/>
      <c r="AY410" s="224"/>
      <c r="AZ410" s="227"/>
      <c r="BA410" s="224"/>
      <c r="BB410" s="224"/>
      <c r="BC410" s="224"/>
      <c r="BD410" s="224"/>
      <c r="BE410" s="224"/>
      <c r="BF410" s="227"/>
      <c r="BG410" s="224"/>
      <c r="BH410" s="224"/>
      <c r="BI410" s="224"/>
      <c r="BJ410" s="224"/>
      <c r="BK410" s="224"/>
      <c r="BL410" s="224"/>
      <c r="BM410" s="224"/>
      <c r="BN410" s="224"/>
      <c r="BO410" s="224"/>
      <c r="BP410" s="224"/>
      <c r="BQ410" s="224"/>
      <c r="BR410" s="224"/>
      <c r="BS410" s="228"/>
      <c r="BT410" s="224"/>
      <c r="BU410" s="229"/>
      <c r="BV410" s="223"/>
      <c r="BW410" s="224"/>
      <c r="BX410" s="224"/>
      <c r="BY410" s="224"/>
      <c r="BZ410"/>
      <c r="CA410" s="229"/>
      <c r="CB410"/>
      <c r="CC410"/>
      <c r="CD410"/>
    </row>
    <row r="411" spans="1:82" ht="30" x14ac:dyDescent="0.25">
      <c r="A411" s="279">
        <v>706717</v>
      </c>
      <c r="B411" s="280" t="s">
        <v>2137</v>
      </c>
      <c r="C411" s="280" t="s">
        <v>725</v>
      </c>
      <c r="D411" s="280" t="s">
        <v>2506</v>
      </c>
      <c r="E411" s="280" t="s">
        <v>183</v>
      </c>
      <c r="F411" s="289">
        <v>31554</v>
      </c>
      <c r="G411" s="280" t="s">
        <v>213</v>
      </c>
      <c r="H411" s="280" t="s">
        <v>1290</v>
      </c>
      <c r="I411" s="280" t="s">
        <v>261</v>
      </c>
      <c r="J411" s="280" t="s">
        <v>216</v>
      </c>
      <c r="K411" s="290">
        <v>2018</v>
      </c>
      <c r="L411" s="280" t="s">
        <v>224</v>
      </c>
      <c r="M411" s="280" t="s">
        <v>240</v>
      </c>
      <c r="N411" s="280" t="s">
        <v>240</v>
      </c>
      <c r="O411" s="280" t="str">
        <f>IFERROR(VLOOKUP(A411,'[1]معالجة التسجيل'!A$2:CW$514,101,0),"")</f>
        <v/>
      </c>
      <c r="P411" s="280"/>
      <c r="Q411" s="282">
        <v>0</v>
      </c>
      <c r="R411" s="282"/>
      <c r="S411" s="280" t="s">
        <v>240</v>
      </c>
      <c r="T411" s="280" t="s">
        <v>240</v>
      </c>
      <c r="U411" s="280" t="s">
        <v>240</v>
      </c>
      <c r="V411" s="280" t="s">
        <v>240</v>
      </c>
      <c r="W411" s="280" t="s">
        <v>240</v>
      </c>
      <c r="X411" s="280" t="s">
        <v>240</v>
      </c>
      <c r="Y411" s="280" t="s">
        <v>240</v>
      </c>
      <c r="Z411" s="280" t="s">
        <v>240</v>
      </c>
      <c r="AA411" s="280" t="s">
        <v>240</v>
      </c>
      <c r="AB411" s="280" t="s">
        <v>240</v>
      </c>
      <c r="AC411" s="280" t="s">
        <v>2044</v>
      </c>
      <c r="AD411" s="280" t="s">
        <v>240</v>
      </c>
      <c r="AE411" s="280" t="str">
        <f>IFERROR(VLOOKUP(A411,ورقة4!A$1:AZ$2000,51,0),"")</f>
        <v>م</v>
      </c>
      <c r="AF411" s="280" t="s">
        <v>2044</v>
      </c>
      <c r="AG411" s="280" t="s">
        <v>261</v>
      </c>
      <c r="AH411" s="280" t="s">
        <v>240</v>
      </c>
      <c r="AI411" s="280" t="s">
        <v>240</v>
      </c>
      <c r="AJ411" s="279">
        <v>706717</v>
      </c>
      <c r="AP411" s="223"/>
      <c r="AQ411" s="224"/>
      <c r="AR411" s="224"/>
      <c r="AS411" s="224"/>
      <c r="AT411" s="224"/>
      <c r="AU411" s="225"/>
      <c r="AV411" s="224"/>
      <c r="AW411" s="224"/>
      <c r="AX411" s="224"/>
      <c r="AY411" s="224"/>
      <c r="AZ411" s="226"/>
      <c r="BA411" s="224"/>
      <c r="BB411" s="219"/>
      <c r="BC411" s="219"/>
      <c r="BD411" s="224"/>
      <c r="BE411" s="224"/>
      <c r="BF411" s="227"/>
      <c r="BG411" s="223"/>
      <c r="BH411" s="224"/>
      <c r="BI411" s="224"/>
      <c r="BJ411" s="224"/>
      <c r="BK411" s="224"/>
      <c r="BL411" s="223"/>
      <c r="BM411" s="224"/>
      <c r="BN411" s="223"/>
      <c r="BO411" s="223"/>
      <c r="BP411" s="223"/>
      <c r="BQ411" s="223"/>
      <c r="BR411" s="223"/>
      <c r="BS411" s="224"/>
      <c r="BT411" s="219"/>
      <c r="BU411" s="229"/>
      <c r="BV411" s="219"/>
      <c r="BW411" s="219"/>
      <c r="BX411" s="224"/>
      <c r="BY411" s="224"/>
      <c r="BZ411" s="230"/>
      <c r="CA411" s="229"/>
      <c r="CB411" s="230"/>
      <c r="CC411" s="230"/>
      <c r="CD411" s="230"/>
    </row>
    <row r="412" spans="1:82" ht="45" x14ac:dyDescent="0.25">
      <c r="A412" s="279">
        <v>706719</v>
      </c>
      <c r="B412" s="280" t="s">
        <v>1141</v>
      </c>
      <c r="C412" s="280" t="s">
        <v>340</v>
      </c>
      <c r="D412" s="280" t="s">
        <v>1609</v>
      </c>
      <c r="E412" s="280" t="s">
        <v>184</v>
      </c>
      <c r="F412" s="281">
        <v>30225</v>
      </c>
      <c r="G412" s="280" t="s">
        <v>1610</v>
      </c>
      <c r="H412" s="280" t="s">
        <v>1290</v>
      </c>
      <c r="I412" s="280" t="s">
        <v>466</v>
      </c>
      <c r="J412" s="280" t="s">
        <v>216</v>
      </c>
      <c r="K412" s="279">
        <v>2003</v>
      </c>
      <c r="L412" s="280" t="s">
        <v>227</v>
      </c>
      <c r="M412" s="280" t="s">
        <v>240</v>
      </c>
      <c r="N412" s="280" t="s">
        <v>240</v>
      </c>
      <c r="O412" s="280"/>
      <c r="P412" s="280"/>
      <c r="Q412" s="282">
        <v>0</v>
      </c>
      <c r="R412" s="290">
        <v>0</v>
      </c>
      <c r="S412" s="280" t="s">
        <v>2763</v>
      </c>
      <c r="T412" s="280" t="s">
        <v>2764</v>
      </c>
      <c r="U412" s="280" t="s">
        <v>2765</v>
      </c>
      <c r="V412" s="280" t="s">
        <v>2766</v>
      </c>
      <c r="W412" s="280" t="s">
        <v>240</v>
      </c>
      <c r="X412" s="280" t="s">
        <v>240</v>
      </c>
      <c r="Y412" s="280" t="s">
        <v>240</v>
      </c>
      <c r="Z412" s="280" t="s">
        <v>240</v>
      </c>
      <c r="AA412" s="280" t="s">
        <v>240</v>
      </c>
      <c r="AB412" s="280" t="s">
        <v>240</v>
      </c>
      <c r="AC412" s="280" t="s">
        <v>240</v>
      </c>
      <c r="AD412" s="280" t="s">
        <v>240</v>
      </c>
      <c r="AE412" s="280"/>
      <c r="AF412" s="280" t="s">
        <v>240</v>
      </c>
      <c r="AG412" s="280" t="s">
        <v>466</v>
      </c>
      <c r="AH412" s="280" t="s">
        <v>240</v>
      </c>
      <c r="AI412" s="280" t="s">
        <v>240</v>
      </c>
      <c r="AJ412" s="279">
        <v>706719</v>
      </c>
      <c r="AP412" s="223"/>
      <c r="AQ412" s="224"/>
      <c r="AR412" s="224"/>
      <c r="AS412" s="224"/>
      <c r="AT412" s="224"/>
      <c r="AU412" s="225"/>
      <c r="AV412" s="224"/>
      <c r="AW412" s="224"/>
      <c r="AX412" s="224"/>
      <c r="AY412" s="224"/>
      <c r="AZ412" s="226"/>
      <c r="BA412" s="224"/>
      <c r="BB412" s="224"/>
      <c r="BC412" s="224"/>
      <c r="BD412" s="224"/>
      <c r="BE412" s="224"/>
      <c r="BF412" s="227"/>
      <c r="BG412" s="224"/>
      <c r="BH412" s="224"/>
      <c r="BI412" s="224"/>
      <c r="BJ412" s="224"/>
      <c r="BK412" s="224"/>
      <c r="BL412" s="224"/>
      <c r="BM412" s="224"/>
      <c r="BN412" s="224"/>
      <c r="BO412" s="224"/>
      <c r="BP412" s="224"/>
      <c r="BQ412" s="224"/>
      <c r="BR412" s="224"/>
      <c r="BS412" s="228"/>
      <c r="BT412" s="224"/>
      <c r="BU412" s="229"/>
      <c r="BV412" s="223"/>
      <c r="BW412" s="224"/>
      <c r="BX412" s="224"/>
      <c r="BY412" s="224"/>
      <c r="BZ412"/>
      <c r="CA412" s="229"/>
      <c r="CB412"/>
      <c r="CC412"/>
      <c r="CD412"/>
    </row>
    <row r="413" spans="1:82" ht="30" x14ac:dyDescent="0.25">
      <c r="A413" s="279">
        <v>706721</v>
      </c>
      <c r="B413" s="280" t="s">
        <v>464</v>
      </c>
      <c r="C413" s="280" t="s">
        <v>275</v>
      </c>
      <c r="D413" s="280" t="s">
        <v>1362</v>
      </c>
      <c r="E413" s="280" t="s">
        <v>184</v>
      </c>
      <c r="F413" s="289">
        <v>34700</v>
      </c>
      <c r="G413" s="280" t="s">
        <v>1611</v>
      </c>
      <c r="H413" s="280" t="s">
        <v>1290</v>
      </c>
      <c r="I413" s="280" t="s">
        <v>261</v>
      </c>
      <c r="J413" s="280" t="s">
        <v>216</v>
      </c>
      <c r="K413" s="290">
        <v>2013</v>
      </c>
      <c r="L413" s="280" t="s">
        <v>213</v>
      </c>
      <c r="M413" s="280" t="s">
        <v>240</v>
      </c>
      <c r="N413" s="280" t="s">
        <v>240</v>
      </c>
      <c r="O413" s="280" t="str">
        <f>IFERROR(VLOOKUP(A413,'[1]معالجة التسجيل'!A$2:CW$514,101,0),"")</f>
        <v/>
      </c>
      <c r="P413" s="280"/>
      <c r="Q413" s="282">
        <v>0</v>
      </c>
      <c r="R413" s="282"/>
      <c r="S413" s="280" t="s">
        <v>3055</v>
      </c>
      <c r="T413" s="280" t="s">
        <v>3056</v>
      </c>
      <c r="U413" s="280" t="s">
        <v>2578</v>
      </c>
      <c r="V413" s="280" t="s">
        <v>2570</v>
      </c>
      <c r="W413" s="280" t="s">
        <v>240</v>
      </c>
      <c r="X413" s="280" t="s">
        <v>240</v>
      </c>
      <c r="Y413" s="280" t="s">
        <v>240</v>
      </c>
      <c r="Z413" s="280" t="s">
        <v>240</v>
      </c>
      <c r="AA413" s="280" t="s">
        <v>240</v>
      </c>
      <c r="AB413" s="280" t="s">
        <v>240</v>
      </c>
      <c r="AC413" s="280" t="s">
        <v>2044</v>
      </c>
      <c r="AD413" s="280" t="s">
        <v>240</v>
      </c>
      <c r="AE413" s="280" t="str">
        <f>IFERROR(VLOOKUP(A413,ورقة4!A$1:AZ$2000,51,0),"")</f>
        <v>م</v>
      </c>
      <c r="AF413" s="280" t="s">
        <v>2044</v>
      </c>
      <c r="AG413" s="280" t="s">
        <v>261</v>
      </c>
      <c r="AH413" s="280" t="s">
        <v>5190</v>
      </c>
      <c r="AI413" s="280" t="s">
        <v>240</v>
      </c>
      <c r="AJ413" s="279">
        <v>706721</v>
      </c>
      <c r="AP413" s="223"/>
      <c r="AQ413" s="224"/>
      <c r="AR413" s="224"/>
      <c r="AS413" s="224"/>
      <c r="AT413" s="224"/>
      <c r="AU413" s="225"/>
      <c r="AV413" s="224"/>
      <c r="AW413" s="224"/>
      <c r="AX413" s="224"/>
      <c r="AY413" s="224"/>
      <c r="AZ413" s="226"/>
      <c r="BA413" s="224"/>
      <c r="BB413" s="224"/>
      <c r="BC413" s="224"/>
      <c r="BD413" s="224"/>
      <c r="BE413" s="224"/>
      <c r="BF413" s="227"/>
      <c r="BG413" s="224"/>
      <c r="BH413" s="224"/>
      <c r="BI413" s="224"/>
      <c r="BJ413" s="224"/>
      <c r="BK413" s="224"/>
      <c r="BL413" s="224"/>
      <c r="BM413" s="224"/>
      <c r="BN413" s="224"/>
      <c r="BO413" s="224"/>
      <c r="BP413" s="224"/>
      <c r="BQ413" s="224"/>
      <c r="BR413" s="224"/>
      <c r="BS413" s="228"/>
      <c r="BT413" s="224"/>
      <c r="BU413" s="229"/>
      <c r="BV413" s="223"/>
      <c r="BW413" s="224"/>
      <c r="BX413" s="224"/>
      <c r="BY413" s="224"/>
      <c r="BZ413"/>
      <c r="CA413" s="229"/>
      <c r="CB413"/>
      <c r="CC413"/>
      <c r="CD413"/>
    </row>
    <row r="414" spans="1:82" ht="30" x14ac:dyDescent="0.25">
      <c r="A414" s="279">
        <v>706723</v>
      </c>
      <c r="B414" s="280" t="s">
        <v>1142</v>
      </c>
      <c r="C414" s="280" t="s">
        <v>1143</v>
      </c>
      <c r="D414" s="280" t="s">
        <v>1612</v>
      </c>
      <c r="E414" s="280" t="s">
        <v>184</v>
      </c>
      <c r="F414" s="281">
        <v>33312</v>
      </c>
      <c r="G414" s="280" t="s">
        <v>1613</v>
      </c>
      <c r="H414" s="280" t="s">
        <v>1290</v>
      </c>
      <c r="I414" s="280" t="s">
        <v>239</v>
      </c>
      <c r="J414" s="280" t="s">
        <v>214</v>
      </c>
      <c r="K414" s="279">
        <v>2008</v>
      </c>
      <c r="L414" s="280" t="s">
        <v>213</v>
      </c>
      <c r="M414" s="280" t="s">
        <v>240</v>
      </c>
      <c r="N414" s="280" t="s">
        <v>240</v>
      </c>
      <c r="O414" s="280"/>
      <c r="P414" s="280"/>
      <c r="Q414" s="282">
        <v>0</v>
      </c>
      <c r="R414" s="290">
        <v>0</v>
      </c>
      <c r="S414" s="280" t="s">
        <v>4023</v>
      </c>
      <c r="T414" s="280" t="s">
        <v>4024</v>
      </c>
      <c r="U414" s="280" t="s">
        <v>4025</v>
      </c>
      <c r="V414" s="280" t="s">
        <v>2672</v>
      </c>
      <c r="W414" s="280" t="s">
        <v>240</v>
      </c>
      <c r="X414" s="280" t="s">
        <v>240</v>
      </c>
      <c r="Y414" s="280" t="s">
        <v>240</v>
      </c>
      <c r="Z414" s="280" t="s">
        <v>240</v>
      </c>
      <c r="AA414" s="280" t="s">
        <v>240</v>
      </c>
      <c r="AB414" s="280" t="s">
        <v>240</v>
      </c>
      <c r="AC414" s="280" t="s">
        <v>240</v>
      </c>
      <c r="AD414" s="280" t="s">
        <v>240</v>
      </c>
      <c r="AE414" s="280"/>
      <c r="AF414" s="280" t="s">
        <v>240</v>
      </c>
      <c r="AG414" s="280" t="s">
        <v>466</v>
      </c>
      <c r="AH414" s="280" t="s">
        <v>240</v>
      </c>
      <c r="AI414" s="280" t="s">
        <v>240</v>
      </c>
      <c r="AJ414" s="279">
        <v>706723</v>
      </c>
      <c r="AP414" s="223"/>
      <c r="AQ414" s="224"/>
      <c r="AR414" s="224"/>
      <c r="AS414" s="224"/>
      <c r="AT414" s="224"/>
      <c r="AU414" s="225"/>
      <c r="AV414" s="224"/>
      <c r="AW414" s="224"/>
      <c r="AX414" s="224"/>
      <c r="AY414" s="224"/>
      <c r="AZ414" s="226"/>
      <c r="BA414" s="224"/>
      <c r="BB414" s="219"/>
      <c r="BC414" s="219"/>
      <c r="BD414" s="224"/>
      <c r="BE414" s="224"/>
      <c r="BF414" s="227"/>
      <c r="BG414" s="223"/>
      <c r="BH414" s="224"/>
      <c r="BI414" s="224"/>
      <c r="BJ414" s="224"/>
      <c r="BK414" s="224"/>
      <c r="BL414" s="223"/>
      <c r="BM414" s="224"/>
      <c r="BN414" s="232"/>
      <c r="BO414" s="232"/>
      <c r="BP414" s="223"/>
      <c r="BQ414" s="223"/>
      <c r="BR414" s="223"/>
      <c r="BS414" s="224"/>
      <c r="BT414" s="219"/>
      <c r="BU414" s="229"/>
      <c r="BV414" s="219"/>
      <c r="BW414" s="219"/>
      <c r="BX414" s="224"/>
      <c r="BY414" s="224"/>
      <c r="BZ414" s="230"/>
      <c r="CA414" s="229"/>
      <c r="CB414" s="230"/>
      <c r="CC414" s="230"/>
      <c r="CD414" s="230"/>
    </row>
    <row r="415" spans="1:82" ht="15" x14ac:dyDescent="0.25">
      <c r="A415" s="279">
        <v>706727</v>
      </c>
      <c r="B415" s="280" t="s">
        <v>1144</v>
      </c>
      <c r="C415" s="280" t="s">
        <v>77</v>
      </c>
      <c r="D415" s="280" t="s">
        <v>240</v>
      </c>
      <c r="E415" s="280" t="s">
        <v>240</v>
      </c>
      <c r="F415" s="288"/>
      <c r="G415" s="280" t="s">
        <v>240</v>
      </c>
      <c r="H415" s="280" t="s">
        <v>240</v>
      </c>
      <c r="I415" s="280" t="s">
        <v>261</v>
      </c>
      <c r="J415" s="280" t="s">
        <v>240</v>
      </c>
      <c r="K415" s="288"/>
      <c r="L415" s="280" t="s">
        <v>240</v>
      </c>
      <c r="M415" s="280" t="s">
        <v>240</v>
      </c>
      <c r="N415" s="280" t="s">
        <v>240</v>
      </c>
      <c r="O415" s="280" t="str">
        <f>IFERROR(VLOOKUP(A415,'[1]معالجة التسجيل'!A$2:CW$514,101,0),"")</f>
        <v/>
      </c>
      <c r="P415" s="280"/>
      <c r="Q415" s="282">
        <v>0</v>
      </c>
      <c r="R415" s="288"/>
      <c r="S415" s="280" t="s">
        <v>240</v>
      </c>
      <c r="T415" s="280" t="s">
        <v>240</v>
      </c>
      <c r="U415" s="280" t="s">
        <v>240</v>
      </c>
      <c r="V415" s="280" t="s">
        <v>240</v>
      </c>
      <c r="W415" s="280" t="s">
        <v>240</v>
      </c>
      <c r="X415" s="280" t="s">
        <v>240</v>
      </c>
      <c r="Y415" s="280" t="s">
        <v>240</v>
      </c>
      <c r="Z415" s="280" t="s">
        <v>240</v>
      </c>
      <c r="AA415" s="280" t="s">
        <v>2044</v>
      </c>
      <c r="AB415" s="280" t="s">
        <v>2044</v>
      </c>
      <c r="AC415" s="280" t="s">
        <v>2044</v>
      </c>
      <c r="AD415" s="280" t="s">
        <v>240</v>
      </c>
      <c r="AE415" s="280" t="str">
        <f>IFERROR(VLOOKUP(A415,ورقة4!A$1:AZ$2000,51,0),"")</f>
        <v>م</v>
      </c>
      <c r="AF415" s="280" t="s">
        <v>2044</v>
      </c>
      <c r="AG415" s="280" t="s">
        <v>261</v>
      </c>
      <c r="AH415" s="280" t="s">
        <v>5190</v>
      </c>
      <c r="AI415" s="280" t="s">
        <v>240</v>
      </c>
      <c r="AJ415" s="279">
        <v>706727</v>
      </c>
      <c r="AP415" s="223"/>
      <c r="AQ415" s="224"/>
      <c r="AR415" s="224"/>
      <c r="AS415" s="224"/>
      <c r="AT415" s="224"/>
      <c r="AU415" s="225"/>
      <c r="AV415" s="224"/>
      <c r="AW415" s="224"/>
      <c r="AX415" s="224"/>
      <c r="AY415" s="224"/>
      <c r="AZ415" s="226"/>
      <c r="BA415" s="224"/>
      <c r="BB415" s="224"/>
      <c r="BC415" s="224"/>
      <c r="BD415" s="224"/>
      <c r="BE415" s="224"/>
      <c r="BF415" s="227"/>
      <c r="BG415" s="224"/>
      <c r="BH415" s="224"/>
      <c r="BI415" s="224"/>
      <c r="BJ415" s="224"/>
      <c r="BK415" s="224"/>
      <c r="BL415" s="224"/>
      <c r="BM415" s="224"/>
      <c r="BN415" s="224"/>
      <c r="BO415" s="224"/>
      <c r="BP415" s="224"/>
      <c r="BQ415" s="224"/>
      <c r="BR415" s="224"/>
      <c r="BS415" s="228"/>
      <c r="BT415" s="224"/>
      <c r="BU415" s="229"/>
      <c r="BV415" s="223"/>
      <c r="BW415" s="224"/>
      <c r="BX415" s="224"/>
      <c r="BY415" s="224"/>
      <c r="BZ415"/>
      <c r="CA415" s="229"/>
      <c r="CB415"/>
      <c r="CC415"/>
      <c r="CD415"/>
    </row>
    <row r="416" spans="1:82" ht="30" x14ac:dyDescent="0.25">
      <c r="A416" s="279">
        <v>706730</v>
      </c>
      <c r="B416" s="280" t="s">
        <v>694</v>
      </c>
      <c r="C416" s="280" t="s">
        <v>324</v>
      </c>
      <c r="D416" s="280" t="s">
        <v>1614</v>
      </c>
      <c r="E416" s="280" t="s">
        <v>183</v>
      </c>
      <c r="F416" s="281">
        <v>29312</v>
      </c>
      <c r="G416" s="280" t="s">
        <v>1615</v>
      </c>
      <c r="H416" s="280" t="s">
        <v>1290</v>
      </c>
      <c r="I416" s="280" t="s">
        <v>261</v>
      </c>
      <c r="J416" s="280" t="s">
        <v>214</v>
      </c>
      <c r="K416" s="279">
        <v>2001</v>
      </c>
      <c r="L416" s="280" t="s">
        <v>230</v>
      </c>
      <c r="M416" s="280" t="s">
        <v>240</v>
      </c>
      <c r="N416" s="280" t="s">
        <v>240</v>
      </c>
      <c r="O416" s="280" t="str">
        <f>IFERROR(VLOOKUP(A416,'[1]معالجة التسجيل'!A$2:CW$514,101,0),"")</f>
        <v/>
      </c>
      <c r="P416" s="280"/>
      <c r="Q416" s="282">
        <v>0</v>
      </c>
      <c r="R416" s="288"/>
      <c r="S416" s="280" t="s">
        <v>240</v>
      </c>
      <c r="T416" s="280" t="s">
        <v>240</v>
      </c>
      <c r="U416" s="280" t="s">
        <v>240</v>
      </c>
      <c r="V416" s="280" t="s">
        <v>240</v>
      </c>
      <c r="W416" s="280" t="s">
        <v>240</v>
      </c>
      <c r="X416" s="280" t="s">
        <v>240</v>
      </c>
      <c r="Y416" s="280" t="s">
        <v>240</v>
      </c>
      <c r="Z416" s="280" t="s">
        <v>240</v>
      </c>
      <c r="AA416" s="280" t="s">
        <v>240</v>
      </c>
      <c r="AB416" s="280" t="s">
        <v>240</v>
      </c>
      <c r="AC416" s="280" t="s">
        <v>2044</v>
      </c>
      <c r="AD416" s="280" t="s">
        <v>240</v>
      </c>
      <c r="AE416" s="280" t="str">
        <f>IFERROR(VLOOKUP(A416,ورقة4!A$1:AZ$2000,51,0),"")</f>
        <v>م</v>
      </c>
      <c r="AF416" s="280" t="s">
        <v>2044</v>
      </c>
      <c r="AG416" s="280" t="s">
        <v>261</v>
      </c>
      <c r="AH416" s="280" t="s">
        <v>5190</v>
      </c>
      <c r="AI416" s="280" t="s">
        <v>240</v>
      </c>
      <c r="AJ416" s="279">
        <v>706730</v>
      </c>
      <c r="AP416" s="223"/>
      <c r="AQ416" s="224"/>
      <c r="AR416" s="224"/>
      <c r="AS416" s="224"/>
      <c r="AT416" s="224"/>
      <c r="AU416" s="225"/>
      <c r="AV416" s="224"/>
      <c r="AW416" s="224"/>
      <c r="AX416" s="224"/>
      <c r="AY416" s="224"/>
      <c r="AZ416" s="226"/>
      <c r="BA416" s="224"/>
      <c r="BB416" s="219"/>
      <c r="BC416" s="219"/>
      <c r="BD416" s="224"/>
      <c r="BE416" s="224"/>
      <c r="BF416" s="227"/>
      <c r="BG416" s="223"/>
      <c r="BH416" s="224"/>
      <c r="BI416" s="224"/>
      <c r="BJ416" s="224"/>
      <c r="BK416" s="224"/>
      <c r="BL416" s="223"/>
      <c r="BM416" s="224"/>
      <c r="BN416" s="223"/>
      <c r="BO416" s="223"/>
      <c r="BP416" s="223"/>
      <c r="BQ416" s="223"/>
      <c r="BR416" s="223"/>
      <c r="BS416" s="224"/>
      <c r="BT416" s="219"/>
      <c r="BU416" s="229"/>
      <c r="BV416" s="219"/>
      <c r="BW416" s="219"/>
      <c r="BX416" s="224"/>
      <c r="BY416" s="224"/>
      <c r="BZ416" s="230"/>
      <c r="CA416" s="229"/>
      <c r="CB416" s="230"/>
      <c r="CC416" s="230"/>
      <c r="CD416" s="230"/>
    </row>
    <row r="417" spans="1:82" ht="30" x14ac:dyDescent="0.25">
      <c r="A417" s="279">
        <v>706732</v>
      </c>
      <c r="B417" s="280" t="s">
        <v>4520</v>
      </c>
      <c r="C417" s="280" t="s">
        <v>65</v>
      </c>
      <c r="D417" s="280" t="s">
        <v>1616</v>
      </c>
      <c r="E417" s="280" t="s">
        <v>183</v>
      </c>
      <c r="F417" s="289">
        <v>36555</v>
      </c>
      <c r="G417" s="280" t="s">
        <v>1852</v>
      </c>
      <c r="H417" s="280" t="s">
        <v>1290</v>
      </c>
      <c r="I417" s="280" t="s">
        <v>262</v>
      </c>
      <c r="J417" s="280" t="s">
        <v>216</v>
      </c>
      <c r="K417" s="290">
        <v>2017</v>
      </c>
      <c r="L417" s="280" t="s">
        <v>225</v>
      </c>
      <c r="M417" s="280" t="s">
        <v>240</v>
      </c>
      <c r="N417" s="280" t="s">
        <v>240</v>
      </c>
      <c r="O417" s="280" t="str">
        <f>IFERROR(VLOOKUP(A417,'[1]معالجة التسجيل'!A$2:CW$514,101,0),"")</f>
        <v>إيقاف</v>
      </c>
      <c r="P417" s="280"/>
      <c r="Q417" s="282">
        <f>IFERROR(VLOOKUP(A417,'[1]معالجة التسجيل'!A$2:EW$514,150,0),"")</f>
        <v>35000</v>
      </c>
      <c r="R417" s="290">
        <v>0</v>
      </c>
      <c r="S417" s="280" t="s">
        <v>4026</v>
      </c>
      <c r="T417" s="280" t="s">
        <v>2576</v>
      </c>
      <c r="U417" s="280" t="s">
        <v>4027</v>
      </c>
      <c r="V417" s="280" t="s">
        <v>2903</v>
      </c>
      <c r="W417" s="280" t="s">
        <v>240</v>
      </c>
      <c r="X417" s="280" t="s">
        <v>240</v>
      </c>
      <c r="Y417" s="280" t="s">
        <v>240</v>
      </c>
      <c r="Z417" s="280" t="s">
        <v>240</v>
      </c>
      <c r="AA417" s="280" t="s">
        <v>240</v>
      </c>
      <c r="AB417" s="280" t="s">
        <v>240</v>
      </c>
      <c r="AC417" s="280" t="s">
        <v>240</v>
      </c>
      <c r="AD417" s="280" t="s">
        <v>240</v>
      </c>
      <c r="AE417" s="280"/>
      <c r="AF417" s="280" t="s">
        <v>240</v>
      </c>
      <c r="AG417" s="280" t="s">
        <v>262</v>
      </c>
      <c r="AH417" s="280" t="s">
        <v>240</v>
      </c>
      <c r="AI417" s="280" t="s">
        <v>5191</v>
      </c>
      <c r="AJ417" s="279">
        <v>706732</v>
      </c>
      <c r="AP417" s="223"/>
      <c r="AQ417" s="224"/>
      <c r="AR417" s="224"/>
      <c r="AS417" s="224"/>
      <c r="AT417" s="224"/>
      <c r="AU417" s="225"/>
      <c r="AV417" s="224"/>
      <c r="AW417" s="224"/>
      <c r="AX417" s="224"/>
      <c r="AY417" s="224"/>
      <c r="AZ417" s="226"/>
      <c r="BA417" s="224"/>
      <c r="BB417" s="219"/>
      <c r="BC417" s="219"/>
      <c r="BD417" s="224"/>
      <c r="BE417" s="224"/>
      <c r="BF417" s="227"/>
      <c r="BG417" s="223"/>
      <c r="BH417" s="224"/>
      <c r="BI417" s="224"/>
      <c r="BJ417" s="224"/>
      <c r="BK417" s="224"/>
      <c r="BL417" s="223"/>
      <c r="BM417" s="224"/>
      <c r="BN417" s="223"/>
      <c r="BO417" s="223"/>
      <c r="BP417" s="223"/>
      <c r="BQ417" s="223"/>
      <c r="BR417" s="223"/>
      <c r="BS417" s="224"/>
      <c r="BT417" s="219"/>
      <c r="BU417" s="229"/>
      <c r="BV417" s="219"/>
      <c r="BW417" s="219"/>
      <c r="BX417" s="224"/>
      <c r="BY417" s="224"/>
      <c r="BZ417" s="230"/>
      <c r="CA417" s="229"/>
      <c r="CB417" s="230"/>
      <c r="CC417" s="230"/>
      <c r="CD417" s="230"/>
    </row>
    <row r="418" spans="1:82" ht="30" x14ac:dyDescent="0.25">
      <c r="A418" s="279">
        <v>706750</v>
      </c>
      <c r="B418" s="280" t="s">
        <v>426</v>
      </c>
      <c r="C418" s="280" t="s">
        <v>264</v>
      </c>
      <c r="D418" s="280" t="s">
        <v>1728</v>
      </c>
      <c r="E418" s="280" t="s">
        <v>240</v>
      </c>
      <c r="F418" s="288"/>
      <c r="G418" s="280" t="s">
        <v>240</v>
      </c>
      <c r="H418" s="280" t="s">
        <v>240</v>
      </c>
      <c r="I418" s="280" t="s">
        <v>261</v>
      </c>
      <c r="J418" s="280" t="s">
        <v>240</v>
      </c>
      <c r="K418" s="288"/>
      <c r="L418" s="280" t="s">
        <v>240</v>
      </c>
      <c r="M418" s="280" t="s">
        <v>240</v>
      </c>
      <c r="N418" s="280" t="s">
        <v>240</v>
      </c>
      <c r="O418" s="280" t="str">
        <f>IFERROR(VLOOKUP(A418,'[1]معالجة التسجيل'!A$2:CW$514,101,0),"")</f>
        <v/>
      </c>
      <c r="P418" s="280"/>
      <c r="Q418" s="282">
        <v>0</v>
      </c>
      <c r="R418" s="282"/>
      <c r="S418" s="280" t="s">
        <v>240</v>
      </c>
      <c r="T418" s="280" t="s">
        <v>240</v>
      </c>
      <c r="U418" s="280" t="s">
        <v>240</v>
      </c>
      <c r="V418" s="280" t="s">
        <v>240</v>
      </c>
      <c r="W418" s="280" t="s">
        <v>240</v>
      </c>
      <c r="X418" s="280" t="s">
        <v>240</v>
      </c>
      <c r="Y418" s="280" t="s">
        <v>240</v>
      </c>
      <c r="Z418" s="280" t="s">
        <v>240</v>
      </c>
      <c r="AA418" s="280" t="s">
        <v>2044</v>
      </c>
      <c r="AB418" s="280" t="s">
        <v>2044</v>
      </c>
      <c r="AC418" s="280" t="s">
        <v>2044</v>
      </c>
      <c r="AD418" s="280" t="s">
        <v>240</v>
      </c>
      <c r="AE418" s="280" t="str">
        <f>IFERROR(VLOOKUP(A418,ورقة4!A$1:AZ$2000,51,0),"")</f>
        <v>م</v>
      </c>
      <c r="AF418" s="280" t="s">
        <v>2044</v>
      </c>
      <c r="AG418" s="280" t="s">
        <v>261</v>
      </c>
      <c r="AH418" s="280" t="s">
        <v>5190</v>
      </c>
      <c r="AI418" s="280" t="s">
        <v>240</v>
      </c>
      <c r="AJ418" s="279">
        <v>706750</v>
      </c>
      <c r="AP418" s="223"/>
      <c r="AQ418" s="224"/>
      <c r="AR418" s="224"/>
      <c r="AS418" s="224"/>
      <c r="AT418" s="224"/>
      <c r="AU418" s="225"/>
      <c r="AV418" s="224"/>
      <c r="AW418" s="224"/>
      <c r="AX418" s="224"/>
      <c r="AY418" s="224"/>
      <c r="AZ418" s="226"/>
      <c r="BA418" s="224"/>
      <c r="BB418" s="224"/>
      <c r="BC418" s="224"/>
      <c r="BD418" s="224"/>
      <c r="BE418" s="224"/>
      <c r="BF418" s="227"/>
      <c r="BG418" s="224"/>
      <c r="BH418" s="224"/>
      <c r="BI418" s="224"/>
      <c r="BJ418" s="224"/>
      <c r="BK418" s="224"/>
      <c r="BL418" s="224"/>
      <c r="BM418" s="224"/>
      <c r="BN418" s="224"/>
      <c r="BO418" s="224"/>
      <c r="BP418" s="224"/>
      <c r="BQ418" s="224"/>
      <c r="BR418" s="224"/>
      <c r="BS418" s="228"/>
      <c r="BT418" s="224"/>
      <c r="BU418" s="229"/>
      <c r="BV418" s="223"/>
      <c r="BW418" s="224"/>
      <c r="BX418" s="224"/>
      <c r="BY418" s="224"/>
      <c r="BZ418"/>
      <c r="CA418" s="229"/>
      <c r="CB418"/>
      <c r="CC418"/>
      <c r="CD418"/>
    </row>
    <row r="419" spans="1:82" ht="30" x14ac:dyDescent="0.25">
      <c r="A419" s="279">
        <v>706751</v>
      </c>
      <c r="B419" s="280" t="s">
        <v>1145</v>
      </c>
      <c r="C419" s="280" t="s">
        <v>127</v>
      </c>
      <c r="D419" s="280" t="s">
        <v>240</v>
      </c>
      <c r="E419" s="280" t="s">
        <v>240</v>
      </c>
      <c r="F419" s="288"/>
      <c r="G419" s="280" t="s">
        <v>240</v>
      </c>
      <c r="H419" s="280" t="s">
        <v>240</v>
      </c>
      <c r="I419" s="280" t="s">
        <v>261</v>
      </c>
      <c r="J419" s="280" t="s">
        <v>240</v>
      </c>
      <c r="K419" s="288"/>
      <c r="L419" s="280" t="s">
        <v>240</v>
      </c>
      <c r="M419" s="280" t="s">
        <v>240</v>
      </c>
      <c r="N419" s="280" t="s">
        <v>240</v>
      </c>
      <c r="O419" s="280" t="str">
        <f>IFERROR(VLOOKUP(A419,'[1]معالجة التسجيل'!A$2:CW$514,101,0),"")</f>
        <v/>
      </c>
      <c r="P419" s="280"/>
      <c r="Q419" s="282">
        <v>0</v>
      </c>
      <c r="R419" s="288"/>
      <c r="S419" s="280" t="s">
        <v>240</v>
      </c>
      <c r="T419" s="280" t="s">
        <v>240</v>
      </c>
      <c r="U419" s="280" t="s">
        <v>240</v>
      </c>
      <c r="V419" s="280" t="s">
        <v>240</v>
      </c>
      <c r="W419" s="280" t="s">
        <v>240</v>
      </c>
      <c r="X419" s="280" t="s">
        <v>240</v>
      </c>
      <c r="Y419" s="280" t="s">
        <v>240</v>
      </c>
      <c r="Z419" s="280" t="s">
        <v>240</v>
      </c>
      <c r="AA419" s="280" t="s">
        <v>2044</v>
      </c>
      <c r="AB419" s="280" t="s">
        <v>2044</v>
      </c>
      <c r="AC419" s="280" t="s">
        <v>2044</v>
      </c>
      <c r="AD419" s="280" t="s">
        <v>240</v>
      </c>
      <c r="AE419" s="280" t="str">
        <f>IFERROR(VLOOKUP(A419,ورقة4!A$1:AZ$2000,51,0),"")</f>
        <v>م</v>
      </c>
      <c r="AF419" s="280" t="s">
        <v>2044</v>
      </c>
      <c r="AG419" s="280" t="s">
        <v>261</v>
      </c>
      <c r="AH419" s="280" t="s">
        <v>5190</v>
      </c>
      <c r="AI419" s="280" t="s">
        <v>240</v>
      </c>
      <c r="AJ419" s="279">
        <v>706751</v>
      </c>
      <c r="AP419" s="223"/>
      <c r="AQ419" s="224"/>
      <c r="AR419" s="224"/>
      <c r="AS419" s="224"/>
      <c r="AT419" s="224"/>
      <c r="AU419" s="225"/>
      <c r="AV419" s="224"/>
      <c r="AW419" s="224"/>
      <c r="AX419" s="224"/>
      <c r="AY419" s="224"/>
      <c r="AZ419" s="226"/>
      <c r="BA419" s="224"/>
      <c r="BB419" s="219"/>
      <c r="BC419" s="219"/>
      <c r="BD419" s="224"/>
      <c r="BE419" s="224"/>
      <c r="BF419" s="227"/>
      <c r="BG419" s="223"/>
      <c r="BH419" s="224"/>
      <c r="BI419" s="224"/>
      <c r="BJ419" s="224"/>
      <c r="BK419" s="224"/>
      <c r="BL419" s="223"/>
      <c r="BM419" s="224"/>
      <c r="BN419" s="223"/>
      <c r="BO419" s="223"/>
      <c r="BP419" s="223"/>
      <c r="BQ419" s="223"/>
      <c r="BR419" s="223"/>
      <c r="BS419" s="224"/>
      <c r="BT419" s="219"/>
      <c r="BU419" s="229"/>
      <c r="BV419" s="219"/>
      <c r="BW419" s="219"/>
      <c r="BX419" s="224"/>
      <c r="BY419" s="224"/>
      <c r="BZ419" s="230"/>
      <c r="CA419" s="229"/>
      <c r="CB419" s="230"/>
      <c r="CC419" s="230"/>
      <c r="CD419" s="230"/>
    </row>
    <row r="420" spans="1:82" ht="15" x14ac:dyDescent="0.25">
      <c r="A420" s="279">
        <v>706752</v>
      </c>
      <c r="B420" s="280" t="s">
        <v>2073</v>
      </c>
      <c r="C420" s="280" t="s">
        <v>65</v>
      </c>
      <c r="D420" s="280" t="s">
        <v>240</v>
      </c>
      <c r="E420" s="280" t="s">
        <v>240</v>
      </c>
      <c r="F420" s="282"/>
      <c r="G420" s="280" t="s">
        <v>240</v>
      </c>
      <c r="H420" s="280" t="s">
        <v>240</v>
      </c>
      <c r="I420" s="280" t="s">
        <v>261</v>
      </c>
      <c r="J420" s="280" t="s">
        <v>240</v>
      </c>
      <c r="K420" s="282"/>
      <c r="L420" s="280" t="s">
        <v>240</v>
      </c>
      <c r="M420" s="280" t="s">
        <v>240</v>
      </c>
      <c r="N420" s="280" t="s">
        <v>240</v>
      </c>
      <c r="O420" s="280" t="str">
        <f>IFERROR(VLOOKUP(A420,'[1]معالجة التسجيل'!A$2:CW$514,101,0),"")</f>
        <v/>
      </c>
      <c r="P420" s="280"/>
      <c r="Q420" s="282">
        <v>0</v>
      </c>
      <c r="R420" s="282"/>
      <c r="S420" s="280" t="s">
        <v>240</v>
      </c>
      <c r="T420" s="280" t="s">
        <v>240</v>
      </c>
      <c r="U420" s="280" t="s">
        <v>240</v>
      </c>
      <c r="V420" s="280" t="s">
        <v>240</v>
      </c>
      <c r="W420" s="280" t="s">
        <v>240</v>
      </c>
      <c r="X420" s="280" t="s">
        <v>240</v>
      </c>
      <c r="Y420" s="280" t="s">
        <v>240</v>
      </c>
      <c r="Z420" s="280" t="s">
        <v>240</v>
      </c>
      <c r="AA420" s="280" t="s">
        <v>240</v>
      </c>
      <c r="AB420" s="280" t="s">
        <v>240</v>
      </c>
      <c r="AC420" s="280" t="s">
        <v>2044</v>
      </c>
      <c r="AD420" s="280" t="s">
        <v>240</v>
      </c>
      <c r="AE420" s="280" t="str">
        <f>IFERROR(VLOOKUP(A420,ورقة4!A$1:AZ$2000,51,0),"")</f>
        <v>م</v>
      </c>
      <c r="AF420" s="280" t="s">
        <v>2044</v>
      </c>
      <c r="AG420" s="280" t="s">
        <v>261</v>
      </c>
      <c r="AH420" s="280" t="s">
        <v>240</v>
      </c>
      <c r="AI420" s="280" t="s">
        <v>240</v>
      </c>
      <c r="AJ420" s="279">
        <v>706752</v>
      </c>
      <c r="AP420" s="223"/>
      <c r="AQ420" s="224"/>
      <c r="AR420" s="224"/>
      <c r="AS420" s="224"/>
      <c r="AT420" s="224"/>
      <c r="AU420" s="225"/>
      <c r="AV420" s="224"/>
      <c r="AW420" s="224"/>
      <c r="AX420" s="224"/>
      <c r="AY420" s="224"/>
      <c r="AZ420" s="226"/>
      <c r="BA420" s="224"/>
      <c r="BB420" s="219"/>
      <c r="BC420" s="219"/>
      <c r="BD420" s="224"/>
      <c r="BE420" s="224"/>
      <c r="BF420" s="227"/>
      <c r="BG420" s="223"/>
      <c r="BH420" s="224"/>
      <c r="BI420" s="224"/>
      <c r="BJ420" s="224"/>
      <c r="BK420" s="224"/>
      <c r="BL420" s="223"/>
      <c r="BM420" s="224"/>
      <c r="BN420" s="223"/>
      <c r="BO420" s="223"/>
      <c r="BP420" s="223"/>
      <c r="BQ420" s="223"/>
      <c r="BR420" s="223"/>
      <c r="BS420" s="224"/>
      <c r="BT420" s="219"/>
      <c r="BU420" s="229"/>
      <c r="BV420" s="219"/>
      <c r="BW420" s="219"/>
      <c r="BX420" s="224"/>
      <c r="BY420" s="224"/>
      <c r="BZ420" s="230"/>
      <c r="CA420" s="229"/>
      <c r="CB420" s="230"/>
      <c r="CC420" s="230"/>
      <c r="CD420" s="230"/>
    </row>
    <row r="421" spans="1:82" ht="30" x14ac:dyDescent="0.25">
      <c r="A421" s="279">
        <v>706753</v>
      </c>
      <c r="B421" s="280" t="s">
        <v>374</v>
      </c>
      <c r="C421" s="280" t="s">
        <v>125</v>
      </c>
      <c r="D421" s="280" t="s">
        <v>1399</v>
      </c>
      <c r="E421" s="280" t="s">
        <v>183</v>
      </c>
      <c r="F421" s="289">
        <v>34895</v>
      </c>
      <c r="G421" s="280" t="s">
        <v>213</v>
      </c>
      <c r="H421" s="280" t="s">
        <v>1290</v>
      </c>
      <c r="I421" s="280" t="s">
        <v>261</v>
      </c>
      <c r="J421" s="280" t="s">
        <v>216</v>
      </c>
      <c r="K421" s="290">
        <v>2013</v>
      </c>
      <c r="L421" s="280" t="s">
        <v>215</v>
      </c>
      <c r="M421" s="280" t="s">
        <v>240</v>
      </c>
      <c r="N421" s="280" t="s">
        <v>240</v>
      </c>
      <c r="O421" s="280" t="str">
        <f>IFERROR(VLOOKUP(A421,'[1]معالجة التسجيل'!A$2:CW$514,101,0),"")</f>
        <v/>
      </c>
      <c r="P421" s="280"/>
      <c r="Q421" s="282">
        <v>0</v>
      </c>
      <c r="R421" s="290">
        <v>0</v>
      </c>
      <c r="S421" s="280" t="s">
        <v>3072</v>
      </c>
      <c r="T421" s="280" t="s">
        <v>3073</v>
      </c>
      <c r="U421" s="280" t="s">
        <v>3074</v>
      </c>
      <c r="V421" s="280" t="s">
        <v>2531</v>
      </c>
      <c r="W421" s="280" t="s">
        <v>240</v>
      </c>
      <c r="X421" s="280" t="s">
        <v>240</v>
      </c>
      <c r="Y421" s="280" t="s">
        <v>240</v>
      </c>
      <c r="Z421" s="280" t="s">
        <v>240</v>
      </c>
      <c r="AA421" s="280" t="s">
        <v>240</v>
      </c>
      <c r="AB421" s="280" t="s">
        <v>240</v>
      </c>
      <c r="AC421" s="280" t="s">
        <v>240</v>
      </c>
      <c r="AD421" s="280" t="s">
        <v>240</v>
      </c>
      <c r="AE421" s="280" t="str">
        <f>IFERROR(VLOOKUP(A421,ورقة4!A$1:AZ$2000,51,0),"")</f>
        <v>م</v>
      </c>
      <c r="AF421" s="280" t="s">
        <v>240</v>
      </c>
      <c r="AG421" s="280" t="s">
        <v>261</v>
      </c>
      <c r="AH421" s="280" t="s">
        <v>240</v>
      </c>
      <c r="AI421" s="280" t="s">
        <v>5191</v>
      </c>
      <c r="AJ421" s="279">
        <v>706753</v>
      </c>
      <c r="AP421" s="223"/>
      <c r="AQ421" s="224"/>
      <c r="AR421" s="224"/>
      <c r="AS421" s="224"/>
      <c r="AT421" s="224"/>
      <c r="AU421" s="225"/>
      <c r="AV421" s="224"/>
      <c r="AW421" s="224"/>
      <c r="AX421" s="224"/>
      <c r="AY421" s="224"/>
      <c r="AZ421" s="226"/>
      <c r="BA421" s="224"/>
      <c r="BB421" s="219"/>
      <c r="BC421" s="219"/>
      <c r="BD421" s="224"/>
      <c r="BE421" s="224"/>
      <c r="BF421" s="227"/>
      <c r="BG421" s="223"/>
      <c r="BH421" s="224"/>
      <c r="BI421" s="224"/>
      <c r="BJ421" s="224"/>
      <c r="BK421" s="224"/>
      <c r="BL421" s="223"/>
      <c r="BM421" s="224"/>
      <c r="BN421" s="223"/>
      <c r="BO421" s="223"/>
      <c r="BP421" s="223"/>
      <c r="BQ421" s="223"/>
      <c r="BR421" s="223"/>
      <c r="BS421" s="224"/>
      <c r="BT421" s="219"/>
      <c r="BU421" s="229"/>
      <c r="BV421" s="219"/>
      <c r="BW421" s="219"/>
      <c r="BX421" s="224"/>
      <c r="BY421" s="224"/>
      <c r="BZ421" s="230"/>
      <c r="CA421" s="229"/>
      <c r="CB421" s="230"/>
      <c r="CC421" s="230"/>
      <c r="CD421" s="230"/>
    </row>
    <row r="422" spans="1:82" ht="30" x14ac:dyDescent="0.25">
      <c r="A422" s="279">
        <v>706754</v>
      </c>
      <c r="B422" s="280" t="s">
        <v>695</v>
      </c>
      <c r="C422" s="280" t="s">
        <v>94</v>
      </c>
      <c r="D422" s="280" t="s">
        <v>1582</v>
      </c>
      <c r="E422" s="280" t="s">
        <v>240</v>
      </c>
      <c r="F422" s="282"/>
      <c r="G422" s="280" t="s">
        <v>240</v>
      </c>
      <c r="H422" s="280" t="s">
        <v>240</v>
      </c>
      <c r="I422" s="280" t="s">
        <v>261</v>
      </c>
      <c r="J422" s="280" t="s">
        <v>240</v>
      </c>
      <c r="K422" s="282"/>
      <c r="L422" s="280" t="s">
        <v>240</v>
      </c>
      <c r="M422" s="280" t="s">
        <v>240</v>
      </c>
      <c r="N422" s="280" t="s">
        <v>240</v>
      </c>
      <c r="O422" s="280" t="str">
        <f>IFERROR(VLOOKUP(A422,'[1]معالجة التسجيل'!A$2:CW$514,101,0),"")</f>
        <v/>
      </c>
      <c r="P422" s="280"/>
      <c r="Q422" s="282">
        <v>0</v>
      </c>
      <c r="R422" s="282"/>
      <c r="S422" s="280" t="s">
        <v>240</v>
      </c>
      <c r="T422" s="280" t="s">
        <v>240</v>
      </c>
      <c r="U422" s="280" t="s">
        <v>240</v>
      </c>
      <c r="V422" s="280" t="s">
        <v>240</v>
      </c>
      <c r="W422" s="280" t="s">
        <v>240</v>
      </c>
      <c r="X422" s="280" t="s">
        <v>240</v>
      </c>
      <c r="Y422" s="280" t="s">
        <v>240</v>
      </c>
      <c r="Z422" s="280" t="s">
        <v>240</v>
      </c>
      <c r="AA422" s="280" t="s">
        <v>2044</v>
      </c>
      <c r="AB422" s="280" t="s">
        <v>2044</v>
      </c>
      <c r="AC422" s="280" t="s">
        <v>2044</v>
      </c>
      <c r="AD422" s="280" t="s">
        <v>240</v>
      </c>
      <c r="AE422" s="280" t="str">
        <f>IFERROR(VLOOKUP(A422,ورقة4!A$1:AZ$2000,51,0),"")</f>
        <v>م</v>
      </c>
      <c r="AF422" s="280" t="s">
        <v>2044</v>
      </c>
      <c r="AG422" s="280" t="s">
        <v>261</v>
      </c>
      <c r="AH422" s="280" t="s">
        <v>5190</v>
      </c>
      <c r="AI422" s="280" t="s">
        <v>240</v>
      </c>
      <c r="AJ422" s="279">
        <v>706754</v>
      </c>
      <c r="AP422" s="223"/>
      <c r="AQ422" s="224"/>
      <c r="AR422" s="224"/>
      <c r="AS422" s="224"/>
      <c r="AT422" s="224"/>
      <c r="AU422" s="227"/>
      <c r="AV422" s="224"/>
      <c r="AW422" s="224"/>
      <c r="AX422" s="224"/>
      <c r="AY422" s="224"/>
      <c r="AZ422" s="227"/>
      <c r="BA422" s="224"/>
      <c r="BB422" s="224"/>
      <c r="BC422" s="224"/>
      <c r="BD422" s="224"/>
      <c r="BE422" s="224"/>
      <c r="BF422" s="227"/>
      <c r="BG422" s="224"/>
      <c r="BH422" s="224"/>
      <c r="BI422" s="224"/>
      <c r="BJ422" s="224"/>
      <c r="BK422" s="224"/>
      <c r="BL422" s="224"/>
      <c r="BM422" s="224"/>
      <c r="BN422" s="224"/>
      <c r="BO422" s="224"/>
      <c r="BP422" s="224"/>
      <c r="BQ422" s="224"/>
      <c r="BR422" s="224"/>
      <c r="BS422" s="228"/>
      <c r="BT422" s="224"/>
      <c r="BU422" s="229"/>
      <c r="BV422" s="223"/>
      <c r="BW422" s="224"/>
      <c r="BX422" s="224"/>
      <c r="BY422" s="224"/>
      <c r="BZ422"/>
      <c r="CA422" s="229"/>
      <c r="CB422"/>
      <c r="CC422"/>
      <c r="CD422"/>
    </row>
    <row r="423" spans="1:82" ht="30" x14ac:dyDescent="0.25">
      <c r="A423" s="279">
        <v>706755</v>
      </c>
      <c r="B423" s="280" t="s">
        <v>628</v>
      </c>
      <c r="C423" s="280" t="s">
        <v>629</v>
      </c>
      <c r="D423" s="280" t="s">
        <v>1617</v>
      </c>
      <c r="E423" s="280" t="s">
        <v>183</v>
      </c>
      <c r="F423" s="289">
        <v>33212</v>
      </c>
      <c r="G423" s="280" t="s">
        <v>1516</v>
      </c>
      <c r="H423" s="280" t="s">
        <v>1290</v>
      </c>
      <c r="I423" s="280" t="s">
        <v>261</v>
      </c>
      <c r="J423" s="280" t="s">
        <v>216</v>
      </c>
      <c r="K423" s="290">
        <v>2009</v>
      </c>
      <c r="L423" s="280" t="s">
        <v>226</v>
      </c>
      <c r="M423" s="280" t="s">
        <v>240</v>
      </c>
      <c r="N423" s="280" t="s">
        <v>240</v>
      </c>
      <c r="O423" s="280" t="str">
        <f>IFERROR(VLOOKUP(A423,'[1]معالجة التسجيل'!A$2:CW$514,101,0),"")</f>
        <v/>
      </c>
      <c r="P423" s="280"/>
      <c r="Q423" s="282">
        <v>0</v>
      </c>
      <c r="R423" s="282"/>
      <c r="S423" s="280" t="s">
        <v>2950</v>
      </c>
      <c r="T423" s="280" t="s">
        <v>2951</v>
      </c>
      <c r="U423" s="280" t="s">
        <v>2952</v>
      </c>
      <c r="V423" s="280" t="s">
        <v>2953</v>
      </c>
      <c r="W423" s="280" t="s">
        <v>240</v>
      </c>
      <c r="X423" s="280" t="s">
        <v>240</v>
      </c>
      <c r="Y423" s="280" t="s">
        <v>240</v>
      </c>
      <c r="Z423" s="280" t="s">
        <v>240</v>
      </c>
      <c r="AA423" s="280" t="s">
        <v>240</v>
      </c>
      <c r="AB423" s="280" t="s">
        <v>240</v>
      </c>
      <c r="AC423" s="280" t="s">
        <v>2044</v>
      </c>
      <c r="AD423" s="280" t="s">
        <v>240</v>
      </c>
      <c r="AE423" s="280" t="str">
        <f>IFERROR(VLOOKUP(A423,ورقة4!A$1:AZ$2000,51,0),"")</f>
        <v>م</v>
      </c>
      <c r="AF423" s="280" t="s">
        <v>2044</v>
      </c>
      <c r="AG423" s="280" t="s">
        <v>261</v>
      </c>
      <c r="AH423" s="280" t="s">
        <v>240</v>
      </c>
      <c r="AI423" s="280" t="s">
        <v>240</v>
      </c>
      <c r="AJ423" s="279">
        <v>706755</v>
      </c>
      <c r="AP423" s="223"/>
      <c r="AQ423" s="224"/>
      <c r="AR423" s="224"/>
      <c r="AS423" s="224"/>
      <c r="AT423" s="224"/>
      <c r="AU423" s="231"/>
      <c r="AV423" s="224"/>
      <c r="AW423" s="224"/>
      <c r="AX423" s="224"/>
      <c r="AY423" s="224"/>
      <c r="AZ423" s="223"/>
      <c r="BA423" s="224"/>
      <c r="BB423" s="219"/>
      <c r="BC423" s="219"/>
      <c r="BD423" s="224"/>
      <c r="BE423" s="224"/>
      <c r="BF423" s="227"/>
      <c r="BG423" s="223"/>
      <c r="BH423" s="224"/>
      <c r="BI423" s="224"/>
      <c r="BJ423" s="224"/>
      <c r="BK423" s="224"/>
      <c r="BL423" s="223"/>
      <c r="BM423" s="224"/>
      <c r="BN423" s="223"/>
      <c r="BO423" s="223"/>
      <c r="BP423" s="223"/>
      <c r="BQ423" s="223"/>
      <c r="BR423" s="223"/>
      <c r="BS423" s="224"/>
      <c r="BT423" s="219"/>
      <c r="BU423" s="229"/>
      <c r="BV423" s="219"/>
      <c r="BW423" s="219"/>
      <c r="BX423" s="224"/>
      <c r="BY423" s="224"/>
      <c r="BZ423" s="230"/>
      <c r="CA423" s="229"/>
      <c r="CB423" s="230"/>
      <c r="CC423" s="230"/>
      <c r="CD423" s="230"/>
    </row>
    <row r="424" spans="1:82" ht="30" x14ac:dyDescent="0.25">
      <c r="A424" s="279">
        <v>706756</v>
      </c>
      <c r="B424" s="280" t="s">
        <v>841</v>
      </c>
      <c r="C424" s="280" t="s">
        <v>68</v>
      </c>
      <c r="D424" s="280" t="s">
        <v>1356</v>
      </c>
      <c r="E424" s="280" t="s">
        <v>240</v>
      </c>
      <c r="F424" s="282"/>
      <c r="G424" s="280" t="s">
        <v>240</v>
      </c>
      <c r="H424" s="280" t="s">
        <v>240</v>
      </c>
      <c r="I424" s="280" t="s">
        <v>261</v>
      </c>
      <c r="J424" s="280" t="s">
        <v>240</v>
      </c>
      <c r="K424" s="282"/>
      <c r="L424" s="280" t="s">
        <v>240</v>
      </c>
      <c r="M424" s="280" t="s">
        <v>240</v>
      </c>
      <c r="N424" s="280" t="s">
        <v>240</v>
      </c>
      <c r="O424" s="280" t="str">
        <f>IFERROR(VLOOKUP(A424,'[1]معالجة التسجيل'!A$2:CW$514,101,0),"")</f>
        <v/>
      </c>
      <c r="P424" s="280"/>
      <c r="Q424" s="282">
        <v>0</v>
      </c>
      <c r="R424" s="282"/>
      <c r="S424" s="280" t="s">
        <v>240</v>
      </c>
      <c r="T424" s="280" t="s">
        <v>240</v>
      </c>
      <c r="U424" s="280" t="s">
        <v>240</v>
      </c>
      <c r="V424" s="280" t="s">
        <v>240</v>
      </c>
      <c r="W424" s="280" t="s">
        <v>240</v>
      </c>
      <c r="X424" s="280" t="s">
        <v>240</v>
      </c>
      <c r="Y424" s="280" t="s">
        <v>240</v>
      </c>
      <c r="Z424" s="280" t="s">
        <v>240</v>
      </c>
      <c r="AA424" s="280" t="s">
        <v>2044</v>
      </c>
      <c r="AB424" s="280" t="s">
        <v>2044</v>
      </c>
      <c r="AC424" s="280" t="s">
        <v>2044</v>
      </c>
      <c r="AD424" s="280" t="s">
        <v>240</v>
      </c>
      <c r="AE424" s="280" t="str">
        <f>IFERROR(VLOOKUP(A424,ورقة4!A$1:AZ$2000,51,0),"")</f>
        <v>م</v>
      </c>
      <c r="AF424" s="280" t="s">
        <v>2044</v>
      </c>
      <c r="AG424" s="280" t="s">
        <v>261</v>
      </c>
      <c r="AH424" s="280" t="s">
        <v>5190</v>
      </c>
      <c r="AI424" s="280" t="s">
        <v>240</v>
      </c>
      <c r="AJ424" s="279">
        <v>706756</v>
      </c>
      <c r="AP424" s="223"/>
      <c r="AQ424" s="224"/>
      <c r="AR424" s="224"/>
      <c r="AS424" s="224"/>
      <c r="AT424" s="224"/>
      <c r="AU424" s="227"/>
      <c r="AV424" s="224"/>
      <c r="AW424" s="224"/>
      <c r="AX424" s="224"/>
      <c r="AY424" s="224"/>
      <c r="AZ424" s="227"/>
      <c r="BA424" s="224"/>
      <c r="BB424" s="224"/>
      <c r="BC424" s="224"/>
      <c r="BD424" s="224"/>
      <c r="BE424" s="224"/>
      <c r="BF424" s="227"/>
      <c r="BG424" s="224"/>
      <c r="BH424" s="224"/>
      <c r="BI424" s="224"/>
      <c r="BJ424" s="224"/>
      <c r="BK424" s="224"/>
      <c r="BL424" s="224"/>
      <c r="BM424" s="224"/>
      <c r="BN424" s="224"/>
      <c r="BO424" s="224"/>
      <c r="BP424" s="224"/>
      <c r="BQ424" s="224"/>
      <c r="BR424" s="224"/>
      <c r="BS424" s="228"/>
      <c r="BT424" s="224"/>
      <c r="BU424" s="229"/>
      <c r="BV424" s="223"/>
      <c r="BW424" s="224"/>
      <c r="BX424" s="224"/>
      <c r="BY424" s="224"/>
      <c r="BZ424"/>
      <c r="CA424" s="229"/>
      <c r="CB424"/>
      <c r="CC424"/>
      <c r="CD424"/>
    </row>
    <row r="425" spans="1:82" ht="45" x14ac:dyDescent="0.25">
      <c r="A425" s="279">
        <v>706757</v>
      </c>
      <c r="B425" s="280" t="s">
        <v>1146</v>
      </c>
      <c r="C425" s="280" t="s">
        <v>61</v>
      </c>
      <c r="D425" s="280" t="s">
        <v>1618</v>
      </c>
      <c r="E425" s="280" t="s">
        <v>183</v>
      </c>
      <c r="F425" s="289">
        <v>36430</v>
      </c>
      <c r="G425" s="280" t="s">
        <v>213</v>
      </c>
      <c r="H425" s="280" t="s">
        <v>1290</v>
      </c>
      <c r="I425" s="280" t="s">
        <v>261</v>
      </c>
      <c r="J425" s="280" t="s">
        <v>214</v>
      </c>
      <c r="K425" s="290">
        <v>2017</v>
      </c>
      <c r="L425" s="280" t="s">
        <v>213</v>
      </c>
      <c r="M425" s="280" t="s">
        <v>240</v>
      </c>
      <c r="N425" s="280" t="s">
        <v>240</v>
      </c>
      <c r="O425" s="280" t="str">
        <f>IFERROR(VLOOKUP(A425,'[1]معالجة التسجيل'!A$2:CW$514,101,0),"")</f>
        <v/>
      </c>
      <c r="P425" s="280"/>
      <c r="Q425" s="282">
        <v>0</v>
      </c>
      <c r="R425" s="282"/>
      <c r="S425" s="280" t="s">
        <v>3332</v>
      </c>
      <c r="T425" s="280" t="s">
        <v>3333</v>
      </c>
      <c r="U425" s="280" t="s">
        <v>2657</v>
      </c>
      <c r="V425" s="280" t="s">
        <v>2531</v>
      </c>
      <c r="W425" s="280" t="s">
        <v>240</v>
      </c>
      <c r="X425" s="280" t="s">
        <v>240</v>
      </c>
      <c r="Y425" s="280" t="s">
        <v>240</v>
      </c>
      <c r="Z425" s="280" t="s">
        <v>240</v>
      </c>
      <c r="AA425" s="280" t="s">
        <v>240</v>
      </c>
      <c r="AB425" s="280" t="s">
        <v>240</v>
      </c>
      <c r="AC425" s="280" t="s">
        <v>2044</v>
      </c>
      <c r="AD425" s="280" t="s">
        <v>240</v>
      </c>
      <c r="AE425" s="280" t="str">
        <f>IFERROR(VLOOKUP(A425,ورقة4!A$1:AZ$2000,51,0),"")</f>
        <v>م</v>
      </c>
      <c r="AF425" s="280" t="s">
        <v>2044</v>
      </c>
      <c r="AG425" s="280" t="s">
        <v>261</v>
      </c>
      <c r="AH425" s="280" t="s">
        <v>5190</v>
      </c>
      <c r="AI425" s="280" t="s">
        <v>240</v>
      </c>
      <c r="AJ425" s="279">
        <v>706757</v>
      </c>
      <c r="AP425" s="223"/>
      <c r="AQ425" s="224"/>
      <c r="AR425" s="224"/>
      <c r="AS425" s="224"/>
      <c r="AT425" s="224"/>
      <c r="AU425" s="225"/>
      <c r="AV425" s="224"/>
      <c r="AW425" s="224"/>
      <c r="AX425" s="224"/>
      <c r="AY425" s="224"/>
      <c r="AZ425" s="226"/>
      <c r="BA425" s="224"/>
      <c r="BB425" s="219"/>
      <c r="BC425" s="219"/>
      <c r="BD425" s="224"/>
      <c r="BE425" s="224"/>
      <c r="BF425" s="227"/>
      <c r="BG425" s="223"/>
      <c r="BH425" s="224"/>
      <c r="BI425" s="224"/>
      <c r="BJ425" s="224"/>
      <c r="BK425" s="224"/>
      <c r="BL425" s="223"/>
      <c r="BM425" s="224"/>
      <c r="BN425" s="223"/>
      <c r="BO425" s="223"/>
      <c r="BP425" s="223"/>
      <c r="BQ425" s="223"/>
      <c r="BR425" s="223"/>
      <c r="BS425" s="224"/>
      <c r="BT425" s="219"/>
      <c r="BU425" s="229"/>
      <c r="BV425" s="219"/>
      <c r="BW425" s="219"/>
      <c r="BX425" s="224"/>
      <c r="BY425" s="224"/>
      <c r="BZ425" s="230"/>
      <c r="CA425" s="229"/>
      <c r="CB425" s="230"/>
      <c r="CC425" s="230"/>
      <c r="CD425" s="230"/>
    </row>
    <row r="426" spans="1:82" ht="45" x14ac:dyDescent="0.25">
      <c r="A426" s="279">
        <v>706758</v>
      </c>
      <c r="B426" s="280" t="s">
        <v>596</v>
      </c>
      <c r="C426" s="280" t="s">
        <v>156</v>
      </c>
      <c r="D426" s="280" t="s">
        <v>1352</v>
      </c>
      <c r="E426" s="280" t="s">
        <v>183</v>
      </c>
      <c r="F426" s="281">
        <v>31413</v>
      </c>
      <c r="G426" s="280" t="s">
        <v>213</v>
      </c>
      <c r="H426" s="280" t="s">
        <v>1290</v>
      </c>
      <c r="I426" s="280" t="s">
        <v>261</v>
      </c>
      <c r="J426" s="280" t="s">
        <v>216</v>
      </c>
      <c r="K426" s="279">
        <v>2006</v>
      </c>
      <c r="L426" s="280" t="s">
        <v>213</v>
      </c>
      <c r="M426" s="280" t="s">
        <v>240</v>
      </c>
      <c r="N426" s="280" t="s">
        <v>240</v>
      </c>
      <c r="O426" s="280"/>
      <c r="P426" s="280"/>
      <c r="Q426" s="282">
        <v>0</v>
      </c>
      <c r="R426" s="290">
        <v>0</v>
      </c>
      <c r="S426" s="280" t="s">
        <v>4028</v>
      </c>
      <c r="T426" s="280" t="s">
        <v>4029</v>
      </c>
      <c r="U426" s="280" t="s">
        <v>4030</v>
      </c>
      <c r="V426" s="280" t="s">
        <v>2531</v>
      </c>
      <c r="W426" s="280" t="s">
        <v>240</v>
      </c>
      <c r="X426" s="280" t="s">
        <v>240</v>
      </c>
      <c r="Y426" s="280" t="s">
        <v>240</v>
      </c>
      <c r="Z426" s="280" t="s">
        <v>240</v>
      </c>
      <c r="AA426" s="280" t="s">
        <v>240</v>
      </c>
      <c r="AB426" s="280" t="s">
        <v>240</v>
      </c>
      <c r="AC426" s="280" t="s">
        <v>240</v>
      </c>
      <c r="AD426" s="280" t="s">
        <v>240</v>
      </c>
      <c r="AE426" s="280"/>
      <c r="AF426" s="280" t="s">
        <v>240</v>
      </c>
      <c r="AG426" s="280" t="s">
        <v>261</v>
      </c>
      <c r="AH426" s="280" t="s">
        <v>5190</v>
      </c>
      <c r="AI426" s="280" t="s">
        <v>240</v>
      </c>
      <c r="AJ426" s="279">
        <v>706758</v>
      </c>
      <c r="AP426" s="223"/>
      <c r="AQ426" s="224"/>
      <c r="AR426" s="224"/>
      <c r="AS426" s="224"/>
      <c r="AT426" s="224"/>
      <c r="AU426" s="227"/>
      <c r="AV426" s="224"/>
      <c r="AW426" s="224"/>
      <c r="AX426" s="224"/>
      <c r="AY426" s="224"/>
      <c r="AZ426" s="227"/>
      <c r="BA426" s="224"/>
      <c r="BB426" s="224"/>
      <c r="BC426" s="224"/>
      <c r="BD426" s="224"/>
      <c r="BE426" s="224"/>
      <c r="BF426" s="227"/>
      <c r="BG426" s="224"/>
      <c r="BH426" s="224"/>
      <c r="BI426" s="224"/>
      <c r="BJ426" s="224"/>
      <c r="BK426" s="224"/>
      <c r="BL426" s="224"/>
      <c r="BM426" s="224"/>
      <c r="BN426" s="224"/>
      <c r="BO426" s="224"/>
      <c r="BP426" s="224"/>
      <c r="BQ426" s="224"/>
      <c r="BR426" s="224"/>
      <c r="BS426" s="228"/>
      <c r="BT426" s="224"/>
      <c r="BU426" s="229"/>
      <c r="BV426" s="223"/>
      <c r="BW426" s="224"/>
      <c r="BX426" s="224"/>
      <c r="BY426" s="224"/>
      <c r="BZ426"/>
      <c r="CA426" s="229"/>
      <c r="CB426"/>
      <c r="CC426"/>
      <c r="CD426"/>
    </row>
    <row r="427" spans="1:82" ht="30" x14ac:dyDescent="0.25">
      <c r="A427" s="279">
        <v>706759</v>
      </c>
      <c r="B427" s="280" t="s">
        <v>1147</v>
      </c>
      <c r="C427" s="280" t="s">
        <v>136</v>
      </c>
      <c r="D427" s="280" t="s">
        <v>1320</v>
      </c>
      <c r="E427" s="280" t="s">
        <v>183</v>
      </c>
      <c r="F427" s="281">
        <v>30446</v>
      </c>
      <c r="G427" s="280" t="s">
        <v>213</v>
      </c>
      <c r="H427" s="280" t="s">
        <v>1290</v>
      </c>
      <c r="I427" s="280" t="s">
        <v>263</v>
      </c>
      <c r="J427" s="280" t="s">
        <v>214</v>
      </c>
      <c r="K427" s="279">
        <v>2002</v>
      </c>
      <c r="L427" s="280" t="s">
        <v>213</v>
      </c>
      <c r="M427" s="280" t="s">
        <v>240</v>
      </c>
      <c r="N427" s="280" t="s">
        <v>240</v>
      </c>
      <c r="O427" s="280"/>
      <c r="P427" s="280"/>
      <c r="Q427" s="282">
        <v>0</v>
      </c>
      <c r="R427" s="290">
        <v>0</v>
      </c>
      <c r="S427" s="280" t="s">
        <v>4031</v>
      </c>
      <c r="T427" s="280" t="s">
        <v>4032</v>
      </c>
      <c r="U427" s="280" t="s">
        <v>2977</v>
      </c>
      <c r="V427" s="280" t="s">
        <v>2531</v>
      </c>
      <c r="W427" s="280" t="s">
        <v>240</v>
      </c>
      <c r="X427" s="280" t="s">
        <v>240</v>
      </c>
      <c r="Y427" s="280" t="s">
        <v>240</v>
      </c>
      <c r="Z427" s="280" t="s">
        <v>240</v>
      </c>
      <c r="AA427" s="280" t="s">
        <v>240</v>
      </c>
      <c r="AB427" s="280" t="s">
        <v>240</v>
      </c>
      <c r="AC427" s="280" t="s">
        <v>240</v>
      </c>
      <c r="AD427" s="280" t="s">
        <v>240</v>
      </c>
      <c r="AE427" s="280"/>
      <c r="AF427" s="280" t="s">
        <v>240</v>
      </c>
      <c r="AG427" s="280" t="s">
        <v>239</v>
      </c>
      <c r="AH427" s="280" t="s">
        <v>240</v>
      </c>
      <c r="AI427" s="280" t="s">
        <v>5192</v>
      </c>
      <c r="AJ427" s="279">
        <v>706759</v>
      </c>
      <c r="AP427" s="223"/>
      <c r="AQ427" s="224"/>
      <c r="AR427" s="224"/>
      <c r="AS427" s="224"/>
      <c r="AT427" s="224"/>
      <c r="AU427" s="227"/>
      <c r="AV427" s="224"/>
      <c r="AW427" s="224"/>
      <c r="AX427" s="224"/>
      <c r="AY427" s="224"/>
      <c r="AZ427" s="227"/>
      <c r="BA427" s="224"/>
      <c r="BB427" s="224"/>
      <c r="BC427" s="224"/>
      <c r="BD427" s="224"/>
      <c r="BE427" s="224"/>
      <c r="BF427" s="227"/>
      <c r="BG427" s="224"/>
      <c r="BH427" s="224"/>
      <c r="BI427" s="224"/>
      <c r="BJ427" s="224"/>
      <c r="BK427" s="224"/>
      <c r="BL427" s="224"/>
      <c r="BM427" s="224"/>
      <c r="BN427" s="224"/>
      <c r="BO427" s="224"/>
      <c r="BP427" s="224"/>
      <c r="BQ427" s="224"/>
      <c r="BR427" s="224"/>
      <c r="BS427" s="228"/>
      <c r="BT427" s="224"/>
      <c r="BU427" s="229"/>
      <c r="BV427" s="223"/>
      <c r="BW427" s="224"/>
      <c r="BX427" s="224"/>
      <c r="BY427" s="224"/>
      <c r="BZ427"/>
      <c r="CA427" s="229"/>
      <c r="CB427"/>
      <c r="CC427"/>
      <c r="CD427"/>
    </row>
    <row r="428" spans="1:82" ht="15" x14ac:dyDescent="0.25">
      <c r="A428" s="279">
        <v>706760</v>
      </c>
      <c r="B428" s="280" t="s">
        <v>375</v>
      </c>
      <c r="C428" s="280" t="s">
        <v>103</v>
      </c>
      <c r="D428" s="280" t="s">
        <v>240</v>
      </c>
      <c r="E428" s="280" t="s">
        <v>240</v>
      </c>
      <c r="F428" s="282"/>
      <c r="G428" s="280" t="s">
        <v>240</v>
      </c>
      <c r="H428" s="280" t="s">
        <v>240</v>
      </c>
      <c r="I428" s="280" t="s">
        <v>261</v>
      </c>
      <c r="J428" s="280" t="s">
        <v>240</v>
      </c>
      <c r="K428" s="282"/>
      <c r="L428" s="280" t="s">
        <v>240</v>
      </c>
      <c r="M428" s="280" t="s">
        <v>240</v>
      </c>
      <c r="N428" s="280" t="s">
        <v>240</v>
      </c>
      <c r="O428" s="280" t="str">
        <f>IFERROR(VLOOKUP(A428,'[1]معالجة التسجيل'!A$2:CW$514,101,0),"")</f>
        <v/>
      </c>
      <c r="P428" s="280"/>
      <c r="Q428" s="282">
        <v>0</v>
      </c>
      <c r="R428" s="282"/>
      <c r="S428" s="280" t="s">
        <v>240</v>
      </c>
      <c r="T428" s="280" t="s">
        <v>240</v>
      </c>
      <c r="U428" s="280" t="s">
        <v>240</v>
      </c>
      <c r="V428" s="280" t="s">
        <v>240</v>
      </c>
      <c r="W428" s="280" t="s">
        <v>240</v>
      </c>
      <c r="X428" s="280" t="s">
        <v>240</v>
      </c>
      <c r="Y428" s="280" t="s">
        <v>240</v>
      </c>
      <c r="Z428" s="280" t="s">
        <v>240</v>
      </c>
      <c r="AA428" s="280" t="s">
        <v>240</v>
      </c>
      <c r="AB428" s="280" t="s">
        <v>240</v>
      </c>
      <c r="AC428" s="280" t="s">
        <v>240</v>
      </c>
      <c r="AD428" s="280" t="s">
        <v>240</v>
      </c>
      <c r="AE428" s="280" t="str">
        <f>IFERROR(VLOOKUP(A428,ورقة4!A$1:AZ$2000,51,0),"")</f>
        <v>م</v>
      </c>
      <c r="AF428" s="280" t="s">
        <v>240</v>
      </c>
      <c r="AG428" s="280" t="s">
        <v>261</v>
      </c>
      <c r="AH428" s="280" t="s">
        <v>240</v>
      </c>
      <c r="AI428" s="280" t="s">
        <v>240</v>
      </c>
      <c r="AJ428" s="279">
        <v>706760</v>
      </c>
      <c r="AP428" s="223"/>
      <c r="AQ428" s="224"/>
      <c r="AR428" s="224"/>
      <c r="AS428" s="224"/>
      <c r="AT428" s="224"/>
      <c r="AU428" s="225"/>
      <c r="AV428" s="224"/>
      <c r="AW428" s="224"/>
      <c r="AX428" s="224"/>
      <c r="AY428" s="224"/>
      <c r="AZ428" s="226"/>
      <c r="BA428" s="224"/>
      <c r="BB428" s="219"/>
      <c r="BC428" s="219"/>
      <c r="BD428" s="224"/>
      <c r="BE428" s="224"/>
      <c r="BF428" s="227"/>
      <c r="BG428" s="223"/>
      <c r="BH428" s="224"/>
      <c r="BI428" s="224"/>
      <c r="BJ428" s="224"/>
      <c r="BK428" s="224"/>
      <c r="BL428" s="223"/>
      <c r="BM428" s="224"/>
      <c r="BN428" s="223"/>
      <c r="BO428" s="223"/>
      <c r="BP428" s="223"/>
      <c r="BQ428" s="223"/>
      <c r="BR428" s="223"/>
      <c r="BS428" s="224"/>
      <c r="BT428" s="219"/>
      <c r="BU428" s="229"/>
      <c r="BV428" s="219"/>
      <c r="BW428" s="219"/>
      <c r="BX428" s="224"/>
      <c r="BY428" s="224"/>
      <c r="BZ428" s="230"/>
      <c r="CA428" s="229"/>
      <c r="CB428" s="230"/>
      <c r="CC428" s="230"/>
      <c r="CD428" s="230"/>
    </row>
    <row r="429" spans="1:82" ht="30" x14ac:dyDescent="0.25">
      <c r="A429" s="279">
        <v>706761</v>
      </c>
      <c r="B429" s="280" t="s">
        <v>375</v>
      </c>
      <c r="C429" s="280" t="s">
        <v>293</v>
      </c>
      <c r="D429" s="280" t="s">
        <v>1619</v>
      </c>
      <c r="E429" s="280" t="s">
        <v>183</v>
      </c>
      <c r="F429" s="281">
        <v>30326</v>
      </c>
      <c r="G429" s="280" t="s">
        <v>1620</v>
      </c>
      <c r="H429" s="280" t="s">
        <v>1290</v>
      </c>
      <c r="I429" s="280" t="s">
        <v>261</v>
      </c>
      <c r="J429" s="280" t="s">
        <v>216</v>
      </c>
      <c r="K429" s="279">
        <v>2001</v>
      </c>
      <c r="L429" s="280" t="s">
        <v>230</v>
      </c>
      <c r="M429" s="280" t="s">
        <v>240</v>
      </c>
      <c r="N429" s="280" t="s">
        <v>240</v>
      </c>
      <c r="O429" s="280" t="str">
        <f>IFERROR(VLOOKUP(A429,'[1]معالجة التسجيل'!A$2:CW$514,101,0),"")</f>
        <v/>
      </c>
      <c r="P429" s="280"/>
      <c r="Q429" s="282">
        <v>0</v>
      </c>
      <c r="R429" s="282"/>
      <c r="S429" s="280" t="s">
        <v>2594</v>
      </c>
      <c r="T429" s="280" t="s">
        <v>2595</v>
      </c>
      <c r="U429" s="280" t="s">
        <v>2596</v>
      </c>
      <c r="V429" s="280" t="s">
        <v>2597</v>
      </c>
      <c r="W429" s="280" t="s">
        <v>240</v>
      </c>
      <c r="X429" s="280" t="s">
        <v>240</v>
      </c>
      <c r="Y429" s="280" t="s">
        <v>240</v>
      </c>
      <c r="Z429" s="280" t="s">
        <v>240</v>
      </c>
      <c r="AA429" s="280" t="s">
        <v>240</v>
      </c>
      <c r="AB429" s="280" t="s">
        <v>2044</v>
      </c>
      <c r="AC429" s="280" t="s">
        <v>2044</v>
      </c>
      <c r="AD429" s="280" t="s">
        <v>240</v>
      </c>
      <c r="AE429" s="280" t="str">
        <f>IFERROR(VLOOKUP(A429,ورقة4!A$1:AZ$2000,51,0),"")</f>
        <v>م</v>
      </c>
      <c r="AF429" s="280" t="s">
        <v>2044</v>
      </c>
      <c r="AG429" s="280" t="s">
        <v>261</v>
      </c>
      <c r="AH429" s="280" t="s">
        <v>5190</v>
      </c>
      <c r="AI429" s="280" t="s">
        <v>240</v>
      </c>
      <c r="AJ429" s="279">
        <v>706761</v>
      </c>
      <c r="AP429" s="223"/>
      <c r="AQ429" s="224"/>
      <c r="AR429" s="224"/>
      <c r="AS429" s="224"/>
      <c r="AT429" s="224"/>
      <c r="AU429" s="225"/>
      <c r="AV429" s="224"/>
      <c r="AW429" s="224"/>
      <c r="AX429" s="224"/>
      <c r="AY429" s="224"/>
      <c r="AZ429" s="226"/>
      <c r="BA429" s="224"/>
      <c r="BB429" s="219"/>
      <c r="BC429" s="219"/>
      <c r="BD429" s="224"/>
      <c r="BE429" s="224"/>
      <c r="BF429" s="227"/>
      <c r="BG429" s="223"/>
      <c r="BH429" s="224"/>
      <c r="BI429" s="224"/>
      <c r="BJ429" s="224"/>
      <c r="BK429" s="224"/>
      <c r="BL429" s="223"/>
      <c r="BM429" s="224"/>
      <c r="BN429" s="223"/>
      <c r="BO429" s="223"/>
      <c r="BP429" s="223"/>
      <c r="BQ429" s="223"/>
      <c r="BR429" s="223"/>
      <c r="BS429" s="224"/>
      <c r="BT429" s="219"/>
      <c r="BU429" s="229"/>
      <c r="BV429" s="219"/>
      <c r="BW429" s="219"/>
      <c r="BX429" s="224"/>
      <c r="BY429" s="224"/>
      <c r="BZ429" s="230"/>
      <c r="CA429" s="229"/>
      <c r="CB429" s="230"/>
      <c r="CC429" s="230"/>
      <c r="CD429" s="230"/>
    </row>
    <row r="430" spans="1:82" ht="30" x14ac:dyDescent="0.25">
      <c r="A430" s="279">
        <v>706762</v>
      </c>
      <c r="B430" s="280" t="s">
        <v>597</v>
      </c>
      <c r="C430" s="280" t="s">
        <v>65</v>
      </c>
      <c r="D430" s="280" t="s">
        <v>1621</v>
      </c>
      <c r="E430" s="280" t="s">
        <v>183</v>
      </c>
      <c r="F430" s="281">
        <v>33052</v>
      </c>
      <c r="G430" s="280" t="s">
        <v>1434</v>
      </c>
      <c r="H430" s="280" t="s">
        <v>1290</v>
      </c>
      <c r="I430" s="280" t="s">
        <v>262</v>
      </c>
      <c r="J430" s="280" t="s">
        <v>214</v>
      </c>
      <c r="K430" s="279">
        <v>2008</v>
      </c>
      <c r="L430" s="280" t="s">
        <v>226</v>
      </c>
      <c r="M430" s="280" t="s">
        <v>240</v>
      </c>
      <c r="N430" s="280" t="s">
        <v>240</v>
      </c>
      <c r="O430" s="280" t="str">
        <f>IFERROR(VLOOKUP(A430,'[1]معالجة التسجيل'!A$2:CW$514,101,0),"")</f>
        <v/>
      </c>
      <c r="P430" s="280"/>
      <c r="Q430" s="282">
        <v>0</v>
      </c>
      <c r="R430" s="290">
        <v>0</v>
      </c>
      <c r="S430" s="280" t="s">
        <v>4033</v>
      </c>
      <c r="T430" s="280" t="s">
        <v>4034</v>
      </c>
      <c r="U430" s="280" t="s">
        <v>4035</v>
      </c>
      <c r="V430" s="280" t="s">
        <v>4036</v>
      </c>
      <c r="W430" s="280" t="s">
        <v>240</v>
      </c>
      <c r="X430" s="280" t="s">
        <v>240</v>
      </c>
      <c r="Y430" s="280" t="s">
        <v>240</v>
      </c>
      <c r="Z430" s="280" t="s">
        <v>240</v>
      </c>
      <c r="AA430" s="280" t="s">
        <v>240</v>
      </c>
      <c r="AB430" s="280" t="s">
        <v>240</v>
      </c>
      <c r="AC430" s="280" t="s">
        <v>240</v>
      </c>
      <c r="AD430" s="280" t="s">
        <v>240</v>
      </c>
      <c r="AE430" s="280" t="str">
        <f>IFERROR(VLOOKUP(A430,ورقة4!A$1:AZ$2000,51,0),"")</f>
        <v>م</v>
      </c>
      <c r="AF430" s="280" t="s">
        <v>240</v>
      </c>
      <c r="AG430" s="280" t="s">
        <v>262</v>
      </c>
      <c r="AH430" s="280" t="s">
        <v>240</v>
      </c>
      <c r="AI430" s="280" t="s">
        <v>240</v>
      </c>
      <c r="AJ430" s="279">
        <v>706762</v>
      </c>
      <c r="AP430" s="223"/>
      <c r="AQ430" s="224"/>
      <c r="AR430" s="224"/>
      <c r="AS430" s="224"/>
      <c r="AT430" s="224"/>
      <c r="AU430" s="227"/>
      <c r="AV430" s="224"/>
      <c r="AW430" s="224"/>
      <c r="AX430" s="224"/>
      <c r="AY430" s="224"/>
      <c r="AZ430" s="227"/>
      <c r="BA430" s="224"/>
      <c r="BB430" s="224"/>
      <c r="BC430" s="224"/>
      <c r="BD430" s="224"/>
      <c r="BE430" s="224"/>
      <c r="BF430" s="227"/>
      <c r="BG430" s="224"/>
      <c r="BH430" s="224"/>
      <c r="BI430" s="224"/>
      <c r="BJ430" s="224"/>
      <c r="BK430" s="224"/>
      <c r="BL430" s="224"/>
      <c r="BM430" s="224"/>
      <c r="BN430" s="224"/>
      <c r="BO430" s="224"/>
      <c r="BP430" s="224"/>
      <c r="BQ430" s="224"/>
      <c r="BR430" s="224"/>
      <c r="BS430" s="228"/>
      <c r="BT430" s="224"/>
      <c r="BU430" s="229"/>
      <c r="BV430" s="223"/>
      <c r="BW430" s="224"/>
      <c r="BX430" s="224"/>
      <c r="BY430" s="224"/>
      <c r="BZ430"/>
      <c r="CA430" s="229"/>
      <c r="CB430"/>
      <c r="CC430"/>
      <c r="CD430"/>
    </row>
    <row r="431" spans="1:82" ht="15" x14ac:dyDescent="0.25">
      <c r="A431" s="279">
        <v>706763</v>
      </c>
      <c r="B431" s="280" t="s">
        <v>598</v>
      </c>
      <c r="C431" s="280" t="s">
        <v>67</v>
      </c>
      <c r="D431" s="280" t="s">
        <v>1829</v>
      </c>
      <c r="E431" s="280" t="s">
        <v>240</v>
      </c>
      <c r="F431" s="282"/>
      <c r="G431" s="280" t="s">
        <v>240</v>
      </c>
      <c r="H431" s="280" t="s">
        <v>240</v>
      </c>
      <c r="I431" s="280" t="s">
        <v>261</v>
      </c>
      <c r="J431" s="280" t="s">
        <v>240</v>
      </c>
      <c r="K431" s="282"/>
      <c r="L431" s="280" t="s">
        <v>240</v>
      </c>
      <c r="M431" s="280" t="s">
        <v>240</v>
      </c>
      <c r="N431" s="280" t="s">
        <v>240</v>
      </c>
      <c r="O431" s="280" t="str">
        <f>IFERROR(VLOOKUP(A431,'[1]معالجة التسجيل'!A$2:CW$514,101,0),"")</f>
        <v/>
      </c>
      <c r="P431" s="280"/>
      <c r="Q431" s="282">
        <v>0</v>
      </c>
      <c r="R431" s="282"/>
      <c r="S431" s="280" t="s">
        <v>240</v>
      </c>
      <c r="T431" s="280" t="s">
        <v>240</v>
      </c>
      <c r="U431" s="280" t="s">
        <v>240</v>
      </c>
      <c r="V431" s="280" t="s">
        <v>240</v>
      </c>
      <c r="W431" s="280" t="s">
        <v>240</v>
      </c>
      <c r="X431" s="280" t="s">
        <v>240</v>
      </c>
      <c r="Y431" s="280" t="s">
        <v>240</v>
      </c>
      <c r="Z431" s="280" t="s">
        <v>240</v>
      </c>
      <c r="AA431" s="280" t="s">
        <v>2044</v>
      </c>
      <c r="AB431" s="280" t="s">
        <v>2044</v>
      </c>
      <c r="AC431" s="280" t="s">
        <v>2044</v>
      </c>
      <c r="AD431" s="280" t="s">
        <v>240</v>
      </c>
      <c r="AE431" s="280" t="str">
        <f>IFERROR(VLOOKUP(A431,ورقة4!A$1:AZ$2000,51,0),"")</f>
        <v>م</v>
      </c>
      <c r="AF431" s="280" t="s">
        <v>2044</v>
      </c>
      <c r="AG431" s="280" t="s">
        <v>261</v>
      </c>
      <c r="AH431" s="280" t="s">
        <v>5190</v>
      </c>
      <c r="AI431" s="280" t="s">
        <v>240</v>
      </c>
      <c r="AJ431" s="279">
        <v>706763</v>
      </c>
      <c r="AP431" s="223"/>
      <c r="AQ431" s="224"/>
      <c r="AR431" s="224"/>
      <c r="AS431" s="224"/>
      <c r="AT431" s="224"/>
      <c r="AU431" s="227"/>
      <c r="AV431" s="224"/>
      <c r="AW431" s="224"/>
      <c r="AX431" s="224"/>
      <c r="AY431" s="224"/>
      <c r="AZ431" s="227"/>
      <c r="BA431" s="224"/>
      <c r="BB431" s="224"/>
      <c r="BC431" s="224"/>
      <c r="BD431" s="224"/>
      <c r="BE431" s="224"/>
      <c r="BF431" s="227"/>
      <c r="BG431" s="224"/>
      <c r="BH431" s="224"/>
      <c r="BI431" s="224"/>
      <c r="BJ431" s="224"/>
      <c r="BK431" s="224"/>
      <c r="BL431" s="224"/>
      <c r="BM431" s="224"/>
      <c r="BN431" s="224"/>
      <c r="BO431" s="224"/>
      <c r="BP431" s="224"/>
      <c r="BQ431" s="224"/>
      <c r="BR431" s="224"/>
      <c r="BS431" s="228"/>
      <c r="BT431" s="224"/>
      <c r="BU431" s="229"/>
      <c r="BV431" s="223"/>
      <c r="BW431" s="224"/>
      <c r="BX431" s="224"/>
      <c r="BY431" s="224"/>
      <c r="BZ431"/>
      <c r="CA431" s="229"/>
      <c r="CB431"/>
      <c r="CC431"/>
      <c r="CD431"/>
    </row>
    <row r="432" spans="1:82" ht="15" x14ac:dyDescent="0.25">
      <c r="A432" s="279">
        <v>706764</v>
      </c>
      <c r="B432" s="280" t="s">
        <v>1148</v>
      </c>
      <c r="C432" s="280" t="s">
        <v>111</v>
      </c>
      <c r="D432" s="280" t="s">
        <v>1375</v>
      </c>
      <c r="E432" s="280" t="s">
        <v>240</v>
      </c>
      <c r="F432" s="282"/>
      <c r="G432" s="280" t="s">
        <v>240</v>
      </c>
      <c r="H432" s="280" t="s">
        <v>240</v>
      </c>
      <c r="I432" s="280" t="s">
        <v>261</v>
      </c>
      <c r="J432" s="280" t="s">
        <v>240</v>
      </c>
      <c r="K432" s="282"/>
      <c r="L432" s="280" t="s">
        <v>240</v>
      </c>
      <c r="M432" s="280" t="s">
        <v>240</v>
      </c>
      <c r="N432" s="280" t="s">
        <v>240</v>
      </c>
      <c r="O432" s="280" t="str">
        <f>IFERROR(VLOOKUP(A432,'[1]معالجة التسجيل'!A$2:CW$514,101,0),"")</f>
        <v/>
      </c>
      <c r="P432" s="280"/>
      <c r="Q432" s="282">
        <v>0</v>
      </c>
      <c r="R432" s="282"/>
      <c r="S432" s="280" t="s">
        <v>240</v>
      </c>
      <c r="T432" s="280" t="s">
        <v>240</v>
      </c>
      <c r="U432" s="280" t="s">
        <v>240</v>
      </c>
      <c r="V432" s="280" t="s">
        <v>240</v>
      </c>
      <c r="W432" s="280" t="s">
        <v>240</v>
      </c>
      <c r="X432" s="280" t="s">
        <v>240</v>
      </c>
      <c r="Y432" s="280" t="s">
        <v>240</v>
      </c>
      <c r="Z432" s="280" t="s">
        <v>240</v>
      </c>
      <c r="AA432" s="280" t="s">
        <v>2044</v>
      </c>
      <c r="AB432" s="280" t="s">
        <v>2044</v>
      </c>
      <c r="AC432" s="280" t="s">
        <v>2044</v>
      </c>
      <c r="AD432" s="280" t="s">
        <v>240</v>
      </c>
      <c r="AE432" s="280" t="str">
        <f>IFERROR(VLOOKUP(A432,ورقة4!A$1:AZ$2000,51,0),"")</f>
        <v>م</v>
      </c>
      <c r="AF432" s="280" t="s">
        <v>2044</v>
      </c>
      <c r="AG432" s="280" t="s">
        <v>261</v>
      </c>
      <c r="AH432" s="280" t="s">
        <v>5190</v>
      </c>
      <c r="AI432" s="280" t="s">
        <v>240</v>
      </c>
      <c r="AJ432" s="279">
        <v>706764</v>
      </c>
      <c r="AP432" s="223"/>
      <c r="AQ432" s="224"/>
      <c r="AR432" s="224"/>
      <c r="AS432" s="224"/>
      <c r="AT432" s="224"/>
      <c r="AU432" s="227"/>
      <c r="AV432" s="224"/>
      <c r="AW432" s="224"/>
      <c r="AX432" s="224"/>
      <c r="AY432" s="224"/>
      <c r="AZ432" s="227"/>
      <c r="BA432" s="224"/>
      <c r="BB432" s="224"/>
      <c r="BC432" s="224"/>
      <c r="BD432" s="224"/>
      <c r="BE432" s="224"/>
      <c r="BF432" s="227"/>
      <c r="BG432" s="224"/>
      <c r="BH432" s="224"/>
      <c r="BI432" s="224"/>
      <c r="BJ432" s="224"/>
      <c r="BK432" s="224"/>
      <c r="BL432" s="224"/>
      <c r="BM432" s="224"/>
      <c r="BN432" s="224"/>
      <c r="BO432" s="224"/>
      <c r="BP432" s="224"/>
      <c r="BQ432" s="224"/>
      <c r="BR432" s="224"/>
      <c r="BS432" s="228"/>
      <c r="BT432" s="224"/>
      <c r="BU432" s="229"/>
      <c r="BV432" s="223"/>
      <c r="BW432" s="224"/>
      <c r="BX432" s="224"/>
      <c r="BY432" s="224"/>
      <c r="BZ432"/>
      <c r="CA432" s="229"/>
      <c r="CB432"/>
      <c r="CC432"/>
      <c r="CD432"/>
    </row>
    <row r="433" spans="1:82" ht="30" x14ac:dyDescent="0.25">
      <c r="A433" s="279">
        <v>706765</v>
      </c>
      <c r="B433" s="280" t="s">
        <v>630</v>
      </c>
      <c r="C433" s="280" t="s">
        <v>67</v>
      </c>
      <c r="D433" s="280" t="s">
        <v>1875</v>
      </c>
      <c r="E433" s="280" t="s">
        <v>240</v>
      </c>
      <c r="F433" s="282"/>
      <c r="G433" s="280" t="s">
        <v>240</v>
      </c>
      <c r="H433" s="280" t="s">
        <v>240</v>
      </c>
      <c r="I433" s="280" t="s">
        <v>261</v>
      </c>
      <c r="J433" s="280" t="s">
        <v>240</v>
      </c>
      <c r="K433" s="282"/>
      <c r="L433" s="280" t="s">
        <v>240</v>
      </c>
      <c r="M433" s="280" t="s">
        <v>240</v>
      </c>
      <c r="N433" s="280" t="s">
        <v>240</v>
      </c>
      <c r="O433" s="280" t="str">
        <f>IFERROR(VLOOKUP(A433,'[1]معالجة التسجيل'!A$2:CW$514,101,0),"")</f>
        <v/>
      </c>
      <c r="P433" s="280"/>
      <c r="Q433" s="282">
        <v>0</v>
      </c>
      <c r="R433" s="282"/>
      <c r="S433" s="280" t="s">
        <v>240</v>
      </c>
      <c r="T433" s="280" t="s">
        <v>240</v>
      </c>
      <c r="U433" s="280" t="s">
        <v>240</v>
      </c>
      <c r="V433" s="280" t="s">
        <v>240</v>
      </c>
      <c r="W433" s="280" t="s">
        <v>240</v>
      </c>
      <c r="X433" s="280" t="s">
        <v>240</v>
      </c>
      <c r="Y433" s="280" t="s">
        <v>240</v>
      </c>
      <c r="Z433" s="280" t="s">
        <v>240</v>
      </c>
      <c r="AA433" s="280" t="s">
        <v>2044</v>
      </c>
      <c r="AB433" s="280" t="s">
        <v>2044</v>
      </c>
      <c r="AC433" s="280" t="s">
        <v>2044</v>
      </c>
      <c r="AD433" s="280" t="s">
        <v>240</v>
      </c>
      <c r="AE433" s="280" t="str">
        <f>IFERROR(VLOOKUP(A433,ورقة4!A$1:AZ$2000,51,0),"")</f>
        <v>م</v>
      </c>
      <c r="AF433" s="280" t="s">
        <v>2044</v>
      </c>
      <c r="AG433" s="280" t="s">
        <v>261</v>
      </c>
      <c r="AH433" s="280" t="s">
        <v>5190</v>
      </c>
      <c r="AI433" s="280" t="s">
        <v>240</v>
      </c>
      <c r="AJ433" s="279">
        <v>706765</v>
      </c>
      <c r="AP433" s="223"/>
      <c r="AQ433" s="224"/>
      <c r="AR433" s="224"/>
      <c r="AS433" s="224"/>
      <c r="AT433" s="224"/>
      <c r="AU433" s="227"/>
      <c r="AV433" s="224"/>
      <c r="AW433" s="224"/>
      <c r="AX433" s="224"/>
      <c r="AY433" s="224"/>
      <c r="AZ433" s="227"/>
      <c r="BA433" s="224"/>
      <c r="BB433" s="224"/>
      <c r="BC433" s="224"/>
      <c r="BD433" s="224"/>
      <c r="BE433" s="224"/>
      <c r="BF433" s="227"/>
      <c r="BG433" s="224"/>
      <c r="BH433" s="224"/>
      <c r="BI433" s="224"/>
      <c r="BJ433" s="224"/>
      <c r="BK433" s="224"/>
      <c r="BL433" s="224"/>
      <c r="BM433" s="224"/>
      <c r="BN433" s="224"/>
      <c r="BO433" s="224"/>
      <c r="BP433" s="224"/>
      <c r="BQ433" s="224"/>
      <c r="BR433" s="224"/>
      <c r="BS433" s="228"/>
      <c r="BT433" s="224"/>
      <c r="BU433" s="229"/>
      <c r="BV433" s="223"/>
      <c r="BW433" s="224"/>
      <c r="BX433" s="224"/>
      <c r="BY433" s="224"/>
      <c r="BZ433"/>
      <c r="CA433" s="229"/>
      <c r="CB433"/>
      <c r="CC433"/>
      <c r="CD433"/>
    </row>
    <row r="434" spans="1:82" ht="30" x14ac:dyDescent="0.25">
      <c r="A434" s="279">
        <v>706766</v>
      </c>
      <c r="B434" s="280" t="s">
        <v>1149</v>
      </c>
      <c r="C434" s="280" t="s">
        <v>282</v>
      </c>
      <c r="D434" s="280" t="s">
        <v>1702</v>
      </c>
      <c r="E434" s="280" t="s">
        <v>240</v>
      </c>
      <c r="F434" s="288"/>
      <c r="G434" s="280" t="s">
        <v>240</v>
      </c>
      <c r="H434" s="280" t="s">
        <v>240</v>
      </c>
      <c r="I434" s="280" t="s">
        <v>261</v>
      </c>
      <c r="J434" s="280" t="s">
        <v>240</v>
      </c>
      <c r="K434" s="288"/>
      <c r="L434" s="280" t="s">
        <v>240</v>
      </c>
      <c r="M434" s="280" t="s">
        <v>240</v>
      </c>
      <c r="N434" s="280" t="s">
        <v>240</v>
      </c>
      <c r="O434" s="280" t="str">
        <f>IFERROR(VLOOKUP(A434,'[1]معالجة التسجيل'!A$2:CW$514,101,0),"")</f>
        <v/>
      </c>
      <c r="P434" s="280"/>
      <c r="Q434" s="282">
        <v>0</v>
      </c>
      <c r="R434" s="288"/>
      <c r="S434" s="280" t="s">
        <v>240</v>
      </c>
      <c r="T434" s="280" t="s">
        <v>240</v>
      </c>
      <c r="U434" s="280" t="s">
        <v>240</v>
      </c>
      <c r="V434" s="280" t="s">
        <v>240</v>
      </c>
      <c r="W434" s="280" t="s">
        <v>240</v>
      </c>
      <c r="X434" s="280" t="s">
        <v>240</v>
      </c>
      <c r="Y434" s="280" t="s">
        <v>240</v>
      </c>
      <c r="Z434" s="280" t="s">
        <v>240</v>
      </c>
      <c r="AA434" s="280" t="s">
        <v>2044</v>
      </c>
      <c r="AB434" s="280" t="s">
        <v>2044</v>
      </c>
      <c r="AC434" s="280" t="s">
        <v>2044</v>
      </c>
      <c r="AD434" s="280" t="s">
        <v>240</v>
      </c>
      <c r="AE434" s="280" t="str">
        <f>IFERROR(VLOOKUP(A434,ورقة4!A$1:AZ$2000,51,0),"")</f>
        <v>م</v>
      </c>
      <c r="AF434" s="280" t="s">
        <v>2044</v>
      </c>
      <c r="AG434" s="280" t="s">
        <v>261</v>
      </c>
      <c r="AH434" s="280" t="s">
        <v>5190</v>
      </c>
      <c r="AI434" s="280" t="s">
        <v>240</v>
      </c>
      <c r="AJ434" s="279">
        <v>706766</v>
      </c>
      <c r="AP434" s="223"/>
      <c r="AQ434" s="224"/>
      <c r="AR434" s="224"/>
      <c r="AS434" s="224"/>
      <c r="AT434" s="224"/>
      <c r="AU434" s="227"/>
      <c r="AV434" s="224"/>
      <c r="AW434" s="224"/>
      <c r="AX434" s="224"/>
      <c r="AY434" s="224"/>
      <c r="AZ434" s="227"/>
      <c r="BA434" s="224"/>
      <c r="BB434" s="224"/>
      <c r="BC434" s="224"/>
      <c r="BD434" s="224"/>
      <c r="BE434" s="224"/>
      <c r="BF434" s="227"/>
      <c r="BG434" s="224"/>
      <c r="BH434" s="224"/>
      <c r="BI434" s="224"/>
      <c r="BJ434" s="224"/>
      <c r="BK434" s="224"/>
      <c r="BL434" s="224"/>
      <c r="BM434" s="224"/>
      <c r="BN434" s="224"/>
      <c r="BO434" s="224"/>
      <c r="BP434" s="224"/>
      <c r="BQ434" s="224"/>
      <c r="BR434" s="224"/>
      <c r="BS434" s="228"/>
      <c r="BT434" s="224"/>
      <c r="BU434" s="229"/>
      <c r="BV434" s="223"/>
      <c r="BW434" s="224"/>
      <c r="BX434" s="224"/>
      <c r="BY434" s="224"/>
      <c r="BZ434"/>
      <c r="CA434" s="229"/>
      <c r="CB434"/>
      <c r="CC434"/>
      <c r="CD434"/>
    </row>
    <row r="435" spans="1:82" ht="30" x14ac:dyDescent="0.25">
      <c r="A435" s="279">
        <v>706767</v>
      </c>
      <c r="B435" s="280" t="s">
        <v>842</v>
      </c>
      <c r="C435" s="280" t="s">
        <v>740</v>
      </c>
      <c r="D435" s="280" t="s">
        <v>1876</v>
      </c>
      <c r="E435" s="280" t="s">
        <v>240</v>
      </c>
      <c r="F435" s="288"/>
      <c r="G435" s="280" t="s">
        <v>240</v>
      </c>
      <c r="H435" s="280" t="s">
        <v>240</v>
      </c>
      <c r="I435" s="280" t="s">
        <v>261</v>
      </c>
      <c r="J435" s="280" t="s">
        <v>240</v>
      </c>
      <c r="K435" s="288"/>
      <c r="L435" s="280" t="s">
        <v>240</v>
      </c>
      <c r="M435" s="280" t="s">
        <v>240</v>
      </c>
      <c r="N435" s="280" t="s">
        <v>240</v>
      </c>
      <c r="O435" s="280" t="str">
        <f>IFERROR(VLOOKUP(A435,'[1]معالجة التسجيل'!A$2:CW$514,101,0),"")</f>
        <v/>
      </c>
      <c r="P435" s="280"/>
      <c r="Q435" s="282">
        <v>0</v>
      </c>
      <c r="R435" s="288"/>
      <c r="S435" s="280" t="s">
        <v>240</v>
      </c>
      <c r="T435" s="280" t="s">
        <v>240</v>
      </c>
      <c r="U435" s="280" t="s">
        <v>240</v>
      </c>
      <c r="V435" s="280" t="s">
        <v>240</v>
      </c>
      <c r="W435" s="280" t="s">
        <v>240</v>
      </c>
      <c r="X435" s="280" t="s">
        <v>240</v>
      </c>
      <c r="Y435" s="280" t="s">
        <v>240</v>
      </c>
      <c r="Z435" s="280" t="s">
        <v>240</v>
      </c>
      <c r="AA435" s="280" t="s">
        <v>2044</v>
      </c>
      <c r="AB435" s="280" t="s">
        <v>2044</v>
      </c>
      <c r="AC435" s="280" t="s">
        <v>2044</v>
      </c>
      <c r="AD435" s="280" t="s">
        <v>240</v>
      </c>
      <c r="AE435" s="280" t="str">
        <f>IFERROR(VLOOKUP(A435,ورقة4!A$1:AZ$2000,51,0),"")</f>
        <v>م</v>
      </c>
      <c r="AF435" s="280" t="s">
        <v>2044</v>
      </c>
      <c r="AG435" s="280" t="s">
        <v>261</v>
      </c>
      <c r="AH435" s="280" t="s">
        <v>5190</v>
      </c>
      <c r="AI435" s="280" t="s">
        <v>240</v>
      </c>
      <c r="AJ435" s="279">
        <v>706767</v>
      </c>
      <c r="AP435" s="223"/>
      <c r="AQ435" s="224"/>
      <c r="AR435" s="224"/>
      <c r="AS435" s="224"/>
      <c r="AT435" s="224"/>
      <c r="AU435" s="225"/>
      <c r="AV435" s="224"/>
      <c r="AW435" s="224"/>
      <c r="AX435" s="224"/>
      <c r="AY435" s="224"/>
      <c r="AZ435" s="226"/>
      <c r="BA435" s="224"/>
      <c r="BB435" s="219"/>
      <c r="BC435" s="219"/>
      <c r="BD435" s="224"/>
      <c r="BE435" s="224"/>
      <c r="BF435" s="227"/>
      <c r="BG435" s="223"/>
      <c r="BH435" s="224"/>
      <c r="BI435" s="224"/>
      <c r="BJ435" s="224"/>
      <c r="BK435" s="224"/>
      <c r="BL435" s="223"/>
      <c r="BM435" s="224"/>
      <c r="BN435" s="223"/>
      <c r="BO435" s="223"/>
      <c r="BP435" s="223"/>
      <c r="BQ435" s="223"/>
      <c r="BR435" s="223"/>
      <c r="BS435" s="224"/>
      <c r="BT435" s="219"/>
      <c r="BU435" s="229"/>
      <c r="BV435" s="219"/>
      <c r="BW435" s="219"/>
      <c r="BX435" s="224"/>
      <c r="BY435" s="224"/>
      <c r="BZ435" s="230"/>
      <c r="CA435" s="229"/>
      <c r="CB435" s="230"/>
      <c r="CC435" s="230"/>
      <c r="CD435" s="230"/>
    </row>
    <row r="436" spans="1:82" ht="30" x14ac:dyDescent="0.25">
      <c r="A436" s="279">
        <v>706768</v>
      </c>
      <c r="B436" s="280" t="s">
        <v>660</v>
      </c>
      <c r="C436" s="280" t="s">
        <v>63</v>
      </c>
      <c r="D436" s="280" t="s">
        <v>1877</v>
      </c>
      <c r="E436" s="280" t="s">
        <v>240</v>
      </c>
      <c r="F436" s="282"/>
      <c r="G436" s="280" t="s">
        <v>240</v>
      </c>
      <c r="H436" s="280" t="s">
        <v>240</v>
      </c>
      <c r="I436" s="280" t="s">
        <v>261</v>
      </c>
      <c r="J436" s="280" t="s">
        <v>240</v>
      </c>
      <c r="K436" s="282"/>
      <c r="L436" s="280" t="s">
        <v>240</v>
      </c>
      <c r="M436" s="280" t="s">
        <v>240</v>
      </c>
      <c r="N436" s="280" t="s">
        <v>240</v>
      </c>
      <c r="O436" s="280" t="str">
        <f>IFERROR(VLOOKUP(A436,'[1]معالجة التسجيل'!A$2:CW$514,101,0),"")</f>
        <v/>
      </c>
      <c r="P436" s="280"/>
      <c r="Q436" s="282">
        <v>0</v>
      </c>
      <c r="R436" s="282"/>
      <c r="S436" s="280" t="s">
        <v>240</v>
      </c>
      <c r="T436" s="280" t="s">
        <v>240</v>
      </c>
      <c r="U436" s="280" t="s">
        <v>240</v>
      </c>
      <c r="V436" s="280" t="s">
        <v>240</v>
      </c>
      <c r="W436" s="280" t="s">
        <v>240</v>
      </c>
      <c r="X436" s="280" t="s">
        <v>240</v>
      </c>
      <c r="Y436" s="280" t="s">
        <v>240</v>
      </c>
      <c r="Z436" s="280" t="s">
        <v>240</v>
      </c>
      <c r="AA436" s="280" t="s">
        <v>2044</v>
      </c>
      <c r="AB436" s="280" t="s">
        <v>2044</v>
      </c>
      <c r="AC436" s="280" t="s">
        <v>2044</v>
      </c>
      <c r="AD436" s="280" t="s">
        <v>240</v>
      </c>
      <c r="AE436" s="280" t="str">
        <f>IFERROR(VLOOKUP(A436,ورقة4!A$1:AZ$2000,51,0),"")</f>
        <v>م</v>
      </c>
      <c r="AF436" s="280" t="s">
        <v>2044</v>
      </c>
      <c r="AG436" s="280" t="s">
        <v>261</v>
      </c>
      <c r="AH436" s="280" t="s">
        <v>5190</v>
      </c>
      <c r="AI436" s="280" t="s">
        <v>240</v>
      </c>
      <c r="AJ436" s="279">
        <v>706768</v>
      </c>
      <c r="AP436" s="223"/>
      <c r="AQ436" s="224"/>
      <c r="AR436" s="224"/>
      <c r="AS436" s="224"/>
      <c r="AT436" s="224"/>
      <c r="AU436" s="227"/>
      <c r="AV436" s="224"/>
      <c r="AW436" s="224"/>
      <c r="AX436" s="224"/>
      <c r="AY436" s="224"/>
      <c r="AZ436" s="227"/>
      <c r="BA436" s="224"/>
      <c r="BB436" s="224"/>
      <c r="BC436" s="224"/>
      <c r="BD436" s="224"/>
      <c r="BE436" s="224"/>
      <c r="BF436" s="227"/>
      <c r="BG436" s="224"/>
      <c r="BH436" s="224"/>
      <c r="BI436" s="224"/>
      <c r="BJ436" s="224"/>
      <c r="BK436" s="224"/>
      <c r="BL436" s="224"/>
      <c r="BM436" s="224"/>
      <c r="BN436" s="224"/>
      <c r="BO436" s="224"/>
      <c r="BP436" s="224"/>
      <c r="BQ436" s="224"/>
      <c r="BR436" s="224"/>
      <c r="BS436" s="228"/>
      <c r="BT436" s="224"/>
      <c r="BU436" s="229"/>
      <c r="BV436" s="223"/>
      <c r="BW436" s="224"/>
      <c r="BX436" s="224"/>
      <c r="BY436" s="224"/>
      <c r="BZ436"/>
      <c r="CA436" s="229"/>
      <c r="CB436"/>
      <c r="CC436"/>
      <c r="CD436"/>
    </row>
    <row r="437" spans="1:82" ht="30" x14ac:dyDescent="0.25">
      <c r="A437" s="279">
        <v>706769</v>
      </c>
      <c r="B437" s="280" t="s">
        <v>576</v>
      </c>
      <c r="C437" s="280" t="s">
        <v>100</v>
      </c>
      <c r="D437" s="280" t="s">
        <v>1302</v>
      </c>
      <c r="E437" s="280" t="s">
        <v>183</v>
      </c>
      <c r="F437" s="281">
        <v>28834</v>
      </c>
      <c r="G437" s="280" t="s">
        <v>2518</v>
      </c>
      <c r="H437" s="280" t="s">
        <v>1290</v>
      </c>
      <c r="I437" s="280" t="s">
        <v>261</v>
      </c>
      <c r="J437" s="280" t="s">
        <v>216</v>
      </c>
      <c r="K437" s="279">
        <v>1997</v>
      </c>
      <c r="L437" s="280" t="s">
        <v>224</v>
      </c>
      <c r="M437" s="280" t="s">
        <v>240</v>
      </c>
      <c r="N437" s="280" t="s">
        <v>240</v>
      </c>
      <c r="O437" s="280" t="str">
        <f>IFERROR(VLOOKUP(A437,'[1]معالجة التسجيل'!A$2:CW$514,101,0),"")</f>
        <v/>
      </c>
      <c r="P437" s="280"/>
      <c r="Q437" s="282">
        <v>0</v>
      </c>
      <c r="R437" s="282"/>
      <c r="S437" s="280" t="s">
        <v>2583</v>
      </c>
      <c r="T437" s="280" t="s">
        <v>2584</v>
      </c>
      <c r="U437" s="280" t="s">
        <v>2585</v>
      </c>
      <c r="V437" s="280" t="s">
        <v>2586</v>
      </c>
      <c r="W437" s="280" t="s">
        <v>240</v>
      </c>
      <c r="X437" s="280" t="s">
        <v>240</v>
      </c>
      <c r="Y437" s="280" t="s">
        <v>240</v>
      </c>
      <c r="Z437" s="280" t="s">
        <v>240</v>
      </c>
      <c r="AA437" s="280" t="s">
        <v>240</v>
      </c>
      <c r="AB437" s="280" t="s">
        <v>2044</v>
      </c>
      <c r="AC437" s="280" t="s">
        <v>2044</v>
      </c>
      <c r="AD437" s="280" t="s">
        <v>240</v>
      </c>
      <c r="AE437" s="280" t="str">
        <f>IFERROR(VLOOKUP(A437,ورقة4!A$1:AZ$2000,51,0),"")</f>
        <v>م</v>
      </c>
      <c r="AF437" s="280" t="s">
        <v>2044</v>
      </c>
      <c r="AG437" s="280" t="s">
        <v>261</v>
      </c>
      <c r="AH437" s="280" t="s">
        <v>5190</v>
      </c>
      <c r="AI437" s="280" t="s">
        <v>240</v>
      </c>
      <c r="AJ437" s="279">
        <v>706769</v>
      </c>
      <c r="AP437" s="223"/>
      <c r="AQ437" s="224"/>
      <c r="AR437" s="224"/>
      <c r="AS437" s="224"/>
      <c r="AT437" s="224"/>
      <c r="AU437" s="227"/>
      <c r="AV437" s="224"/>
      <c r="AW437" s="224"/>
      <c r="AX437" s="224"/>
      <c r="AY437" s="224"/>
      <c r="AZ437" s="227"/>
      <c r="BA437" s="224"/>
      <c r="BB437" s="224"/>
      <c r="BC437" s="224"/>
      <c r="BD437" s="224"/>
      <c r="BE437" s="224"/>
      <c r="BF437" s="227"/>
      <c r="BG437" s="224"/>
      <c r="BH437" s="224"/>
      <c r="BI437" s="224"/>
      <c r="BJ437" s="224"/>
      <c r="BK437" s="224"/>
      <c r="BL437" s="224"/>
      <c r="BM437" s="224"/>
      <c r="BN437" s="224"/>
      <c r="BO437" s="224"/>
      <c r="BP437" s="224"/>
      <c r="BQ437" s="224"/>
      <c r="BR437" s="224"/>
      <c r="BS437" s="228"/>
      <c r="BT437" s="224"/>
      <c r="BU437" s="229"/>
      <c r="BV437" s="223"/>
      <c r="BW437" s="224"/>
      <c r="BX437" s="224"/>
      <c r="BY437" s="224"/>
      <c r="BZ437"/>
      <c r="CA437" s="229"/>
      <c r="CB437"/>
      <c r="CC437"/>
      <c r="CD437"/>
    </row>
    <row r="438" spans="1:82" ht="30" x14ac:dyDescent="0.25">
      <c r="A438" s="279">
        <v>706770</v>
      </c>
      <c r="B438" s="280" t="s">
        <v>571</v>
      </c>
      <c r="C438" s="280" t="s">
        <v>77</v>
      </c>
      <c r="D438" s="280" t="s">
        <v>1781</v>
      </c>
      <c r="E438" s="280" t="s">
        <v>184</v>
      </c>
      <c r="F438" s="281">
        <v>32822</v>
      </c>
      <c r="G438" s="280" t="s">
        <v>2513</v>
      </c>
      <c r="H438" s="280" t="s">
        <v>1290</v>
      </c>
      <c r="I438" s="280" t="s">
        <v>261</v>
      </c>
      <c r="J438" s="280" t="s">
        <v>216</v>
      </c>
      <c r="K438" s="279">
        <v>2007</v>
      </c>
      <c r="L438" s="280" t="s">
        <v>215</v>
      </c>
      <c r="M438" s="280" t="s">
        <v>240</v>
      </c>
      <c r="N438" s="280" t="s">
        <v>240</v>
      </c>
      <c r="O438" s="280" t="str">
        <f>IFERROR(VLOOKUP(A438,'[1]معالجة التسجيل'!A$2:CW$514,101,0),"")</f>
        <v/>
      </c>
      <c r="P438" s="280"/>
      <c r="Q438" s="282">
        <v>0</v>
      </c>
      <c r="R438" s="282"/>
      <c r="S438" s="280" t="s">
        <v>240</v>
      </c>
      <c r="T438" s="280" t="s">
        <v>240</v>
      </c>
      <c r="U438" s="280" t="s">
        <v>240</v>
      </c>
      <c r="V438" s="280" t="s">
        <v>240</v>
      </c>
      <c r="W438" s="280" t="s">
        <v>240</v>
      </c>
      <c r="X438" s="280" t="s">
        <v>240</v>
      </c>
      <c r="Y438" s="280" t="s">
        <v>240</v>
      </c>
      <c r="Z438" s="280" t="s">
        <v>240</v>
      </c>
      <c r="AA438" s="280" t="s">
        <v>240</v>
      </c>
      <c r="AB438" s="280" t="s">
        <v>240</v>
      </c>
      <c r="AC438" s="280" t="s">
        <v>2044</v>
      </c>
      <c r="AD438" s="280" t="s">
        <v>240</v>
      </c>
      <c r="AE438" s="280" t="str">
        <f>IFERROR(VLOOKUP(A438,ورقة4!A$1:AZ$2000,51,0),"")</f>
        <v>م</v>
      </c>
      <c r="AF438" s="280" t="s">
        <v>2044</v>
      </c>
      <c r="AG438" s="280" t="s">
        <v>261</v>
      </c>
      <c r="AH438" s="280" t="s">
        <v>240</v>
      </c>
      <c r="AI438" s="280" t="s">
        <v>240</v>
      </c>
      <c r="AJ438" s="279">
        <v>706770</v>
      </c>
      <c r="AP438" s="223"/>
      <c r="AQ438" s="224"/>
      <c r="AR438" s="224"/>
      <c r="AS438" s="224"/>
      <c r="AT438" s="224"/>
      <c r="AU438" s="227"/>
      <c r="AV438" s="224"/>
      <c r="AW438" s="224"/>
      <c r="AX438" s="224"/>
      <c r="AY438" s="224"/>
      <c r="AZ438" s="227"/>
      <c r="BA438" s="224"/>
      <c r="BB438" s="224"/>
      <c r="BC438" s="224"/>
      <c r="BD438" s="224"/>
      <c r="BE438" s="224"/>
      <c r="BF438" s="227"/>
      <c r="BG438" s="224"/>
      <c r="BH438" s="224"/>
      <c r="BI438" s="224"/>
      <c r="BJ438" s="224"/>
      <c r="BK438" s="224"/>
      <c r="BL438" s="224"/>
      <c r="BM438" s="224"/>
      <c r="BN438" s="224"/>
      <c r="BO438" s="224"/>
      <c r="BP438" s="224"/>
      <c r="BQ438" s="224"/>
      <c r="BR438" s="224"/>
      <c r="BS438" s="228"/>
      <c r="BT438" s="224"/>
      <c r="BU438" s="229"/>
      <c r="BV438" s="223"/>
      <c r="BW438" s="224"/>
      <c r="BX438" s="224"/>
      <c r="BY438" s="224"/>
      <c r="BZ438"/>
      <c r="CA438" s="229"/>
      <c r="CB438"/>
      <c r="CC438"/>
      <c r="CD438"/>
    </row>
    <row r="439" spans="1:82" ht="15" x14ac:dyDescent="0.25">
      <c r="A439" s="279">
        <v>706771</v>
      </c>
      <c r="B439" s="280" t="s">
        <v>1150</v>
      </c>
      <c r="C439" s="280" t="s">
        <v>388</v>
      </c>
      <c r="D439" s="280" t="s">
        <v>1322</v>
      </c>
      <c r="E439" s="280" t="s">
        <v>240</v>
      </c>
      <c r="F439" s="282"/>
      <c r="G439" s="280" t="s">
        <v>240</v>
      </c>
      <c r="H439" s="280" t="s">
        <v>240</v>
      </c>
      <c r="I439" s="280" t="s">
        <v>261</v>
      </c>
      <c r="J439" s="280" t="s">
        <v>240</v>
      </c>
      <c r="K439" s="282"/>
      <c r="L439" s="280" t="s">
        <v>240</v>
      </c>
      <c r="M439" s="280" t="s">
        <v>240</v>
      </c>
      <c r="N439" s="280" t="s">
        <v>240</v>
      </c>
      <c r="O439" s="280" t="str">
        <f>IFERROR(VLOOKUP(A439,'[1]معالجة التسجيل'!A$2:CW$514,101,0),"")</f>
        <v/>
      </c>
      <c r="P439" s="280"/>
      <c r="Q439" s="282">
        <v>0</v>
      </c>
      <c r="R439" s="282"/>
      <c r="S439" s="280" t="s">
        <v>240</v>
      </c>
      <c r="T439" s="280" t="s">
        <v>240</v>
      </c>
      <c r="U439" s="280" t="s">
        <v>240</v>
      </c>
      <c r="V439" s="280" t="s">
        <v>240</v>
      </c>
      <c r="W439" s="280" t="s">
        <v>240</v>
      </c>
      <c r="X439" s="280" t="s">
        <v>240</v>
      </c>
      <c r="Y439" s="280" t="s">
        <v>240</v>
      </c>
      <c r="Z439" s="280" t="s">
        <v>240</v>
      </c>
      <c r="AA439" s="280" t="s">
        <v>2044</v>
      </c>
      <c r="AB439" s="280" t="s">
        <v>2044</v>
      </c>
      <c r="AC439" s="280" t="s">
        <v>2044</v>
      </c>
      <c r="AD439" s="280" t="s">
        <v>240</v>
      </c>
      <c r="AE439" s="280" t="str">
        <f>IFERROR(VLOOKUP(A439,ورقة4!A$1:AZ$2000,51,0),"")</f>
        <v>م</v>
      </c>
      <c r="AF439" s="280" t="s">
        <v>2044</v>
      </c>
      <c r="AG439" s="280" t="s">
        <v>261</v>
      </c>
      <c r="AH439" s="280" t="s">
        <v>5190</v>
      </c>
      <c r="AI439" s="280" t="s">
        <v>240</v>
      </c>
      <c r="AJ439" s="279">
        <v>706771</v>
      </c>
      <c r="AP439" s="223"/>
      <c r="AQ439" s="224"/>
      <c r="AR439" s="224"/>
      <c r="AS439" s="224"/>
      <c r="AT439" s="224"/>
      <c r="AU439" s="232"/>
      <c r="AV439" s="224"/>
      <c r="AW439" s="224"/>
      <c r="AX439" s="224"/>
      <c r="AY439" s="224"/>
      <c r="AZ439" s="232"/>
      <c r="BA439" s="224"/>
      <c r="BB439" s="224"/>
      <c r="BC439" s="224"/>
      <c r="BD439" s="224"/>
      <c r="BE439" s="224"/>
      <c r="BF439" s="227"/>
      <c r="BG439" s="224"/>
      <c r="BH439" s="224"/>
      <c r="BI439" s="224"/>
      <c r="BJ439" s="224"/>
      <c r="BK439" s="224"/>
      <c r="BL439" s="224"/>
      <c r="BM439" s="224"/>
      <c r="BN439" s="224"/>
      <c r="BO439" s="224"/>
      <c r="BP439" s="224"/>
      <c r="BQ439" s="224"/>
      <c r="BR439" s="224"/>
      <c r="BS439" s="228"/>
      <c r="BT439" s="224"/>
      <c r="BU439" s="229"/>
      <c r="BV439" s="223"/>
      <c r="BW439" s="224"/>
      <c r="BX439" s="224"/>
      <c r="BY439" s="224"/>
      <c r="BZ439"/>
      <c r="CA439" s="229"/>
      <c r="CB439"/>
      <c r="CC439"/>
      <c r="CD439"/>
    </row>
    <row r="440" spans="1:82" ht="30" x14ac:dyDescent="0.25">
      <c r="A440" s="279">
        <v>706772</v>
      </c>
      <c r="B440" s="280" t="s">
        <v>599</v>
      </c>
      <c r="C440" s="280" t="s">
        <v>600</v>
      </c>
      <c r="D440" s="280" t="s">
        <v>1622</v>
      </c>
      <c r="E440" s="280" t="s">
        <v>183</v>
      </c>
      <c r="F440" s="281">
        <v>30634</v>
      </c>
      <c r="G440" s="280" t="s">
        <v>1741</v>
      </c>
      <c r="H440" s="280" t="s">
        <v>1290</v>
      </c>
      <c r="I440" s="280" t="s">
        <v>262</v>
      </c>
      <c r="J440" s="280" t="s">
        <v>216</v>
      </c>
      <c r="K440" s="279">
        <v>2007</v>
      </c>
      <c r="L440" s="280" t="s">
        <v>226</v>
      </c>
      <c r="M440" s="280" t="s">
        <v>240</v>
      </c>
      <c r="N440" s="280" t="s">
        <v>240</v>
      </c>
      <c r="O440" s="280"/>
      <c r="P440" s="280"/>
      <c r="Q440" s="282">
        <v>0</v>
      </c>
      <c r="R440" s="282"/>
      <c r="S440" s="280" t="s">
        <v>4037</v>
      </c>
      <c r="T440" s="280" t="s">
        <v>4038</v>
      </c>
      <c r="U440" s="280" t="s">
        <v>2556</v>
      </c>
      <c r="V440" s="280" t="s">
        <v>3998</v>
      </c>
      <c r="W440" s="280" t="s">
        <v>240</v>
      </c>
      <c r="X440" s="280" t="s">
        <v>240</v>
      </c>
      <c r="Y440" s="280" t="s">
        <v>240</v>
      </c>
      <c r="Z440" s="280" t="s">
        <v>240</v>
      </c>
      <c r="AA440" s="280" t="s">
        <v>240</v>
      </c>
      <c r="AB440" s="280" t="s">
        <v>240</v>
      </c>
      <c r="AC440" s="280" t="s">
        <v>240</v>
      </c>
      <c r="AD440" s="280" t="s">
        <v>240</v>
      </c>
      <c r="AE440" s="280"/>
      <c r="AF440" s="280" t="s">
        <v>240</v>
      </c>
      <c r="AG440" s="280" t="s">
        <v>468</v>
      </c>
      <c r="AH440" s="280" t="s">
        <v>240</v>
      </c>
      <c r="AI440" s="280" t="s">
        <v>5194</v>
      </c>
      <c r="AJ440" s="279">
        <v>706772</v>
      </c>
      <c r="AP440" s="223"/>
      <c r="AQ440" s="224"/>
      <c r="AR440" s="224"/>
      <c r="AS440" s="224"/>
      <c r="AT440" s="224"/>
      <c r="AU440" s="232"/>
      <c r="AV440" s="224"/>
      <c r="AW440" s="224"/>
      <c r="AX440" s="224"/>
      <c r="AY440" s="224"/>
      <c r="AZ440" s="227"/>
      <c r="BA440" s="224"/>
      <c r="BB440" s="224"/>
      <c r="BC440" s="224"/>
      <c r="BD440" s="224"/>
      <c r="BE440" s="224"/>
      <c r="BF440" s="227"/>
      <c r="BG440" s="224"/>
      <c r="BH440" s="224"/>
      <c r="BI440" s="224"/>
      <c r="BJ440" s="224"/>
      <c r="BK440" s="224"/>
      <c r="BL440" s="224"/>
      <c r="BM440" s="224"/>
      <c r="BN440" s="224"/>
      <c r="BO440" s="224"/>
      <c r="BP440" s="224"/>
      <c r="BQ440" s="224"/>
      <c r="BR440" s="224"/>
      <c r="BS440" s="228"/>
      <c r="BT440" s="224"/>
      <c r="BU440" s="229"/>
      <c r="BV440" s="223"/>
      <c r="BW440" s="224"/>
      <c r="BX440" s="224"/>
      <c r="BY440" s="224"/>
      <c r="BZ440"/>
      <c r="CA440" s="229"/>
      <c r="CB440"/>
      <c r="CC440"/>
      <c r="CD440"/>
    </row>
    <row r="441" spans="1:82" ht="30" x14ac:dyDescent="0.25">
      <c r="A441" s="279">
        <v>706773</v>
      </c>
      <c r="B441" s="280" t="s">
        <v>1151</v>
      </c>
      <c r="C441" s="280" t="s">
        <v>404</v>
      </c>
      <c r="D441" s="280" t="s">
        <v>1815</v>
      </c>
      <c r="E441" s="280" t="s">
        <v>184</v>
      </c>
      <c r="F441" s="281">
        <v>34895</v>
      </c>
      <c r="G441" s="280" t="s">
        <v>1816</v>
      </c>
      <c r="H441" s="280" t="s">
        <v>1290</v>
      </c>
      <c r="I441" s="280" t="s">
        <v>261</v>
      </c>
      <c r="J441" s="280" t="s">
        <v>216</v>
      </c>
      <c r="K441" s="279">
        <v>2014</v>
      </c>
      <c r="L441" s="280" t="s">
        <v>231</v>
      </c>
      <c r="M441" s="280" t="s">
        <v>240</v>
      </c>
      <c r="N441" s="280" t="s">
        <v>240</v>
      </c>
      <c r="O441" s="280" t="str">
        <f>IFERROR(VLOOKUP(A441,'[1]معالجة التسجيل'!A$2:CW$514,101,0),"")</f>
        <v/>
      </c>
      <c r="P441" s="280"/>
      <c r="Q441" s="282">
        <v>0</v>
      </c>
      <c r="R441" s="282"/>
      <c r="S441" s="280" t="s">
        <v>3089</v>
      </c>
      <c r="T441" s="280" t="s">
        <v>3090</v>
      </c>
      <c r="U441" s="280" t="s">
        <v>3091</v>
      </c>
      <c r="V441" s="280" t="s">
        <v>3092</v>
      </c>
      <c r="W441" s="280" t="s">
        <v>240</v>
      </c>
      <c r="X441" s="280" t="s">
        <v>240</v>
      </c>
      <c r="Y441" s="280" t="s">
        <v>240</v>
      </c>
      <c r="Z441" s="280" t="s">
        <v>240</v>
      </c>
      <c r="AA441" s="280" t="s">
        <v>240</v>
      </c>
      <c r="AB441" s="280" t="s">
        <v>240</v>
      </c>
      <c r="AC441" s="280" t="s">
        <v>2044</v>
      </c>
      <c r="AD441" s="280" t="s">
        <v>240</v>
      </c>
      <c r="AE441" s="280" t="str">
        <f>IFERROR(VLOOKUP(A441,ورقة4!A$1:AZ$2000,51,0),"")</f>
        <v>م</v>
      </c>
      <c r="AF441" s="280" t="s">
        <v>2044</v>
      </c>
      <c r="AG441" s="280" t="s">
        <v>261</v>
      </c>
      <c r="AH441" s="280" t="s">
        <v>240</v>
      </c>
      <c r="AI441" s="280" t="s">
        <v>240</v>
      </c>
      <c r="AJ441" s="279">
        <v>706773</v>
      </c>
      <c r="AP441" s="223"/>
      <c r="AQ441" s="224"/>
      <c r="AR441" s="224"/>
      <c r="AS441" s="224"/>
      <c r="AT441" s="224"/>
      <c r="AU441" s="225"/>
      <c r="AV441" s="224"/>
      <c r="AW441" s="224"/>
      <c r="AX441" s="224"/>
      <c r="AY441" s="224"/>
      <c r="AZ441" s="226"/>
      <c r="BA441" s="224"/>
      <c r="BB441" s="224"/>
      <c r="BC441" s="224"/>
      <c r="BD441" s="224"/>
      <c r="BE441" s="224"/>
      <c r="BF441" s="227"/>
      <c r="BG441" s="224"/>
      <c r="BH441" s="224"/>
      <c r="BI441" s="224"/>
      <c r="BJ441" s="224"/>
      <c r="BK441" s="224"/>
      <c r="BL441" s="224"/>
      <c r="BM441" s="224"/>
      <c r="BN441" s="224"/>
      <c r="BO441" s="224"/>
      <c r="BP441" s="224"/>
      <c r="BQ441" s="224"/>
      <c r="BR441" s="224"/>
      <c r="BS441" s="228"/>
      <c r="BT441" s="224"/>
      <c r="BU441" s="229"/>
      <c r="BV441" s="223"/>
      <c r="BW441" s="224"/>
      <c r="BX441" s="224"/>
      <c r="BY441" s="224"/>
      <c r="BZ441"/>
      <c r="CA441" s="229"/>
      <c r="CB441"/>
      <c r="CC441"/>
      <c r="CD441"/>
    </row>
    <row r="442" spans="1:82" ht="15" x14ac:dyDescent="0.25">
      <c r="A442" s="279">
        <v>706774</v>
      </c>
      <c r="B442" s="280" t="s">
        <v>1152</v>
      </c>
      <c r="C442" s="280" t="s">
        <v>75</v>
      </c>
      <c r="D442" s="280" t="s">
        <v>1382</v>
      </c>
      <c r="E442" s="280" t="s">
        <v>240</v>
      </c>
      <c r="F442" s="288"/>
      <c r="G442" s="280" t="s">
        <v>240</v>
      </c>
      <c r="H442" s="280" t="s">
        <v>240</v>
      </c>
      <c r="I442" s="280" t="s">
        <v>261</v>
      </c>
      <c r="J442" s="280" t="s">
        <v>240</v>
      </c>
      <c r="K442" s="288"/>
      <c r="L442" s="280" t="s">
        <v>240</v>
      </c>
      <c r="M442" s="280" t="s">
        <v>240</v>
      </c>
      <c r="N442" s="280" t="s">
        <v>240</v>
      </c>
      <c r="O442" s="280" t="str">
        <f>IFERROR(VLOOKUP(A442,'[1]معالجة التسجيل'!A$2:CW$514,101,0),"")</f>
        <v/>
      </c>
      <c r="P442" s="280"/>
      <c r="Q442" s="282">
        <v>0</v>
      </c>
      <c r="R442" s="282"/>
      <c r="S442" s="280" t="s">
        <v>240</v>
      </c>
      <c r="T442" s="280" t="s">
        <v>240</v>
      </c>
      <c r="U442" s="280" t="s">
        <v>240</v>
      </c>
      <c r="V442" s="280" t="s">
        <v>240</v>
      </c>
      <c r="W442" s="280" t="s">
        <v>240</v>
      </c>
      <c r="X442" s="280" t="s">
        <v>240</v>
      </c>
      <c r="Y442" s="280" t="s">
        <v>240</v>
      </c>
      <c r="Z442" s="280" t="s">
        <v>240</v>
      </c>
      <c r="AA442" s="280" t="s">
        <v>2044</v>
      </c>
      <c r="AB442" s="280" t="s">
        <v>2044</v>
      </c>
      <c r="AC442" s="280" t="s">
        <v>2044</v>
      </c>
      <c r="AD442" s="280" t="s">
        <v>240</v>
      </c>
      <c r="AE442" s="280" t="str">
        <f>IFERROR(VLOOKUP(A442,ورقة4!A$1:AZ$2000,51,0),"")</f>
        <v>م</v>
      </c>
      <c r="AF442" s="280" t="s">
        <v>2044</v>
      </c>
      <c r="AG442" s="280" t="s">
        <v>261</v>
      </c>
      <c r="AH442" s="280" t="s">
        <v>5190</v>
      </c>
      <c r="AI442" s="280" t="s">
        <v>240</v>
      </c>
      <c r="AJ442" s="279">
        <v>706774</v>
      </c>
      <c r="AP442" s="223"/>
      <c r="AQ442" s="224"/>
      <c r="AR442" s="224"/>
      <c r="AS442" s="224"/>
      <c r="AT442" s="224"/>
      <c r="AU442" s="232"/>
      <c r="AV442" s="224"/>
      <c r="AW442" s="224"/>
      <c r="AX442" s="224"/>
      <c r="AY442" s="224"/>
      <c r="AZ442" s="232"/>
      <c r="BA442" s="224"/>
      <c r="BB442" s="224"/>
      <c r="BC442" s="224"/>
      <c r="BD442" s="224"/>
      <c r="BE442" s="224"/>
      <c r="BF442" s="227"/>
      <c r="BG442" s="224"/>
      <c r="BH442" s="224"/>
      <c r="BI442" s="224"/>
      <c r="BJ442" s="224"/>
      <c r="BK442" s="224"/>
      <c r="BL442" s="224"/>
      <c r="BM442" s="224"/>
      <c r="BN442" s="224"/>
      <c r="BO442" s="224"/>
      <c r="BP442" s="224"/>
      <c r="BQ442" s="224"/>
      <c r="BR442" s="224"/>
      <c r="BS442" s="228"/>
      <c r="BT442" s="224"/>
      <c r="BU442" s="229"/>
      <c r="BV442" s="223"/>
      <c r="BW442" s="224"/>
      <c r="BX442" s="224"/>
      <c r="BY442" s="224"/>
      <c r="BZ442"/>
      <c r="CA442" s="229"/>
      <c r="CB442"/>
      <c r="CC442"/>
      <c r="CD442"/>
    </row>
    <row r="443" spans="1:82" ht="15" x14ac:dyDescent="0.25">
      <c r="A443" s="279">
        <v>706775</v>
      </c>
      <c r="B443" s="280" t="s">
        <v>1153</v>
      </c>
      <c r="C443" s="280" t="s">
        <v>146</v>
      </c>
      <c r="D443" s="280" t="s">
        <v>1319</v>
      </c>
      <c r="E443" s="280" t="s">
        <v>240</v>
      </c>
      <c r="F443" s="282"/>
      <c r="G443" s="280" t="s">
        <v>240</v>
      </c>
      <c r="H443" s="280" t="s">
        <v>240</v>
      </c>
      <c r="I443" s="280" t="s">
        <v>261</v>
      </c>
      <c r="J443" s="280" t="s">
        <v>240</v>
      </c>
      <c r="K443" s="282"/>
      <c r="L443" s="280" t="s">
        <v>240</v>
      </c>
      <c r="M443" s="280" t="s">
        <v>240</v>
      </c>
      <c r="N443" s="280" t="s">
        <v>240</v>
      </c>
      <c r="O443" s="280" t="str">
        <f>IFERROR(VLOOKUP(A443,'[1]معالجة التسجيل'!A$2:CW$514,101,0),"")</f>
        <v/>
      </c>
      <c r="P443" s="280"/>
      <c r="Q443" s="282">
        <v>0</v>
      </c>
      <c r="R443" s="282"/>
      <c r="S443" s="280" t="s">
        <v>240</v>
      </c>
      <c r="T443" s="280" t="s">
        <v>240</v>
      </c>
      <c r="U443" s="280" t="s">
        <v>240</v>
      </c>
      <c r="V443" s="280" t="s">
        <v>240</v>
      </c>
      <c r="W443" s="280" t="s">
        <v>240</v>
      </c>
      <c r="X443" s="280" t="s">
        <v>240</v>
      </c>
      <c r="Y443" s="280" t="s">
        <v>240</v>
      </c>
      <c r="Z443" s="280" t="s">
        <v>240</v>
      </c>
      <c r="AA443" s="280" t="s">
        <v>2044</v>
      </c>
      <c r="AB443" s="280" t="s">
        <v>2044</v>
      </c>
      <c r="AC443" s="280" t="s">
        <v>2044</v>
      </c>
      <c r="AD443" s="280" t="s">
        <v>240</v>
      </c>
      <c r="AE443" s="280" t="str">
        <f>IFERROR(VLOOKUP(A443,ورقة4!A$1:AZ$2000,51,0),"")</f>
        <v>م</v>
      </c>
      <c r="AF443" s="280" t="s">
        <v>2044</v>
      </c>
      <c r="AG443" s="280" t="s">
        <v>261</v>
      </c>
      <c r="AH443" s="280" t="s">
        <v>5190</v>
      </c>
      <c r="AI443" s="280" t="s">
        <v>240</v>
      </c>
      <c r="AJ443" s="279">
        <v>706775</v>
      </c>
      <c r="AP443" s="223"/>
      <c r="AQ443" s="224"/>
      <c r="AR443" s="224"/>
      <c r="AS443" s="224"/>
      <c r="AT443" s="224"/>
      <c r="AU443" s="227"/>
      <c r="AV443" s="224"/>
      <c r="AW443" s="224"/>
      <c r="AX443" s="224"/>
      <c r="AY443" s="224"/>
      <c r="AZ443" s="227"/>
      <c r="BA443" s="224"/>
      <c r="BB443" s="224"/>
      <c r="BC443" s="224"/>
      <c r="BD443" s="224"/>
      <c r="BE443" s="224"/>
      <c r="BF443" s="227"/>
      <c r="BG443" s="224"/>
      <c r="BH443" s="224"/>
      <c r="BI443" s="224"/>
      <c r="BJ443" s="224"/>
      <c r="BK443" s="224"/>
      <c r="BL443" s="224"/>
      <c r="BM443" s="224"/>
      <c r="BN443" s="224"/>
      <c r="BO443" s="224"/>
      <c r="BP443" s="224"/>
      <c r="BQ443" s="224"/>
      <c r="BR443" s="224"/>
      <c r="BS443" s="228"/>
      <c r="BT443" s="224"/>
      <c r="BU443" s="229"/>
      <c r="BV443" s="223"/>
      <c r="BW443" s="224"/>
      <c r="BX443" s="224"/>
      <c r="BY443" s="224"/>
      <c r="BZ443"/>
      <c r="CA443" s="229"/>
      <c r="CB443"/>
      <c r="CC443"/>
      <c r="CD443"/>
    </row>
    <row r="444" spans="1:82" ht="30" x14ac:dyDescent="0.25">
      <c r="A444" s="279">
        <v>706776</v>
      </c>
      <c r="B444" s="280" t="s">
        <v>661</v>
      </c>
      <c r="C444" s="280" t="s">
        <v>60</v>
      </c>
      <c r="D444" s="280" t="s">
        <v>1760</v>
      </c>
      <c r="E444" s="280" t="s">
        <v>240</v>
      </c>
      <c r="F444" s="288"/>
      <c r="G444" s="280" t="s">
        <v>240</v>
      </c>
      <c r="H444" s="280" t="s">
        <v>240</v>
      </c>
      <c r="I444" s="280" t="s">
        <v>261</v>
      </c>
      <c r="J444" s="280" t="s">
        <v>240</v>
      </c>
      <c r="K444" s="288"/>
      <c r="L444" s="280" t="s">
        <v>240</v>
      </c>
      <c r="M444" s="280" t="s">
        <v>240</v>
      </c>
      <c r="N444" s="280" t="s">
        <v>240</v>
      </c>
      <c r="O444" s="280" t="str">
        <f>IFERROR(VLOOKUP(A444,'[1]معالجة التسجيل'!A$2:CW$514,101,0),"")</f>
        <v/>
      </c>
      <c r="P444" s="280"/>
      <c r="Q444" s="282">
        <v>0</v>
      </c>
      <c r="R444" s="282"/>
      <c r="S444" s="280" t="s">
        <v>240</v>
      </c>
      <c r="T444" s="280" t="s">
        <v>240</v>
      </c>
      <c r="U444" s="280" t="s">
        <v>240</v>
      </c>
      <c r="V444" s="280" t="s">
        <v>240</v>
      </c>
      <c r="W444" s="280" t="s">
        <v>240</v>
      </c>
      <c r="X444" s="280" t="s">
        <v>240</v>
      </c>
      <c r="Y444" s="280" t="s">
        <v>240</v>
      </c>
      <c r="Z444" s="280" t="s">
        <v>240</v>
      </c>
      <c r="AA444" s="280" t="s">
        <v>2044</v>
      </c>
      <c r="AB444" s="280" t="s">
        <v>2044</v>
      </c>
      <c r="AC444" s="280" t="s">
        <v>2044</v>
      </c>
      <c r="AD444" s="280" t="s">
        <v>240</v>
      </c>
      <c r="AE444" s="280" t="str">
        <f>IFERROR(VLOOKUP(A444,ورقة4!A$1:AZ$2000,51,0),"")</f>
        <v>م</v>
      </c>
      <c r="AF444" s="280" t="s">
        <v>2044</v>
      </c>
      <c r="AG444" s="280" t="s">
        <v>261</v>
      </c>
      <c r="AH444" s="280" t="s">
        <v>5190</v>
      </c>
      <c r="AI444" s="280" t="s">
        <v>240</v>
      </c>
      <c r="AJ444" s="279">
        <v>706776</v>
      </c>
      <c r="AP444" s="223"/>
      <c r="AQ444" s="224"/>
      <c r="AR444" s="224"/>
      <c r="AS444" s="224"/>
      <c r="AT444" s="224"/>
      <c r="AU444" s="225"/>
      <c r="AV444" s="224"/>
      <c r="AW444" s="224"/>
      <c r="AX444" s="224"/>
      <c r="AY444" s="224"/>
      <c r="AZ444" s="226"/>
      <c r="BA444" s="224"/>
      <c r="BB444" s="224"/>
      <c r="BC444" s="224"/>
      <c r="BD444" s="224"/>
      <c r="BE444" s="224"/>
      <c r="BF444" s="227"/>
      <c r="BG444" s="224"/>
      <c r="BH444" s="224"/>
      <c r="BI444" s="224"/>
      <c r="BJ444" s="224"/>
      <c r="BK444" s="224"/>
      <c r="BL444" s="224"/>
      <c r="BM444" s="224"/>
      <c r="BN444" s="224"/>
      <c r="BO444" s="224"/>
      <c r="BP444" s="224"/>
      <c r="BQ444" s="224"/>
      <c r="BR444" s="224"/>
      <c r="BS444" s="228"/>
      <c r="BT444" s="224"/>
      <c r="BU444" s="229"/>
      <c r="BV444" s="223"/>
      <c r="BW444" s="224"/>
      <c r="BX444" s="224"/>
      <c r="BY444" s="224"/>
      <c r="BZ444"/>
      <c r="CA444" s="229"/>
      <c r="CB444"/>
      <c r="CC444"/>
      <c r="CD444"/>
    </row>
    <row r="445" spans="1:82" ht="45" x14ac:dyDescent="0.25">
      <c r="A445" s="279">
        <v>706777</v>
      </c>
      <c r="B445" s="280" t="s">
        <v>1154</v>
      </c>
      <c r="C445" s="280" t="s">
        <v>100</v>
      </c>
      <c r="D445" s="280" t="s">
        <v>1623</v>
      </c>
      <c r="E445" s="280" t="s">
        <v>183</v>
      </c>
      <c r="F445" s="289">
        <v>27364</v>
      </c>
      <c r="G445" s="280" t="s">
        <v>1357</v>
      </c>
      <c r="H445" s="280" t="s">
        <v>1290</v>
      </c>
      <c r="I445" s="280" t="s">
        <v>263</v>
      </c>
      <c r="J445" s="280" t="s">
        <v>216</v>
      </c>
      <c r="K445" s="290">
        <v>1992</v>
      </c>
      <c r="L445" s="280" t="s">
        <v>223</v>
      </c>
      <c r="M445" s="280" t="s">
        <v>240</v>
      </c>
      <c r="N445" s="280" t="s">
        <v>240</v>
      </c>
      <c r="O445" s="280"/>
      <c r="P445" s="280"/>
      <c r="Q445" s="282">
        <v>0</v>
      </c>
      <c r="R445" s="290">
        <v>0</v>
      </c>
      <c r="S445" s="280" t="s">
        <v>4039</v>
      </c>
      <c r="T445" s="280" t="s">
        <v>2640</v>
      </c>
      <c r="U445" s="280" t="s">
        <v>4040</v>
      </c>
      <c r="V445" s="280" t="s">
        <v>2539</v>
      </c>
      <c r="W445" s="280" t="s">
        <v>240</v>
      </c>
      <c r="X445" s="280" t="s">
        <v>240</v>
      </c>
      <c r="Y445" s="280" t="s">
        <v>240</v>
      </c>
      <c r="Z445" s="280" t="s">
        <v>240</v>
      </c>
      <c r="AA445" s="280" t="s">
        <v>240</v>
      </c>
      <c r="AB445" s="280" t="s">
        <v>240</v>
      </c>
      <c r="AC445" s="280" t="s">
        <v>240</v>
      </c>
      <c r="AD445" s="280" t="s">
        <v>240</v>
      </c>
      <c r="AE445" s="280"/>
      <c r="AF445" s="280" t="s">
        <v>240</v>
      </c>
      <c r="AG445" s="280" t="s">
        <v>239</v>
      </c>
      <c r="AH445" s="280" t="s">
        <v>240</v>
      </c>
      <c r="AI445" s="280" t="s">
        <v>5192</v>
      </c>
      <c r="AJ445" s="279">
        <v>706777</v>
      </c>
      <c r="AP445" s="223"/>
      <c r="AQ445" s="224"/>
      <c r="AR445" s="224"/>
      <c r="AS445" s="224"/>
      <c r="AT445" s="224"/>
      <c r="AU445" s="227"/>
      <c r="AV445" s="224"/>
      <c r="AW445" s="224"/>
      <c r="AX445" s="224"/>
      <c r="AY445" s="224"/>
      <c r="AZ445" s="227"/>
      <c r="BA445" s="224"/>
      <c r="BB445" s="224"/>
      <c r="BC445" s="224"/>
      <c r="BD445" s="224"/>
      <c r="BE445" s="224"/>
      <c r="BF445" s="227"/>
      <c r="BG445" s="224"/>
      <c r="BH445" s="224"/>
      <c r="BI445" s="224"/>
      <c r="BJ445" s="224"/>
      <c r="BK445" s="224"/>
      <c r="BL445" s="224"/>
      <c r="BM445" s="224"/>
      <c r="BN445" s="224"/>
      <c r="BO445" s="224"/>
      <c r="BP445" s="224"/>
      <c r="BQ445" s="224"/>
      <c r="BR445" s="224"/>
      <c r="BS445" s="228"/>
      <c r="BT445" s="224"/>
      <c r="BU445" s="229"/>
      <c r="BV445" s="223"/>
      <c r="BW445" s="224"/>
      <c r="BX445" s="224"/>
      <c r="BY445" s="224"/>
      <c r="BZ445"/>
      <c r="CA445" s="229"/>
      <c r="CB445"/>
      <c r="CC445"/>
      <c r="CD445"/>
    </row>
    <row r="446" spans="1:82" ht="45" x14ac:dyDescent="0.25">
      <c r="A446" s="279">
        <v>706778</v>
      </c>
      <c r="B446" s="280" t="s">
        <v>1155</v>
      </c>
      <c r="C446" s="280" t="s">
        <v>130</v>
      </c>
      <c r="D446" s="280" t="s">
        <v>1339</v>
      </c>
      <c r="E446" s="280" t="s">
        <v>184</v>
      </c>
      <c r="F446" s="281">
        <v>30742</v>
      </c>
      <c r="G446" s="280" t="s">
        <v>1301</v>
      </c>
      <c r="H446" s="280" t="s">
        <v>1290</v>
      </c>
      <c r="I446" s="280" t="s">
        <v>262</v>
      </c>
      <c r="J446" s="280" t="s">
        <v>216</v>
      </c>
      <c r="K446" s="279">
        <v>2005</v>
      </c>
      <c r="L446" s="280" t="s">
        <v>215</v>
      </c>
      <c r="M446" s="280" t="s">
        <v>240</v>
      </c>
      <c r="N446" s="280" t="s">
        <v>240</v>
      </c>
      <c r="O446" s="280" t="str">
        <f>IFERROR(VLOOKUP(A446,'[1]معالجة التسجيل'!A$2:CW$514,101,0),"")</f>
        <v>إيقاف</v>
      </c>
      <c r="P446" s="280"/>
      <c r="Q446" s="282">
        <f>IFERROR(VLOOKUP(A446,'[1]معالجة التسجيل'!A$2:EW$514,150,0),"")</f>
        <v>20000</v>
      </c>
      <c r="R446" s="290">
        <v>0</v>
      </c>
      <c r="S446" s="280" t="s">
        <v>2818</v>
      </c>
      <c r="T446" s="280" t="s">
        <v>2819</v>
      </c>
      <c r="U446" s="280" t="s">
        <v>2820</v>
      </c>
      <c r="V446" s="280" t="s">
        <v>2821</v>
      </c>
      <c r="W446" s="280" t="s">
        <v>240</v>
      </c>
      <c r="X446" s="280" t="s">
        <v>240</v>
      </c>
      <c r="Y446" s="280" t="s">
        <v>240</v>
      </c>
      <c r="Z446" s="280" t="s">
        <v>240</v>
      </c>
      <c r="AA446" s="280" t="s">
        <v>240</v>
      </c>
      <c r="AB446" s="280" t="s">
        <v>240</v>
      </c>
      <c r="AC446" s="280" t="s">
        <v>240</v>
      </c>
      <c r="AD446" s="280" t="s">
        <v>240</v>
      </c>
      <c r="AE446" s="280"/>
      <c r="AF446" s="280" t="s">
        <v>240</v>
      </c>
      <c r="AG446" s="280" t="s">
        <v>262</v>
      </c>
      <c r="AH446" s="280" t="s">
        <v>240</v>
      </c>
      <c r="AI446" s="280" t="s">
        <v>5191</v>
      </c>
      <c r="AJ446" s="279">
        <v>706778</v>
      </c>
      <c r="AP446" s="223"/>
      <c r="AQ446" s="224"/>
      <c r="AR446" s="224"/>
      <c r="AS446" s="224"/>
      <c r="AT446" s="224"/>
      <c r="AU446" s="227"/>
      <c r="AV446" s="224"/>
      <c r="AW446" s="224"/>
      <c r="AX446" s="224"/>
      <c r="AY446" s="224"/>
      <c r="AZ446" s="227"/>
      <c r="BA446" s="224"/>
      <c r="BB446" s="224"/>
      <c r="BC446" s="224"/>
      <c r="BD446" s="224"/>
      <c r="BE446" s="224"/>
      <c r="BF446" s="227"/>
      <c r="BG446" s="224"/>
      <c r="BH446" s="224"/>
      <c r="BI446" s="224"/>
      <c r="BJ446" s="224"/>
      <c r="BK446" s="224"/>
      <c r="BL446" s="224"/>
      <c r="BM446" s="224"/>
      <c r="BN446" s="224"/>
      <c r="BO446" s="224"/>
      <c r="BP446" s="224"/>
      <c r="BQ446" s="224"/>
      <c r="BR446" s="224"/>
      <c r="BS446" s="228"/>
      <c r="BT446" s="224"/>
      <c r="BU446" s="229"/>
      <c r="BV446" s="223"/>
      <c r="BW446" s="224"/>
      <c r="BX446" s="224"/>
      <c r="BY446" s="224"/>
      <c r="BZ446"/>
      <c r="CA446" s="229"/>
      <c r="CB446"/>
      <c r="CC446"/>
      <c r="CD446"/>
    </row>
    <row r="447" spans="1:82" ht="30" x14ac:dyDescent="0.25">
      <c r="A447" s="279">
        <v>706779</v>
      </c>
      <c r="B447" s="280" t="s">
        <v>765</v>
      </c>
      <c r="C447" s="280" t="s">
        <v>315</v>
      </c>
      <c r="D447" s="280" t="s">
        <v>1312</v>
      </c>
      <c r="E447" s="280" t="s">
        <v>240</v>
      </c>
      <c r="F447" s="288"/>
      <c r="G447" s="280" t="s">
        <v>240</v>
      </c>
      <c r="H447" s="280" t="s">
        <v>240</v>
      </c>
      <c r="I447" s="280" t="s">
        <v>261</v>
      </c>
      <c r="J447" s="280" t="s">
        <v>240</v>
      </c>
      <c r="K447" s="288"/>
      <c r="L447" s="280" t="s">
        <v>240</v>
      </c>
      <c r="M447" s="280" t="s">
        <v>240</v>
      </c>
      <c r="N447" s="280" t="s">
        <v>240</v>
      </c>
      <c r="O447" s="280" t="str">
        <f>IFERROR(VLOOKUP(A447,'[1]معالجة التسجيل'!A$2:CW$514,101,0),"")</f>
        <v/>
      </c>
      <c r="P447" s="280"/>
      <c r="Q447" s="282">
        <v>0</v>
      </c>
      <c r="R447" s="282"/>
      <c r="S447" s="280" t="s">
        <v>240</v>
      </c>
      <c r="T447" s="280" t="s">
        <v>240</v>
      </c>
      <c r="U447" s="280" t="s">
        <v>240</v>
      </c>
      <c r="V447" s="280" t="s">
        <v>240</v>
      </c>
      <c r="W447" s="280" t="s">
        <v>240</v>
      </c>
      <c r="X447" s="280" t="s">
        <v>240</v>
      </c>
      <c r="Y447" s="280" t="s">
        <v>240</v>
      </c>
      <c r="Z447" s="280" t="s">
        <v>240</v>
      </c>
      <c r="AA447" s="280" t="s">
        <v>2044</v>
      </c>
      <c r="AB447" s="280" t="s">
        <v>2044</v>
      </c>
      <c r="AC447" s="280" t="s">
        <v>2044</v>
      </c>
      <c r="AD447" s="280" t="s">
        <v>240</v>
      </c>
      <c r="AE447" s="280" t="str">
        <f>IFERROR(VLOOKUP(A447,ورقة4!A$1:AZ$2000,51,0),"")</f>
        <v>م</v>
      </c>
      <c r="AF447" s="280" t="s">
        <v>2044</v>
      </c>
      <c r="AG447" s="280" t="s">
        <v>261</v>
      </c>
      <c r="AH447" s="280" t="s">
        <v>5190</v>
      </c>
      <c r="AI447" s="280" t="s">
        <v>240</v>
      </c>
      <c r="AJ447" s="279">
        <v>706779</v>
      </c>
      <c r="AP447" s="223"/>
      <c r="AQ447" s="224"/>
      <c r="AR447" s="224"/>
      <c r="AS447" s="224"/>
      <c r="AT447" s="224"/>
      <c r="AU447" s="225"/>
      <c r="AV447" s="224"/>
      <c r="AW447" s="224"/>
      <c r="AX447" s="224"/>
      <c r="AY447" s="224"/>
      <c r="AZ447" s="226"/>
      <c r="BA447" s="224"/>
      <c r="BB447" s="219"/>
      <c r="BC447" s="219"/>
      <c r="BD447" s="224"/>
      <c r="BE447" s="224"/>
      <c r="BF447" s="227"/>
      <c r="BG447" s="223"/>
      <c r="BH447" s="224"/>
      <c r="BI447" s="224"/>
      <c r="BJ447" s="224"/>
      <c r="BK447" s="224"/>
      <c r="BL447" s="223"/>
      <c r="BM447" s="224"/>
      <c r="BN447" s="223"/>
      <c r="BO447" s="223"/>
      <c r="BP447" s="223"/>
      <c r="BQ447" s="223"/>
      <c r="BR447" s="223"/>
      <c r="BS447" s="224"/>
      <c r="BT447" s="219"/>
      <c r="BU447" s="229"/>
      <c r="BV447" s="219"/>
      <c r="BW447" s="219"/>
      <c r="BX447" s="224"/>
      <c r="BY447" s="224"/>
      <c r="BZ447" s="230"/>
      <c r="CA447" s="229"/>
      <c r="CB447" s="230"/>
      <c r="CC447" s="230"/>
      <c r="CD447" s="230"/>
    </row>
    <row r="448" spans="1:82" ht="75" x14ac:dyDescent="0.25">
      <c r="A448" s="279">
        <v>706780</v>
      </c>
      <c r="B448" s="280" t="s">
        <v>766</v>
      </c>
      <c r="C448" s="280" t="s">
        <v>77</v>
      </c>
      <c r="D448" s="280" t="s">
        <v>1801</v>
      </c>
      <c r="E448" s="280" t="s">
        <v>183</v>
      </c>
      <c r="F448" s="281">
        <v>33880</v>
      </c>
      <c r="G448" s="280" t="s">
        <v>2524</v>
      </c>
      <c r="H448" s="280" t="s">
        <v>1290</v>
      </c>
      <c r="I448" s="280" t="s">
        <v>261</v>
      </c>
      <c r="J448" s="280" t="s">
        <v>214</v>
      </c>
      <c r="K448" s="279">
        <v>2011</v>
      </c>
      <c r="L448" s="280" t="s">
        <v>232</v>
      </c>
      <c r="M448" s="280" t="s">
        <v>240</v>
      </c>
      <c r="N448" s="280" t="s">
        <v>240</v>
      </c>
      <c r="O448" s="280" t="str">
        <f>IFERROR(VLOOKUP(A448,'[1]معالجة التسجيل'!A$2:CW$514,101,0),"")</f>
        <v/>
      </c>
      <c r="P448" s="280"/>
      <c r="Q448" s="282">
        <v>0</v>
      </c>
      <c r="R448" s="282"/>
      <c r="S448" s="280" t="s">
        <v>2675</v>
      </c>
      <c r="T448" s="280" t="s">
        <v>2676</v>
      </c>
      <c r="U448" s="280" t="s">
        <v>2677</v>
      </c>
      <c r="V448" s="280" t="s">
        <v>2678</v>
      </c>
      <c r="W448" s="280" t="s">
        <v>240</v>
      </c>
      <c r="X448" s="280" t="s">
        <v>240</v>
      </c>
      <c r="Y448" s="280" t="s">
        <v>240</v>
      </c>
      <c r="Z448" s="280" t="s">
        <v>240</v>
      </c>
      <c r="AA448" s="280" t="s">
        <v>240</v>
      </c>
      <c r="AB448" s="280" t="s">
        <v>2044</v>
      </c>
      <c r="AC448" s="280" t="s">
        <v>2044</v>
      </c>
      <c r="AD448" s="280" t="s">
        <v>240</v>
      </c>
      <c r="AE448" s="280" t="str">
        <f>IFERROR(VLOOKUP(A448,ورقة4!A$1:AZ$2000,51,0),"")</f>
        <v>م</v>
      </c>
      <c r="AF448" s="280" t="s">
        <v>2044</v>
      </c>
      <c r="AG448" s="280" t="s">
        <v>261</v>
      </c>
      <c r="AH448" s="280" t="s">
        <v>5190</v>
      </c>
      <c r="AI448" s="280" t="s">
        <v>240</v>
      </c>
      <c r="AJ448" s="279">
        <v>706780</v>
      </c>
      <c r="AP448" s="223"/>
      <c r="AQ448" s="224"/>
      <c r="AR448" s="224"/>
      <c r="AS448" s="224"/>
      <c r="AT448" s="224"/>
      <c r="AU448" s="227"/>
      <c r="AV448" s="224"/>
      <c r="AW448" s="224"/>
      <c r="AX448" s="224"/>
      <c r="AY448" s="224"/>
      <c r="AZ448" s="227"/>
      <c r="BA448" s="224"/>
      <c r="BB448" s="224"/>
      <c r="BC448" s="224"/>
      <c r="BD448" s="224"/>
      <c r="BE448" s="224"/>
      <c r="BF448" s="227"/>
      <c r="BG448" s="224"/>
      <c r="BH448" s="224"/>
      <c r="BI448" s="224"/>
      <c r="BJ448" s="224"/>
      <c r="BK448" s="224"/>
      <c r="BL448" s="224"/>
      <c r="BM448" s="224"/>
      <c r="BN448" s="224"/>
      <c r="BO448" s="224"/>
      <c r="BP448" s="224"/>
      <c r="BQ448" s="224"/>
      <c r="BR448" s="224"/>
      <c r="BS448" s="228"/>
      <c r="BT448" s="224"/>
      <c r="BU448" s="229"/>
      <c r="BV448" s="223"/>
      <c r="BW448" s="224"/>
      <c r="BX448" s="224"/>
      <c r="BY448" s="224"/>
      <c r="BZ448"/>
      <c r="CA448" s="229"/>
      <c r="CB448"/>
      <c r="CC448"/>
      <c r="CD448"/>
    </row>
    <row r="449" spans="1:82" ht="30" x14ac:dyDescent="0.25">
      <c r="A449" s="279">
        <v>706781</v>
      </c>
      <c r="B449" s="280" t="s">
        <v>704</v>
      </c>
      <c r="C449" s="280" t="s">
        <v>92</v>
      </c>
      <c r="D449" s="280" t="s">
        <v>1624</v>
      </c>
      <c r="E449" s="280" t="s">
        <v>184</v>
      </c>
      <c r="F449" s="281">
        <v>35582</v>
      </c>
      <c r="G449" s="280" t="s">
        <v>1826</v>
      </c>
      <c r="H449" s="280" t="s">
        <v>1290</v>
      </c>
      <c r="I449" s="280" t="s">
        <v>261</v>
      </c>
      <c r="J449" s="280" t="s">
        <v>214</v>
      </c>
      <c r="K449" s="279">
        <v>2015</v>
      </c>
      <c r="L449" s="280" t="s">
        <v>215</v>
      </c>
      <c r="M449" s="280" t="s">
        <v>240</v>
      </c>
      <c r="N449" s="280" t="s">
        <v>240</v>
      </c>
      <c r="O449" s="280" t="str">
        <f>IFERROR(VLOOKUP(A449,'[1]معالجة التسجيل'!A$2:CW$514,101,0),"")</f>
        <v/>
      </c>
      <c r="P449" s="280"/>
      <c r="Q449" s="282">
        <v>0</v>
      </c>
      <c r="R449" s="288"/>
      <c r="S449" s="280" t="s">
        <v>3315</v>
      </c>
      <c r="T449" s="280" t="s">
        <v>3316</v>
      </c>
      <c r="U449" s="280" t="s">
        <v>3317</v>
      </c>
      <c r="V449" s="280" t="s">
        <v>2840</v>
      </c>
      <c r="W449" s="280" t="s">
        <v>240</v>
      </c>
      <c r="X449" s="280" t="s">
        <v>240</v>
      </c>
      <c r="Y449" s="280" t="s">
        <v>240</v>
      </c>
      <c r="Z449" s="280" t="s">
        <v>240</v>
      </c>
      <c r="AA449" s="280" t="s">
        <v>240</v>
      </c>
      <c r="AB449" s="280" t="s">
        <v>240</v>
      </c>
      <c r="AC449" s="280" t="s">
        <v>2044</v>
      </c>
      <c r="AD449" s="280" t="s">
        <v>240</v>
      </c>
      <c r="AE449" s="280" t="str">
        <f>IFERROR(VLOOKUP(A449,ورقة4!A$1:AZ$2000,51,0),"")</f>
        <v>م</v>
      </c>
      <c r="AF449" s="280" t="s">
        <v>2044</v>
      </c>
      <c r="AG449" s="280" t="s">
        <v>261</v>
      </c>
      <c r="AH449" s="280" t="s">
        <v>5190</v>
      </c>
      <c r="AI449" s="280" t="s">
        <v>240</v>
      </c>
      <c r="AJ449" s="279">
        <v>706781</v>
      </c>
      <c r="AP449" s="223"/>
      <c r="AQ449" s="224"/>
      <c r="AR449" s="224"/>
      <c r="AS449" s="224"/>
      <c r="AT449" s="224"/>
      <c r="AU449" s="232"/>
      <c r="AV449" s="224"/>
      <c r="AW449" s="224"/>
      <c r="AX449" s="224"/>
      <c r="AY449" s="224"/>
      <c r="AZ449" s="232"/>
      <c r="BA449" s="224"/>
      <c r="BB449" s="224"/>
      <c r="BC449" s="224"/>
      <c r="BD449" s="224"/>
      <c r="BE449" s="224"/>
      <c r="BF449" s="227"/>
      <c r="BG449" s="224"/>
      <c r="BH449" s="224"/>
      <c r="BI449" s="224"/>
      <c r="BJ449" s="224"/>
      <c r="BK449" s="224"/>
      <c r="BL449" s="224"/>
      <c r="BM449" s="224"/>
      <c r="BN449" s="224"/>
      <c r="BO449" s="224"/>
      <c r="BP449" s="224"/>
      <c r="BQ449" s="224"/>
      <c r="BR449" s="224"/>
      <c r="BS449" s="228"/>
      <c r="BT449" s="224"/>
      <c r="BU449" s="229"/>
      <c r="BV449" s="223"/>
      <c r="BW449" s="224"/>
      <c r="BX449" s="224"/>
      <c r="BY449" s="224"/>
      <c r="BZ449"/>
      <c r="CA449" s="229"/>
      <c r="CB449"/>
      <c r="CC449"/>
      <c r="CD449"/>
    </row>
    <row r="450" spans="1:82" ht="15" x14ac:dyDescent="0.25">
      <c r="A450" s="279">
        <v>706782</v>
      </c>
      <c r="B450" s="280" t="s">
        <v>767</v>
      </c>
      <c r="C450" s="280" t="s">
        <v>136</v>
      </c>
      <c r="D450" s="280" t="s">
        <v>1427</v>
      </c>
      <c r="E450" s="280" t="s">
        <v>240</v>
      </c>
      <c r="F450" s="282"/>
      <c r="G450" s="280" t="s">
        <v>240</v>
      </c>
      <c r="H450" s="280" t="s">
        <v>240</v>
      </c>
      <c r="I450" s="280" t="s">
        <v>261</v>
      </c>
      <c r="J450" s="280" t="s">
        <v>240</v>
      </c>
      <c r="K450" s="282"/>
      <c r="L450" s="280" t="s">
        <v>240</v>
      </c>
      <c r="M450" s="280" t="s">
        <v>240</v>
      </c>
      <c r="N450" s="280" t="s">
        <v>240</v>
      </c>
      <c r="O450" s="280" t="str">
        <f>IFERROR(VLOOKUP(A450,'[1]معالجة التسجيل'!A$2:CW$514,101,0),"")</f>
        <v/>
      </c>
      <c r="P450" s="280"/>
      <c r="Q450" s="282">
        <v>0</v>
      </c>
      <c r="R450" s="282"/>
      <c r="S450" s="280" t="s">
        <v>240</v>
      </c>
      <c r="T450" s="280" t="s">
        <v>240</v>
      </c>
      <c r="U450" s="280" t="s">
        <v>240</v>
      </c>
      <c r="V450" s="280" t="s">
        <v>240</v>
      </c>
      <c r="W450" s="280" t="s">
        <v>240</v>
      </c>
      <c r="X450" s="280" t="s">
        <v>240</v>
      </c>
      <c r="Y450" s="280" t="s">
        <v>240</v>
      </c>
      <c r="Z450" s="280" t="s">
        <v>240</v>
      </c>
      <c r="AA450" s="280" t="s">
        <v>2044</v>
      </c>
      <c r="AB450" s="280" t="s">
        <v>2044</v>
      </c>
      <c r="AC450" s="280" t="s">
        <v>2044</v>
      </c>
      <c r="AD450" s="280" t="s">
        <v>240</v>
      </c>
      <c r="AE450" s="280" t="str">
        <f>IFERROR(VLOOKUP(A450,ورقة4!A$1:AZ$2000,51,0),"")</f>
        <v>م</v>
      </c>
      <c r="AF450" s="280" t="s">
        <v>2044</v>
      </c>
      <c r="AG450" s="280" t="s">
        <v>261</v>
      </c>
      <c r="AH450" s="280" t="s">
        <v>5190</v>
      </c>
      <c r="AI450" s="280" t="s">
        <v>240</v>
      </c>
      <c r="AJ450" s="279">
        <v>706782</v>
      </c>
      <c r="AP450" s="223"/>
      <c r="AQ450" s="224"/>
      <c r="AR450" s="224"/>
      <c r="AS450" s="224"/>
      <c r="AT450" s="224"/>
      <c r="AU450" s="232"/>
      <c r="AV450" s="224"/>
      <c r="AW450" s="224"/>
      <c r="AX450" s="224"/>
      <c r="AY450" s="224"/>
      <c r="AZ450" s="232"/>
      <c r="BA450" s="224"/>
      <c r="BB450" s="224"/>
      <c r="BC450" s="224"/>
      <c r="BD450" s="224"/>
      <c r="BE450" s="224"/>
      <c r="BF450" s="227"/>
      <c r="BG450" s="224"/>
      <c r="BH450" s="224"/>
      <c r="BI450" s="224"/>
      <c r="BJ450" s="224"/>
      <c r="BK450" s="224"/>
      <c r="BL450" s="224"/>
      <c r="BM450" s="224"/>
      <c r="BN450" s="224"/>
      <c r="BO450" s="224"/>
      <c r="BP450" s="224"/>
      <c r="BQ450" s="224"/>
      <c r="BR450" s="224"/>
      <c r="BS450" s="228"/>
      <c r="BT450" s="224"/>
      <c r="BU450" s="229"/>
      <c r="BV450" s="223"/>
      <c r="BW450" s="224"/>
      <c r="BX450" s="224"/>
      <c r="BY450" s="224"/>
      <c r="BZ450"/>
      <c r="CA450" s="229"/>
      <c r="CB450"/>
      <c r="CC450"/>
      <c r="CD450"/>
    </row>
    <row r="451" spans="1:82" ht="30" x14ac:dyDescent="0.25">
      <c r="A451" s="279">
        <v>706783</v>
      </c>
      <c r="B451" s="280" t="s">
        <v>601</v>
      </c>
      <c r="C451" s="280" t="s">
        <v>66</v>
      </c>
      <c r="D451" s="280" t="s">
        <v>1303</v>
      </c>
      <c r="E451" s="280" t="s">
        <v>183</v>
      </c>
      <c r="F451" s="281">
        <v>34272</v>
      </c>
      <c r="G451" s="280" t="s">
        <v>229</v>
      </c>
      <c r="H451" s="280" t="s">
        <v>1290</v>
      </c>
      <c r="I451" s="280" t="s">
        <v>261</v>
      </c>
      <c r="J451" s="280" t="s">
        <v>216</v>
      </c>
      <c r="K451" s="279">
        <v>2012</v>
      </c>
      <c r="L451" s="280" t="s">
        <v>229</v>
      </c>
      <c r="M451" s="280" t="s">
        <v>240</v>
      </c>
      <c r="N451" s="280" t="s">
        <v>240</v>
      </c>
      <c r="O451" s="280" t="str">
        <f>IFERROR(VLOOKUP(A451,'[1]معالجة التسجيل'!A$2:CW$514,101,0),"")</f>
        <v/>
      </c>
      <c r="P451" s="280"/>
      <c r="Q451" s="282">
        <v>0</v>
      </c>
      <c r="R451" s="282"/>
      <c r="S451" s="280" t="s">
        <v>240</v>
      </c>
      <c r="T451" s="280" t="s">
        <v>240</v>
      </c>
      <c r="U451" s="280" t="s">
        <v>240</v>
      </c>
      <c r="V451" s="280" t="s">
        <v>240</v>
      </c>
      <c r="W451" s="280" t="s">
        <v>240</v>
      </c>
      <c r="X451" s="280" t="s">
        <v>240</v>
      </c>
      <c r="Y451" s="280" t="s">
        <v>240</v>
      </c>
      <c r="Z451" s="280" t="s">
        <v>240</v>
      </c>
      <c r="AA451" s="280" t="s">
        <v>240</v>
      </c>
      <c r="AB451" s="280" t="s">
        <v>2044</v>
      </c>
      <c r="AC451" s="280" t="s">
        <v>2044</v>
      </c>
      <c r="AD451" s="280" t="s">
        <v>240</v>
      </c>
      <c r="AE451" s="280" t="str">
        <f>IFERROR(VLOOKUP(A451,ورقة4!A$1:AZ$2000,51,0),"")</f>
        <v>م</v>
      </c>
      <c r="AF451" s="280" t="s">
        <v>2044</v>
      </c>
      <c r="AG451" s="280" t="s">
        <v>261</v>
      </c>
      <c r="AH451" s="280" t="s">
        <v>5190</v>
      </c>
      <c r="AI451" s="280" t="s">
        <v>240</v>
      </c>
      <c r="AJ451" s="279">
        <v>706783</v>
      </c>
      <c r="AP451" s="223"/>
      <c r="AQ451" s="224"/>
      <c r="AR451" s="224"/>
      <c r="AS451" s="224"/>
      <c r="AT451" s="224"/>
      <c r="AU451" s="227"/>
      <c r="AV451" s="224"/>
      <c r="AW451" s="224"/>
      <c r="AX451" s="224"/>
      <c r="AY451" s="224"/>
      <c r="AZ451" s="227"/>
      <c r="BA451" s="224"/>
      <c r="BB451" s="224"/>
      <c r="BC451" s="224"/>
      <c r="BD451" s="224"/>
      <c r="BE451" s="224"/>
      <c r="BF451" s="227"/>
      <c r="BG451" s="224"/>
      <c r="BH451" s="224"/>
      <c r="BI451" s="224"/>
      <c r="BJ451" s="224"/>
      <c r="BK451" s="224"/>
      <c r="BL451" s="224"/>
      <c r="BM451" s="224"/>
      <c r="BN451" s="224"/>
      <c r="BO451" s="224"/>
      <c r="BP451" s="224"/>
      <c r="BQ451" s="224"/>
      <c r="BR451" s="224"/>
      <c r="BS451" s="228"/>
      <c r="BT451" s="224"/>
      <c r="BU451" s="229"/>
      <c r="BV451" s="223"/>
      <c r="BW451" s="224"/>
      <c r="BX451" s="224"/>
      <c r="BY451" s="224"/>
      <c r="BZ451"/>
      <c r="CA451" s="229"/>
      <c r="CB451"/>
      <c r="CC451"/>
      <c r="CD451"/>
    </row>
    <row r="452" spans="1:82" ht="30" x14ac:dyDescent="0.25">
      <c r="A452" s="279">
        <v>706784</v>
      </c>
      <c r="B452" s="280" t="s">
        <v>1156</v>
      </c>
      <c r="C452" s="280" t="s">
        <v>66</v>
      </c>
      <c r="D452" s="280" t="s">
        <v>1625</v>
      </c>
      <c r="E452" s="280" t="s">
        <v>184</v>
      </c>
      <c r="F452" s="289">
        <v>32268</v>
      </c>
      <c r="G452" s="280" t="s">
        <v>2512</v>
      </c>
      <c r="H452" s="280" t="s">
        <v>1290</v>
      </c>
      <c r="I452" s="280" t="s">
        <v>261</v>
      </c>
      <c r="J452" s="280" t="s">
        <v>214</v>
      </c>
      <c r="K452" s="290">
        <v>2007</v>
      </c>
      <c r="L452" s="280" t="s">
        <v>215</v>
      </c>
      <c r="M452" s="280" t="s">
        <v>240</v>
      </c>
      <c r="N452" s="280" t="s">
        <v>240</v>
      </c>
      <c r="O452" s="280" t="str">
        <f>IFERROR(VLOOKUP(A452,'[1]معالجة التسجيل'!A$2:CW$514,101,0),"")</f>
        <v/>
      </c>
      <c r="P452" s="280"/>
      <c r="Q452" s="282">
        <v>0</v>
      </c>
      <c r="R452" s="282"/>
      <c r="S452" s="280" t="s">
        <v>2665</v>
      </c>
      <c r="T452" s="280" t="s">
        <v>2666</v>
      </c>
      <c r="U452" s="280" t="s">
        <v>2667</v>
      </c>
      <c r="V452" s="280" t="s">
        <v>2668</v>
      </c>
      <c r="W452" s="280" t="s">
        <v>240</v>
      </c>
      <c r="X452" s="280" t="s">
        <v>240</v>
      </c>
      <c r="Y452" s="280" t="s">
        <v>240</v>
      </c>
      <c r="Z452" s="280" t="s">
        <v>240</v>
      </c>
      <c r="AA452" s="280" t="s">
        <v>240</v>
      </c>
      <c r="AB452" s="280" t="s">
        <v>2044</v>
      </c>
      <c r="AC452" s="280" t="s">
        <v>2044</v>
      </c>
      <c r="AD452" s="280" t="s">
        <v>240</v>
      </c>
      <c r="AE452" s="280" t="str">
        <f>IFERROR(VLOOKUP(A452,ورقة4!A$1:AZ$2000,51,0),"")</f>
        <v>م</v>
      </c>
      <c r="AF452" s="280" t="s">
        <v>2044</v>
      </c>
      <c r="AG452" s="280" t="s">
        <v>261</v>
      </c>
      <c r="AH452" s="280" t="s">
        <v>5190</v>
      </c>
      <c r="AI452" s="280" t="s">
        <v>240</v>
      </c>
      <c r="AJ452" s="279">
        <v>706784</v>
      </c>
      <c r="AP452" s="223"/>
      <c r="AQ452" s="224"/>
      <c r="AR452" s="224"/>
      <c r="AS452" s="224"/>
      <c r="AT452" s="224"/>
      <c r="AU452" s="227"/>
      <c r="AV452" s="224"/>
      <c r="AW452" s="224"/>
      <c r="AX452" s="224"/>
      <c r="AY452" s="224"/>
      <c r="AZ452" s="227"/>
      <c r="BA452" s="224"/>
      <c r="BB452" s="224"/>
      <c r="BC452" s="224"/>
      <c r="BD452" s="224"/>
      <c r="BE452" s="224"/>
      <c r="BF452" s="227"/>
      <c r="BG452" s="224"/>
      <c r="BH452" s="224"/>
      <c r="BI452" s="224"/>
      <c r="BJ452" s="224"/>
      <c r="BK452" s="224"/>
      <c r="BL452" s="224"/>
      <c r="BM452" s="224"/>
      <c r="BN452" s="224"/>
      <c r="BO452" s="224"/>
      <c r="BP452" s="224"/>
      <c r="BQ452" s="224"/>
      <c r="BR452" s="224"/>
      <c r="BS452" s="228"/>
      <c r="BT452" s="224"/>
      <c r="BU452" s="229"/>
      <c r="BV452" s="223"/>
      <c r="BW452" s="224"/>
      <c r="BX452" s="224"/>
      <c r="BY452" s="224"/>
      <c r="BZ452"/>
      <c r="CA452" s="229"/>
      <c r="CB452"/>
      <c r="CC452"/>
      <c r="CD452"/>
    </row>
    <row r="453" spans="1:82" ht="60" x14ac:dyDescent="0.25">
      <c r="A453" s="279">
        <v>706785</v>
      </c>
      <c r="B453" s="280" t="s">
        <v>768</v>
      </c>
      <c r="C453" s="280" t="s">
        <v>769</v>
      </c>
      <c r="D453" s="280" t="s">
        <v>1626</v>
      </c>
      <c r="E453" s="280" t="s">
        <v>183</v>
      </c>
      <c r="F453" s="289">
        <v>34700</v>
      </c>
      <c r="G453" s="280" t="s">
        <v>213</v>
      </c>
      <c r="H453" s="280" t="s">
        <v>1290</v>
      </c>
      <c r="I453" s="280" t="s">
        <v>261</v>
      </c>
      <c r="J453" s="280" t="s">
        <v>214</v>
      </c>
      <c r="K453" s="290">
        <v>2012</v>
      </c>
      <c r="L453" s="280" t="s">
        <v>213</v>
      </c>
      <c r="M453" s="280" t="s">
        <v>240</v>
      </c>
      <c r="N453" s="280" t="s">
        <v>240</v>
      </c>
      <c r="O453" s="280" t="str">
        <f>IFERROR(VLOOKUP(A453,'[1]معالجة التسجيل'!A$2:CW$514,101,0),"")</f>
        <v/>
      </c>
      <c r="P453" s="280"/>
      <c r="Q453" s="282">
        <v>0</v>
      </c>
      <c r="R453" s="282"/>
      <c r="S453" s="280" t="s">
        <v>3278</v>
      </c>
      <c r="T453" s="280" t="s">
        <v>3279</v>
      </c>
      <c r="U453" s="280" t="s">
        <v>3280</v>
      </c>
      <c r="V453" s="280" t="s">
        <v>2544</v>
      </c>
      <c r="W453" s="280" t="s">
        <v>240</v>
      </c>
      <c r="X453" s="280" t="s">
        <v>240</v>
      </c>
      <c r="Y453" s="280" t="s">
        <v>240</v>
      </c>
      <c r="Z453" s="280" t="s">
        <v>240</v>
      </c>
      <c r="AA453" s="280" t="s">
        <v>240</v>
      </c>
      <c r="AB453" s="280" t="s">
        <v>240</v>
      </c>
      <c r="AC453" s="280" t="s">
        <v>240</v>
      </c>
      <c r="AD453" s="280" t="s">
        <v>240</v>
      </c>
      <c r="AE453" s="280" t="str">
        <f>IFERROR(VLOOKUP(A453,ورقة4!A$1:AZ$2000,51,0),"")</f>
        <v>م</v>
      </c>
      <c r="AF453" s="280" t="s">
        <v>2044</v>
      </c>
      <c r="AG453" s="280" t="s">
        <v>261</v>
      </c>
      <c r="AH453" s="280" t="s">
        <v>5190</v>
      </c>
      <c r="AI453" s="280" t="s">
        <v>240</v>
      </c>
      <c r="AJ453" s="279">
        <v>706785</v>
      </c>
      <c r="AP453" s="223"/>
      <c r="AQ453" s="224"/>
      <c r="AR453" s="224"/>
      <c r="AS453" s="224"/>
      <c r="AT453" s="224"/>
      <c r="AU453" s="225"/>
      <c r="AV453" s="224"/>
      <c r="AW453" s="224"/>
      <c r="AX453" s="224"/>
      <c r="AY453" s="224"/>
      <c r="AZ453" s="226"/>
      <c r="BA453" s="224"/>
      <c r="BB453" s="219"/>
      <c r="BC453" s="219"/>
      <c r="BD453" s="224"/>
      <c r="BE453" s="224"/>
      <c r="BF453" s="227"/>
      <c r="BG453" s="232"/>
      <c r="BH453" s="224"/>
      <c r="BI453" s="224"/>
      <c r="BJ453" s="224"/>
      <c r="BK453" s="224"/>
      <c r="BL453" s="223"/>
      <c r="BM453" s="224"/>
      <c r="BN453" s="223"/>
      <c r="BO453" s="223"/>
      <c r="BP453" s="223"/>
      <c r="BQ453" s="223"/>
      <c r="BR453" s="223"/>
      <c r="BS453" s="224"/>
      <c r="BT453" s="219"/>
      <c r="BU453" s="229"/>
      <c r="BV453" s="219"/>
      <c r="BW453" s="219"/>
      <c r="BX453" s="224"/>
      <c r="BY453" s="224"/>
      <c r="BZ453" s="230"/>
      <c r="CA453" s="229"/>
      <c r="CB453" s="230"/>
      <c r="CC453" s="230"/>
      <c r="CD453" s="230"/>
    </row>
    <row r="454" spans="1:82" ht="15" x14ac:dyDescent="0.25">
      <c r="A454" s="279">
        <v>706786</v>
      </c>
      <c r="B454" s="280" t="s">
        <v>1157</v>
      </c>
      <c r="C454" s="280" t="s">
        <v>382</v>
      </c>
      <c r="D454" s="280" t="s">
        <v>1878</v>
      </c>
      <c r="E454" s="280" t="s">
        <v>240</v>
      </c>
      <c r="F454" s="288"/>
      <c r="G454" s="280" t="s">
        <v>240</v>
      </c>
      <c r="H454" s="280" t="s">
        <v>240</v>
      </c>
      <c r="I454" s="280" t="s">
        <v>261</v>
      </c>
      <c r="J454" s="280" t="s">
        <v>240</v>
      </c>
      <c r="K454" s="288"/>
      <c r="L454" s="280" t="s">
        <v>240</v>
      </c>
      <c r="M454" s="280" t="s">
        <v>240</v>
      </c>
      <c r="N454" s="280" t="s">
        <v>240</v>
      </c>
      <c r="O454" s="280" t="str">
        <f>IFERROR(VLOOKUP(A454,'[1]معالجة التسجيل'!A$2:CW$514,101,0),"")</f>
        <v/>
      </c>
      <c r="P454" s="280"/>
      <c r="Q454" s="282">
        <v>0</v>
      </c>
      <c r="R454" s="282"/>
      <c r="S454" s="280" t="s">
        <v>240</v>
      </c>
      <c r="T454" s="280" t="s">
        <v>240</v>
      </c>
      <c r="U454" s="280" t="s">
        <v>240</v>
      </c>
      <c r="V454" s="280" t="s">
        <v>240</v>
      </c>
      <c r="W454" s="280" t="s">
        <v>240</v>
      </c>
      <c r="X454" s="280" t="s">
        <v>240</v>
      </c>
      <c r="Y454" s="280" t="s">
        <v>240</v>
      </c>
      <c r="Z454" s="280" t="s">
        <v>240</v>
      </c>
      <c r="AA454" s="280" t="s">
        <v>2044</v>
      </c>
      <c r="AB454" s="280" t="s">
        <v>2044</v>
      </c>
      <c r="AC454" s="280" t="s">
        <v>2044</v>
      </c>
      <c r="AD454" s="280" t="s">
        <v>240</v>
      </c>
      <c r="AE454" s="280" t="str">
        <f>IFERROR(VLOOKUP(A454,ورقة4!A$1:AZ$2000,51,0),"")</f>
        <v>م</v>
      </c>
      <c r="AF454" s="280" t="s">
        <v>2044</v>
      </c>
      <c r="AG454" s="280" t="s">
        <v>261</v>
      </c>
      <c r="AH454" s="280" t="s">
        <v>5190</v>
      </c>
      <c r="AI454" s="280" t="s">
        <v>240</v>
      </c>
      <c r="AJ454" s="279">
        <v>706786</v>
      </c>
      <c r="AP454" s="223"/>
      <c r="AQ454" s="224"/>
      <c r="AR454" s="224"/>
      <c r="AS454" s="224"/>
      <c r="AT454" s="224"/>
      <c r="AU454" s="232"/>
      <c r="AV454" s="224"/>
      <c r="AW454" s="224"/>
      <c r="AX454" s="224"/>
      <c r="AY454" s="224"/>
      <c r="AZ454" s="232"/>
      <c r="BA454" s="224"/>
      <c r="BB454" s="224"/>
      <c r="BC454" s="224"/>
      <c r="BD454" s="224"/>
      <c r="BE454" s="224"/>
      <c r="BF454" s="227"/>
      <c r="BG454" s="224"/>
      <c r="BH454" s="224"/>
      <c r="BI454" s="224"/>
      <c r="BJ454" s="224"/>
      <c r="BK454" s="224"/>
      <c r="BL454" s="224"/>
      <c r="BM454" s="224"/>
      <c r="BN454" s="224"/>
      <c r="BO454" s="224"/>
      <c r="BP454" s="224"/>
      <c r="BQ454" s="224"/>
      <c r="BR454" s="224"/>
      <c r="BS454" s="228"/>
      <c r="BT454" s="224"/>
      <c r="BU454" s="229"/>
      <c r="BV454" s="223"/>
      <c r="BW454" s="224"/>
      <c r="BX454" s="224"/>
      <c r="BY454" s="224"/>
      <c r="BZ454"/>
      <c r="CA454" s="229"/>
      <c r="CB454"/>
      <c r="CC454"/>
      <c r="CD454"/>
    </row>
    <row r="455" spans="1:82" ht="30" x14ac:dyDescent="0.25">
      <c r="A455" s="279">
        <v>706787</v>
      </c>
      <c r="B455" s="280" t="s">
        <v>1286</v>
      </c>
      <c r="C455" s="280" t="s">
        <v>64</v>
      </c>
      <c r="D455" s="280" t="s">
        <v>1374</v>
      </c>
      <c r="E455" s="280" t="s">
        <v>183</v>
      </c>
      <c r="F455" s="289">
        <v>34713</v>
      </c>
      <c r="G455" s="280" t="s">
        <v>213</v>
      </c>
      <c r="H455" s="280" t="s">
        <v>1290</v>
      </c>
      <c r="I455" s="280" t="s">
        <v>261</v>
      </c>
      <c r="J455" s="280" t="s">
        <v>214</v>
      </c>
      <c r="K455" s="290">
        <v>2013</v>
      </c>
      <c r="L455" s="280" t="s">
        <v>213</v>
      </c>
      <c r="M455" s="280" t="s">
        <v>240</v>
      </c>
      <c r="N455" s="280" t="s">
        <v>240</v>
      </c>
      <c r="O455" s="280" t="str">
        <f>IFERROR(VLOOKUP(A455,'[1]معالجة التسجيل'!A$2:CW$514,101,0),"")</f>
        <v/>
      </c>
      <c r="P455" s="280"/>
      <c r="Q455" s="282">
        <v>0</v>
      </c>
      <c r="R455" s="282"/>
      <c r="S455" s="280" t="s">
        <v>2683</v>
      </c>
      <c r="T455" s="280" t="s">
        <v>2684</v>
      </c>
      <c r="U455" s="280" t="s">
        <v>2685</v>
      </c>
      <c r="V455" s="280" t="s">
        <v>2413</v>
      </c>
      <c r="W455" s="280" t="s">
        <v>240</v>
      </c>
      <c r="X455" s="280" t="s">
        <v>240</v>
      </c>
      <c r="Y455" s="280" t="s">
        <v>240</v>
      </c>
      <c r="Z455" s="280" t="s">
        <v>240</v>
      </c>
      <c r="AA455" s="280" t="s">
        <v>240</v>
      </c>
      <c r="AB455" s="280" t="s">
        <v>240</v>
      </c>
      <c r="AC455" s="280" t="s">
        <v>240</v>
      </c>
      <c r="AD455" s="280" t="s">
        <v>240</v>
      </c>
      <c r="AE455" s="280" t="str">
        <f>IFERROR(VLOOKUP(A455,ورقة4!A$1:AZ$2000,51,0),"")</f>
        <v>م</v>
      </c>
      <c r="AF455" s="280" t="s">
        <v>2044</v>
      </c>
      <c r="AG455" s="280" t="s">
        <v>261</v>
      </c>
      <c r="AH455" s="280" t="s">
        <v>5190</v>
      </c>
      <c r="AI455" s="280" t="s">
        <v>240</v>
      </c>
      <c r="AJ455" s="279">
        <v>706787</v>
      </c>
      <c r="AP455" s="223"/>
      <c r="AQ455" s="224"/>
      <c r="AR455" s="224"/>
      <c r="AS455" s="224"/>
      <c r="AT455" s="224"/>
      <c r="AU455" s="231"/>
      <c r="AV455" s="224"/>
      <c r="AW455" s="224"/>
      <c r="AX455" s="224"/>
      <c r="AY455" s="224"/>
      <c r="AZ455" s="223"/>
      <c r="BA455" s="224"/>
      <c r="BB455" s="219"/>
      <c r="BC455" s="219"/>
      <c r="BD455" s="224"/>
      <c r="BE455" s="224"/>
      <c r="BF455" s="227"/>
      <c r="BG455" s="223"/>
      <c r="BH455" s="224"/>
      <c r="BI455" s="224"/>
      <c r="BJ455" s="224"/>
      <c r="BK455" s="224"/>
      <c r="BL455" s="223"/>
      <c r="BM455" s="224"/>
      <c r="BN455" s="223"/>
      <c r="BO455" s="223"/>
      <c r="BP455" s="223"/>
      <c r="BQ455" s="223"/>
      <c r="BR455" s="223"/>
      <c r="BS455" s="224"/>
      <c r="BT455" s="219"/>
      <c r="BU455" s="229"/>
      <c r="BV455" s="219"/>
      <c r="BW455" s="219"/>
      <c r="BX455" s="224"/>
      <c r="BY455" s="224"/>
      <c r="BZ455" s="230"/>
      <c r="CA455" s="229"/>
      <c r="CB455" s="230"/>
      <c r="CC455" s="230"/>
      <c r="CD455" s="230"/>
    </row>
    <row r="456" spans="1:82" ht="15" x14ac:dyDescent="0.25">
      <c r="A456" s="279">
        <v>706788</v>
      </c>
      <c r="B456" s="280" t="s">
        <v>1158</v>
      </c>
      <c r="C456" s="280" t="s">
        <v>70</v>
      </c>
      <c r="D456" s="280" t="s">
        <v>1879</v>
      </c>
      <c r="E456" s="280" t="s">
        <v>240</v>
      </c>
      <c r="F456" s="288"/>
      <c r="G456" s="280" t="s">
        <v>240</v>
      </c>
      <c r="H456" s="280" t="s">
        <v>240</v>
      </c>
      <c r="I456" s="280" t="s">
        <v>261</v>
      </c>
      <c r="J456" s="280" t="s">
        <v>240</v>
      </c>
      <c r="K456" s="288"/>
      <c r="L456" s="280" t="s">
        <v>240</v>
      </c>
      <c r="M456" s="280" t="s">
        <v>240</v>
      </c>
      <c r="N456" s="280" t="s">
        <v>240</v>
      </c>
      <c r="O456" s="280" t="str">
        <f>IFERROR(VLOOKUP(A456,'[1]معالجة التسجيل'!A$2:CW$514,101,0),"")</f>
        <v/>
      </c>
      <c r="P456" s="280"/>
      <c r="Q456" s="282">
        <v>0</v>
      </c>
      <c r="R456" s="282"/>
      <c r="S456" s="280" t="s">
        <v>240</v>
      </c>
      <c r="T456" s="280" t="s">
        <v>240</v>
      </c>
      <c r="U456" s="280" t="s">
        <v>240</v>
      </c>
      <c r="V456" s="280" t="s">
        <v>240</v>
      </c>
      <c r="W456" s="280" t="s">
        <v>240</v>
      </c>
      <c r="X456" s="280" t="s">
        <v>240</v>
      </c>
      <c r="Y456" s="280" t="s">
        <v>240</v>
      </c>
      <c r="Z456" s="280" t="s">
        <v>240</v>
      </c>
      <c r="AA456" s="280" t="s">
        <v>2044</v>
      </c>
      <c r="AB456" s="280" t="s">
        <v>2044</v>
      </c>
      <c r="AC456" s="280" t="s">
        <v>2044</v>
      </c>
      <c r="AD456" s="280" t="s">
        <v>240</v>
      </c>
      <c r="AE456" s="280" t="str">
        <f>IFERROR(VLOOKUP(A456,ورقة4!A$1:AZ$2000,51,0),"")</f>
        <v>م</v>
      </c>
      <c r="AF456" s="280" t="s">
        <v>2044</v>
      </c>
      <c r="AG456" s="280" t="s">
        <v>261</v>
      </c>
      <c r="AH456" s="280" t="s">
        <v>5190</v>
      </c>
      <c r="AI456" s="280" t="s">
        <v>240</v>
      </c>
      <c r="AJ456" s="279">
        <v>706788</v>
      </c>
      <c r="AP456" s="223"/>
      <c r="AQ456" s="224"/>
      <c r="AR456" s="224"/>
      <c r="AS456" s="224"/>
      <c r="AT456" s="224"/>
      <c r="AU456" s="225"/>
      <c r="AV456" s="224"/>
      <c r="AW456" s="224"/>
      <c r="AX456" s="224"/>
      <c r="AY456" s="224"/>
      <c r="AZ456" s="226"/>
      <c r="BA456" s="224"/>
      <c r="BB456" s="224"/>
      <c r="BC456" s="224"/>
      <c r="BD456" s="224"/>
      <c r="BE456" s="224"/>
      <c r="BF456" s="227"/>
      <c r="BG456" s="224"/>
      <c r="BH456" s="224"/>
      <c r="BI456" s="224"/>
      <c r="BJ456" s="224"/>
      <c r="BK456" s="224"/>
      <c r="BL456" s="224"/>
      <c r="BM456" s="224"/>
      <c r="BN456" s="224"/>
      <c r="BO456" s="224"/>
      <c r="BP456" s="224"/>
      <c r="BQ456" s="224"/>
      <c r="BR456" s="224"/>
      <c r="BS456" s="228"/>
      <c r="BT456" s="224"/>
      <c r="BU456" s="229"/>
      <c r="BV456" s="223"/>
      <c r="BW456" s="224"/>
      <c r="BX456" s="224"/>
      <c r="BY456" s="224"/>
      <c r="BZ456"/>
      <c r="CA456" s="229"/>
      <c r="CB456"/>
      <c r="CC456"/>
      <c r="CD456"/>
    </row>
    <row r="457" spans="1:82" ht="30" x14ac:dyDescent="0.25">
      <c r="A457" s="279">
        <v>706789</v>
      </c>
      <c r="B457" s="280" t="s">
        <v>561</v>
      </c>
      <c r="C457" s="280" t="s">
        <v>67</v>
      </c>
      <c r="D457" s="280" t="s">
        <v>1319</v>
      </c>
      <c r="E457" s="280" t="s">
        <v>183</v>
      </c>
      <c r="F457" s="289">
        <v>31285</v>
      </c>
      <c r="G457" s="280" t="s">
        <v>227</v>
      </c>
      <c r="H457" s="280" t="s">
        <v>1290</v>
      </c>
      <c r="I457" s="280" t="s">
        <v>261</v>
      </c>
      <c r="J457" s="280" t="s">
        <v>216</v>
      </c>
      <c r="K457" s="290">
        <v>2015</v>
      </c>
      <c r="L457" s="280" t="s">
        <v>213</v>
      </c>
      <c r="M457" s="280" t="s">
        <v>240</v>
      </c>
      <c r="N457" s="280" t="s">
        <v>240</v>
      </c>
      <c r="O457" s="280" t="str">
        <f>IFERROR(VLOOKUP(A457,'[1]معالجة التسجيل'!A$2:CW$514,101,0),"")</f>
        <v/>
      </c>
      <c r="P457" s="280"/>
      <c r="Q457" s="282">
        <v>0</v>
      </c>
      <c r="R457" s="282"/>
      <c r="S457" s="280" t="s">
        <v>3120</v>
      </c>
      <c r="T457" s="280" t="s">
        <v>2592</v>
      </c>
      <c r="U457" s="280" t="s">
        <v>3121</v>
      </c>
      <c r="V457" s="280" t="s">
        <v>2690</v>
      </c>
      <c r="W457" s="280" t="s">
        <v>240</v>
      </c>
      <c r="X457" s="280" t="s">
        <v>240</v>
      </c>
      <c r="Y457" s="280" t="s">
        <v>240</v>
      </c>
      <c r="Z457" s="280" t="s">
        <v>240</v>
      </c>
      <c r="AA457" s="280" t="s">
        <v>240</v>
      </c>
      <c r="AB457" s="280" t="s">
        <v>240</v>
      </c>
      <c r="AC457" s="280" t="s">
        <v>2044</v>
      </c>
      <c r="AD457" s="280" t="s">
        <v>240</v>
      </c>
      <c r="AE457" s="280" t="str">
        <f>IFERROR(VLOOKUP(A457,ورقة4!A$1:AZ$2000,51,0),"")</f>
        <v>م</v>
      </c>
      <c r="AF457" s="280" t="s">
        <v>2044</v>
      </c>
      <c r="AG457" s="280" t="s">
        <v>261</v>
      </c>
      <c r="AH457" s="280" t="s">
        <v>5190</v>
      </c>
      <c r="AI457" s="280" t="s">
        <v>240</v>
      </c>
      <c r="AJ457" s="279">
        <v>706789</v>
      </c>
      <c r="AP457" s="223"/>
      <c r="AQ457" s="224"/>
      <c r="AR457" s="224"/>
      <c r="AS457" s="224"/>
      <c r="AT457" s="224"/>
      <c r="AU457" s="232"/>
      <c r="AV457" s="224"/>
      <c r="AW457" s="224"/>
      <c r="AX457" s="224"/>
      <c r="AY457" s="224"/>
      <c r="AZ457" s="232"/>
      <c r="BA457" s="224"/>
      <c r="BB457" s="224"/>
      <c r="BC457" s="224"/>
      <c r="BD457" s="224"/>
      <c r="BE457" s="224"/>
      <c r="BF457" s="227"/>
      <c r="BG457" s="224"/>
      <c r="BH457" s="224"/>
      <c r="BI457" s="224"/>
      <c r="BJ457" s="224"/>
      <c r="BK457" s="224"/>
      <c r="BL457" s="224"/>
      <c r="BM457" s="224"/>
      <c r="BN457" s="224"/>
      <c r="BO457" s="224"/>
      <c r="BP457" s="224"/>
      <c r="BQ457" s="224"/>
      <c r="BR457" s="224"/>
      <c r="BS457" s="228"/>
      <c r="BT457" s="224"/>
      <c r="BU457" s="229"/>
      <c r="BV457" s="223"/>
      <c r="BW457" s="224"/>
      <c r="BX457" s="224"/>
      <c r="BY457" s="224"/>
      <c r="BZ457"/>
      <c r="CA457" s="229"/>
      <c r="CB457"/>
      <c r="CC457"/>
      <c r="CD457"/>
    </row>
    <row r="458" spans="1:82" ht="30" x14ac:dyDescent="0.25">
      <c r="A458" s="279">
        <v>706790</v>
      </c>
      <c r="B458" s="280" t="s">
        <v>656</v>
      </c>
      <c r="C458" s="280" t="s">
        <v>139</v>
      </c>
      <c r="D458" s="280" t="s">
        <v>1627</v>
      </c>
      <c r="E458" s="280" t="s">
        <v>184</v>
      </c>
      <c r="F458" s="289">
        <v>28039</v>
      </c>
      <c r="G458" s="280" t="s">
        <v>1301</v>
      </c>
      <c r="H458" s="280" t="s">
        <v>1290</v>
      </c>
      <c r="I458" s="280" t="s">
        <v>262</v>
      </c>
      <c r="J458" s="280" t="s">
        <v>216</v>
      </c>
      <c r="K458" s="290">
        <v>1995</v>
      </c>
      <c r="L458" s="280" t="s">
        <v>215</v>
      </c>
      <c r="M458" s="280" t="s">
        <v>240</v>
      </c>
      <c r="N458" s="280" t="s">
        <v>240</v>
      </c>
      <c r="O458" s="280" t="str">
        <f>IFERROR(VLOOKUP(A458,'[1]معالجة التسجيل'!A$2:CW$514,101,0),"")</f>
        <v>إيقاف</v>
      </c>
      <c r="P458" s="280"/>
      <c r="Q458" s="282">
        <f>IFERROR(VLOOKUP(A458,'[1]معالجة التسجيل'!A$2:EW$514,150,0),"")</f>
        <v>32000</v>
      </c>
      <c r="R458" s="282"/>
      <c r="S458" s="280" t="s">
        <v>4041</v>
      </c>
      <c r="T458" s="280" t="s">
        <v>3112</v>
      </c>
      <c r="U458" s="280" t="s">
        <v>4042</v>
      </c>
      <c r="V458" s="280" t="s">
        <v>4043</v>
      </c>
      <c r="W458" s="280" t="s">
        <v>240</v>
      </c>
      <c r="X458" s="280" t="s">
        <v>240</v>
      </c>
      <c r="Y458" s="280" t="s">
        <v>240</v>
      </c>
      <c r="Z458" s="280" t="s">
        <v>240</v>
      </c>
      <c r="AA458" s="280" t="s">
        <v>240</v>
      </c>
      <c r="AB458" s="280" t="s">
        <v>240</v>
      </c>
      <c r="AC458" s="280" t="s">
        <v>240</v>
      </c>
      <c r="AD458" s="280" t="s">
        <v>240</v>
      </c>
      <c r="AE458" s="280"/>
      <c r="AF458" s="280" t="s">
        <v>240</v>
      </c>
      <c r="AG458" s="280" t="s">
        <v>262</v>
      </c>
      <c r="AH458" s="280" t="s">
        <v>240</v>
      </c>
      <c r="AI458" s="280" t="s">
        <v>5191</v>
      </c>
      <c r="AJ458" s="279">
        <v>706790</v>
      </c>
      <c r="AP458" s="223"/>
      <c r="AQ458" s="224"/>
      <c r="AR458" s="224"/>
      <c r="AS458" s="224"/>
      <c r="AT458" s="224"/>
      <c r="AU458" s="227"/>
      <c r="AV458" s="224"/>
      <c r="AW458" s="224"/>
      <c r="AX458" s="224"/>
      <c r="AY458" s="224"/>
      <c r="AZ458" s="227"/>
      <c r="BA458" s="224"/>
      <c r="BB458" s="224"/>
      <c r="BC458" s="224"/>
      <c r="BD458" s="224"/>
      <c r="BE458" s="224"/>
      <c r="BF458" s="227"/>
      <c r="BG458" s="224"/>
      <c r="BH458" s="224"/>
      <c r="BI458" s="224"/>
      <c r="BJ458" s="224"/>
      <c r="BK458" s="224"/>
      <c r="BL458" s="224"/>
      <c r="BM458" s="224"/>
      <c r="BN458" s="224"/>
      <c r="BO458" s="224"/>
      <c r="BP458" s="224"/>
      <c r="BQ458" s="224"/>
      <c r="BR458" s="224"/>
      <c r="BS458" s="228"/>
      <c r="BT458" s="224"/>
      <c r="BU458" s="229"/>
      <c r="BV458" s="223"/>
      <c r="BW458" s="224"/>
      <c r="BX458" s="224"/>
      <c r="BY458" s="224"/>
      <c r="BZ458"/>
      <c r="CA458" s="229"/>
      <c r="CB458"/>
      <c r="CC458"/>
      <c r="CD458"/>
    </row>
    <row r="459" spans="1:82" ht="45" x14ac:dyDescent="0.25">
      <c r="A459" s="279">
        <v>706791</v>
      </c>
      <c r="B459" s="280" t="s">
        <v>1159</v>
      </c>
      <c r="C459" s="280" t="s">
        <v>66</v>
      </c>
      <c r="D459" s="280" t="s">
        <v>1628</v>
      </c>
      <c r="E459" s="280" t="s">
        <v>184</v>
      </c>
      <c r="F459" s="281">
        <v>28875</v>
      </c>
      <c r="G459" s="280" t="s">
        <v>1328</v>
      </c>
      <c r="H459" s="280" t="s">
        <v>1290</v>
      </c>
      <c r="I459" s="280" t="s">
        <v>263</v>
      </c>
      <c r="J459" s="280" t="s">
        <v>216</v>
      </c>
      <c r="K459" s="279">
        <v>1996</v>
      </c>
      <c r="L459" s="280" t="s">
        <v>213</v>
      </c>
      <c r="M459" s="280" t="s">
        <v>240</v>
      </c>
      <c r="N459" s="280" t="s">
        <v>240</v>
      </c>
      <c r="O459" s="280"/>
      <c r="P459" s="280"/>
      <c r="Q459" s="282">
        <v>0</v>
      </c>
      <c r="R459" s="282"/>
      <c r="S459" s="280" t="s">
        <v>4044</v>
      </c>
      <c r="T459" s="280" t="s">
        <v>2563</v>
      </c>
      <c r="U459" s="280" t="s">
        <v>4045</v>
      </c>
      <c r="V459" s="280" t="s">
        <v>3540</v>
      </c>
      <c r="W459" s="280" t="s">
        <v>240</v>
      </c>
      <c r="X459" s="280" t="s">
        <v>240</v>
      </c>
      <c r="Y459" s="280" t="s">
        <v>240</v>
      </c>
      <c r="Z459" s="280" t="s">
        <v>240</v>
      </c>
      <c r="AA459" s="280" t="s">
        <v>240</v>
      </c>
      <c r="AB459" s="280" t="s">
        <v>240</v>
      </c>
      <c r="AC459" s="280" t="s">
        <v>240</v>
      </c>
      <c r="AD459" s="280" t="s">
        <v>240</v>
      </c>
      <c r="AE459" s="280"/>
      <c r="AF459" s="280" t="s">
        <v>240</v>
      </c>
      <c r="AG459" s="280" t="s">
        <v>239</v>
      </c>
      <c r="AH459" s="280" t="s">
        <v>240</v>
      </c>
      <c r="AI459" s="280" t="s">
        <v>5192</v>
      </c>
      <c r="AJ459" s="279">
        <v>706791</v>
      </c>
      <c r="AP459" s="223"/>
      <c r="AQ459" s="224"/>
      <c r="AR459" s="224"/>
      <c r="AS459" s="224"/>
      <c r="AT459" s="224"/>
      <c r="AU459" s="232"/>
      <c r="AV459" s="224"/>
      <c r="AW459" s="224"/>
      <c r="AX459" s="224"/>
      <c r="AY459" s="224"/>
      <c r="AZ459" s="232"/>
      <c r="BA459" s="224"/>
      <c r="BB459" s="224"/>
      <c r="BC459" s="224"/>
      <c r="BD459" s="224"/>
      <c r="BE459" s="224"/>
      <c r="BF459" s="227"/>
      <c r="BG459" s="224"/>
      <c r="BH459" s="224"/>
      <c r="BI459" s="224"/>
      <c r="BJ459" s="224"/>
      <c r="BK459" s="224"/>
      <c r="BL459" s="224"/>
      <c r="BM459" s="224"/>
      <c r="BN459" s="224"/>
      <c r="BO459" s="224"/>
      <c r="BP459" s="224"/>
      <c r="BQ459" s="224"/>
      <c r="BR459" s="224"/>
      <c r="BS459" s="228"/>
      <c r="BT459" s="224"/>
      <c r="BU459" s="229"/>
      <c r="BV459" s="223"/>
      <c r="BW459" s="224"/>
      <c r="BX459" s="224"/>
      <c r="BY459" s="224"/>
      <c r="BZ459"/>
      <c r="CA459" s="229"/>
      <c r="CB459"/>
      <c r="CC459"/>
      <c r="CD459"/>
    </row>
    <row r="460" spans="1:82" ht="30" x14ac:dyDescent="0.25">
      <c r="A460" s="279">
        <v>706792</v>
      </c>
      <c r="B460" s="280" t="s">
        <v>1160</v>
      </c>
      <c r="C460" s="280" t="s">
        <v>100</v>
      </c>
      <c r="D460" s="280" t="s">
        <v>1617</v>
      </c>
      <c r="E460" s="280" t="s">
        <v>184</v>
      </c>
      <c r="F460" s="281">
        <v>33402</v>
      </c>
      <c r="G460" s="280" t="s">
        <v>1629</v>
      </c>
      <c r="H460" s="280" t="s">
        <v>1290</v>
      </c>
      <c r="I460" s="280" t="s">
        <v>261</v>
      </c>
      <c r="J460" s="280" t="s">
        <v>214</v>
      </c>
      <c r="K460" s="279">
        <v>2010</v>
      </c>
      <c r="L460" s="280" t="s">
        <v>1434</v>
      </c>
      <c r="M460" s="280" t="s">
        <v>240</v>
      </c>
      <c r="N460" s="280" t="s">
        <v>240</v>
      </c>
      <c r="O460" s="280" t="str">
        <f>IFERROR(VLOOKUP(A460,'[1]معالجة التسجيل'!A$2:CW$514,101,0),"")</f>
        <v>إيقاف</v>
      </c>
      <c r="P460" s="280"/>
      <c r="Q460" s="282">
        <f>IFERROR(VLOOKUP(A460,'[1]معالجة التسجيل'!A$2:EW$514,150,0),"")</f>
        <v>25000</v>
      </c>
      <c r="R460" s="290">
        <v>0</v>
      </c>
      <c r="S460" s="280" t="s">
        <v>4046</v>
      </c>
      <c r="T460" s="280" t="s">
        <v>2640</v>
      </c>
      <c r="U460" s="280" t="s">
        <v>3067</v>
      </c>
      <c r="V460" s="280" t="s">
        <v>4047</v>
      </c>
      <c r="W460" s="280" t="s">
        <v>240</v>
      </c>
      <c r="X460" s="280" t="s">
        <v>240</v>
      </c>
      <c r="Y460" s="280" t="s">
        <v>240</v>
      </c>
      <c r="Z460" s="280" t="s">
        <v>240</v>
      </c>
      <c r="AA460" s="280" t="s">
        <v>240</v>
      </c>
      <c r="AB460" s="280" t="s">
        <v>240</v>
      </c>
      <c r="AC460" s="280" t="s">
        <v>240</v>
      </c>
      <c r="AD460" s="280" t="s">
        <v>240</v>
      </c>
      <c r="AE460" s="280"/>
      <c r="AF460" s="280" t="s">
        <v>240</v>
      </c>
      <c r="AG460" s="280" t="s">
        <v>261</v>
      </c>
      <c r="AH460" s="280" t="s">
        <v>240</v>
      </c>
      <c r="AI460" s="280" t="s">
        <v>5191</v>
      </c>
      <c r="AJ460" s="279">
        <v>706792</v>
      </c>
      <c r="AP460" s="223"/>
      <c r="AQ460" s="224"/>
      <c r="AR460" s="224"/>
      <c r="AS460" s="224"/>
      <c r="AT460" s="224"/>
      <c r="AU460" s="225"/>
      <c r="AV460" s="224"/>
      <c r="AW460" s="224"/>
      <c r="AX460" s="224"/>
      <c r="AY460" s="224"/>
      <c r="AZ460" s="226"/>
      <c r="BA460" s="224"/>
      <c r="BB460" s="224"/>
      <c r="BC460" s="224"/>
      <c r="BD460" s="224"/>
      <c r="BE460" s="224"/>
      <c r="BF460" s="227"/>
      <c r="BG460" s="224"/>
      <c r="BH460" s="224"/>
      <c r="BI460" s="224"/>
      <c r="BJ460" s="224"/>
      <c r="BK460" s="224"/>
      <c r="BL460" s="224"/>
      <c r="BM460" s="224"/>
      <c r="BN460" s="224"/>
      <c r="BO460" s="224"/>
      <c r="BP460" s="224"/>
      <c r="BQ460" s="224"/>
      <c r="BR460" s="224"/>
      <c r="BS460" s="228"/>
      <c r="BT460" s="224"/>
      <c r="BU460" s="229"/>
      <c r="BV460" s="223"/>
      <c r="BW460" s="224"/>
      <c r="BX460" s="224"/>
      <c r="BY460" s="224"/>
      <c r="BZ460"/>
      <c r="CA460" s="229"/>
      <c r="CB460"/>
      <c r="CC460"/>
      <c r="CD460"/>
    </row>
    <row r="461" spans="1:82" ht="30" x14ac:dyDescent="0.25">
      <c r="A461" s="279">
        <v>706793</v>
      </c>
      <c r="B461" s="280" t="s">
        <v>1161</v>
      </c>
      <c r="C461" s="280" t="s">
        <v>100</v>
      </c>
      <c r="D461" s="280" t="s">
        <v>1560</v>
      </c>
      <c r="E461" s="280" t="s">
        <v>240</v>
      </c>
      <c r="F461" s="288"/>
      <c r="G461" s="280" t="s">
        <v>240</v>
      </c>
      <c r="H461" s="280" t="s">
        <v>240</v>
      </c>
      <c r="I461" s="280" t="s">
        <v>261</v>
      </c>
      <c r="J461" s="280" t="s">
        <v>240</v>
      </c>
      <c r="K461" s="288"/>
      <c r="L461" s="280" t="s">
        <v>240</v>
      </c>
      <c r="M461" s="280" t="s">
        <v>240</v>
      </c>
      <c r="N461" s="280" t="s">
        <v>240</v>
      </c>
      <c r="O461" s="280" t="str">
        <f>IFERROR(VLOOKUP(A461,'[1]معالجة التسجيل'!A$2:CW$514,101,0),"")</f>
        <v/>
      </c>
      <c r="P461" s="280"/>
      <c r="Q461" s="282">
        <v>0</v>
      </c>
      <c r="R461" s="288"/>
      <c r="S461" s="280" t="s">
        <v>240</v>
      </c>
      <c r="T461" s="280" t="s">
        <v>240</v>
      </c>
      <c r="U461" s="280" t="s">
        <v>240</v>
      </c>
      <c r="V461" s="280" t="s">
        <v>240</v>
      </c>
      <c r="W461" s="280" t="s">
        <v>240</v>
      </c>
      <c r="X461" s="280" t="s">
        <v>240</v>
      </c>
      <c r="Y461" s="280" t="s">
        <v>240</v>
      </c>
      <c r="Z461" s="280" t="s">
        <v>240</v>
      </c>
      <c r="AA461" s="280" t="s">
        <v>2044</v>
      </c>
      <c r="AB461" s="280" t="s">
        <v>2044</v>
      </c>
      <c r="AC461" s="280" t="s">
        <v>2044</v>
      </c>
      <c r="AD461" s="280" t="s">
        <v>240</v>
      </c>
      <c r="AE461" s="280" t="str">
        <f>IFERROR(VLOOKUP(A461,ورقة4!A$1:AZ$2000,51,0),"")</f>
        <v>م</v>
      </c>
      <c r="AF461" s="280" t="s">
        <v>2044</v>
      </c>
      <c r="AG461" s="280" t="s">
        <v>261</v>
      </c>
      <c r="AH461" s="280" t="s">
        <v>5190</v>
      </c>
      <c r="AI461" s="280" t="s">
        <v>240</v>
      </c>
      <c r="AJ461" s="279">
        <v>706793</v>
      </c>
      <c r="AP461" s="223"/>
      <c r="AQ461" s="224"/>
      <c r="AR461" s="224"/>
      <c r="AS461" s="224"/>
      <c r="AT461" s="224"/>
      <c r="AU461" s="227"/>
      <c r="AV461" s="224"/>
      <c r="AW461" s="224"/>
      <c r="AX461" s="224"/>
      <c r="AY461" s="224"/>
      <c r="AZ461" s="227"/>
      <c r="BA461" s="224"/>
      <c r="BB461" s="224"/>
      <c r="BC461" s="224"/>
      <c r="BD461" s="224"/>
      <c r="BE461" s="224"/>
      <c r="BF461" s="227"/>
      <c r="BG461" s="224"/>
      <c r="BH461" s="224"/>
      <c r="BI461" s="224"/>
      <c r="BJ461" s="224"/>
      <c r="BK461" s="224"/>
      <c r="BL461" s="224"/>
      <c r="BM461" s="224"/>
      <c r="BN461" s="224"/>
      <c r="BO461" s="224"/>
      <c r="BP461" s="224"/>
      <c r="BQ461" s="224"/>
      <c r="BR461" s="224"/>
      <c r="BS461" s="228"/>
      <c r="BT461" s="224"/>
      <c r="BU461" s="229"/>
      <c r="BV461" s="223"/>
      <c r="BW461" s="224"/>
      <c r="BX461" s="224"/>
      <c r="BY461" s="224"/>
      <c r="BZ461"/>
      <c r="CA461" s="229"/>
      <c r="CB461"/>
      <c r="CC461"/>
      <c r="CD461"/>
    </row>
    <row r="462" spans="1:82" ht="30" x14ac:dyDescent="0.25">
      <c r="A462" s="279">
        <v>706794</v>
      </c>
      <c r="B462" s="280" t="s">
        <v>1162</v>
      </c>
      <c r="C462" s="280" t="s">
        <v>69</v>
      </c>
      <c r="D462" s="280" t="s">
        <v>1817</v>
      </c>
      <c r="E462" s="280" t="s">
        <v>183</v>
      </c>
      <c r="F462" s="281">
        <v>36683</v>
      </c>
      <c r="G462" s="280" t="s">
        <v>213</v>
      </c>
      <c r="H462" s="280" t="s">
        <v>1290</v>
      </c>
      <c r="I462" s="280" t="s">
        <v>261</v>
      </c>
      <c r="J462" s="280" t="s">
        <v>216</v>
      </c>
      <c r="K462" s="279">
        <v>2018</v>
      </c>
      <c r="L462" s="280" t="s">
        <v>213</v>
      </c>
      <c r="M462" s="280" t="s">
        <v>240</v>
      </c>
      <c r="N462" s="280" t="s">
        <v>240</v>
      </c>
      <c r="O462" s="280" t="str">
        <f>IFERROR(VLOOKUP(A462,'[1]معالجة التسجيل'!A$2:CW$514,101,0),"")</f>
        <v/>
      </c>
      <c r="P462" s="280"/>
      <c r="Q462" s="282">
        <v>0</v>
      </c>
      <c r="R462" s="288"/>
      <c r="S462" s="280" t="s">
        <v>240</v>
      </c>
      <c r="T462" s="280" t="s">
        <v>240</v>
      </c>
      <c r="U462" s="280" t="s">
        <v>240</v>
      </c>
      <c r="V462" s="280" t="s">
        <v>240</v>
      </c>
      <c r="W462" s="280" t="s">
        <v>240</v>
      </c>
      <c r="X462" s="280" t="s">
        <v>240</v>
      </c>
      <c r="Y462" s="280" t="s">
        <v>240</v>
      </c>
      <c r="Z462" s="280" t="s">
        <v>240</v>
      </c>
      <c r="AA462" s="280" t="s">
        <v>240</v>
      </c>
      <c r="AB462" s="280" t="s">
        <v>240</v>
      </c>
      <c r="AC462" s="280" t="s">
        <v>2044</v>
      </c>
      <c r="AD462" s="280" t="s">
        <v>240</v>
      </c>
      <c r="AE462" s="280" t="str">
        <f>IFERROR(VLOOKUP(A462,ورقة4!A$1:AZ$2000,51,0),"")</f>
        <v>م</v>
      </c>
      <c r="AF462" s="280" t="s">
        <v>2044</v>
      </c>
      <c r="AG462" s="280" t="s">
        <v>261</v>
      </c>
      <c r="AH462" s="280" t="s">
        <v>5190</v>
      </c>
      <c r="AI462" s="280" t="s">
        <v>240</v>
      </c>
      <c r="AJ462" s="279">
        <v>706794</v>
      </c>
      <c r="AP462" s="223"/>
      <c r="AQ462" s="224"/>
      <c r="AR462" s="224"/>
      <c r="AS462" s="224"/>
      <c r="AT462" s="224"/>
      <c r="AU462" s="227"/>
      <c r="AV462" s="224"/>
      <c r="AW462" s="224"/>
      <c r="AX462" s="224"/>
      <c r="AY462" s="224"/>
      <c r="AZ462" s="227"/>
      <c r="BA462" s="224"/>
      <c r="BB462" s="224"/>
      <c r="BC462" s="224"/>
      <c r="BD462" s="224"/>
      <c r="BE462" s="224"/>
      <c r="BF462" s="227"/>
      <c r="BG462" s="224"/>
      <c r="BH462" s="224"/>
      <c r="BI462" s="224"/>
      <c r="BJ462" s="224"/>
      <c r="BK462" s="224"/>
      <c r="BL462" s="224"/>
      <c r="BM462" s="224"/>
      <c r="BN462" s="224"/>
      <c r="BO462" s="224"/>
      <c r="BP462" s="224"/>
      <c r="BQ462" s="224"/>
      <c r="BR462" s="224"/>
      <c r="BS462" s="228"/>
      <c r="BT462" s="224"/>
      <c r="BU462" s="229"/>
      <c r="BV462" s="223"/>
      <c r="BW462" s="224"/>
      <c r="BX462" s="224"/>
      <c r="BY462" s="224"/>
      <c r="BZ462"/>
      <c r="CA462" s="229"/>
      <c r="CB462"/>
      <c r="CC462"/>
      <c r="CD462"/>
    </row>
    <row r="463" spans="1:82" ht="30" x14ac:dyDescent="0.25">
      <c r="A463" s="279">
        <v>706795</v>
      </c>
      <c r="B463" s="280" t="s">
        <v>770</v>
      </c>
      <c r="C463" s="280" t="s">
        <v>407</v>
      </c>
      <c r="D463" s="280" t="s">
        <v>1427</v>
      </c>
      <c r="E463" s="280" t="s">
        <v>240</v>
      </c>
      <c r="F463" s="282"/>
      <c r="G463" s="280" t="s">
        <v>240</v>
      </c>
      <c r="H463" s="280" t="s">
        <v>240</v>
      </c>
      <c r="I463" s="280" t="s">
        <v>261</v>
      </c>
      <c r="J463" s="280" t="s">
        <v>240</v>
      </c>
      <c r="K463" s="282"/>
      <c r="L463" s="280" t="s">
        <v>240</v>
      </c>
      <c r="M463" s="280" t="s">
        <v>240</v>
      </c>
      <c r="N463" s="280" t="s">
        <v>240</v>
      </c>
      <c r="O463" s="280" t="str">
        <f>IFERROR(VLOOKUP(A463,'[1]معالجة التسجيل'!A$2:CW$514,101,0),"")</f>
        <v/>
      </c>
      <c r="P463" s="280"/>
      <c r="Q463" s="282">
        <v>0</v>
      </c>
      <c r="R463" s="282"/>
      <c r="S463" s="280" t="s">
        <v>240</v>
      </c>
      <c r="T463" s="280" t="s">
        <v>240</v>
      </c>
      <c r="U463" s="280" t="s">
        <v>240</v>
      </c>
      <c r="V463" s="280" t="s">
        <v>240</v>
      </c>
      <c r="W463" s="280" t="s">
        <v>240</v>
      </c>
      <c r="X463" s="280" t="s">
        <v>240</v>
      </c>
      <c r="Y463" s="280" t="s">
        <v>240</v>
      </c>
      <c r="Z463" s="280" t="s">
        <v>240</v>
      </c>
      <c r="AA463" s="280" t="s">
        <v>2044</v>
      </c>
      <c r="AB463" s="280" t="s">
        <v>2044</v>
      </c>
      <c r="AC463" s="280" t="s">
        <v>2044</v>
      </c>
      <c r="AD463" s="280" t="s">
        <v>240</v>
      </c>
      <c r="AE463" s="280" t="str">
        <f>IFERROR(VLOOKUP(A463,ورقة4!A$1:AZ$2000,51,0),"")</f>
        <v>م</v>
      </c>
      <c r="AF463" s="280" t="s">
        <v>2044</v>
      </c>
      <c r="AG463" s="280" t="s">
        <v>261</v>
      </c>
      <c r="AH463" s="280" t="s">
        <v>5190</v>
      </c>
      <c r="AI463" s="280" t="s">
        <v>240</v>
      </c>
      <c r="AJ463" s="279">
        <v>706795</v>
      </c>
      <c r="AP463" s="223"/>
      <c r="AQ463" s="224"/>
      <c r="AR463" s="224"/>
      <c r="AS463" s="224"/>
      <c r="AT463" s="224"/>
      <c r="AU463" s="232"/>
      <c r="AV463" s="224"/>
      <c r="AW463" s="224"/>
      <c r="AX463" s="224"/>
      <c r="AY463" s="224"/>
      <c r="AZ463" s="232"/>
      <c r="BA463" s="224"/>
      <c r="BB463" s="224"/>
      <c r="BC463" s="224"/>
      <c r="BD463" s="224"/>
      <c r="BE463" s="224"/>
      <c r="BF463" s="227"/>
      <c r="BG463" s="224"/>
      <c r="BH463" s="224"/>
      <c r="BI463" s="224"/>
      <c r="BJ463" s="224"/>
      <c r="BK463" s="224"/>
      <c r="BL463" s="224"/>
      <c r="BM463" s="224"/>
      <c r="BN463" s="224"/>
      <c r="BO463" s="224"/>
      <c r="BP463" s="224"/>
      <c r="BQ463" s="224"/>
      <c r="BR463" s="224"/>
      <c r="BS463" s="228"/>
      <c r="BT463" s="224"/>
      <c r="BU463" s="229"/>
      <c r="BV463" s="223"/>
      <c r="BW463" s="224"/>
      <c r="BX463" s="224"/>
      <c r="BY463" s="224"/>
      <c r="BZ463"/>
      <c r="CA463" s="229"/>
      <c r="CB463"/>
      <c r="CC463"/>
      <c r="CD463"/>
    </row>
    <row r="464" spans="1:82" ht="15" x14ac:dyDescent="0.25">
      <c r="A464" s="279">
        <v>706796</v>
      </c>
      <c r="B464" s="280" t="s">
        <v>771</v>
      </c>
      <c r="C464" s="280" t="s">
        <v>108</v>
      </c>
      <c r="D464" s="280" t="s">
        <v>240</v>
      </c>
      <c r="E464" s="280" t="s">
        <v>240</v>
      </c>
      <c r="F464" s="288"/>
      <c r="G464" s="280" t="s">
        <v>240</v>
      </c>
      <c r="H464" s="280" t="s">
        <v>240</v>
      </c>
      <c r="I464" s="280" t="s">
        <v>261</v>
      </c>
      <c r="J464" s="280" t="s">
        <v>240</v>
      </c>
      <c r="K464" s="288"/>
      <c r="L464" s="280" t="s">
        <v>240</v>
      </c>
      <c r="M464" s="280" t="s">
        <v>240</v>
      </c>
      <c r="N464" s="280" t="s">
        <v>240</v>
      </c>
      <c r="O464" s="280" t="str">
        <f>IFERROR(VLOOKUP(A464,'[1]معالجة التسجيل'!A$2:CW$514,101,0),"")</f>
        <v/>
      </c>
      <c r="P464" s="280"/>
      <c r="Q464" s="282">
        <v>0</v>
      </c>
      <c r="R464" s="288"/>
      <c r="S464" s="280" t="s">
        <v>240</v>
      </c>
      <c r="T464" s="280" t="s">
        <v>240</v>
      </c>
      <c r="U464" s="280" t="s">
        <v>240</v>
      </c>
      <c r="V464" s="280" t="s">
        <v>240</v>
      </c>
      <c r="W464" s="280" t="s">
        <v>240</v>
      </c>
      <c r="X464" s="280" t="s">
        <v>240</v>
      </c>
      <c r="Y464" s="280" t="s">
        <v>240</v>
      </c>
      <c r="Z464" s="280" t="s">
        <v>240</v>
      </c>
      <c r="AA464" s="280" t="s">
        <v>2044</v>
      </c>
      <c r="AB464" s="280" t="s">
        <v>2044</v>
      </c>
      <c r="AC464" s="280" t="s">
        <v>2044</v>
      </c>
      <c r="AD464" s="280" t="s">
        <v>240</v>
      </c>
      <c r="AE464" s="280" t="str">
        <f>IFERROR(VLOOKUP(A464,ورقة4!A$1:AZ$2000,51,0),"")</f>
        <v>م</v>
      </c>
      <c r="AF464" s="280" t="s">
        <v>2044</v>
      </c>
      <c r="AG464" s="280" t="s">
        <v>261</v>
      </c>
      <c r="AH464" s="280" t="s">
        <v>5190</v>
      </c>
      <c r="AI464" s="280" t="s">
        <v>240</v>
      </c>
      <c r="AJ464" s="279">
        <v>706796</v>
      </c>
      <c r="AP464" s="223"/>
      <c r="AQ464" s="224"/>
      <c r="AR464" s="224"/>
      <c r="AS464" s="224"/>
      <c r="AT464" s="224"/>
      <c r="AU464" s="232"/>
      <c r="AV464" s="224"/>
      <c r="AW464" s="224"/>
      <c r="AX464" s="224"/>
      <c r="AY464" s="224"/>
      <c r="AZ464" s="232"/>
      <c r="BA464" s="224"/>
      <c r="BB464" s="224"/>
      <c r="BC464" s="224"/>
      <c r="BD464" s="224"/>
      <c r="BE464" s="224"/>
      <c r="BF464" s="227"/>
      <c r="BG464" s="224"/>
      <c r="BH464" s="224"/>
      <c r="BI464" s="224"/>
      <c r="BJ464" s="224"/>
      <c r="BK464" s="224"/>
      <c r="BL464" s="224"/>
      <c r="BM464" s="224"/>
      <c r="BN464" s="224"/>
      <c r="BO464" s="224"/>
      <c r="BP464" s="224"/>
      <c r="BQ464" s="224"/>
      <c r="BR464" s="224"/>
      <c r="BS464" s="228"/>
      <c r="BT464" s="224"/>
      <c r="BU464" s="229"/>
      <c r="BV464" s="223"/>
      <c r="BW464" s="224"/>
      <c r="BX464" s="224"/>
      <c r="BY464" s="224"/>
      <c r="BZ464"/>
      <c r="CA464" s="229"/>
      <c r="CB464"/>
      <c r="CC464"/>
      <c r="CD464"/>
    </row>
    <row r="465" spans="1:82" ht="30" x14ac:dyDescent="0.25">
      <c r="A465" s="279">
        <v>706797</v>
      </c>
      <c r="B465" s="280" t="s">
        <v>602</v>
      </c>
      <c r="C465" s="280" t="s">
        <v>129</v>
      </c>
      <c r="D465" s="280" t="s">
        <v>1720</v>
      </c>
      <c r="E465" s="280" t="s">
        <v>183</v>
      </c>
      <c r="F465" s="289">
        <v>28700</v>
      </c>
      <c r="G465" s="280" t="s">
        <v>213</v>
      </c>
      <c r="H465" s="280" t="s">
        <v>1290</v>
      </c>
      <c r="I465" s="280" t="s">
        <v>262</v>
      </c>
      <c r="J465" s="280" t="s">
        <v>214</v>
      </c>
      <c r="K465" s="290">
        <v>1997</v>
      </c>
      <c r="L465" s="280" t="s">
        <v>230</v>
      </c>
      <c r="M465" s="280" t="s">
        <v>240</v>
      </c>
      <c r="N465" s="280" t="s">
        <v>240</v>
      </c>
      <c r="O465" s="280" t="str">
        <f>IFERROR(VLOOKUP(A465,'[1]معالجة التسجيل'!A$2:CW$514,101,0),"")</f>
        <v>إيقاف</v>
      </c>
      <c r="P465" s="280"/>
      <c r="Q465" s="282">
        <f>IFERROR(VLOOKUP(A465,'[1]معالجة التسجيل'!A$2:EW$514,150,0),"")</f>
        <v>27500</v>
      </c>
      <c r="R465" s="282"/>
      <c r="S465" s="280" t="s">
        <v>4048</v>
      </c>
      <c r="T465" s="280" t="s">
        <v>4001</v>
      </c>
      <c r="U465" s="280" t="s">
        <v>2955</v>
      </c>
      <c r="V465" s="280" t="s">
        <v>2531</v>
      </c>
      <c r="W465" s="280" t="s">
        <v>240</v>
      </c>
      <c r="X465" s="280" t="s">
        <v>240</v>
      </c>
      <c r="Y465" s="280" t="s">
        <v>240</v>
      </c>
      <c r="Z465" s="280" t="s">
        <v>240</v>
      </c>
      <c r="AA465" s="280" t="s">
        <v>240</v>
      </c>
      <c r="AB465" s="280" t="s">
        <v>240</v>
      </c>
      <c r="AC465" s="280" t="s">
        <v>240</v>
      </c>
      <c r="AD465" s="280" t="s">
        <v>240</v>
      </c>
      <c r="AE465" s="280"/>
      <c r="AF465" s="280" t="s">
        <v>240</v>
      </c>
      <c r="AG465" s="280" t="s">
        <v>262</v>
      </c>
      <c r="AH465" s="280" t="s">
        <v>240</v>
      </c>
      <c r="AI465" s="280" t="s">
        <v>5191</v>
      </c>
      <c r="AJ465" s="279">
        <v>706797</v>
      </c>
      <c r="AP465" s="223"/>
      <c r="AQ465" s="224"/>
      <c r="AR465" s="224"/>
      <c r="AS465" s="224"/>
      <c r="AT465" s="224"/>
      <c r="AU465" s="227"/>
      <c r="AV465" s="224"/>
      <c r="AW465" s="224"/>
      <c r="AX465" s="224"/>
      <c r="AY465" s="224"/>
      <c r="AZ465" s="227"/>
      <c r="BA465" s="224"/>
      <c r="BB465" s="224"/>
      <c r="BC465" s="224"/>
      <c r="BD465" s="224"/>
      <c r="BE465" s="224"/>
      <c r="BF465" s="227"/>
      <c r="BG465" s="224"/>
      <c r="BH465" s="224"/>
      <c r="BI465" s="224"/>
      <c r="BJ465" s="224"/>
      <c r="BK465" s="224"/>
      <c r="BL465" s="224"/>
      <c r="BM465" s="224"/>
      <c r="BN465" s="224"/>
      <c r="BO465" s="224"/>
      <c r="BP465" s="224"/>
      <c r="BQ465" s="224"/>
      <c r="BR465" s="224"/>
      <c r="BS465" s="228"/>
      <c r="BT465" s="224"/>
      <c r="BU465" s="229"/>
      <c r="BV465" s="223"/>
      <c r="BW465" s="224"/>
      <c r="BX465" s="224"/>
      <c r="BY465" s="224"/>
      <c r="BZ465"/>
      <c r="CA465" s="229"/>
      <c r="CB465"/>
      <c r="CC465"/>
      <c r="CD465"/>
    </row>
    <row r="466" spans="1:82" ht="30" x14ac:dyDescent="0.25">
      <c r="A466" s="279">
        <v>706798</v>
      </c>
      <c r="B466" s="280" t="s">
        <v>1163</v>
      </c>
      <c r="C466" s="280" t="s">
        <v>258</v>
      </c>
      <c r="D466" s="280" t="s">
        <v>1880</v>
      </c>
      <c r="E466" s="280" t="s">
        <v>240</v>
      </c>
      <c r="F466" s="282"/>
      <c r="G466" s="280" t="s">
        <v>240</v>
      </c>
      <c r="H466" s="280" t="s">
        <v>240</v>
      </c>
      <c r="I466" s="280" t="s">
        <v>261</v>
      </c>
      <c r="J466" s="280" t="s">
        <v>240</v>
      </c>
      <c r="K466" s="282"/>
      <c r="L466" s="280" t="s">
        <v>240</v>
      </c>
      <c r="M466" s="280" t="s">
        <v>240</v>
      </c>
      <c r="N466" s="280" t="s">
        <v>240</v>
      </c>
      <c r="O466" s="280" t="str">
        <f>IFERROR(VLOOKUP(A466,'[1]معالجة التسجيل'!A$2:CW$514,101,0),"")</f>
        <v/>
      </c>
      <c r="P466" s="280"/>
      <c r="Q466" s="282">
        <v>0</v>
      </c>
      <c r="R466" s="282"/>
      <c r="S466" s="280" t="s">
        <v>240</v>
      </c>
      <c r="T466" s="280" t="s">
        <v>240</v>
      </c>
      <c r="U466" s="280" t="s">
        <v>240</v>
      </c>
      <c r="V466" s="280" t="s">
        <v>240</v>
      </c>
      <c r="W466" s="280" t="s">
        <v>240</v>
      </c>
      <c r="X466" s="280" t="s">
        <v>240</v>
      </c>
      <c r="Y466" s="280" t="s">
        <v>240</v>
      </c>
      <c r="Z466" s="280" t="s">
        <v>240</v>
      </c>
      <c r="AA466" s="280" t="s">
        <v>2044</v>
      </c>
      <c r="AB466" s="280" t="s">
        <v>2044</v>
      </c>
      <c r="AC466" s="280" t="s">
        <v>2044</v>
      </c>
      <c r="AD466" s="280" t="s">
        <v>240</v>
      </c>
      <c r="AE466" s="280" t="str">
        <f>IFERROR(VLOOKUP(A466,ورقة4!A$1:AZ$2000,51,0),"")</f>
        <v>م</v>
      </c>
      <c r="AF466" s="280" t="s">
        <v>2044</v>
      </c>
      <c r="AG466" s="280" t="s">
        <v>261</v>
      </c>
      <c r="AH466" s="280" t="s">
        <v>5190</v>
      </c>
      <c r="AI466" s="280" t="s">
        <v>240</v>
      </c>
      <c r="AJ466" s="279">
        <v>706798</v>
      </c>
      <c r="AP466" s="223"/>
      <c r="AQ466" s="224"/>
      <c r="AR466" s="224"/>
      <c r="AS466" s="224"/>
      <c r="AT466" s="224"/>
      <c r="AU466" s="232"/>
      <c r="AV466" s="224"/>
      <c r="AW466" s="224"/>
      <c r="AX466" s="224"/>
      <c r="AY466" s="224"/>
      <c r="AZ466" s="232"/>
      <c r="BA466" s="224"/>
      <c r="BB466" s="219"/>
      <c r="BC466" s="219"/>
      <c r="BD466" s="224"/>
      <c r="BE466" s="224"/>
      <c r="BF466" s="227"/>
      <c r="BG466" s="232"/>
      <c r="BH466" s="224"/>
      <c r="BI466" s="224"/>
      <c r="BJ466" s="224"/>
      <c r="BK466" s="224"/>
      <c r="BL466" s="232"/>
      <c r="BM466" s="224"/>
      <c r="BN466" s="232"/>
      <c r="BO466" s="232"/>
      <c r="BP466" s="232"/>
      <c r="BQ466" s="232"/>
      <c r="BR466" s="232"/>
      <c r="BS466" s="224"/>
      <c r="BT466" s="219"/>
      <c r="BU466" s="229"/>
      <c r="BV466" s="219"/>
      <c r="BW466" s="219"/>
      <c r="BX466" s="224"/>
      <c r="BY466" s="224"/>
      <c r="BZ466" s="230"/>
      <c r="CA466" s="229"/>
      <c r="CB466" s="230"/>
      <c r="CC466" s="230"/>
      <c r="CD466" s="230"/>
    </row>
    <row r="467" spans="1:82" ht="45" x14ac:dyDescent="0.25">
      <c r="A467" s="279">
        <v>706799</v>
      </c>
      <c r="B467" s="280" t="s">
        <v>696</v>
      </c>
      <c r="C467" s="280" t="s">
        <v>67</v>
      </c>
      <c r="D467" s="280" t="s">
        <v>1614</v>
      </c>
      <c r="E467" s="280" t="s">
        <v>184</v>
      </c>
      <c r="F467" s="281">
        <v>31177</v>
      </c>
      <c r="G467" s="280" t="s">
        <v>1630</v>
      </c>
      <c r="H467" s="280" t="s">
        <v>1290</v>
      </c>
      <c r="I467" s="280" t="s">
        <v>261</v>
      </c>
      <c r="J467" s="280" t="s">
        <v>216</v>
      </c>
      <c r="K467" s="279">
        <v>2006</v>
      </c>
      <c r="L467" s="280" t="s">
        <v>221</v>
      </c>
      <c r="M467" s="280" t="s">
        <v>240</v>
      </c>
      <c r="N467" s="280" t="s">
        <v>240</v>
      </c>
      <c r="O467" s="280" t="str">
        <f>IFERROR(VLOOKUP(A467,'[1]معالجة التسجيل'!A$2:CW$514,101,0),"")</f>
        <v/>
      </c>
      <c r="P467" s="280"/>
      <c r="Q467" s="282">
        <v>0</v>
      </c>
      <c r="R467" s="288"/>
      <c r="S467" s="280" t="s">
        <v>2829</v>
      </c>
      <c r="T467" s="280" t="s">
        <v>2592</v>
      </c>
      <c r="U467" s="280" t="s">
        <v>2830</v>
      </c>
      <c r="V467" s="280" t="s">
        <v>2554</v>
      </c>
      <c r="W467" s="280" t="s">
        <v>240</v>
      </c>
      <c r="X467" s="280" t="s">
        <v>240</v>
      </c>
      <c r="Y467" s="280" t="s">
        <v>240</v>
      </c>
      <c r="Z467" s="280" t="s">
        <v>240</v>
      </c>
      <c r="AA467" s="280" t="s">
        <v>240</v>
      </c>
      <c r="AB467" s="280" t="s">
        <v>240</v>
      </c>
      <c r="AC467" s="280" t="s">
        <v>2044</v>
      </c>
      <c r="AD467" s="280" t="s">
        <v>240</v>
      </c>
      <c r="AE467" s="280" t="str">
        <f>IFERROR(VLOOKUP(A467,ورقة4!A$1:AZ$2000,51,0),"")</f>
        <v>م</v>
      </c>
      <c r="AF467" s="280" t="s">
        <v>2044</v>
      </c>
      <c r="AG467" s="280" t="s">
        <v>261</v>
      </c>
      <c r="AH467" s="280" t="s">
        <v>240</v>
      </c>
      <c r="AI467" s="280" t="s">
        <v>240</v>
      </c>
      <c r="AJ467" s="279">
        <v>706799</v>
      </c>
      <c r="AP467" s="223"/>
      <c r="AQ467" s="224"/>
      <c r="AR467" s="224"/>
      <c r="AS467" s="224"/>
      <c r="AT467" s="224"/>
      <c r="AU467" s="227"/>
      <c r="AV467" s="224"/>
      <c r="AW467" s="224"/>
      <c r="AX467" s="224"/>
      <c r="AY467" s="224"/>
      <c r="AZ467" s="227"/>
      <c r="BA467" s="224"/>
      <c r="BB467" s="224"/>
      <c r="BC467" s="224"/>
      <c r="BD467" s="224"/>
      <c r="BE467" s="224"/>
      <c r="BF467" s="227"/>
      <c r="BG467" s="224"/>
      <c r="BH467" s="224"/>
      <c r="BI467" s="224"/>
      <c r="BJ467" s="224"/>
      <c r="BK467" s="224"/>
      <c r="BL467" s="224"/>
      <c r="BM467" s="224"/>
      <c r="BN467" s="224"/>
      <c r="BO467" s="224"/>
      <c r="BP467" s="224"/>
      <c r="BQ467" s="224"/>
      <c r="BR467" s="224"/>
      <c r="BS467" s="228"/>
      <c r="BT467" s="224"/>
      <c r="BU467" s="229"/>
      <c r="BV467" s="223"/>
      <c r="BW467" s="224"/>
      <c r="BX467" s="224"/>
      <c r="BY467" s="224"/>
      <c r="BZ467"/>
      <c r="CA467" s="229"/>
      <c r="CB467"/>
      <c r="CC467"/>
      <c r="CD467"/>
    </row>
    <row r="468" spans="1:82" ht="15" x14ac:dyDescent="0.25">
      <c r="A468" s="279">
        <v>706800</v>
      </c>
      <c r="B468" s="280" t="s">
        <v>2074</v>
      </c>
      <c r="C468" s="280" t="s">
        <v>164</v>
      </c>
      <c r="D468" s="280" t="s">
        <v>240</v>
      </c>
      <c r="E468" s="280" t="s">
        <v>240</v>
      </c>
      <c r="F468" s="282"/>
      <c r="G468" s="280" t="s">
        <v>240</v>
      </c>
      <c r="H468" s="280" t="s">
        <v>240</v>
      </c>
      <c r="I468" s="280" t="s">
        <v>261</v>
      </c>
      <c r="J468" s="280" t="s">
        <v>240</v>
      </c>
      <c r="K468" s="282"/>
      <c r="L468" s="280" t="s">
        <v>240</v>
      </c>
      <c r="M468" s="280" t="s">
        <v>240</v>
      </c>
      <c r="N468" s="280" t="s">
        <v>240</v>
      </c>
      <c r="O468" s="280" t="str">
        <f>IFERROR(VLOOKUP(A468,'[1]معالجة التسجيل'!A$2:CW$514,101,0),"")</f>
        <v/>
      </c>
      <c r="P468" s="280"/>
      <c r="Q468" s="282">
        <v>0</v>
      </c>
      <c r="R468" s="282"/>
      <c r="S468" s="280" t="s">
        <v>240</v>
      </c>
      <c r="T468" s="280" t="s">
        <v>240</v>
      </c>
      <c r="U468" s="280" t="s">
        <v>240</v>
      </c>
      <c r="V468" s="280" t="s">
        <v>240</v>
      </c>
      <c r="W468" s="280" t="s">
        <v>240</v>
      </c>
      <c r="X468" s="280" t="s">
        <v>240</v>
      </c>
      <c r="Y468" s="280" t="s">
        <v>240</v>
      </c>
      <c r="Z468" s="280" t="s">
        <v>240</v>
      </c>
      <c r="AA468" s="280" t="s">
        <v>240</v>
      </c>
      <c r="AB468" s="280" t="s">
        <v>240</v>
      </c>
      <c r="AC468" s="280" t="s">
        <v>2044</v>
      </c>
      <c r="AD468" s="280" t="s">
        <v>240</v>
      </c>
      <c r="AE468" s="280" t="str">
        <f>IFERROR(VLOOKUP(A468,ورقة4!A$1:AZ$2000,51,0),"")</f>
        <v>م</v>
      </c>
      <c r="AF468" s="280" t="s">
        <v>2044</v>
      </c>
      <c r="AG468" s="280" t="s">
        <v>261</v>
      </c>
      <c r="AH468" s="280" t="s">
        <v>240</v>
      </c>
      <c r="AI468" s="280" t="s">
        <v>240</v>
      </c>
      <c r="AJ468" s="279">
        <v>706800</v>
      </c>
      <c r="AP468" s="223"/>
      <c r="AQ468" s="224"/>
      <c r="AR468" s="224"/>
      <c r="AS468" s="224"/>
      <c r="AT468" s="224"/>
      <c r="AU468" s="227"/>
      <c r="AV468" s="224"/>
      <c r="AW468" s="224"/>
      <c r="AX468" s="224"/>
      <c r="AY468" s="224"/>
      <c r="AZ468" s="227"/>
      <c r="BA468" s="224"/>
      <c r="BB468" s="224"/>
      <c r="BC468" s="224"/>
      <c r="BD468" s="224"/>
      <c r="BE468" s="224"/>
      <c r="BF468" s="227"/>
      <c r="BG468" s="224"/>
      <c r="BH468" s="224"/>
      <c r="BI468" s="224"/>
      <c r="BJ468" s="224"/>
      <c r="BK468" s="224"/>
      <c r="BL468" s="224"/>
      <c r="BM468" s="224"/>
      <c r="BN468" s="224"/>
      <c r="BO468" s="224"/>
      <c r="BP468" s="224"/>
      <c r="BQ468" s="224"/>
      <c r="BR468" s="224"/>
      <c r="BS468" s="228"/>
      <c r="BT468" s="224"/>
      <c r="BU468" s="229"/>
      <c r="BV468" s="223"/>
      <c r="BW468" s="224"/>
      <c r="BX468" s="224"/>
      <c r="BY468" s="224"/>
      <c r="BZ468"/>
      <c r="CA468" s="229"/>
      <c r="CB468"/>
      <c r="CC468"/>
      <c r="CD468"/>
    </row>
    <row r="469" spans="1:82" ht="15" x14ac:dyDescent="0.25">
      <c r="A469" s="279">
        <v>706801</v>
      </c>
      <c r="B469" s="280" t="s">
        <v>843</v>
      </c>
      <c r="C469" s="280" t="s">
        <v>399</v>
      </c>
      <c r="D469" s="280" t="s">
        <v>1700</v>
      </c>
      <c r="E469" s="280" t="s">
        <v>240</v>
      </c>
      <c r="F469" s="288"/>
      <c r="G469" s="280" t="s">
        <v>240</v>
      </c>
      <c r="H469" s="280" t="s">
        <v>240</v>
      </c>
      <c r="I469" s="280" t="s">
        <v>261</v>
      </c>
      <c r="J469" s="280" t="s">
        <v>240</v>
      </c>
      <c r="K469" s="288"/>
      <c r="L469" s="280" t="s">
        <v>240</v>
      </c>
      <c r="M469" s="280" t="s">
        <v>240</v>
      </c>
      <c r="N469" s="280" t="s">
        <v>240</v>
      </c>
      <c r="O469" s="280" t="str">
        <f>IFERROR(VLOOKUP(A469,'[1]معالجة التسجيل'!A$2:CW$514,101,0),"")</f>
        <v/>
      </c>
      <c r="P469" s="280"/>
      <c r="Q469" s="282">
        <v>0</v>
      </c>
      <c r="R469" s="282"/>
      <c r="S469" s="280" t="s">
        <v>240</v>
      </c>
      <c r="T469" s="280" t="s">
        <v>240</v>
      </c>
      <c r="U469" s="280" t="s">
        <v>240</v>
      </c>
      <c r="V469" s="280" t="s">
        <v>240</v>
      </c>
      <c r="W469" s="280" t="s">
        <v>240</v>
      </c>
      <c r="X469" s="280" t="s">
        <v>240</v>
      </c>
      <c r="Y469" s="280" t="s">
        <v>240</v>
      </c>
      <c r="Z469" s="280" t="s">
        <v>240</v>
      </c>
      <c r="AA469" s="280" t="s">
        <v>2044</v>
      </c>
      <c r="AB469" s="280" t="s">
        <v>2044</v>
      </c>
      <c r="AC469" s="280" t="s">
        <v>2044</v>
      </c>
      <c r="AD469" s="280" t="s">
        <v>240</v>
      </c>
      <c r="AE469" s="280" t="str">
        <f>IFERROR(VLOOKUP(A469,ورقة4!A$1:AZ$2000,51,0),"")</f>
        <v>م</v>
      </c>
      <c r="AF469" s="280" t="s">
        <v>2044</v>
      </c>
      <c r="AG469" s="280" t="s">
        <v>261</v>
      </c>
      <c r="AH469" s="280" t="s">
        <v>5190</v>
      </c>
      <c r="AI469" s="280" t="s">
        <v>240</v>
      </c>
      <c r="AJ469" s="279">
        <v>706801</v>
      </c>
      <c r="AP469" s="223"/>
      <c r="AQ469" s="224"/>
      <c r="AR469" s="224"/>
      <c r="AS469" s="224"/>
      <c r="AT469" s="224"/>
      <c r="AU469" s="227"/>
      <c r="AV469" s="224"/>
      <c r="AW469" s="224"/>
      <c r="AX469" s="224"/>
      <c r="AY469" s="224"/>
      <c r="AZ469" s="227"/>
      <c r="BA469" s="224"/>
      <c r="BB469" s="224"/>
      <c r="BC469" s="224"/>
      <c r="BD469" s="224"/>
      <c r="BE469" s="224"/>
      <c r="BF469" s="227"/>
      <c r="BG469" s="224"/>
      <c r="BH469" s="224"/>
      <c r="BI469" s="224"/>
      <c r="BJ469" s="224"/>
      <c r="BK469" s="224"/>
      <c r="BL469" s="224"/>
      <c r="BM469" s="224"/>
      <c r="BN469" s="224"/>
      <c r="BO469" s="224"/>
      <c r="BP469" s="224"/>
      <c r="BQ469" s="224"/>
      <c r="BR469" s="224"/>
      <c r="BS469" s="228"/>
      <c r="BT469" s="224"/>
      <c r="BU469" s="229"/>
      <c r="BV469" s="223"/>
      <c r="BW469" s="224"/>
      <c r="BX469" s="224"/>
      <c r="BY469" s="224"/>
      <c r="BZ469"/>
      <c r="CA469" s="229"/>
      <c r="CB469"/>
      <c r="CC469"/>
      <c r="CD469"/>
    </row>
    <row r="470" spans="1:82" ht="45" x14ac:dyDescent="0.25">
      <c r="A470" s="279">
        <v>706802</v>
      </c>
      <c r="B470" s="280" t="s">
        <v>1164</v>
      </c>
      <c r="C470" s="280" t="s">
        <v>394</v>
      </c>
      <c r="D470" s="280" t="s">
        <v>1298</v>
      </c>
      <c r="E470" s="280" t="s">
        <v>184</v>
      </c>
      <c r="F470" s="289">
        <v>28145</v>
      </c>
      <c r="G470" s="280" t="s">
        <v>213</v>
      </c>
      <c r="H470" s="280" t="s">
        <v>1290</v>
      </c>
      <c r="I470" s="280" t="s">
        <v>263</v>
      </c>
      <c r="J470" s="280" t="s">
        <v>214</v>
      </c>
      <c r="K470" s="290">
        <v>1995</v>
      </c>
      <c r="L470" s="280" t="s">
        <v>213</v>
      </c>
      <c r="M470" s="280" t="s">
        <v>240</v>
      </c>
      <c r="N470" s="280" t="s">
        <v>240</v>
      </c>
      <c r="O470" s="280"/>
      <c r="P470" s="280"/>
      <c r="Q470" s="282">
        <v>0</v>
      </c>
      <c r="R470" s="282"/>
      <c r="S470" s="280" t="s">
        <v>4049</v>
      </c>
      <c r="T470" s="280" t="s">
        <v>2751</v>
      </c>
      <c r="U470" s="280" t="s">
        <v>4050</v>
      </c>
      <c r="V470" s="280" t="s">
        <v>2672</v>
      </c>
      <c r="W470" s="280" t="s">
        <v>240</v>
      </c>
      <c r="X470" s="280" t="s">
        <v>240</v>
      </c>
      <c r="Y470" s="280" t="s">
        <v>240</v>
      </c>
      <c r="Z470" s="280" t="s">
        <v>240</v>
      </c>
      <c r="AA470" s="280" t="s">
        <v>240</v>
      </c>
      <c r="AB470" s="280" t="s">
        <v>240</v>
      </c>
      <c r="AC470" s="280" t="s">
        <v>240</v>
      </c>
      <c r="AD470" s="280" t="s">
        <v>240</v>
      </c>
      <c r="AE470" s="280"/>
      <c r="AF470" s="280" t="s">
        <v>240</v>
      </c>
      <c r="AG470" s="280" t="s">
        <v>239</v>
      </c>
      <c r="AH470" s="280" t="s">
        <v>240</v>
      </c>
      <c r="AI470" s="280" t="s">
        <v>5192</v>
      </c>
      <c r="AJ470" s="279">
        <v>706802</v>
      </c>
      <c r="AP470" s="223"/>
      <c r="AQ470" s="224"/>
      <c r="AR470" s="224"/>
      <c r="AS470" s="224"/>
      <c r="AT470" s="224"/>
      <c r="AU470" s="225"/>
      <c r="AV470" s="224"/>
      <c r="AW470" s="224"/>
      <c r="AX470" s="224"/>
      <c r="AY470" s="224"/>
      <c r="AZ470" s="226"/>
      <c r="BA470" s="224"/>
      <c r="BB470" s="219"/>
      <c r="BC470" s="219"/>
      <c r="BD470" s="224"/>
      <c r="BE470" s="224"/>
      <c r="BF470" s="227"/>
      <c r="BG470" s="223"/>
      <c r="BH470" s="224"/>
      <c r="BI470" s="224"/>
      <c r="BJ470" s="224"/>
      <c r="BK470" s="224"/>
      <c r="BL470" s="223"/>
      <c r="BM470" s="224"/>
      <c r="BN470" s="223"/>
      <c r="BO470" s="223"/>
      <c r="BP470" s="223"/>
      <c r="BQ470" s="223"/>
      <c r="BR470" s="223"/>
      <c r="BS470" s="224"/>
      <c r="BT470" s="219"/>
      <c r="BU470" s="229"/>
      <c r="BV470" s="219"/>
      <c r="BW470" s="219"/>
      <c r="BX470" s="224"/>
      <c r="BY470" s="224"/>
      <c r="BZ470" s="230"/>
      <c r="CA470" s="229"/>
      <c r="CB470" s="230"/>
      <c r="CC470" s="230"/>
      <c r="CD470" s="230"/>
    </row>
    <row r="471" spans="1:82" ht="30" x14ac:dyDescent="0.25">
      <c r="A471" s="279">
        <v>706803</v>
      </c>
      <c r="B471" s="280" t="s">
        <v>844</v>
      </c>
      <c r="C471" s="280" t="s">
        <v>439</v>
      </c>
      <c r="D471" s="280" t="s">
        <v>1635</v>
      </c>
      <c r="E471" s="280" t="s">
        <v>184</v>
      </c>
      <c r="F471" s="281">
        <v>21924</v>
      </c>
      <c r="G471" s="280" t="s">
        <v>1631</v>
      </c>
      <c r="H471" s="280" t="s">
        <v>1290</v>
      </c>
      <c r="I471" s="280" t="s">
        <v>262</v>
      </c>
      <c r="J471" s="280" t="s">
        <v>214</v>
      </c>
      <c r="K471" s="279">
        <v>1981</v>
      </c>
      <c r="L471" s="280" t="s">
        <v>225</v>
      </c>
      <c r="M471" s="280" t="s">
        <v>240</v>
      </c>
      <c r="N471" s="280" t="s">
        <v>240</v>
      </c>
      <c r="O471" s="280"/>
      <c r="P471" s="280"/>
      <c r="Q471" s="282">
        <v>0</v>
      </c>
      <c r="R471" s="282"/>
      <c r="S471" s="280" t="s">
        <v>3181</v>
      </c>
      <c r="T471" s="280" t="s">
        <v>3182</v>
      </c>
      <c r="U471" s="280" t="s">
        <v>3183</v>
      </c>
      <c r="V471" s="280" t="s">
        <v>3184</v>
      </c>
      <c r="W471" s="280" t="s">
        <v>240</v>
      </c>
      <c r="X471" s="280" t="s">
        <v>240</v>
      </c>
      <c r="Y471" s="280" t="s">
        <v>240</v>
      </c>
      <c r="Z471" s="280" t="s">
        <v>240</v>
      </c>
      <c r="AA471" s="280" t="s">
        <v>240</v>
      </c>
      <c r="AB471" s="280" t="s">
        <v>240</v>
      </c>
      <c r="AC471" s="280" t="s">
        <v>240</v>
      </c>
      <c r="AD471" s="280" t="s">
        <v>240</v>
      </c>
      <c r="AE471" s="280"/>
      <c r="AF471" s="280" t="s">
        <v>240</v>
      </c>
      <c r="AG471" s="280" t="s">
        <v>468</v>
      </c>
      <c r="AH471" s="280" t="s">
        <v>240</v>
      </c>
      <c r="AI471" s="280" t="s">
        <v>5194</v>
      </c>
      <c r="AJ471" s="279">
        <v>706803</v>
      </c>
      <c r="AP471" s="223"/>
      <c r="AQ471" s="224"/>
      <c r="AR471" s="224"/>
      <c r="AS471" s="224"/>
      <c r="AT471" s="224"/>
      <c r="AU471" s="227"/>
      <c r="AV471" s="224"/>
      <c r="AW471" s="224"/>
      <c r="AX471" s="224"/>
      <c r="AY471" s="224"/>
      <c r="AZ471" s="227"/>
      <c r="BA471" s="224"/>
      <c r="BB471" s="224"/>
      <c r="BC471" s="224"/>
      <c r="BD471" s="224"/>
      <c r="BE471" s="224"/>
      <c r="BF471" s="227"/>
      <c r="BG471" s="224"/>
      <c r="BH471" s="224"/>
      <c r="BI471" s="224"/>
      <c r="BJ471" s="224"/>
      <c r="BK471" s="224"/>
      <c r="BL471" s="224"/>
      <c r="BM471" s="224"/>
      <c r="BN471" s="224"/>
      <c r="BO471" s="224"/>
      <c r="BP471" s="224"/>
      <c r="BQ471" s="224"/>
      <c r="BR471" s="224"/>
      <c r="BS471" s="228"/>
      <c r="BT471" s="224"/>
      <c r="BU471" s="229"/>
      <c r="BV471" s="223"/>
      <c r="BW471" s="224"/>
      <c r="BX471" s="224"/>
      <c r="BY471" s="224"/>
      <c r="BZ471"/>
      <c r="CA471" s="229"/>
      <c r="CB471"/>
      <c r="CC471"/>
      <c r="CD471"/>
    </row>
    <row r="472" spans="1:82" ht="30" x14ac:dyDescent="0.25">
      <c r="A472" s="279">
        <v>706804</v>
      </c>
      <c r="B472" s="280" t="s">
        <v>1165</v>
      </c>
      <c r="C472" s="280" t="s">
        <v>65</v>
      </c>
      <c r="D472" s="280" t="s">
        <v>1532</v>
      </c>
      <c r="E472" s="280" t="s">
        <v>183</v>
      </c>
      <c r="F472" s="289">
        <v>29550</v>
      </c>
      <c r="G472" s="280" t="s">
        <v>2519</v>
      </c>
      <c r="H472" s="280" t="s">
        <v>1290</v>
      </c>
      <c r="I472" s="280" t="s">
        <v>467</v>
      </c>
      <c r="J472" s="280" t="s">
        <v>216</v>
      </c>
      <c r="K472" s="290">
        <v>2004</v>
      </c>
      <c r="L472" s="280" t="s">
        <v>229</v>
      </c>
      <c r="M472" s="280" t="s">
        <v>240</v>
      </c>
      <c r="N472" s="280" t="s">
        <v>240</v>
      </c>
      <c r="O472" s="280"/>
      <c r="P472" s="280"/>
      <c r="Q472" s="282">
        <v>0</v>
      </c>
      <c r="R472" s="290">
        <v>0</v>
      </c>
      <c r="S472" s="280" t="s">
        <v>4051</v>
      </c>
      <c r="T472" s="280" t="s">
        <v>3110</v>
      </c>
      <c r="U472" s="280" t="s">
        <v>3823</v>
      </c>
      <c r="V472" s="280" t="s">
        <v>4052</v>
      </c>
      <c r="W472" s="280" t="s">
        <v>240</v>
      </c>
      <c r="X472" s="280" t="s">
        <v>240</v>
      </c>
      <c r="Y472" s="280" t="s">
        <v>240</v>
      </c>
      <c r="Z472" s="280" t="s">
        <v>240</v>
      </c>
      <c r="AA472" s="280" t="s">
        <v>240</v>
      </c>
      <c r="AB472" s="280" t="s">
        <v>240</v>
      </c>
      <c r="AC472" s="280" t="s">
        <v>240</v>
      </c>
      <c r="AD472" s="280" t="s">
        <v>240</v>
      </c>
      <c r="AE472" s="280"/>
      <c r="AF472" s="280" t="s">
        <v>240</v>
      </c>
      <c r="AG472" s="280" t="s">
        <v>262</v>
      </c>
      <c r="AH472" s="280" t="s">
        <v>240</v>
      </c>
      <c r="AI472" s="280" t="s">
        <v>240</v>
      </c>
      <c r="AJ472" s="279">
        <v>706804</v>
      </c>
      <c r="AP472" s="223"/>
      <c r="AQ472" s="224"/>
      <c r="AR472" s="224"/>
      <c r="AS472" s="224"/>
      <c r="AT472" s="224"/>
      <c r="AU472" s="225"/>
      <c r="AV472" s="224"/>
      <c r="AW472" s="224"/>
      <c r="AX472" s="224"/>
      <c r="AY472" s="224"/>
      <c r="AZ472" s="226"/>
      <c r="BA472" s="224"/>
      <c r="BB472" s="219"/>
      <c r="BC472" s="219"/>
      <c r="BD472" s="224"/>
      <c r="BE472" s="224"/>
      <c r="BF472" s="227"/>
      <c r="BG472" s="232"/>
      <c r="BH472" s="224"/>
      <c r="BI472" s="224"/>
      <c r="BJ472" s="224"/>
      <c r="BK472" s="224"/>
      <c r="BL472" s="223"/>
      <c r="BM472" s="224"/>
      <c r="BN472" s="223"/>
      <c r="BO472" s="223"/>
      <c r="BP472" s="223"/>
      <c r="BQ472" s="223"/>
      <c r="BR472" s="223"/>
      <c r="BS472" s="224"/>
      <c r="BT472" s="219"/>
      <c r="BU472" s="229"/>
      <c r="BV472" s="219"/>
      <c r="BW472" s="219"/>
      <c r="BX472" s="224"/>
      <c r="BY472" s="224"/>
      <c r="BZ472" s="230"/>
      <c r="CA472" s="229"/>
      <c r="CB472" s="230"/>
      <c r="CC472" s="230"/>
      <c r="CD472" s="230"/>
    </row>
    <row r="473" spans="1:82" ht="30" x14ac:dyDescent="0.25">
      <c r="A473" s="279">
        <v>706805</v>
      </c>
      <c r="B473" s="280" t="s">
        <v>1166</v>
      </c>
      <c r="C473" s="280" t="s">
        <v>94</v>
      </c>
      <c r="D473" s="280" t="s">
        <v>1759</v>
      </c>
      <c r="E473" s="280" t="s">
        <v>184</v>
      </c>
      <c r="F473" s="289">
        <v>31594</v>
      </c>
      <c r="G473" s="280" t="s">
        <v>1632</v>
      </c>
      <c r="H473" s="280" t="s">
        <v>1290</v>
      </c>
      <c r="I473" s="280" t="s">
        <v>468</v>
      </c>
      <c r="J473" s="280" t="s">
        <v>214</v>
      </c>
      <c r="K473" s="290">
        <v>2006</v>
      </c>
      <c r="L473" s="280" t="s">
        <v>230</v>
      </c>
      <c r="M473" s="280" t="s">
        <v>240</v>
      </c>
      <c r="N473" s="280" t="s">
        <v>240</v>
      </c>
      <c r="O473" s="280"/>
      <c r="P473" s="280"/>
      <c r="Q473" s="282">
        <v>0</v>
      </c>
      <c r="R473" s="290">
        <v>0</v>
      </c>
      <c r="S473" s="280" t="s">
        <v>4053</v>
      </c>
      <c r="T473" s="280" t="s">
        <v>3395</v>
      </c>
      <c r="U473" s="280" t="s">
        <v>4054</v>
      </c>
      <c r="V473" s="280" t="s">
        <v>3224</v>
      </c>
      <c r="W473" s="280" t="s">
        <v>240</v>
      </c>
      <c r="X473" s="280" t="s">
        <v>240</v>
      </c>
      <c r="Y473" s="280" t="s">
        <v>240</v>
      </c>
      <c r="Z473" s="280" t="s">
        <v>240</v>
      </c>
      <c r="AA473" s="280" t="s">
        <v>240</v>
      </c>
      <c r="AB473" s="280" t="s">
        <v>240</v>
      </c>
      <c r="AC473" s="280" t="s">
        <v>240</v>
      </c>
      <c r="AD473" s="280" t="s">
        <v>240</v>
      </c>
      <c r="AE473" s="280"/>
      <c r="AF473" s="280" t="s">
        <v>240</v>
      </c>
      <c r="AG473" s="280" t="s">
        <v>263</v>
      </c>
      <c r="AH473" s="280" t="s">
        <v>240</v>
      </c>
      <c r="AI473" s="280" t="s">
        <v>240</v>
      </c>
      <c r="AJ473" s="279">
        <v>706805</v>
      </c>
      <c r="AP473" s="223"/>
      <c r="AQ473" s="224"/>
      <c r="AR473" s="224"/>
      <c r="AS473" s="224"/>
      <c r="AT473" s="224"/>
      <c r="AU473" s="227"/>
      <c r="AV473" s="224"/>
      <c r="AW473" s="224"/>
      <c r="AX473" s="224"/>
      <c r="AY473" s="224"/>
      <c r="AZ473" s="227"/>
      <c r="BA473" s="224"/>
      <c r="BB473" s="224"/>
      <c r="BC473" s="224"/>
      <c r="BD473" s="224"/>
      <c r="BE473" s="224"/>
      <c r="BF473" s="227"/>
      <c r="BG473" s="224"/>
      <c r="BH473" s="224"/>
      <c r="BI473" s="224"/>
      <c r="BJ473" s="224"/>
      <c r="BK473" s="224"/>
      <c r="BL473" s="224"/>
      <c r="BM473" s="224"/>
      <c r="BN473" s="224"/>
      <c r="BO473" s="224"/>
      <c r="BP473" s="224"/>
      <c r="BQ473" s="224"/>
      <c r="BR473" s="224"/>
      <c r="BS473" s="228"/>
      <c r="BT473" s="224"/>
      <c r="BU473" s="229"/>
      <c r="BV473" s="223"/>
      <c r="BW473" s="224"/>
      <c r="BX473" s="224"/>
      <c r="BY473" s="224"/>
      <c r="BZ473"/>
      <c r="CA473" s="229"/>
      <c r="CB473"/>
      <c r="CC473"/>
      <c r="CD473"/>
    </row>
    <row r="474" spans="1:82" ht="15" x14ac:dyDescent="0.25">
      <c r="A474" s="279">
        <v>706806</v>
      </c>
      <c r="B474" s="280" t="s">
        <v>772</v>
      </c>
      <c r="C474" s="280" t="s">
        <v>116</v>
      </c>
      <c r="D474" s="280" t="s">
        <v>1339</v>
      </c>
      <c r="E474" s="280" t="s">
        <v>240</v>
      </c>
      <c r="F474" s="288"/>
      <c r="G474" s="280" t="s">
        <v>240</v>
      </c>
      <c r="H474" s="280" t="s">
        <v>240</v>
      </c>
      <c r="I474" s="280" t="s">
        <v>261</v>
      </c>
      <c r="J474" s="280" t="s">
        <v>240</v>
      </c>
      <c r="K474" s="288"/>
      <c r="L474" s="280" t="s">
        <v>240</v>
      </c>
      <c r="M474" s="280" t="s">
        <v>240</v>
      </c>
      <c r="N474" s="280" t="s">
        <v>240</v>
      </c>
      <c r="O474" s="280" t="str">
        <f>IFERROR(VLOOKUP(A474,'[1]معالجة التسجيل'!A$2:CW$514,101,0),"")</f>
        <v/>
      </c>
      <c r="P474" s="280"/>
      <c r="Q474" s="282">
        <v>0</v>
      </c>
      <c r="R474" s="282"/>
      <c r="S474" s="280" t="s">
        <v>240</v>
      </c>
      <c r="T474" s="280" t="s">
        <v>240</v>
      </c>
      <c r="U474" s="280" t="s">
        <v>240</v>
      </c>
      <c r="V474" s="280" t="s">
        <v>240</v>
      </c>
      <c r="W474" s="280" t="s">
        <v>240</v>
      </c>
      <c r="X474" s="280" t="s">
        <v>240</v>
      </c>
      <c r="Y474" s="280" t="s">
        <v>240</v>
      </c>
      <c r="Z474" s="280" t="s">
        <v>240</v>
      </c>
      <c r="AA474" s="280" t="s">
        <v>2044</v>
      </c>
      <c r="AB474" s="280" t="s">
        <v>2044</v>
      </c>
      <c r="AC474" s="280" t="s">
        <v>2044</v>
      </c>
      <c r="AD474" s="280" t="s">
        <v>240</v>
      </c>
      <c r="AE474" s="280" t="str">
        <f>IFERROR(VLOOKUP(A474,ورقة4!A$1:AZ$2000,51,0),"")</f>
        <v>م</v>
      </c>
      <c r="AF474" s="280" t="s">
        <v>2044</v>
      </c>
      <c r="AG474" s="280" t="s">
        <v>261</v>
      </c>
      <c r="AH474" s="280" t="s">
        <v>5190</v>
      </c>
      <c r="AI474" s="280" t="s">
        <v>240</v>
      </c>
      <c r="AJ474" s="279">
        <v>706806</v>
      </c>
      <c r="AP474" s="223"/>
      <c r="AQ474" s="224"/>
      <c r="AR474" s="224"/>
      <c r="AS474" s="224"/>
      <c r="AT474" s="224"/>
      <c r="AU474" s="227"/>
      <c r="AV474" s="224"/>
      <c r="AW474" s="224"/>
      <c r="AX474" s="224"/>
      <c r="AY474" s="224"/>
      <c r="AZ474" s="227"/>
      <c r="BA474" s="224"/>
      <c r="BB474" s="224"/>
      <c r="BC474" s="224"/>
      <c r="BD474" s="224"/>
      <c r="BE474" s="224"/>
      <c r="BF474" s="227"/>
      <c r="BG474" s="224"/>
      <c r="BH474" s="224"/>
      <c r="BI474" s="224"/>
      <c r="BJ474" s="224"/>
      <c r="BK474" s="224"/>
      <c r="BL474" s="224"/>
      <c r="BM474" s="224"/>
      <c r="BN474" s="224"/>
      <c r="BO474" s="224"/>
      <c r="BP474" s="224"/>
      <c r="BQ474" s="224"/>
      <c r="BR474" s="224"/>
      <c r="BS474" s="228"/>
      <c r="BT474" s="224"/>
      <c r="BU474" s="229"/>
      <c r="BV474" s="223"/>
      <c r="BW474" s="224"/>
      <c r="BX474" s="224"/>
      <c r="BY474" s="224"/>
      <c r="BZ474"/>
      <c r="CA474" s="229"/>
      <c r="CB474"/>
      <c r="CC474"/>
      <c r="CD474"/>
    </row>
    <row r="475" spans="1:82" ht="30" x14ac:dyDescent="0.25">
      <c r="A475" s="279">
        <v>706807</v>
      </c>
      <c r="B475" s="280" t="s">
        <v>773</v>
      </c>
      <c r="C475" s="280" t="s">
        <v>65</v>
      </c>
      <c r="D475" s="280" t="s">
        <v>1742</v>
      </c>
      <c r="E475" s="280" t="s">
        <v>184</v>
      </c>
      <c r="F475" s="281">
        <v>30640</v>
      </c>
      <c r="G475" s="280" t="s">
        <v>213</v>
      </c>
      <c r="H475" s="280" t="s">
        <v>1290</v>
      </c>
      <c r="I475" s="280" t="s">
        <v>262</v>
      </c>
      <c r="J475" s="280" t="s">
        <v>216</v>
      </c>
      <c r="K475" s="279">
        <v>2001</v>
      </c>
      <c r="L475" s="280" t="s">
        <v>213</v>
      </c>
      <c r="M475" s="280" t="s">
        <v>240</v>
      </c>
      <c r="N475" s="280" t="s">
        <v>240</v>
      </c>
      <c r="O475" s="280" t="str">
        <f>IFERROR(VLOOKUP(A475,'[1]معالجة التسجيل'!A$2:CW$514,101,0),"")</f>
        <v/>
      </c>
      <c r="P475" s="280"/>
      <c r="Q475" s="282">
        <v>0</v>
      </c>
      <c r="R475" s="290">
        <v>0</v>
      </c>
      <c r="S475" s="280" t="s">
        <v>4055</v>
      </c>
      <c r="T475" s="280" t="s">
        <v>2751</v>
      </c>
      <c r="U475" s="280" t="s">
        <v>4056</v>
      </c>
      <c r="V475" s="280" t="s">
        <v>2531</v>
      </c>
      <c r="W475" s="280" t="s">
        <v>240</v>
      </c>
      <c r="X475" s="280" t="s">
        <v>240</v>
      </c>
      <c r="Y475" s="280" t="s">
        <v>240</v>
      </c>
      <c r="Z475" s="280" t="s">
        <v>240</v>
      </c>
      <c r="AA475" s="280" t="s">
        <v>240</v>
      </c>
      <c r="AB475" s="280" t="s">
        <v>240</v>
      </c>
      <c r="AC475" s="280" t="s">
        <v>240</v>
      </c>
      <c r="AD475" s="280" t="s">
        <v>240</v>
      </c>
      <c r="AE475" s="280" t="str">
        <f>IFERROR(VLOOKUP(A475,ورقة4!A$1:AZ$2000,51,0),"")</f>
        <v>م</v>
      </c>
      <c r="AF475" s="280" t="s">
        <v>240</v>
      </c>
      <c r="AG475" s="280" t="s">
        <v>262</v>
      </c>
      <c r="AH475" s="280" t="s">
        <v>240</v>
      </c>
      <c r="AI475" s="280" t="s">
        <v>5191</v>
      </c>
      <c r="AJ475" s="279">
        <v>706807</v>
      </c>
      <c r="AP475" s="223"/>
      <c r="AQ475" s="224"/>
      <c r="AR475" s="224"/>
      <c r="AS475" s="224"/>
      <c r="AT475" s="224"/>
      <c r="AU475" s="225"/>
      <c r="AV475" s="224"/>
      <c r="AW475" s="224"/>
      <c r="AX475" s="224"/>
      <c r="AY475" s="224"/>
      <c r="AZ475" s="226"/>
      <c r="BA475" s="224"/>
      <c r="BB475" s="219"/>
      <c r="BC475" s="219"/>
      <c r="BD475" s="224"/>
      <c r="BE475" s="224"/>
      <c r="BF475" s="227"/>
      <c r="BG475" s="232"/>
      <c r="BH475" s="224"/>
      <c r="BI475" s="224"/>
      <c r="BJ475" s="224"/>
      <c r="BK475" s="224"/>
      <c r="BL475" s="223"/>
      <c r="BM475" s="224"/>
      <c r="BN475" s="223"/>
      <c r="BO475" s="223"/>
      <c r="BP475" s="223"/>
      <c r="BQ475" s="223"/>
      <c r="BR475" s="223"/>
      <c r="BS475" s="224"/>
      <c r="BT475" s="219"/>
      <c r="BU475" s="229"/>
      <c r="BV475" s="219"/>
      <c r="BW475" s="219"/>
      <c r="BX475" s="224"/>
      <c r="BY475" s="224"/>
      <c r="BZ475" s="230"/>
      <c r="CA475" s="229"/>
      <c r="CB475" s="230"/>
      <c r="CC475" s="230"/>
      <c r="CD475" s="230"/>
    </row>
    <row r="476" spans="1:82" ht="30" x14ac:dyDescent="0.25">
      <c r="A476" s="279">
        <v>706808</v>
      </c>
      <c r="B476" s="280" t="s">
        <v>774</v>
      </c>
      <c r="C476" s="280" t="s">
        <v>89</v>
      </c>
      <c r="D476" s="280" t="s">
        <v>1298</v>
      </c>
      <c r="E476" s="280" t="s">
        <v>240</v>
      </c>
      <c r="F476" s="288"/>
      <c r="G476" s="280" t="s">
        <v>240</v>
      </c>
      <c r="H476" s="280" t="s">
        <v>240</v>
      </c>
      <c r="I476" s="280" t="s">
        <v>261</v>
      </c>
      <c r="J476" s="280" t="s">
        <v>240</v>
      </c>
      <c r="K476" s="288"/>
      <c r="L476" s="280" t="s">
        <v>240</v>
      </c>
      <c r="M476" s="280" t="s">
        <v>240</v>
      </c>
      <c r="N476" s="280" t="s">
        <v>240</v>
      </c>
      <c r="O476" s="280" t="str">
        <f>IFERROR(VLOOKUP(A476,'[1]معالجة التسجيل'!A$2:CW$514,101,0),"")</f>
        <v/>
      </c>
      <c r="P476" s="280"/>
      <c r="Q476" s="282">
        <v>0</v>
      </c>
      <c r="R476" s="282"/>
      <c r="S476" s="280" t="s">
        <v>240</v>
      </c>
      <c r="T476" s="280" t="s">
        <v>240</v>
      </c>
      <c r="U476" s="280" t="s">
        <v>240</v>
      </c>
      <c r="V476" s="280" t="s">
        <v>240</v>
      </c>
      <c r="W476" s="280" t="s">
        <v>240</v>
      </c>
      <c r="X476" s="280" t="s">
        <v>240</v>
      </c>
      <c r="Y476" s="280" t="s">
        <v>240</v>
      </c>
      <c r="Z476" s="280" t="s">
        <v>240</v>
      </c>
      <c r="AA476" s="280" t="s">
        <v>2044</v>
      </c>
      <c r="AB476" s="280" t="s">
        <v>2044</v>
      </c>
      <c r="AC476" s="280" t="s">
        <v>2044</v>
      </c>
      <c r="AD476" s="280" t="s">
        <v>240</v>
      </c>
      <c r="AE476" s="280" t="str">
        <f>IFERROR(VLOOKUP(A476,ورقة4!A$1:AZ$2000,51,0),"")</f>
        <v>م</v>
      </c>
      <c r="AF476" s="280" t="s">
        <v>2044</v>
      </c>
      <c r="AG476" s="280" t="s">
        <v>261</v>
      </c>
      <c r="AH476" s="280" t="s">
        <v>5190</v>
      </c>
      <c r="AI476" s="280" t="s">
        <v>240</v>
      </c>
      <c r="AJ476" s="279">
        <v>706808</v>
      </c>
      <c r="AP476" s="223"/>
      <c r="AQ476" s="224"/>
      <c r="AR476" s="224"/>
      <c r="AS476" s="224"/>
      <c r="AT476" s="224"/>
      <c r="AU476" s="227"/>
      <c r="AV476" s="224"/>
      <c r="AW476" s="224"/>
      <c r="AX476" s="224"/>
      <c r="AY476" s="224"/>
      <c r="AZ476" s="227"/>
      <c r="BA476" s="224"/>
      <c r="BB476" s="224"/>
      <c r="BC476" s="224"/>
      <c r="BD476" s="224"/>
      <c r="BE476" s="224"/>
      <c r="BF476" s="227"/>
      <c r="BG476" s="224"/>
      <c r="BH476" s="224"/>
      <c r="BI476" s="224"/>
      <c r="BJ476" s="224"/>
      <c r="BK476" s="224"/>
      <c r="BL476" s="224"/>
      <c r="BM476" s="224"/>
      <c r="BN476" s="224"/>
      <c r="BO476" s="224"/>
      <c r="BP476" s="224"/>
      <c r="BQ476" s="224"/>
      <c r="BR476" s="224"/>
      <c r="BS476" s="228"/>
      <c r="BT476" s="224"/>
      <c r="BU476" s="229"/>
      <c r="BV476" s="223"/>
      <c r="BW476" s="224"/>
      <c r="BX476" s="224"/>
      <c r="BY476" s="224"/>
      <c r="BZ476"/>
      <c r="CA476" s="229"/>
      <c r="CB476"/>
      <c r="CC476"/>
      <c r="CD476"/>
    </row>
    <row r="477" spans="1:82" ht="30" x14ac:dyDescent="0.25">
      <c r="A477" s="279">
        <v>706809</v>
      </c>
      <c r="B477" s="280" t="s">
        <v>1167</v>
      </c>
      <c r="C477" s="280" t="s">
        <v>111</v>
      </c>
      <c r="D477" s="280" t="s">
        <v>1881</v>
      </c>
      <c r="E477" s="280" t="s">
        <v>240</v>
      </c>
      <c r="F477" s="288"/>
      <c r="G477" s="280" t="s">
        <v>240</v>
      </c>
      <c r="H477" s="280" t="s">
        <v>240</v>
      </c>
      <c r="I477" s="280" t="s">
        <v>261</v>
      </c>
      <c r="J477" s="280" t="s">
        <v>240</v>
      </c>
      <c r="K477" s="288"/>
      <c r="L477" s="280" t="s">
        <v>240</v>
      </c>
      <c r="M477" s="280" t="s">
        <v>240</v>
      </c>
      <c r="N477" s="280" t="s">
        <v>240</v>
      </c>
      <c r="O477" s="280" t="str">
        <f>IFERROR(VLOOKUP(A477,'[1]معالجة التسجيل'!A$2:CW$514,101,0),"")</f>
        <v/>
      </c>
      <c r="P477" s="280"/>
      <c r="Q477" s="282">
        <v>0</v>
      </c>
      <c r="R477" s="282"/>
      <c r="S477" s="280" t="s">
        <v>240</v>
      </c>
      <c r="T477" s="280" t="s">
        <v>240</v>
      </c>
      <c r="U477" s="280" t="s">
        <v>240</v>
      </c>
      <c r="V477" s="280" t="s">
        <v>240</v>
      </c>
      <c r="W477" s="280" t="s">
        <v>240</v>
      </c>
      <c r="X477" s="280" t="s">
        <v>240</v>
      </c>
      <c r="Y477" s="280" t="s">
        <v>240</v>
      </c>
      <c r="Z477" s="280" t="s">
        <v>240</v>
      </c>
      <c r="AA477" s="280" t="s">
        <v>2044</v>
      </c>
      <c r="AB477" s="280" t="s">
        <v>2044</v>
      </c>
      <c r="AC477" s="280" t="s">
        <v>2044</v>
      </c>
      <c r="AD477" s="280" t="s">
        <v>240</v>
      </c>
      <c r="AE477" s="280" t="str">
        <f>IFERROR(VLOOKUP(A477,ورقة4!A$1:AZ$2000,51,0),"")</f>
        <v>م</v>
      </c>
      <c r="AF477" s="280" t="s">
        <v>2044</v>
      </c>
      <c r="AG477" s="280" t="s">
        <v>261</v>
      </c>
      <c r="AH477" s="280" t="s">
        <v>5190</v>
      </c>
      <c r="AI477" s="280" t="s">
        <v>240</v>
      </c>
      <c r="AJ477" s="279">
        <v>706809</v>
      </c>
      <c r="AP477" s="223"/>
      <c r="AQ477" s="224"/>
      <c r="AR477" s="224"/>
      <c r="AS477" s="224"/>
      <c r="AT477" s="224"/>
      <c r="AU477" s="227"/>
      <c r="AV477" s="224"/>
      <c r="AW477" s="224"/>
      <c r="AX477" s="224"/>
      <c r="AY477" s="224"/>
      <c r="AZ477" s="227"/>
      <c r="BA477" s="224"/>
      <c r="BB477" s="224"/>
      <c r="BC477" s="224"/>
      <c r="BD477" s="224"/>
      <c r="BE477" s="224"/>
      <c r="BF477" s="227"/>
      <c r="BG477" s="224"/>
      <c r="BH477" s="224"/>
      <c r="BI477" s="224"/>
      <c r="BJ477" s="224"/>
      <c r="BK477" s="224"/>
      <c r="BL477" s="224"/>
      <c r="BM477" s="224"/>
      <c r="BN477" s="224"/>
      <c r="BO477" s="224"/>
      <c r="BP477" s="224"/>
      <c r="BQ477" s="224"/>
      <c r="BR477" s="224"/>
      <c r="BS477" s="228"/>
      <c r="BT477" s="224"/>
      <c r="BU477" s="229"/>
      <c r="BV477" s="223"/>
      <c r="BW477" s="224"/>
      <c r="BX477" s="224"/>
      <c r="BY477" s="224"/>
      <c r="BZ477"/>
      <c r="CA477" s="229"/>
      <c r="CB477"/>
      <c r="CC477"/>
      <c r="CD477"/>
    </row>
    <row r="478" spans="1:82" ht="30" x14ac:dyDescent="0.25">
      <c r="A478" s="279">
        <v>706810</v>
      </c>
      <c r="B478" s="280" t="s">
        <v>2138</v>
      </c>
      <c r="C478" s="280" t="s">
        <v>401</v>
      </c>
      <c r="D478" s="280" t="s">
        <v>1834</v>
      </c>
      <c r="E478" s="280" t="s">
        <v>184</v>
      </c>
      <c r="F478" s="281">
        <v>33986</v>
      </c>
      <c r="G478" s="280" t="s">
        <v>213</v>
      </c>
      <c r="H478" s="280" t="s">
        <v>1654</v>
      </c>
      <c r="I478" s="280" t="s">
        <v>261</v>
      </c>
      <c r="J478" s="280" t="s">
        <v>216</v>
      </c>
      <c r="K478" s="279">
        <v>2020</v>
      </c>
      <c r="L478" s="280" t="s">
        <v>213</v>
      </c>
      <c r="M478" s="280" t="s">
        <v>240</v>
      </c>
      <c r="N478" s="280" t="s">
        <v>240</v>
      </c>
      <c r="O478" s="280" t="str">
        <f>IFERROR(VLOOKUP(A478,'[1]معالجة التسجيل'!A$2:CW$514,101,0),"")</f>
        <v>إيقاف</v>
      </c>
      <c r="P478" s="280"/>
      <c r="Q478" s="282">
        <v>0</v>
      </c>
      <c r="R478" s="279">
        <v>0</v>
      </c>
      <c r="S478" s="280" t="s">
        <v>4057</v>
      </c>
      <c r="T478" s="280" t="s">
        <v>3179</v>
      </c>
      <c r="U478" s="280" t="s">
        <v>3180</v>
      </c>
      <c r="V478" s="280" t="s">
        <v>2413</v>
      </c>
      <c r="W478" s="280" t="s">
        <v>240</v>
      </c>
      <c r="X478" s="280" t="s">
        <v>240</v>
      </c>
      <c r="Y478" s="280" t="s">
        <v>240</v>
      </c>
      <c r="Z478" s="280" t="s">
        <v>240</v>
      </c>
      <c r="AA478" s="280" t="s">
        <v>240</v>
      </c>
      <c r="AB478" s="280" t="s">
        <v>240</v>
      </c>
      <c r="AC478" s="280" t="s">
        <v>240</v>
      </c>
      <c r="AD478" s="280" t="s">
        <v>240</v>
      </c>
      <c r="AE478" s="280"/>
      <c r="AF478" s="280"/>
      <c r="AG478" s="280" t="s">
        <v>261</v>
      </c>
      <c r="AH478" s="280" t="s">
        <v>5199</v>
      </c>
      <c r="AI478" s="280" t="s">
        <v>5191</v>
      </c>
      <c r="AJ478" s="279">
        <v>706810</v>
      </c>
      <c r="AP478" s="223"/>
      <c r="AQ478" s="224"/>
      <c r="AR478" s="224"/>
      <c r="AS478" s="224"/>
      <c r="AT478" s="224"/>
      <c r="AU478" s="227"/>
      <c r="AV478" s="224"/>
      <c r="AW478" s="224"/>
      <c r="AX478" s="224"/>
      <c r="AY478" s="224"/>
      <c r="AZ478" s="227"/>
      <c r="BA478" s="224"/>
      <c r="BB478" s="224"/>
      <c r="BC478" s="224"/>
      <c r="BD478" s="224"/>
      <c r="BE478" s="224"/>
      <c r="BF478" s="227"/>
      <c r="BG478" s="224"/>
      <c r="BH478" s="224"/>
      <c r="BI478" s="224"/>
      <c r="BJ478" s="224"/>
      <c r="BK478" s="224"/>
      <c r="BL478" s="224"/>
      <c r="BM478" s="224"/>
      <c r="BN478" s="224"/>
      <c r="BO478" s="224"/>
      <c r="BP478" s="224"/>
      <c r="BQ478" s="224"/>
      <c r="BR478" s="224"/>
      <c r="BS478" s="228"/>
      <c r="BT478" s="224"/>
      <c r="BU478" s="229"/>
      <c r="BV478" s="223"/>
      <c r="BW478" s="224"/>
      <c r="BX478" s="224"/>
      <c r="BY478" s="224"/>
      <c r="BZ478"/>
      <c r="CA478" s="229"/>
      <c r="CB478"/>
      <c r="CC478"/>
      <c r="CD478"/>
    </row>
    <row r="479" spans="1:82" ht="15" x14ac:dyDescent="0.25">
      <c r="A479" s="279">
        <v>706811</v>
      </c>
      <c r="B479" s="280" t="s">
        <v>845</v>
      </c>
      <c r="C479" s="280" t="s">
        <v>87</v>
      </c>
      <c r="D479" s="280" t="s">
        <v>1833</v>
      </c>
      <c r="E479" s="280" t="s">
        <v>240</v>
      </c>
      <c r="F479" s="288"/>
      <c r="G479" s="280" t="s">
        <v>240</v>
      </c>
      <c r="H479" s="280" t="s">
        <v>240</v>
      </c>
      <c r="I479" s="280" t="s">
        <v>261</v>
      </c>
      <c r="J479" s="280" t="s">
        <v>240</v>
      </c>
      <c r="K479" s="288"/>
      <c r="L479" s="280" t="s">
        <v>240</v>
      </c>
      <c r="M479" s="280" t="s">
        <v>240</v>
      </c>
      <c r="N479" s="280" t="s">
        <v>240</v>
      </c>
      <c r="O479" s="280" t="str">
        <f>IFERROR(VLOOKUP(A479,'[1]معالجة التسجيل'!A$2:CW$514,101,0),"")</f>
        <v/>
      </c>
      <c r="P479" s="280"/>
      <c r="Q479" s="282">
        <v>0</v>
      </c>
      <c r="R479" s="282"/>
      <c r="S479" s="280" t="s">
        <v>240</v>
      </c>
      <c r="T479" s="280" t="s">
        <v>240</v>
      </c>
      <c r="U479" s="280" t="s">
        <v>240</v>
      </c>
      <c r="V479" s="280" t="s">
        <v>240</v>
      </c>
      <c r="W479" s="280" t="s">
        <v>240</v>
      </c>
      <c r="X479" s="280" t="s">
        <v>240</v>
      </c>
      <c r="Y479" s="280" t="s">
        <v>240</v>
      </c>
      <c r="Z479" s="280" t="s">
        <v>240</v>
      </c>
      <c r="AA479" s="280" t="s">
        <v>2044</v>
      </c>
      <c r="AB479" s="280" t="s">
        <v>2044</v>
      </c>
      <c r="AC479" s="280" t="s">
        <v>2044</v>
      </c>
      <c r="AD479" s="280" t="s">
        <v>240</v>
      </c>
      <c r="AE479" s="280" t="str">
        <f>IFERROR(VLOOKUP(A479,ورقة4!A$1:AZ$2000,51,0),"")</f>
        <v>م</v>
      </c>
      <c r="AF479" s="280" t="s">
        <v>2044</v>
      </c>
      <c r="AG479" s="280" t="s">
        <v>261</v>
      </c>
      <c r="AH479" s="280" t="s">
        <v>5190</v>
      </c>
      <c r="AI479" s="280" t="s">
        <v>240</v>
      </c>
      <c r="AJ479" s="279">
        <v>706811</v>
      </c>
      <c r="AP479" s="223"/>
      <c r="AQ479" s="224"/>
      <c r="AR479" s="224"/>
      <c r="AS479" s="224"/>
      <c r="AT479" s="224"/>
      <c r="AU479" s="227"/>
      <c r="AV479" s="224"/>
      <c r="AW479" s="224"/>
      <c r="AX479" s="224"/>
      <c r="AY479" s="224"/>
      <c r="AZ479" s="227"/>
      <c r="BA479" s="224"/>
      <c r="BB479" s="224"/>
      <c r="BC479" s="224"/>
      <c r="BD479" s="224"/>
      <c r="BE479" s="224"/>
      <c r="BF479" s="227"/>
      <c r="BG479" s="224"/>
      <c r="BH479" s="224"/>
      <c r="BI479" s="224"/>
      <c r="BJ479" s="224"/>
      <c r="BK479" s="224"/>
      <c r="BL479" s="224"/>
      <c r="BM479" s="224"/>
      <c r="BN479" s="224"/>
      <c r="BO479" s="224"/>
      <c r="BP479" s="224"/>
      <c r="BQ479" s="224"/>
      <c r="BR479" s="224"/>
      <c r="BS479" s="228"/>
      <c r="BT479" s="224"/>
      <c r="BU479" s="229"/>
      <c r="BV479" s="223"/>
      <c r="BW479" s="224"/>
      <c r="BX479" s="224"/>
      <c r="BY479" s="224"/>
      <c r="BZ479"/>
      <c r="CA479" s="229"/>
      <c r="CB479"/>
      <c r="CC479"/>
      <c r="CD479"/>
    </row>
    <row r="480" spans="1:82" ht="30" x14ac:dyDescent="0.25">
      <c r="A480" s="279">
        <v>706812</v>
      </c>
      <c r="B480" s="280" t="s">
        <v>527</v>
      </c>
      <c r="C480" s="280" t="s">
        <v>60</v>
      </c>
      <c r="D480" s="280" t="s">
        <v>1748</v>
      </c>
      <c r="E480" s="280" t="s">
        <v>184</v>
      </c>
      <c r="F480" s="289">
        <v>30911</v>
      </c>
      <c r="G480" s="280" t="s">
        <v>213</v>
      </c>
      <c r="H480" s="280" t="s">
        <v>1290</v>
      </c>
      <c r="I480" s="280" t="s">
        <v>261</v>
      </c>
      <c r="J480" s="280" t="s">
        <v>216</v>
      </c>
      <c r="K480" s="290">
        <v>2003</v>
      </c>
      <c r="L480" s="280" t="s">
        <v>215</v>
      </c>
      <c r="M480" s="280" t="s">
        <v>240</v>
      </c>
      <c r="N480" s="280" t="s">
        <v>240</v>
      </c>
      <c r="O480" s="280"/>
      <c r="P480" s="280"/>
      <c r="Q480" s="282">
        <v>0</v>
      </c>
      <c r="R480" s="282"/>
      <c r="S480" s="280" t="s">
        <v>2786</v>
      </c>
      <c r="T480" s="280" t="s">
        <v>2787</v>
      </c>
      <c r="U480" s="280" t="s">
        <v>2788</v>
      </c>
      <c r="V480" s="280" t="s">
        <v>2531</v>
      </c>
      <c r="W480" s="280" t="s">
        <v>240</v>
      </c>
      <c r="X480" s="280" t="s">
        <v>240</v>
      </c>
      <c r="Y480" s="280" t="s">
        <v>240</v>
      </c>
      <c r="Z480" s="280" t="s">
        <v>240</v>
      </c>
      <c r="AA480" s="280" t="s">
        <v>240</v>
      </c>
      <c r="AB480" s="280" t="s">
        <v>240</v>
      </c>
      <c r="AC480" s="280" t="s">
        <v>240</v>
      </c>
      <c r="AD480" s="280" t="s">
        <v>240</v>
      </c>
      <c r="AE480" s="280"/>
      <c r="AF480" s="280" t="s">
        <v>240</v>
      </c>
      <c r="AG480" s="280" t="s">
        <v>261</v>
      </c>
      <c r="AH480" s="280" t="s">
        <v>240</v>
      </c>
      <c r="AI480" s="280" t="s">
        <v>240</v>
      </c>
      <c r="AJ480" s="279">
        <v>706812</v>
      </c>
      <c r="AP480" s="223"/>
      <c r="AQ480" s="224"/>
      <c r="AR480" s="224"/>
      <c r="AS480" s="224"/>
      <c r="AT480" s="224"/>
      <c r="AU480" s="227"/>
      <c r="AV480" s="224"/>
      <c r="AW480" s="224"/>
      <c r="AX480" s="224"/>
      <c r="AY480" s="224"/>
      <c r="AZ480" s="227"/>
      <c r="BA480" s="224"/>
      <c r="BB480" s="224"/>
      <c r="BC480" s="224"/>
      <c r="BD480" s="224"/>
      <c r="BE480" s="224"/>
      <c r="BF480" s="227"/>
      <c r="BG480" s="224"/>
      <c r="BH480" s="224"/>
      <c r="BI480" s="224"/>
      <c r="BJ480" s="224"/>
      <c r="BK480" s="224"/>
      <c r="BL480" s="224"/>
      <c r="BM480" s="224"/>
      <c r="BN480" s="224"/>
      <c r="BO480" s="224"/>
      <c r="BP480" s="224"/>
      <c r="BQ480" s="224"/>
      <c r="BR480" s="224"/>
      <c r="BS480" s="228"/>
      <c r="BT480" s="224"/>
      <c r="BU480" s="229"/>
      <c r="BV480" s="223"/>
      <c r="BW480" s="224"/>
      <c r="BX480" s="224"/>
      <c r="BY480" s="224"/>
      <c r="BZ480"/>
      <c r="CA480" s="229"/>
      <c r="CB480"/>
      <c r="CC480"/>
      <c r="CD480"/>
    </row>
    <row r="481" spans="1:82" ht="15" x14ac:dyDescent="0.25">
      <c r="A481" s="279">
        <v>706813</v>
      </c>
      <c r="B481" s="280" t="s">
        <v>1168</v>
      </c>
      <c r="C481" s="280" t="s">
        <v>176</v>
      </c>
      <c r="D481" s="280" t="s">
        <v>1882</v>
      </c>
      <c r="E481" s="280" t="s">
        <v>240</v>
      </c>
      <c r="F481" s="282"/>
      <c r="G481" s="280" t="s">
        <v>240</v>
      </c>
      <c r="H481" s="280" t="s">
        <v>240</v>
      </c>
      <c r="I481" s="280" t="s">
        <v>261</v>
      </c>
      <c r="J481" s="280" t="s">
        <v>240</v>
      </c>
      <c r="K481" s="282"/>
      <c r="L481" s="280" t="s">
        <v>240</v>
      </c>
      <c r="M481" s="280" t="s">
        <v>240</v>
      </c>
      <c r="N481" s="280" t="s">
        <v>240</v>
      </c>
      <c r="O481" s="280" t="str">
        <f>IFERROR(VLOOKUP(A481,'[1]معالجة التسجيل'!A$2:CW$514,101,0),"")</f>
        <v/>
      </c>
      <c r="P481" s="280"/>
      <c r="Q481" s="282">
        <v>0</v>
      </c>
      <c r="R481" s="282"/>
      <c r="S481" s="280" t="s">
        <v>240</v>
      </c>
      <c r="T481" s="280" t="s">
        <v>240</v>
      </c>
      <c r="U481" s="280" t="s">
        <v>240</v>
      </c>
      <c r="V481" s="280" t="s">
        <v>240</v>
      </c>
      <c r="W481" s="280" t="s">
        <v>240</v>
      </c>
      <c r="X481" s="280" t="s">
        <v>240</v>
      </c>
      <c r="Y481" s="280" t="s">
        <v>240</v>
      </c>
      <c r="Z481" s="280" t="s">
        <v>240</v>
      </c>
      <c r="AA481" s="280" t="s">
        <v>2044</v>
      </c>
      <c r="AB481" s="280" t="s">
        <v>2044</v>
      </c>
      <c r="AC481" s="280" t="s">
        <v>2044</v>
      </c>
      <c r="AD481" s="280" t="s">
        <v>240</v>
      </c>
      <c r="AE481" s="280" t="str">
        <f>IFERROR(VLOOKUP(A481,ورقة4!A$1:AZ$2000,51,0),"")</f>
        <v>م</v>
      </c>
      <c r="AF481" s="280" t="s">
        <v>2044</v>
      </c>
      <c r="AG481" s="280" t="s">
        <v>261</v>
      </c>
      <c r="AH481" s="280" t="s">
        <v>5190</v>
      </c>
      <c r="AI481" s="280" t="s">
        <v>240</v>
      </c>
      <c r="AJ481" s="279">
        <v>706813</v>
      </c>
      <c r="AP481" s="223"/>
      <c r="AQ481" s="224"/>
      <c r="AR481" s="224"/>
      <c r="AS481" s="224"/>
      <c r="AT481" s="224"/>
      <c r="AU481" s="225"/>
      <c r="AV481" s="224"/>
      <c r="AW481" s="224"/>
      <c r="AX481" s="224"/>
      <c r="AY481" s="224"/>
      <c r="AZ481" s="226"/>
      <c r="BA481" s="224"/>
      <c r="BB481" s="219"/>
      <c r="BC481" s="219"/>
      <c r="BD481" s="224"/>
      <c r="BE481" s="224"/>
      <c r="BF481" s="227"/>
      <c r="BG481" s="223"/>
      <c r="BH481" s="224"/>
      <c r="BI481" s="224"/>
      <c r="BJ481" s="224"/>
      <c r="BK481" s="224"/>
      <c r="BL481" s="223"/>
      <c r="BM481" s="224"/>
      <c r="BN481" s="223"/>
      <c r="BO481" s="223"/>
      <c r="BP481" s="223"/>
      <c r="BQ481" s="223"/>
      <c r="BR481" s="223"/>
      <c r="BS481" s="224"/>
      <c r="BT481" s="219"/>
      <c r="BU481" s="229"/>
      <c r="BV481" s="219"/>
      <c r="BW481" s="219"/>
      <c r="BX481" s="224"/>
      <c r="BY481" s="224"/>
      <c r="BZ481" s="230"/>
      <c r="CA481" s="229"/>
      <c r="CB481" s="230"/>
      <c r="CC481" s="230"/>
      <c r="CD481" s="230"/>
    </row>
    <row r="482" spans="1:82" ht="60" x14ac:dyDescent="0.25">
      <c r="A482" s="279">
        <v>706814</v>
      </c>
      <c r="B482" s="280" t="s">
        <v>662</v>
      </c>
      <c r="C482" s="280" t="s">
        <v>663</v>
      </c>
      <c r="D482" s="280" t="s">
        <v>1712</v>
      </c>
      <c r="E482" s="280" t="s">
        <v>184</v>
      </c>
      <c r="F482" s="289">
        <v>27273</v>
      </c>
      <c r="G482" s="280" t="s">
        <v>1633</v>
      </c>
      <c r="H482" s="280" t="s">
        <v>1290</v>
      </c>
      <c r="I482" s="280" t="s">
        <v>263</v>
      </c>
      <c r="J482" s="280" t="s">
        <v>216</v>
      </c>
      <c r="K482" s="290">
        <v>1992</v>
      </c>
      <c r="L482" s="280" t="s">
        <v>227</v>
      </c>
      <c r="M482" s="280" t="s">
        <v>240</v>
      </c>
      <c r="N482" s="280" t="s">
        <v>240</v>
      </c>
      <c r="O482" s="280"/>
      <c r="P482" s="280"/>
      <c r="Q482" s="282">
        <v>0</v>
      </c>
      <c r="R482" s="282"/>
      <c r="S482" s="280" t="s">
        <v>4058</v>
      </c>
      <c r="T482" s="280" t="s">
        <v>4059</v>
      </c>
      <c r="U482" s="280" t="s">
        <v>4060</v>
      </c>
      <c r="V482" s="280" t="s">
        <v>3820</v>
      </c>
      <c r="W482" s="280" t="s">
        <v>240</v>
      </c>
      <c r="X482" s="280" t="s">
        <v>240</v>
      </c>
      <c r="Y482" s="280" t="s">
        <v>240</v>
      </c>
      <c r="Z482" s="280" t="s">
        <v>240</v>
      </c>
      <c r="AA482" s="280" t="s">
        <v>240</v>
      </c>
      <c r="AB482" s="280" t="s">
        <v>240</v>
      </c>
      <c r="AC482" s="280" t="s">
        <v>240</v>
      </c>
      <c r="AD482" s="280" t="s">
        <v>240</v>
      </c>
      <c r="AE482" s="280"/>
      <c r="AF482" s="280" t="s">
        <v>240</v>
      </c>
      <c r="AG482" s="280" t="s">
        <v>239</v>
      </c>
      <c r="AH482" s="280" t="s">
        <v>240</v>
      </c>
      <c r="AI482" s="280" t="s">
        <v>5192</v>
      </c>
      <c r="AJ482" s="279">
        <v>706814</v>
      </c>
      <c r="AP482" s="223"/>
      <c r="AQ482" s="224"/>
      <c r="AR482" s="224"/>
      <c r="AS482" s="224"/>
      <c r="AT482" s="224"/>
      <c r="AU482" s="227"/>
      <c r="AV482" s="224"/>
      <c r="AW482" s="224"/>
      <c r="AX482" s="224"/>
      <c r="AY482" s="224"/>
      <c r="AZ482" s="227"/>
      <c r="BA482" s="224"/>
      <c r="BB482" s="224"/>
      <c r="BC482" s="224"/>
      <c r="BD482" s="224"/>
      <c r="BE482" s="224"/>
      <c r="BF482" s="227"/>
      <c r="BG482" s="224"/>
      <c r="BH482" s="224"/>
      <c r="BI482" s="224"/>
      <c r="BJ482" s="224"/>
      <c r="BK482" s="224"/>
      <c r="BL482" s="224"/>
      <c r="BM482" s="224"/>
      <c r="BN482" s="224"/>
      <c r="BO482" s="224"/>
      <c r="BP482" s="224"/>
      <c r="BQ482" s="224"/>
      <c r="BR482" s="224"/>
      <c r="BS482" s="228"/>
      <c r="BT482" s="224"/>
      <c r="BU482" s="229"/>
      <c r="BV482" s="223"/>
      <c r="BW482" s="224"/>
      <c r="BX482" s="224"/>
      <c r="BY482" s="224"/>
      <c r="BZ482"/>
      <c r="CA482" s="229"/>
      <c r="CB482"/>
      <c r="CC482"/>
      <c r="CD482"/>
    </row>
    <row r="483" spans="1:82" ht="15" x14ac:dyDescent="0.25">
      <c r="A483" s="279">
        <v>706815</v>
      </c>
      <c r="B483" s="280" t="s">
        <v>1169</v>
      </c>
      <c r="C483" s="280" t="s">
        <v>67</v>
      </c>
      <c r="D483" s="280" t="s">
        <v>240</v>
      </c>
      <c r="E483" s="280" t="s">
        <v>240</v>
      </c>
      <c r="F483" s="288"/>
      <c r="G483" s="280" t="s">
        <v>240</v>
      </c>
      <c r="H483" s="280" t="s">
        <v>240</v>
      </c>
      <c r="I483" s="280" t="s">
        <v>262</v>
      </c>
      <c r="J483" s="280" t="s">
        <v>240</v>
      </c>
      <c r="K483" s="288"/>
      <c r="L483" s="280" t="s">
        <v>240</v>
      </c>
      <c r="M483" s="280" t="s">
        <v>240</v>
      </c>
      <c r="N483" s="280" t="s">
        <v>240</v>
      </c>
      <c r="O483" s="280" t="str">
        <f>IFERROR(VLOOKUP(A483,'[1]معالجة التسجيل'!A$2:CW$514,101,0),"")</f>
        <v/>
      </c>
      <c r="P483" s="280"/>
      <c r="Q483" s="282">
        <v>0</v>
      </c>
      <c r="R483" s="282"/>
      <c r="S483" s="280" t="s">
        <v>240</v>
      </c>
      <c r="T483" s="280" t="s">
        <v>240</v>
      </c>
      <c r="U483" s="280" t="s">
        <v>240</v>
      </c>
      <c r="V483" s="280" t="s">
        <v>240</v>
      </c>
      <c r="W483" s="280" t="s">
        <v>240</v>
      </c>
      <c r="X483" s="280" t="s">
        <v>240</v>
      </c>
      <c r="Y483" s="280" t="s">
        <v>240</v>
      </c>
      <c r="Z483" s="280" t="s">
        <v>240</v>
      </c>
      <c r="AA483" s="280" t="s">
        <v>240</v>
      </c>
      <c r="AB483" s="280" t="s">
        <v>240</v>
      </c>
      <c r="AC483" s="280" t="s">
        <v>240</v>
      </c>
      <c r="AD483" s="280" t="s">
        <v>240</v>
      </c>
      <c r="AE483" s="280" t="str">
        <f>IFERROR(VLOOKUP(A483,ورقة4!A$1:AZ$2000,51,0),"")</f>
        <v>م</v>
      </c>
      <c r="AF483" s="280" t="s">
        <v>240</v>
      </c>
      <c r="AG483" s="280" t="s">
        <v>262</v>
      </c>
      <c r="AH483" s="280" t="s">
        <v>240</v>
      </c>
      <c r="AI483" s="280" t="s">
        <v>240</v>
      </c>
      <c r="AJ483" s="279">
        <v>706815</v>
      </c>
      <c r="AP483" s="223"/>
      <c r="AQ483" s="224"/>
      <c r="AR483" s="224"/>
      <c r="AS483" s="224"/>
      <c r="AT483" s="224"/>
      <c r="AU483" s="227"/>
      <c r="AV483" s="224"/>
      <c r="AW483" s="224"/>
      <c r="AX483" s="224"/>
      <c r="AY483" s="224"/>
      <c r="AZ483" s="227"/>
      <c r="BA483" s="224"/>
      <c r="BB483" s="224"/>
      <c r="BC483" s="224"/>
      <c r="BD483" s="224"/>
      <c r="BE483" s="224"/>
      <c r="BF483" s="227"/>
      <c r="BG483" s="224"/>
      <c r="BH483" s="224"/>
      <c r="BI483" s="224"/>
      <c r="BJ483" s="224"/>
      <c r="BK483" s="224"/>
      <c r="BL483" s="224"/>
      <c r="BM483" s="224"/>
      <c r="BN483" s="224"/>
      <c r="BO483" s="224"/>
      <c r="BP483" s="224"/>
      <c r="BQ483" s="224"/>
      <c r="BR483" s="224"/>
      <c r="BS483" s="228"/>
      <c r="BT483" s="224"/>
      <c r="BU483" s="229"/>
      <c r="BV483" s="223"/>
      <c r="BW483" s="224"/>
      <c r="BX483" s="224"/>
      <c r="BY483" s="224"/>
      <c r="BZ483"/>
      <c r="CA483" s="229"/>
      <c r="CB483"/>
      <c r="CC483"/>
      <c r="CD483"/>
    </row>
    <row r="484" spans="1:82" ht="30" x14ac:dyDescent="0.25">
      <c r="A484" s="279">
        <v>706816</v>
      </c>
      <c r="B484" s="280" t="s">
        <v>775</v>
      </c>
      <c r="C484" s="280" t="s">
        <v>83</v>
      </c>
      <c r="D484" s="280" t="s">
        <v>240</v>
      </c>
      <c r="E484" s="280" t="s">
        <v>240</v>
      </c>
      <c r="F484" s="282"/>
      <c r="G484" s="280" t="s">
        <v>240</v>
      </c>
      <c r="H484" s="280" t="s">
        <v>240</v>
      </c>
      <c r="I484" s="280" t="s">
        <v>261</v>
      </c>
      <c r="J484" s="280" t="s">
        <v>240</v>
      </c>
      <c r="K484" s="282"/>
      <c r="L484" s="280" t="s">
        <v>240</v>
      </c>
      <c r="M484" s="280" t="s">
        <v>240</v>
      </c>
      <c r="N484" s="280" t="s">
        <v>240</v>
      </c>
      <c r="O484" s="280" t="str">
        <f>IFERROR(VLOOKUP(A484,'[1]معالجة التسجيل'!A$2:CW$514,101,0),"")</f>
        <v/>
      </c>
      <c r="P484" s="280"/>
      <c r="Q484" s="282">
        <v>0</v>
      </c>
      <c r="R484" s="282"/>
      <c r="S484" s="280" t="s">
        <v>240</v>
      </c>
      <c r="T484" s="280" t="s">
        <v>240</v>
      </c>
      <c r="U484" s="280" t="s">
        <v>240</v>
      </c>
      <c r="V484" s="280" t="s">
        <v>240</v>
      </c>
      <c r="W484" s="280" t="s">
        <v>240</v>
      </c>
      <c r="X484" s="280" t="s">
        <v>240</v>
      </c>
      <c r="Y484" s="280" t="s">
        <v>240</v>
      </c>
      <c r="Z484" s="280" t="s">
        <v>240</v>
      </c>
      <c r="AA484" s="280" t="s">
        <v>2044</v>
      </c>
      <c r="AB484" s="280" t="s">
        <v>2044</v>
      </c>
      <c r="AC484" s="280" t="s">
        <v>2044</v>
      </c>
      <c r="AD484" s="280" t="s">
        <v>240</v>
      </c>
      <c r="AE484" s="280" t="str">
        <f>IFERROR(VLOOKUP(A484,ورقة4!A$1:AZ$2000,51,0),"")</f>
        <v>م</v>
      </c>
      <c r="AF484" s="280" t="s">
        <v>2044</v>
      </c>
      <c r="AG484" s="280" t="s">
        <v>261</v>
      </c>
      <c r="AH484" s="280" t="s">
        <v>5190</v>
      </c>
      <c r="AI484" s="280" t="s">
        <v>240</v>
      </c>
      <c r="AJ484" s="279">
        <v>706816</v>
      </c>
      <c r="AP484" s="223"/>
      <c r="AQ484" s="224"/>
      <c r="AR484" s="224"/>
      <c r="AS484" s="224"/>
      <c r="AT484" s="224"/>
      <c r="AU484" s="225"/>
      <c r="AV484" s="224"/>
      <c r="AW484" s="224"/>
      <c r="AX484" s="224"/>
      <c r="AY484" s="224"/>
      <c r="AZ484" s="226"/>
      <c r="BA484" s="224"/>
      <c r="BB484" s="224"/>
      <c r="BC484" s="224"/>
      <c r="BD484" s="224"/>
      <c r="BE484" s="224"/>
      <c r="BF484" s="227"/>
      <c r="BG484" s="224"/>
      <c r="BH484" s="224"/>
      <c r="BI484" s="224"/>
      <c r="BJ484" s="224"/>
      <c r="BK484" s="224"/>
      <c r="BL484" s="224"/>
      <c r="BM484" s="224"/>
      <c r="BN484" s="224"/>
      <c r="BO484" s="224"/>
      <c r="BP484" s="224"/>
      <c r="BQ484" s="224"/>
      <c r="BR484" s="224"/>
      <c r="BS484" s="228"/>
      <c r="BT484" s="224"/>
      <c r="BU484" s="229"/>
      <c r="BV484" s="223"/>
      <c r="BW484" s="224"/>
      <c r="BX484" s="224"/>
      <c r="BY484" s="224"/>
      <c r="BZ484"/>
      <c r="CA484" s="229"/>
      <c r="CB484"/>
      <c r="CC484"/>
      <c r="CD484"/>
    </row>
    <row r="485" spans="1:82" ht="30" x14ac:dyDescent="0.25">
      <c r="A485" s="279">
        <v>706817</v>
      </c>
      <c r="B485" s="280" t="s">
        <v>1170</v>
      </c>
      <c r="C485" s="280" t="s">
        <v>141</v>
      </c>
      <c r="D485" s="280" t="s">
        <v>1883</v>
      </c>
      <c r="E485" s="280" t="s">
        <v>183</v>
      </c>
      <c r="F485" s="289">
        <v>36161</v>
      </c>
      <c r="G485" s="280" t="s">
        <v>4521</v>
      </c>
      <c r="H485" s="280" t="s">
        <v>1290</v>
      </c>
      <c r="I485" s="280" t="s">
        <v>261</v>
      </c>
      <c r="J485" s="280" t="s">
        <v>214</v>
      </c>
      <c r="K485" s="290">
        <v>2015</v>
      </c>
      <c r="L485" s="280" t="s">
        <v>213</v>
      </c>
      <c r="M485" s="280" t="s">
        <v>240</v>
      </c>
      <c r="N485" s="280" t="s">
        <v>240</v>
      </c>
      <c r="O485" s="280" t="str">
        <f>IFERROR(VLOOKUP(A485,'[1]معالجة التسجيل'!A$2:CW$514,101,0),"")</f>
        <v/>
      </c>
      <c r="P485" s="280"/>
      <c r="Q485" s="282">
        <v>0</v>
      </c>
      <c r="R485" s="282"/>
      <c r="S485" s="280" t="s">
        <v>4061</v>
      </c>
      <c r="T485" s="280" t="s">
        <v>4062</v>
      </c>
      <c r="U485" s="280" t="s">
        <v>4063</v>
      </c>
      <c r="V485" s="280" t="s">
        <v>2539</v>
      </c>
      <c r="W485" s="280" t="s">
        <v>240</v>
      </c>
      <c r="X485" s="280" t="s">
        <v>240</v>
      </c>
      <c r="Y485" s="280" t="s">
        <v>240</v>
      </c>
      <c r="Z485" s="280" t="s">
        <v>240</v>
      </c>
      <c r="AA485" s="280" t="s">
        <v>2044</v>
      </c>
      <c r="AB485" s="280" t="s">
        <v>2044</v>
      </c>
      <c r="AC485" s="280" t="s">
        <v>2044</v>
      </c>
      <c r="AD485" s="280" t="s">
        <v>240</v>
      </c>
      <c r="AE485" s="280" t="str">
        <f>IFERROR(VLOOKUP(A485,ورقة4!A$1:AZ$2000,51,0),"")</f>
        <v>م</v>
      </c>
      <c r="AF485" s="280" t="s">
        <v>240</v>
      </c>
      <c r="AG485" s="280" t="s">
        <v>261</v>
      </c>
      <c r="AH485" s="280" t="s">
        <v>5190</v>
      </c>
      <c r="AI485" s="280" t="s">
        <v>240</v>
      </c>
      <c r="AJ485" s="279">
        <v>706817</v>
      </c>
      <c r="AP485" s="223"/>
      <c r="AQ485" s="224"/>
      <c r="AR485" s="224"/>
      <c r="AS485" s="224"/>
      <c r="AT485" s="224"/>
      <c r="AU485" s="225"/>
      <c r="AV485" s="224"/>
      <c r="AW485" s="224"/>
      <c r="AX485" s="224"/>
      <c r="AY485" s="224"/>
      <c r="AZ485" s="226"/>
      <c r="BA485" s="224"/>
      <c r="BB485" s="224"/>
      <c r="BC485" s="224"/>
      <c r="BD485" s="224"/>
      <c r="BE485" s="224"/>
      <c r="BF485" s="227"/>
      <c r="BG485" s="224"/>
      <c r="BH485" s="224"/>
      <c r="BI485" s="224"/>
      <c r="BJ485" s="224"/>
      <c r="BK485" s="224"/>
      <c r="BL485" s="224"/>
      <c r="BM485" s="224"/>
      <c r="BN485" s="224"/>
      <c r="BO485" s="224"/>
      <c r="BP485" s="224"/>
      <c r="BQ485" s="224"/>
      <c r="BR485" s="224"/>
      <c r="BS485" s="228"/>
      <c r="BT485" s="224"/>
      <c r="BU485" s="229"/>
      <c r="BV485" s="223"/>
      <c r="BW485" s="224"/>
      <c r="BX485" s="224"/>
      <c r="BY485" s="224"/>
      <c r="BZ485"/>
      <c r="CA485" s="229"/>
      <c r="CB485"/>
      <c r="CC485"/>
      <c r="CD485"/>
    </row>
    <row r="486" spans="1:82" ht="30" x14ac:dyDescent="0.25">
      <c r="A486" s="279">
        <v>706818</v>
      </c>
      <c r="B486" s="280" t="s">
        <v>1171</v>
      </c>
      <c r="C486" s="280" t="s">
        <v>122</v>
      </c>
      <c r="D486" s="280" t="s">
        <v>1634</v>
      </c>
      <c r="E486" s="280" t="s">
        <v>184</v>
      </c>
      <c r="F486" s="289">
        <v>35432</v>
      </c>
      <c r="G486" s="280" t="s">
        <v>225</v>
      </c>
      <c r="H486" s="280" t="s">
        <v>1290</v>
      </c>
      <c r="I486" s="280" t="s">
        <v>261</v>
      </c>
      <c r="J486" s="280" t="s">
        <v>216</v>
      </c>
      <c r="K486" s="290">
        <v>2014</v>
      </c>
      <c r="L486" s="280" t="s">
        <v>225</v>
      </c>
      <c r="M486" s="280" t="s">
        <v>240</v>
      </c>
      <c r="N486" s="280" t="s">
        <v>240</v>
      </c>
      <c r="O486" s="280" t="str">
        <f>IFERROR(VLOOKUP(A486,'[1]معالجة التسجيل'!A$2:CW$514,101,0),"")</f>
        <v/>
      </c>
      <c r="P486" s="280"/>
      <c r="Q486" s="282">
        <v>0</v>
      </c>
      <c r="R486" s="282"/>
      <c r="S486" s="280" t="s">
        <v>3101</v>
      </c>
      <c r="T486" s="280" t="s">
        <v>2999</v>
      </c>
      <c r="U486" s="280" t="s">
        <v>3102</v>
      </c>
      <c r="V486" s="280" t="s">
        <v>2732</v>
      </c>
      <c r="W486" s="280" t="s">
        <v>240</v>
      </c>
      <c r="X486" s="280" t="s">
        <v>240</v>
      </c>
      <c r="Y486" s="280" t="s">
        <v>240</v>
      </c>
      <c r="Z486" s="280" t="s">
        <v>240</v>
      </c>
      <c r="AA486" s="280" t="s">
        <v>240</v>
      </c>
      <c r="AB486" s="280" t="s">
        <v>240</v>
      </c>
      <c r="AC486" s="280" t="s">
        <v>2044</v>
      </c>
      <c r="AD486" s="280" t="s">
        <v>240</v>
      </c>
      <c r="AE486" s="280" t="str">
        <f>IFERROR(VLOOKUP(A486,ورقة4!A$1:AZ$2000,51,0),"")</f>
        <v>م</v>
      </c>
      <c r="AF486" s="280" t="s">
        <v>2044</v>
      </c>
      <c r="AG486" s="280" t="s">
        <v>261</v>
      </c>
      <c r="AH486" s="280" t="s">
        <v>5190</v>
      </c>
      <c r="AI486" s="280" t="s">
        <v>240</v>
      </c>
      <c r="AJ486" s="279">
        <v>706818</v>
      </c>
      <c r="AP486" s="223"/>
      <c r="AQ486" s="224"/>
      <c r="AR486" s="224"/>
      <c r="AS486" s="224"/>
      <c r="AT486" s="224"/>
      <c r="AU486" s="231"/>
      <c r="AV486" s="224"/>
      <c r="AW486" s="224"/>
      <c r="AX486" s="224"/>
      <c r="AY486" s="224"/>
      <c r="AZ486" s="223"/>
      <c r="BA486" s="224"/>
      <c r="BB486" s="219"/>
      <c r="BC486" s="219"/>
      <c r="BD486" s="224"/>
      <c r="BE486" s="224"/>
      <c r="BF486" s="227"/>
      <c r="BG486" s="223"/>
      <c r="BH486" s="224"/>
      <c r="BI486" s="224"/>
      <c r="BJ486" s="224"/>
      <c r="BK486" s="224"/>
      <c r="BL486" s="223"/>
      <c r="BM486" s="224"/>
      <c r="BN486" s="223"/>
      <c r="BO486" s="223"/>
      <c r="BP486" s="223"/>
      <c r="BQ486" s="223"/>
      <c r="BR486" s="223"/>
      <c r="BS486" s="224"/>
      <c r="BT486" s="219"/>
      <c r="BU486" s="229"/>
      <c r="BV486" s="219"/>
      <c r="BW486" s="219"/>
      <c r="BX486" s="224"/>
      <c r="BY486" s="224"/>
      <c r="BZ486" s="230"/>
      <c r="CA486" s="229"/>
      <c r="CB486" s="230"/>
      <c r="CC486" s="230"/>
      <c r="CD486" s="230"/>
    </row>
    <row r="487" spans="1:82" ht="30" x14ac:dyDescent="0.25">
      <c r="A487" s="279">
        <v>706819</v>
      </c>
      <c r="B487" s="280" t="s">
        <v>1172</v>
      </c>
      <c r="C487" s="280" t="s">
        <v>67</v>
      </c>
      <c r="D487" s="280" t="s">
        <v>1460</v>
      </c>
      <c r="E487" s="280" t="s">
        <v>184</v>
      </c>
      <c r="F487" s="281">
        <v>28569</v>
      </c>
      <c r="G487" s="280" t="s">
        <v>2510</v>
      </c>
      <c r="H487" s="280" t="s">
        <v>1290</v>
      </c>
      <c r="I487" s="280" t="s">
        <v>261</v>
      </c>
      <c r="J487" s="280" t="s">
        <v>216</v>
      </c>
      <c r="K487" s="279">
        <v>2000</v>
      </c>
      <c r="L487" s="280" t="s">
        <v>225</v>
      </c>
      <c r="M487" s="280" t="s">
        <v>240</v>
      </c>
      <c r="N487" s="280" t="s">
        <v>240</v>
      </c>
      <c r="O487" s="280" t="str">
        <f>IFERROR(VLOOKUP(A487,'[1]معالجة التسجيل'!A$2:CW$514,101,0),"")</f>
        <v/>
      </c>
      <c r="P487" s="280"/>
      <c r="Q487" s="282">
        <v>0</v>
      </c>
      <c r="R487" s="282"/>
      <c r="S487" s="280" t="s">
        <v>240</v>
      </c>
      <c r="T487" s="280" t="s">
        <v>240</v>
      </c>
      <c r="U487" s="280" t="s">
        <v>240</v>
      </c>
      <c r="V487" s="280" t="s">
        <v>240</v>
      </c>
      <c r="W487" s="280" t="s">
        <v>240</v>
      </c>
      <c r="X487" s="280" t="s">
        <v>240</v>
      </c>
      <c r="Y487" s="280" t="s">
        <v>240</v>
      </c>
      <c r="Z487" s="280" t="s">
        <v>240</v>
      </c>
      <c r="AA487" s="280" t="s">
        <v>240</v>
      </c>
      <c r="AB487" s="280" t="s">
        <v>2044</v>
      </c>
      <c r="AC487" s="280" t="s">
        <v>2044</v>
      </c>
      <c r="AD487" s="280" t="s">
        <v>240</v>
      </c>
      <c r="AE487" s="280" t="str">
        <f>IFERROR(VLOOKUP(A487,ورقة4!A$1:AZ$2000,51,0),"")</f>
        <v>م</v>
      </c>
      <c r="AF487" s="280" t="s">
        <v>2044</v>
      </c>
      <c r="AG487" s="280" t="s">
        <v>261</v>
      </c>
      <c r="AH487" s="280" t="s">
        <v>5190</v>
      </c>
      <c r="AI487" s="280" t="s">
        <v>240</v>
      </c>
      <c r="AJ487" s="279">
        <v>706819</v>
      </c>
      <c r="AP487" s="223"/>
      <c r="AQ487" s="224"/>
      <c r="AR487" s="224"/>
      <c r="AS487" s="224"/>
      <c r="AT487" s="224"/>
      <c r="AU487" s="227"/>
      <c r="AV487" s="224"/>
      <c r="AW487" s="224"/>
      <c r="AX487" s="224"/>
      <c r="AY487" s="224"/>
      <c r="AZ487" s="227"/>
      <c r="BA487" s="224"/>
      <c r="BB487" s="224"/>
      <c r="BC487" s="224"/>
      <c r="BD487" s="224"/>
      <c r="BE487" s="224"/>
      <c r="BF487" s="227"/>
      <c r="BG487" s="224"/>
      <c r="BH487" s="224"/>
      <c r="BI487" s="224"/>
      <c r="BJ487" s="224"/>
      <c r="BK487" s="224"/>
      <c r="BL487" s="224"/>
      <c r="BM487" s="224"/>
      <c r="BN487" s="224"/>
      <c r="BO487" s="224"/>
      <c r="BP487" s="224"/>
      <c r="BQ487" s="224"/>
      <c r="BR487" s="224"/>
      <c r="BS487" s="228"/>
      <c r="BT487" s="224"/>
      <c r="BU487" s="229"/>
      <c r="BV487" s="223"/>
      <c r="BW487" s="224"/>
      <c r="BX487" s="224"/>
      <c r="BY487" s="224"/>
      <c r="BZ487"/>
      <c r="CA487" s="229"/>
      <c r="CB487"/>
      <c r="CC487"/>
      <c r="CD487"/>
    </row>
    <row r="488" spans="1:82" ht="30" x14ac:dyDescent="0.25">
      <c r="A488" s="279">
        <v>706821</v>
      </c>
      <c r="B488" s="280" t="s">
        <v>631</v>
      </c>
      <c r="C488" s="280" t="s">
        <v>632</v>
      </c>
      <c r="D488" s="280" t="s">
        <v>1635</v>
      </c>
      <c r="E488" s="280" t="s">
        <v>183</v>
      </c>
      <c r="F488" s="289">
        <v>31802</v>
      </c>
      <c r="G488" s="280" t="s">
        <v>223</v>
      </c>
      <c r="H488" s="280" t="s">
        <v>1290</v>
      </c>
      <c r="I488" s="280" t="s">
        <v>261</v>
      </c>
      <c r="J488" s="280" t="s">
        <v>216</v>
      </c>
      <c r="K488" s="290">
        <v>2005</v>
      </c>
      <c r="L488" s="280" t="s">
        <v>223</v>
      </c>
      <c r="M488" s="280" t="s">
        <v>240</v>
      </c>
      <c r="N488" s="280" t="s">
        <v>240</v>
      </c>
      <c r="O488" s="280" t="str">
        <f>IFERROR(VLOOKUP(A488,'[1]معالجة التسجيل'!A$2:CW$514,101,0),"")</f>
        <v/>
      </c>
      <c r="P488" s="280"/>
      <c r="Q488" s="282">
        <v>0</v>
      </c>
      <c r="R488" s="282"/>
      <c r="S488" s="280" t="s">
        <v>2606</v>
      </c>
      <c r="T488" s="280" t="s">
        <v>2607</v>
      </c>
      <c r="U488" s="280" t="s">
        <v>2608</v>
      </c>
      <c r="V488" s="280" t="s">
        <v>2609</v>
      </c>
      <c r="W488" s="280" t="s">
        <v>240</v>
      </c>
      <c r="X488" s="280" t="s">
        <v>240</v>
      </c>
      <c r="Y488" s="280" t="s">
        <v>240</v>
      </c>
      <c r="Z488" s="280" t="s">
        <v>240</v>
      </c>
      <c r="AA488" s="280" t="s">
        <v>240</v>
      </c>
      <c r="AB488" s="280" t="s">
        <v>2044</v>
      </c>
      <c r="AC488" s="280" t="s">
        <v>2044</v>
      </c>
      <c r="AD488" s="280" t="s">
        <v>240</v>
      </c>
      <c r="AE488" s="280" t="str">
        <f>IFERROR(VLOOKUP(A488,ورقة4!A$1:AZ$2000,51,0),"")</f>
        <v>م</v>
      </c>
      <c r="AF488" s="280" t="s">
        <v>2044</v>
      </c>
      <c r="AG488" s="280" t="s">
        <v>261</v>
      </c>
      <c r="AH488" s="280" t="s">
        <v>5190</v>
      </c>
      <c r="AI488" s="280" t="s">
        <v>240</v>
      </c>
      <c r="AJ488" s="279">
        <v>706821</v>
      </c>
      <c r="AP488" s="223"/>
      <c r="AQ488" s="224"/>
      <c r="AR488" s="224"/>
      <c r="AS488" s="224"/>
      <c r="AT488" s="224"/>
      <c r="AU488" s="227"/>
      <c r="AV488" s="224"/>
      <c r="AW488" s="224"/>
      <c r="AX488" s="224"/>
      <c r="AY488" s="224"/>
      <c r="AZ488" s="227"/>
      <c r="BA488" s="224"/>
      <c r="BB488" s="224"/>
      <c r="BC488" s="224"/>
      <c r="BD488" s="224"/>
      <c r="BE488" s="224"/>
      <c r="BF488" s="227"/>
      <c r="BG488" s="224"/>
      <c r="BH488" s="224"/>
      <c r="BI488" s="224"/>
      <c r="BJ488" s="224"/>
      <c r="BK488" s="224"/>
      <c r="BL488" s="224"/>
      <c r="BM488" s="224"/>
      <c r="BN488" s="224"/>
      <c r="BO488" s="224"/>
      <c r="BP488" s="224"/>
      <c r="BQ488" s="224"/>
      <c r="BR488" s="224"/>
      <c r="BS488" s="228"/>
      <c r="BT488" s="224"/>
      <c r="BU488" s="229"/>
      <c r="BV488" s="223"/>
      <c r="BW488" s="224"/>
      <c r="BX488" s="224"/>
      <c r="BY488" s="224"/>
      <c r="BZ488"/>
      <c r="CA488" s="229"/>
      <c r="CB488"/>
      <c r="CC488"/>
      <c r="CD488"/>
    </row>
    <row r="489" spans="1:82" ht="45" x14ac:dyDescent="0.25">
      <c r="A489" s="279">
        <v>706822</v>
      </c>
      <c r="B489" s="280" t="s">
        <v>869</v>
      </c>
      <c r="C489" s="280" t="s">
        <v>111</v>
      </c>
      <c r="D489" s="280" t="s">
        <v>1636</v>
      </c>
      <c r="E489" s="280" t="s">
        <v>183</v>
      </c>
      <c r="F489" s="281">
        <v>34042</v>
      </c>
      <c r="G489" s="280" t="s">
        <v>2391</v>
      </c>
      <c r="H489" s="280" t="s">
        <v>1290</v>
      </c>
      <c r="I489" s="280" t="s">
        <v>263</v>
      </c>
      <c r="J489" s="280" t="s">
        <v>216</v>
      </c>
      <c r="K489" s="279">
        <v>2011</v>
      </c>
      <c r="L489" s="280" t="s">
        <v>1809</v>
      </c>
      <c r="M489" s="280" t="s">
        <v>240</v>
      </c>
      <c r="N489" s="280" t="s">
        <v>240</v>
      </c>
      <c r="O489" s="280"/>
      <c r="P489" s="280"/>
      <c r="Q489" s="282">
        <v>0</v>
      </c>
      <c r="R489" s="279">
        <v>0</v>
      </c>
      <c r="S489" s="280" t="s">
        <v>4064</v>
      </c>
      <c r="T489" s="280" t="s">
        <v>3293</v>
      </c>
      <c r="U489" s="280" t="s">
        <v>4065</v>
      </c>
      <c r="V489" s="280" t="s">
        <v>2915</v>
      </c>
      <c r="W489" s="280" t="s">
        <v>240</v>
      </c>
      <c r="X489" s="280" t="s">
        <v>240</v>
      </c>
      <c r="Y489" s="280" t="s">
        <v>240</v>
      </c>
      <c r="Z489" s="280" t="s">
        <v>240</v>
      </c>
      <c r="AA489" s="280" t="s">
        <v>240</v>
      </c>
      <c r="AB489" s="280" t="s">
        <v>240</v>
      </c>
      <c r="AC489" s="280" t="s">
        <v>240</v>
      </c>
      <c r="AD489" s="280" t="s">
        <v>240</v>
      </c>
      <c r="AE489" s="280"/>
      <c r="AF489" s="280" t="s">
        <v>240</v>
      </c>
      <c r="AG489" s="280" t="s">
        <v>239</v>
      </c>
      <c r="AH489" s="280" t="s">
        <v>240</v>
      </c>
      <c r="AI489" s="280" t="s">
        <v>5192</v>
      </c>
      <c r="AJ489" s="279">
        <v>706822</v>
      </c>
      <c r="AP489" s="223"/>
      <c r="AQ489" s="224"/>
      <c r="AR489" s="224"/>
      <c r="AS489" s="224"/>
      <c r="AT489" s="224"/>
      <c r="AU489" s="225"/>
      <c r="AV489" s="224"/>
      <c r="AW489" s="224"/>
      <c r="AX489" s="224"/>
      <c r="AY489" s="224"/>
      <c r="AZ489" s="226"/>
      <c r="BA489" s="224"/>
      <c r="BB489" s="219"/>
      <c r="BC489" s="219"/>
      <c r="BD489" s="224"/>
      <c r="BE489" s="224"/>
      <c r="BF489" s="227"/>
      <c r="BG489" s="223"/>
      <c r="BH489" s="224"/>
      <c r="BI489" s="224"/>
      <c r="BJ489" s="224"/>
      <c r="BK489" s="224"/>
      <c r="BL489" s="223"/>
      <c r="BM489" s="224"/>
      <c r="BN489" s="223"/>
      <c r="BO489" s="223"/>
      <c r="BP489" s="223"/>
      <c r="BQ489" s="223"/>
      <c r="BR489" s="223"/>
      <c r="BS489" s="224"/>
      <c r="BT489" s="219"/>
      <c r="BU489" s="229"/>
      <c r="BV489" s="219"/>
      <c r="BW489" s="219"/>
      <c r="BX489" s="224"/>
      <c r="BY489" s="224"/>
      <c r="BZ489" s="230"/>
      <c r="CA489" s="229"/>
      <c r="CB489" s="230"/>
      <c r="CC489" s="230"/>
      <c r="CD489" s="230"/>
    </row>
    <row r="490" spans="1:82" ht="30" x14ac:dyDescent="0.25">
      <c r="A490" s="279">
        <v>706823</v>
      </c>
      <c r="B490" s="280" t="s">
        <v>736</v>
      </c>
      <c r="C490" s="280" t="s">
        <v>284</v>
      </c>
      <c r="D490" s="280" t="s">
        <v>1637</v>
      </c>
      <c r="E490" s="280" t="s">
        <v>183</v>
      </c>
      <c r="F490" s="289">
        <v>30058</v>
      </c>
      <c r="G490" s="280" t="s">
        <v>213</v>
      </c>
      <c r="H490" s="280" t="s">
        <v>1290</v>
      </c>
      <c r="I490" s="280" t="s">
        <v>261</v>
      </c>
      <c r="J490" s="280" t="s">
        <v>214</v>
      </c>
      <c r="K490" s="290">
        <v>2001</v>
      </c>
      <c r="L490" s="280" t="s">
        <v>213</v>
      </c>
      <c r="M490" s="280" t="s">
        <v>240</v>
      </c>
      <c r="N490" s="280" t="s">
        <v>240</v>
      </c>
      <c r="O490" s="280"/>
      <c r="P490" s="280"/>
      <c r="Q490" s="282">
        <v>0</v>
      </c>
      <c r="R490" s="282"/>
      <c r="S490" s="280" t="s">
        <v>3210</v>
      </c>
      <c r="T490" s="280" t="s">
        <v>3201</v>
      </c>
      <c r="U490" s="280" t="s">
        <v>3211</v>
      </c>
      <c r="V490" s="280" t="s">
        <v>2413</v>
      </c>
      <c r="W490" s="280" t="s">
        <v>240</v>
      </c>
      <c r="X490" s="280" t="s">
        <v>240</v>
      </c>
      <c r="Y490" s="280" t="s">
        <v>240</v>
      </c>
      <c r="Z490" s="280" t="s">
        <v>240</v>
      </c>
      <c r="AA490" s="280" t="s">
        <v>240</v>
      </c>
      <c r="AB490" s="280" t="s">
        <v>240</v>
      </c>
      <c r="AC490" s="280" t="s">
        <v>240</v>
      </c>
      <c r="AD490" s="280" t="s">
        <v>240</v>
      </c>
      <c r="AE490" s="280"/>
      <c r="AF490" s="280" t="s">
        <v>2044</v>
      </c>
      <c r="AG490" s="280" t="s">
        <v>467</v>
      </c>
      <c r="AH490" s="280" t="s">
        <v>240</v>
      </c>
      <c r="AI490" s="280" t="s">
        <v>5197</v>
      </c>
      <c r="AJ490" s="279">
        <v>706823</v>
      </c>
      <c r="AP490" s="223"/>
      <c r="AQ490" s="224"/>
      <c r="AR490" s="224"/>
      <c r="AS490" s="224"/>
      <c r="AT490" s="224"/>
      <c r="AU490" s="227"/>
      <c r="AV490" s="224"/>
      <c r="AW490" s="224"/>
      <c r="AX490" s="224"/>
      <c r="AY490" s="224"/>
      <c r="AZ490" s="227"/>
      <c r="BA490" s="224"/>
      <c r="BB490" s="224"/>
      <c r="BC490" s="224"/>
      <c r="BD490" s="224"/>
      <c r="BE490" s="224"/>
      <c r="BF490" s="227"/>
      <c r="BG490" s="224"/>
      <c r="BH490" s="224"/>
      <c r="BI490" s="224"/>
      <c r="BJ490" s="224"/>
      <c r="BK490" s="224"/>
      <c r="BL490" s="224"/>
      <c r="BM490" s="224"/>
      <c r="BN490" s="224"/>
      <c r="BO490" s="224"/>
      <c r="BP490" s="224"/>
      <c r="BQ490" s="224"/>
      <c r="BR490" s="224"/>
      <c r="BS490" s="228"/>
      <c r="BT490" s="224"/>
      <c r="BU490" s="229"/>
      <c r="BV490" s="223"/>
      <c r="BW490" s="224"/>
      <c r="BX490" s="224"/>
      <c r="BY490" s="224"/>
      <c r="BZ490"/>
      <c r="CA490" s="229"/>
      <c r="CB490"/>
      <c r="CC490"/>
      <c r="CD490"/>
    </row>
    <row r="491" spans="1:82" ht="15" x14ac:dyDescent="0.25">
      <c r="A491" s="279">
        <v>706824</v>
      </c>
      <c r="B491" s="280" t="s">
        <v>846</v>
      </c>
      <c r="C491" s="280" t="s">
        <v>65</v>
      </c>
      <c r="D491" s="280" t="s">
        <v>1362</v>
      </c>
      <c r="E491" s="280" t="s">
        <v>240</v>
      </c>
      <c r="F491" s="288"/>
      <c r="G491" s="280" t="s">
        <v>240</v>
      </c>
      <c r="H491" s="280" t="s">
        <v>240</v>
      </c>
      <c r="I491" s="280" t="s">
        <v>261</v>
      </c>
      <c r="J491" s="280" t="s">
        <v>240</v>
      </c>
      <c r="K491" s="288"/>
      <c r="L491" s="280" t="s">
        <v>240</v>
      </c>
      <c r="M491" s="280" t="s">
        <v>240</v>
      </c>
      <c r="N491" s="280" t="s">
        <v>240</v>
      </c>
      <c r="O491" s="280" t="str">
        <f>IFERROR(VLOOKUP(A491,'[1]معالجة التسجيل'!A$2:CW$514,101,0),"")</f>
        <v/>
      </c>
      <c r="P491" s="280"/>
      <c r="Q491" s="282">
        <v>0</v>
      </c>
      <c r="R491" s="288"/>
      <c r="S491" s="280" t="s">
        <v>240</v>
      </c>
      <c r="T491" s="280" t="s">
        <v>240</v>
      </c>
      <c r="U491" s="280" t="s">
        <v>240</v>
      </c>
      <c r="V491" s="280" t="s">
        <v>240</v>
      </c>
      <c r="W491" s="280" t="s">
        <v>240</v>
      </c>
      <c r="X491" s="280" t="s">
        <v>240</v>
      </c>
      <c r="Y491" s="280" t="s">
        <v>240</v>
      </c>
      <c r="Z491" s="280" t="s">
        <v>240</v>
      </c>
      <c r="AA491" s="280" t="s">
        <v>2044</v>
      </c>
      <c r="AB491" s="280" t="s">
        <v>2044</v>
      </c>
      <c r="AC491" s="280" t="s">
        <v>2044</v>
      </c>
      <c r="AD491" s="280" t="s">
        <v>240</v>
      </c>
      <c r="AE491" s="280" t="str">
        <f>IFERROR(VLOOKUP(A491,ورقة4!A$1:AZ$2000,51,0),"")</f>
        <v>م</v>
      </c>
      <c r="AF491" s="280" t="s">
        <v>2044</v>
      </c>
      <c r="AG491" s="280" t="s">
        <v>261</v>
      </c>
      <c r="AH491" s="280" t="s">
        <v>5190</v>
      </c>
      <c r="AI491" s="280" t="s">
        <v>240</v>
      </c>
      <c r="AJ491" s="279">
        <v>706824</v>
      </c>
      <c r="AP491" s="223"/>
      <c r="AQ491" s="224"/>
      <c r="AR491" s="224"/>
      <c r="AS491" s="224"/>
      <c r="AT491" s="224"/>
      <c r="AU491" s="227"/>
      <c r="AV491" s="224"/>
      <c r="AW491" s="224"/>
      <c r="AX491" s="224"/>
      <c r="AY491" s="224"/>
      <c r="AZ491" s="227"/>
      <c r="BA491" s="224"/>
      <c r="BB491" s="224"/>
      <c r="BC491" s="224"/>
      <c r="BD491" s="224"/>
      <c r="BE491" s="224"/>
      <c r="BF491" s="227"/>
      <c r="BG491" s="224"/>
      <c r="BH491" s="224"/>
      <c r="BI491" s="224"/>
      <c r="BJ491" s="224"/>
      <c r="BK491" s="224"/>
      <c r="BL491" s="224"/>
      <c r="BM491" s="224"/>
      <c r="BN491" s="224"/>
      <c r="BO491" s="224"/>
      <c r="BP491" s="224"/>
      <c r="BQ491" s="224"/>
      <c r="BR491" s="224"/>
      <c r="BS491" s="228"/>
      <c r="BT491" s="224"/>
      <c r="BU491" s="229"/>
      <c r="BV491" s="223"/>
      <c r="BW491" s="224"/>
      <c r="BX491" s="224"/>
      <c r="BY491" s="224"/>
      <c r="BZ491"/>
      <c r="CA491" s="229"/>
      <c r="CB491"/>
      <c r="CC491"/>
      <c r="CD491"/>
    </row>
    <row r="492" spans="1:82" ht="15" x14ac:dyDescent="0.25">
      <c r="A492" s="279">
        <v>706825</v>
      </c>
      <c r="B492" s="280" t="s">
        <v>603</v>
      </c>
      <c r="C492" s="280" t="s">
        <v>355</v>
      </c>
      <c r="D492" s="280" t="s">
        <v>1884</v>
      </c>
      <c r="E492" s="280" t="s">
        <v>240</v>
      </c>
      <c r="F492" s="282"/>
      <c r="G492" s="280" t="s">
        <v>240</v>
      </c>
      <c r="H492" s="280" t="s">
        <v>240</v>
      </c>
      <c r="I492" s="280" t="s">
        <v>261</v>
      </c>
      <c r="J492" s="280" t="s">
        <v>240</v>
      </c>
      <c r="K492" s="282"/>
      <c r="L492" s="280" t="s">
        <v>240</v>
      </c>
      <c r="M492" s="280" t="s">
        <v>240</v>
      </c>
      <c r="N492" s="280" t="s">
        <v>240</v>
      </c>
      <c r="O492" s="280" t="str">
        <f>IFERROR(VLOOKUP(A492,'[1]معالجة التسجيل'!A$2:CW$514,101,0),"")</f>
        <v/>
      </c>
      <c r="P492" s="280"/>
      <c r="Q492" s="282">
        <v>0</v>
      </c>
      <c r="R492" s="282"/>
      <c r="S492" s="280" t="s">
        <v>240</v>
      </c>
      <c r="T492" s="280" t="s">
        <v>240</v>
      </c>
      <c r="U492" s="280" t="s">
        <v>240</v>
      </c>
      <c r="V492" s="280" t="s">
        <v>240</v>
      </c>
      <c r="W492" s="280" t="s">
        <v>240</v>
      </c>
      <c r="X492" s="280" t="s">
        <v>240</v>
      </c>
      <c r="Y492" s="280" t="s">
        <v>240</v>
      </c>
      <c r="Z492" s="280" t="s">
        <v>240</v>
      </c>
      <c r="AA492" s="280" t="s">
        <v>2044</v>
      </c>
      <c r="AB492" s="280" t="s">
        <v>2044</v>
      </c>
      <c r="AC492" s="280" t="s">
        <v>2044</v>
      </c>
      <c r="AD492" s="280" t="s">
        <v>240</v>
      </c>
      <c r="AE492" s="280" t="str">
        <f>IFERROR(VLOOKUP(A492,ورقة4!A$1:AZ$2000,51,0),"")</f>
        <v>م</v>
      </c>
      <c r="AF492" s="280" t="s">
        <v>2044</v>
      </c>
      <c r="AG492" s="280" t="s">
        <v>261</v>
      </c>
      <c r="AH492" s="280" t="s">
        <v>5190</v>
      </c>
      <c r="AI492" s="280" t="s">
        <v>240</v>
      </c>
      <c r="AJ492" s="279">
        <v>706825</v>
      </c>
      <c r="AP492" s="223"/>
      <c r="AQ492" s="224"/>
      <c r="AR492" s="224"/>
      <c r="AS492" s="224"/>
      <c r="AT492" s="224"/>
      <c r="AU492" s="227"/>
      <c r="AV492" s="224"/>
      <c r="AW492" s="224"/>
      <c r="AX492" s="224"/>
      <c r="AY492" s="224"/>
      <c r="AZ492" s="227"/>
      <c r="BA492" s="224"/>
      <c r="BB492" s="224"/>
      <c r="BC492" s="224"/>
      <c r="BD492" s="224"/>
      <c r="BE492" s="224"/>
      <c r="BF492" s="227"/>
      <c r="BG492" s="224"/>
      <c r="BH492" s="224"/>
      <c r="BI492" s="224"/>
      <c r="BJ492" s="224"/>
      <c r="BK492" s="224"/>
      <c r="BL492" s="224"/>
      <c r="BM492" s="224"/>
      <c r="BN492" s="224"/>
      <c r="BO492" s="224"/>
      <c r="BP492" s="224"/>
      <c r="BQ492" s="224"/>
      <c r="BR492" s="224"/>
      <c r="BS492" s="228"/>
      <c r="BT492" s="224"/>
      <c r="BU492" s="229"/>
      <c r="BV492" s="223"/>
      <c r="BW492" s="224"/>
      <c r="BX492" s="224"/>
      <c r="BY492" s="224"/>
      <c r="BZ492"/>
      <c r="CA492" s="229"/>
      <c r="CB492"/>
      <c r="CC492"/>
      <c r="CD492"/>
    </row>
    <row r="493" spans="1:82" ht="30" x14ac:dyDescent="0.25">
      <c r="A493" s="279">
        <v>706826</v>
      </c>
      <c r="B493" s="280" t="s">
        <v>604</v>
      </c>
      <c r="C493" s="280" t="s">
        <v>63</v>
      </c>
      <c r="D493" s="280" t="s">
        <v>1660</v>
      </c>
      <c r="E493" s="280" t="s">
        <v>240</v>
      </c>
      <c r="F493" s="282"/>
      <c r="G493" s="280" t="s">
        <v>240</v>
      </c>
      <c r="H493" s="280" t="s">
        <v>240</v>
      </c>
      <c r="I493" s="280" t="s">
        <v>261</v>
      </c>
      <c r="J493" s="280" t="s">
        <v>240</v>
      </c>
      <c r="K493" s="282"/>
      <c r="L493" s="280" t="s">
        <v>240</v>
      </c>
      <c r="M493" s="280" t="s">
        <v>240</v>
      </c>
      <c r="N493" s="280" t="s">
        <v>240</v>
      </c>
      <c r="O493" s="280" t="str">
        <f>IFERROR(VLOOKUP(A493,'[1]معالجة التسجيل'!A$2:CW$514,101,0),"")</f>
        <v/>
      </c>
      <c r="P493" s="280"/>
      <c r="Q493" s="282">
        <v>0</v>
      </c>
      <c r="R493" s="282"/>
      <c r="S493" s="280" t="s">
        <v>240</v>
      </c>
      <c r="T493" s="280" t="s">
        <v>240</v>
      </c>
      <c r="U493" s="280" t="s">
        <v>240</v>
      </c>
      <c r="V493" s="280" t="s">
        <v>240</v>
      </c>
      <c r="W493" s="280" t="s">
        <v>240</v>
      </c>
      <c r="X493" s="280" t="s">
        <v>240</v>
      </c>
      <c r="Y493" s="280" t="s">
        <v>240</v>
      </c>
      <c r="Z493" s="280" t="s">
        <v>240</v>
      </c>
      <c r="AA493" s="280" t="s">
        <v>2044</v>
      </c>
      <c r="AB493" s="280" t="s">
        <v>2044</v>
      </c>
      <c r="AC493" s="280" t="s">
        <v>2044</v>
      </c>
      <c r="AD493" s="280" t="s">
        <v>240</v>
      </c>
      <c r="AE493" s="280" t="str">
        <f>IFERROR(VLOOKUP(A493,ورقة4!A$1:AZ$2000,51,0),"")</f>
        <v>م</v>
      </c>
      <c r="AF493" s="280" t="s">
        <v>2044</v>
      </c>
      <c r="AG493" s="280" t="s">
        <v>261</v>
      </c>
      <c r="AH493" s="280" t="s">
        <v>5190</v>
      </c>
      <c r="AI493" s="280" t="s">
        <v>240</v>
      </c>
      <c r="AJ493" s="279">
        <v>706826</v>
      </c>
      <c r="AP493" s="223"/>
      <c r="AQ493" s="224"/>
      <c r="AR493" s="224"/>
      <c r="AS493" s="224"/>
      <c r="AT493" s="224"/>
      <c r="AU493" s="227"/>
      <c r="AV493" s="224"/>
      <c r="AW493" s="224"/>
      <c r="AX493" s="224"/>
      <c r="AY493" s="224"/>
      <c r="AZ493" s="227"/>
      <c r="BA493" s="224"/>
      <c r="BB493" s="224"/>
      <c r="BC493" s="224"/>
      <c r="BD493" s="224"/>
      <c r="BE493" s="224"/>
      <c r="BF493" s="227"/>
      <c r="BG493" s="224"/>
      <c r="BH493" s="224"/>
      <c r="BI493" s="224"/>
      <c r="BJ493" s="224"/>
      <c r="BK493" s="224"/>
      <c r="BL493" s="224"/>
      <c r="BM493" s="224"/>
      <c r="BN493" s="224"/>
      <c r="BO493" s="224"/>
      <c r="BP493" s="224"/>
      <c r="BQ493" s="224"/>
      <c r="BR493" s="224"/>
      <c r="BS493" s="228"/>
      <c r="BT493" s="224"/>
      <c r="BU493" s="229"/>
      <c r="BV493" s="223"/>
      <c r="BW493" s="224"/>
      <c r="BX493" s="224"/>
      <c r="BY493" s="224"/>
      <c r="BZ493"/>
      <c r="CA493" s="229"/>
      <c r="CB493"/>
      <c r="CC493"/>
      <c r="CD493"/>
    </row>
    <row r="494" spans="1:82" ht="30" x14ac:dyDescent="0.25">
      <c r="A494" s="279">
        <v>706827</v>
      </c>
      <c r="B494" s="280" t="s">
        <v>562</v>
      </c>
      <c r="C494" s="280" t="s">
        <v>67</v>
      </c>
      <c r="D494" s="280" t="s">
        <v>1508</v>
      </c>
      <c r="E494" s="280" t="s">
        <v>183</v>
      </c>
      <c r="F494" s="289">
        <v>32715</v>
      </c>
      <c r="G494" s="280" t="s">
        <v>1354</v>
      </c>
      <c r="H494" s="280" t="s">
        <v>1290</v>
      </c>
      <c r="I494" s="280" t="s">
        <v>261</v>
      </c>
      <c r="J494" s="280" t="s">
        <v>216</v>
      </c>
      <c r="K494" s="290">
        <v>2008</v>
      </c>
      <c r="L494" s="280" t="s">
        <v>215</v>
      </c>
      <c r="M494" s="280" t="s">
        <v>240</v>
      </c>
      <c r="N494" s="280" t="s">
        <v>240</v>
      </c>
      <c r="O494" s="280" t="str">
        <f>IFERROR(VLOOKUP(A494,'[1]معالجة التسجيل'!A$2:CW$514,101,0),"")</f>
        <v/>
      </c>
      <c r="P494" s="280"/>
      <c r="Q494" s="282">
        <v>0</v>
      </c>
      <c r="R494" s="282"/>
      <c r="S494" s="280" t="s">
        <v>2627</v>
      </c>
      <c r="T494" s="280" t="s">
        <v>2628</v>
      </c>
      <c r="U494" s="280" t="s">
        <v>2629</v>
      </c>
      <c r="V494" s="280" t="s">
        <v>2630</v>
      </c>
      <c r="W494" s="280" t="s">
        <v>240</v>
      </c>
      <c r="X494" s="280" t="s">
        <v>240</v>
      </c>
      <c r="Y494" s="280" t="s">
        <v>240</v>
      </c>
      <c r="Z494" s="280" t="s">
        <v>240</v>
      </c>
      <c r="AA494" s="280" t="s">
        <v>240</v>
      </c>
      <c r="AB494" s="280" t="s">
        <v>2044</v>
      </c>
      <c r="AC494" s="280" t="s">
        <v>2044</v>
      </c>
      <c r="AD494" s="280" t="s">
        <v>240</v>
      </c>
      <c r="AE494" s="280" t="str">
        <f>IFERROR(VLOOKUP(A494,ورقة4!A$1:AZ$2000,51,0),"")</f>
        <v>م</v>
      </c>
      <c r="AF494" s="280" t="s">
        <v>2044</v>
      </c>
      <c r="AG494" s="280" t="s">
        <v>261</v>
      </c>
      <c r="AH494" s="280" t="s">
        <v>5190</v>
      </c>
      <c r="AI494" s="280" t="s">
        <v>240</v>
      </c>
      <c r="AJ494" s="279">
        <v>706827</v>
      </c>
      <c r="AP494" s="223"/>
      <c r="AQ494" s="224"/>
      <c r="AR494" s="224"/>
      <c r="AS494" s="224"/>
      <c r="AT494" s="224"/>
      <c r="AU494" s="227"/>
      <c r="AV494" s="224"/>
      <c r="AW494" s="224"/>
      <c r="AX494" s="224"/>
      <c r="AY494" s="224"/>
      <c r="AZ494" s="227"/>
      <c r="BA494" s="224"/>
      <c r="BB494" s="224"/>
      <c r="BC494" s="224"/>
      <c r="BD494" s="224"/>
      <c r="BE494" s="224"/>
      <c r="BF494" s="227"/>
      <c r="BG494" s="224"/>
      <c r="BH494" s="224"/>
      <c r="BI494" s="224"/>
      <c r="BJ494" s="224"/>
      <c r="BK494" s="224"/>
      <c r="BL494" s="224"/>
      <c r="BM494" s="224"/>
      <c r="BN494" s="224"/>
      <c r="BO494" s="224"/>
      <c r="BP494" s="224"/>
      <c r="BQ494" s="224"/>
      <c r="BR494" s="224"/>
      <c r="BS494" s="228"/>
      <c r="BT494" s="224"/>
      <c r="BU494" s="229"/>
      <c r="BV494" s="223"/>
      <c r="BW494" s="224"/>
      <c r="BX494" s="224"/>
      <c r="BY494" s="224"/>
      <c r="BZ494"/>
      <c r="CA494" s="229"/>
      <c r="CB494"/>
      <c r="CC494"/>
      <c r="CD494"/>
    </row>
    <row r="495" spans="1:82" ht="15" x14ac:dyDescent="0.25">
      <c r="A495" s="279">
        <v>706828</v>
      </c>
      <c r="B495" s="280" t="s">
        <v>776</v>
      </c>
      <c r="C495" s="280" t="s">
        <v>150</v>
      </c>
      <c r="D495" s="280" t="s">
        <v>1869</v>
      </c>
      <c r="E495" s="280" t="s">
        <v>240</v>
      </c>
      <c r="F495" s="288"/>
      <c r="G495" s="280" t="s">
        <v>240</v>
      </c>
      <c r="H495" s="280" t="s">
        <v>240</v>
      </c>
      <c r="I495" s="280" t="s">
        <v>261</v>
      </c>
      <c r="J495" s="280" t="s">
        <v>240</v>
      </c>
      <c r="K495" s="288"/>
      <c r="L495" s="280" t="s">
        <v>240</v>
      </c>
      <c r="M495" s="280" t="s">
        <v>240</v>
      </c>
      <c r="N495" s="280" t="s">
        <v>240</v>
      </c>
      <c r="O495" s="280" t="str">
        <f>IFERROR(VLOOKUP(A495,'[1]معالجة التسجيل'!A$2:CW$514,101,0),"")</f>
        <v/>
      </c>
      <c r="P495" s="280"/>
      <c r="Q495" s="282">
        <v>0</v>
      </c>
      <c r="R495" s="282"/>
      <c r="S495" s="280" t="s">
        <v>240</v>
      </c>
      <c r="T495" s="280" t="s">
        <v>240</v>
      </c>
      <c r="U495" s="280" t="s">
        <v>240</v>
      </c>
      <c r="V495" s="280" t="s">
        <v>240</v>
      </c>
      <c r="W495" s="280" t="s">
        <v>240</v>
      </c>
      <c r="X495" s="280" t="s">
        <v>240</v>
      </c>
      <c r="Y495" s="280" t="s">
        <v>240</v>
      </c>
      <c r="Z495" s="280" t="s">
        <v>240</v>
      </c>
      <c r="AA495" s="280" t="s">
        <v>2044</v>
      </c>
      <c r="AB495" s="280" t="s">
        <v>2044</v>
      </c>
      <c r="AC495" s="280" t="s">
        <v>2044</v>
      </c>
      <c r="AD495" s="280" t="s">
        <v>240</v>
      </c>
      <c r="AE495" s="280" t="str">
        <f>IFERROR(VLOOKUP(A495,ورقة4!A$1:AZ$2000,51,0),"")</f>
        <v>م</v>
      </c>
      <c r="AF495" s="280" t="s">
        <v>2044</v>
      </c>
      <c r="AG495" s="280" t="s">
        <v>261</v>
      </c>
      <c r="AH495" s="280" t="s">
        <v>5190</v>
      </c>
      <c r="AI495" s="280" t="s">
        <v>240</v>
      </c>
      <c r="AJ495" s="279">
        <v>706828</v>
      </c>
      <c r="AP495" s="223"/>
      <c r="AQ495" s="224"/>
      <c r="AR495" s="224"/>
      <c r="AS495" s="224"/>
      <c r="AT495" s="224"/>
      <c r="AU495" s="225"/>
      <c r="AV495" s="224"/>
      <c r="AW495" s="224"/>
      <c r="AX495" s="224"/>
      <c r="AY495" s="224"/>
      <c r="AZ495" s="226"/>
      <c r="BA495" s="224"/>
      <c r="BB495" s="219"/>
      <c r="BC495" s="219"/>
      <c r="BD495" s="224"/>
      <c r="BE495" s="224"/>
      <c r="BF495" s="227"/>
      <c r="BG495" s="232"/>
      <c r="BH495" s="224"/>
      <c r="BI495" s="224"/>
      <c r="BJ495" s="224"/>
      <c r="BK495" s="224"/>
      <c r="BL495" s="223"/>
      <c r="BM495" s="224"/>
      <c r="BN495" s="223"/>
      <c r="BO495" s="223"/>
      <c r="BP495" s="223"/>
      <c r="BQ495" s="223"/>
      <c r="BR495" s="223"/>
      <c r="BS495" s="224"/>
      <c r="BT495" s="219"/>
      <c r="BU495" s="229"/>
      <c r="BV495" s="219"/>
      <c r="BW495" s="219"/>
      <c r="BX495" s="224"/>
      <c r="BY495" s="224"/>
      <c r="BZ495" s="230"/>
      <c r="CA495" s="229"/>
      <c r="CB495" s="230"/>
      <c r="CC495" s="230"/>
      <c r="CD495" s="230"/>
    </row>
    <row r="496" spans="1:82" ht="15" x14ac:dyDescent="0.25">
      <c r="A496" s="279">
        <v>706829</v>
      </c>
      <c r="B496" s="280" t="s">
        <v>2075</v>
      </c>
      <c r="C496" s="280" t="s">
        <v>2076</v>
      </c>
      <c r="D496" s="280" t="s">
        <v>240</v>
      </c>
      <c r="E496" s="280" t="s">
        <v>240</v>
      </c>
      <c r="F496" s="282"/>
      <c r="G496" s="280" t="s">
        <v>240</v>
      </c>
      <c r="H496" s="280" t="s">
        <v>240</v>
      </c>
      <c r="I496" s="280" t="s">
        <v>261</v>
      </c>
      <c r="J496" s="280" t="s">
        <v>240</v>
      </c>
      <c r="K496" s="282"/>
      <c r="L496" s="280" t="s">
        <v>240</v>
      </c>
      <c r="M496" s="280" t="s">
        <v>240</v>
      </c>
      <c r="N496" s="280" t="s">
        <v>240</v>
      </c>
      <c r="O496" s="280" t="str">
        <f>IFERROR(VLOOKUP(A496,'[1]معالجة التسجيل'!A$2:CW$514,101,0),"")</f>
        <v/>
      </c>
      <c r="P496" s="280"/>
      <c r="Q496" s="282">
        <v>0</v>
      </c>
      <c r="R496" s="282"/>
      <c r="S496" s="280" t="s">
        <v>240</v>
      </c>
      <c r="T496" s="280" t="s">
        <v>240</v>
      </c>
      <c r="U496" s="280" t="s">
        <v>240</v>
      </c>
      <c r="V496" s="280" t="s">
        <v>240</v>
      </c>
      <c r="W496" s="280" t="s">
        <v>240</v>
      </c>
      <c r="X496" s="280" t="s">
        <v>240</v>
      </c>
      <c r="Y496" s="280" t="s">
        <v>240</v>
      </c>
      <c r="Z496" s="280" t="s">
        <v>240</v>
      </c>
      <c r="AA496" s="280" t="s">
        <v>240</v>
      </c>
      <c r="AB496" s="280" t="s">
        <v>2044</v>
      </c>
      <c r="AC496" s="280" t="s">
        <v>2044</v>
      </c>
      <c r="AD496" s="280" t="s">
        <v>240</v>
      </c>
      <c r="AE496" s="280" t="str">
        <f>IFERROR(VLOOKUP(A496,ورقة4!A$1:AZ$2000,51,0),"")</f>
        <v>م</v>
      </c>
      <c r="AF496" s="280" t="s">
        <v>2044</v>
      </c>
      <c r="AG496" s="280" t="s">
        <v>261</v>
      </c>
      <c r="AH496" s="280" t="s">
        <v>240</v>
      </c>
      <c r="AI496" s="280" t="s">
        <v>240</v>
      </c>
      <c r="AJ496" s="279">
        <v>706829</v>
      </c>
      <c r="AP496" s="223"/>
      <c r="AQ496" s="224"/>
      <c r="AR496" s="224"/>
      <c r="AS496" s="224"/>
      <c r="AT496" s="224"/>
      <c r="AU496" s="227"/>
      <c r="AV496" s="224"/>
      <c r="AW496" s="224"/>
      <c r="AX496" s="224"/>
      <c r="AY496" s="224"/>
      <c r="AZ496" s="227"/>
      <c r="BA496" s="224"/>
      <c r="BB496" s="224"/>
      <c r="BC496" s="224"/>
      <c r="BD496" s="224"/>
      <c r="BE496" s="224"/>
      <c r="BF496" s="227"/>
      <c r="BG496" s="224"/>
      <c r="BH496" s="224"/>
      <c r="BI496" s="224"/>
      <c r="BJ496" s="224"/>
      <c r="BK496" s="224"/>
      <c r="BL496" s="224"/>
      <c r="BM496" s="224"/>
      <c r="BN496" s="224"/>
      <c r="BO496" s="224"/>
      <c r="BP496" s="224"/>
      <c r="BQ496" s="224"/>
      <c r="BR496" s="224"/>
      <c r="BS496" s="228"/>
      <c r="BT496" s="224"/>
      <c r="BU496" s="229"/>
      <c r="BV496" s="223"/>
      <c r="BW496" s="224"/>
      <c r="BX496" s="224"/>
      <c r="BY496" s="224"/>
      <c r="BZ496"/>
      <c r="CA496" s="229"/>
      <c r="CB496"/>
      <c r="CC496"/>
      <c r="CD496"/>
    </row>
    <row r="497" spans="1:82" ht="15" x14ac:dyDescent="0.25">
      <c r="A497" s="279">
        <v>706830</v>
      </c>
      <c r="B497" s="280" t="s">
        <v>1173</v>
      </c>
      <c r="C497" s="280" t="s">
        <v>131</v>
      </c>
      <c r="D497" s="280" t="s">
        <v>240</v>
      </c>
      <c r="E497" s="280" t="s">
        <v>240</v>
      </c>
      <c r="F497" s="288"/>
      <c r="G497" s="280" t="s">
        <v>240</v>
      </c>
      <c r="H497" s="280" t="s">
        <v>240</v>
      </c>
      <c r="I497" s="280" t="s">
        <v>261</v>
      </c>
      <c r="J497" s="280" t="s">
        <v>240</v>
      </c>
      <c r="K497" s="288"/>
      <c r="L497" s="280" t="s">
        <v>240</v>
      </c>
      <c r="M497" s="280" t="s">
        <v>240</v>
      </c>
      <c r="N497" s="280" t="s">
        <v>240</v>
      </c>
      <c r="O497" s="280" t="str">
        <f>IFERROR(VLOOKUP(A497,'[1]معالجة التسجيل'!A$2:CW$514,101,0),"")</f>
        <v/>
      </c>
      <c r="P497" s="280"/>
      <c r="Q497" s="282">
        <v>0</v>
      </c>
      <c r="R497" s="288"/>
      <c r="S497" s="280" t="s">
        <v>240</v>
      </c>
      <c r="T497" s="280" t="s">
        <v>240</v>
      </c>
      <c r="U497" s="280" t="s">
        <v>240</v>
      </c>
      <c r="V497" s="280" t="s">
        <v>240</v>
      </c>
      <c r="W497" s="280" t="s">
        <v>240</v>
      </c>
      <c r="X497" s="280" t="s">
        <v>240</v>
      </c>
      <c r="Y497" s="280" t="s">
        <v>240</v>
      </c>
      <c r="Z497" s="280" t="s">
        <v>240</v>
      </c>
      <c r="AA497" s="280" t="s">
        <v>240</v>
      </c>
      <c r="AB497" s="280" t="s">
        <v>240</v>
      </c>
      <c r="AC497" s="280" t="s">
        <v>240</v>
      </c>
      <c r="AD497" s="280" t="s">
        <v>240</v>
      </c>
      <c r="AE497" s="280" t="str">
        <f>IFERROR(VLOOKUP(A497,ورقة4!A$1:AZ$2000,51,0),"")</f>
        <v>م</v>
      </c>
      <c r="AF497" s="280" t="s">
        <v>240</v>
      </c>
      <c r="AG497" s="280" t="s">
        <v>261</v>
      </c>
      <c r="AH497" s="280" t="s">
        <v>240</v>
      </c>
      <c r="AI497" s="280" t="s">
        <v>240</v>
      </c>
      <c r="AJ497" s="279">
        <v>706830</v>
      </c>
      <c r="AP497" s="223"/>
      <c r="AQ497" s="224"/>
      <c r="AR497" s="224"/>
      <c r="AS497" s="224"/>
      <c r="AT497" s="224"/>
      <c r="AU497" s="232"/>
      <c r="AV497" s="224"/>
      <c r="AW497" s="224"/>
      <c r="AX497" s="224"/>
      <c r="AY497" s="224"/>
      <c r="AZ497" s="232"/>
      <c r="BA497" s="224"/>
      <c r="BB497" s="224"/>
      <c r="BC497" s="224"/>
      <c r="BD497" s="224"/>
      <c r="BE497" s="224"/>
      <c r="BF497" s="227"/>
      <c r="BG497" s="224"/>
      <c r="BH497" s="224"/>
      <c r="BI497" s="224"/>
      <c r="BJ497" s="224"/>
      <c r="BK497" s="224"/>
      <c r="BL497" s="224"/>
      <c r="BM497" s="224"/>
      <c r="BN497" s="224"/>
      <c r="BO497" s="224"/>
      <c r="BP497" s="224"/>
      <c r="BQ497" s="224"/>
      <c r="BR497" s="224"/>
      <c r="BS497" s="228"/>
      <c r="BT497" s="224"/>
      <c r="BU497" s="229"/>
      <c r="BV497" s="223"/>
      <c r="BW497" s="224"/>
      <c r="BX497" s="224"/>
      <c r="BY497" s="224"/>
      <c r="BZ497"/>
      <c r="CA497" s="229"/>
      <c r="CB497"/>
      <c r="CC497"/>
      <c r="CD497"/>
    </row>
    <row r="498" spans="1:82" ht="30" x14ac:dyDescent="0.25">
      <c r="A498" s="279">
        <v>706831</v>
      </c>
      <c r="B498" s="280" t="s">
        <v>655</v>
      </c>
      <c r="C498" s="280" t="s">
        <v>271</v>
      </c>
      <c r="D498" s="280" t="s">
        <v>1638</v>
      </c>
      <c r="E498" s="280" t="s">
        <v>183</v>
      </c>
      <c r="F498" s="289">
        <v>30441</v>
      </c>
      <c r="G498" s="280" t="s">
        <v>1445</v>
      </c>
      <c r="H498" s="280" t="s">
        <v>1290</v>
      </c>
      <c r="I498" s="280" t="s">
        <v>261</v>
      </c>
      <c r="J498" s="280" t="s">
        <v>216</v>
      </c>
      <c r="K498" s="290">
        <v>2001</v>
      </c>
      <c r="L498" s="280" t="s">
        <v>215</v>
      </c>
      <c r="M498" s="280" t="s">
        <v>240</v>
      </c>
      <c r="N498" s="280" t="s">
        <v>240</v>
      </c>
      <c r="O498" s="280" t="str">
        <f>IFERROR(VLOOKUP(A498,'[1]معالجة التسجيل'!A$2:CW$514,101,0),"")</f>
        <v/>
      </c>
      <c r="P498" s="280"/>
      <c r="Q498" s="282">
        <v>0</v>
      </c>
      <c r="R498" s="282"/>
      <c r="S498" s="280" t="s">
        <v>2748</v>
      </c>
      <c r="T498" s="280" t="s">
        <v>2749</v>
      </c>
      <c r="U498" s="280" t="s">
        <v>2750</v>
      </c>
      <c r="V498" s="280" t="s">
        <v>2531</v>
      </c>
      <c r="W498" s="280" t="s">
        <v>240</v>
      </c>
      <c r="X498" s="280" t="s">
        <v>240</v>
      </c>
      <c r="Y498" s="280" t="s">
        <v>240</v>
      </c>
      <c r="Z498" s="280" t="s">
        <v>240</v>
      </c>
      <c r="AA498" s="280" t="s">
        <v>240</v>
      </c>
      <c r="AB498" s="280" t="s">
        <v>240</v>
      </c>
      <c r="AC498" s="280" t="s">
        <v>2044</v>
      </c>
      <c r="AD498" s="280" t="s">
        <v>240</v>
      </c>
      <c r="AE498" s="280" t="str">
        <f>IFERROR(VLOOKUP(A498,ورقة4!A$1:AZ$2000,51,0),"")</f>
        <v>م</v>
      </c>
      <c r="AF498" s="280" t="s">
        <v>2044</v>
      </c>
      <c r="AG498" s="280" t="s">
        <v>261</v>
      </c>
      <c r="AH498" s="280" t="s">
        <v>5190</v>
      </c>
      <c r="AI498" s="280" t="s">
        <v>240</v>
      </c>
      <c r="AJ498" s="279">
        <v>706831</v>
      </c>
      <c r="AP498" s="223"/>
      <c r="AQ498" s="224"/>
      <c r="AR498" s="224"/>
      <c r="AS498" s="224"/>
      <c r="AT498" s="224"/>
      <c r="AU498" s="227"/>
      <c r="AV498" s="224"/>
      <c r="AW498" s="224"/>
      <c r="AX498" s="224"/>
      <c r="AY498" s="224"/>
      <c r="AZ498" s="227"/>
      <c r="BA498" s="224"/>
      <c r="BB498" s="224"/>
      <c r="BC498" s="224"/>
      <c r="BD498" s="224"/>
      <c r="BE498" s="224"/>
      <c r="BF498" s="227"/>
      <c r="BG498" s="224"/>
      <c r="BH498" s="224"/>
      <c r="BI498" s="224"/>
      <c r="BJ498" s="224"/>
      <c r="BK498" s="224"/>
      <c r="BL498" s="224"/>
      <c r="BM498" s="224"/>
      <c r="BN498" s="224"/>
      <c r="BO498" s="224"/>
      <c r="BP498" s="224"/>
      <c r="BQ498" s="224"/>
      <c r="BR498" s="224"/>
      <c r="BS498" s="228"/>
      <c r="BT498" s="224"/>
      <c r="BU498" s="229"/>
      <c r="BV498" s="223"/>
      <c r="BW498" s="224"/>
      <c r="BX498" s="224"/>
      <c r="BY498" s="224"/>
      <c r="BZ498"/>
      <c r="CA498" s="229"/>
      <c r="CB498"/>
      <c r="CC498"/>
      <c r="CD498"/>
    </row>
    <row r="499" spans="1:82" ht="15" x14ac:dyDescent="0.25">
      <c r="A499" s="279">
        <v>706832</v>
      </c>
      <c r="B499" s="280" t="s">
        <v>1174</v>
      </c>
      <c r="C499" s="280" t="s">
        <v>277</v>
      </c>
      <c r="D499" s="280" t="s">
        <v>240</v>
      </c>
      <c r="E499" s="280" t="s">
        <v>240</v>
      </c>
      <c r="F499" s="288"/>
      <c r="G499" s="280" t="s">
        <v>240</v>
      </c>
      <c r="H499" s="280" t="s">
        <v>240</v>
      </c>
      <c r="I499" s="280" t="s">
        <v>261</v>
      </c>
      <c r="J499" s="280" t="s">
        <v>240</v>
      </c>
      <c r="K499" s="288"/>
      <c r="L499" s="280" t="s">
        <v>240</v>
      </c>
      <c r="M499" s="280" t="s">
        <v>240</v>
      </c>
      <c r="N499" s="280" t="s">
        <v>240</v>
      </c>
      <c r="O499" s="280" t="str">
        <f>IFERROR(VLOOKUP(A499,'[1]معالجة التسجيل'!A$2:CW$514,101,0),"")</f>
        <v/>
      </c>
      <c r="P499" s="280"/>
      <c r="Q499" s="282">
        <v>0</v>
      </c>
      <c r="R499" s="282"/>
      <c r="S499" s="280" t="s">
        <v>240</v>
      </c>
      <c r="T499" s="280" t="s">
        <v>240</v>
      </c>
      <c r="U499" s="280" t="s">
        <v>240</v>
      </c>
      <c r="V499" s="280" t="s">
        <v>240</v>
      </c>
      <c r="W499" s="280" t="s">
        <v>240</v>
      </c>
      <c r="X499" s="280" t="s">
        <v>240</v>
      </c>
      <c r="Y499" s="280" t="s">
        <v>240</v>
      </c>
      <c r="Z499" s="280" t="s">
        <v>240</v>
      </c>
      <c r="AA499" s="280" t="s">
        <v>2044</v>
      </c>
      <c r="AB499" s="280" t="s">
        <v>2044</v>
      </c>
      <c r="AC499" s="280" t="s">
        <v>2044</v>
      </c>
      <c r="AD499" s="280" t="s">
        <v>240</v>
      </c>
      <c r="AE499" s="280" t="str">
        <f>IFERROR(VLOOKUP(A499,ورقة4!A$1:AZ$2000,51,0),"")</f>
        <v>م</v>
      </c>
      <c r="AF499" s="280" t="s">
        <v>2044</v>
      </c>
      <c r="AG499" s="280" t="s">
        <v>261</v>
      </c>
      <c r="AH499" s="280" t="s">
        <v>5190</v>
      </c>
      <c r="AI499" s="280" t="s">
        <v>240</v>
      </c>
      <c r="AJ499" s="279">
        <v>706832</v>
      </c>
      <c r="AP499" s="223"/>
      <c r="AQ499" s="224"/>
      <c r="AR499" s="224"/>
      <c r="AS499" s="224"/>
      <c r="AT499" s="224"/>
      <c r="AU499" s="225"/>
      <c r="AV499" s="224"/>
      <c r="AW499" s="224"/>
      <c r="AX499" s="224"/>
      <c r="AY499" s="224"/>
      <c r="AZ499" s="226"/>
      <c r="BA499" s="224"/>
      <c r="BB499" s="219"/>
      <c r="BC499" s="219"/>
      <c r="BD499" s="224"/>
      <c r="BE499" s="224"/>
      <c r="BF499" s="227"/>
      <c r="BG499" s="223"/>
      <c r="BH499" s="224"/>
      <c r="BI499" s="224"/>
      <c r="BJ499" s="224"/>
      <c r="BK499" s="224"/>
      <c r="BL499" s="223"/>
      <c r="BM499" s="224"/>
      <c r="BN499" s="223"/>
      <c r="BO499" s="223"/>
      <c r="BP499" s="223"/>
      <c r="BQ499" s="223"/>
      <c r="BR499" s="223"/>
      <c r="BS499" s="224"/>
      <c r="BT499" s="219"/>
      <c r="BU499" s="229"/>
      <c r="BV499" s="219"/>
      <c r="BW499" s="219"/>
      <c r="BX499" s="224"/>
      <c r="BY499" s="224"/>
      <c r="BZ499" s="230"/>
      <c r="CA499" s="229"/>
      <c r="CB499" s="230"/>
      <c r="CC499" s="230"/>
      <c r="CD499" s="230"/>
    </row>
    <row r="500" spans="1:82" ht="30" x14ac:dyDescent="0.25">
      <c r="A500" s="279">
        <v>706833</v>
      </c>
      <c r="B500" s="280" t="s">
        <v>1175</v>
      </c>
      <c r="C500" s="280" t="s">
        <v>354</v>
      </c>
      <c r="D500" s="280" t="s">
        <v>1662</v>
      </c>
      <c r="E500" s="280" t="s">
        <v>184</v>
      </c>
      <c r="F500" s="289">
        <v>32387</v>
      </c>
      <c r="G500" s="280" t="s">
        <v>229</v>
      </c>
      <c r="H500" s="280" t="s">
        <v>1290</v>
      </c>
      <c r="I500" s="280" t="s">
        <v>261</v>
      </c>
      <c r="J500" s="280" t="s">
        <v>216</v>
      </c>
      <c r="K500" s="290">
        <v>2006</v>
      </c>
      <c r="L500" s="280" t="s">
        <v>229</v>
      </c>
      <c r="M500" s="280" t="s">
        <v>240</v>
      </c>
      <c r="N500" s="280" t="s">
        <v>240</v>
      </c>
      <c r="O500" s="280" t="str">
        <f>IFERROR(VLOOKUP(A500,'[1]معالجة التسجيل'!A$2:CW$514,101,0),"")</f>
        <v>إيقاف</v>
      </c>
      <c r="P500" s="280"/>
      <c r="Q500" s="282">
        <f>IFERROR(VLOOKUP(A500,'[1]معالجة التسجيل'!A$2:EW$514,150,0),"")</f>
        <v>70000</v>
      </c>
      <c r="R500" s="290">
        <v>0</v>
      </c>
      <c r="S500" s="280" t="s">
        <v>4066</v>
      </c>
      <c r="T500" s="280" t="s">
        <v>4067</v>
      </c>
      <c r="U500" s="280" t="s">
        <v>4068</v>
      </c>
      <c r="V500" s="280" t="s">
        <v>2557</v>
      </c>
      <c r="W500" s="280" t="s">
        <v>240</v>
      </c>
      <c r="X500" s="280" t="s">
        <v>240</v>
      </c>
      <c r="Y500" s="280" t="s">
        <v>240</v>
      </c>
      <c r="Z500" s="280" t="s">
        <v>240</v>
      </c>
      <c r="AA500" s="280" t="s">
        <v>240</v>
      </c>
      <c r="AB500" s="280" t="s">
        <v>240</v>
      </c>
      <c r="AC500" s="280" t="s">
        <v>240</v>
      </c>
      <c r="AD500" s="280" t="s">
        <v>240</v>
      </c>
      <c r="AE500" s="280"/>
      <c r="AF500" s="280" t="s">
        <v>240</v>
      </c>
      <c r="AG500" s="280" t="s">
        <v>261</v>
      </c>
      <c r="AH500" s="280" t="s">
        <v>240</v>
      </c>
      <c r="AI500" s="280" t="s">
        <v>5191</v>
      </c>
      <c r="AJ500" s="279">
        <v>706833</v>
      </c>
      <c r="AP500" s="223"/>
      <c r="AQ500" s="224"/>
      <c r="AR500" s="224"/>
      <c r="AS500" s="224"/>
      <c r="AT500" s="224"/>
      <c r="AU500" s="227"/>
      <c r="AV500" s="224"/>
      <c r="AW500" s="224"/>
      <c r="AX500" s="224"/>
      <c r="AY500" s="224"/>
      <c r="AZ500" s="227"/>
      <c r="BA500" s="224"/>
      <c r="BB500" s="224"/>
      <c r="BC500" s="224"/>
      <c r="BD500" s="224"/>
      <c r="BE500" s="224"/>
      <c r="BF500" s="227"/>
      <c r="BG500" s="224"/>
      <c r="BH500" s="224"/>
      <c r="BI500" s="224"/>
      <c r="BJ500" s="224"/>
      <c r="BK500" s="224"/>
      <c r="BL500" s="224"/>
      <c r="BM500" s="224"/>
      <c r="BN500" s="224"/>
      <c r="BO500" s="224"/>
      <c r="BP500" s="224"/>
      <c r="BQ500" s="224"/>
      <c r="BR500" s="224"/>
      <c r="BS500" s="228"/>
      <c r="BT500" s="224"/>
      <c r="BU500" s="229"/>
      <c r="BV500" s="223"/>
      <c r="BW500" s="224"/>
      <c r="BX500" s="224"/>
      <c r="BY500" s="224"/>
      <c r="BZ500"/>
      <c r="CA500" s="229"/>
      <c r="CB500"/>
      <c r="CC500"/>
      <c r="CD500"/>
    </row>
    <row r="501" spans="1:82" ht="15" x14ac:dyDescent="0.25">
      <c r="A501" s="279">
        <v>706834</v>
      </c>
      <c r="B501" s="280" t="s">
        <v>383</v>
      </c>
      <c r="C501" s="280" t="s">
        <v>104</v>
      </c>
      <c r="D501" s="280" t="s">
        <v>1885</v>
      </c>
      <c r="E501" s="280" t="s">
        <v>240</v>
      </c>
      <c r="F501" s="282"/>
      <c r="G501" s="280" t="s">
        <v>240</v>
      </c>
      <c r="H501" s="280" t="s">
        <v>240</v>
      </c>
      <c r="I501" s="280" t="s">
        <v>261</v>
      </c>
      <c r="J501" s="280" t="s">
        <v>240</v>
      </c>
      <c r="K501" s="282"/>
      <c r="L501" s="280" t="s">
        <v>240</v>
      </c>
      <c r="M501" s="280" t="s">
        <v>240</v>
      </c>
      <c r="N501" s="280" t="s">
        <v>240</v>
      </c>
      <c r="O501" s="280" t="str">
        <f>IFERROR(VLOOKUP(A501,'[1]معالجة التسجيل'!A$2:CW$514,101,0),"")</f>
        <v/>
      </c>
      <c r="P501" s="280"/>
      <c r="Q501" s="282">
        <v>0</v>
      </c>
      <c r="R501" s="282"/>
      <c r="S501" s="280" t="s">
        <v>240</v>
      </c>
      <c r="T501" s="280" t="s">
        <v>240</v>
      </c>
      <c r="U501" s="280" t="s">
        <v>240</v>
      </c>
      <c r="V501" s="280" t="s">
        <v>240</v>
      </c>
      <c r="W501" s="280" t="s">
        <v>240</v>
      </c>
      <c r="X501" s="280" t="s">
        <v>240</v>
      </c>
      <c r="Y501" s="280" t="s">
        <v>240</v>
      </c>
      <c r="Z501" s="280" t="s">
        <v>240</v>
      </c>
      <c r="AA501" s="280" t="s">
        <v>2044</v>
      </c>
      <c r="AB501" s="280" t="s">
        <v>2044</v>
      </c>
      <c r="AC501" s="280" t="s">
        <v>2044</v>
      </c>
      <c r="AD501" s="280" t="s">
        <v>240</v>
      </c>
      <c r="AE501" s="280" t="str">
        <f>IFERROR(VLOOKUP(A501,ورقة4!A$1:AZ$2000,51,0),"")</f>
        <v>م</v>
      </c>
      <c r="AF501" s="280" t="s">
        <v>2044</v>
      </c>
      <c r="AG501" s="280" t="s">
        <v>261</v>
      </c>
      <c r="AH501" s="280" t="s">
        <v>5190</v>
      </c>
      <c r="AI501" s="280" t="s">
        <v>240</v>
      </c>
      <c r="AJ501" s="279">
        <v>706834</v>
      </c>
      <c r="AP501" s="223"/>
      <c r="AQ501" s="224"/>
      <c r="AR501" s="224"/>
      <c r="AS501" s="224"/>
      <c r="AT501" s="224"/>
      <c r="AU501" s="227"/>
      <c r="AV501" s="224"/>
      <c r="AW501" s="224"/>
      <c r="AX501" s="224"/>
      <c r="AY501" s="224"/>
      <c r="AZ501" s="227"/>
      <c r="BA501" s="224"/>
      <c r="BB501" s="224"/>
      <c r="BC501" s="224"/>
      <c r="BD501" s="224"/>
      <c r="BE501" s="224"/>
      <c r="BF501" s="227"/>
      <c r="BG501" s="224"/>
      <c r="BH501" s="224"/>
      <c r="BI501" s="224"/>
      <c r="BJ501" s="224"/>
      <c r="BK501" s="224"/>
      <c r="BL501" s="224"/>
      <c r="BM501" s="224"/>
      <c r="BN501" s="224"/>
      <c r="BO501" s="224"/>
      <c r="BP501" s="224"/>
      <c r="BQ501" s="224"/>
      <c r="BR501" s="224"/>
      <c r="BS501" s="228"/>
      <c r="BT501" s="224"/>
      <c r="BU501" s="229"/>
      <c r="BV501" s="223"/>
      <c r="BW501" s="224"/>
      <c r="BX501" s="224"/>
      <c r="BY501" s="224"/>
      <c r="BZ501"/>
      <c r="CA501" s="229"/>
      <c r="CB501"/>
      <c r="CC501"/>
      <c r="CD501"/>
    </row>
    <row r="502" spans="1:82" ht="30" x14ac:dyDescent="0.25">
      <c r="A502" s="279">
        <v>706835</v>
      </c>
      <c r="B502" s="280" t="s">
        <v>429</v>
      </c>
      <c r="C502" s="280" t="s">
        <v>128</v>
      </c>
      <c r="D502" s="280" t="s">
        <v>1292</v>
      </c>
      <c r="E502" s="280" t="s">
        <v>183</v>
      </c>
      <c r="F502" s="289">
        <v>34123</v>
      </c>
      <c r="G502" s="280" t="s">
        <v>1804</v>
      </c>
      <c r="H502" s="280" t="s">
        <v>1290</v>
      </c>
      <c r="I502" s="280" t="s">
        <v>262</v>
      </c>
      <c r="J502" s="280" t="s">
        <v>216</v>
      </c>
      <c r="K502" s="290">
        <v>2011</v>
      </c>
      <c r="L502" s="280" t="s">
        <v>225</v>
      </c>
      <c r="M502" s="280" t="s">
        <v>240</v>
      </c>
      <c r="N502" s="280" t="s">
        <v>240</v>
      </c>
      <c r="O502" s="280"/>
      <c r="P502" s="280"/>
      <c r="Q502" s="282">
        <v>0</v>
      </c>
      <c r="R502" s="290">
        <v>0</v>
      </c>
      <c r="S502" s="280" t="s">
        <v>4069</v>
      </c>
      <c r="T502" s="280" t="s">
        <v>2867</v>
      </c>
      <c r="U502" s="280" t="s">
        <v>2920</v>
      </c>
      <c r="V502" s="280" t="s">
        <v>2903</v>
      </c>
      <c r="W502" s="280" t="s">
        <v>240</v>
      </c>
      <c r="X502" s="280" t="s">
        <v>240</v>
      </c>
      <c r="Y502" s="280" t="s">
        <v>240</v>
      </c>
      <c r="Z502" s="280" t="s">
        <v>240</v>
      </c>
      <c r="AA502" s="280" t="s">
        <v>240</v>
      </c>
      <c r="AB502" s="280" t="s">
        <v>240</v>
      </c>
      <c r="AC502" s="280" t="s">
        <v>240</v>
      </c>
      <c r="AD502" s="280" t="s">
        <v>240</v>
      </c>
      <c r="AE502" s="280"/>
      <c r="AF502" s="280" t="s">
        <v>240</v>
      </c>
      <c r="AG502" s="280" t="s">
        <v>262</v>
      </c>
      <c r="AH502" s="280" t="s">
        <v>240</v>
      </c>
      <c r="AI502" s="280" t="s">
        <v>240</v>
      </c>
      <c r="AJ502" s="279">
        <v>706835</v>
      </c>
      <c r="AP502" s="223"/>
      <c r="AQ502" s="224"/>
      <c r="AR502" s="224"/>
      <c r="AS502" s="224"/>
      <c r="AT502" s="224"/>
      <c r="AU502" s="227"/>
      <c r="AV502" s="224"/>
      <c r="AW502" s="224"/>
      <c r="AX502" s="224"/>
      <c r="AY502" s="224"/>
      <c r="AZ502" s="227"/>
      <c r="BA502" s="224"/>
      <c r="BB502" s="224"/>
      <c r="BC502" s="224"/>
      <c r="BD502" s="224"/>
      <c r="BE502" s="224"/>
      <c r="BF502" s="227"/>
      <c r="BG502" s="224"/>
      <c r="BH502" s="224"/>
      <c r="BI502" s="224"/>
      <c r="BJ502" s="224"/>
      <c r="BK502" s="224"/>
      <c r="BL502" s="224"/>
      <c r="BM502" s="224"/>
      <c r="BN502" s="224"/>
      <c r="BO502" s="224"/>
      <c r="BP502" s="224"/>
      <c r="BQ502" s="224"/>
      <c r="BR502" s="224"/>
      <c r="BS502" s="228"/>
      <c r="BT502" s="224"/>
      <c r="BU502" s="229"/>
      <c r="BV502" s="223"/>
      <c r="BW502" s="224"/>
      <c r="BX502" s="224"/>
      <c r="BY502" s="224"/>
      <c r="BZ502"/>
      <c r="CA502" s="229"/>
      <c r="CB502"/>
      <c r="CC502"/>
      <c r="CD502"/>
    </row>
    <row r="503" spans="1:82" ht="15" x14ac:dyDescent="0.25">
      <c r="A503" s="279">
        <v>706836</v>
      </c>
      <c r="B503" s="280" t="s">
        <v>1176</v>
      </c>
      <c r="C503" s="280" t="s">
        <v>276</v>
      </c>
      <c r="D503" s="280" t="s">
        <v>240</v>
      </c>
      <c r="E503" s="280" t="s">
        <v>240</v>
      </c>
      <c r="F503" s="282"/>
      <c r="G503" s="280" t="s">
        <v>240</v>
      </c>
      <c r="H503" s="280" t="s">
        <v>240</v>
      </c>
      <c r="I503" s="280" t="s">
        <v>261</v>
      </c>
      <c r="J503" s="280" t="s">
        <v>240</v>
      </c>
      <c r="K503" s="282"/>
      <c r="L503" s="280" t="s">
        <v>240</v>
      </c>
      <c r="M503" s="280" t="s">
        <v>240</v>
      </c>
      <c r="N503" s="280" t="s">
        <v>240</v>
      </c>
      <c r="O503" s="280" t="str">
        <f>IFERROR(VLOOKUP(A503,'[1]معالجة التسجيل'!A$2:CW$514,101,0),"")</f>
        <v/>
      </c>
      <c r="P503" s="280"/>
      <c r="Q503" s="282">
        <v>0</v>
      </c>
      <c r="R503" s="282"/>
      <c r="S503" s="280" t="s">
        <v>240</v>
      </c>
      <c r="T503" s="280" t="s">
        <v>240</v>
      </c>
      <c r="U503" s="280" t="s">
        <v>240</v>
      </c>
      <c r="V503" s="280" t="s">
        <v>240</v>
      </c>
      <c r="W503" s="280" t="s">
        <v>240</v>
      </c>
      <c r="X503" s="280" t="s">
        <v>240</v>
      </c>
      <c r="Y503" s="280" t="s">
        <v>240</v>
      </c>
      <c r="Z503" s="280" t="s">
        <v>240</v>
      </c>
      <c r="AA503" s="280" t="s">
        <v>240</v>
      </c>
      <c r="AB503" s="280" t="s">
        <v>240</v>
      </c>
      <c r="AC503" s="280" t="s">
        <v>240</v>
      </c>
      <c r="AD503" s="280" t="s">
        <v>240</v>
      </c>
      <c r="AE503" s="280" t="str">
        <f>IFERROR(VLOOKUP(A503,ورقة4!A$1:AZ$2000,51,0),"")</f>
        <v>م</v>
      </c>
      <c r="AF503" s="280" t="s">
        <v>240</v>
      </c>
      <c r="AG503" s="280" t="s">
        <v>261</v>
      </c>
      <c r="AH503" s="280" t="s">
        <v>240</v>
      </c>
      <c r="AI503" s="280" t="s">
        <v>240</v>
      </c>
      <c r="AJ503" s="279">
        <v>706836</v>
      </c>
      <c r="AP503" s="223"/>
      <c r="AQ503" s="224"/>
      <c r="AR503" s="224"/>
      <c r="AS503" s="224"/>
      <c r="AT503" s="224"/>
      <c r="AU503" s="227"/>
      <c r="AV503" s="224"/>
      <c r="AW503" s="224"/>
      <c r="AX503" s="224"/>
      <c r="AY503" s="224"/>
      <c r="AZ503" s="227"/>
      <c r="BA503" s="224"/>
      <c r="BB503" s="224"/>
      <c r="BC503" s="224"/>
      <c r="BD503" s="224"/>
      <c r="BE503" s="224"/>
      <c r="BF503" s="227"/>
      <c r="BG503" s="224"/>
      <c r="BH503" s="224"/>
      <c r="BI503" s="224"/>
      <c r="BJ503" s="224"/>
      <c r="BK503" s="224"/>
      <c r="BL503" s="224"/>
      <c r="BM503" s="224"/>
      <c r="BN503" s="224"/>
      <c r="BO503" s="224"/>
      <c r="BP503" s="224"/>
      <c r="BQ503" s="224"/>
      <c r="BR503" s="224"/>
      <c r="BS503" s="228"/>
      <c r="BT503" s="224"/>
      <c r="BU503" s="229"/>
      <c r="BV503" s="223"/>
      <c r="BW503" s="224"/>
      <c r="BX503" s="224"/>
      <c r="BY503" s="224"/>
      <c r="BZ503"/>
      <c r="CA503" s="229"/>
      <c r="CB503"/>
      <c r="CC503"/>
      <c r="CD503"/>
    </row>
    <row r="504" spans="1:82" ht="15" x14ac:dyDescent="0.25">
      <c r="A504" s="279">
        <v>706837</v>
      </c>
      <c r="B504" s="280" t="s">
        <v>1177</v>
      </c>
      <c r="C504" s="280" t="s">
        <v>354</v>
      </c>
      <c r="D504" s="280" t="s">
        <v>1886</v>
      </c>
      <c r="E504" s="280" t="s">
        <v>240</v>
      </c>
      <c r="F504" s="288"/>
      <c r="G504" s="280" t="s">
        <v>240</v>
      </c>
      <c r="H504" s="280" t="s">
        <v>240</v>
      </c>
      <c r="I504" s="280" t="s">
        <v>261</v>
      </c>
      <c r="J504" s="280" t="s">
        <v>240</v>
      </c>
      <c r="K504" s="288"/>
      <c r="L504" s="280" t="s">
        <v>240</v>
      </c>
      <c r="M504" s="280" t="s">
        <v>240</v>
      </c>
      <c r="N504" s="280" t="s">
        <v>240</v>
      </c>
      <c r="O504" s="280" t="str">
        <f>IFERROR(VLOOKUP(A504,'[1]معالجة التسجيل'!A$2:CW$514,101,0),"")</f>
        <v/>
      </c>
      <c r="P504" s="280"/>
      <c r="Q504" s="282">
        <v>0</v>
      </c>
      <c r="R504" s="282"/>
      <c r="S504" s="280" t="s">
        <v>240</v>
      </c>
      <c r="T504" s="280" t="s">
        <v>240</v>
      </c>
      <c r="U504" s="280" t="s">
        <v>240</v>
      </c>
      <c r="V504" s="280" t="s">
        <v>240</v>
      </c>
      <c r="W504" s="280" t="s">
        <v>240</v>
      </c>
      <c r="X504" s="280" t="s">
        <v>240</v>
      </c>
      <c r="Y504" s="280" t="s">
        <v>240</v>
      </c>
      <c r="Z504" s="280" t="s">
        <v>240</v>
      </c>
      <c r="AA504" s="280" t="s">
        <v>2044</v>
      </c>
      <c r="AB504" s="280" t="s">
        <v>2044</v>
      </c>
      <c r="AC504" s="280" t="s">
        <v>2044</v>
      </c>
      <c r="AD504" s="280" t="s">
        <v>240</v>
      </c>
      <c r="AE504" s="280" t="str">
        <f>IFERROR(VLOOKUP(A504,ورقة4!A$1:AZ$2000,51,0),"")</f>
        <v>م</v>
      </c>
      <c r="AF504" s="280" t="s">
        <v>2044</v>
      </c>
      <c r="AG504" s="280" t="s">
        <v>261</v>
      </c>
      <c r="AH504" s="280" t="s">
        <v>5190</v>
      </c>
      <c r="AI504" s="280" t="s">
        <v>240</v>
      </c>
      <c r="AJ504" s="279">
        <v>706837</v>
      </c>
      <c r="AP504" s="223"/>
      <c r="AQ504" s="224"/>
      <c r="AR504" s="224"/>
      <c r="AS504" s="224"/>
      <c r="AT504" s="224"/>
      <c r="AU504" s="225"/>
      <c r="AV504" s="224"/>
      <c r="AW504" s="224"/>
      <c r="AX504" s="224"/>
      <c r="AY504" s="224"/>
      <c r="AZ504" s="226"/>
      <c r="BA504" s="224"/>
      <c r="BB504" s="219"/>
      <c r="BC504" s="219"/>
      <c r="BD504" s="224"/>
      <c r="BE504" s="224"/>
      <c r="BF504" s="227"/>
      <c r="BG504" s="223"/>
      <c r="BH504" s="224"/>
      <c r="BI504" s="224"/>
      <c r="BJ504" s="224"/>
      <c r="BK504" s="224"/>
      <c r="BL504" s="223"/>
      <c r="BM504" s="224"/>
      <c r="BN504" s="223"/>
      <c r="BO504" s="223"/>
      <c r="BP504" s="223"/>
      <c r="BQ504" s="223"/>
      <c r="BR504" s="223"/>
      <c r="BS504" s="224"/>
      <c r="BT504" s="219"/>
      <c r="BU504" s="229"/>
      <c r="BV504" s="219"/>
      <c r="BW504" s="219"/>
      <c r="BX504" s="224"/>
      <c r="BY504" s="224"/>
      <c r="BZ504" s="230"/>
      <c r="CA504" s="229"/>
      <c r="CB504" s="230"/>
      <c r="CC504" s="230"/>
      <c r="CD504" s="230"/>
    </row>
    <row r="505" spans="1:82" ht="15" x14ac:dyDescent="0.25">
      <c r="A505" s="279">
        <v>706838</v>
      </c>
      <c r="B505" s="280" t="s">
        <v>353</v>
      </c>
      <c r="C505" s="280" t="s">
        <v>350</v>
      </c>
      <c r="D505" s="280" t="s">
        <v>1887</v>
      </c>
      <c r="E505" s="280" t="s">
        <v>240</v>
      </c>
      <c r="F505" s="288"/>
      <c r="G505" s="280" t="s">
        <v>240</v>
      </c>
      <c r="H505" s="280" t="s">
        <v>240</v>
      </c>
      <c r="I505" s="280" t="s">
        <v>261</v>
      </c>
      <c r="J505" s="280" t="s">
        <v>240</v>
      </c>
      <c r="K505" s="288"/>
      <c r="L505" s="280" t="s">
        <v>240</v>
      </c>
      <c r="M505" s="280" t="s">
        <v>240</v>
      </c>
      <c r="N505" s="280" t="s">
        <v>240</v>
      </c>
      <c r="O505" s="280" t="str">
        <f>IFERROR(VLOOKUP(A505,'[1]معالجة التسجيل'!A$2:CW$514,101,0),"")</f>
        <v/>
      </c>
      <c r="P505" s="280"/>
      <c r="Q505" s="282">
        <v>0</v>
      </c>
      <c r="R505" s="282"/>
      <c r="S505" s="280" t="s">
        <v>240</v>
      </c>
      <c r="T505" s="280" t="s">
        <v>240</v>
      </c>
      <c r="U505" s="280" t="s">
        <v>240</v>
      </c>
      <c r="V505" s="280" t="s">
        <v>240</v>
      </c>
      <c r="W505" s="280" t="s">
        <v>240</v>
      </c>
      <c r="X505" s="280" t="s">
        <v>240</v>
      </c>
      <c r="Y505" s="280" t="s">
        <v>240</v>
      </c>
      <c r="Z505" s="280" t="s">
        <v>240</v>
      </c>
      <c r="AA505" s="280" t="s">
        <v>2044</v>
      </c>
      <c r="AB505" s="280" t="s">
        <v>2044</v>
      </c>
      <c r="AC505" s="280" t="s">
        <v>2044</v>
      </c>
      <c r="AD505" s="280" t="s">
        <v>240</v>
      </c>
      <c r="AE505" s="280" t="str">
        <f>IFERROR(VLOOKUP(A505,ورقة4!A$1:AZ$2000,51,0),"")</f>
        <v>م</v>
      </c>
      <c r="AF505" s="280" t="s">
        <v>2044</v>
      </c>
      <c r="AG505" s="280" t="s">
        <v>261</v>
      </c>
      <c r="AH505" s="280" t="s">
        <v>5190</v>
      </c>
      <c r="AI505" s="280" t="s">
        <v>240</v>
      </c>
      <c r="AJ505" s="279">
        <v>706838</v>
      </c>
      <c r="AP505" s="223"/>
      <c r="AQ505" s="224"/>
      <c r="AR505" s="224"/>
      <c r="AS505" s="224"/>
      <c r="AT505" s="224"/>
      <c r="AU505" s="225"/>
      <c r="AV505" s="224"/>
      <c r="AW505" s="224"/>
      <c r="AX505" s="224"/>
      <c r="AY505" s="224"/>
      <c r="AZ505" s="226"/>
      <c r="BA505" s="224"/>
      <c r="BB505" s="219"/>
      <c r="BC505" s="219"/>
      <c r="BD505" s="224"/>
      <c r="BE505" s="224"/>
      <c r="BF505" s="227"/>
      <c r="BG505" s="223"/>
      <c r="BH505" s="224"/>
      <c r="BI505" s="224"/>
      <c r="BJ505" s="224"/>
      <c r="BK505" s="224"/>
      <c r="BL505" s="223"/>
      <c r="BM505" s="224"/>
      <c r="BN505" s="223"/>
      <c r="BO505" s="223"/>
      <c r="BP505" s="223"/>
      <c r="BQ505" s="223"/>
      <c r="BR505" s="223"/>
      <c r="BS505" s="224"/>
      <c r="BT505" s="219"/>
      <c r="BU505" s="229"/>
      <c r="BV505" s="219"/>
      <c r="BW505" s="219"/>
      <c r="BX505" s="224"/>
      <c r="BY505" s="224"/>
      <c r="BZ505" s="230"/>
      <c r="CA505" s="229"/>
      <c r="CB505" s="230"/>
      <c r="CC505" s="230"/>
      <c r="CD505" s="230"/>
    </row>
    <row r="506" spans="1:82" ht="30" x14ac:dyDescent="0.25">
      <c r="A506" s="279">
        <v>706839</v>
      </c>
      <c r="B506" s="280" t="s">
        <v>1178</v>
      </c>
      <c r="C506" s="280" t="s">
        <v>108</v>
      </c>
      <c r="D506" s="280" t="s">
        <v>1824</v>
      </c>
      <c r="E506" s="280" t="s">
        <v>184</v>
      </c>
      <c r="F506" s="281">
        <v>35417</v>
      </c>
      <c r="G506" s="280" t="s">
        <v>1345</v>
      </c>
      <c r="H506" s="280" t="s">
        <v>1290</v>
      </c>
      <c r="I506" s="280" t="s">
        <v>261</v>
      </c>
      <c r="J506" s="280" t="s">
        <v>216</v>
      </c>
      <c r="K506" s="279">
        <v>2014</v>
      </c>
      <c r="L506" s="280" t="s">
        <v>228</v>
      </c>
      <c r="M506" s="280" t="s">
        <v>240</v>
      </c>
      <c r="N506" s="280" t="s">
        <v>240</v>
      </c>
      <c r="O506" s="280" t="str">
        <f>IFERROR(VLOOKUP(A506,'[1]معالجة التسجيل'!A$2:CW$514,101,0),"")</f>
        <v/>
      </c>
      <c r="P506" s="280"/>
      <c r="Q506" s="282">
        <v>0</v>
      </c>
      <c r="R506" s="288"/>
      <c r="S506" s="280" t="s">
        <v>240</v>
      </c>
      <c r="T506" s="280" t="s">
        <v>240</v>
      </c>
      <c r="U506" s="280" t="s">
        <v>240</v>
      </c>
      <c r="V506" s="280" t="s">
        <v>240</v>
      </c>
      <c r="W506" s="280" t="s">
        <v>240</v>
      </c>
      <c r="X506" s="280" t="s">
        <v>240</v>
      </c>
      <c r="Y506" s="280" t="s">
        <v>240</v>
      </c>
      <c r="Z506" s="280" t="s">
        <v>240</v>
      </c>
      <c r="AA506" s="280" t="s">
        <v>240</v>
      </c>
      <c r="AB506" s="280" t="s">
        <v>240</v>
      </c>
      <c r="AC506" s="280" t="s">
        <v>2044</v>
      </c>
      <c r="AD506" s="280" t="s">
        <v>240</v>
      </c>
      <c r="AE506" s="280" t="str">
        <f>IFERROR(VLOOKUP(A506,ورقة4!A$1:AZ$2000,51,0),"")</f>
        <v>م</v>
      </c>
      <c r="AF506" s="280" t="s">
        <v>2044</v>
      </c>
      <c r="AG506" s="280" t="s">
        <v>261</v>
      </c>
      <c r="AH506" s="280" t="s">
        <v>240</v>
      </c>
      <c r="AI506" s="280" t="s">
        <v>240</v>
      </c>
      <c r="AJ506" s="279">
        <v>706839</v>
      </c>
      <c r="AP506" s="223"/>
      <c r="AQ506" s="224"/>
      <c r="AR506" s="224"/>
      <c r="AS506" s="224"/>
      <c r="AT506" s="224"/>
      <c r="AU506" s="231"/>
      <c r="AV506" s="224"/>
      <c r="AW506" s="224"/>
      <c r="AX506" s="224"/>
      <c r="AY506" s="224"/>
      <c r="AZ506" s="223"/>
      <c r="BA506" s="224"/>
      <c r="BB506" s="219"/>
      <c r="BC506" s="219"/>
      <c r="BD506" s="224"/>
      <c r="BE506" s="224"/>
      <c r="BF506" s="227"/>
      <c r="BG506" s="232"/>
      <c r="BH506" s="224"/>
      <c r="BI506" s="224"/>
      <c r="BJ506" s="224"/>
      <c r="BK506" s="224"/>
      <c r="BL506" s="223"/>
      <c r="BM506" s="224"/>
      <c r="BN506" s="223"/>
      <c r="BO506" s="223"/>
      <c r="BP506" s="223"/>
      <c r="BQ506" s="223"/>
      <c r="BR506" s="223"/>
      <c r="BS506" s="224"/>
      <c r="BT506" s="219"/>
      <c r="BU506" s="229"/>
      <c r="BV506" s="219"/>
      <c r="BW506" s="219"/>
      <c r="BX506" s="224"/>
      <c r="BY506" s="224"/>
      <c r="BZ506" s="230"/>
      <c r="CA506" s="229"/>
      <c r="CB506" s="230"/>
      <c r="CC506" s="230"/>
      <c r="CD506" s="230"/>
    </row>
    <row r="507" spans="1:82" ht="30" x14ac:dyDescent="0.25">
      <c r="A507" s="279">
        <v>706840</v>
      </c>
      <c r="B507" s="280" t="s">
        <v>1179</v>
      </c>
      <c r="C507" s="280" t="s">
        <v>100</v>
      </c>
      <c r="D507" s="280" t="s">
        <v>1888</v>
      </c>
      <c r="E507" s="280" t="s">
        <v>240</v>
      </c>
      <c r="F507" s="288"/>
      <c r="G507" s="280" t="s">
        <v>240</v>
      </c>
      <c r="H507" s="280" t="s">
        <v>240</v>
      </c>
      <c r="I507" s="280" t="s">
        <v>261</v>
      </c>
      <c r="J507" s="280" t="s">
        <v>240</v>
      </c>
      <c r="K507" s="288"/>
      <c r="L507" s="280" t="s">
        <v>240</v>
      </c>
      <c r="M507" s="280" t="s">
        <v>240</v>
      </c>
      <c r="N507" s="280" t="s">
        <v>240</v>
      </c>
      <c r="O507" s="280" t="str">
        <f>IFERROR(VLOOKUP(A507,'[1]معالجة التسجيل'!A$2:CW$514,101,0),"")</f>
        <v/>
      </c>
      <c r="P507" s="280"/>
      <c r="Q507" s="282">
        <v>0</v>
      </c>
      <c r="R507" s="282"/>
      <c r="S507" s="280" t="s">
        <v>240</v>
      </c>
      <c r="T507" s="280" t="s">
        <v>240</v>
      </c>
      <c r="U507" s="280" t="s">
        <v>240</v>
      </c>
      <c r="V507" s="280" t="s">
        <v>240</v>
      </c>
      <c r="W507" s="280" t="s">
        <v>240</v>
      </c>
      <c r="X507" s="280" t="s">
        <v>240</v>
      </c>
      <c r="Y507" s="280" t="s">
        <v>240</v>
      </c>
      <c r="Z507" s="280" t="s">
        <v>240</v>
      </c>
      <c r="AA507" s="280" t="s">
        <v>2044</v>
      </c>
      <c r="AB507" s="280" t="s">
        <v>2044</v>
      </c>
      <c r="AC507" s="280" t="s">
        <v>2044</v>
      </c>
      <c r="AD507" s="280" t="s">
        <v>240</v>
      </c>
      <c r="AE507" s="280" t="str">
        <f>IFERROR(VLOOKUP(A507,ورقة4!A$1:AZ$2000,51,0),"")</f>
        <v>م</v>
      </c>
      <c r="AF507" s="280" t="s">
        <v>2044</v>
      </c>
      <c r="AG507" s="280" t="s">
        <v>261</v>
      </c>
      <c r="AH507" s="280" t="s">
        <v>5190</v>
      </c>
      <c r="AI507" s="280" t="s">
        <v>240</v>
      </c>
      <c r="AJ507" s="279">
        <v>706840</v>
      </c>
      <c r="AP507" s="223"/>
      <c r="AQ507" s="224"/>
      <c r="AR507" s="224"/>
      <c r="AS507" s="224"/>
      <c r="AT507" s="224"/>
      <c r="AU507" s="227"/>
      <c r="AV507" s="224"/>
      <c r="AW507" s="224"/>
      <c r="AX507" s="224"/>
      <c r="AY507" s="224"/>
      <c r="AZ507" s="227"/>
      <c r="BA507" s="224"/>
      <c r="BB507" s="224"/>
      <c r="BC507" s="224"/>
      <c r="BD507" s="224"/>
      <c r="BE507" s="224"/>
      <c r="BF507" s="227"/>
      <c r="BG507" s="224"/>
      <c r="BH507" s="224"/>
      <c r="BI507" s="224"/>
      <c r="BJ507" s="224"/>
      <c r="BK507" s="224"/>
      <c r="BL507" s="224"/>
      <c r="BM507" s="224"/>
      <c r="BN507" s="224"/>
      <c r="BO507" s="224"/>
      <c r="BP507" s="224"/>
      <c r="BQ507" s="224"/>
      <c r="BR507" s="224"/>
      <c r="BS507" s="228"/>
      <c r="BT507" s="224"/>
      <c r="BU507" s="229"/>
      <c r="BV507" s="223"/>
      <c r="BW507" s="224"/>
      <c r="BX507" s="224"/>
      <c r="BY507" s="224"/>
      <c r="BZ507"/>
      <c r="CA507" s="229"/>
      <c r="CB507"/>
      <c r="CC507"/>
      <c r="CD507"/>
    </row>
    <row r="508" spans="1:82" ht="30" x14ac:dyDescent="0.25">
      <c r="A508" s="279">
        <v>706841</v>
      </c>
      <c r="B508" s="280" t="s">
        <v>1180</v>
      </c>
      <c r="C508" s="280" t="s">
        <v>60</v>
      </c>
      <c r="D508" s="280" t="s">
        <v>1640</v>
      </c>
      <c r="E508" s="280" t="s">
        <v>183</v>
      </c>
      <c r="F508" s="289">
        <v>28140</v>
      </c>
      <c r="G508" s="280" t="s">
        <v>1718</v>
      </c>
      <c r="H508" s="280" t="s">
        <v>1290</v>
      </c>
      <c r="I508" s="280" t="s">
        <v>261</v>
      </c>
      <c r="J508" s="280" t="s">
        <v>214</v>
      </c>
      <c r="K508" s="290">
        <v>1995</v>
      </c>
      <c r="L508" s="280" t="s">
        <v>213</v>
      </c>
      <c r="M508" s="280" t="s">
        <v>240</v>
      </c>
      <c r="N508" s="280" t="s">
        <v>240</v>
      </c>
      <c r="O508" s="280"/>
      <c r="P508" s="280"/>
      <c r="Q508" s="282">
        <v>0</v>
      </c>
      <c r="R508" s="290">
        <v>0</v>
      </c>
      <c r="S508" s="280" t="s">
        <v>4070</v>
      </c>
      <c r="T508" s="280" t="s">
        <v>2787</v>
      </c>
      <c r="U508" s="280" t="s">
        <v>4071</v>
      </c>
      <c r="V508" s="280" t="s">
        <v>4072</v>
      </c>
      <c r="W508" s="280" t="s">
        <v>240</v>
      </c>
      <c r="X508" s="280" t="s">
        <v>240</v>
      </c>
      <c r="Y508" s="280" t="s">
        <v>240</v>
      </c>
      <c r="Z508" s="280" t="s">
        <v>240</v>
      </c>
      <c r="AA508" s="280" t="s">
        <v>240</v>
      </c>
      <c r="AB508" s="280" t="s">
        <v>240</v>
      </c>
      <c r="AC508" s="280" t="s">
        <v>240</v>
      </c>
      <c r="AD508" s="280" t="s">
        <v>240</v>
      </c>
      <c r="AE508" s="280"/>
      <c r="AF508" s="280" t="s">
        <v>240</v>
      </c>
      <c r="AG508" s="280" t="s">
        <v>467</v>
      </c>
      <c r="AH508" s="280" t="s">
        <v>240</v>
      </c>
      <c r="AI508" s="280" t="s">
        <v>5197</v>
      </c>
      <c r="AJ508" s="279">
        <v>706841</v>
      </c>
      <c r="AP508" s="223"/>
      <c r="AQ508" s="224"/>
      <c r="AR508" s="224"/>
      <c r="AS508" s="224"/>
      <c r="AT508" s="224"/>
      <c r="AU508" s="231"/>
      <c r="AV508" s="224"/>
      <c r="AW508" s="224"/>
      <c r="AX508" s="224"/>
      <c r="AY508" s="224"/>
      <c r="AZ508" s="223"/>
      <c r="BA508" s="224"/>
      <c r="BB508" s="224"/>
      <c r="BC508" s="224"/>
      <c r="BD508" s="224"/>
      <c r="BE508" s="224"/>
      <c r="BF508" s="227"/>
      <c r="BG508" s="224"/>
      <c r="BH508" s="224"/>
      <c r="BI508" s="224"/>
      <c r="BJ508" s="224"/>
      <c r="BK508" s="224"/>
      <c r="BL508" s="224"/>
      <c r="BM508" s="224"/>
      <c r="BN508" s="224"/>
      <c r="BO508" s="224"/>
      <c r="BP508" s="224"/>
      <c r="BQ508" s="224"/>
      <c r="BR508" s="224"/>
      <c r="BS508" s="228"/>
      <c r="BT508" s="224"/>
      <c r="BU508" s="229"/>
      <c r="BV508" s="223"/>
      <c r="BW508" s="224"/>
      <c r="BX508" s="224"/>
      <c r="BY508" s="224"/>
      <c r="BZ508"/>
      <c r="CA508" s="229"/>
      <c r="CB508"/>
      <c r="CC508"/>
      <c r="CD508"/>
    </row>
    <row r="509" spans="1:82" ht="15" x14ac:dyDescent="0.25">
      <c r="A509" s="279">
        <v>706842</v>
      </c>
      <c r="B509" s="280" t="s">
        <v>1181</v>
      </c>
      <c r="C509" s="280" t="s">
        <v>128</v>
      </c>
      <c r="D509" s="280" t="s">
        <v>1781</v>
      </c>
      <c r="E509" s="280" t="s">
        <v>240</v>
      </c>
      <c r="F509" s="288"/>
      <c r="G509" s="280" t="s">
        <v>240</v>
      </c>
      <c r="H509" s="280" t="s">
        <v>240</v>
      </c>
      <c r="I509" s="280" t="s">
        <v>261</v>
      </c>
      <c r="J509" s="280" t="s">
        <v>240</v>
      </c>
      <c r="K509" s="288"/>
      <c r="L509" s="280" t="s">
        <v>240</v>
      </c>
      <c r="M509" s="280" t="s">
        <v>240</v>
      </c>
      <c r="N509" s="280" t="s">
        <v>240</v>
      </c>
      <c r="O509" s="280" t="str">
        <f>IFERROR(VLOOKUP(A509,'[1]معالجة التسجيل'!A$2:CW$514,101,0),"")</f>
        <v/>
      </c>
      <c r="P509" s="280"/>
      <c r="Q509" s="282">
        <v>0</v>
      </c>
      <c r="R509" s="282"/>
      <c r="S509" s="280" t="s">
        <v>240</v>
      </c>
      <c r="T509" s="280" t="s">
        <v>240</v>
      </c>
      <c r="U509" s="280" t="s">
        <v>240</v>
      </c>
      <c r="V509" s="280" t="s">
        <v>240</v>
      </c>
      <c r="W509" s="280" t="s">
        <v>240</v>
      </c>
      <c r="X509" s="280" t="s">
        <v>240</v>
      </c>
      <c r="Y509" s="280" t="s">
        <v>240</v>
      </c>
      <c r="Z509" s="280" t="s">
        <v>240</v>
      </c>
      <c r="AA509" s="280" t="s">
        <v>240</v>
      </c>
      <c r="AB509" s="280" t="s">
        <v>240</v>
      </c>
      <c r="AC509" s="280" t="s">
        <v>2044</v>
      </c>
      <c r="AD509" s="280" t="s">
        <v>240</v>
      </c>
      <c r="AE509" s="280" t="str">
        <f>IFERROR(VLOOKUP(A509,ورقة4!A$1:AZ$2000,51,0),"")</f>
        <v>م</v>
      </c>
      <c r="AF509" s="280" t="s">
        <v>2044</v>
      </c>
      <c r="AG509" s="280" t="s">
        <v>261</v>
      </c>
      <c r="AH509" s="280" t="s">
        <v>5190</v>
      </c>
      <c r="AI509" s="280" t="s">
        <v>240</v>
      </c>
      <c r="AJ509" s="279">
        <v>706842</v>
      </c>
      <c r="AP509" s="223"/>
      <c r="AQ509" s="224"/>
      <c r="AR509" s="224"/>
      <c r="AS509" s="224"/>
      <c r="AT509" s="224"/>
      <c r="AU509" s="227"/>
      <c r="AV509" s="224"/>
      <c r="AW509" s="224"/>
      <c r="AX509" s="224"/>
      <c r="AY509" s="224"/>
      <c r="AZ509" s="227"/>
      <c r="BA509" s="224"/>
      <c r="BB509" s="224"/>
      <c r="BC509" s="224"/>
      <c r="BD509" s="224"/>
      <c r="BE509" s="224"/>
      <c r="BF509" s="227"/>
      <c r="BG509" s="224"/>
      <c r="BH509" s="224"/>
      <c r="BI509" s="224"/>
      <c r="BJ509" s="224"/>
      <c r="BK509" s="224"/>
      <c r="BL509" s="224"/>
      <c r="BM509" s="224"/>
      <c r="BN509" s="224"/>
      <c r="BO509" s="224"/>
      <c r="BP509" s="224"/>
      <c r="BQ509" s="224"/>
      <c r="BR509" s="224"/>
      <c r="BS509" s="228"/>
      <c r="BT509" s="224"/>
      <c r="BU509" s="229"/>
      <c r="BV509" s="223"/>
      <c r="BW509" s="224"/>
      <c r="BX509" s="224"/>
      <c r="BY509" s="224"/>
      <c r="BZ509"/>
      <c r="CA509" s="229"/>
      <c r="CB509"/>
      <c r="CC509"/>
      <c r="CD509"/>
    </row>
    <row r="510" spans="1:82" ht="60" x14ac:dyDescent="0.25">
      <c r="A510" s="279">
        <v>706843</v>
      </c>
      <c r="B510" s="280" t="s">
        <v>777</v>
      </c>
      <c r="C510" s="280" t="s">
        <v>778</v>
      </c>
      <c r="D510" s="280" t="s">
        <v>1889</v>
      </c>
      <c r="E510" s="280" t="s">
        <v>184</v>
      </c>
      <c r="F510" s="289">
        <v>36011</v>
      </c>
      <c r="G510" s="280" t="s">
        <v>213</v>
      </c>
      <c r="H510" s="280" t="s">
        <v>1290</v>
      </c>
      <c r="I510" s="280" t="s">
        <v>261</v>
      </c>
      <c r="J510" s="280" t="s">
        <v>216</v>
      </c>
      <c r="K510" s="290">
        <v>2016</v>
      </c>
      <c r="L510" s="280" t="s">
        <v>213</v>
      </c>
      <c r="M510" s="280" t="s">
        <v>240</v>
      </c>
      <c r="N510" s="280" t="s">
        <v>240</v>
      </c>
      <c r="O510" s="280" t="str">
        <f>IFERROR(VLOOKUP(A510,'[1]معالجة التسجيل'!A$2:CW$514,101,0),"")</f>
        <v/>
      </c>
      <c r="P510" s="280"/>
      <c r="Q510" s="282">
        <v>0</v>
      </c>
      <c r="R510" s="282"/>
      <c r="S510" s="280" t="s">
        <v>3135</v>
      </c>
      <c r="T510" s="280" t="s">
        <v>3136</v>
      </c>
      <c r="U510" s="280" t="s">
        <v>3137</v>
      </c>
      <c r="V510" s="280" t="s">
        <v>2531</v>
      </c>
      <c r="W510" s="280" t="s">
        <v>240</v>
      </c>
      <c r="X510" s="280" t="s">
        <v>240</v>
      </c>
      <c r="Y510" s="280" t="s">
        <v>240</v>
      </c>
      <c r="Z510" s="280" t="s">
        <v>240</v>
      </c>
      <c r="AA510" s="280" t="s">
        <v>240</v>
      </c>
      <c r="AB510" s="280" t="s">
        <v>240</v>
      </c>
      <c r="AC510" s="280" t="s">
        <v>2044</v>
      </c>
      <c r="AD510" s="280" t="s">
        <v>240</v>
      </c>
      <c r="AE510" s="280" t="str">
        <f>IFERROR(VLOOKUP(A510,ورقة4!A$1:AZ$2000,51,0),"")</f>
        <v>م</v>
      </c>
      <c r="AF510" s="280" t="s">
        <v>2044</v>
      </c>
      <c r="AG510" s="280" t="s">
        <v>261</v>
      </c>
      <c r="AH510" s="280" t="s">
        <v>5190</v>
      </c>
      <c r="AI510" s="280" t="s">
        <v>240</v>
      </c>
      <c r="AJ510" s="279">
        <v>706843</v>
      </c>
      <c r="AP510" s="223"/>
      <c r="AQ510" s="224"/>
      <c r="AR510" s="224"/>
      <c r="AS510" s="224"/>
      <c r="AT510" s="224"/>
      <c r="AU510" s="227"/>
      <c r="AV510" s="224"/>
      <c r="AW510" s="224"/>
      <c r="AX510" s="224"/>
      <c r="AY510" s="224"/>
      <c r="AZ510" s="227"/>
      <c r="BA510" s="224"/>
      <c r="BB510" s="224"/>
      <c r="BC510" s="224"/>
      <c r="BD510" s="224"/>
      <c r="BE510" s="224"/>
      <c r="BF510" s="227"/>
      <c r="BG510" s="224"/>
      <c r="BH510" s="224"/>
      <c r="BI510" s="224"/>
      <c r="BJ510" s="224"/>
      <c r="BK510" s="224"/>
      <c r="BL510" s="224"/>
      <c r="BM510" s="224"/>
      <c r="BN510" s="224"/>
      <c r="BO510" s="224"/>
      <c r="BP510" s="224"/>
      <c r="BQ510" s="224"/>
      <c r="BR510" s="224"/>
      <c r="BS510" s="228"/>
      <c r="BT510" s="224"/>
      <c r="BU510" s="229"/>
      <c r="BV510" s="223"/>
      <c r="BW510" s="224"/>
      <c r="BX510" s="224"/>
      <c r="BY510" s="224"/>
      <c r="BZ510"/>
      <c r="CA510" s="229"/>
      <c r="CB510"/>
      <c r="CC510"/>
      <c r="CD510"/>
    </row>
    <row r="511" spans="1:82" ht="15" x14ac:dyDescent="0.25">
      <c r="A511" s="279">
        <v>706844</v>
      </c>
      <c r="B511" s="280" t="s">
        <v>1182</v>
      </c>
      <c r="C511" s="280" t="s">
        <v>290</v>
      </c>
      <c r="D511" s="280" t="s">
        <v>1890</v>
      </c>
      <c r="E511" s="280" t="s">
        <v>240</v>
      </c>
      <c r="F511" s="288"/>
      <c r="G511" s="280" t="s">
        <v>240</v>
      </c>
      <c r="H511" s="280" t="s">
        <v>240</v>
      </c>
      <c r="I511" s="280" t="s">
        <v>261</v>
      </c>
      <c r="J511" s="280" t="s">
        <v>240</v>
      </c>
      <c r="K511" s="288"/>
      <c r="L511" s="280" t="s">
        <v>240</v>
      </c>
      <c r="M511" s="280" t="s">
        <v>240</v>
      </c>
      <c r="N511" s="280" t="s">
        <v>240</v>
      </c>
      <c r="O511" s="280" t="str">
        <f>IFERROR(VLOOKUP(A511,'[1]معالجة التسجيل'!A$2:CW$514,101,0),"")</f>
        <v/>
      </c>
      <c r="P511" s="280"/>
      <c r="Q511" s="282">
        <v>0</v>
      </c>
      <c r="R511" s="282"/>
      <c r="S511" s="280" t="s">
        <v>240</v>
      </c>
      <c r="T511" s="280" t="s">
        <v>240</v>
      </c>
      <c r="U511" s="280" t="s">
        <v>240</v>
      </c>
      <c r="V511" s="280" t="s">
        <v>240</v>
      </c>
      <c r="W511" s="280" t="s">
        <v>240</v>
      </c>
      <c r="X511" s="280" t="s">
        <v>240</v>
      </c>
      <c r="Y511" s="280" t="s">
        <v>240</v>
      </c>
      <c r="Z511" s="280" t="s">
        <v>240</v>
      </c>
      <c r="AA511" s="280" t="s">
        <v>2044</v>
      </c>
      <c r="AB511" s="280" t="s">
        <v>2044</v>
      </c>
      <c r="AC511" s="280" t="s">
        <v>2044</v>
      </c>
      <c r="AD511" s="280" t="s">
        <v>240</v>
      </c>
      <c r="AE511" s="280" t="str">
        <f>IFERROR(VLOOKUP(A511,ورقة4!A$1:AZ$2000,51,0),"")</f>
        <v>م</v>
      </c>
      <c r="AF511" s="280" t="s">
        <v>2044</v>
      </c>
      <c r="AG511" s="280" t="s">
        <v>261</v>
      </c>
      <c r="AH511" s="280" t="s">
        <v>5190</v>
      </c>
      <c r="AI511" s="280" t="s">
        <v>240</v>
      </c>
      <c r="AJ511" s="279">
        <v>706844</v>
      </c>
      <c r="AP511" s="223"/>
      <c r="AQ511" s="224"/>
      <c r="AR511" s="224"/>
      <c r="AS511" s="224"/>
      <c r="AT511" s="224"/>
      <c r="AU511" s="227"/>
      <c r="AV511" s="224"/>
      <c r="AW511" s="224"/>
      <c r="AX511" s="224"/>
      <c r="AY511" s="224"/>
      <c r="AZ511" s="227"/>
      <c r="BA511" s="224"/>
      <c r="BB511" s="224"/>
      <c r="BC511" s="224"/>
      <c r="BD511" s="224"/>
      <c r="BE511" s="224"/>
      <c r="BF511" s="227"/>
      <c r="BG511" s="224"/>
      <c r="BH511" s="224"/>
      <c r="BI511" s="224"/>
      <c r="BJ511" s="224"/>
      <c r="BK511" s="224"/>
      <c r="BL511" s="224"/>
      <c r="BM511" s="224"/>
      <c r="BN511" s="224"/>
      <c r="BO511" s="224"/>
      <c r="BP511" s="224"/>
      <c r="BQ511" s="224"/>
      <c r="BR511" s="224"/>
      <c r="BS511" s="228"/>
      <c r="BT511" s="224"/>
      <c r="BU511" s="229"/>
      <c r="BV511" s="223"/>
      <c r="BW511" s="224"/>
      <c r="BX511" s="224"/>
      <c r="BY511" s="224"/>
      <c r="BZ511"/>
      <c r="CA511" s="229"/>
      <c r="CB511"/>
      <c r="CC511"/>
      <c r="CD511"/>
    </row>
    <row r="512" spans="1:82" ht="15" x14ac:dyDescent="0.25">
      <c r="A512" s="279">
        <v>706845</v>
      </c>
      <c r="B512" s="280" t="s">
        <v>847</v>
      </c>
      <c r="C512" s="280" t="s">
        <v>128</v>
      </c>
      <c r="D512" s="280" t="s">
        <v>1891</v>
      </c>
      <c r="E512" s="280" t="s">
        <v>240</v>
      </c>
      <c r="F512" s="282"/>
      <c r="G512" s="280" t="s">
        <v>240</v>
      </c>
      <c r="H512" s="280" t="s">
        <v>240</v>
      </c>
      <c r="I512" s="280" t="s">
        <v>261</v>
      </c>
      <c r="J512" s="280" t="s">
        <v>240</v>
      </c>
      <c r="K512" s="282"/>
      <c r="L512" s="280" t="s">
        <v>240</v>
      </c>
      <c r="M512" s="280" t="s">
        <v>240</v>
      </c>
      <c r="N512" s="280" t="s">
        <v>240</v>
      </c>
      <c r="O512" s="280" t="str">
        <f>IFERROR(VLOOKUP(A512,'[1]معالجة التسجيل'!A$2:CW$514,101,0),"")</f>
        <v/>
      </c>
      <c r="P512" s="280"/>
      <c r="Q512" s="282">
        <v>0</v>
      </c>
      <c r="R512" s="282"/>
      <c r="S512" s="280" t="s">
        <v>240</v>
      </c>
      <c r="T512" s="280" t="s">
        <v>240</v>
      </c>
      <c r="U512" s="280" t="s">
        <v>240</v>
      </c>
      <c r="V512" s="280" t="s">
        <v>240</v>
      </c>
      <c r="W512" s="280" t="s">
        <v>240</v>
      </c>
      <c r="X512" s="280" t="s">
        <v>240</v>
      </c>
      <c r="Y512" s="280" t="s">
        <v>240</v>
      </c>
      <c r="Z512" s="280" t="s">
        <v>240</v>
      </c>
      <c r="AA512" s="280" t="s">
        <v>2044</v>
      </c>
      <c r="AB512" s="280" t="s">
        <v>2044</v>
      </c>
      <c r="AC512" s="280" t="s">
        <v>2044</v>
      </c>
      <c r="AD512" s="280" t="s">
        <v>240</v>
      </c>
      <c r="AE512" s="280" t="str">
        <f>IFERROR(VLOOKUP(A512,ورقة4!A$1:AZ$2000,51,0),"")</f>
        <v>م</v>
      </c>
      <c r="AF512" s="280" t="s">
        <v>2044</v>
      </c>
      <c r="AG512" s="280" t="s">
        <v>261</v>
      </c>
      <c r="AH512" s="280" t="s">
        <v>5190</v>
      </c>
      <c r="AI512" s="280" t="s">
        <v>240</v>
      </c>
      <c r="AJ512" s="279">
        <v>706845</v>
      </c>
      <c r="AP512" s="223"/>
      <c r="AQ512" s="224"/>
      <c r="AR512" s="224"/>
      <c r="AS512" s="224"/>
      <c r="AT512" s="224"/>
      <c r="AU512" s="232"/>
      <c r="AV512" s="224"/>
      <c r="AW512" s="224"/>
      <c r="AX512" s="224"/>
      <c r="AY512" s="224"/>
      <c r="AZ512" s="232"/>
      <c r="BA512" s="224"/>
      <c r="BB512" s="224"/>
      <c r="BC512" s="224"/>
      <c r="BD512" s="224"/>
      <c r="BE512" s="224"/>
      <c r="BF512" s="227"/>
      <c r="BG512" s="224"/>
      <c r="BH512" s="224"/>
      <c r="BI512" s="224"/>
      <c r="BJ512" s="224"/>
      <c r="BK512" s="224"/>
      <c r="BL512" s="224"/>
      <c r="BM512" s="224"/>
      <c r="BN512" s="224"/>
      <c r="BO512" s="224"/>
      <c r="BP512" s="224"/>
      <c r="BQ512" s="224"/>
      <c r="BR512" s="224"/>
      <c r="BS512" s="228"/>
      <c r="BT512" s="224"/>
      <c r="BU512" s="229"/>
      <c r="BV512" s="223"/>
      <c r="BW512" s="224"/>
      <c r="BX512" s="224"/>
      <c r="BY512" s="224"/>
      <c r="BZ512"/>
      <c r="CA512" s="229"/>
      <c r="CB512"/>
      <c r="CC512"/>
      <c r="CD512"/>
    </row>
    <row r="513" spans="1:82" ht="15" x14ac:dyDescent="0.25">
      <c r="A513" s="279">
        <v>706846</v>
      </c>
      <c r="B513" s="280" t="s">
        <v>870</v>
      </c>
      <c r="C513" s="280" t="s">
        <v>421</v>
      </c>
      <c r="D513" s="280" t="s">
        <v>1892</v>
      </c>
      <c r="E513" s="280" t="s">
        <v>240</v>
      </c>
      <c r="F513" s="288"/>
      <c r="G513" s="280" t="s">
        <v>240</v>
      </c>
      <c r="H513" s="280" t="s">
        <v>240</v>
      </c>
      <c r="I513" s="280" t="s">
        <v>261</v>
      </c>
      <c r="J513" s="280" t="s">
        <v>240</v>
      </c>
      <c r="K513" s="288"/>
      <c r="L513" s="280" t="s">
        <v>240</v>
      </c>
      <c r="M513" s="280" t="s">
        <v>240</v>
      </c>
      <c r="N513" s="280" t="s">
        <v>240</v>
      </c>
      <c r="O513" s="280" t="str">
        <f>IFERROR(VLOOKUP(A513,'[1]معالجة التسجيل'!A$2:CW$514,101,0),"")</f>
        <v/>
      </c>
      <c r="P513" s="280"/>
      <c r="Q513" s="282">
        <v>0</v>
      </c>
      <c r="R513" s="288"/>
      <c r="S513" s="280" t="s">
        <v>240</v>
      </c>
      <c r="T513" s="280" t="s">
        <v>240</v>
      </c>
      <c r="U513" s="280" t="s">
        <v>240</v>
      </c>
      <c r="V513" s="280" t="s">
        <v>240</v>
      </c>
      <c r="W513" s="280" t="s">
        <v>240</v>
      </c>
      <c r="X513" s="280" t="s">
        <v>240</v>
      </c>
      <c r="Y513" s="280" t="s">
        <v>240</v>
      </c>
      <c r="Z513" s="280" t="s">
        <v>240</v>
      </c>
      <c r="AA513" s="280" t="s">
        <v>2044</v>
      </c>
      <c r="AB513" s="280" t="s">
        <v>2044</v>
      </c>
      <c r="AC513" s="280" t="s">
        <v>2044</v>
      </c>
      <c r="AD513" s="280" t="s">
        <v>240</v>
      </c>
      <c r="AE513" s="280" t="str">
        <f>IFERROR(VLOOKUP(A513,ورقة4!A$1:AZ$2000,51,0),"")</f>
        <v>م</v>
      </c>
      <c r="AF513" s="280" t="s">
        <v>2044</v>
      </c>
      <c r="AG513" s="280" t="s">
        <v>261</v>
      </c>
      <c r="AH513" s="280" t="s">
        <v>5190</v>
      </c>
      <c r="AI513" s="280" t="s">
        <v>240</v>
      </c>
      <c r="AJ513" s="279">
        <v>706846</v>
      </c>
      <c r="AP513" s="223"/>
      <c r="AQ513" s="224"/>
      <c r="AR513" s="224"/>
      <c r="AS513" s="224"/>
      <c r="AT513" s="224"/>
      <c r="AU513" s="231"/>
      <c r="AV513" s="224"/>
      <c r="AW513" s="224"/>
      <c r="AX513" s="224"/>
      <c r="AY513" s="224"/>
      <c r="AZ513" s="223"/>
      <c r="BA513" s="224"/>
      <c r="BB513" s="219"/>
      <c r="BC513" s="219"/>
      <c r="BD513" s="224"/>
      <c r="BE513" s="224"/>
      <c r="BF513" s="227"/>
      <c r="BG513" s="223"/>
      <c r="BH513" s="224"/>
      <c r="BI513" s="224"/>
      <c r="BJ513" s="224"/>
      <c r="BK513" s="224"/>
      <c r="BL513" s="223"/>
      <c r="BM513" s="224"/>
      <c r="BN513" s="223"/>
      <c r="BO513" s="223"/>
      <c r="BP513" s="223"/>
      <c r="BQ513" s="223"/>
      <c r="BR513" s="223"/>
      <c r="BS513" s="224"/>
      <c r="BT513" s="219"/>
      <c r="BU513" s="229"/>
      <c r="BV513" s="219"/>
      <c r="BW513" s="219"/>
      <c r="BX513" s="224"/>
      <c r="BY513" s="224"/>
      <c r="BZ513" s="230"/>
      <c r="CA513" s="229"/>
      <c r="CB513" s="230"/>
      <c r="CC513" s="230"/>
      <c r="CD513" s="230"/>
    </row>
    <row r="514" spans="1:82" ht="15" x14ac:dyDescent="0.25">
      <c r="A514" s="279">
        <v>706847</v>
      </c>
      <c r="B514" s="280" t="s">
        <v>1183</v>
      </c>
      <c r="C514" s="280" t="s">
        <v>103</v>
      </c>
      <c r="D514" s="280" t="s">
        <v>1427</v>
      </c>
      <c r="E514" s="280" t="s">
        <v>240</v>
      </c>
      <c r="F514" s="288"/>
      <c r="G514" s="280" t="s">
        <v>240</v>
      </c>
      <c r="H514" s="280" t="s">
        <v>240</v>
      </c>
      <c r="I514" s="280" t="s">
        <v>261</v>
      </c>
      <c r="J514" s="280" t="s">
        <v>240</v>
      </c>
      <c r="K514" s="288"/>
      <c r="L514" s="280" t="s">
        <v>240</v>
      </c>
      <c r="M514" s="280" t="s">
        <v>240</v>
      </c>
      <c r="N514" s="280" t="s">
        <v>240</v>
      </c>
      <c r="O514" s="280" t="str">
        <f>IFERROR(VLOOKUP(A514,'[1]معالجة التسجيل'!A$2:CW$514,101,0),"")</f>
        <v/>
      </c>
      <c r="P514" s="280"/>
      <c r="Q514" s="282">
        <v>0</v>
      </c>
      <c r="R514" s="288"/>
      <c r="S514" s="280" t="s">
        <v>240</v>
      </c>
      <c r="T514" s="280" t="s">
        <v>240</v>
      </c>
      <c r="U514" s="280" t="s">
        <v>240</v>
      </c>
      <c r="V514" s="280" t="s">
        <v>240</v>
      </c>
      <c r="W514" s="280" t="s">
        <v>240</v>
      </c>
      <c r="X514" s="280" t="s">
        <v>240</v>
      </c>
      <c r="Y514" s="280" t="s">
        <v>240</v>
      </c>
      <c r="Z514" s="280" t="s">
        <v>240</v>
      </c>
      <c r="AA514" s="280" t="s">
        <v>2044</v>
      </c>
      <c r="AB514" s="280" t="s">
        <v>2044</v>
      </c>
      <c r="AC514" s="280" t="s">
        <v>2044</v>
      </c>
      <c r="AD514" s="280" t="s">
        <v>240</v>
      </c>
      <c r="AE514" s="280" t="str">
        <f>IFERROR(VLOOKUP(A514,ورقة4!A$1:AZ$2000,51,0),"")</f>
        <v>م</v>
      </c>
      <c r="AF514" s="280" t="s">
        <v>2044</v>
      </c>
      <c r="AG514" s="280" t="s">
        <v>261</v>
      </c>
      <c r="AH514" s="280" t="s">
        <v>5190</v>
      </c>
      <c r="AI514" s="280" t="s">
        <v>240</v>
      </c>
      <c r="AJ514" s="279">
        <v>706847</v>
      </c>
      <c r="AP514" s="223"/>
      <c r="AQ514" s="224"/>
      <c r="AR514" s="224"/>
      <c r="AS514" s="224"/>
      <c r="AT514" s="224"/>
      <c r="AU514" s="225"/>
      <c r="AV514" s="224"/>
      <c r="AW514" s="224"/>
      <c r="AX514" s="224"/>
      <c r="AY514" s="224"/>
      <c r="AZ514" s="226"/>
      <c r="BA514" s="224"/>
      <c r="BB514" s="224"/>
      <c r="BC514" s="224"/>
      <c r="BD514" s="224"/>
      <c r="BE514" s="224"/>
      <c r="BF514" s="227"/>
      <c r="BG514" s="224"/>
      <c r="BH514" s="224"/>
      <c r="BI514" s="224"/>
      <c r="BJ514" s="224"/>
      <c r="BK514" s="224"/>
      <c r="BL514" s="224"/>
      <c r="BM514" s="224"/>
      <c r="BN514" s="224"/>
      <c r="BO514" s="224"/>
      <c r="BP514" s="224"/>
      <c r="BQ514" s="224"/>
      <c r="BR514" s="224"/>
      <c r="BS514" s="228"/>
      <c r="BT514" s="224"/>
      <c r="BU514" s="229"/>
      <c r="BV514" s="223"/>
      <c r="BW514" s="224"/>
      <c r="BX514" s="224"/>
      <c r="BY514" s="224"/>
      <c r="BZ514"/>
      <c r="CA514" s="229"/>
      <c r="CB514"/>
      <c r="CC514"/>
      <c r="CD514"/>
    </row>
    <row r="515" spans="1:82" ht="30" x14ac:dyDescent="0.25">
      <c r="A515" s="279">
        <v>706848</v>
      </c>
      <c r="B515" s="280" t="s">
        <v>779</v>
      </c>
      <c r="C515" s="280" t="s">
        <v>330</v>
      </c>
      <c r="D515" s="280" t="s">
        <v>1348</v>
      </c>
      <c r="E515" s="280" t="s">
        <v>183</v>
      </c>
      <c r="F515" s="281">
        <v>35796</v>
      </c>
      <c r="G515" s="280" t="s">
        <v>1377</v>
      </c>
      <c r="H515" s="280" t="s">
        <v>1290</v>
      </c>
      <c r="I515" s="280" t="s">
        <v>262</v>
      </c>
      <c r="J515" s="280" t="s">
        <v>216</v>
      </c>
      <c r="K515" s="279">
        <v>2015</v>
      </c>
      <c r="L515" s="280" t="s">
        <v>215</v>
      </c>
      <c r="M515" s="280" t="s">
        <v>240</v>
      </c>
      <c r="N515" s="280" t="s">
        <v>240</v>
      </c>
      <c r="O515" s="280" t="str">
        <f>IFERROR(VLOOKUP(A515,'[1]معالجة التسجيل'!A$2:CW$514,101,0),"")</f>
        <v/>
      </c>
      <c r="P515" s="280"/>
      <c r="Q515" s="282">
        <v>0</v>
      </c>
      <c r="R515" s="288"/>
      <c r="S515" s="280" t="s">
        <v>3129</v>
      </c>
      <c r="T515" s="280" t="s">
        <v>3130</v>
      </c>
      <c r="U515" s="280" t="s">
        <v>2914</v>
      </c>
      <c r="V515" s="280" t="s">
        <v>3131</v>
      </c>
      <c r="W515" s="280" t="s">
        <v>240</v>
      </c>
      <c r="X515" s="280" t="s">
        <v>240</v>
      </c>
      <c r="Y515" s="280" t="s">
        <v>240</v>
      </c>
      <c r="Z515" s="280" t="s">
        <v>240</v>
      </c>
      <c r="AA515" s="280" t="s">
        <v>240</v>
      </c>
      <c r="AB515" s="280" t="s">
        <v>240</v>
      </c>
      <c r="AC515" s="280" t="s">
        <v>2044</v>
      </c>
      <c r="AD515" s="280" t="s">
        <v>240</v>
      </c>
      <c r="AE515" s="280" t="str">
        <f>IFERROR(VLOOKUP(A515,ورقة4!A$1:AZ$2000,51,0),"")</f>
        <v>م</v>
      </c>
      <c r="AF515" s="280" t="s">
        <v>2044</v>
      </c>
      <c r="AG515" s="280" t="s">
        <v>262</v>
      </c>
      <c r="AH515" s="280" t="s">
        <v>240</v>
      </c>
      <c r="AI515" s="280" t="s">
        <v>240</v>
      </c>
      <c r="AJ515" s="279">
        <v>706848</v>
      </c>
      <c r="AP515" s="223"/>
      <c r="AQ515" s="224"/>
      <c r="AR515" s="224"/>
      <c r="AS515" s="224"/>
      <c r="AT515" s="224"/>
      <c r="AU515" s="227"/>
      <c r="AV515" s="224"/>
      <c r="AW515" s="224"/>
      <c r="AX515" s="224"/>
      <c r="AY515" s="224"/>
      <c r="AZ515" s="227"/>
      <c r="BA515" s="224"/>
      <c r="BB515" s="224"/>
      <c r="BC515" s="224"/>
      <c r="BD515" s="224"/>
      <c r="BE515" s="224"/>
      <c r="BF515" s="227"/>
      <c r="BG515" s="224"/>
      <c r="BH515" s="224"/>
      <c r="BI515" s="224"/>
      <c r="BJ515" s="224"/>
      <c r="BK515" s="224"/>
      <c r="BL515" s="224"/>
      <c r="BM515" s="224"/>
      <c r="BN515" s="224"/>
      <c r="BO515" s="224"/>
      <c r="BP515" s="224"/>
      <c r="BQ515" s="224"/>
      <c r="BR515" s="224"/>
      <c r="BS515" s="228"/>
      <c r="BT515" s="224"/>
      <c r="BU515" s="229"/>
      <c r="BV515" s="223"/>
      <c r="BW515" s="224"/>
      <c r="BX515" s="224"/>
      <c r="BY515" s="224"/>
      <c r="BZ515"/>
      <c r="CA515" s="229"/>
      <c r="CB515"/>
      <c r="CC515"/>
      <c r="CD515"/>
    </row>
    <row r="516" spans="1:82" ht="30" x14ac:dyDescent="0.25">
      <c r="A516" s="279">
        <v>706849</v>
      </c>
      <c r="B516" s="280" t="s">
        <v>848</v>
      </c>
      <c r="C516" s="280" t="s">
        <v>67</v>
      </c>
      <c r="D516" s="280" t="s">
        <v>1893</v>
      </c>
      <c r="E516" s="280" t="s">
        <v>184</v>
      </c>
      <c r="F516" s="281">
        <v>30473</v>
      </c>
      <c r="G516" s="280" t="s">
        <v>213</v>
      </c>
      <c r="H516" s="280" t="s">
        <v>1290</v>
      </c>
      <c r="I516" s="280" t="s">
        <v>261</v>
      </c>
      <c r="J516" s="280" t="s">
        <v>216</v>
      </c>
      <c r="K516" s="279">
        <v>2002</v>
      </c>
      <c r="L516" s="280" t="s">
        <v>213</v>
      </c>
      <c r="M516" s="280" t="s">
        <v>240</v>
      </c>
      <c r="N516" s="280" t="s">
        <v>240</v>
      </c>
      <c r="O516" s="280" t="str">
        <f>IFERROR(VLOOKUP(A516,'[1]معالجة التسجيل'!A$2:CW$514,101,0),"")</f>
        <v/>
      </c>
      <c r="P516" s="280"/>
      <c r="Q516" s="282">
        <v>0</v>
      </c>
      <c r="R516" s="288"/>
      <c r="S516" s="280" t="s">
        <v>2760</v>
      </c>
      <c r="T516" s="280" t="s">
        <v>2592</v>
      </c>
      <c r="U516" s="280" t="s">
        <v>2761</v>
      </c>
      <c r="V516" s="280" t="s">
        <v>2413</v>
      </c>
      <c r="W516" s="280" t="s">
        <v>240</v>
      </c>
      <c r="X516" s="280" t="s">
        <v>240</v>
      </c>
      <c r="Y516" s="280" t="s">
        <v>240</v>
      </c>
      <c r="Z516" s="280" t="s">
        <v>240</v>
      </c>
      <c r="AA516" s="280" t="s">
        <v>240</v>
      </c>
      <c r="AB516" s="280" t="s">
        <v>240</v>
      </c>
      <c r="AC516" s="280" t="s">
        <v>2044</v>
      </c>
      <c r="AD516" s="280" t="s">
        <v>240</v>
      </c>
      <c r="AE516" s="280" t="str">
        <f>IFERROR(VLOOKUP(A516,ورقة4!A$1:AZ$2000,51,0),"")</f>
        <v>م</v>
      </c>
      <c r="AF516" s="280" t="s">
        <v>2044</v>
      </c>
      <c r="AG516" s="280" t="s">
        <v>261</v>
      </c>
      <c r="AH516" s="280" t="s">
        <v>240</v>
      </c>
      <c r="AI516" s="280" t="s">
        <v>240</v>
      </c>
      <c r="AJ516" s="279">
        <v>706849</v>
      </c>
      <c r="AP516" s="223"/>
      <c r="AQ516" s="224"/>
      <c r="AR516" s="224"/>
      <c r="AS516" s="224"/>
      <c r="AT516" s="224"/>
      <c r="AU516" s="227"/>
      <c r="AV516" s="224"/>
      <c r="AW516" s="224"/>
      <c r="AX516" s="224"/>
      <c r="AY516" s="224"/>
      <c r="AZ516" s="227"/>
      <c r="BA516" s="224"/>
      <c r="BB516" s="224"/>
      <c r="BC516" s="224"/>
      <c r="BD516" s="224"/>
      <c r="BE516" s="224"/>
      <c r="BF516" s="227"/>
      <c r="BG516" s="224"/>
      <c r="BH516" s="224"/>
      <c r="BI516" s="224"/>
      <c r="BJ516" s="224"/>
      <c r="BK516" s="224"/>
      <c r="BL516" s="224"/>
      <c r="BM516" s="224"/>
      <c r="BN516" s="224"/>
      <c r="BO516" s="224"/>
      <c r="BP516" s="224"/>
      <c r="BQ516" s="224"/>
      <c r="BR516" s="224"/>
      <c r="BS516" s="228"/>
      <c r="BT516" s="224"/>
      <c r="BU516" s="229"/>
      <c r="BV516" s="223"/>
      <c r="BW516" s="224"/>
      <c r="BX516" s="224"/>
      <c r="BY516" s="224"/>
      <c r="BZ516"/>
      <c r="CA516" s="229"/>
      <c r="CB516"/>
      <c r="CC516"/>
      <c r="CD516"/>
    </row>
    <row r="517" spans="1:82" ht="30" x14ac:dyDescent="0.25">
      <c r="A517" s="279">
        <v>706850</v>
      </c>
      <c r="B517" s="280" t="s">
        <v>1184</v>
      </c>
      <c r="C517" s="280" t="s">
        <v>65</v>
      </c>
      <c r="D517" s="280" t="s">
        <v>1641</v>
      </c>
      <c r="E517" s="280" t="s">
        <v>184</v>
      </c>
      <c r="F517" s="289">
        <v>30895</v>
      </c>
      <c r="G517" s="280" t="s">
        <v>1642</v>
      </c>
      <c r="H517" s="280" t="s">
        <v>1290</v>
      </c>
      <c r="I517" s="280" t="s">
        <v>261</v>
      </c>
      <c r="J517" s="280" t="s">
        <v>216</v>
      </c>
      <c r="K517" s="290">
        <v>2003</v>
      </c>
      <c r="L517" s="280" t="s">
        <v>213</v>
      </c>
      <c r="M517" s="280" t="s">
        <v>240</v>
      </c>
      <c r="N517" s="280" t="s">
        <v>240</v>
      </c>
      <c r="O517" s="280"/>
      <c r="P517" s="280"/>
      <c r="Q517" s="282">
        <v>0</v>
      </c>
      <c r="R517" s="290">
        <v>0</v>
      </c>
      <c r="S517" s="280" t="s">
        <v>2769</v>
      </c>
      <c r="T517" s="280" t="s">
        <v>2751</v>
      </c>
      <c r="U517" s="280" t="s">
        <v>2770</v>
      </c>
      <c r="V517" s="280" t="s">
        <v>2771</v>
      </c>
      <c r="W517" s="280" t="s">
        <v>240</v>
      </c>
      <c r="X517" s="280" t="s">
        <v>240</v>
      </c>
      <c r="Y517" s="280" t="s">
        <v>240</v>
      </c>
      <c r="Z517" s="280" t="s">
        <v>240</v>
      </c>
      <c r="AA517" s="280" t="s">
        <v>240</v>
      </c>
      <c r="AB517" s="280" t="s">
        <v>240</v>
      </c>
      <c r="AC517" s="280" t="s">
        <v>240</v>
      </c>
      <c r="AD517" s="280" t="s">
        <v>240</v>
      </c>
      <c r="AE517" s="280"/>
      <c r="AF517" s="280" t="s">
        <v>240</v>
      </c>
      <c r="AG517" s="280" t="s">
        <v>261</v>
      </c>
      <c r="AH517" s="280" t="s">
        <v>5190</v>
      </c>
      <c r="AI517" s="280" t="s">
        <v>240</v>
      </c>
      <c r="AJ517" s="279">
        <v>706850</v>
      </c>
      <c r="AP517" s="223"/>
      <c r="AQ517" s="224"/>
      <c r="AR517" s="224"/>
      <c r="AS517" s="224"/>
      <c r="AT517" s="224"/>
      <c r="AU517" s="227"/>
      <c r="AV517" s="224"/>
      <c r="AW517" s="224"/>
      <c r="AX517" s="224"/>
      <c r="AY517" s="224"/>
      <c r="AZ517" s="227"/>
      <c r="BA517" s="224"/>
      <c r="BB517" s="224"/>
      <c r="BC517" s="224"/>
      <c r="BD517" s="224"/>
      <c r="BE517" s="224"/>
      <c r="BF517" s="227"/>
      <c r="BG517" s="224"/>
      <c r="BH517" s="224"/>
      <c r="BI517" s="224"/>
      <c r="BJ517" s="224"/>
      <c r="BK517" s="224"/>
      <c r="BL517" s="224"/>
      <c r="BM517" s="224"/>
      <c r="BN517" s="224"/>
      <c r="BO517" s="224"/>
      <c r="BP517" s="224"/>
      <c r="BQ517" s="224"/>
      <c r="BR517" s="224"/>
      <c r="BS517" s="228"/>
      <c r="BT517" s="224"/>
      <c r="BU517" s="229"/>
      <c r="BV517" s="223"/>
      <c r="BW517" s="224"/>
      <c r="BX517" s="224"/>
      <c r="BY517" s="224"/>
      <c r="BZ517"/>
      <c r="CA517" s="229"/>
      <c r="CB517"/>
      <c r="CC517"/>
      <c r="CD517"/>
    </row>
    <row r="518" spans="1:82" ht="30" x14ac:dyDescent="0.25">
      <c r="A518" s="279">
        <v>706851</v>
      </c>
      <c r="B518" s="280" t="s">
        <v>605</v>
      </c>
      <c r="C518" s="280" t="s">
        <v>93</v>
      </c>
      <c r="D518" s="280" t="s">
        <v>1643</v>
      </c>
      <c r="E518" s="280" t="s">
        <v>183</v>
      </c>
      <c r="F518" s="289">
        <v>33979</v>
      </c>
      <c r="G518" s="280" t="s">
        <v>2392</v>
      </c>
      <c r="H518" s="280" t="s">
        <v>1290</v>
      </c>
      <c r="I518" s="280" t="s">
        <v>263</v>
      </c>
      <c r="J518" s="280" t="s">
        <v>216</v>
      </c>
      <c r="K518" s="290">
        <v>2010</v>
      </c>
      <c r="L518" s="280" t="s">
        <v>231</v>
      </c>
      <c r="M518" s="280" t="s">
        <v>240</v>
      </c>
      <c r="N518" s="280" t="s">
        <v>240</v>
      </c>
      <c r="O518" s="280"/>
      <c r="P518" s="280"/>
      <c r="Q518" s="282">
        <v>0</v>
      </c>
      <c r="R518" s="282"/>
      <c r="S518" s="280" t="s">
        <v>4073</v>
      </c>
      <c r="T518" s="280" t="s">
        <v>4074</v>
      </c>
      <c r="U518" s="280" t="s">
        <v>4075</v>
      </c>
      <c r="V518" s="280" t="s">
        <v>4076</v>
      </c>
      <c r="W518" s="280" t="s">
        <v>240</v>
      </c>
      <c r="X518" s="280" t="s">
        <v>240</v>
      </c>
      <c r="Y518" s="280" t="s">
        <v>240</v>
      </c>
      <c r="Z518" s="280" t="s">
        <v>240</v>
      </c>
      <c r="AA518" s="280" t="s">
        <v>240</v>
      </c>
      <c r="AB518" s="280" t="s">
        <v>240</v>
      </c>
      <c r="AC518" s="280" t="s">
        <v>240</v>
      </c>
      <c r="AD518" s="280" t="s">
        <v>240</v>
      </c>
      <c r="AE518" s="280"/>
      <c r="AF518" s="280" t="s">
        <v>240</v>
      </c>
      <c r="AG518" s="280" t="s">
        <v>239</v>
      </c>
      <c r="AH518" s="280" t="s">
        <v>240</v>
      </c>
      <c r="AI518" s="280" t="s">
        <v>5192</v>
      </c>
      <c r="AJ518" s="279">
        <v>706851</v>
      </c>
      <c r="AP518" s="223"/>
      <c r="AQ518" s="224"/>
      <c r="AR518" s="224"/>
      <c r="AS518" s="224"/>
      <c r="AT518" s="224"/>
      <c r="AU518" s="232"/>
      <c r="AV518" s="224"/>
      <c r="AW518" s="224"/>
      <c r="AX518" s="224"/>
      <c r="AY518" s="224"/>
      <c r="AZ518" s="232"/>
      <c r="BA518" s="224"/>
      <c r="BB518" s="224"/>
      <c r="BC518" s="224"/>
      <c r="BD518" s="224"/>
      <c r="BE518" s="224"/>
      <c r="BF518" s="227"/>
      <c r="BG518" s="224"/>
      <c r="BH518" s="224"/>
      <c r="BI518" s="224"/>
      <c r="BJ518" s="224"/>
      <c r="BK518" s="224"/>
      <c r="BL518" s="224"/>
      <c r="BM518" s="224"/>
      <c r="BN518" s="224"/>
      <c r="BO518" s="224"/>
      <c r="BP518" s="224"/>
      <c r="BQ518" s="224"/>
      <c r="BR518" s="224"/>
      <c r="BS518" s="228"/>
      <c r="BT518" s="224"/>
      <c r="BU518" s="229"/>
      <c r="BV518" s="223"/>
      <c r="BW518" s="224"/>
      <c r="BX518" s="224"/>
      <c r="BY518" s="224"/>
      <c r="BZ518"/>
      <c r="CA518" s="229"/>
      <c r="CB518"/>
      <c r="CC518"/>
      <c r="CD518"/>
    </row>
    <row r="519" spans="1:82" ht="15" x14ac:dyDescent="0.25">
      <c r="A519" s="279">
        <v>706852</v>
      </c>
      <c r="B519" s="280" t="s">
        <v>2077</v>
      </c>
      <c r="C519" s="280" t="s">
        <v>121</v>
      </c>
      <c r="D519" s="280" t="s">
        <v>240</v>
      </c>
      <c r="E519" s="280" t="s">
        <v>240</v>
      </c>
      <c r="F519" s="288"/>
      <c r="G519" s="280" t="s">
        <v>240</v>
      </c>
      <c r="H519" s="280" t="s">
        <v>240</v>
      </c>
      <c r="I519" s="280" t="s">
        <v>261</v>
      </c>
      <c r="J519" s="280" t="s">
        <v>240</v>
      </c>
      <c r="K519" s="288"/>
      <c r="L519" s="280" t="s">
        <v>240</v>
      </c>
      <c r="M519" s="280" t="s">
        <v>240</v>
      </c>
      <c r="N519" s="280" t="s">
        <v>240</v>
      </c>
      <c r="O519" s="280" t="str">
        <f>IFERROR(VLOOKUP(A519,'[1]معالجة التسجيل'!A$2:CW$514,101,0),"")</f>
        <v/>
      </c>
      <c r="P519" s="280"/>
      <c r="Q519" s="282">
        <v>0</v>
      </c>
      <c r="R519" s="288"/>
      <c r="S519" s="280" t="s">
        <v>240</v>
      </c>
      <c r="T519" s="280" t="s">
        <v>240</v>
      </c>
      <c r="U519" s="280" t="s">
        <v>240</v>
      </c>
      <c r="V519" s="280" t="s">
        <v>240</v>
      </c>
      <c r="W519" s="280" t="s">
        <v>240</v>
      </c>
      <c r="X519" s="280" t="s">
        <v>240</v>
      </c>
      <c r="Y519" s="280" t="s">
        <v>240</v>
      </c>
      <c r="Z519" s="280" t="s">
        <v>240</v>
      </c>
      <c r="AA519" s="280" t="s">
        <v>240</v>
      </c>
      <c r="AB519" s="280" t="s">
        <v>2044</v>
      </c>
      <c r="AC519" s="280" t="s">
        <v>2044</v>
      </c>
      <c r="AD519" s="280" t="s">
        <v>240</v>
      </c>
      <c r="AE519" s="280" t="str">
        <f>IFERROR(VLOOKUP(A519,ورقة4!A$1:AZ$2000,51,0),"")</f>
        <v>م</v>
      </c>
      <c r="AF519" s="280" t="s">
        <v>2044</v>
      </c>
      <c r="AG519" s="280" t="s">
        <v>261</v>
      </c>
      <c r="AH519" s="280" t="s">
        <v>240</v>
      </c>
      <c r="AI519" s="280" t="s">
        <v>240</v>
      </c>
      <c r="AJ519" s="279">
        <v>706852</v>
      </c>
      <c r="AP519" s="223"/>
      <c r="AQ519" s="224"/>
      <c r="AR519" s="224"/>
      <c r="AS519" s="224"/>
      <c r="AT519" s="224"/>
      <c r="AU519" s="227"/>
      <c r="AV519" s="224"/>
      <c r="AW519" s="224"/>
      <c r="AX519" s="224"/>
      <c r="AY519" s="224"/>
      <c r="AZ519" s="227"/>
      <c r="BA519" s="224"/>
      <c r="BB519" s="224"/>
      <c r="BC519" s="224"/>
      <c r="BD519" s="224"/>
      <c r="BE519" s="224"/>
      <c r="BF519" s="227"/>
      <c r="BG519" s="224"/>
      <c r="BH519" s="224"/>
      <c r="BI519" s="224"/>
      <c r="BJ519" s="224"/>
      <c r="BK519" s="224"/>
      <c r="BL519" s="224"/>
      <c r="BM519" s="224"/>
      <c r="BN519" s="224"/>
      <c r="BO519" s="224"/>
      <c r="BP519" s="224"/>
      <c r="BQ519" s="224"/>
      <c r="BR519" s="224"/>
      <c r="BS519" s="228"/>
      <c r="BT519" s="224"/>
      <c r="BU519" s="229"/>
      <c r="BV519" s="223"/>
      <c r="BW519" s="224"/>
      <c r="BX519" s="224"/>
      <c r="BY519" s="224"/>
      <c r="BZ519"/>
      <c r="CA519" s="229"/>
      <c r="CB519"/>
      <c r="CC519"/>
      <c r="CD519"/>
    </row>
    <row r="520" spans="1:82" ht="30" x14ac:dyDescent="0.25">
      <c r="A520" s="279">
        <v>706853</v>
      </c>
      <c r="B520" s="280" t="s">
        <v>849</v>
      </c>
      <c r="C520" s="280" t="s">
        <v>76</v>
      </c>
      <c r="D520" s="280" t="s">
        <v>1644</v>
      </c>
      <c r="E520" s="280" t="s">
        <v>184</v>
      </c>
      <c r="F520" s="281">
        <v>28788</v>
      </c>
      <c r="G520" s="280" t="s">
        <v>1645</v>
      </c>
      <c r="H520" s="280" t="s">
        <v>1290</v>
      </c>
      <c r="I520" s="280" t="s">
        <v>261</v>
      </c>
      <c r="J520" s="280" t="s">
        <v>216</v>
      </c>
      <c r="K520" s="279">
        <v>2002</v>
      </c>
      <c r="L520" s="280" t="s">
        <v>222</v>
      </c>
      <c r="M520" s="280" t="s">
        <v>240</v>
      </c>
      <c r="N520" s="280" t="s">
        <v>240</v>
      </c>
      <c r="O520" s="280" t="str">
        <f>IFERROR(VLOOKUP(A520,'[1]معالجة التسجيل'!A$2:CW$514,101,0),"")</f>
        <v/>
      </c>
      <c r="P520" s="280"/>
      <c r="Q520" s="282">
        <v>0</v>
      </c>
      <c r="R520" s="282"/>
      <c r="S520" s="280" t="s">
        <v>2757</v>
      </c>
      <c r="T520" s="280" t="s">
        <v>2758</v>
      </c>
      <c r="U520" s="280" t="s">
        <v>2759</v>
      </c>
      <c r="V520" s="280" t="s">
        <v>2696</v>
      </c>
      <c r="W520" s="280" t="s">
        <v>240</v>
      </c>
      <c r="X520" s="280" t="s">
        <v>240</v>
      </c>
      <c r="Y520" s="280" t="s">
        <v>240</v>
      </c>
      <c r="Z520" s="280" t="s">
        <v>240</v>
      </c>
      <c r="AA520" s="280" t="s">
        <v>240</v>
      </c>
      <c r="AB520" s="280" t="s">
        <v>240</v>
      </c>
      <c r="AC520" s="280" t="s">
        <v>2044</v>
      </c>
      <c r="AD520" s="280" t="s">
        <v>240</v>
      </c>
      <c r="AE520" s="280" t="str">
        <f>IFERROR(VLOOKUP(A520,ورقة4!A$1:AZ$2000,51,0),"")</f>
        <v>م</v>
      </c>
      <c r="AF520" s="280" t="s">
        <v>2044</v>
      </c>
      <c r="AG520" s="280" t="s">
        <v>261</v>
      </c>
      <c r="AH520" s="280" t="s">
        <v>5190</v>
      </c>
      <c r="AI520" s="280" t="s">
        <v>240</v>
      </c>
      <c r="AJ520" s="279">
        <v>706853</v>
      </c>
      <c r="AP520" s="223"/>
      <c r="AQ520" s="224"/>
      <c r="AR520" s="224"/>
      <c r="AS520" s="224"/>
      <c r="AT520" s="224"/>
      <c r="AU520" s="227"/>
      <c r="AV520" s="224"/>
      <c r="AW520" s="224"/>
      <c r="AX520" s="224"/>
      <c r="AY520" s="224"/>
      <c r="AZ520" s="227"/>
      <c r="BA520" s="224"/>
      <c r="BB520" s="224"/>
      <c r="BC520" s="224"/>
      <c r="BD520" s="224"/>
      <c r="BE520" s="224"/>
      <c r="BF520" s="227"/>
      <c r="BG520" s="224"/>
      <c r="BH520" s="224"/>
      <c r="BI520" s="224"/>
      <c r="BJ520" s="224"/>
      <c r="BK520" s="224"/>
      <c r="BL520" s="224"/>
      <c r="BM520" s="224"/>
      <c r="BN520" s="224"/>
      <c r="BO520" s="224"/>
      <c r="BP520" s="224"/>
      <c r="BQ520" s="224"/>
      <c r="BR520" s="224"/>
      <c r="BS520" s="228"/>
      <c r="BT520" s="224"/>
      <c r="BU520" s="229"/>
      <c r="BV520" s="223"/>
      <c r="BW520" s="224"/>
      <c r="BX520" s="224"/>
      <c r="BY520" s="224"/>
      <c r="BZ520"/>
      <c r="CA520" s="229"/>
      <c r="CB520"/>
      <c r="CC520"/>
      <c r="CD520"/>
    </row>
    <row r="521" spans="1:82" ht="15" x14ac:dyDescent="0.25">
      <c r="A521" s="279">
        <v>706854</v>
      </c>
      <c r="B521" s="280" t="s">
        <v>780</v>
      </c>
      <c r="C521" s="280" t="s">
        <v>272</v>
      </c>
      <c r="D521" s="280" t="s">
        <v>1292</v>
      </c>
      <c r="E521" s="280" t="s">
        <v>240</v>
      </c>
      <c r="F521" s="288"/>
      <c r="G521" s="280" t="s">
        <v>240</v>
      </c>
      <c r="H521" s="280" t="s">
        <v>240</v>
      </c>
      <c r="I521" s="280" t="s">
        <v>261</v>
      </c>
      <c r="J521" s="280" t="s">
        <v>240</v>
      </c>
      <c r="K521" s="288"/>
      <c r="L521" s="280" t="s">
        <v>240</v>
      </c>
      <c r="M521" s="280" t="s">
        <v>240</v>
      </c>
      <c r="N521" s="280" t="s">
        <v>240</v>
      </c>
      <c r="O521" s="280" t="str">
        <f>IFERROR(VLOOKUP(A521,'[1]معالجة التسجيل'!A$2:CW$514,101,0),"")</f>
        <v/>
      </c>
      <c r="P521" s="280"/>
      <c r="Q521" s="282">
        <v>0</v>
      </c>
      <c r="R521" s="288"/>
      <c r="S521" s="280" t="s">
        <v>240</v>
      </c>
      <c r="T521" s="280" t="s">
        <v>240</v>
      </c>
      <c r="U521" s="280" t="s">
        <v>240</v>
      </c>
      <c r="V521" s="280" t="s">
        <v>240</v>
      </c>
      <c r="W521" s="280" t="s">
        <v>240</v>
      </c>
      <c r="X521" s="280" t="s">
        <v>240</v>
      </c>
      <c r="Y521" s="280" t="s">
        <v>240</v>
      </c>
      <c r="Z521" s="280" t="s">
        <v>240</v>
      </c>
      <c r="AA521" s="280" t="s">
        <v>2044</v>
      </c>
      <c r="AB521" s="280" t="s">
        <v>2044</v>
      </c>
      <c r="AC521" s="280" t="s">
        <v>2044</v>
      </c>
      <c r="AD521" s="280" t="s">
        <v>240</v>
      </c>
      <c r="AE521" s="280" t="str">
        <f>IFERROR(VLOOKUP(A521,ورقة4!A$1:AZ$2000,51,0),"")</f>
        <v>م</v>
      </c>
      <c r="AF521" s="280" t="s">
        <v>2044</v>
      </c>
      <c r="AG521" s="280" t="s">
        <v>261</v>
      </c>
      <c r="AH521" s="280" t="s">
        <v>5190</v>
      </c>
      <c r="AI521" s="280" t="s">
        <v>240</v>
      </c>
      <c r="AJ521" s="279">
        <v>706854</v>
      </c>
      <c r="AP521" s="223"/>
      <c r="AQ521" s="224"/>
      <c r="AR521" s="224"/>
      <c r="AS521" s="224"/>
      <c r="AT521" s="224"/>
      <c r="AU521" s="227"/>
      <c r="AV521" s="224"/>
      <c r="AW521" s="224"/>
      <c r="AX521" s="224"/>
      <c r="AY521" s="224"/>
      <c r="AZ521" s="227"/>
      <c r="BA521" s="224"/>
      <c r="BB521" s="224"/>
      <c r="BC521" s="224"/>
      <c r="BD521" s="224"/>
      <c r="BE521" s="224"/>
      <c r="BF521" s="227"/>
      <c r="BG521" s="224"/>
      <c r="BH521" s="224"/>
      <c r="BI521" s="224"/>
      <c r="BJ521" s="224"/>
      <c r="BK521" s="224"/>
      <c r="BL521" s="224"/>
      <c r="BM521" s="224"/>
      <c r="BN521" s="224"/>
      <c r="BO521" s="224"/>
      <c r="BP521" s="224"/>
      <c r="BQ521" s="224"/>
      <c r="BR521" s="224"/>
      <c r="BS521" s="228"/>
      <c r="BT521" s="224"/>
      <c r="BU521" s="229"/>
      <c r="BV521" s="223"/>
      <c r="BW521" s="224"/>
      <c r="BX521" s="224"/>
      <c r="BY521" s="224"/>
      <c r="BZ521"/>
      <c r="CA521" s="229"/>
      <c r="CB521"/>
      <c r="CC521"/>
      <c r="CD521"/>
    </row>
    <row r="522" spans="1:82" ht="30" x14ac:dyDescent="0.25">
      <c r="A522" s="279">
        <v>706855</v>
      </c>
      <c r="B522" s="280" t="s">
        <v>781</v>
      </c>
      <c r="C522" s="280" t="s">
        <v>298</v>
      </c>
      <c r="D522" s="280" t="s">
        <v>1327</v>
      </c>
      <c r="E522" s="280" t="s">
        <v>184</v>
      </c>
      <c r="F522" s="289">
        <v>29395</v>
      </c>
      <c r="G522" s="280" t="s">
        <v>213</v>
      </c>
      <c r="H522" s="280" t="s">
        <v>1290</v>
      </c>
      <c r="I522" s="280" t="s">
        <v>261</v>
      </c>
      <c r="J522" s="280" t="s">
        <v>216</v>
      </c>
      <c r="K522" s="290">
        <v>1998</v>
      </c>
      <c r="L522" s="280" t="s">
        <v>213</v>
      </c>
      <c r="M522" s="280" t="s">
        <v>240</v>
      </c>
      <c r="N522" s="280" t="s">
        <v>240</v>
      </c>
      <c r="O522" s="280" t="str">
        <f>IFERROR(VLOOKUP(A522,'[1]معالجة التسجيل'!A$2:CW$514,101,0),"")</f>
        <v/>
      </c>
      <c r="P522" s="280"/>
      <c r="Q522" s="282">
        <v>0</v>
      </c>
      <c r="R522" s="282"/>
      <c r="S522" s="280" t="s">
        <v>2718</v>
      </c>
      <c r="T522" s="280" t="s">
        <v>2719</v>
      </c>
      <c r="U522" s="280" t="s">
        <v>2720</v>
      </c>
      <c r="V522" s="280" t="s">
        <v>2413</v>
      </c>
      <c r="W522" s="280" t="s">
        <v>240</v>
      </c>
      <c r="X522" s="280" t="s">
        <v>240</v>
      </c>
      <c r="Y522" s="280" t="s">
        <v>240</v>
      </c>
      <c r="Z522" s="280" t="s">
        <v>240</v>
      </c>
      <c r="AA522" s="280" t="s">
        <v>240</v>
      </c>
      <c r="AB522" s="280" t="s">
        <v>240</v>
      </c>
      <c r="AC522" s="280" t="s">
        <v>2044</v>
      </c>
      <c r="AD522" s="280" t="s">
        <v>240</v>
      </c>
      <c r="AE522" s="280" t="str">
        <f>IFERROR(VLOOKUP(A522,ورقة4!A$1:AZ$2000,51,0),"")</f>
        <v>م</v>
      </c>
      <c r="AF522" s="280" t="s">
        <v>2044</v>
      </c>
      <c r="AG522" s="280" t="s">
        <v>261</v>
      </c>
      <c r="AH522" s="280" t="s">
        <v>240</v>
      </c>
      <c r="AI522" s="280" t="s">
        <v>240</v>
      </c>
      <c r="AJ522" s="279">
        <v>706855</v>
      </c>
      <c r="AP522" s="223"/>
      <c r="AQ522" s="224"/>
      <c r="AR522" s="224"/>
      <c r="AS522" s="224"/>
      <c r="AT522" s="224"/>
      <c r="AU522" s="225"/>
      <c r="AV522" s="224"/>
      <c r="AW522" s="224"/>
      <c r="AX522" s="224"/>
      <c r="AY522" s="224"/>
      <c r="AZ522" s="226"/>
      <c r="BA522" s="224"/>
      <c r="BB522" s="224"/>
      <c r="BC522" s="224"/>
      <c r="BD522" s="224"/>
      <c r="BE522" s="224"/>
      <c r="BF522" s="227"/>
      <c r="BG522" s="224"/>
      <c r="BH522" s="224"/>
      <c r="BI522" s="224"/>
      <c r="BJ522" s="224"/>
      <c r="BK522" s="224"/>
      <c r="BL522" s="224"/>
      <c r="BM522" s="224"/>
      <c r="BN522" s="224"/>
      <c r="BO522" s="224"/>
      <c r="BP522" s="224"/>
      <c r="BQ522" s="224"/>
      <c r="BR522" s="224"/>
      <c r="BS522" s="228"/>
      <c r="BT522" s="224"/>
      <c r="BU522" s="229"/>
      <c r="BV522" s="223"/>
      <c r="BW522" s="224"/>
      <c r="BX522" s="224"/>
      <c r="BY522" s="224"/>
      <c r="BZ522"/>
      <c r="CA522" s="229"/>
      <c r="CB522"/>
      <c r="CC522"/>
      <c r="CD522"/>
    </row>
    <row r="523" spans="1:82" ht="15" x14ac:dyDescent="0.25">
      <c r="A523" s="279">
        <v>706856</v>
      </c>
      <c r="B523" s="280" t="s">
        <v>782</v>
      </c>
      <c r="C523" s="280" t="s">
        <v>65</v>
      </c>
      <c r="D523" s="280" t="s">
        <v>1894</v>
      </c>
      <c r="E523" s="280" t="s">
        <v>240</v>
      </c>
      <c r="F523" s="282"/>
      <c r="G523" s="280" t="s">
        <v>240</v>
      </c>
      <c r="H523" s="280" t="s">
        <v>240</v>
      </c>
      <c r="I523" s="280" t="s">
        <v>261</v>
      </c>
      <c r="J523" s="280" t="s">
        <v>240</v>
      </c>
      <c r="K523" s="282"/>
      <c r="L523" s="280" t="s">
        <v>240</v>
      </c>
      <c r="M523" s="280" t="s">
        <v>240</v>
      </c>
      <c r="N523" s="280" t="s">
        <v>240</v>
      </c>
      <c r="O523" s="280" t="str">
        <f>IFERROR(VLOOKUP(A523,'[1]معالجة التسجيل'!A$2:CW$514,101,0),"")</f>
        <v/>
      </c>
      <c r="P523" s="280"/>
      <c r="Q523" s="282">
        <v>0</v>
      </c>
      <c r="R523" s="282"/>
      <c r="S523" s="280" t="s">
        <v>240</v>
      </c>
      <c r="T523" s="280" t="s">
        <v>240</v>
      </c>
      <c r="U523" s="280" t="s">
        <v>240</v>
      </c>
      <c r="V523" s="280" t="s">
        <v>240</v>
      </c>
      <c r="W523" s="280" t="s">
        <v>240</v>
      </c>
      <c r="X523" s="280" t="s">
        <v>240</v>
      </c>
      <c r="Y523" s="280" t="s">
        <v>240</v>
      </c>
      <c r="Z523" s="280" t="s">
        <v>240</v>
      </c>
      <c r="AA523" s="280" t="s">
        <v>2044</v>
      </c>
      <c r="AB523" s="280" t="s">
        <v>2044</v>
      </c>
      <c r="AC523" s="280" t="s">
        <v>2044</v>
      </c>
      <c r="AD523" s="280" t="s">
        <v>240</v>
      </c>
      <c r="AE523" s="280" t="str">
        <f>IFERROR(VLOOKUP(A523,ورقة4!A$1:AZ$2000,51,0),"")</f>
        <v>م</v>
      </c>
      <c r="AF523" s="280" t="s">
        <v>2044</v>
      </c>
      <c r="AG523" s="280" t="s">
        <v>261</v>
      </c>
      <c r="AH523" s="280" t="s">
        <v>5190</v>
      </c>
      <c r="AI523" s="280" t="s">
        <v>240</v>
      </c>
      <c r="AJ523" s="279">
        <v>706856</v>
      </c>
      <c r="AP523" s="223"/>
      <c r="AQ523" s="224"/>
      <c r="AR523" s="224"/>
      <c r="AS523" s="224"/>
      <c r="AT523" s="224"/>
      <c r="AU523" s="232"/>
      <c r="AV523" s="224"/>
      <c r="AW523" s="224"/>
      <c r="AX523" s="224"/>
      <c r="AY523" s="224"/>
      <c r="AZ523" s="232"/>
      <c r="BA523" s="224"/>
      <c r="BB523" s="224"/>
      <c r="BC523" s="224"/>
      <c r="BD523" s="224"/>
      <c r="BE523" s="224"/>
      <c r="BF523" s="227"/>
      <c r="BG523" s="224"/>
      <c r="BH523" s="224"/>
      <c r="BI523" s="224"/>
      <c r="BJ523" s="224"/>
      <c r="BK523" s="224"/>
      <c r="BL523" s="224"/>
      <c r="BM523" s="224"/>
      <c r="BN523" s="224"/>
      <c r="BO523" s="224"/>
      <c r="BP523" s="224"/>
      <c r="BQ523" s="224"/>
      <c r="BR523" s="224"/>
      <c r="BS523" s="228"/>
      <c r="BT523" s="224"/>
      <c r="BU523" s="229"/>
      <c r="BV523" s="223"/>
      <c r="BW523" s="224"/>
      <c r="BX523" s="224"/>
      <c r="BY523" s="224"/>
      <c r="BZ523"/>
      <c r="CA523" s="229"/>
      <c r="CB523"/>
      <c r="CC523"/>
      <c r="CD523"/>
    </row>
    <row r="524" spans="1:82" ht="45" x14ac:dyDescent="0.25">
      <c r="A524" s="279">
        <v>706857</v>
      </c>
      <c r="B524" s="280" t="s">
        <v>783</v>
      </c>
      <c r="C524" s="280" t="s">
        <v>62</v>
      </c>
      <c r="D524" s="280" t="s">
        <v>1473</v>
      </c>
      <c r="E524" s="280" t="s">
        <v>184</v>
      </c>
      <c r="F524" s="289">
        <v>34700</v>
      </c>
      <c r="G524" s="280" t="s">
        <v>231</v>
      </c>
      <c r="H524" s="280" t="s">
        <v>1290</v>
      </c>
      <c r="I524" s="280" t="s">
        <v>262</v>
      </c>
      <c r="J524" s="280" t="s">
        <v>216</v>
      </c>
      <c r="K524" s="290">
        <v>2013</v>
      </c>
      <c r="L524" s="280" t="s">
        <v>231</v>
      </c>
      <c r="M524" s="280" t="s">
        <v>240</v>
      </c>
      <c r="N524" s="280" t="s">
        <v>240</v>
      </c>
      <c r="O524" s="280"/>
      <c r="P524" s="280"/>
      <c r="Q524" s="282">
        <v>0</v>
      </c>
      <c r="R524" s="290">
        <v>0</v>
      </c>
      <c r="S524" s="280" t="s">
        <v>4077</v>
      </c>
      <c r="T524" s="280" t="s">
        <v>2778</v>
      </c>
      <c r="U524" s="280" t="s">
        <v>3137</v>
      </c>
      <c r="V524" s="280" t="s">
        <v>4078</v>
      </c>
      <c r="W524" s="280" t="s">
        <v>240</v>
      </c>
      <c r="X524" s="280" t="s">
        <v>240</v>
      </c>
      <c r="Y524" s="280" t="s">
        <v>240</v>
      </c>
      <c r="Z524" s="280" t="s">
        <v>240</v>
      </c>
      <c r="AA524" s="280" t="s">
        <v>240</v>
      </c>
      <c r="AB524" s="280" t="s">
        <v>240</v>
      </c>
      <c r="AC524" s="280" t="s">
        <v>240</v>
      </c>
      <c r="AD524" s="280" t="s">
        <v>240</v>
      </c>
      <c r="AE524" s="280"/>
      <c r="AF524" s="280" t="s">
        <v>240</v>
      </c>
      <c r="AG524" s="280" t="s">
        <v>262</v>
      </c>
      <c r="AH524" s="280" t="s">
        <v>240</v>
      </c>
      <c r="AI524" s="280" t="s">
        <v>240</v>
      </c>
      <c r="AJ524" s="279">
        <v>706857</v>
      </c>
      <c r="AP524" s="223"/>
      <c r="AQ524" s="224"/>
      <c r="AR524" s="224"/>
      <c r="AS524" s="224"/>
      <c r="AT524" s="224"/>
      <c r="AU524" s="227"/>
      <c r="AV524" s="224"/>
      <c r="AW524" s="224"/>
      <c r="AX524" s="224"/>
      <c r="AY524" s="224"/>
      <c r="AZ524" s="227"/>
      <c r="BA524" s="224"/>
      <c r="BB524" s="224"/>
      <c r="BC524" s="224"/>
      <c r="BD524" s="224"/>
      <c r="BE524" s="224"/>
      <c r="BF524" s="227"/>
      <c r="BG524" s="224"/>
      <c r="BH524" s="224"/>
      <c r="BI524" s="224"/>
      <c r="BJ524" s="224"/>
      <c r="BK524" s="224"/>
      <c r="BL524" s="224"/>
      <c r="BM524" s="224"/>
      <c r="BN524" s="224"/>
      <c r="BO524" s="224"/>
      <c r="BP524" s="224"/>
      <c r="BQ524" s="224"/>
      <c r="BR524" s="224"/>
      <c r="BS524" s="228"/>
      <c r="BT524" s="224"/>
      <c r="BU524" s="229"/>
      <c r="BV524" s="223"/>
      <c r="BW524" s="224"/>
      <c r="BX524" s="224"/>
      <c r="BY524" s="224"/>
      <c r="BZ524"/>
      <c r="CA524" s="229"/>
      <c r="CB524"/>
      <c r="CC524"/>
      <c r="CD524"/>
    </row>
    <row r="525" spans="1:82" ht="45" x14ac:dyDescent="0.25">
      <c r="A525" s="279">
        <v>706858</v>
      </c>
      <c r="B525" s="280" t="s">
        <v>1185</v>
      </c>
      <c r="C525" s="280" t="s">
        <v>392</v>
      </c>
      <c r="D525" s="280" t="s">
        <v>1494</v>
      </c>
      <c r="E525" s="280" t="s">
        <v>184</v>
      </c>
      <c r="F525" s="281">
        <v>34700</v>
      </c>
      <c r="G525" s="280" t="s">
        <v>1381</v>
      </c>
      <c r="H525" s="280" t="s">
        <v>1290</v>
      </c>
      <c r="I525" s="280" t="s">
        <v>262</v>
      </c>
      <c r="J525" s="280" t="s">
        <v>214</v>
      </c>
      <c r="K525" s="279">
        <v>2012</v>
      </c>
      <c r="L525" s="280" t="s">
        <v>229</v>
      </c>
      <c r="M525" s="280" t="s">
        <v>240</v>
      </c>
      <c r="N525" s="280" t="s">
        <v>240</v>
      </c>
      <c r="O525" s="280"/>
      <c r="P525" s="280"/>
      <c r="Q525" s="282">
        <v>0</v>
      </c>
      <c r="R525" s="279">
        <v>0</v>
      </c>
      <c r="S525" s="280" t="s">
        <v>3271</v>
      </c>
      <c r="T525" s="280" t="s">
        <v>3272</v>
      </c>
      <c r="U525" s="280" t="s">
        <v>3273</v>
      </c>
      <c r="V525" s="280" t="s">
        <v>3274</v>
      </c>
      <c r="W525" s="280" t="s">
        <v>240</v>
      </c>
      <c r="X525" s="280" t="s">
        <v>240</v>
      </c>
      <c r="Y525" s="280" t="s">
        <v>240</v>
      </c>
      <c r="Z525" s="280" t="s">
        <v>240</v>
      </c>
      <c r="AA525" s="280" t="s">
        <v>240</v>
      </c>
      <c r="AB525" s="280" t="s">
        <v>240</v>
      </c>
      <c r="AC525" s="280" t="s">
        <v>240</v>
      </c>
      <c r="AD525" s="280" t="s">
        <v>240</v>
      </c>
      <c r="AE525" s="280"/>
      <c r="AF525" s="280" t="s">
        <v>240</v>
      </c>
      <c r="AG525" s="280" t="s">
        <v>262</v>
      </c>
      <c r="AH525" s="280" t="s">
        <v>240</v>
      </c>
      <c r="AI525" s="280" t="s">
        <v>240</v>
      </c>
      <c r="AJ525" s="279">
        <v>706858</v>
      </c>
      <c r="AP525" s="223"/>
      <c r="AQ525" s="224"/>
      <c r="AR525" s="224"/>
      <c r="AS525" s="224"/>
      <c r="AT525" s="224"/>
      <c r="AU525" s="225"/>
      <c r="AV525" s="224"/>
      <c r="AW525" s="224"/>
      <c r="AX525" s="224"/>
      <c r="AY525" s="224"/>
      <c r="AZ525" s="226"/>
      <c r="BA525" s="224"/>
      <c r="BB525" s="219"/>
      <c r="BC525" s="219"/>
      <c r="BD525" s="224"/>
      <c r="BE525" s="224"/>
      <c r="BF525" s="227"/>
      <c r="BG525" s="223"/>
      <c r="BH525" s="224"/>
      <c r="BI525" s="224"/>
      <c r="BJ525" s="224"/>
      <c r="BK525" s="224"/>
      <c r="BL525" s="223"/>
      <c r="BM525" s="224"/>
      <c r="BN525" s="223"/>
      <c r="BO525" s="223"/>
      <c r="BP525" s="223"/>
      <c r="BQ525" s="223"/>
      <c r="BR525" s="223"/>
      <c r="BS525" s="224"/>
      <c r="BT525" s="219"/>
      <c r="BU525" s="229"/>
      <c r="BV525" s="219"/>
      <c r="BW525" s="219"/>
      <c r="BX525" s="224"/>
      <c r="BY525" s="224"/>
      <c r="BZ525" s="230"/>
      <c r="CA525" s="229"/>
      <c r="CB525" s="230"/>
      <c r="CC525" s="230"/>
      <c r="CD525" s="230"/>
    </row>
    <row r="526" spans="1:82" ht="30" x14ac:dyDescent="0.25">
      <c r="A526" s="279">
        <v>706859</v>
      </c>
      <c r="B526" s="280" t="s">
        <v>1186</v>
      </c>
      <c r="C526" s="280" t="s">
        <v>68</v>
      </c>
      <c r="D526" s="280" t="s">
        <v>1655</v>
      </c>
      <c r="E526" s="280" t="s">
        <v>184</v>
      </c>
      <c r="F526" s="289">
        <v>32752</v>
      </c>
      <c r="G526" s="280" t="s">
        <v>4522</v>
      </c>
      <c r="H526" s="280" t="s">
        <v>1290</v>
      </c>
      <c r="I526" s="280" t="s">
        <v>262</v>
      </c>
      <c r="J526" s="280" t="s">
        <v>216</v>
      </c>
      <c r="K526" s="290">
        <v>2007</v>
      </c>
      <c r="L526" s="280" t="s">
        <v>215</v>
      </c>
      <c r="M526" s="280" t="s">
        <v>240</v>
      </c>
      <c r="N526" s="280" t="s">
        <v>240</v>
      </c>
      <c r="O526" s="280"/>
      <c r="P526" s="280"/>
      <c r="Q526" s="282">
        <v>0</v>
      </c>
      <c r="R526" s="290">
        <v>0</v>
      </c>
      <c r="S526" s="280" t="s">
        <v>4079</v>
      </c>
      <c r="T526" s="280" t="s">
        <v>4080</v>
      </c>
      <c r="U526" s="280" t="s">
        <v>4081</v>
      </c>
      <c r="V526" s="280" t="s">
        <v>2641</v>
      </c>
      <c r="W526" s="280" t="s">
        <v>240</v>
      </c>
      <c r="X526" s="280" t="s">
        <v>240</v>
      </c>
      <c r="Y526" s="280" t="s">
        <v>240</v>
      </c>
      <c r="Z526" s="280" t="s">
        <v>240</v>
      </c>
      <c r="AA526" s="280" t="s">
        <v>240</v>
      </c>
      <c r="AB526" s="280" t="s">
        <v>240</v>
      </c>
      <c r="AC526" s="280" t="s">
        <v>240</v>
      </c>
      <c r="AD526" s="280" t="s">
        <v>240</v>
      </c>
      <c r="AE526" s="280"/>
      <c r="AF526" s="280" t="s">
        <v>240</v>
      </c>
      <c r="AG526" s="280" t="s">
        <v>262</v>
      </c>
      <c r="AH526" s="280" t="s">
        <v>240</v>
      </c>
      <c r="AI526" s="280" t="s">
        <v>240</v>
      </c>
      <c r="AJ526" s="279">
        <v>706859</v>
      </c>
      <c r="AP526" s="223"/>
      <c r="AQ526" s="224"/>
      <c r="AR526" s="224"/>
      <c r="AS526" s="224"/>
      <c r="AT526" s="224"/>
      <c r="AU526" s="227"/>
      <c r="AV526" s="224"/>
      <c r="AW526" s="224"/>
      <c r="AX526" s="224"/>
      <c r="AY526" s="224"/>
      <c r="AZ526" s="227"/>
      <c r="BA526" s="224"/>
      <c r="BB526" s="224"/>
      <c r="BC526" s="224"/>
      <c r="BD526" s="224"/>
      <c r="BE526" s="224"/>
      <c r="BF526" s="227"/>
      <c r="BG526" s="224"/>
      <c r="BH526" s="224"/>
      <c r="BI526" s="224"/>
      <c r="BJ526" s="224"/>
      <c r="BK526" s="224"/>
      <c r="BL526" s="224"/>
      <c r="BM526" s="224"/>
      <c r="BN526" s="224"/>
      <c r="BO526" s="224"/>
      <c r="BP526" s="224"/>
      <c r="BQ526" s="224"/>
      <c r="BR526" s="224"/>
      <c r="BS526" s="228"/>
      <c r="BT526" s="224"/>
      <c r="BU526" s="229"/>
      <c r="BV526" s="223"/>
      <c r="BW526" s="224"/>
      <c r="BX526" s="224"/>
      <c r="BY526" s="224"/>
      <c r="BZ526"/>
      <c r="CA526" s="229"/>
      <c r="CB526"/>
      <c r="CC526"/>
      <c r="CD526"/>
    </row>
    <row r="527" spans="1:82" ht="30" x14ac:dyDescent="0.25">
      <c r="A527" s="279">
        <v>706860</v>
      </c>
      <c r="B527" s="280" t="s">
        <v>1187</v>
      </c>
      <c r="C527" s="280" t="s">
        <v>100</v>
      </c>
      <c r="D527" s="280" t="s">
        <v>1338</v>
      </c>
      <c r="E527" s="280" t="s">
        <v>184</v>
      </c>
      <c r="F527" s="281">
        <v>32337</v>
      </c>
      <c r="G527" s="280" t="s">
        <v>213</v>
      </c>
      <c r="H527" s="280" t="s">
        <v>1290</v>
      </c>
      <c r="I527" s="280" t="s">
        <v>262</v>
      </c>
      <c r="J527" s="280" t="s">
        <v>216</v>
      </c>
      <c r="K527" s="279">
        <v>2007</v>
      </c>
      <c r="L527" s="280" t="s">
        <v>213</v>
      </c>
      <c r="M527" s="280" t="s">
        <v>240</v>
      </c>
      <c r="N527" s="280" t="s">
        <v>240</v>
      </c>
      <c r="O527" s="280"/>
      <c r="P527" s="280"/>
      <c r="Q527" s="282">
        <v>0</v>
      </c>
      <c r="R527" s="290">
        <v>0</v>
      </c>
      <c r="S527" s="280" t="s">
        <v>4082</v>
      </c>
      <c r="T527" s="280" t="s">
        <v>2640</v>
      </c>
      <c r="U527" s="280" t="s">
        <v>2568</v>
      </c>
      <c r="V527" s="280" t="s">
        <v>3719</v>
      </c>
      <c r="W527" s="280" t="s">
        <v>240</v>
      </c>
      <c r="X527" s="280" t="s">
        <v>240</v>
      </c>
      <c r="Y527" s="280" t="s">
        <v>240</v>
      </c>
      <c r="Z527" s="280" t="s">
        <v>240</v>
      </c>
      <c r="AA527" s="280" t="s">
        <v>240</v>
      </c>
      <c r="AB527" s="280" t="s">
        <v>240</v>
      </c>
      <c r="AC527" s="280" t="s">
        <v>240</v>
      </c>
      <c r="AD527" s="280" t="s">
        <v>240</v>
      </c>
      <c r="AE527" s="280"/>
      <c r="AF527" s="280" t="s">
        <v>240</v>
      </c>
      <c r="AG527" s="280" t="s">
        <v>468</v>
      </c>
      <c r="AH527" s="280" t="s">
        <v>240</v>
      </c>
      <c r="AI527" s="280" t="s">
        <v>5194</v>
      </c>
      <c r="AJ527" s="279">
        <v>706860</v>
      </c>
      <c r="AP527" s="223"/>
      <c r="AQ527" s="224"/>
      <c r="AR527" s="224"/>
      <c r="AS527" s="224"/>
      <c r="AT527" s="224"/>
      <c r="AU527" s="227"/>
      <c r="AV527" s="224"/>
      <c r="AW527" s="224"/>
      <c r="AX527" s="224"/>
      <c r="AY527" s="224"/>
      <c r="AZ527" s="227"/>
      <c r="BA527" s="224"/>
      <c r="BB527" s="224"/>
      <c r="BC527" s="224"/>
      <c r="BD527" s="224"/>
      <c r="BE527" s="224"/>
      <c r="BF527" s="227"/>
      <c r="BG527" s="224"/>
      <c r="BH527" s="224"/>
      <c r="BI527" s="224"/>
      <c r="BJ527" s="224"/>
      <c r="BK527" s="224"/>
      <c r="BL527" s="224"/>
      <c r="BM527" s="224"/>
      <c r="BN527" s="224"/>
      <c r="BO527" s="224"/>
      <c r="BP527" s="224"/>
      <c r="BQ527" s="224"/>
      <c r="BR527" s="224"/>
      <c r="BS527" s="228"/>
      <c r="BT527" s="224"/>
      <c r="BU527" s="229"/>
      <c r="BV527" s="223"/>
      <c r="BW527" s="224"/>
      <c r="BX527" s="224"/>
      <c r="BY527" s="224"/>
      <c r="BZ527"/>
      <c r="CA527" s="229"/>
      <c r="CB527"/>
      <c r="CC527"/>
      <c r="CD527"/>
    </row>
    <row r="528" spans="1:82" ht="15" x14ac:dyDescent="0.25">
      <c r="A528" s="279">
        <v>706861</v>
      </c>
      <c r="B528" s="280" t="s">
        <v>784</v>
      </c>
      <c r="C528" s="280" t="s">
        <v>372</v>
      </c>
      <c r="D528" s="280" t="s">
        <v>1895</v>
      </c>
      <c r="E528" s="280" t="s">
        <v>240</v>
      </c>
      <c r="F528" s="288"/>
      <c r="G528" s="280" t="s">
        <v>240</v>
      </c>
      <c r="H528" s="280" t="s">
        <v>240</v>
      </c>
      <c r="I528" s="280" t="s">
        <v>261</v>
      </c>
      <c r="J528" s="280" t="s">
        <v>240</v>
      </c>
      <c r="K528" s="288"/>
      <c r="L528" s="280" t="s">
        <v>240</v>
      </c>
      <c r="M528" s="280" t="s">
        <v>240</v>
      </c>
      <c r="N528" s="280" t="s">
        <v>240</v>
      </c>
      <c r="O528" s="280" t="str">
        <f>IFERROR(VLOOKUP(A528,'[1]معالجة التسجيل'!A$2:CW$514,101,0),"")</f>
        <v/>
      </c>
      <c r="P528" s="280"/>
      <c r="Q528" s="282">
        <v>0</v>
      </c>
      <c r="R528" s="288"/>
      <c r="S528" s="280" t="s">
        <v>240</v>
      </c>
      <c r="T528" s="280" t="s">
        <v>240</v>
      </c>
      <c r="U528" s="280" t="s">
        <v>240</v>
      </c>
      <c r="V528" s="280" t="s">
        <v>240</v>
      </c>
      <c r="W528" s="280" t="s">
        <v>240</v>
      </c>
      <c r="X528" s="280" t="s">
        <v>240</v>
      </c>
      <c r="Y528" s="280" t="s">
        <v>240</v>
      </c>
      <c r="Z528" s="280" t="s">
        <v>240</v>
      </c>
      <c r="AA528" s="280" t="s">
        <v>2044</v>
      </c>
      <c r="AB528" s="280" t="s">
        <v>2044</v>
      </c>
      <c r="AC528" s="280" t="s">
        <v>2044</v>
      </c>
      <c r="AD528" s="280" t="s">
        <v>240</v>
      </c>
      <c r="AE528" s="280" t="str">
        <f>IFERROR(VLOOKUP(A528,ورقة4!A$1:AZ$2000,51,0),"")</f>
        <v>م</v>
      </c>
      <c r="AF528" s="280" t="s">
        <v>2044</v>
      </c>
      <c r="AG528" s="280" t="s">
        <v>261</v>
      </c>
      <c r="AH528" s="280" t="s">
        <v>5190</v>
      </c>
      <c r="AI528" s="280" t="s">
        <v>240</v>
      </c>
      <c r="AJ528" s="279">
        <v>706861</v>
      </c>
      <c r="AP528" s="223"/>
      <c r="AQ528" s="224"/>
      <c r="AR528" s="224"/>
      <c r="AS528" s="224"/>
      <c r="AT528" s="224"/>
      <c r="AU528" s="227"/>
      <c r="AV528" s="224"/>
      <c r="AW528" s="224"/>
      <c r="AX528" s="224"/>
      <c r="AY528" s="224"/>
      <c r="AZ528" s="227"/>
      <c r="BA528" s="224"/>
      <c r="BB528" s="224"/>
      <c r="BC528" s="224"/>
      <c r="BD528" s="224"/>
      <c r="BE528" s="224"/>
      <c r="BF528" s="227"/>
      <c r="BG528" s="224"/>
      <c r="BH528" s="224"/>
      <c r="BI528" s="224"/>
      <c r="BJ528" s="224"/>
      <c r="BK528" s="224"/>
      <c r="BL528" s="224"/>
      <c r="BM528" s="224"/>
      <c r="BN528" s="224"/>
      <c r="BO528" s="224"/>
      <c r="BP528" s="224"/>
      <c r="BQ528" s="224"/>
      <c r="BR528" s="224"/>
      <c r="BS528" s="228"/>
      <c r="BT528" s="224"/>
      <c r="BU528" s="229"/>
      <c r="BV528" s="223"/>
      <c r="BW528" s="224"/>
      <c r="BX528" s="224"/>
      <c r="BY528" s="224"/>
      <c r="BZ528"/>
      <c r="CA528" s="229"/>
      <c r="CB528"/>
      <c r="CC528"/>
      <c r="CD528"/>
    </row>
    <row r="529" spans="1:82" ht="15" x14ac:dyDescent="0.25">
      <c r="A529" s="279">
        <v>706862</v>
      </c>
      <c r="B529" s="280" t="s">
        <v>2114</v>
      </c>
      <c r="C529" s="280" t="s">
        <v>465</v>
      </c>
      <c r="D529" s="280" t="s">
        <v>240</v>
      </c>
      <c r="E529" s="280" t="s">
        <v>240</v>
      </c>
      <c r="F529" s="282"/>
      <c r="G529" s="280" t="s">
        <v>240</v>
      </c>
      <c r="H529" s="280" t="s">
        <v>240</v>
      </c>
      <c r="I529" s="280" t="s">
        <v>261</v>
      </c>
      <c r="J529" s="280" t="s">
        <v>240</v>
      </c>
      <c r="K529" s="282"/>
      <c r="L529" s="280" t="s">
        <v>240</v>
      </c>
      <c r="M529" s="280" t="s">
        <v>240</v>
      </c>
      <c r="N529" s="280" t="s">
        <v>240</v>
      </c>
      <c r="O529" s="280" t="str">
        <f>IFERROR(VLOOKUP(A529,'[1]معالجة التسجيل'!A$2:CW$514,101,0),"")</f>
        <v/>
      </c>
      <c r="P529" s="280"/>
      <c r="Q529" s="282">
        <v>0</v>
      </c>
      <c r="R529" s="282"/>
      <c r="S529" s="280" t="s">
        <v>240</v>
      </c>
      <c r="T529" s="280" t="s">
        <v>240</v>
      </c>
      <c r="U529" s="280" t="s">
        <v>240</v>
      </c>
      <c r="V529" s="280" t="s">
        <v>240</v>
      </c>
      <c r="W529" s="280" t="s">
        <v>240</v>
      </c>
      <c r="X529" s="280" t="s">
        <v>240</v>
      </c>
      <c r="Y529" s="280" t="s">
        <v>240</v>
      </c>
      <c r="Z529" s="280" t="s">
        <v>240</v>
      </c>
      <c r="AA529" s="280" t="s">
        <v>240</v>
      </c>
      <c r="AB529" s="280" t="s">
        <v>240</v>
      </c>
      <c r="AC529" s="280" t="s">
        <v>2044</v>
      </c>
      <c r="AD529" s="280" t="s">
        <v>240</v>
      </c>
      <c r="AE529" s="280" t="str">
        <f>IFERROR(VLOOKUP(A529,ورقة4!A$1:AZ$2000,51,0),"")</f>
        <v>م</v>
      </c>
      <c r="AF529" s="280" t="s">
        <v>2044</v>
      </c>
      <c r="AG529" s="280" t="s">
        <v>261</v>
      </c>
      <c r="AH529" s="280" t="s">
        <v>5190</v>
      </c>
      <c r="AI529" s="280" t="s">
        <v>240</v>
      </c>
      <c r="AJ529" s="279">
        <v>706862</v>
      </c>
      <c r="AP529" s="223"/>
      <c r="AQ529" s="224"/>
      <c r="AR529" s="224"/>
      <c r="AS529" s="224"/>
      <c r="AT529" s="224"/>
      <c r="AU529" s="227"/>
      <c r="AV529" s="224"/>
      <c r="AW529" s="224"/>
      <c r="AX529" s="224"/>
      <c r="AY529" s="224"/>
      <c r="AZ529" s="227"/>
      <c r="BA529" s="224"/>
      <c r="BB529" s="224"/>
      <c r="BC529" s="224"/>
      <c r="BD529" s="224"/>
      <c r="BE529" s="224"/>
      <c r="BF529" s="227"/>
      <c r="BG529" s="224"/>
      <c r="BH529" s="224"/>
      <c r="BI529" s="224"/>
      <c r="BJ529" s="224"/>
      <c r="BK529" s="224"/>
      <c r="BL529" s="224"/>
      <c r="BM529" s="224"/>
      <c r="BN529" s="224"/>
      <c r="BO529" s="224"/>
      <c r="BP529" s="224"/>
      <c r="BQ529" s="224"/>
      <c r="BR529" s="224"/>
      <c r="BS529" s="228"/>
      <c r="BT529" s="224"/>
      <c r="BU529" s="229"/>
      <c r="BV529" s="223"/>
      <c r="BW529" s="224"/>
      <c r="BX529" s="224"/>
      <c r="BY529" s="224"/>
      <c r="BZ529"/>
      <c r="CA529" s="229"/>
      <c r="CB529"/>
      <c r="CC529"/>
      <c r="CD529"/>
    </row>
    <row r="530" spans="1:82" ht="30" x14ac:dyDescent="0.25">
      <c r="A530" s="279">
        <v>706863</v>
      </c>
      <c r="B530" s="280" t="s">
        <v>1188</v>
      </c>
      <c r="C530" s="280" t="s">
        <v>1189</v>
      </c>
      <c r="D530" s="280" t="s">
        <v>1300</v>
      </c>
      <c r="E530" s="280" t="s">
        <v>184</v>
      </c>
      <c r="F530" s="289">
        <v>30700</v>
      </c>
      <c r="G530" s="280" t="s">
        <v>213</v>
      </c>
      <c r="H530" s="280" t="s">
        <v>1290</v>
      </c>
      <c r="I530" s="280" t="s">
        <v>262</v>
      </c>
      <c r="J530" s="280" t="s">
        <v>216</v>
      </c>
      <c r="K530" s="290">
        <v>2002</v>
      </c>
      <c r="L530" s="280" t="s">
        <v>213</v>
      </c>
      <c r="M530" s="280" t="s">
        <v>240</v>
      </c>
      <c r="N530" s="280" t="s">
        <v>240</v>
      </c>
      <c r="O530" s="280"/>
      <c r="P530" s="280"/>
      <c r="Q530" s="282">
        <v>0</v>
      </c>
      <c r="R530" s="290">
        <v>0</v>
      </c>
      <c r="S530" s="280" t="s">
        <v>4083</v>
      </c>
      <c r="T530" s="280" t="s">
        <v>4084</v>
      </c>
      <c r="U530" s="280" t="s">
        <v>2997</v>
      </c>
      <c r="V530" s="280" t="s">
        <v>2531</v>
      </c>
      <c r="W530" s="280" t="s">
        <v>240</v>
      </c>
      <c r="X530" s="280" t="s">
        <v>240</v>
      </c>
      <c r="Y530" s="280" t="s">
        <v>240</v>
      </c>
      <c r="Z530" s="280" t="s">
        <v>240</v>
      </c>
      <c r="AA530" s="280" t="s">
        <v>240</v>
      </c>
      <c r="AB530" s="280" t="s">
        <v>240</v>
      </c>
      <c r="AC530" s="280" t="s">
        <v>240</v>
      </c>
      <c r="AD530" s="280" t="s">
        <v>240</v>
      </c>
      <c r="AE530" s="280"/>
      <c r="AF530" s="280" t="s">
        <v>240</v>
      </c>
      <c r="AG530" s="280" t="s">
        <v>468</v>
      </c>
      <c r="AH530" s="280" t="s">
        <v>240</v>
      </c>
      <c r="AI530" s="280" t="s">
        <v>5194</v>
      </c>
      <c r="AJ530" s="279">
        <v>706863</v>
      </c>
      <c r="AP530" s="223"/>
      <c r="AQ530" s="224"/>
      <c r="AR530" s="224"/>
      <c r="AS530" s="224"/>
      <c r="AT530" s="224"/>
      <c r="AU530" s="227"/>
      <c r="AV530" s="224"/>
      <c r="AW530" s="224"/>
      <c r="AX530" s="224"/>
      <c r="AY530" s="224"/>
      <c r="AZ530" s="227"/>
      <c r="BA530" s="224"/>
      <c r="BB530" s="224"/>
      <c r="BC530" s="224"/>
      <c r="BD530" s="224"/>
      <c r="BE530" s="224"/>
      <c r="BF530" s="227"/>
      <c r="BG530" s="224"/>
      <c r="BH530" s="224"/>
      <c r="BI530" s="224"/>
      <c r="BJ530" s="224"/>
      <c r="BK530" s="224"/>
      <c r="BL530" s="224"/>
      <c r="BM530" s="224"/>
      <c r="BN530" s="224"/>
      <c r="BO530" s="224"/>
      <c r="BP530" s="224"/>
      <c r="BQ530" s="224"/>
      <c r="BR530" s="224"/>
      <c r="BS530" s="228"/>
      <c r="BT530" s="224"/>
      <c r="BU530" s="229"/>
      <c r="BV530" s="223"/>
      <c r="BW530" s="224"/>
      <c r="BX530" s="224"/>
      <c r="BY530" s="224"/>
      <c r="BZ530"/>
      <c r="CA530" s="229"/>
      <c r="CB530"/>
      <c r="CC530"/>
      <c r="CD530"/>
    </row>
    <row r="531" spans="1:82" ht="60" x14ac:dyDescent="0.25">
      <c r="A531" s="279">
        <v>706864</v>
      </c>
      <c r="B531" s="280" t="s">
        <v>664</v>
      </c>
      <c r="C531" s="280" t="s">
        <v>65</v>
      </c>
      <c r="D531" s="280" t="s">
        <v>1352</v>
      </c>
      <c r="E531" s="280" t="s">
        <v>184</v>
      </c>
      <c r="F531" s="281">
        <v>35805</v>
      </c>
      <c r="G531" s="280" t="s">
        <v>229</v>
      </c>
      <c r="H531" s="280" t="s">
        <v>1290</v>
      </c>
      <c r="I531" s="280" t="s">
        <v>261</v>
      </c>
      <c r="J531" s="280" t="s">
        <v>216</v>
      </c>
      <c r="K531" s="279">
        <v>2015</v>
      </c>
      <c r="L531" s="280" t="s">
        <v>229</v>
      </c>
      <c r="M531" s="280" t="s">
        <v>240</v>
      </c>
      <c r="N531" s="280" t="s">
        <v>240</v>
      </c>
      <c r="O531" s="280" t="str">
        <f>IFERROR(VLOOKUP(A531,'[1]معالجة التسجيل'!A$2:CW$514,101,0),"")</f>
        <v/>
      </c>
      <c r="P531" s="280"/>
      <c r="Q531" s="282">
        <v>0</v>
      </c>
      <c r="R531" s="288"/>
      <c r="S531" s="280" t="s">
        <v>3109</v>
      </c>
      <c r="T531" s="280" t="s">
        <v>3110</v>
      </c>
      <c r="U531" s="280" t="s">
        <v>3111</v>
      </c>
      <c r="V531" s="280" t="s">
        <v>2557</v>
      </c>
      <c r="W531" s="280" t="s">
        <v>240</v>
      </c>
      <c r="X531" s="280" t="s">
        <v>240</v>
      </c>
      <c r="Y531" s="280" t="s">
        <v>240</v>
      </c>
      <c r="Z531" s="280" t="s">
        <v>240</v>
      </c>
      <c r="AA531" s="280" t="s">
        <v>240</v>
      </c>
      <c r="AB531" s="280" t="s">
        <v>240</v>
      </c>
      <c r="AC531" s="280" t="s">
        <v>2044</v>
      </c>
      <c r="AD531" s="280" t="s">
        <v>240</v>
      </c>
      <c r="AE531" s="280" t="str">
        <f>IFERROR(VLOOKUP(A531,ورقة4!A$1:AZ$2000,51,0),"")</f>
        <v>م</v>
      </c>
      <c r="AF531" s="280" t="s">
        <v>2044</v>
      </c>
      <c r="AG531" s="280" t="s">
        <v>261</v>
      </c>
      <c r="AH531" s="280" t="s">
        <v>240</v>
      </c>
      <c r="AI531" s="280" t="s">
        <v>240</v>
      </c>
      <c r="AJ531" s="279">
        <v>706864</v>
      </c>
      <c r="AP531" s="223"/>
      <c r="AQ531" s="224"/>
      <c r="AR531" s="224"/>
      <c r="AS531" s="224"/>
      <c r="AT531" s="224"/>
      <c r="AU531" s="225"/>
      <c r="AV531" s="224"/>
      <c r="AW531" s="224"/>
      <c r="AX531" s="224"/>
      <c r="AY531" s="224"/>
      <c r="AZ531" s="226"/>
      <c r="BA531" s="224"/>
      <c r="BB531" s="224"/>
      <c r="BC531" s="224"/>
      <c r="BD531" s="224"/>
      <c r="BE531" s="224"/>
      <c r="BF531" s="227"/>
      <c r="BG531" s="224"/>
      <c r="BH531" s="224"/>
      <c r="BI531" s="224"/>
      <c r="BJ531" s="224"/>
      <c r="BK531" s="224"/>
      <c r="BL531" s="224"/>
      <c r="BM531" s="224"/>
      <c r="BN531" s="224"/>
      <c r="BO531" s="224"/>
      <c r="BP531" s="224"/>
      <c r="BQ531" s="224"/>
      <c r="BR531" s="224"/>
      <c r="BS531" s="228"/>
      <c r="BT531" s="224"/>
      <c r="BU531" s="229"/>
      <c r="BV531" s="223"/>
      <c r="BW531" s="224"/>
      <c r="BX531" s="224"/>
      <c r="BY531" s="224"/>
      <c r="BZ531"/>
      <c r="CA531" s="229"/>
      <c r="CB531"/>
      <c r="CC531"/>
      <c r="CD531"/>
    </row>
    <row r="532" spans="1:82" ht="45" x14ac:dyDescent="0.25">
      <c r="A532" s="279">
        <v>706865</v>
      </c>
      <c r="B532" s="280" t="s">
        <v>785</v>
      </c>
      <c r="C532" s="280" t="s">
        <v>116</v>
      </c>
      <c r="D532" s="280" t="s">
        <v>1657</v>
      </c>
      <c r="E532" s="280" t="s">
        <v>184</v>
      </c>
      <c r="F532" s="289">
        <v>32517</v>
      </c>
      <c r="G532" s="280" t="s">
        <v>213</v>
      </c>
      <c r="H532" s="280" t="s">
        <v>1290</v>
      </c>
      <c r="I532" s="280" t="s">
        <v>261</v>
      </c>
      <c r="J532" s="280" t="s">
        <v>216</v>
      </c>
      <c r="K532" s="290">
        <v>2006</v>
      </c>
      <c r="L532" s="280" t="s">
        <v>215</v>
      </c>
      <c r="M532" s="280" t="s">
        <v>240</v>
      </c>
      <c r="N532" s="280" t="s">
        <v>240</v>
      </c>
      <c r="O532" s="280" t="str">
        <f>IFERROR(VLOOKUP(A532,'[1]معالجة التسجيل'!A$2:CW$514,101,0),"")</f>
        <v/>
      </c>
      <c r="P532" s="280"/>
      <c r="Q532" s="282">
        <v>0</v>
      </c>
      <c r="R532" s="290">
        <v>0</v>
      </c>
      <c r="S532" s="280" t="s">
        <v>4085</v>
      </c>
      <c r="T532" s="280" t="s">
        <v>3706</v>
      </c>
      <c r="U532" s="280" t="s">
        <v>3648</v>
      </c>
      <c r="V532" s="280" t="s">
        <v>2531</v>
      </c>
      <c r="W532" s="280" t="s">
        <v>240</v>
      </c>
      <c r="X532" s="280" t="s">
        <v>240</v>
      </c>
      <c r="Y532" s="280" t="s">
        <v>240</v>
      </c>
      <c r="Z532" s="280" t="s">
        <v>240</v>
      </c>
      <c r="AA532" s="280" t="s">
        <v>240</v>
      </c>
      <c r="AB532" s="280" t="s">
        <v>240</v>
      </c>
      <c r="AC532" s="280" t="s">
        <v>240</v>
      </c>
      <c r="AD532" s="280" t="s">
        <v>240</v>
      </c>
      <c r="AE532" s="280" t="str">
        <f>IFERROR(VLOOKUP(A532,ورقة4!A$1:AZ$2000,51,0),"")</f>
        <v>م</v>
      </c>
      <c r="AF532" s="280" t="s">
        <v>240</v>
      </c>
      <c r="AG532" s="280" t="s">
        <v>261</v>
      </c>
      <c r="AH532" s="280" t="s">
        <v>5190</v>
      </c>
      <c r="AI532" s="280" t="s">
        <v>240</v>
      </c>
      <c r="AJ532" s="279">
        <v>706865</v>
      </c>
      <c r="AP532" s="223"/>
      <c r="AQ532" s="224"/>
      <c r="AR532" s="224"/>
      <c r="AS532" s="224"/>
      <c r="AT532" s="224"/>
      <c r="AU532" s="232"/>
      <c r="AV532" s="224"/>
      <c r="AW532" s="224"/>
      <c r="AX532" s="224"/>
      <c r="AY532" s="224"/>
      <c r="AZ532" s="232"/>
      <c r="BA532" s="224"/>
      <c r="BB532" s="224"/>
      <c r="BC532" s="224"/>
      <c r="BD532" s="224"/>
      <c r="BE532" s="224"/>
      <c r="BF532" s="227"/>
      <c r="BG532" s="224"/>
      <c r="BH532" s="224"/>
      <c r="BI532" s="224"/>
      <c r="BJ532" s="224"/>
      <c r="BK532" s="224"/>
      <c r="BL532" s="224"/>
      <c r="BM532" s="224"/>
      <c r="BN532" s="224"/>
      <c r="BO532" s="224"/>
      <c r="BP532" s="224"/>
      <c r="BQ532" s="224"/>
      <c r="BR532" s="224"/>
      <c r="BS532" s="228"/>
      <c r="BT532" s="224"/>
      <c r="BU532" s="229"/>
      <c r="BV532" s="223"/>
      <c r="BW532" s="224"/>
      <c r="BX532" s="224"/>
      <c r="BY532" s="224"/>
      <c r="BZ532"/>
      <c r="CA532" s="229"/>
      <c r="CB532"/>
      <c r="CC532"/>
      <c r="CD532"/>
    </row>
    <row r="533" spans="1:82" ht="15" x14ac:dyDescent="0.25">
      <c r="A533" s="279">
        <v>706866</v>
      </c>
      <c r="B533" s="280" t="s">
        <v>2078</v>
      </c>
      <c r="C533" s="280" t="s">
        <v>63</v>
      </c>
      <c r="D533" s="280" t="s">
        <v>240</v>
      </c>
      <c r="E533" s="280" t="s">
        <v>240</v>
      </c>
      <c r="F533" s="288"/>
      <c r="G533" s="280" t="s">
        <v>240</v>
      </c>
      <c r="H533" s="280" t="s">
        <v>240</v>
      </c>
      <c r="I533" s="280" t="s">
        <v>261</v>
      </c>
      <c r="J533" s="280" t="s">
        <v>240</v>
      </c>
      <c r="K533" s="288"/>
      <c r="L533" s="280" t="s">
        <v>240</v>
      </c>
      <c r="M533" s="280" t="s">
        <v>240</v>
      </c>
      <c r="N533" s="280" t="s">
        <v>240</v>
      </c>
      <c r="O533" s="280" t="str">
        <f>IFERROR(VLOOKUP(A533,'[1]معالجة التسجيل'!A$2:CW$514,101,0),"")</f>
        <v/>
      </c>
      <c r="P533" s="280"/>
      <c r="Q533" s="282">
        <v>0</v>
      </c>
      <c r="R533" s="282"/>
      <c r="S533" s="280" t="s">
        <v>240</v>
      </c>
      <c r="T533" s="280" t="s">
        <v>240</v>
      </c>
      <c r="U533" s="280" t="s">
        <v>240</v>
      </c>
      <c r="V533" s="280" t="s">
        <v>240</v>
      </c>
      <c r="W533" s="280" t="s">
        <v>240</v>
      </c>
      <c r="X533" s="280" t="s">
        <v>240</v>
      </c>
      <c r="Y533" s="280" t="s">
        <v>240</v>
      </c>
      <c r="Z533" s="280" t="s">
        <v>240</v>
      </c>
      <c r="AA533" s="280" t="s">
        <v>240</v>
      </c>
      <c r="AB533" s="280" t="s">
        <v>2044</v>
      </c>
      <c r="AC533" s="280" t="s">
        <v>2044</v>
      </c>
      <c r="AD533" s="280" t="s">
        <v>240</v>
      </c>
      <c r="AE533" s="280" t="str">
        <f>IFERROR(VLOOKUP(A533,ورقة4!A$1:AZ$2000,51,0),"")</f>
        <v>م</v>
      </c>
      <c r="AF533" s="280" t="s">
        <v>2044</v>
      </c>
      <c r="AG533" s="280" t="s">
        <v>261</v>
      </c>
      <c r="AH533" s="280" t="s">
        <v>240</v>
      </c>
      <c r="AI533" s="280" t="s">
        <v>240</v>
      </c>
      <c r="AJ533" s="279">
        <v>706866</v>
      </c>
      <c r="AP533" s="223"/>
      <c r="AQ533" s="224"/>
      <c r="AR533" s="224"/>
      <c r="AS533" s="224"/>
      <c r="AT533" s="224"/>
      <c r="AU533" s="227"/>
      <c r="AV533" s="224"/>
      <c r="AW533" s="224"/>
      <c r="AX533" s="224"/>
      <c r="AY533" s="224"/>
      <c r="AZ533" s="227"/>
      <c r="BA533" s="224"/>
      <c r="BB533" s="224"/>
      <c r="BC533" s="224"/>
      <c r="BD533" s="224"/>
      <c r="BE533" s="224"/>
      <c r="BF533" s="227"/>
      <c r="BG533" s="224"/>
      <c r="BH533" s="224"/>
      <c r="BI533" s="224"/>
      <c r="BJ533" s="224"/>
      <c r="BK533" s="224"/>
      <c r="BL533" s="224"/>
      <c r="BM533" s="224"/>
      <c r="BN533" s="224"/>
      <c r="BO533" s="224"/>
      <c r="BP533" s="224"/>
      <c r="BQ533" s="224"/>
      <c r="BR533" s="224"/>
      <c r="BS533" s="228"/>
      <c r="BT533" s="224"/>
      <c r="BU533" s="229"/>
      <c r="BV533" s="223"/>
      <c r="BW533" s="224"/>
      <c r="BX533" s="224"/>
      <c r="BY533" s="224"/>
      <c r="BZ533"/>
      <c r="CA533" s="229"/>
      <c r="CB533"/>
      <c r="CC533"/>
      <c r="CD533"/>
    </row>
    <row r="534" spans="1:82" ht="15" x14ac:dyDescent="0.25">
      <c r="A534" s="279">
        <v>706867</v>
      </c>
      <c r="B534" s="280" t="s">
        <v>786</v>
      </c>
      <c r="C534" s="280" t="s">
        <v>62</v>
      </c>
      <c r="D534" s="280" t="s">
        <v>1896</v>
      </c>
      <c r="E534" s="280" t="s">
        <v>240</v>
      </c>
      <c r="F534" s="288"/>
      <c r="G534" s="280" t="s">
        <v>240</v>
      </c>
      <c r="H534" s="280" t="s">
        <v>240</v>
      </c>
      <c r="I534" s="280" t="s">
        <v>261</v>
      </c>
      <c r="J534" s="280" t="s">
        <v>240</v>
      </c>
      <c r="K534" s="288"/>
      <c r="L534" s="280" t="s">
        <v>240</v>
      </c>
      <c r="M534" s="280" t="s">
        <v>240</v>
      </c>
      <c r="N534" s="280" t="s">
        <v>240</v>
      </c>
      <c r="O534" s="280" t="str">
        <f>IFERROR(VLOOKUP(A534,'[1]معالجة التسجيل'!A$2:CW$514,101,0),"")</f>
        <v/>
      </c>
      <c r="P534" s="280"/>
      <c r="Q534" s="282">
        <v>0</v>
      </c>
      <c r="R534" s="282"/>
      <c r="S534" s="280" t="s">
        <v>240</v>
      </c>
      <c r="T534" s="280" t="s">
        <v>240</v>
      </c>
      <c r="U534" s="280" t="s">
        <v>240</v>
      </c>
      <c r="V534" s="280" t="s">
        <v>240</v>
      </c>
      <c r="W534" s="280" t="s">
        <v>240</v>
      </c>
      <c r="X534" s="280" t="s">
        <v>240</v>
      </c>
      <c r="Y534" s="280" t="s">
        <v>240</v>
      </c>
      <c r="Z534" s="280" t="s">
        <v>240</v>
      </c>
      <c r="AA534" s="280" t="s">
        <v>2044</v>
      </c>
      <c r="AB534" s="280" t="s">
        <v>2044</v>
      </c>
      <c r="AC534" s="280" t="s">
        <v>2044</v>
      </c>
      <c r="AD534" s="280" t="s">
        <v>240</v>
      </c>
      <c r="AE534" s="280" t="str">
        <f>IFERROR(VLOOKUP(A534,ورقة4!A$1:AZ$2000,51,0),"")</f>
        <v>م</v>
      </c>
      <c r="AF534" s="280" t="s">
        <v>2044</v>
      </c>
      <c r="AG534" s="280" t="s">
        <v>261</v>
      </c>
      <c r="AH534" s="280" t="s">
        <v>5190</v>
      </c>
      <c r="AI534" s="280" t="s">
        <v>240</v>
      </c>
      <c r="AJ534" s="279">
        <v>706867</v>
      </c>
      <c r="AP534" s="223"/>
      <c r="AQ534" s="224"/>
      <c r="AR534" s="224"/>
      <c r="AS534" s="224"/>
      <c r="AT534" s="224"/>
      <c r="AU534" s="227"/>
      <c r="AV534" s="224"/>
      <c r="AW534" s="224"/>
      <c r="AX534" s="224"/>
      <c r="AY534" s="224"/>
      <c r="AZ534" s="227"/>
      <c r="BA534" s="224"/>
      <c r="BB534" s="224"/>
      <c r="BC534" s="224"/>
      <c r="BD534" s="224"/>
      <c r="BE534" s="224"/>
      <c r="BF534" s="227"/>
      <c r="BG534" s="224"/>
      <c r="BH534" s="224"/>
      <c r="BI534" s="224"/>
      <c r="BJ534" s="224"/>
      <c r="BK534" s="224"/>
      <c r="BL534" s="224"/>
      <c r="BM534" s="224"/>
      <c r="BN534" s="224"/>
      <c r="BO534" s="224"/>
      <c r="BP534" s="224"/>
      <c r="BQ534" s="224"/>
      <c r="BR534" s="224"/>
      <c r="BS534" s="228"/>
      <c r="BT534" s="224"/>
      <c r="BU534" s="229"/>
      <c r="BV534" s="223"/>
      <c r="BW534" s="224"/>
      <c r="BX534" s="224"/>
      <c r="BY534" s="224"/>
      <c r="BZ534"/>
      <c r="CA534" s="229"/>
      <c r="CB534"/>
      <c r="CC534"/>
      <c r="CD534"/>
    </row>
    <row r="535" spans="1:82" ht="30" x14ac:dyDescent="0.25">
      <c r="A535" s="279">
        <v>706868</v>
      </c>
      <c r="B535" s="280" t="s">
        <v>1190</v>
      </c>
      <c r="C535" s="280" t="s">
        <v>128</v>
      </c>
      <c r="D535" s="280" t="s">
        <v>1897</v>
      </c>
      <c r="E535" s="280" t="s">
        <v>240</v>
      </c>
      <c r="F535" s="282"/>
      <c r="G535" s="280" t="s">
        <v>240</v>
      </c>
      <c r="H535" s="280" t="s">
        <v>240</v>
      </c>
      <c r="I535" s="280" t="s">
        <v>261</v>
      </c>
      <c r="J535" s="280" t="s">
        <v>240</v>
      </c>
      <c r="K535" s="282"/>
      <c r="L535" s="280" t="s">
        <v>240</v>
      </c>
      <c r="M535" s="280" t="s">
        <v>240</v>
      </c>
      <c r="N535" s="280" t="s">
        <v>240</v>
      </c>
      <c r="O535" s="280" t="str">
        <f>IFERROR(VLOOKUP(A535,'[1]معالجة التسجيل'!A$2:CW$514,101,0),"")</f>
        <v/>
      </c>
      <c r="P535" s="280"/>
      <c r="Q535" s="282">
        <v>0</v>
      </c>
      <c r="R535" s="282"/>
      <c r="S535" s="280" t="s">
        <v>240</v>
      </c>
      <c r="T535" s="280" t="s">
        <v>240</v>
      </c>
      <c r="U535" s="280" t="s">
        <v>240</v>
      </c>
      <c r="V535" s="280" t="s">
        <v>240</v>
      </c>
      <c r="W535" s="280" t="s">
        <v>240</v>
      </c>
      <c r="X535" s="280" t="s">
        <v>240</v>
      </c>
      <c r="Y535" s="280" t="s">
        <v>240</v>
      </c>
      <c r="Z535" s="280" t="s">
        <v>240</v>
      </c>
      <c r="AA535" s="280" t="s">
        <v>2044</v>
      </c>
      <c r="AB535" s="280" t="s">
        <v>2044</v>
      </c>
      <c r="AC535" s="280" t="s">
        <v>2044</v>
      </c>
      <c r="AD535" s="280" t="s">
        <v>240</v>
      </c>
      <c r="AE535" s="280" t="str">
        <f>IFERROR(VLOOKUP(A535,ورقة4!A$1:AZ$2000,51,0),"")</f>
        <v>م</v>
      </c>
      <c r="AF535" s="280" t="s">
        <v>2044</v>
      </c>
      <c r="AG535" s="280" t="s">
        <v>261</v>
      </c>
      <c r="AH535" s="280" t="s">
        <v>5190</v>
      </c>
      <c r="AI535" s="280" t="s">
        <v>240</v>
      </c>
      <c r="AJ535" s="279">
        <v>706868</v>
      </c>
      <c r="AP535" s="223"/>
      <c r="AQ535" s="224"/>
      <c r="AR535" s="224"/>
      <c r="AS535" s="224"/>
      <c r="AT535" s="224"/>
      <c r="AU535" s="227"/>
      <c r="AV535" s="224"/>
      <c r="AW535" s="224"/>
      <c r="AX535" s="224"/>
      <c r="AY535" s="224"/>
      <c r="AZ535" s="227"/>
      <c r="BA535" s="224"/>
      <c r="BB535" s="224"/>
      <c r="BC535" s="224"/>
      <c r="BD535" s="224"/>
      <c r="BE535" s="224"/>
      <c r="BF535" s="227"/>
      <c r="BG535" s="224"/>
      <c r="BH535" s="224"/>
      <c r="BI535" s="224"/>
      <c r="BJ535" s="224"/>
      <c r="BK535" s="224"/>
      <c r="BL535" s="224"/>
      <c r="BM535" s="224"/>
      <c r="BN535" s="224"/>
      <c r="BO535" s="224"/>
      <c r="BP535" s="224"/>
      <c r="BQ535" s="224"/>
      <c r="BR535" s="224"/>
      <c r="BS535" s="228"/>
      <c r="BT535" s="224"/>
      <c r="BU535" s="229"/>
      <c r="BV535" s="223"/>
      <c r="BW535" s="224"/>
      <c r="BX535" s="224"/>
      <c r="BY535" s="224"/>
      <c r="BZ535"/>
      <c r="CA535" s="229"/>
      <c r="CB535"/>
      <c r="CC535"/>
      <c r="CD535"/>
    </row>
    <row r="536" spans="1:82" ht="45" x14ac:dyDescent="0.25">
      <c r="A536" s="279">
        <v>706869</v>
      </c>
      <c r="B536" s="280" t="s">
        <v>1191</v>
      </c>
      <c r="C536" s="280" t="s">
        <v>428</v>
      </c>
      <c r="D536" s="280" t="s">
        <v>1646</v>
      </c>
      <c r="E536" s="280" t="s">
        <v>184</v>
      </c>
      <c r="F536" s="281">
        <v>30372</v>
      </c>
      <c r="G536" s="280" t="s">
        <v>223</v>
      </c>
      <c r="H536" s="280" t="s">
        <v>1290</v>
      </c>
      <c r="I536" s="280" t="s">
        <v>468</v>
      </c>
      <c r="J536" s="280" t="s">
        <v>214</v>
      </c>
      <c r="K536" s="279">
        <v>2006</v>
      </c>
      <c r="L536" s="280" t="s">
        <v>223</v>
      </c>
      <c r="M536" s="280" t="s">
        <v>240</v>
      </c>
      <c r="N536" s="280" t="s">
        <v>240</v>
      </c>
      <c r="O536" s="280"/>
      <c r="P536" s="280"/>
      <c r="Q536" s="282">
        <v>0</v>
      </c>
      <c r="R536" s="290">
        <v>0</v>
      </c>
      <c r="S536" s="280" t="s">
        <v>3250</v>
      </c>
      <c r="T536" s="280" t="s">
        <v>3251</v>
      </c>
      <c r="U536" s="280" t="s">
        <v>3252</v>
      </c>
      <c r="V536" s="280" t="s">
        <v>2539</v>
      </c>
      <c r="W536" s="280" t="s">
        <v>240</v>
      </c>
      <c r="X536" s="280" t="s">
        <v>240</v>
      </c>
      <c r="Y536" s="280" t="s">
        <v>240</v>
      </c>
      <c r="Z536" s="280" t="s">
        <v>240</v>
      </c>
      <c r="AA536" s="280" t="s">
        <v>240</v>
      </c>
      <c r="AB536" s="280" t="s">
        <v>240</v>
      </c>
      <c r="AC536" s="280" t="s">
        <v>240</v>
      </c>
      <c r="AD536" s="280" t="s">
        <v>240</v>
      </c>
      <c r="AE536" s="280"/>
      <c r="AF536" s="280" t="s">
        <v>240</v>
      </c>
      <c r="AG536" s="280" t="s">
        <v>263</v>
      </c>
      <c r="AH536" s="280" t="s">
        <v>240</v>
      </c>
      <c r="AI536" s="280" t="s">
        <v>240</v>
      </c>
      <c r="AJ536" s="279">
        <v>706869</v>
      </c>
      <c r="AP536" s="223"/>
      <c r="AQ536" s="224"/>
      <c r="AR536" s="224"/>
      <c r="AS536" s="224"/>
      <c r="AT536" s="224"/>
      <c r="AU536" s="227"/>
      <c r="AV536" s="224"/>
      <c r="AW536" s="224"/>
      <c r="AX536" s="224"/>
      <c r="AY536" s="224"/>
      <c r="AZ536" s="227"/>
      <c r="BA536" s="224"/>
      <c r="BB536" s="224"/>
      <c r="BC536" s="224"/>
      <c r="BD536" s="224"/>
      <c r="BE536" s="224"/>
      <c r="BF536" s="227"/>
      <c r="BG536" s="224"/>
      <c r="BH536" s="224"/>
      <c r="BI536" s="224"/>
      <c r="BJ536" s="224"/>
      <c r="BK536" s="224"/>
      <c r="BL536" s="224"/>
      <c r="BM536" s="224"/>
      <c r="BN536" s="224"/>
      <c r="BO536" s="224"/>
      <c r="BP536" s="224"/>
      <c r="BQ536" s="224"/>
      <c r="BR536" s="224"/>
      <c r="BS536" s="228"/>
      <c r="BT536" s="224"/>
      <c r="BU536" s="229"/>
      <c r="BV536" s="223"/>
      <c r="BW536" s="224"/>
      <c r="BX536" s="224"/>
      <c r="BY536" s="224"/>
      <c r="BZ536"/>
      <c r="CA536" s="229"/>
      <c r="CB536"/>
      <c r="CC536"/>
      <c r="CD536"/>
    </row>
    <row r="537" spans="1:82" ht="15" x14ac:dyDescent="0.25">
      <c r="A537" s="279">
        <v>706870</v>
      </c>
      <c r="B537" s="280" t="s">
        <v>1192</v>
      </c>
      <c r="C537" s="280" t="s">
        <v>534</v>
      </c>
      <c r="D537" s="280" t="s">
        <v>1382</v>
      </c>
      <c r="E537" s="280" t="s">
        <v>240</v>
      </c>
      <c r="F537" s="288"/>
      <c r="G537" s="280" t="s">
        <v>240</v>
      </c>
      <c r="H537" s="280" t="s">
        <v>240</v>
      </c>
      <c r="I537" s="280" t="s">
        <v>261</v>
      </c>
      <c r="J537" s="280" t="s">
        <v>240</v>
      </c>
      <c r="K537" s="288"/>
      <c r="L537" s="280" t="s">
        <v>240</v>
      </c>
      <c r="M537" s="280" t="s">
        <v>240</v>
      </c>
      <c r="N537" s="280" t="s">
        <v>240</v>
      </c>
      <c r="O537" s="280" t="str">
        <f>IFERROR(VLOOKUP(A537,'[1]معالجة التسجيل'!A$2:CW$514,101,0),"")</f>
        <v/>
      </c>
      <c r="P537" s="280"/>
      <c r="Q537" s="282">
        <v>0</v>
      </c>
      <c r="R537" s="288"/>
      <c r="S537" s="280" t="s">
        <v>240</v>
      </c>
      <c r="T537" s="280" t="s">
        <v>240</v>
      </c>
      <c r="U537" s="280" t="s">
        <v>240</v>
      </c>
      <c r="V537" s="280" t="s">
        <v>240</v>
      </c>
      <c r="W537" s="280" t="s">
        <v>240</v>
      </c>
      <c r="X537" s="280" t="s">
        <v>240</v>
      </c>
      <c r="Y537" s="280" t="s">
        <v>240</v>
      </c>
      <c r="Z537" s="280" t="s">
        <v>240</v>
      </c>
      <c r="AA537" s="280" t="s">
        <v>2044</v>
      </c>
      <c r="AB537" s="280" t="s">
        <v>2044</v>
      </c>
      <c r="AC537" s="280" t="s">
        <v>2044</v>
      </c>
      <c r="AD537" s="280" t="s">
        <v>240</v>
      </c>
      <c r="AE537" s="280" t="str">
        <f>IFERROR(VLOOKUP(A537,ورقة4!A$1:AZ$2000,51,0),"")</f>
        <v>م</v>
      </c>
      <c r="AF537" s="280" t="s">
        <v>2044</v>
      </c>
      <c r="AG537" s="280" t="s">
        <v>261</v>
      </c>
      <c r="AH537" s="280" t="s">
        <v>5190</v>
      </c>
      <c r="AI537" s="280" t="s">
        <v>240</v>
      </c>
      <c r="AJ537" s="279">
        <v>706870</v>
      </c>
      <c r="AP537" s="223"/>
      <c r="AQ537" s="224"/>
      <c r="AR537" s="224"/>
      <c r="AS537" s="224"/>
      <c r="AT537" s="224"/>
      <c r="AU537" s="225"/>
      <c r="AV537" s="224"/>
      <c r="AW537" s="224"/>
      <c r="AX537" s="224"/>
      <c r="AY537" s="224"/>
      <c r="AZ537" s="226"/>
      <c r="BA537" s="224"/>
      <c r="BB537" s="219"/>
      <c r="BC537" s="219"/>
      <c r="BD537" s="224"/>
      <c r="BE537" s="224"/>
      <c r="BF537" s="227"/>
      <c r="BG537" s="223"/>
      <c r="BH537" s="224"/>
      <c r="BI537" s="224"/>
      <c r="BJ537" s="224"/>
      <c r="BK537" s="224"/>
      <c r="BL537" s="223"/>
      <c r="BM537" s="224"/>
      <c r="BN537" s="223"/>
      <c r="BO537" s="223"/>
      <c r="BP537" s="223"/>
      <c r="BQ537" s="223"/>
      <c r="BR537" s="223"/>
      <c r="BS537" s="224"/>
      <c r="BT537" s="219"/>
      <c r="BU537" s="229"/>
      <c r="BV537" s="219"/>
      <c r="BW537" s="219"/>
      <c r="BX537" s="224"/>
      <c r="BY537" s="224"/>
      <c r="BZ537" s="230"/>
      <c r="CA537" s="229"/>
      <c r="CB537" s="230"/>
      <c r="CC537" s="230"/>
      <c r="CD537" s="230"/>
    </row>
    <row r="538" spans="1:82" ht="30" x14ac:dyDescent="0.25">
      <c r="A538" s="279">
        <v>706871</v>
      </c>
      <c r="B538" s="280" t="s">
        <v>525</v>
      </c>
      <c r="C538" s="280" t="s">
        <v>347</v>
      </c>
      <c r="D538" s="280" t="s">
        <v>1647</v>
      </c>
      <c r="E538" s="280" t="s">
        <v>184</v>
      </c>
      <c r="F538" s="289">
        <v>32362</v>
      </c>
      <c r="G538" s="280" t="s">
        <v>213</v>
      </c>
      <c r="H538" s="280" t="s">
        <v>1290</v>
      </c>
      <c r="I538" s="280" t="s">
        <v>261</v>
      </c>
      <c r="J538" s="280" t="s">
        <v>216</v>
      </c>
      <c r="K538" s="290">
        <v>2007</v>
      </c>
      <c r="L538" s="280" t="s">
        <v>213</v>
      </c>
      <c r="M538" s="280" t="s">
        <v>240</v>
      </c>
      <c r="N538" s="280" t="s">
        <v>240</v>
      </c>
      <c r="O538" s="280" t="str">
        <f>IFERROR(VLOOKUP(A538,'[1]معالجة التسجيل'!A$2:CW$514,101,0),"")</f>
        <v/>
      </c>
      <c r="P538" s="280"/>
      <c r="Q538" s="282">
        <v>0</v>
      </c>
      <c r="R538" s="282"/>
      <c r="S538" s="280" t="s">
        <v>2872</v>
      </c>
      <c r="T538" s="280" t="s">
        <v>2873</v>
      </c>
      <c r="U538" s="280" t="s">
        <v>2874</v>
      </c>
      <c r="V538" s="280" t="s">
        <v>2413</v>
      </c>
      <c r="W538" s="280" t="s">
        <v>240</v>
      </c>
      <c r="X538" s="280" t="s">
        <v>240</v>
      </c>
      <c r="Y538" s="280" t="s">
        <v>240</v>
      </c>
      <c r="Z538" s="280" t="s">
        <v>240</v>
      </c>
      <c r="AA538" s="280" t="s">
        <v>240</v>
      </c>
      <c r="AB538" s="280" t="s">
        <v>240</v>
      </c>
      <c r="AC538" s="280" t="s">
        <v>2044</v>
      </c>
      <c r="AD538" s="280" t="s">
        <v>240</v>
      </c>
      <c r="AE538" s="280" t="str">
        <f>IFERROR(VLOOKUP(A538,ورقة4!A$1:AZ$2000,51,0),"")</f>
        <v>م</v>
      </c>
      <c r="AF538" s="280" t="s">
        <v>2044</v>
      </c>
      <c r="AG538" s="280" t="s">
        <v>261</v>
      </c>
      <c r="AH538" s="280" t="s">
        <v>240</v>
      </c>
      <c r="AI538" s="280" t="s">
        <v>240</v>
      </c>
      <c r="AJ538" s="279">
        <v>706871</v>
      </c>
      <c r="AP538" s="223"/>
      <c r="AQ538" s="224"/>
      <c r="AR538" s="224"/>
      <c r="AS538" s="224"/>
      <c r="AT538" s="224"/>
      <c r="AU538" s="225"/>
      <c r="AV538" s="224"/>
      <c r="AW538" s="224"/>
      <c r="AX538" s="224"/>
      <c r="AY538" s="224"/>
      <c r="AZ538" s="226"/>
      <c r="BA538" s="224"/>
      <c r="BB538" s="219"/>
      <c r="BC538" s="219"/>
      <c r="BD538" s="224"/>
      <c r="BE538" s="224"/>
      <c r="BF538" s="227"/>
      <c r="BG538" s="232"/>
      <c r="BH538" s="224"/>
      <c r="BI538" s="224"/>
      <c r="BJ538" s="224"/>
      <c r="BK538" s="224"/>
      <c r="BL538" s="223"/>
      <c r="BM538" s="224"/>
      <c r="BN538" s="223"/>
      <c r="BO538" s="223"/>
      <c r="BP538" s="223"/>
      <c r="BQ538" s="223"/>
      <c r="BR538" s="223"/>
      <c r="BS538" s="224"/>
      <c r="BT538" s="219"/>
      <c r="BU538" s="229"/>
      <c r="BV538" s="219"/>
      <c r="BW538" s="219"/>
      <c r="BX538" s="224"/>
      <c r="BY538" s="224"/>
      <c r="BZ538" s="230"/>
      <c r="CA538" s="229"/>
      <c r="CB538" s="230"/>
      <c r="CC538" s="230"/>
      <c r="CD538" s="230"/>
    </row>
    <row r="539" spans="1:82" ht="30" x14ac:dyDescent="0.25">
      <c r="A539" s="279">
        <v>706872</v>
      </c>
      <c r="B539" s="280" t="s">
        <v>1193</v>
      </c>
      <c r="C539" s="280" t="s">
        <v>170</v>
      </c>
      <c r="D539" s="280" t="s">
        <v>1404</v>
      </c>
      <c r="E539" s="280" t="s">
        <v>184</v>
      </c>
      <c r="F539" s="281">
        <v>29619</v>
      </c>
      <c r="G539" s="280" t="s">
        <v>213</v>
      </c>
      <c r="H539" s="280" t="s">
        <v>1290</v>
      </c>
      <c r="I539" s="280" t="s">
        <v>468</v>
      </c>
      <c r="J539" s="280" t="s">
        <v>216</v>
      </c>
      <c r="K539" s="279">
        <v>2000</v>
      </c>
      <c r="L539" s="280" t="s">
        <v>225</v>
      </c>
      <c r="M539" s="280" t="s">
        <v>240</v>
      </c>
      <c r="N539" s="280" t="s">
        <v>240</v>
      </c>
      <c r="O539" s="280"/>
      <c r="P539" s="280"/>
      <c r="Q539" s="282">
        <v>0</v>
      </c>
      <c r="R539" s="290">
        <v>0</v>
      </c>
      <c r="S539" s="280" t="s">
        <v>4086</v>
      </c>
      <c r="T539" s="280" t="s">
        <v>4087</v>
      </c>
      <c r="U539" s="280" t="s">
        <v>3556</v>
      </c>
      <c r="V539" s="280" t="s">
        <v>2672</v>
      </c>
      <c r="W539" s="280" t="s">
        <v>240</v>
      </c>
      <c r="X539" s="280" t="s">
        <v>240</v>
      </c>
      <c r="Y539" s="280" t="s">
        <v>240</v>
      </c>
      <c r="Z539" s="280" t="s">
        <v>240</v>
      </c>
      <c r="AA539" s="280" t="s">
        <v>240</v>
      </c>
      <c r="AB539" s="280" t="s">
        <v>240</v>
      </c>
      <c r="AC539" s="280" t="s">
        <v>240</v>
      </c>
      <c r="AD539" s="280" t="s">
        <v>240</v>
      </c>
      <c r="AE539" s="280"/>
      <c r="AF539" s="280" t="s">
        <v>240</v>
      </c>
      <c r="AG539" s="280" t="s">
        <v>239</v>
      </c>
      <c r="AH539" s="280" t="s">
        <v>240</v>
      </c>
      <c r="AI539" s="280" t="s">
        <v>5192</v>
      </c>
      <c r="AJ539" s="279">
        <v>706872</v>
      </c>
      <c r="AP539" s="223"/>
      <c r="AQ539" s="224"/>
      <c r="AR539" s="224"/>
      <c r="AS539" s="224"/>
      <c r="AT539" s="224"/>
      <c r="AU539" s="232"/>
      <c r="AV539" s="224"/>
      <c r="AW539" s="224"/>
      <c r="AX539" s="224"/>
      <c r="AY539" s="224"/>
      <c r="AZ539" s="232"/>
      <c r="BA539" s="224"/>
      <c r="BB539" s="224"/>
      <c r="BC539" s="224"/>
      <c r="BD539" s="224"/>
      <c r="BE539" s="224"/>
      <c r="BF539" s="227"/>
      <c r="BG539" s="224"/>
      <c r="BH539" s="224"/>
      <c r="BI539" s="224"/>
      <c r="BJ539" s="224"/>
      <c r="BK539" s="224"/>
      <c r="BL539" s="224"/>
      <c r="BM539" s="224"/>
      <c r="BN539" s="224"/>
      <c r="BO539" s="224"/>
      <c r="BP539" s="224"/>
      <c r="BQ539" s="224"/>
      <c r="BR539" s="224"/>
      <c r="BS539" s="228"/>
      <c r="BT539" s="224"/>
      <c r="BU539" s="229"/>
      <c r="BV539" s="223"/>
      <c r="BW539" s="224"/>
      <c r="BX539" s="224"/>
      <c r="BY539" s="224"/>
      <c r="BZ539"/>
      <c r="CA539" s="229"/>
      <c r="CB539"/>
      <c r="CC539"/>
      <c r="CD539"/>
    </row>
    <row r="540" spans="1:82" ht="15" x14ac:dyDescent="0.25">
      <c r="A540" s="279">
        <v>706873</v>
      </c>
      <c r="B540" s="280" t="s">
        <v>850</v>
      </c>
      <c r="C540" s="280" t="s">
        <v>65</v>
      </c>
      <c r="D540" s="280" t="s">
        <v>1870</v>
      </c>
      <c r="E540" s="280" t="s">
        <v>240</v>
      </c>
      <c r="F540" s="282"/>
      <c r="G540" s="280" t="s">
        <v>240</v>
      </c>
      <c r="H540" s="280" t="s">
        <v>240</v>
      </c>
      <c r="I540" s="280" t="s">
        <v>261</v>
      </c>
      <c r="J540" s="280" t="s">
        <v>240</v>
      </c>
      <c r="K540" s="282"/>
      <c r="L540" s="280" t="s">
        <v>240</v>
      </c>
      <c r="M540" s="280" t="s">
        <v>240</v>
      </c>
      <c r="N540" s="280" t="s">
        <v>240</v>
      </c>
      <c r="O540" s="280" t="str">
        <f>IFERROR(VLOOKUP(A540,'[1]معالجة التسجيل'!A$2:CW$514,101,0),"")</f>
        <v/>
      </c>
      <c r="P540" s="280"/>
      <c r="Q540" s="282">
        <v>0</v>
      </c>
      <c r="R540" s="282"/>
      <c r="S540" s="280" t="s">
        <v>240</v>
      </c>
      <c r="T540" s="280" t="s">
        <v>240</v>
      </c>
      <c r="U540" s="280" t="s">
        <v>240</v>
      </c>
      <c r="V540" s="280" t="s">
        <v>240</v>
      </c>
      <c r="W540" s="280" t="s">
        <v>240</v>
      </c>
      <c r="X540" s="280" t="s">
        <v>240</v>
      </c>
      <c r="Y540" s="280" t="s">
        <v>240</v>
      </c>
      <c r="Z540" s="280" t="s">
        <v>240</v>
      </c>
      <c r="AA540" s="280" t="s">
        <v>2044</v>
      </c>
      <c r="AB540" s="280" t="s">
        <v>2044</v>
      </c>
      <c r="AC540" s="280" t="s">
        <v>2044</v>
      </c>
      <c r="AD540" s="280" t="s">
        <v>240</v>
      </c>
      <c r="AE540" s="280" t="str">
        <f>IFERROR(VLOOKUP(A540,ورقة4!A$1:AZ$2000,51,0),"")</f>
        <v>م</v>
      </c>
      <c r="AF540" s="280" t="s">
        <v>2044</v>
      </c>
      <c r="AG540" s="280" t="s">
        <v>261</v>
      </c>
      <c r="AH540" s="280" t="s">
        <v>5190</v>
      </c>
      <c r="AI540" s="280" t="s">
        <v>240</v>
      </c>
      <c r="AJ540" s="279">
        <v>706873</v>
      </c>
      <c r="AP540" s="223"/>
      <c r="AQ540" s="224"/>
      <c r="AR540" s="224"/>
      <c r="AS540" s="224"/>
      <c r="AT540" s="224"/>
      <c r="AU540" s="225"/>
      <c r="AV540" s="224"/>
      <c r="AW540" s="224"/>
      <c r="AX540" s="224"/>
      <c r="AY540" s="224"/>
      <c r="AZ540" s="226"/>
      <c r="BA540" s="224"/>
      <c r="BB540" s="219"/>
      <c r="BC540" s="219"/>
      <c r="BD540" s="224"/>
      <c r="BE540" s="224"/>
      <c r="BF540" s="227"/>
      <c r="BG540" s="223"/>
      <c r="BH540" s="224"/>
      <c r="BI540" s="224"/>
      <c r="BJ540" s="224"/>
      <c r="BK540" s="224"/>
      <c r="BL540" s="223"/>
      <c r="BM540" s="224"/>
      <c r="BN540" s="223"/>
      <c r="BO540" s="223"/>
      <c r="BP540" s="223"/>
      <c r="BQ540" s="223"/>
      <c r="BR540" s="223"/>
      <c r="BS540" s="224"/>
      <c r="BT540" s="219"/>
      <c r="BU540" s="229"/>
      <c r="BV540" s="219"/>
      <c r="BW540" s="219"/>
      <c r="BX540" s="224"/>
      <c r="BY540" s="224"/>
      <c r="BZ540" s="230"/>
      <c r="CA540" s="229"/>
      <c r="CB540" s="230"/>
      <c r="CC540" s="230"/>
      <c r="CD540" s="230"/>
    </row>
    <row r="541" spans="1:82" ht="15" x14ac:dyDescent="0.25">
      <c r="A541" s="279">
        <v>706874</v>
      </c>
      <c r="B541" s="280" t="s">
        <v>1194</v>
      </c>
      <c r="C541" s="280" t="s">
        <v>294</v>
      </c>
      <c r="D541" s="280" t="s">
        <v>1899</v>
      </c>
      <c r="E541" s="280" t="s">
        <v>240</v>
      </c>
      <c r="F541" s="282"/>
      <c r="G541" s="280" t="s">
        <v>240</v>
      </c>
      <c r="H541" s="280" t="s">
        <v>240</v>
      </c>
      <c r="I541" s="280" t="s">
        <v>261</v>
      </c>
      <c r="J541" s="280" t="s">
        <v>240</v>
      </c>
      <c r="K541" s="282"/>
      <c r="L541" s="280" t="s">
        <v>240</v>
      </c>
      <c r="M541" s="280" t="s">
        <v>240</v>
      </c>
      <c r="N541" s="280" t="s">
        <v>240</v>
      </c>
      <c r="O541" s="280" t="str">
        <f>IFERROR(VLOOKUP(A541,'[1]معالجة التسجيل'!A$2:CW$514,101,0),"")</f>
        <v/>
      </c>
      <c r="P541" s="280"/>
      <c r="Q541" s="282">
        <v>0</v>
      </c>
      <c r="R541" s="282"/>
      <c r="S541" s="280" t="s">
        <v>240</v>
      </c>
      <c r="T541" s="280" t="s">
        <v>240</v>
      </c>
      <c r="U541" s="280" t="s">
        <v>240</v>
      </c>
      <c r="V541" s="280" t="s">
        <v>240</v>
      </c>
      <c r="W541" s="280" t="s">
        <v>240</v>
      </c>
      <c r="X541" s="280" t="s">
        <v>240</v>
      </c>
      <c r="Y541" s="280" t="s">
        <v>240</v>
      </c>
      <c r="Z541" s="280" t="s">
        <v>240</v>
      </c>
      <c r="AA541" s="280" t="s">
        <v>2044</v>
      </c>
      <c r="AB541" s="280" t="s">
        <v>2044</v>
      </c>
      <c r="AC541" s="280" t="s">
        <v>2044</v>
      </c>
      <c r="AD541" s="280" t="s">
        <v>240</v>
      </c>
      <c r="AE541" s="280" t="str">
        <f>IFERROR(VLOOKUP(A541,ورقة4!A$1:AZ$2000,51,0),"")</f>
        <v>م</v>
      </c>
      <c r="AF541" s="280" t="s">
        <v>2044</v>
      </c>
      <c r="AG541" s="280" t="s">
        <v>261</v>
      </c>
      <c r="AH541" s="280" t="s">
        <v>5190</v>
      </c>
      <c r="AI541" s="280" t="s">
        <v>240</v>
      </c>
      <c r="AJ541" s="279">
        <v>706874</v>
      </c>
      <c r="AP541" s="223"/>
      <c r="AQ541" s="224"/>
      <c r="AR541" s="224"/>
      <c r="AS541" s="224"/>
      <c r="AT541" s="224"/>
      <c r="AU541" s="232"/>
      <c r="AV541" s="224"/>
      <c r="AW541" s="224"/>
      <c r="AX541" s="224"/>
      <c r="AY541" s="224"/>
      <c r="AZ541" s="232"/>
      <c r="BA541" s="224"/>
      <c r="BB541" s="224"/>
      <c r="BC541" s="224"/>
      <c r="BD541" s="224"/>
      <c r="BE541" s="224"/>
      <c r="BF541" s="227"/>
      <c r="BG541" s="224"/>
      <c r="BH541" s="224"/>
      <c r="BI541" s="224"/>
      <c r="BJ541" s="224"/>
      <c r="BK541" s="224"/>
      <c r="BL541" s="224"/>
      <c r="BM541" s="224"/>
      <c r="BN541" s="224"/>
      <c r="BO541" s="224"/>
      <c r="BP541" s="224"/>
      <c r="BQ541" s="224"/>
      <c r="BR541" s="224"/>
      <c r="BS541" s="228"/>
      <c r="BT541" s="224"/>
      <c r="BU541" s="229"/>
      <c r="BV541" s="223"/>
      <c r="BW541" s="224"/>
      <c r="BX541" s="224"/>
      <c r="BY541" s="224"/>
      <c r="BZ541"/>
      <c r="CA541" s="229"/>
      <c r="CB541"/>
      <c r="CC541"/>
      <c r="CD541"/>
    </row>
    <row r="542" spans="1:82" ht="45" x14ac:dyDescent="0.25">
      <c r="A542" s="279">
        <v>706875</v>
      </c>
      <c r="B542" s="280" t="s">
        <v>1195</v>
      </c>
      <c r="C542" s="280" t="s">
        <v>274</v>
      </c>
      <c r="D542" s="280" t="s">
        <v>345</v>
      </c>
      <c r="E542" s="280" t="s">
        <v>184</v>
      </c>
      <c r="F542" s="281">
        <v>35218</v>
      </c>
      <c r="G542" s="280" t="s">
        <v>1370</v>
      </c>
      <c r="H542" s="280" t="s">
        <v>1290</v>
      </c>
      <c r="I542" s="280" t="s">
        <v>261</v>
      </c>
      <c r="J542" s="280" t="s">
        <v>216</v>
      </c>
      <c r="K542" s="279">
        <v>2014</v>
      </c>
      <c r="L542" s="280" t="s">
        <v>229</v>
      </c>
      <c r="M542" s="280" t="s">
        <v>240</v>
      </c>
      <c r="N542" s="280" t="s">
        <v>240</v>
      </c>
      <c r="O542" s="280" t="str">
        <f>IFERROR(VLOOKUP(A542,'[1]معالجة التسجيل'!A$2:CW$514,101,0),"")</f>
        <v/>
      </c>
      <c r="P542" s="280"/>
      <c r="Q542" s="282">
        <v>0</v>
      </c>
      <c r="R542" s="279">
        <v>0</v>
      </c>
      <c r="S542" s="280" t="s">
        <v>4088</v>
      </c>
      <c r="T542" s="280" t="s">
        <v>4089</v>
      </c>
      <c r="U542" s="280" t="s">
        <v>4090</v>
      </c>
      <c r="V542" s="280" t="s">
        <v>4091</v>
      </c>
      <c r="W542" s="280" t="s">
        <v>240</v>
      </c>
      <c r="X542" s="280" t="s">
        <v>240</v>
      </c>
      <c r="Y542" s="280" t="s">
        <v>240</v>
      </c>
      <c r="Z542" s="280" t="s">
        <v>240</v>
      </c>
      <c r="AA542" s="280" t="s">
        <v>240</v>
      </c>
      <c r="AB542" s="280" t="s">
        <v>240</v>
      </c>
      <c r="AC542" s="280" t="s">
        <v>2044</v>
      </c>
      <c r="AD542" s="280" t="s">
        <v>240</v>
      </c>
      <c r="AE542" s="280" t="str">
        <f>IFERROR(VLOOKUP(A542,ورقة4!A$1:AZ$2000,51,0),"")</f>
        <v>م</v>
      </c>
      <c r="AF542" s="280" t="s">
        <v>240</v>
      </c>
      <c r="AG542" s="280" t="s">
        <v>261</v>
      </c>
      <c r="AH542" s="280" t="s">
        <v>5190</v>
      </c>
      <c r="AI542" s="280" t="s">
        <v>240</v>
      </c>
      <c r="AJ542" s="279">
        <v>706875</v>
      </c>
      <c r="AP542" s="223"/>
      <c r="AQ542" s="224"/>
      <c r="AR542" s="224"/>
      <c r="AS542" s="224"/>
      <c r="AT542" s="224"/>
      <c r="AU542" s="232"/>
      <c r="AV542" s="224"/>
      <c r="AW542" s="224"/>
      <c r="AX542" s="224"/>
      <c r="AY542" s="224"/>
      <c r="AZ542" s="232"/>
      <c r="BA542" s="224"/>
      <c r="BB542" s="224"/>
      <c r="BC542" s="224"/>
      <c r="BD542" s="224"/>
      <c r="BE542" s="224"/>
      <c r="BF542" s="227"/>
      <c r="BG542" s="224"/>
      <c r="BH542" s="224"/>
      <c r="BI542" s="224"/>
      <c r="BJ542" s="224"/>
      <c r="BK542" s="224"/>
      <c r="BL542" s="224"/>
      <c r="BM542" s="224"/>
      <c r="BN542" s="224"/>
      <c r="BO542" s="224"/>
      <c r="BP542" s="224"/>
      <c r="BQ542" s="224"/>
      <c r="BR542" s="224"/>
      <c r="BS542" s="228"/>
      <c r="BT542" s="224"/>
      <c r="BU542" s="229"/>
      <c r="BV542" s="223"/>
      <c r="BW542" s="224"/>
      <c r="BX542" s="224"/>
      <c r="BY542" s="224"/>
      <c r="BZ542"/>
      <c r="CA542" s="229"/>
      <c r="CB542"/>
      <c r="CC542"/>
      <c r="CD542"/>
    </row>
    <row r="543" spans="1:82" ht="30" x14ac:dyDescent="0.25">
      <c r="A543" s="279">
        <v>706876</v>
      </c>
      <c r="B543" s="280" t="s">
        <v>2079</v>
      </c>
      <c r="C543" s="280" t="s">
        <v>66</v>
      </c>
      <c r="D543" s="280" t="s">
        <v>240</v>
      </c>
      <c r="E543" s="280" t="s">
        <v>240</v>
      </c>
      <c r="F543" s="282"/>
      <c r="G543" s="280" t="s">
        <v>240</v>
      </c>
      <c r="H543" s="280" t="s">
        <v>240</v>
      </c>
      <c r="I543" s="280" t="s">
        <v>261</v>
      </c>
      <c r="J543" s="280" t="s">
        <v>240</v>
      </c>
      <c r="K543" s="282"/>
      <c r="L543" s="280" t="s">
        <v>240</v>
      </c>
      <c r="M543" s="280" t="s">
        <v>240</v>
      </c>
      <c r="N543" s="280" t="s">
        <v>240</v>
      </c>
      <c r="O543" s="280" t="str">
        <f>IFERROR(VLOOKUP(A543,'[1]معالجة التسجيل'!A$2:CW$514,101,0),"")</f>
        <v/>
      </c>
      <c r="P543" s="280"/>
      <c r="Q543" s="282">
        <v>0</v>
      </c>
      <c r="R543" s="282"/>
      <c r="S543" s="280" t="s">
        <v>240</v>
      </c>
      <c r="T543" s="280" t="s">
        <v>240</v>
      </c>
      <c r="U543" s="280" t="s">
        <v>240</v>
      </c>
      <c r="V543" s="280" t="s">
        <v>240</v>
      </c>
      <c r="W543" s="280" t="s">
        <v>240</v>
      </c>
      <c r="X543" s="280" t="s">
        <v>240</v>
      </c>
      <c r="Y543" s="280" t="s">
        <v>240</v>
      </c>
      <c r="Z543" s="280" t="s">
        <v>240</v>
      </c>
      <c r="AA543" s="280" t="s">
        <v>240</v>
      </c>
      <c r="AB543" s="280" t="s">
        <v>2044</v>
      </c>
      <c r="AC543" s="280" t="s">
        <v>2044</v>
      </c>
      <c r="AD543" s="280" t="s">
        <v>240</v>
      </c>
      <c r="AE543" s="280" t="str">
        <f>IFERROR(VLOOKUP(A543,ورقة4!A$1:AZ$2000,51,0),"")</f>
        <v>م</v>
      </c>
      <c r="AF543" s="280" t="s">
        <v>2044</v>
      </c>
      <c r="AG543" s="280" t="s">
        <v>261</v>
      </c>
      <c r="AH543" s="280" t="s">
        <v>240</v>
      </c>
      <c r="AI543" s="280" t="s">
        <v>240</v>
      </c>
      <c r="AJ543" s="279">
        <v>706876</v>
      </c>
      <c r="AP543" s="223"/>
      <c r="AQ543" s="224"/>
      <c r="AR543" s="224"/>
      <c r="AS543" s="224"/>
      <c r="AT543" s="224"/>
      <c r="AU543" s="225"/>
      <c r="AV543" s="224"/>
      <c r="AW543" s="224"/>
      <c r="AX543" s="224"/>
      <c r="AY543" s="224"/>
      <c r="AZ543" s="226"/>
      <c r="BA543" s="224"/>
      <c r="BB543" s="219"/>
      <c r="BC543" s="219"/>
      <c r="BD543" s="224"/>
      <c r="BE543" s="224"/>
      <c r="BF543" s="227"/>
      <c r="BG543" s="223"/>
      <c r="BH543" s="224"/>
      <c r="BI543" s="224"/>
      <c r="BJ543" s="224"/>
      <c r="BK543" s="224"/>
      <c r="BL543" s="223"/>
      <c r="BM543" s="224"/>
      <c r="BN543" s="223"/>
      <c r="BO543" s="223"/>
      <c r="BP543" s="223"/>
      <c r="BQ543" s="223"/>
      <c r="BR543" s="223"/>
      <c r="BS543" s="224"/>
      <c r="BT543" s="219"/>
      <c r="BU543" s="229"/>
      <c r="BV543" s="219"/>
      <c r="BW543" s="219"/>
      <c r="BX543" s="224"/>
      <c r="BY543" s="224"/>
      <c r="BZ543" s="230"/>
      <c r="CA543" s="229"/>
      <c r="CB543" s="230"/>
      <c r="CC543" s="230"/>
      <c r="CD543" s="230"/>
    </row>
    <row r="544" spans="1:82" ht="30" x14ac:dyDescent="0.25">
      <c r="A544" s="279">
        <v>706878</v>
      </c>
      <c r="B544" s="280" t="s">
        <v>697</v>
      </c>
      <c r="C544" s="280" t="s">
        <v>100</v>
      </c>
      <c r="D544" s="280" t="s">
        <v>1419</v>
      </c>
      <c r="E544" s="280" t="s">
        <v>184</v>
      </c>
      <c r="F544" s="289">
        <v>28157</v>
      </c>
      <c r="G544" s="280" t="s">
        <v>1648</v>
      </c>
      <c r="H544" s="280" t="s">
        <v>1290</v>
      </c>
      <c r="I544" s="280" t="s">
        <v>263</v>
      </c>
      <c r="J544" s="280" t="s">
        <v>214</v>
      </c>
      <c r="K544" s="290">
        <v>1996</v>
      </c>
      <c r="L544" s="280" t="s">
        <v>225</v>
      </c>
      <c r="M544" s="280" t="s">
        <v>240</v>
      </c>
      <c r="N544" s="280" t="s">
        <v>240</v>
      </c>
      <c r="O544" s="280"/>
      <c r="P544" s="280"/>
      <c r="Q544" s="282">
        <v>0</v>
      </c>
      <c r="R544" s="282"/>
      <c r="S544" s="280" t="s">
        <v>4092</v>
      </c>
      <c r="T544" s="280" t="s">
        <v>2640</v>
      </c>
      <c r="U544" s="280" t="s">
        <v>4093</v>
      </c>
      <c r="V544" s="280" t="s">
        <v>2903</v>
      </c>
      <c r="W544" s="280" t="s">
        <v>240</v>
      </c>
      <c r="X544" s="280" t="s">
        <v>240</v>
      </c>
      <c r="Y544" s="280" t="s">
        <v>240</v>
      </c>
      <c r="Z544" s="280" t="s">
        <v>240</v>
      </c>
      <c r="AA544" s="280" t="s">
        <v>240</v>
      </c>
      <c r="AB544" s="280" t="s">
        <v>240</v>
      </c>
      <c r="AC544" s="280" t="s">
        <v>240</v>
      </c>
      <c r="AD544" s="280" t="s">
        <v>240</v>
      </c>
      <c r="AE544" s="280"/>
      <c r="AF544" s="280" t="s">
        <v>240</v>
      </c>
      <c r="AG544" s="280" t="s">
        <v>239</v>
      </c>
      <c r="AH544" s="280" t="s">
        <v>240</v>
      </c>
      <c r="AI544" s="280" t="s">
        <v>5192</v>
      </c>
      <c r="AJ544" s="279">
        <v>706878</v>
      </c>
      <c r="AP544" s="223"/>
      <c r="AQ544" s="224"/>
      <c r="AR544" s="224"/>
      <c r="AS544" s="224"/>
      <c r="AT544" s="224"/>
      <c r="AU544" s="227"/>
      <c r="AV544" s="224"/>
      <c r="AW544" s="224"/>
      <c r="AX544" s="224"/>
      <c r="AY544" s="224"/>
      <c r="AZ544" s="227"/>
      <c r="BA544" s="224"/>
      <c r="BB544" s="224"/>
      <c r="BC544" s="224"/>
      <c r="BD544" s="224"/>
      <c r="BE544" s="224"/>
      <c r="BF544" s="227"/>
      <c r="BG544" s="224"/>
      <c r="BH544" s="224"/>
      <c r="BI544" s="224"/>
      <c r="BJ544" s="224"/>
      <c r="BK544" s="224"/>
      <c r="BL544" s="224"/>
      <c r="BM544" s="224"/>
      <c r="BN544" s="224"/>
      <c r="BO544" s="224"/>
      <c r="BP544" s="224"/>
      <c r="BQ544" s="224"/>
      <c r="BR544" s="224"/>
      <c r="BS544" s="228"/>
      <c r="BT544" s="224"/>
      <c r="BU544" s="229"/>
      <c r="BV544" s="223"/>
      <c r="BW544" s="224"/>
      <c r="BX544" s="224"/>
      <c r="BY544" s="224"/>
      <c r="BZ544"/>
      <c r="CA544" s="229"/>
      <c r="CB544"/>
      <c r="CC544"/>
      <c r="CD544"/>
    </row>
    <row r="545" spans="1:82" ht="30" x14ac:dyDescent="0.25">
      <c r="A545" s="279">
        <v>706879</v>
      </c>
      <c r="B545" s="280" t="s">
        <v>2082</v>
      </c>
      <c r="C545" s="280" t="s">
        <v>169</v>
      </c>
      <c r="D545" s="280" t="s">
        <v>1520</v>
      </c>
      <c r="E545" s="280" t="s">
        <v>184</v>
      </c>
      <c r="F545" s="289">
        <v>30011</v>
      </c>
      <c r="G545" s="280" t="s">
        <v>2393</v>
      </c>
      <c r="H545" s="280" t="s">
        <v>1290</v>
      </c>
      <c r="I545" s="280" t="s">
        <v>262</v>
      </c>
      <c r="J545" s="280" t="s">
        <v>216</v>
      </c>
      <c r="K545" s="290">
        <v>2004</v>
      </c>
      <c r="L545" s="280" t="s">
        <v>227</v>
      </c>
      <c r="M545" s="280" t="s">
        <v>240</v>
      </c>
      <c r="N545" s="280" t="s">
        <v>240</v>
      </c>
      <c r="O545" s="280"/>
      <c r="P545" s="280"/>
      <c r="Q545" s="282">
        <v>0</v>
      </c>
      <c r="R545" s="282"/>
      <c r="S545" s="280" t="s">
        <v>2796</v>
      </c>
      <c r="T545" s="280" t="s">
        <v>2792</v>
      </c>
      <c r="U545" s="280" t="s">
        <v>2700</v>
      </c>
      <c r="V545" s="280" t="s">
        <v>2797</v>
      </c>
      <c r="W545" s="280" t="s">
        <v>240</v>
      </c>
      <c r="X545" s="280" t="s">
        <v>240</v>
      </c>
      <c r="Y545" s="280" t="s">
        <v>240</v>
      </c>
      <c r="Z545" s="280" t="s">
        <v>240</v>
      </c>
      <c r="AA545" s="280" t="s">
        <v>240</v>
      </c>
      <c r="AB545" s="280" t="s">
        <v>240</v>
      </c>
      <c r="AC545" s="280" t="s">
        <v>240</v>
      </c>
      <c r="AD545" s="280" t="s">
        <v>240</v>
      </c>
      <c r="AE545" s="280"/>
      <c r="AF545" s="280" t="s">
        <v>240</v>
      </c>
      <c r="AG545" s="280" t="s">
        <v>262</v>
      </c>
      <c r="AH545" s="280" t="s">
        <v>240</v>
      </c>
      <c r="AI545" s="280" t="s">
        <v>240</v>
      </c>
      <c r="AJ545" s="279">
        <v>706879</v>
      </c>
      <c r="AP545" s="223"/>
      <c r="AQ545" s="224"/>
      <c r="AR545" s="224"/>
      <c r="AS545" s="224"/>
      <c r="AT545" s="224"/>
      <c r="AU545" s="225"/>
      <c r="AV545" s="224"/>
      <c r="AW545" s="224"/>
      <c r="AX545" s="224"/>
      <c r="AY545" s="224"/>
      <c r="AZ545" s="226"/>
      <c r="BA545" s="224"/>
      <c r="BB545" s="219"/>
      <c r="BC545" s="219"/>
      <c r="BD545" s="224"/>
      <c r="BE545" s="224"/>
      <c r="BF545" s="227"/>
      <c r="BG545" s="223"/>
      <c r="BH545" s="224"/>
      <c r="BI545" s="224"/>
      <c r="BJ545" s="224"/>
      <c r="BK545" s="224"/>
      <c r="BL545" s="223"/>
      <c r="BM545" s="224"/>
      <c r="BN545" s="223"/>
      <c r="BO545" s="223"/>
      <c r="BP545" s="223"/>
      <c r="BQ545" s="223"/>
      <c r="BR545" s="223"/>
      <c r="BS545" s="224"/>
      <c r="BT545" s="219"/>
      <c r="BU545" s="229"/>
      <c r="BV545" s="219"/>
      <c r="BW545" s="219"/>
      <c r="BX545" s="224"/>
      <c r="BY545" s="224"/>
      <c r="BZ545" s="230"/>
      <c r="CA545" s="229"/>
      <c r="CB545" s="230"/>
      <c r="CC545" s="230"/>
      <c r="CD545" s="230"/>
    </row>
    <row r="546" spans="1:82" ht="30" x14ac:dyDescent="0.25">
      <c r="A546" s="279">
        <v>706880</v>
      </c>
      <c r="B546" s="280" t="s">
        <v>2083</v>
      </c>
      <c r="C546" s="280" t="s">
        <v>138</v>
      </c>
      <c r="D546" s="280" t="s">
        <v>240</v>
      </c>
      <c r="E546" s="280" t="s">
        <v>240</v>
      </c>
      <c r="F546" s="282"/>
      <c r="G546" s="280" t="s">
        <v>240</v>
      </c>
      <c r="H546" s="280" t="s">
        <v>240</v>
      </c>
      <c r="I546" s="280" t="s">
        <v>261</v>
      </c>
      <c r="J546" s="280" t="s">
        <v>240</v>
      </c>
      <c r="K546" s="282"/>
      <c r="L546" s="280" t="s">
        <v>240</v>
      </c>
      <c r="M546" s="280" t="s">
        <v>240</v>
      </c>
      <c r="N546" s="280" t="s">
        <v>240</v>
      </c>
      <c r="O546" s="280" t="str">
        <f>IFERROR(VLOOKUP(A546,'[1]معالجة التسجيل'!A$2:CW$514,101,0),"")</f>
        <v/>
      </c>
      <c r="P546" s="280"/>
      <c r="Q546" s="282">
        <v>0</v>
      </c>
      <c r="R546" s="282"/>
      <c r="S546" s="280" t="s">
        <v>240</v>
      </c>
      <c r="T546" s="280" t="s">
        <v>240</v>
      </c>
      <c r="U546" s="280" t="s">
        <v>240</v>
      </c>
      <c r="V546" s="280" t="s">
        <v>240</v>
      </c>
      <c r="W546" s="280" t="s">
        <v>240</v>
      </c>
      <c r="X546" s="280" t="s">
        <v>240</v>
      </c>
      <c r="Y546" s="280" t="s">
        <v>240</v>
      </c>
      <c r="Z546" s="280" t="s">
        <v>240</v>
      </c>
      <c r="AA546" s="280" t="s">
        <v>240</v>
      </c>
      <c r="AB546" s="280" t="s">
        <v>240</v>
      </c>
      <c r="AC546" s="280" t="s">
        <v>2044</v>
      </c>
      <c r="AD546" s="280" t="s">
        <v>240</v>
      </c>
      <c r="AE546" s="280" t="str">
        <f>IFERROR(VLOOKUP(A546,ورقة4!A$1:AZ$2000,51,0),"")</f>
        <v>م</v>
      </c>
      <c r="AF546" s="280" t="s">
        <v>2044</v>
      </c>
      <c r="AG546" s="280" t="s">
        <v>261</v>
      </c>
      <c r="AH546" s="280" t="s">
        <v>240</v>
      </c>
      <c r="AI546" s="280" t="s">
        <v>240</v>
      </c>
      <c r="AJ546" s="279">
        <v>706880</v>
      </c>
      <c r="AP546" s="223"/>
      <c r="AQ546" s="224"/>
      <c r="AR546" s="224"/>
      <c r="AS546" s="224"/>
      <c r="AT546" s="224"/>
      <c r="AU546" s="227"/>
      <c r="AV546" s="224"/>
      <c r="AW546" s="224"/>
      <c r="AX546" s="224"/>
      <c r="AY546" s="224"/>
      <c r="AZ546" s="227"/>
      <c r="BA546" s="224"/>
      <c r="BB546" s="224"/>
      <c r="BC546" s="224"/>
      <c r="BD546" s="224"/>
      <c r="BE546" s="224"/>
      <c r="BF546" s="227"/>
      <c r="BG546" s="224"/>
      <c r="BH546" s="224"/>
      <c r="BI546" s="224"/>
      <c r="BJ546" s="224"/>
      <c r="BK546" s="224"/>
      <c r="BL546" s="224"/>
      <c r="BM546" s="224"/>
      <c r="BN546" s="224"/>
      <c r="BO546" s="224"/>
      <c r="BP546" s="224"/>
      <c r="BQ546" s="224"/>
      <c r="BR546" s="224"/>
      <c r="BS546" s="228"/>
      <c r="BT546" s="224"/>
      <c r="BU546" s="229"/>
      <c r="BV546" s="223"/>
      <c r="BW546" s="224"/>
      <c r="BX546" s="224"/>
      <c r="BY546" s="224"/>
      <c r="BZ546"/>
      <c r="CA546" s="229"/>
      <c r="CB546"/>
      <c r="CC546"/>
      <c r="CD546"/>
    </row>
    <row r="547" spans="1:82" ht="30" x14ac:dyDescent="0.25">
      <c r="A547" s="279">
        <v>706881</v>
      </c>
      <c r="B547" s="280" t="s">
        <v>1196</v>
      </c>
      <c r="C547" s="280" t="s">
        <v>312</v>
      </c>
      <c r="D547" s="280" t="s">
        <v>1649</v>
      </c>
      <c r="E547" s="280" t="s">
        <v>184</v>
      </c>
      <c r="F547" s="281">
        <v>36861</v>
      </c>
      <c r="G547" s="280" t="s">
        <v>1650</v>
      </c>
      <c r="H547" s="280" t="s">
        <v>1290</v>
      </c>
      <c r="I547" s="280" t="s">
        <v>261</v>
      </c>
      <c r="J547" s="280" t="s">
        <v>214</v>
      </c>
      <c r="K547" s="279">
        <v>2018</v>
      </c>
      <c r="L547" s="280" t="s">
        <v>225</v>
      </c>
      <c r="M547" s="280" t="s">
        <v>240</v>
      </c>
      <c r="N547" s="280" t="s">
        <v>240</v>
      </c>
      <c r="O547" s="280" t="str">
        <f>IFERROR(VLOOKUP(A547,'[1]معالجة التسجيل'!A$2:CW$514,101,0),"")</f>
        <v/>
      </c>
      <c r="P547" s="280"/>
      <c r="Q547" s="282">
        <v>0</v>
      </c>
      <c r="R547" s="282"/>
      <c r="S547" s="280" t="s">
        <v>3352</v>
      </c>
      <c r="T547" s="280" t="s">
        <v>3353</v>
      </c>
      <c r="U547" s="280" t="s">
        <v>3354</v>
      </c>
      <c r="V547" s="280" t="s">
        <v>3355</v>
      </c>
      <c r="W547" s="280" t="s">
        <v>240</v>
      </c>
      <c r="X547" s="280" t="s">
        <v>240</v>
      </c>
      <c r="Y547" s="280" t="s">
        <v>240</v>
      </c>
      <c r="Z547" s="280" t="s">
        <v>240</v>
      </c>
      <c r="AA547" s="280" t="s">
        <v>240</v>
      </c>
      <c r="AB547" s="280" t="s">
        <v>240</v>
      </c>
      <c r="AC547" s="280" t="s">
        <v>240</v>
      </c>
      <c r="AD547" s="280" t="s">
        <v>240</v>
      </c>
      <c r="AE547" s="280" t="str">
        <f>IFERROR(VLOOKUP(A547,ورقة4!A$1:AZ$2000,51,0),"")</f>
        <v>م</v>
      </c>
      <c r="AF547" s="280" t="s">
        <v>2044</v>
      </c>
      <c r="AG547" s="280" t="s">
        <v>261</v>
      </c>
      <c r="AH547" s="280" t="s">
        <v>5190</v>
      </c>
      <c r="AI547" s="280" t="s">
        <v>240</v>
      </c>
      <c r="AJ547" s="279">
        <v>706881</v>
      </c>
      <c r="AP547" s="223"/>
      <c r="AQ547" s="224"/>
      <c r="AR547" s="224"/>
      <c r="AS547" s="224"/>
      <c r="AT547" s="224"/>
      <c r="AU547" s="227"/>
      <c r="AV547" s="224"/>
      <c r="AW547" s="224"/>
      <c r="AX547" s="224"/>
      <c r="AY547" s="224"/>
      <c r="AZ547" s="227"/>
      <c r="BA547" s="224"/>
      <c r="BB547" s="224"/>
      <c r="BC547" s="224"/>
      <c r="BD547" s="224"/>
      <c r="BE547" s="224"/>
      <c r="BF547" s="227"/>
      <c r="BG547" s="224"/>
      <c r="BH547" s="224"/>
      <c r="BI547" s="224"/>
      <c r="BJ547" s="224"/>
      <c r="BK547" s="224"/>
      <c r="BL547" s="224"/>
      <c r="BM547" s="224"/>
      <c r="BN547" s="224"/>
      <c r="BO547" s="224"/>
      <c r="BP547" s="224"/>
      <c r="BQ547" s="224"/>
      <c r="BR547" s="224"/>
      <c r="BS547" s="228"/>
      <c r="BT547" s="224"/>
      <c r="BU547" s="229"/>
      <c r="BV547" s="223"/>
      <c r="BW547" s="224"/>
      <c r="BX547" s="224"/>
      <c r="BY547" s="224"/>
      <c r="BZ547"/>
      <c r="CA547" s="229"/>
      <c r="CB547"/>
      <c r="CC547"/>
      <c r="CD547"/>
    </row>
    <row r="548" spans="1:82" ht="45" x14ac:dyDescent="0.25">
      <c r="A548" s="279">
        <v>706882</v>
      </c>
      <c r="B548" s="280" t="s">
        <v>1197</v>
      </c>
      <c r="C548" s="280" t="s">
        <v>320</v>
      </c>
      <c r="D548" s="280" t="s">
        <v>1298</v>
      </c>
      <c r="E548" s="280" t="s">
        <v>184</v>
      </c>
      <c r="F548" s="281">
        <v>34700</v>
      </c>
      <c r="G548" s="280" t="s">
        <v>213</v>
      </c>
      <c r="H548" s="280" t="s">
        <v>1290</v>
      </c>
      <c r="I548" s="280" t="s">
        <v>263</v>
      </c>
      <c r="J548" s="280" t="s">
        <v>216</v>
      </c>
      <c r="K548" s="279">
        <v>2012</v>
      </c>
      <c r="L548" s="280" t="s">
        <v>213</v>
      </c>
      <c r="M548" s="280" t="s">
        <v>240</v>
      </c>
      <c r="N548" s="280" t="s">
        <v>240</v>
      </c>
      <c r="O548" s="280"/>
      <c r="P548" s="280"/>
      <c r="Q548" s="282">
        <v>0</v>
      </c>
      <c r="R548" s="279">
        <v>0</v>
      </c>
      <c r="S548" s="280" t="s">
        <v>4094</v>
      </c>
      <c r="T548" s="280" t="s">
        <v>4095</v>
      </c>
      <c r="U548" s="280" t="s">
        <v>3394</v>
      </c>
      <c r="V548" s="280" t="s">
        <v>3514</v>
      </c>
      <c r="W548" s="280" t="s">
        <v>240</v>
      </c>
      <c r="X548" s="280" t="s">
        <v>240</v>
      </c>
      <c r="Y548" s="280" t="s">
        <v>240</v>
      </c>
      <c r="Z548" s="280" t="s">
        <v>240</v>
      </c>
      <c r="AA548" s="280" t="s">
        <v>240</v>
      </c>
      <c r="AB548" s="280" t="s">
        <v>240</v>
      </c>
      <c r="AC548" s="280" t="s">
        <v>240</v>
      </c>
      <c r="AD548" s="280" t="s">
        <v>240</v>
      </c>
      <c r="AE548" s="280"/>
      <c r="AF548" s="280" t="s">
        <v>240</v>
      </c>
      <c r="AG548" s="280" t="s">
        <v>239</v>
      </c>
      <c r="AH548" s="280" t="s">
        <v>240</v>
      </c>
      <c r="AI548" s="280" t="s">
        <v>5192</v>
      </c>
      <c r="AJ548" s="279">
        <v>706882</v>
      </c>
      <c r="AP548" s="223"/>
      <c r="AQ548" s="224"/>
      <c r="AR548" s="224"/>
      <c r="AS548" s="224"/>
      <c r="AT548" s="224"/>
      <c r="AU548" s="227"/>
      <c r="AV548" s="224"/>
      <c r="AW548" s="224"/>
      <c r="AX548" s="224"/>
      <c r="AY548" s="224"/>
      <c r="AZ548" s="227"/>
      <c r="BA548" s="224"/>
      <c r="BB548" s="224"/>
      <c r="BC548" s="224"/>
      <c r="BD548" s="224"/>
      <c r="BE548" s="224"/>
      <c r="BF548" s="227"/>
      <c r="BG548" s="224"/>
      <c r="BH548" s="224"/>
      <c r="BI548" s="224"/>
      <c r="BJ548" s="224"/>
      <c r="BK548" s="224"/>
      <c r="BL548" s="224"/>
      <c r="BM548" s="224"/>
      <c r="BN548" s="224"/>
      <c r="BO548" s="224"/>
      <c r="BP548" s="224"/>
      <c r="BQ548" s="224"/>
      <c r="BR548" s="224"/>
      <c r="BS548" s="228"/>
      <c r="BT548" s="224"/>
      <c r="BU548" s="229"/>
      <c r="BV548" s="223"/>
      <c r="BW548" s="224"/>
      <c r="BX548" s="224"/>
      <c r="BY548" s="224"/>
      <c r="BZ548"/>
      <c r="CA548" s="229"/>
      <c r="CB548"/>
      <c r="CC548"/>
      <c r="CD548"/>
    </row>
    <row r="549" spans="1:82" ht="15" x14ac:dyDescent="0.25">
      <c r="A549" s="279">
        <v>706883</v>
      </c>
      <c r="B549" s="280" t="s">
        <v>657</v>
      </c>
      <c r="C549" s="280" t="s">
        <v>65</v>
      </c>
      <c r="D549" s="280" t="s">
        <v>1900</v>
      </c>
      <c r="E549" s="280" t="s">
        <v>240</v>
      </c>
      <c r="F549" s="288"/>
      <c r="G549" s="280" t="s">
        <v>240</v>
      </c>
      <c r="H549" s="280" t="s">
        <v>240</v>
      </c>
      <c r="I549" s="280" t="s">
        <v>261</v>
      </c>
      <c r="J549" s="280" t="s">
        <v>240</v>
      </c>
      <c r="K549" s="288"/>
      <c r="L549" s="280" t="s">
        <v>240</v>
      </c>
      <c r="M549" s="280" t="s">
        <v>240</v>
      </c>
      <c r="N549" s="280" t="s">
        <v>240</v>
      </c>
      <c r="O549" s="280" t="str">
        <f>IFERROR(VLOOKUP(A549,'[1]معالجة التسجيل'!A$2:CW$514,101,0),"")</f>
        <v/>
      </c>
      <c r="P549" s="280"/>
      <c r="Q549" s="282">
        <v>0</v>
      </c>
      <c r="R549" s="282"/>
      <c r="S549" s="280" t="s">
        <v>240</v>
      </c>
      <c r="T549" s="280" t="s">
        <v>240</v>
      </c>
      <c r="U549" s="280" t="s">
        <v>240</v>
      </c>
      <c r="V549" s="280" t="s">
        <v>240</v>
      </c>
      <c r="W549" s="280" t="s">
        <v>240</v>
      </c>
      <c r="X549" s="280" t="s">
        <v>240</v>
      </c>
      <c r="Y549" s="280" t="s">
        <v>240</v>
      </c>
      <c r="Z549" s="280" t="s">
        <v>240</v>
      </c>
      <c r="AA549" s="280" t="s">
        <v>2044</v>
      </c>
      <c r="AB549" s="280" t="s">
        <v>2044</v>
      </c>
      <c r="AC549" s="280" t="s">
        <v>2044</v>
      </c>
      <c r="AD549" s="280" t="s">
        <v>240</v>
      </c>
      <c r="AE549" s="280" t="str">
        <f>IFERROR(VLOOKUP(A549,ورقة4!A$1:AZ$2000,51,0),"")</f>
        <v>م</v>
      </c>
      <c r="AF549" s="280" t="s">
        <v>2044</v>
      </c>
      <c r="AG549" s="280" t="s">
        <v>261</v>
      </c>
      <c r="AH549" s="280" t="s">
        <v>5190</v>
      </c>
      <c r="AI549" s="280" t="s">
        <v>240</v>
      </c>
      <c r="AJ549" s="279">
        <v>706883</v>
      </c>
      <c r="AP549" s="223"/>
      <c r="AQ549" s="224"/>
      <c r="AR549" s="224"/>
      <c r="AS549" s="224"/>
      <c r="AT549" s="224"/>
      <c r="AU549" s="231"/>
      <c r="AV549" s="224"/>
      <c r="AW549" s="224"/>
      <c r="AX549" s="224"/>
      <c r="AY549" s="224"/>
      <c r="AZ549" s="223"/>
      <c r="BA549" s="224"/>
      <c r="BB549" s="219"/>
      <c r="BC549" s="219"/>
      <c r="BD549" s="224"/>
      <c r="BE549" s="224"/>
      <c r="BF549" s="227"/>
      <c r="BG549" s="223"/>
      <c r="BH549" s="224"/>
      <c r="BI549" s="224"/>
      <c r="BJ549" s="224"/>
      <c r="BK549" s="224"/>
      <c r="BL549" s="223"/>
      <c r="BM549" s="224"/>
      <c r="BN549" s="223"/>
      <c r="BO549" s="223"/>
      <c r="BP549" s="223"/>
      <c r="BQ549" s="223"/>
      <c r="BR549" s="223"/>
      <c r="BS549" s="224"/>
      <c r="BT549" s="219"/>
      <c r="BU549" s="229"/>
      <c r="BV549" s="219"/>
      <c r="BW549" s="219"/>
      <c r="BX549" s="224"/>
      <c r="BY549" s="224"/>
      <c r="BZ549" s="230"/>
      <c r="CA549" s="229"/>
      <c r="CB549" s="230"/>
      <c r="CC549" s="230"/>
      <c r="CD549" s="230"/>
    </row>
    <row r="550" spans="1:82" ht="30" x14ac:dyDescent="0.25">
      <c r="A550" s="279">
        <v>706884</v>
      </c>
      <c r="B550" s="280" t="s">
        <v>1198</v>
      </c>
      <c r="C550" s="280" t="s">
        <v>1199</v>
      </c>
      <c r="D550" s="280" t="s">
        <v>1704</v>
      </c>
      <c r="E550" s="280" t="s">
        <v>183</v>
      </c>
      <c r="F550" s="289">
        <v>28497</v>
      </c>
      <c r="G550" s="280" t="s">
        <v>1509</v>
      </c>
      <c r="H550" s="280" t="s">
        <v>1290</v>
      </c>
      <c r="I550" s="280" t="s">
        <v>261</v>
      </c>
      <c r="J550" s="280" t="s">
        <v>216</v>
      </c>
      <c r="K550" s="290">
        <v>2007</v>
      </c>
      <c r="L550" s="280" t="s">
        <v>231</v>
      </c>
      <c r="M550" s="280" t="s">
        <v>240</v>
      </c>
      <c r="N550" s="280" t="s">
        <v>240</v>
      </c>
      <c r="O550" s="280" t="str">
        <f>IFERROR(VLOOKUP(A550,'[1]معالجة التسجيل'!A$2:CW$514,101,0),"")</f>
        <v/>
      </c>
      <c r="P550" s="280"/>
      <c r="Q550" s="282">
        <v>0</v>
      </c>
      <c r="R550" s="282"/>
      <c r="S550" s="280" t="s">
        <v>2889</v>
      </c>
      <c r="T550" s="280" t="s">
        <v>2890</v>
      </c>
      <c r="U550" s="280" t="s">
        <v>2891</v>
      </c>
      <c r="V550" s="280" t="s">
        <v>2892</v>
      </c>
      <c r="W550" s="280" t="s">
        <v>240</v>
      </c>
      <c r="X550" s="280" t="s">
        <v>240</v>
      </c>
      <c r="Y550" s="280" t="s">
        <v>240</v>
      </c>
      <c r="Z550" s="280" t="s">
        <v>240</v>
      </c>
      <c r="AA550" s="280" t="s">
        <v>240</v>
      </c>
      <c r="AB550" s="280" t="s">
        <v>240</v>
      </c>
      <c r="AC550" s="280" t="s">
        <v>2044</v>
      </c>
      <c r="AD550" s="280" t="s">
        <v>240</v>
      </c>
      <c r="AE550" s="280" t="str">
        <f>IFERROR(VLOOKUP(A550,ورقة4!A$1:AZ$2000,51,0),"")</f>
        <v>م</v>
      </c>
      <c r="AF550" s="280" t="s">
        <v>2044</v>
      </c>
      <c r="AG550" s="280" t="s">
        <v>261</v>
      </c>
      <c r="AH550" s="280" t="s">
        <v>240</v>
      </c>
      <c r="AI550" s="280" t="s">
        <v>240</v>
      </c>
      <c r="AJ550" s="279">
        <v>706884</v>
      </c>
      <c r="AP550" s="223"/>
      <c r="AQ550" s="224"/>
      <c r="AR550" s="224"/>
      <c r="AS550" s="224"/>
      <c r="AT550" s="224"/>
      <c r="AU550" s="232"/>
      <c r="AV550" s="224"/>
      <c r="AW550" s="224"/>
      <c r="AX550" s="224"/>
      <c r="AY550" s="224"/>
      <c r="AZ550" s="232"/>
      <c r="BA550" s="224"/>
      <c r="BB550" s="224"/>
      <c r="BC550" s="224"/>
      <c r="BD550" s="224"/>
      <c r="BE550" s="224"/>
      <c r="BF550" s="227"/>
      <c r="BG550" s="224"/>
      <c r="BH550" s="224"/>
      <c r="BI550" s="224"/>
      <c r="BJ550" s="224"/>
      <c r="BK550" s="224"/>
      <c r="BL550" s="224"/>
      <c r="BM550" s="224"/>
      <c r="BN550" s="224"/>
      <c r="BO550" s="224"/>
      <c r="BP550" s="224"/>
      <c r="BQ550" s="224"/>
      <c r="BR550" s="224"/>
      <c r="BS550" s="228"/>
      <c r="BT550" s="224"/>
      <c r="BU550" s="229"/>
      <c r="BV550" s="223"/>
      <c r="BW550" s="224"/>
      <c r="BX550" s="224"/>
      <c r="BY550" s="224"/>
      <c r="BZ550"/>
      <c r="CA550" s="229"/>
      <c r="CB550"/>
      <c r="CC550"/>
      <c r="CD550"/>
    </row>
    <row r="551" spans="1:82" ht="15" x14ac:dyDescent="0.25">
      <c r="A551" s="279">
        <v>706885</v>
      </c>
      <c r="B551" s="280" t="s">
        <v>851</v>
      </c>
      <c r="C551" s="280" t="s">
        <v>94</v>
      </c>
      <c r="D551" s="280" t="s">
        <v>1901</v>
      </c>
      <c r="E551" s="280" t="s">
        <v>240</v>
      </c>
      <c r="F551" s="282"/>
      <c r="G551" s="280" t="s">
        <v>240</v>
      </c>
      <c r="H551" s="280" t="s">
        <v>240</v>
      </c>
      <c r="I551" s="280" t="s">
        <v>261</v>
      </c>
      <c r="J551" s="280" t="s">
        <v>240</v>
      </c>
      <c r="K551" s="282"/>
      <c r="L551" s="280" t="s">
        <v>240</v>
      </c>
      <c r="M551" s="280" t="s">
        <v>240</v>
      </c>
      <c r="N551" s="280" t="s">
        <v>240</v>
      </c>
      <c r="O551" s="280" t="str">
        <f>IFERROR(VLOOKUP(A551,'[1]معالجة التسجيل'!A$2:CW$514,101,0),"")</f>
        <v/>
      </c>
      <c r="P551" s="280"/>
      <c r="Q551" s="282">
        <v>0</v>
      </c>
      <c r="R551" s="282"/>
      <c r="S551" s="280" t="s">
        <v>240</v>
      </c>
      <c r="T551" s="280" t="s">
        <v>240</v>
      </c>
      <c r="U551" s="280" t="s">
        <v>240</v>
      </c>
      <c r="V551" s="280" t="s">
        <v>240</v>
      </c>
      <c r="W551" s="280" t="s">
        <v>240</v>
      </c>
      <c r="X551" s="280" t="s">
        <v>240</v>
      </c>
      <c r="Y551" s="280" t="s">
        <v>240</v>
      </c>
      <c r="Z551" s="280" t="s">
        <v>240</v>
      </c>
      <c r="AA551" s="280" t="s">
        <v>2044</v>
      </c>
      <c r="AB551" s="280" t="s">
        <v>2044</v>
      </c>
      <c r="AC551" s="280" t="s">
        <v>2044</v>
      </c>
      <c r="AD551" s="280" t="s">
        <v>240</v>
      </c>
      <c r="AE551" s="280" t="str">
        <f>IFERROR(VLOOKUP(A551,ورقة4!A$1:AZ$2000,51,0),"")</f>
        <v>م</v>
      </c>
      <c r="AF551" s="280" t="s">
        <v>2044</v>
      </c>
      <c r="AG551" s="280" t="s">
        <v>261</v>
      </c>
      <c r="AH551" s="280" t="s">
        <v>5190</v>
      </c>
      <c r="AI551" s="280" t="s">
        <v>240</v>
      </c>
      <c r="AJ551" s="279">
        <v>706885</v>
      </c>
      <c r="AP551" s="223"/>
      <c r="AQ551" s="224"/>
      <c r="AR551" s="224"/>
      <c r="AS551" s="224"/>
      <c r="AT551" s="224"/>
      <c r="AU551" s="225"/>
      <c r="AV551" s="224"/>
      <c r="AW551" s="224"/>
      <c r="AX551" s="224"/>
      <c r="AY551" s="224"/>
      <c r="AZ551" s="226"/>
      <c r="BA551" s="224"/>
      <c r="BB551" s="224"/>
      <c r="BC551" s="224"/>
      <c r="BD551" s="224"/>
      <c r="BE551" s="224"/>
      <c r="BF551" s="227"/>
      <c r="BG551" s="224"/>
      <c r="BH551" s="224"/>
      <c r="BI551" s="224"/>
      <c r="BJ551" s="224"/>
      <c r="BK551" s="224"/>
      <c r="BL551" s="224"/>
      <c r="BM551" s="224"/>
      <c r="BN551" s="224"/>
      <c r="BO551" s="224"/>
      <c r="BP551" s="224"/>
      <c r="BQ551" s="224"/>
      <c r="BR551" s="224"/>
      <c r="BS551" s="228"/>
      <c r="BT551" s="224"/>
      <c r="BU551" s="229"/>
      <c r="BV551" s="223"/>
      <c r="BW551" s="224"/>
      <c r="BX551" s="224"/>
      <c r="BY551" s="224"/>
      <c r="BZ551"/>
      <c r="CA551" s="229"/>
      <c r="CB551"/>
      <c r="CC551"/>
      <c r="CD551"/>
    </row>
    <row r="552" spans="1:82" ht="15" x14ac:dyDescent="0.25">
      <c r="A552" s="279">
        <v>706886</v>
      </c>
      <c r="B552" s="280" t="s">
        <v>2084</v>
      </c>
      <c r="C552" s="280" t="s">
        <v>83</v>
      </c>
      <c r="D552" s="280" t="s">
        <v>240</v>
      </c>
      <c r="E552" s="280" t="s">
        <v>240</v>
      </c>
      <c r="F552" s="288"/>
      <c r="G552" s="280" t="s">
        <v>240</v>
      </c>
      <c r="H552" s="280" t="s">
        <v>240</v>
      </c>
      <c r="I552" s="280" t="s">
        <v>261</v>
      </c>
      <c r="J552" s="280" t="s">
        <v>240</v>
      </c>
      <c r="K552" s="288"/>
      <c r="L552" s="280" t="s">
        <v>240</v>
      </c>
      <c r="M552" s="280" t="s">
        <v>240</v>
      </c>
      <c r="N552" s="280" t="s">
        <v>240</v>
      </c>
      <c r="O552" s="280" t="str">
        <f>IFERROR(VLOOKUP(A552,'[1]معالجة التسجيل'!A$2:CW$514,101,0),"")</f>
        <v/>
      </c>
      <c r="P552" s="280"/>
      <c r="Q552" s="282">
        <v>0</v>
      </c>
      <c r="R552" s="288"/>
      <c r="S552" s="280" t="s">
        <v>240</v>
      </c>
      <c r="T552" s="280" t="s">
        <v>240</v>
      </c>
      <c r="U552" s="280" t="s">
        <v>240</v>
      </c>
      <c r="V552" s="280" t="s">
        <v>240</v>
      </c>
      <c r="W552" s="280" t="s">
        <v>240</v>
      </c>
      <c r="X552" s="280" t="s">
        <v>240</v>
      </c>
      <c r="Y552" s="280" t="s">
        <v>240</v>
      </c>
      <c r="Z552" s="280" t="s">
        <v>240</v>
      </c>
      <c r="AA552" s="280" t="s">
        <v>240</v>
      </c>
      <c r="AB552" s="280" t="s">
        <v>240</v>
      </c>
      <c r="AC552" s="280" t="s">
        <v>2044</v>
      </c>
      <c r="AD552" s="280" t="s">
        <v>240</v>
      </c>
      <c r="AE552" s="280" t="str">
        <f>IFERROR(VLOOKUP(A552,ورقة4!A$1:AZ$2000,51,0),"")</f>
        <v>م</v>
      </c>
      <c r="AF552" s="280" t="s">
        <v>2044</v>
      </c>
      <c r="AG552" s="280" t="s">
        <v>261</v>
      </c>
      <c r="AH552" s="280" t="s">
        <v>240</v>
      </c>
      <c r="AI552" s="280" t="s">
        <v>240</v>
      </c>
      <c r="AJ552" s="279">
        <v>706886</v>
      </c>
      <c r="AP552" s="223"/>
      <c r="AQ552" s="224"/>
      <c r="AR552" s="224"/>
      <c r="AS552" s="224"/>
      <c r="AT552" s="224"/>
      <c r="AU552" s="232"/>
      <c r="AV552" s="224"/>
      <c r="AW552" s="224"/>
      <c r="AX552" s="224"/>
      <c r="AY552" s="224"/>
      <c r="AZ552" s="232"/>
      <c r="BA552" s="224"/>
      <c r="BB552" s="224"/>
      <c r="BC552" s="224"/>
      <c r="BD552" s="224"/>
      <c r="BE552" s="224"/>
      <c r="BF552" s="227"/>
      <c r="BG552" s="224"/>
      <c r="BH552" s="224"/>
      <c r="BI552" s="224"/>
      <c r="BJ552" s="224"/>
      <c r="BK552" s="224"/>
      <c r="BL552" s="224"/>
      <c r="BM552" s="224"/>
      <c r="BN552" s="224"/>
      <c r="BO552" s="224"/>
      <c r="BP552" s="224"/>
      <c r="BQ552" s="224"/>
      <c r="BR552" s="224"/>
      <c r="BS552" s="228"/>
      <c r="BT552" s="224"/>
      <c r="BU552" s="229"/>
      <c r="BV552" s="223"/>
      <c r="BW552" s="224"/>
      <c r="BX552" s="224"/>
      <c r="BY552" s="224"/>
      <c r="BZ552"/>
      <c r="CA552" s="229"/>
      <c r="CB552"/>
      <c r="CC552"/>
      <c r="CD552"/>
    </row>
    <row r="553" spans="1:82" ht="30" x14ac:dyDescent="0.25">
      <c r="A553" s="279">
        <v>706887</v>
      </c>
      <c r="B553" s="280" t="s">
        <v>1200</v>
      </c>
      <c r="C553" s="280" t="s">
        <v>79</v>
      </c>
      <c r="D553" s="280" t="s">
        <v>1651</v>
      </c>
      <c r="E553" s="280" t="s">
        <v>184</v>
      </c>
      <c r="F553" s="289">
        <v>36815</v>
      </c>
      <c r="G553" s="280" t="s">
        <v>1328</v>
      </c>
      <c r="H553" s="280" t="s">
        <v>1290</v>
      </c>
      <c r="I553" s="280" t="s">
        <v>262</v>
      </c>
      <c r="J553" s="280" t="s">
        <v>216</v>
      </c>
      <c r="K553" s="290">
        <v>2018</v>
      </c>
      <c r="L553" s="280" t="s">
        <v>215</v>
      </c>
      <c r="M553" s="280" t="s">
        <v>240</v>
      </c>
      <c r="N553" s="280" t="s">
        <v>240</v>
      </c>
      <c r="O553" s="280"/>
      <c r="P553" s="280"/>
      <c r="Q553" s="282">
        <v>0</v>
      </c>
      <c r="R553" s="290">
        <v>0</v>
      </c>
      <c r="S553" s="280" t="s">
        <v>3175</v>
      </c>
      <c r="T553" s="280" t="s">
        <v>2919</v>
      </c>
      <c r="U553" s="280" t="s">
        <v>3176</v>
      </c>
      <c r="V553" s="280" t="s">
        <v>3177</v>
      </c>
      <c r="W553" s="280" t="s">
        <v>240</v>
      </c>
      <c r="X553" s="280" t="s">
        <v>240</v>
      </c>
      <c r="Y553" s="280" t="s">
        <v>240</v>
      </c>
      <c r="Z553" s="280" t="s">
        <v>240</v>
      </c>
      <c r="AA553" s="280" t="s">
        <v>240</v>
      </c>
      <c r="AB553" s="280" t="s">
        <v>240</v>
      </c>
      <c r="AC553" s="280" t="s">
        <v>240</v>
      </c>
      <c r="AD553" s="280" t="s">
        <v>240</v>
      </c>
      <c r="AE553" s="280"/>
      <c r="AF553" s="280" t="s">
        <v>240</v>
      </c>
      <c r="AG553" s="280" t="s">
        <v>468</v>
      </c>
      <c r="AH553" s="280" t="s">
        <v>240</v>
      </c>
      <c r="AI553" s="280" t="s">
        <v>5194</v>
      </c>
      <c r="AJ553" s="279">
        <v>706887</v>
      </c>
      <c r="AP553" s="223"/>
      <c r="AQ553" s="224"/>
      <c r="AR553" s="224"/>
      <c r="AS553" s="224"/>
      <c r="AT553" s="224"/>
      <c r="AU553" s="225"/>
      <c r="AV553" s="224"/>
      <c r="AW553" s="224"/>
      <c r="AX553" s="224"/>
      <c r="AY553" s="224"/>
      <c r="AZ553" s="226"/>
      <c r="BA553" s="224"/>
      <c r="BB553" s="219"/>
      <c r="BC553" s="219"/>
      <c r="BD553" s="224"/>
      <c r="BE553" s="224"/>
      <c r="BF553" s="227"/>
      <c r="BG553" s="223"/>
      <c r="BH553" s="224"/>
      <c r="BI553" s="224"/>
      <c r="BJ553" s="224"/>
      <c r="BK553" s="224"/>
      <c r="BL553" s="223"/>
      <c r="BM553" s="224"/>
      <c r="BN553" s="223"/>
      <c r="BO553" s="223"/>
      <c r="BP553" s="223"/>
      <c r="BQ553" s="223"/>
      <c r="BR553" s="223"/>
      <c r="BS553" s="224"/>
      <c r="BT553" s="219"/>
      <c r="BU553" s="229"/>
      <c r="BV553" s="219"/>
      <c r="BW553" s="219"/>
      <c r="BX553" s="224"/>
      <c r="BY553" s="224"/>
      <c r="BZ553" s="230"/>
      <c r="CA553" s="229"/>
      <c r="CB553" s="230"/>
      <c r="CC553" s="230"/>
      <c r="CD553" s="230"/>
    </row>
    <row r="554" spans="1:82" ht="15" x14ac:dyDescent="0.25">
      <c r="A554" s="279">
        <v>706888</v>
      </c>
      <c r="B554" s="280" t="s">
        <v>787</v>
      </c>
      <c r="C554" s="280" t="s">
        <v>139</v>
      </c>
      <c r="D554" s="280" t="s">
        <v>1902</v>
      </c>
      <c r="E554" s="280" t="s">
        <v>240</v>
      </c>
      <c r="F554" s="282"/>
      <c r="G554" s="280" t="s">
        <v>240</v>
      </c>
      <c r="H554" s="280" t="s">
        <v>240</v>
      </c>
      <c r="I554" s="280" t="s">
        <v>261</v>
      </c>
      <c r="J554" s="280" t="s">
        <v>240</v>
      </c>
      <c r="K554" s="282"/>
      <c r="L554" s="280" t="s">
        <v>240</v>
      </c>
      <c r="M554" s="280" t="s">
        <v>240</v>
      </c>
      <c r="N554" s="280" t="s">
        <v>240</v>
      </c>
      <c r="O554" s="280" t="str">
        <f>IFERROR(VLOOKUP(A554,'[1]معالجة التسجيل'!A$2:CW$514,101,0),"")</f>
        <v/>
      </c>
      <c r="P554" s="280"/>
      <c r="Q554" s="282">
        <v>0</v>
      </c>
      <c r="R554" s="282"/>
      <c r="S554" s="280" t="s">
        <v>240</v>
      </c>
      <c r="T554" s="280" t="s">
        <v>240</v>
      </c>
      <c r="U554" s="280" t="s">
        <v>240</v>
      </c>
      <c r="V554" s="280" t="s">
        <v>240</v>
      </c>
      <c r="W554" s="280" t="s">
        <v>240</v>
      </c>
      <c r="X554" s="280" t="s">
        <v>240</v>
      </c>
      <c r="Y554" s="280" t="s">
        <v>240</v>
      </c>
      <c r="Z554" s="280" t="s">
        <v>240</v>
      </c>
      <c r="AA554" s="280" t="s">
        <v>2044</v>
      </c>
      <c r="AB554" s="280" t="s">
        <v>2044</v>
      </c>
      <c r="AC554" s="280" t="s">
        <v>2044</v>
      </c>
      <c r="AD554" s="280" t="s">
        <v>240</v>
      </c>
      <c r="AE554" s="280" t="str">
        <f>IFERROR(VLOOKUP(A554,ورقة4!A$1:AZ$2000,51,0),"")</f>
        <v>م</v>
      </c>
      <c r="AF554" s="280" t="s">
        <v>2044</v>
      </c>
      <c r="AG554" s="280" t="s">
        <v>261</v>
      </c>
      <c r="AH554" s="280" t="s">
        <v>5190</v>
      </c>
      <c r="AI554" s="280" t="s">
        <v>240</v>
      </c>
      <c r="AJ554" s="279">
        <v>706888</v>
      </c>
      <c r="AP554" s="223"/>
      <c r="AQ554" s="224"/>
      <c r="AR554" s="224"/>
      <c r="AS554" s="224"/>
      <c r="AT554" s="224"/>
      <c r="AU554" s="227"/>
      <c r="AV554" s="224"/>
      <c r="AW554" s="224"/>
      <c r="AX554" s="224"/>
      <c r="AY554" s="224"/>
      <c r="AZ554" s="227"/>
      <c r="BA554" s="224"/>
      <c r="BB554" s="224"/>
      <c r="BC554" s="224"/>
      <c r="BD554" s="224"/>
      <c r="BE554" s="224"/>
      <c r="BF554" s="227"/>
      <c r="BG554" s="224"/>
      <c r="BH554" s="224"/>
      <c r="BI554" s="224"/>
      <c r="BJ554" s="224"/>
      <c r="BK554" s="224"/>
      <c r="BL554" s="224"/>
      <c r="BM554" s="224"/>
      <c r="BN554" s="224"/>
      <c r="BO554" s="224"/>
      <c r="BP554" s="224"/>
      <c r="BQ554" s="224"/>
      <c r="BR554" s="224"/>
      <c r="BS554" s="228"/>
      <c r="BT554" s="224"/>
      <c r="BU554" s="229"/>
      <c r="BV554" s="223"/>
      <c r="BW554" s="224"/>
      <c r="BX554" s="224"/>
      <c r="BY554" s="224"/>
      <c r="BZ554"/>
      <c r="CA554" s="229"/>
      <c r="CB554"/>
      <c r="CC554"/>
      <c r="CD554"/>
    </row>
    <row r="555" spans="1:82" ht="15" x14ac:dyDescent="0.25">
      <c r="A555" s="279">
        <v>706889</v>
      </c>
      <c r="B555" s="280" t="s">
        <v>1201</v>
      </c>
      <c r="C555" s="280" t="s">
        <v>366</v>
      </c>
      <c r="D555" s="280" t="s">
        <v>240</v>
      </c>
      <c r="E555" s="280" t="s">
        <v>240</v>
      </c>
      <c r="F555" s="282"/>
      <c r="G555" s="280" t="s">
        <v>240</v>
      </c>
      <c r="H555" s="280" t="s">
        <v>240</v>
      </c>
      <c r="I555" s="280" t="s">
        <v>261</v>
      </c>
      <c r="J555" s="280" t="s">
        <v>240</v>
      </c>
      <c r="K555" s="282"/>
      <c r="L555" s="280" t="s">
        <v>240</v>
      </c>
      <c r="M555" s="280" t="s">
        <v>240</v>
      </c>
      <c r="N555" s="280" t="s">
        <v>240</v>
      </c>
      <c r="O555" s="280" t="str">
        <f>IFERROR(VLOOKUP(A555,'[1]معالجة التسجيل'!A$2:CW$514,101,0),"")</f>
        <v/>
      </c>
      <c r="P555" s="280"/>
      <c r="Q555" s="282">
        <v>0</v>
      </c>
      <c r="R555" s="282"/>
      <c r="S555" s="280" t="s">
        <v>240</v>
      </c>
      <c r="T555" s="280" t="s">
        <v>240</v>
      </c>
      <c r="U555" s="280" t="s">
        <v>240</v>
      </c>
      <c r="V555" s="280" t="s">
        <v>240</v>
      </c>
      <c r="W555" s="280" t="s">
        <v>240</v>
      </c>
      <c r="X555" s="280" t="s">
        <v>240</v>
      </c>
      <c r="Y555" s="280" t="s">
        <v>240</v>
      </c>
      <c r="Z555" s="280" t="s">
        <v>240</v>
      </c>
      <c r="AA555" s="280" t="s">
        <v>240</v>
      </c>
      <c r="AB555" s="280" t="s">
        <v>240</v>
      </c>
      <c r="AC555" s="280" t="s">
        <v>240</v>
      </c>
      <c r="AD555" s="280" t="s">
        <v>240</v>
      </c>
      <c r="AE555" s="280" t="str">
        <f>IFERROR(VLOOKUP(A555,ورقة4!A$1:AZ$2000,51,0),"")</f>
        <v>م</v>
      </c>
      <c r="AF555" s="280" t="s">
        <v>240</v>
      </c>
      <c r="AG555" s="280" t="s">
        <v>261</v>
      </c>
      <c r="AH555" s="280" t="s">
        <v>240</v>
      </c>
      <c r="AI555" s="280" t="s">
        <v>240</v>
      </c>
      <c r="AJ555" s="279">
        <v>706889</v>
      </c>
      <c r="AP555" s="223"/>
      <c r="AQ555" s="224"/>
      <c r="AR555" s="224"/>
      <c r="AS555" s="224"/>
      <c r="AT555" s="224"/>
      <c r="AU555" s="225"/>
      <c r="AV555" s="224"/>
      <c r="AW555" s="224"/>
      <c r="AX555" s="224"/>
      <c r="AY555" s="224"/>
      <c r="AZ555" s="226"/>
      <c r="BA555" s="224"/>
      <c r="BB555" s="219"/>
      <c r="BC555" s="219"/>
      <c r="BD555" s="224"/>
      <c r="BE555" s="224"/>
      <c r="BF555" s="227"/>
      <c r="BG555" s="223"/>
      <c r="BH555" s="224"/>
      <c r="BI555" s="224"/>
      <c r="BJ555" s="224"/>
      <c r="BK555" s="224"/>
      <c r="BL555" s="223"/>
      <c r="BM555" s="224"/>
      <c r="BN555" s="223"/>
      <c r="BO555" s="223"/>
      <c r="BP555" s="223"/>
      <c r="BQ555" s="223"/>
      <c r="BR555" s="223"/>
      <c r="BS555" s="224"/>
      <c r="BT555" s="219"/>
      <c r="BU555" s="229"/>
      <c r="BV555" s="219"/>
      <c r="BW555" s="219"/>
      <c r="BX555" s="224"/>
      <c r="BY555" s="224"/>
      <c r="BZ555" s="230"/>
      <c r="CA555" s="229"/>
      <c r="CB555" s="230"/>
      <c r="CC555" s="230"/>
      <c r="CD555" s="230"/>
    </row>
    <row r="556" spans="1:82" ht="15" x14ac:dyDescent="0.25">
      <c r="A556" s="279">
        <v>706890</v>
      </c>
      <c r="B556" s="280" t="s">
        <v>1202</v>
      </c>
      <c r="C556" s="280" t="s">
        <v>65</v>
      </c>
      <c r="D556" s="280" t="s">
        <v>1523</v>
      </c>
      <c r="E556" s="280" t="s">
        <v>240</v>
      </c>
      <c r="F556" s="288"/>
      <c r="G556" s="280" t="s">
        <v>240</v>
      </c>
      <c r="H556" s="280" t="s">
        <v>240</v>
      </c>
      <c r="I556" s="280" t="s">
        <v>261</v>
      </c>
      <c r="J556" s="280" t="s">
        <v>240</v>
      </c>
      <c r="K556" s="288"/>
      <c r="L556" s="280" t="s">
        <v>240</v>
      </c>
      <c r="M556" s="280" t="s">
        <v>240</v>
      </c>
      <c r="N556" s="280" t="s">
        <v>240</v>
      </c>
      <c r="O556" s="280" t="str">
        <f>IFERROR(VLOOKUP(A556,'[1]معالجة التسجيل'!A$2:CW$514,101,0),"")</f>
        <v/>
      </c>
      <c r="P556" s="280"/>
      <c r="Q556" s="282">
        <v>0</v>
      </c>
      <c r="R556" s="282"/>
      <c r="S556" s="280" t="s">
        <v>240</v>
      </c>
      <c r="T556" s="280" t="s">
        <v>240</v>
      </c>
      <c r="U556" s="280" t="s">
        <v>240</v>
      </c>
      <c r="V556" s="280" t="s">
        <v>240</v>
      </c>
      <c r="W556" s="280" t="s">
        <v>240</v>
      </c>
      <c r="X556" s="280" t="s">
        <v>240</v>
      </c>
      <c r="Y556" s="280" t="s">
        <v>240</v>
      </c>
      <c r="Z556" s="280" t="s">
        <v>240</v>
      </c>
      <c r="AA556" s="280" t="s">
        <v>2044</v>
      </c>
      <c r="AB556" s="280" t="s">
        <v>2044</v>
      </c>
      <c r="AC556" s="280" t="s">
        <v>2044</v>
      </c>
      <c r="AD556" s="280" t="s">
        <v>240</v>
      </c>
      <c r="AE556" s="280" t="str">
        <f>IFERROR(VLOOKUP(A556,ورقة4!A$1:AZ$2000,51,0),"")</f>
        <v>م</v>
      </c>
      <c r="AF556" s="280" t="s">
        <v>2044</v>
      </c>
      <c r="AG556" s="280" t="s">
        <v>261</v>
      </c>
      <c r="AH556" s="280" t="s">
        <v>5190</v>
      </c>
      <c r="AI556" s="280" t="s">
        <v>240</v>
      </c>
      <c r="AJ556" s="279">
        <v>706890</v>
      </c>
      <c r="AP556" s="223"/>
      <c r="AQ556" s="224"/>
      <c r="AR556" s="224"/>
      <c r="AS556" s="224"/>
      <c r="AT556" s="224"/>
      <c r="AU556" s="227"/>
      <c r="AV556" s="224"/>
      <c r="AW556" s="224"/>
      <c r="AX556" s="224"/>
      <c r="AY556" s="224"/>
      <c r="AZ556" s="227"/>
      <c r="BA556" s="224"/>
      <c r="BB556" s="224"/>
      <c r="BC556" s="224"/>
      <c r="BD556" s="224"/>
      <c r="BE556" s="224"/>
      <c r="BF556" s="227"/>
      <c r="BG556" s="224"/>
      <c r="BH556" s="224"/>
      <c r="BI556" s="224"/>
      <c r="BJ556" s="224"/>
      <c r="BK556" s="224"/>
      <c r="BL556" s="224"/>
      <c r="BM556" s="224"/>
      <c r="BN556" s="224"/>
      <c r="BO556" s="224"/>
      <c r="BP556" s="224"/>
      <c r="BQ556" s="224"/>
      <c r="BR556" s="224"/>
      <c r="BS556" s="228"/>
      <c r="BT556" s="224"/>
      <c r="BU556" s="229"/>
      <c r="BV556" s="223"/>
      <c r="BW556" s="224"/>
      <c r="BX556" s="224"/>
      <c r="BY556" s="224"/>
      <c r="BZ556"/>
      <c r="CA556" s="229"/>
      <c r="CB556"/>
      <c r="CC556"/>
      <c r="CD556"/>
    </row>
    <row r="557" spans="1:82" ht="30" x14ac:dyDescent="0.25">
      <c r="A557" s="279">
        <v>706891</v>
      </c>
      <c r="B557" s="280" t="s">
        <v>788</v>
      </c>
      <c r="C557" s="280" t="s">
        <v>283</v>
      </c>
      <c r="D557" s="280" t="s">
        <v>1903</v>
      </c>
      <c r="E557" s="280" t="s">
        <v>240</v>
      </c>
      <c r="F557" s="288"/>
      <c r="G557" s="280" t="s">
        <v>240</v>
      </c>
      <c r="H557" s="280" t="s">
        <v>240</v>
      </c>
      <c r="I557" s="280" t="s">
        <v>261</v>
      </c>
      <c r="J557" s="280" t="s">
        <v>240</v>
      </c>
      <c r="K557" s="288"/>
      <c r="L557" s="280" t="s">
        <v>240</v>
      </c>
      <c r="M557" s="280" t="s">
        <v>240</v>
      </c>
      <c r="N557" s="280" t="s">
        <v>240</v>
      </c>
      <c r="O557" s="280" t="str">
        <f>IFERROR(VLOOKUP(A557,'[1]معالجة التسجيل'!A$2:CW$514,101,0),"")</f>
        <v/>
      </c>
      <c r="P557" s="280"/>
      <c r="Q557" s="282">
        <v>0</v>
      </c>
      <c r="R557" s="288"/>
      <c r="S557" s="280" t="s">
        <v>240</v>
      </c>
      <c r="T557" s="280" t="s">
        <v>240</v>
      </c>
      <c r="U557" s="280" t="s">
        <v>240</v>
      </c>
      <c r="V557" s="280" t="s">
        <v>240</v>
      </c>
      <c r="W557" s="280" t="s">
        <v>240</v>
      </c>
      <c r="X557" s="280" t="s">
        <v>240</v>
      </c>
      <c r="Y557" s="280" t="s">
        <v>240</v>
      </c>
      <c r="Z557" s="280" t="s">
        <v>240</v>
      </c>
      <c r="AA557" s="280" t="s">
        <v>2044</v>
      </c>
      <c r="AB557" s="280" t="s">
        <v>2044</v>
      </c>
      <c r="AC557" s="280" t="s">
        <v>2044</v>
      </c>
      <c r="AD557" s="280" t="s">
        <v>240</v>
      </c>
      <c r="AE557" s="280" t="str">
        <f>IFERROR(VLOOKUP(A557,ورقة4!A$1:AZ$2000,51,0),"")</f>
        <v>م</v>
      </c>
      <c r="AF557" s="280" t="s">
        <v>2044</v>
      </c>
      <c r="AG557" s="280" t="s">
        <v>261</v>
      </c>
      <c r="AH557" s="280" t="s">
        <v>5190</v>
      </c>
      <c r="AI557" s="280" t="s">
        <v>240</v>
      </c>
      <c r="AJ557" s="279">
        <v>706891</v>
      </c>
      <c r="AP557" s="223"/>
      <c r="AQ557" s="224"/>
      <c r="AR557" s="224"/>
      <c r="AS557" s="224"/>
      <c r="AT557" s="224"/>
      <c r="AU557" s="232"/>
      <c r="AV557" s="224"/>
      <c r="AW557" s="224"/>
      <c r="AX557" s="224"/>
      <c r="AY557" s="224"/>
      <c r="AZ557" s="232"/>
      <c r="BA557" s="224"/>
      <c r="BB557" s="224"/>
      <c r="BC557" s="224"/>
      <c r="BD557" s="224"/>
      <c r="BE557" s="224"/>
      <c r="BF557" s="227"/>
      <c r="BG557" s="224"/>
      <c r="BH557" s="224"/>
      <c r="BI557" s="224"/>
      <c r="BJ557" s="224"/>
      <c r="BK557" s="224"/>
      <c r="BL557" s="224"/>
      <c r="BM557" s="224"/>
      <c r="BN557" s="224"/>
      <c r="BO557" s="224"/>
      <c r="BP557" s="224"/>
      <c r="BQ557" s="224"/>
      <c r="BR557" s="224"/>
      <c r="BS557" s="228"/>
      <c r="BT557" s="224"/>
      <c r="BU557" s="229"/>
      <c r="BV557" s="223"/>
      <c r="BW557" s="224"/>
      <c r="BX557" s="224"/>
      <c r="BY557" s="224"/>
      <c r="BZ557"/>
      <c r="CA557" s="229"/>
      <c r="CB557"/>
      <c r="CC557"/>
      <c r="CD557"/>
    </row>
    <row r="558" spans="1:82" ht="30" x14ac:dyDescent="0.25">
      <c r="A558" s="279">
        <v>706892</v>
      </c>
      <c r="B558" s="280" t="s">
        <v>606</v>
      </c>
      <c r="C558" s="280" t="s">
        <v>89</v>
      </c>
      <c r="D558" s="280" t="s">
        <v>1586</v>
      </c>
      <c r="E558" s="280" t="s">
        <v>183</v>
      </c>
      <c r="F558" s="281">
        <v>27662</v>
      </c>
      <c r="G558" s="280" t="s">
        <v>1357</v>
      </c>
      <c r="H558" s="280" t="s">
        <v>1290</v>
      </c>
      <c r="I558" s="280" t="s">
        <v>263</v>
      </c>
      <c r="J558" s="280" t="s">
        <v>216</v>
      </c>
      <c r="K558" s="279">
        <v>1993</v>
      </c>
      <c r="L558" s="280" t="s">
        <v>223</v>
      </c>
      <c r="M558" s="280" t="s">
        <v>240</v>
      </c>
      <c r="N558" s="280" t="s">
        <v>240</v>
      </c>
      <c r="O558" s="280"/>
      <c r="P558" s="280"/>
      <c r="Q558" s="282">
        <v>0</v>
      </c>
      <c r="R558" s="288"/>
      <c r="S558" s="280" t="s">
        <v>2691</v>
      </c>
      <c r="T558" s="280" t="s">
        <v>2692</v>
      </c>
      <c r="U558" s="280" t="s">
        <v>2693</v>
      </c>
      <c r="V558" s="280" t="s">
        <v>2694</v>
      </c>
      <c r="W558" s="280" t="s">
        <v>240</v>
      </c>
      <c r="X558" s="280" t="s">
        <v>240</v>
      </c>
      <c r="Y558" s="280" t="s">
        <v>240</v>
      </c>
      <c r="Z558" s="280" t="s">
        <v>240</v>
      </c>
      <c r="AA558" s="280" t="s">
        <v>240</v>
      </c>
      <c r="AB558" s="280" t="s">
        <v>240</v>
      </c>
      <c r="AC558" s="280" t="s">
        <v>240</v>
      </c>
      <c r="AD558" s="280" t="s">
        <v>240</v>
      </c>
      <c r="AE558" s="280"/>
      <c r="AF558" s="280" t="s">
        <v>240</v>
      </c>
      <c r="AG558" s="280" t="s">
        <v>239</v>
      </c>
      <c r="AH558" s="280" t="s">
        <v>240</v>
      </c>
      <c r="AI558" s="280" t="s">
        <v>5192</v>
      </c>
      <c r="AJ558" s="279">
        <v>706892</v>
      </c>
      <c r="AP558" s="223"/>
      <c r="AQ558" s="224"/>
      <c r="AR558" s="224"/>
      <c r="AS558" s="224"/>
      <c r="AT558" s="224"/>
      <c r="AU558" s="232"/>
      <c r="AV558" s="224"/>
      <c r="AW558" s="224"/>
      <c r="AX558" s="224"/>
      <c r="AY558" s="224"/>
      <c r="AZ558" s="232"/>
      <c r="BA558" s="224"/>
      <c r="BB558" s="224"/>
      <c r="BC558" s="224"/>
      <c r="BD558" s="224"/>
      <c r="BE558" s="224"/>
      <c r="BF558" s="227"/>
      <c r="BG558" s="224"/>
      <c r="BH558" s="224"/>
      <c r="BI558" s="224"/>
      <c r="BJ558" s="224"/>
      <c r="BK558" s="224"/>
      <c r="BL558" s="224"/>
      <c r="BM558" s="224"/>
      <c r="BN558" s="224"/>
      <c r="BO558" s="224"/>
      <c r="BP558" s="224"/>
      <c r="BQ558" s="224"/>
      <c r="BR558" s="224"/>
      <c r="BS558" s="228"/>
      <c r="BT558" s="224"/>
      <c r="BU558" s="229"/>
      <c r="BV558" s="223"/>
      <c r="BW558" s="224"/>
      <c r="BX558" s="224"/>
      <c r="BY558" s="224"/>
      <c r="BZ558"/>
      <c r="CA558" s="229"/>
      <c r="CB558"/>
      <c r="CC558"/>
      <c r="CD558"/>
    </row>
    <row r="559" spans="1:82" ht="45" x14ac:dyDescent="0.25">
      <c r="A559" s="279">
        <v>706893</v>
      </c>
      <c r="B559" s="280" t="s">
        <v>1203</v>
      </c>
      <c r="C559" s="280" t="s">
        <v>1204</v>
      </c>
      <c r="D559" s="280" t="s">
        <v>1652</v>
      </c>
      <c r="E559" s="280" t="s">
        <v>183</v>
      </c>
      <c r="F559" s="281">
        <v>30175</v>
      </c>
      <c r="G559" s="280" t="s">
        <v>221</v>
      </c>
      <c r="H559" s="280" t="s">
        <v>1318</v>
      </c>
      <c r="I559" s="280" t="s">
        <v>261</v>
      </c>
      <c r="J559" s="280" t="s">
        <v>214</v>
      </c>
      <c r="K559" s="279">
        <v>2001</v>
      </c>
      <c r="L559" s="280" t="s">
        <v>221</v>
      </c>
      <c r="M559" s="280" t="s">
        <v>240</v>
      </c>
      <c r="N559" s="280" t="s">
        <v>240</v>
      </c>
      <c r="O559" s="280"/>
      <c r="P559" s="280"/>
      <c r="Q559" s="282">
        <v>0</v>
      </c>
      <c r="R559" s="279">
        <v>0</v>
      </c>
      <c r="S559" s="280" t="s">
        <v>4096</v>
      </c>
      <c r="T559" s="280" t="s">
        <v>4097</v>
      </c>
      <c r="U559" s="280" t="s">
        <v>4098</v>
      </c>
      <c r="V559" s="280" t="s">
        <v>2915</v>
      </c>
      <c r="W559" s="280" t="s">
        <v>240</v>
      </c>
      <c r="X559" s="280" t="s">
        <v>240</v>
      </c>
      <c r="Y559" s="280" t="s">
        <v>240</v>
      </c>
      <c r="Z559" s="280" t="s">
        <v>240</v>
      </c>
      <c r="AA559" s="280" t="s">
        <v>240</v>
      </c>
      <c r="AB559" s="280" t="s">
        <v>240</v>
      </c>
      <c r="AC559" s="280" t="s">
        <v>240</v>
      </c>
      <c r="AD559" s="280" t="s">
        <v>240</v>
      </c>
      <c r="AE559" s="280"/>
      <c r="AF559" s="280" t="s">
        <v>240</v>
      </c>
      <c r="AG559" s="280" t="s">
        <v>261</v>
      </c>
      <c r="AH559" s="280" t="s">
        <v>5190</v>
      </c>
      <c r="AI559" s="280" t="s">
        <v>240</v>
      </c>
      <c r="AJ559" s="279">
        <v>706893</v>
      </c>
      <c r="AP559" s="223"/>
      <c r="AQ559" s="224"/>
      <c r="AR559" s="224"/>
      <c r="AS559" s="224"/>
      <c r="AT559" s="224"/>
      <c r="AU559" s="227"/>
      <c r="AV559" s="224"/>
      <c r="AW559" s="224"/>
      <c r="AX559" s="224"/>
      <c r="AY559" s="224"/>
      <c r="AZ559" s="227"/>
      <c r="BA559" s="224"/>
      <c r="BB559" s="224"/>
      <c r="BC559" s="224"/>
      <c r="BD559" s="224"/>
      <c r="BE559" s="224"/>
      <c r="BF559" s="227"/>
      <c r="BG559" s="224"/>
      <c r="BH559" s="224"/>
      <c r="BI559" s="224"/>
      <c r="BJ559" s="224"/>
      <c r="BK559" s="224"/>
      <c r="BL559" s="224"/>
      <c r="BM559" s="224"/>
      <c r="BN559" s="224"/>
      <c r="BO559" s="224"/>
      <c r="BP559" s="224"/>
      <c r="BQ559" s="224"/>
      <c r="BR559" s="224"/>
      <c r="BS559" s="228"/>
      <c r="BT559" s="224"/>
      <c r="BU559" s="229"/>
      <c r="BV559" s="223"/>
      <c r="BW559" s="224"/>
      <c r="BX559" s="224"/>
      <c r="BY559" s="224"/>
      <c r="BZ559"/>
      <c r="CA559" s="229"/>
      <c r="CB559"/>
      <c r="CC559"/>
      <c r="CD559"/>
    </row>
    <row r="560" spans="1:82" ht="30" x14ac:dyDescent="0.25">
      <c r="A560" s="279">
        <v>706894</v>
      </c>
      <c r="B560" s="280" t="s">
        <v>639</v>
      </c>
      <c r="C560" s="280" t="s">
        <v>93</v>
      </c>
      <c r="D560" s="280" t="s">
        <v>1653</v>
      </c>
      <c r="E560" s="280" t="s">
        <v>183</v>
      </c>
      <c r="F560" s="281">
        <v>31134</v>
      </c>
      <c r="G560" s="280" t="s">
        <v>1497</v>
      </c>
      <c r="H560" s="280" t="s">
        <v>1290</v>
      </c>
      <c r="I560" s="280" t="s">
        <v>261</v>
      </c>
      <c r="J560" s="280" t="s">
        <v>214</v>
      </c>
      <c r="K560" s="279">
        <v>2003</v>
      </c>
      <c r="L560" s="280" t="s">
        <v>215</v>
      </c>
      <c r="M560" s="280" t="s">
        <v>240</v>
      </c>
      <c r="N560" s="280" t="s">
        <v>240</v>
      </c>
      <c r="O560" s="280" t="str">
        <f>IFERROR(VLOOKUP(A560,'[1]معالجة التسجيل'!A$2:CW$514,101,0),"")</f>
        <v/>
      </c>
      <c r="P560" s="280"/>
      <c r="Q560" s="282">
        <v>0</v>
      </c>
      <c r="R560" s="282"/>
      <c r="S560" s="280" t="s">
        <v>240</v>
      </c>
      <c r="T560" s="280" t="s">
        <v>240</v>
      </c>
      <c r="U560" s="280" t="s">
        <v>240</v>
      </c>
      <c r="V560" s="280" t="s">
        <v>240</v>
      </c>
      <c r="W560" s="280" t="s">
        <v>240</v>
      </c>
      <c r="X560" s="280" t="s">
        <v>240</v>
      </c>
      <c r="Y560" s="280" t="s">
        <v>240</v>
      </c>
      <c r="Z560" s="280" t="s">
        <v>240</v>
      </c>
      <c r="AA560" s="280" t="s">
        <v>240</v>
      </c>
      <c r="AB560" s="280" t="s">
        <v>2044</v>
      </c>
      <c r="AC560" s="280" t="s">
        <v>2044</v>
      </c>
      <c r="AD560" s="280" t="s">
        <v>240</v>
      </c>
      <c r="AE560" s="280" t="str">
        <f>IFERROR(VLOOKUP(A560,ورقة4!A$1:AZ$2000,51,0),"")</f>
        <v>م</v>
      </c>
      <c r="AF560" s="280" t="s">
        <v>2044</v>
      </c>
      <c r="AG560" s="280" t="s">
        <v>261</v>
      </c>
      <c r="AH560" s="280" t="s">
        <v>5190</v>
      </c>
      <c r="AI560" s="280" t="s">
        <v>240</v>
      </c>
      <c r="AJ560" s="279">
        <v>706894</v>
      </c>
      <c r="AP560" s="223"/>
      <c r="AQ560" s="224"/>
      <c r="AR560" s="224"/>
      <c r="AS560" s="224"/>
      <c r="AT560" s="224"/>
      <c r="AU560" s="232"/>
      <c r="AV560" s="224"/>
      <c r="AW560" s="224"/>
      <c r="AX560" s="224"/>
      <c r="AY560" s="224"/>
      <c r="AZ560" s="232"/>
      <c r="BA560" s="224"/>
      <c r="BB560" s="224"/>
      <c r="BC560" s="224"/>
      <c r="BD560" s="224"/>
      <c r="BE560" s="224"/>
      <c r="BF560" s="227"/>
      <c r="BG560" s="224"/>
      <c r="BH560" s="224"/>
      <c r="BI560" s="224"/>
      <c r="BJ560" s="224"/>
      <c r="BK560" s="224"/>
      <c r="BL560" s="224"/>
      <c r="BM560" s="224"/>
      <c r="BN560" s="224"/>
      <c r="BO560" s="224"/>
      <c r="BP560" s="224"/>
      <c r="BQ560" s="224"/>
      <c r="BR560" s="224"/>
      <c r="BS560" s="228"/>
      <c r="BT560" s="224"/>
      <c r="BU560" s="229"/>
      <c r="BV560" s="223"/>
      <c r="BW560" s="224"/>
      <c r="BX560" s="224"/>
      <c r="BY560" s="224"/>
      <c r="BZ560"/>
      <c r="CA560" s="229"/>
      <c r="CB560"/>
      <c r="CC560"/>
      <c r="CD560"/>
    </row>
    <row r="561" spans="1:82" ht="15" x14ac:dyDescent="0.25">
      <c r="A561" s="279">
        <v>706895</v>
      </c>
      <c r="B561" s="280" t="s">
        <v>852</v>
      </c>
      <c r="C561" s="280" t="s">
        <v>78</v>
      </c>
      <c r="D561" s="280" t="s">
        <v>1344</v>
      </c>
      <c r="E561" s="280" t="s">
        <v>240</v>
      </c>
      <c r="F561" s="282"/>
      <c r="G561" s="280" t="s">
        <v>240</v>
      </c>
      <c r="H561" s="280" t="s">
        <v>240</v>
      </c>
      <c r="I561" s="280" t="s">
        <v>261</v>
      </c>
      <c r="J561" s="280" t="s">
        <v>240</v>
      </c>
      <c r="K561" s="282"/>
      <c r="L561" s="280" t="s">
        <v>240</v>
      </c>
      <c r="M561" s="280" t="s">
        <v>240</v>
      </c>
      <c r="N561" s="280" t="s">
        <v>240</v>
      </c>
      <c r="O561" s="280" t="str">
        <f>IFERROR(VLOOKUP(A561,'[1]معالجة التسجيل'!A$2:CW$514,101,0),"")</f>
        <v/>
      </c>
      <c r="P561" s="280"/>
      <c r="Q561" s="282">
        <v>0</v>
      </c>
      <c r="R561" s="282"/>
      <c r="S561" s="280" t="s">
        <v>240</v>
      </c>
      <c r="T561" s="280" t="s">
        <v>240</v>
      </c>
      <c r="U561" s="280" t="s">
        <v>240</v>
      </c>
      <c r="V561" s="280" t="s">
        <v>240</v>
      </c>
      <c r="W561" s="280" t="s">
        <v>240</v>
      </c>
      <c r="X561" s="280" t="s">
        <v>240</v>
      </c>
      <c r="Y561" s="280" t="s">
        <v>240</v>
      </c>
      <c r="Z561" s="280" t="s">
        <v>240</v>
      </c>
      <c r="AA561" s="280" t="s">
        <v>2044</v>
      </c>
      <c r="AB561" s="280" t="s">
        <v>2044</v>
      </c>
      <c r="AC561" s="280" t="s">
        <v>2044</v>
      </c>
      <c r="AD561" s="280" t="s">
        <v>240</v>
      </c>
      <c r="AE561" s="280" t="str">
        <f>IFERROR(VLOOKUP(A561,ورقة4!A$1:AZ$2000,51,0),"")</f>
        <v>م</v>
      </c>
      <c r="AF561" s="280" t="s">
        <v>2044</v>
      </c>
      <c r="AG561" s="280" t="s">
        <v>261</v>
      </c>
      <c r="AH561" s="280" t="s">
        <v>5190</v>
      </c>
      <c r="AI561" s="280" t="s">
        <v>240</v>
      </c>
      <c r="AJ561" s="279">
        <v>706895</v>
      </c>
      <c r="AP561" s="223"/>
      <c r="AQ561" s="224"/>
      <c r="AR561" s="224"/>
      <c r="AS561" s="224"/>
      <c r="AT561" s="224"/>
      <c r="AU561" s="231"/>
      <c r="AV561" s="224"/>
      <c r="AW561" s="224"/>
      <c r="AX561" s="224"/>
      <c r="AY561" s="224"/>
      <c r="AZ561" s="223"/>
      <c r="BA561" s="224"/>
      <c r="BB561" s="219"/>
      <c r="BC561" s="219"/>
      <c r="BD561" s="224"/>
      <c r="BE561" s="224"/>
      <c r="BF561" s="227"/>
      <c r="BG561" s="223"/>
      <c r="BH561" s="224"/>
      <c r="BI561" s="224"/>
      <c r="BJ561" s="224"/>
      <c r="BK561" s="224"/>
      <c r="BL561" s="223"/>
      <c r="BM561" s="224"/>
      <c r="BN561" s="223"/>
      <c r="BO561" s="223"/>
      <c r="BP561" s="223"/>
      <c r="BQ561" s="223"/>
      <c r="BR561" s="223"/>
      <c r="BS561" s="224"/>
      <c r="BT561" s="219"/>
      <c r="BU561" s="229"/>
      <c r="BV561" s="219"/>
      <c r="BW561" s="219"/>
      <c r="BX561" s="224"/>
      <c r="BY561" s="224"/>
      <c r="BZ561" s="230"/>
      <c r="CA561" s="229"/>
      <c r="CB561" s="230"/>
      <c r="CC561" s="230"/>
      <c r="CD561" s="230"/>
    </row>
    <row r="562" spans="1:82" ht="15" x14ac:dyDescent="0.25">
      <c r="A562" s="279">
        <v>706896</v>
      </c>
      <c r="B562" s="280" t="s">
        <v>789</v>
      </c>
      <c r="C562" s="280" t="s">
        <v>65</v>
      </c>
      <c r="D562" s="280" t="s">
        <v>1418</v>
      </c>
      <c r="E562" s="280" t="s">
        <v>240</v>
      </c>
      <c r="F562" s="282"/>
      <c r="G562" s="280" t="s">
        <v>240</v>
      </c>
      <c r="H562" s="280" t="s">
        <v>240</v>
      </c>
      <c r="I562" s="280" t="s">
        <v>261</v>
      </c>
      <c r="J562" s="280" t="s">
        <v>240</v>
      </c>
      <c r="K562" s="282"/>
      <c r="L562" s="280" t="s">
        <v>240</v>
      </c>
      <c r="M562" s="280" t="s">
        <v>240</v>
      </c>
      <c r="N562" s="280" t="s">
        <v>240</v>
      </c>
      <c r="O562" s="280" t="str">
        <f>IFERROR(VLOOKUP(A562,'[1]معالجة التسجيل'!A$2:CW$514,101,0),"")</f>
        <v/>
      </c>
      <c r="P562" s="280"/>
      <c r="Q562" s="282">
        <v>0</v>
      </c>
      <c r="R562" s="282"/>
      <c r="S562" s="280" t="s">
        <v>240</v>
      </c>
      <c r="T562" s="280" t="s">
        <v>240</v>
      </c>
      <c r="U562" s="280" t="s">
        <v>240</v>
      </c>
      <c r="V562" s="280" t="s">
        <v>240</v>
      </c>
      <c r="W562" s="280" t="s">
        <v>240</v>
      </c>
      <c r="X562" s="280" t="s">
        <v>240</v>
      </c>
      <c r="Y562" s="280" t="s">
        <v>240</v>
      </c>
      <c r="Z562" s="280" t="s">
        <v>240</v>
      </c>
      <c r="AA562" s="280" t="s">
        <v>2044</v>
      </c>
      <c r="AB562" s="280" t="s">
        <v>2044</v>
      </c>
      <c r="AC562" s="280" t="s">
        <v>2044</v>
      </c>
      <c r="AD562" s="280" t="s">
        <v>240</v>
      </c>
      <c r="AE562" s="280" t="str">
        <f>IFERROR(VLOOKUP(A562,ورقة4!A$1:AZ$2000,51,0),"")</f>
        <v>م</v>
      </c>
      <c r="AF562" s="280" t="s">
        <v>2044</v>
      </c>
      <c r="AG562" s="280" t="s">
        <v>261</v>
      </c>
      <c r="AH562" s="280" t="s">
        <v>5190</v>
      </c>
      <c r="AI562" s="280" t="s">
        <v>240</v>
      </c>
      <c r="AJ562" s="279">
        <v>706896</v>
      </c>
      <c r="AP562" s="223"/>
      <c r="AQ562" s="224"/>
      <c r="AR562" s="224"/>
      <c r="AS562" s="224"/>
      <c r="AT562" s="224"/>
      <c r="AU562" s="232"/>
      <c r="AV562" s="224"/>
      <c r="AW562" s="224"/>
      <c r="AX562" s="224"/>
      <c r="AY562" s="224"/>
      <c r="AZ562" s="232"/>
      <c r="BA562" s="224"/>
      <c r="BB562" s="224"/>
      <c r="BC562" s="224"/>
      <c r="BD562" s="224"/>
      <c r="BE562" s="224"/>
      <c r="BF562" s="227"/>
      <c r="BG562" s="224"/>
      <c r="BH562" s="224"/>
      <c r="BI562" s="224"/>
      <c r="BJ562" s="224"/>
      <c r="BK562" s="224"/>
      <c r="BL562" s="224"/>
      <c r="BM562" s="224"/>
      <c r="BN562" s="224"/>
      <c r="BO562" s="224"/>
      <c r="BP562" s="224"/>
      <c r="BQ562" s="224"/>
      <c r="BR562" s="224"/>
      <c r="BS562" s="228"/>
      <c r="BT562" s="224"/>
      <c r="BU562" s="229"/>
      <c r="BV562" s="223"/>
      <c r="BW562" s="224"/>
      <c r="BX562" s="224"/>
      <c r="BY562" s="224"/>
      <c r="BZ562"/>
      <c r="CA562" s="229"/>
      <c r="CB562"/>
      <c r="CC562"/>
      <c r="CD562"/>
    </row>
    <row r="563" spans="1:82" ht="30" x14ac:dyDescent="0.25">
      <c r="A563" s="279">
        <v>706897</v>
      </c>
      <c r="B563" s="280" t="s">
        <v>2085</v>
      </c>
      <c r="C563" s="280" t="s">
        <v>68</v>
      </c>
      <c r="D563" s="280" t="s">
        <v>1298</v>
      </c>
      <c r="E563" s="280" t="s">
        <v>184</v>
      </c>
      <c r="F563" s="289">
        <v>30241</v>
      </c>
      <c r="G563" s="280" t="s">
        <v>213</v>
      </c>
      <c r="H563" s="280" t="s">
        <v>1290</v>
      </c>
      <c r="I563" s="280" t="s">
        <v>261</v>
      </c>
      <c r="J563" s="280" t="s">
        <v>216</v>
      </c>
      <c r="K563" s="290">
        <v>2005</v>
      </c>
      <c r="L563" s="280" t="s">
        <v>213</v>
      </c>
      <c r="M563" s="280" t="s">
        <v>240</v>
      </c>
      <c r="N563" s="280" t="s">
        <v>240</v>
      </c>
      <c r="O563" s="280" t="str">
        <f>IFERROR(VLOOKUP(A563,'[1]معالجة التسجيل'!A$2:CW$514,101,0),"")</f>
        <v/>
      </c>
      <c r="P563" s="280"/>
      <c r="Q563" s="282">
        <v>0</v>
      </c>
      <c r="R563" s="290">
        <v>0</v>
      </c>
      <c r="S563" s="280" t="s">
        <v>4099</v>
      </c>
      <c r="T563" s="280" t="s">
        <v>3912</v>
      </c>
      <c r="U563" s="280" t="s">
        <v>3648</v>
      </c>
      <c r="V563" s="280" t="s">
        <v>2531</v>
      </c>
      <c r="W563" s="280" t="s">
        <v>240</v>
      </c>
      <c r="X563" s="280" t="s">
        <v>240</v>
      </c>
      <c r="Y563" s="280" t="s">
        <v>240</v>
      </c>
      <c r="Z563" s="280" t="s">
        <v>240</v>
      </c>
      <c r="AA563" s="280" t="s">
        <v>240</v>
      </c>
      <c r="AB563" s="280" t="s">
        <v>2044</v>
      </c>
      <c r="AC563" s="280" t="s">
        <v>2044</v>
      </c>
      <c r="AD563" s="280" t="s">
        <v>240</v>
      </c>
      <c r="AE563" s="280" t="str">
        <f>IFERROR(VLOOKUP(A563,ورقة4!A$1:AZ$2000,51,0),"")</f>
        <v>م</v>
      </c>
      <c r="AF563" s="280" t="s">
        <v>240</v>
      </c>
      <c r="AG563" s="280" t="s">
        <v>261</v>
      </c>
      <c r="AH563" s="280" t="s">
        <v>240</v>
      </c>
      <c r="AI563" s="280" t="s">
        <v>240</v>
      </c>
      <c r="AJ563" s="279">
        <v>706897</v>
      </c>
      <c r="AP563" s="223"/>
      <c r="AQ563" s="224"/>
      <c r="AR563" s="224"/>
      <c r="AS563" s="224"/>
      <c r="AT563" s="224"/>
      <c r="AU563" s="227"/>
      <c r="AV563" s="224"/>
      <c r="AW563" s="224"/>
      <c r="AX563" s="224"/>
      <c r="AY563" s="224"/>
      <c r="AZ563" s="227"/>
      <c r="BA563" s="224"/>
      <c r="BB563" s="224"/>
      <c r="BC563" s="224"/>
      <c r="BD563" s="224"/>
      <c r="BE563" s="224"/>
      <c r="BF563" s="227"/>
      <c r="BG563" s="224"/>
      <c r="BH563" s="224"/>
      <c r="BI563" s="224"/>
      <c r="BJ563" s="224"/>
      <c r="BK563" s="224"/>
      <c r="BL563" s="224"/>
      <c r="BM563" s="224"/>
      <c r="BN563" s="224"/>
      <c r="BO563" s="224"/>
      <c r="BP563" s="224"/>
      <c r="BQ563" s="224"/>
      <c r="BR563" s="224"/>
      <c r="BS563" s="228"/>
      <c r="BT563" s="224"/>
      <c r="BU563" s="229"/>
      <c r="BV563" s="223"/>
      <c r="BW563" s="224"/>
      <c r="BX563" s="224"/>
      <c r="BY563" s="224"/>
      <c r="BZ563"/>
      <c r="CA563" s="229"/>
      <c r="CB563"/>
      <c r="CC563"/>
      <c r="CD563"/>
    </row>
    <row r="564" spans="1:82" ht="15" x14ac:dyDescent="0.25">
      <c r="A564" s="279">
        <v>706898</v>
      </c>
      <c r="B564" s="280" t="s">
        <v>790</v>
      </c>
      <c r="C564" s="280" t="s">
        <v>65</v>
      </c>
      <c r="D564" s="280" t="s">
        <v>1443</v>
      </c>
      <c r="E564" s="280" t="s">
        <v>240</v>
      </c>
      <c r="F564" s="288"/>
      <c r="G564" s="280" t="s">
        <v>240</v>
      </c>
      <c r="H564" s="280" t="s">
        <v>240</v>
      </c>
      <c r="I564" s="280" t="s">
        <v>261</v>
      </c>
      <c r="J564" s="280" t="s">
        <v>240</v>
      </c>
      <c r="K564" s="288"/>
      <c r="L564" s="280" t="s">
        <v>240</v>
      </c>
      <c r="M564" s="280" t="s">
        <v>240</v>
      </c>
      <c r="N564" s="280" t="s">
        <v>240</v>
      </c>
      <c r="O564" s="280" t="str">
        <f>IFERROR(VLOOKUP(A564,'[1]معالجة التسجيل'!A$2:CW$514,101,0),"")</f>
        <v/>
      </c>
      <c r="P564" s="280"/>
      <c r="Q564" s="282">
        <v>0</v>
      </c>
      <c r="R564" s="288"/>
      <c r="S564" s="280" t="s">
        <v>240</v>
      </c>
      <c r="T564" s="280" t="s">
        <v>240</v>
      </c>
      <c r="U564" s="280" t="s">
        <v>240</v>
      </c>
      <c r="V564" s="280" t="s">
        <v>240</v>
      </c>
      <c r="W564" s="280" t="s">
        <v>240</v>
      </c>
      <c r="X564" s="280" t="s">
        <v>240</v>
      </c>
      <c r="Y564" s="280" t="s">
        <v>240</v>
      </c>
      <c r="Z564" s="280" t="s">
        <v>240</v>
      </c>
      <c r="AA564" s="280" t="s">
        <v>2044</v>
      </c>
      <c r="AB564" s="280" t="s">
        <v>2044</v>
      </c>
      <c r="AC564" s="280" t="s">
        <v>2044</v>
      </c>
      <c r="AD564" s="280" t="s">
        <v>240</v>
      </c>
      <c r="AE564" s="280" t="str">
        <f>IFERROR(VLOOKUP(A564,ورقة4!A$1:AZ$2000,51,0),"")</f>
        <v>م</v>
      </c>
      <c r="AF564" s="280" t="s">
        <v>2044</v>
      </c>
      <c r="AG564" s="280" t="s">
        <v>261</v>
      </c>
      <c r="AH564" s="280" t="s">
        <v>5190</v>
      </c>
      <c r="AI564" s="280" t="s">
        <v>240</v>
      </c>
      <c r="AJ564" s="279">
        <v>706898</v>
      </c>
      <c r="AP564" s="223"/>
      <c r="AQ564" s="224"/>
      <c r="AR564" s="224"/>
      <c r="AS564" s="224"/>
      <c r="AT564" s="224"/>
      <c r="AU564" s="232"/>
      <c r="AV564" s="224"/>
      <c r="AW564" s="224"/>
      <c r="AX564" s="224"/>
      <c r="AY564" s="224"/>
      <c r="AZ564" s="232"/>
      <c r="BA564" s="224"/>
      <c r="BB564" s="224"/>
      <c r="BC564" s="224"/>
      <c r="BD564" s="224"/>
      <c r="BE564" s="224"/>
      <c r="BF564" s="227"/>
      <c r="BG564" s="224"/>
      <c r="BH564" s="224"/>
      <c r="BI564" s="224"/>
      <c r="BJ564" s="224"/>
      <c r="BK564" s="224"/>
      <c r="BL564" s="224"/>
      <c r="BM564" s="224"/>
      <c r="BN564" s="224"/>
      <c r="BO564" s="224"/>
      <c r="BP564" s="224"/>
      <c r="BQ564" s="224"/>
      <c r="BR564" s="224"/>
      <c r="BS564" s="228"/>
      <c r="BT564" s="224"/>
      <c r="BU564" s="229"/>
      <c r="BV564" s="223"/>
      <c r="BW564" s="224"/>
      <c r="BX564" s="224"/>
      <c r="BY564" s="224"/>
      <c r="BZ564"/>
      <c r="CA564" s="229"/>
      <c r="CB564"/>
      <c r="CC564"/>
      <c r="CD564"/>
    </row>
    <row r="565" spans="1:82" ht="30" x14ac:dyDescent="0.25">
      <c r="A565" s="279">
        <v>706899</v>
      </c>
      <c r="B565" s="280" t="s">
        <v>1205</v>
      </c>
      <c r="C565" s="280" t="s">
        <v>460</v>
      </c>
      <c r="D565" s="280" t="s">
        <v>240</v>
      </c>
      <c r="E565" s="280" t="s">
        <v>240</v>
      </c>
      <c r="F565" s="282"/>
      <c r="G565" s="280" t="s">
        <v>240</v>
      </c>
      <c r="H565" s="280" t="s">
        <v>240</v>
      </c>
      <c r="I565" s="280" t="s">
        <v>261</v>
      </c>
      <c r="J565" s="280" t="s">
        <v>240</v>
      </c>
      <c r="K565" s="282"/>
      <c r="L565" s="280" t="s">
        <v>240</v>
      </c>
      <c r="M565" s="280" t="s">
        <v>240</v>
      </c>
      <c r="N565" s="280" t="s">
        <v>240</v>
      </c>
      <c r="O565" s="280" t="str">
        <f>IFERROR(VLOOKUP(A565,'[1]معالجة التسجيل'!A$2:CW$514,101,0),"")</f>
        <v>إيقاف</v>
      </c>
      <c r="P565" s="280"/>
      <c r="Q565" s="282">
        <v>0</v>
      </c>
      <c r="R565" s="282"/>
      <c r="S565" s="280" t="s">
        <v>240</v>
      </c>
      <c r="T565" s="280" t="s">
        <v>240</v>
      </c>
      <c r="U565" s="280" t="s">
        <v>240</v>
      </c>
      <c r="V565" s="280" t="s">
        <v>240</v>
      </c>
      <c r="W565" s="280" t="s">
        <v>240</v>
      </c>
      <c r="X565" s="280" t="s">
        <v>240</v>
      </c>
      <c r="Y565" s="280" t="s">
        <v>240</v>
      </c>
      <c r="Z565" s="280" t="s">
        <v>240</v>
      </c>
      <c r="AA565" s="280" t="s">
        <v>240</v>
      </c>
      <c r="AB565" s="280" t="s">
        <v>240</v>
      </c>
      <c r="AC565" s="280" t="s">
        <v>240</v>
      </c>
      <c r="AD565" s="280" t="s">
        <v>240</v>
      </c>
      <c r="AE565" s="280"/>
      <c r="AF565" s="280" t="s">
        <v>240</v>
      </c>
      <c r="AG565" s="280" t="s">
        <v>261</v>
      </c>
      <c r="AH565" s="280" t="s">
        <v>5199</v>
      </c>
      <c r="AI565" s="280" t="s">
        <v>5191</v>
      </c>
      <c r="AJ565" s="279">
        <v>706899</v>
      </c>
      <c r="AP565" s="223"/>
      <c r="AQ565" s="224"/>
      <c r="AR565" s="224"/>
      <c r="AS565" s="224"/>
      <c r="AT565" s="224"/>
      <c r="AU565" s="225"/>
      <c r="AV565" s="224"/>
      <c r="AW565" s="224"/>
      <c r="AX565" s="224"/>
      <c r="AY565" s="224"/>
      <c r="AZ565" s="226"/>
      <c r="BA565" s="224"/>
      <c r="BB565" s="219"/>
      <c r="BC565" s="219"/>
      <c r="BD565" s="224"/>
      <c r="BE565" s="224"/>
      <c r="BF565" s="227"/>
      <c r="BG565" s="232"/>
      <c r="BH565" s="224"/>
      <c r="BI565" s="224"/>
      <c r="BJ565" s="224"/>
      <c r="BK565" s="224"/>
      <c r="BL565" s="223"/>
      <c r="BM565" s="224"/>
      <c r="BN565" s="223"/>
      <c r="BO565" s="223"/>
      <c r="BP565" s="223"/>
      <c r="BQ565" s="223"/>
      <c r="BR565" s="223"/>
      <c r="BS565" s="224"/>
      <c r="BT565" s="219"/>
      <c r="BU565" s="229"/>
      <c r="BV565" s="219"/>
      <c r="BW565" s="219"/>
      <c r="BX565" s="224"/>
      <c r="BY565" s="224"/>
      <c r="BZ565" s="230"/>
      <c r="CA565" s="229"/>
      <c r="CB565" s="230"/>
      <c r="CC565" s="230"/>
      <c r="CD565" s="230"/>
    </row>
    <row r="566" spans="1:82" ht="15" x14ac:dyDescent="0.25">
      <c r="A566" s="279">
        <v>706900</v>
      </c>
      <c r="B566" s="280" t="s">
        <v>1206</v>
      </c>
      <c r="C566" s="280" t="s">
        <v>128</v>
      </c>
      <c r="D566" s="280" t="s">
        <v>1904</v>
      </c>
      <c r="E566" s="280" t="s">
        <v>240</v>
      </c>
      <c r="F566" s="288"/>
      <c r="G566" s="280" t="s">
        <v>240</v>
      </c>
      <c r="H566" s="280" t="s">
        <v>240</v>
      </c>
      <c r="I566" s="280" t="s">
        <v>261</v>
      </c>
      <c r="J566" s="280" t="s">
        <v>240</v>
      </c>
      <c r="K566" s="288"/>
      <c r="L566" s="280" t="s">
        <v>240</v>
      </c>
      <c r="M566" s="280" t="s">
        <v>240</v>
      </c>
      <c r="N566" s="280" t="s">
        <v>240</v>
      </c>
      <c r="O566" s="280" t="str">
        <f>IFERROR(VLOOKUP(A566,'[1]معالجة التسجيل'!A$2:CW$514,101,0),"")</f>
        <v/>
      </c>
      <c r="P566" s="280"/>
      <c r="Q566" s="282">
        <v>0</v>
      </c>
      <c r="R566" s="282"/>
      <c r="S566" s="280" t="s">
        <v>240</v>
      </c>
      <c r="T566" s="280" t="s">
        <v>240</v>
      </c>
      <c r="U566" s="280" t="s">
        <v>240</v>
      </c>
      <c r="V566" s="280" t="s">
        <v>240</v>
      </c>
      <c r="W566" s="280" t="s">
        <v>240</v>
      </c>
      <c r="X566" s="280" t="s">
        <v>240</v>
      </c>
      <c r="Y566" s="280" t="s">
        <v>240</v>
      </c>
      <c r="Z566" s="280" t="s">
        <v>240</v>
      </c>
      <c r="AA566" s="280" t="s">
        <v>2044</v>
      </c>
      <c r="AB566" s="280" t="s">
        <v>2044</v>
      </c>
      <c r="AC566" s="280" t="s">
        <v>2044</v>
      </c>
      <c r="AD566" s="280" t="s">
        <v>240</v>
      </c>
      <c r="AE566" s="280" t="str">
        <f>IFERROR(VLOOKUP(A566,ورقة4!A$1:AZ$2000,51,0),"")</f>
        <v>م</v>
      </c>
      <c r="AF566" s="280" t="s">
        <v>2044</v>
      </c>
      <c r="AG566" s="280" t="s">
        <v>261</v>
      </c>
      <c r="AH566" s="280" t="s">
        <v>5190</v>
      </c>
      <c r="AI566" s="280" t="s">
        <v>240</v>
      </c>
      <c r="AJ566" s="279">
        <v>706900</v>
      </c>
      <c r="AP566" s="223"/>
      <c r="AQ566" s="224"/>
      <c r="AR566" s="224"/>
      <c r="AS566" s="224"/>
      <c r="AT566" s="224"/>
      <c r="AU566" s="232"/>
      <c r="AV566" s="224"/>
      <c r="AW566" s="224"/>
      <c r="AX566" s="224"/>
      <c r="AY566" s="224"/>
      <c r="AZ566" s="232"/>
      <c r="BA566" s="224"/>
      <c r="BB566" s="224"/>
      <c r="BC566" s="224"/>
      <c r="BD566" s="224"/>
      <c r="BE566" s="224"/>
      <c r="BF566" s="227"/>
      <c r="BG566" s="224"/>
      <c r="BH566" s="224"/>
      <c r="BI566" s="224"/>
      <c r="BJ566" s="224"/>
      <c r="BK566" s="224"/>
      <c r="BL566" s="224"/>
      <c r="BM566" s="224"/>
      <c r="BN566" s="224"/>
      <c r="BO566" s="224"/>
      <c r="BP566" s="224"/>
      <c r="BQ566" s="224"/>
      <c r="BR566" s="224"/>
      <c r="BS566" s="228"/>
      <c r="BT566" s="224"/>
      <c r="BU566" s="229"/>
      <c r="BV566" s="223"/>
      <c r="BW566" s="224"/>
      <c r="BX566" s="224"/>
      <c r="BY566" s="224"/>
      <c r="BZ566"/>
      <c r="CA566" s="229"/>
      <c r="CB566"/>
      <c r="CC566"/>
      <c r="CD566"/>
    </row>
    <row r="567" spans="1:82" ht="30" x14ac:dyDescent="0.25">
      <c r="A567" s="279">
        <v>706901</v>
      </c>
      <c r="B567" s="280" t="s">
        <v>607</v>
      </c>
      <c r="C567" s="280" t="s">
        <v>100</v>
      </c>
      <c r="D567" s="280" t="s">
        <v>1655</v>
      </c>
      <c r="E567" s="280" t="s">
        <v>183</v>
      </c>
      <c r="F567" s="289">
        <v>31318</v>
      </c>
      <c r="G567" s="280" t="s">
        <v>1656</v>
      </c>
      <c r="H567" s="280" t="s">
        <v>1290</v>
      </c>
      <c r="I567" s="280" t="s">
        <v>468</v>
      </c>
      <c r="J567" s="280" t="s">
        <v>216</v>
      </c>
      <c r="K567" s="290">
        <v>2003</v>
      </c>
      <c r="L567" s="280" t="s">
        <v>223</v>
      </c>
      <c r="M567" s="280" t="s">
        <v>240</v>
      </c>
      <c r="N567" s="280" t="s">
        <v>240</v>
      </c>
      <c r="O567" s="280"/>
      <c r="P567" s="280"/>
      <c r="Q567" s="282">
        <v>0</v>
      </c>
      <c r="R567" s="282"/>
      <c r="S567" s="280" t="s">
        <v>4100</v>
      </c>
      <c r="T567" s="280" t="s">
        <v>2640</v>
      </c>
      <c r="U567" s="280" t="s">
        <v>4081</v>
      </c>
      <c r="V567" s="280" t="s">
        <v>2539</v>
      </c>
      <c r="W567" s="280" t="s">
        <v>240</v>
      </c>
      <c r="X567" s="280" t="s">
        <v>240</v>
      </c>
      <c r="Y567" s="280" t="s">
        <v>240</v>
      </c>
      <c r="Z567" s="280" t="s">
        <v>240</v>
      </c>
      <c r="AA567" s="280" t="s">
        <v>240</v>
      </c>
      <c r="AB567" s="280" t="s">
        <v>240</v>
      </c>
      <c r="AC567" s="280" t="s">
        <v>240</v>
      </c>
      <c r="AD567" s="280" t="s">
        <v>240</v>
      </c>
      <c r="AE567" s="280"/>
      <c r="AF567" s="280" t="s">
        <v>240</v>
      </c>
      <c r="AG567" s="280" t="s">
        <v>263</v>
      </c>
      <c r="AH567" s="280" t="s">
        <v>240</v>
      </c>
      <c r="AI567" s="280" t="s">
        <v>240</v>
      </c>
      <c r="AJ567" s="279">
        <v>706901</v>
      </c>
      <c r="AP567" s="223"/>
      <c r="AQ567" s="224"/>
      <c r="AR567" s="224"/>
      <c r="AS567" s="224"/>
      <c r="AT567" s="224"/>
      <c r="AU567" s="227"/>
      <c r="AV567" s="224"/>
      <c r="AW567" s="224"/>
      <c r="AX567" s="224"/>
      <c r="AY567" s="224"/>
      <c r="AZ567" s="227"/>
      <c r="BA567" s="224"/>
      <c r="BB567" s="224"/>
      <c r="BC567" s="224"/>
      <c r="BD567" s="224"/>
      <c r="BE567" s="224"/>
      <c r="BF567" s="227"/>
      <c r="BG567" s="224"/>
      <c r="BH567" s="224"/>
      <c r="BI567" s="224"/>
      <c r="BJ567" s="224"/>
      <c r="BK567" s="224"/>
      <c r="BL567" s="224"/>
      <c r="BM567" s="224"/>
      <c r="BN567" s="224"/>
      <c r="BO567" s="224"/>
      <c r="BP567" s="224"/>
      <c r="BQ567" s="224"/>
      <c r="BR567" s="224"/>
      <c r="BS567" s="228"/>
      <c r="BT567" s="224"/>
      <c r="BU567" s="229"/>
      <c r="BV567" s="223"/>
      <c r="BW567" s="224"/>
      <c r="BX567" s="224"/>
      <c r="BY567" s="224"/>
      <c r="BZ567"/>
      <c r="CA567" s="229"/>
      <c r="CB567"/>
      <c r="CC567"/>
      <c r="CD567"/>
    </row>
    <row r="568" spans="1:82" ht="45" x14ac:dyDescent="0.25">
      <c r="A568" s="279">
        <v>706903</v>
      </c>
      <c r="B568" s="280" t="s">
        <v>1207</v>
      </c>
      <c r="C568" s="280" t="s">
        <v>414</v>
      </c>
      <c r="D568" s="280" t="s">
        <v>1442</v>
      </c>
      <c r="E568" s="280" t="s">
        <v>184</v>
      </c>
      <c r="F568" s="281">
        <v>35823</v>
      </c>
      <c r="G568" s="280" t="s">
        <v>213</v>
      </c>
      <c r="H568" s="280" t="s">
        <v>1290</v>
      </c>
      <c r="I568" s="280" t="s">
        <v>262</v>
      </c>
      <c r="J568" s="280" t="s">
        <v>216</v>
      </c>
      <c r="K568" s="279">
        <v>2015</v>
      </c>
      <c r="L568" s="280" t="s">
        <v>213</v>
      </c>
      <c r="M568" s="280" t="s">
        <v>240</v>
      </c>
      <c r="N568" s="280" t="s">
        <v>240</v>
      </c>
      <c r="O568" s="280" t="str">
        <f>IFERROR(VLOOKUP(A568,'[1]معالجة التسجيل'!A$2:CW$514,101,0),"")</f>
        <v/>
      </c>
      <c r="P568" s="280"/>
      <c r="Q568" s="282">
        <v>0</v>
      </c>
      <c r="R568" s="290">
        <v>0</v>
      </c>
      <c r="S568" s="280" t="s">
        <v>3113</v>
      </c>
      <c r="T568" s="280" t="s">
        <v>4101</v>
      </c>
      <c r="U568" s="280" t="s">
        <v>3114</v>
      </c>
      <c r="V568" s="280" t="s">
        <v>2531</v>
      </c>
      <c r="W568" s="280" t="s">
        <v>240</v>
      </c>
      <c r="X568" s="280" t="s">
        <v>240</v>
      </c>
      <c r="Y568" s="280" t="s">
        <v>240</v>
      </c>
      <c r="Z568" s="280" t="s">
        <v>240</v>
      </c>
      <c r="AA568" s="280" t="s">
        <v>240</v>
      </c>
      <c r="AB568" s="280" t="s">
        <v>240</v>
      </c>
      <c r="AC568" s="280" t="s">
        <v>2044</v>
      </c>
      <c r="AD568" s="280" t="s">
        <v>240</v>
      </c>
      <c r="AE568" s="280" t="str">
        <f>IFERROR(VLOOKUP(A568,ورقة4!A$1:AZ$2000,51,0),"")</f>
        <v>م</v>
      </c>
      <c r="AF568" s="280" t="s">
        <v>240</v>
      </c>
      <c r="AG568" s="280" t="s">
        <v>262</v>
      </c>
      <c r="AH568" s="280" t="s">
        <v>240</v>
      </c>
      <c r="AI568" s="280" t="s">
        <v>240</v>
      </c>
      <c r="AJ568" s="279">
        <v>706903</v>
      </c>
      <c r="AP568" s="223"/>
      <c r="AQ568" s="224"/>
      <c r="AR568" s="224"/>
      <c r="AS568" s="224"/>
      <c r="AT568" s="224"/>
      <c r="AU568" s="232"/>
      <c r="AV568" s="224"/>
      <c r="AW568" s="224"/>
      <c r="AX568" s="224"/>
      <c r="AY568" s="224"/>
      <c r="AZ568" s="232"/>
      <c r="BA568" s="224"/>
      <c r="BB568" s="224"/>
      <c r="BC568" s="224"/>
      <c r="BD568" s="224"/>
      <c r="BE568" s="224"/>
      <c r="BF568" s="227"/>
      <c r="BG568" s="224"/>
      <c r="BH568" s="224"/>
      <c r="BI568" s="224"/>
      <c r="BJ568" s="224"/>
      <c r="BK568" s="224"/>
      <c r="BL568" s="224"/>
      <c r="BM568" s="224"/>
      <c r="BN568" s="224"/>
      <c r="BO568" s="224"/>
      <c r="BP568" s="224"/>
      <c r="BQ568" s="224"/>
      <c r="BR568" s="224"/>
      <c r="BS568" s="228"/>
      <c r="BT568" s="224"/>
      <c r="BU568" s="229"/>
      <c r="BV568" s="223"/>
      <c r="BW568" s="224"/>
      <c r="BX568" s="224"/>
      <c r="BY568" s="224"/>
      <c r="BZ568"/>
      <c r="CA568" s="229"/>
      <c r="CB568"/>
      <c r="CC568"/>
      <c r="CD568"/>
    </row>
    <row r="569" spans="1:82" ht="45" x14ac:dyDescent="0.25">
      <c r="A569" s="279">
        <v>706904</v>
      </c>
      <c r="B569" s="280" t="s">
        <v>1208</v>
      </c>
      <c r="C569" s="280" t="s">
        <v>267</v>
      </c>
      <c r="D569" s="280" t="s">
        <v>87</v>
      </c>
      <c r="E569" s="280" t="s">
        <v>184</v>
      </c>
      <c r="F569" s="281">
        <v>36873</v>
      </c>
      <c r="G569" s="280" t="s">
        <v>1328</v>
      </c>
      <c r="H569" s="280" t="s">
        <v>1290</v>
      </c>
      <c r="I569" s="280" t="s">
        <v>261</v>
      </c>
      <c r="J569" s="280" t="s">
        <v>214</v>
      </c>
      <c r="K569" s="279">
        <v>2018</v>
      </c>
      <c r="L569" s="280" t="s">
        <v>1809</v>
      </c>
      <c r="M569" s="280" t="s">
        <v>240</v>
      </c>
      <c r="N569" s="280" t="s">
        <v>240</v>
      </c>
      <c r="O569" s="280" t="str">
        <f>IFERROR(VLOOKUP(A569,'[1]معالجة التسجيل'!A$2:CW$514,101,0),"")</f>
        <v/>
      </c>
      <c r="P569" s="280"/>
      <c r="Q569" s="282">
        <v>0</v>
      </c>
      <c r="R569" s="290">
        <v>0</v>
      </c>
      <c r="S569" s="280" t="s">
        <v>4102</v>
      </c>
      <c r="T569" s="280" t="s">
        <v>4103</v>
      </c>
      <c r="U569" s="280" t="s">
        <v>2571</v>
      </c>
      <c r="V569" s="280" t="s">
        <v>4104</v>
      </c>
      <c r="W569" s="280" t="s">
        <v>240</v>
      </c>
      <c r="X569" s="280" t="s">
        <v>240</v>
      </c>
      <c r="Y569" s="280" t="s">
        <v>240</v>
      </c>
      <c r="Z569" s="280" t="s">
        <v>240</v>
      </c>
      <c r="AA569" s="280" t="s">
        <v>240</v>
      </c>
      <c r="AB569" s="280" t="s">
        <v>2044</v>
      </c>
      <c r="AC569" s="280" t="s">
        <v>2044</v>
      </c>
      <c r="AD569" s="280" t="s">
        <v>240</v>
      </c>
      <c r="AE569" s="280" t="str">
        <f>IFERROR(VLOOKUP(A569,ورقة4!A$1:AZ$2000,51,0),"")</f>
        <v>م</v>
      </c>
      <c r="AF569" s="280" t="s">
        <v>240</v>
      </c>
      <c r="AG569" s="280" t="s">
        <v>261</v>
      </c>
      <c r="AH569" s="280" t="s">
        <v>5190</v>
      </c>
      <c r="AI569" s="280" t="s">
        <v>240</v>
      </c>
      <c r="AJ569" s="279">
        <v>706904</v>
      </c>
      <c r="AP569" s="223"/>
      <c r="AQ569" s="224"/>
      <c r="AR569" s="224"/>
      <c r="AS569" s="224"/>
      <c r="AT569" s="224"/>
      <c r="AU569" s="227"/>
      <c r="AV569" s="224"/>
      <c r="AW569" s="224"/>
      <c r="AX569" s="224"/>
      <c r="AY569" s="224"/>
      <c r="AZ569" s="227"/>
      <c r="BA569" s="224"/>
      <c r="BB569" s="224"/>
      <c r="BC569" s="224"/>
      <c r="BD569" s="224"/>
      <c r="BE569" s="224"/>
      <c r="BF569" s="227"/>
      <c r="BG569" s="224"/>
      <c r="BH569" s="224"/>
      <c r="BI569" s="224"/>
      <c r="BJ569" s="224"/>
      <c r="BK569" s="224"/>
      <c r="BL569" s="224"/>
      <c r="BM569" s="224"/>
      <c r="BN569" s="224"/>
      <c r="BO569" s="224"/>
      <c r="BP569" s="224"/>
      <c r="BQ569" s="224"/>
      <c r="BR569" s="224"/>
      <c r="BS569" s="228"/>
      <c r="BT569" s="224"/>
      <c r="BU569" s="229"/>
      <c r="BV569" s="223"/>
      <c r="BW569" s="224"/>
      <c r="BX569" s="224"/>
      <c r="BY569" s="224"/>
      <c r="BZ569"/>
      <c r="CA569" s="229"/>
      <c r="CB569"/>
      <c r="CC569"/>
      <c r="CD569"/>
    </row>
    <row r="570" spans="1:82" ht="45" x14ac:dyDescent="0.25">
      <c r="A570" s="279">
        <v>706905</v>
      </c>
      <c r="B570" s="280" t="s">
        <v>791</v>
      </c>
      <c r="C570" s="280" t="s">
        <v>150</v>
      </c>
      <c r="D570" s="280" t="s">
        <v>1323</v>
      </c>
      <c r="E570" s="280" t="s">
        <v>184</v>
      </c>
      <c r="F570" s="289">
        <v>35940</v>
      </c>
      <c r="G570" s="280" t="s">
        <v>1377</v>
      </c>
      <c r="H570" s="280" t="s">
        <v>1290</v>
      </c>
      <c r="I570" s="280" t="s">
        <v>261</v>
      </c>
      <c r="J570" s="280" t="s">
        <v>214</v>
      </c>
      <c r="K570" s="290">
        <v>2017</v>
      </c>
      <c r="L570" s="280" t="s">
        <v>215</v>
      </c>
      <c r="M570" s="280" t="s">
        <v>240</v>
      </c>
      <c r="N570" s="280" t="s">
        <v>240</v>
      </c>
      <c r="O570" s="280" t="str">
        <f>IFERROR(VLOOKUP(A570,'[1]معالجة التسجيل'!A$2:CW$514,101,0),"")</f>
        <v/>
      </c>
      <c r="P570" s="280"/>
      <c r="Q570" s="282">
        <v>0</v>
      </c>
      <c r="R570" s="290">
        <v>0</v>
      </c>
      <c r="S570" s="280" t="s">
        <v>4105</v>
      </c>
      <c r="T570" s="280" t="s">
        <v>3597</v>
      </c>
      <c r="U570" s="280" t="s">
        <v>4106</v>
      </c>
      <c r="V570" s="280" t="s">
        <v>3698</v>
      </c>
      <c r="W570" s="280" t="s">
        <v>240</v>
      </c>
      <c r="X570" s="280" t="s">
        <v>240</v>
      </c>
      <c r="Y570" s="280" t="s">
        <v>240</v>
      </c>
      <c r="Z570" s="280" t="s">
        <v>240</v>
      </c>
      <c r="AA570" s="280" t="s">
        <v>240</v>
      </c>
      <c r="AB570" s="280" t="s">
        <v>240</v>
      </c>
      <c r="AC570" s="280" t="s">
        <v>240</v>
      </c>
      <c r="AD570" s="280" t="s">
        <v>240</v>
      </c>
      <c r="AE570" s="280" t="str">
        <f>IFERROR(VLOOKUP(A570,ورقة4!A$1:AZ$2000,51,0),"")</f>
        <v>م</v>
      </c>
      <c r="AF570" s="280" t="s">
        <v>240</v>
      </c>
      <c r="AG570" s="280" t="s">
        <v>261</v>
      </c>
      <c r="AH570" s="280" t="s">
        <v>5190</v>
      </c>
      <c r="AI570" s="280" t="s">
        <v>240</v>
      </c>
      <c r="AJ570" s="279">
        <v>706905</v>
      </c>
      <c r="AP570" s="223"/>
      <c r="AQ570" s="224"/>
      <c r="AR570" s="224"/>
      <c r="AS570" s="224"/>
      <c r="AT570" s="224"/>
      <c r="AU570" s="227"/>
      <c r="AV570" s="224"/>
      <c r="AW570" s="224"/>
      <c r="AX570" s="224"/>
      <c r="AY570" s="224"/>
      <c r="AZ570" s="227"/>
      <c r="BA570" s="224"/>
      <c r="BB570" s="224"/>
      <c r="BC570" s="224"/>
      <c r="BD570" s="224"/>
      <c r="BE570" s="224"/>
      <c r="BF570" s="227"/>
      <c r="BG570" s="224"/>
      <c r="BH570" s="224"/>
      <c r="BI570" s="224"/>
      <c r="BJ570" s="224"/>
      <c r="BK570" s="224"/>
      <c r="BL570" s="224"/>
      <c r="BM570" s="224"/>
      <c r="BN570" s="224"/>
      <c r="BO570" s="224"/>
      <c r="BP570" s="224"/>
      <c r="BQ570" s="224"/>
      <c r="BR570" s="224"/>
      <c r="BS570" s="228"/>
      <c r="BT570" s="224"/>
      <c r="BU570" s="229"/>
      <c r="BV570" s="223"/>
      <c r="BW570" s="224"/>
      <c r="BX570" s="224"/>
      <c r="BY570" s="224"/>
      <c r="BZ570"/>
      <c r="CA570" s="229"/>
      <c r="CB570"/>
      <c r="CC570"/>
      <c r="CD570"/>
    </row>
    <row r="571" spans="1:82" ht="30" x14ac:dyDescent="0.25">
      <c r="A571" s="279">
        <v>706906</v>
      </c>
      <c r="B571" s="280" t="s">
        <v>626</v>
      </c>
      <c r="C571" s="280" t="s">
        <v>152</v>
      </c>
      <c r="D571" s="280" t="s">
        <v>1298</v>
      </c>
      <c r="E571" s="280" t="s">
        <v>183</v>
      </c>
      <c r="F571" s="289">
        <v>32234</v>
      </c>
      <c r="G571" s="280" t="s">
        <v>1309</v>
      </c>
      <c r="H571" s="280" t="s">
        <v>1290</v>
      </c>
      <c r="I571" s="280" t="s">
        <v>261</v>
      </c>
      <c r="J571" s="280" t="s">
        <v>216</v>
      </c>
      <c r="K571" s="290">
        <v>2007</v>
      </c>
      <c r="L571" s="280" t="s">
        <v>223</v>
      </c>
      <c r="M571" s="280" t="s">
        <v>240</v>
      </c>
      <c r="N571" s="280" t="s">
        <v>240</v>
      </c>
      <c r="O571" s="280" t="str">
        <f>IFERROR(VLOOKUP(A571,'[1]معالجة التسجيل'!A$2:CW$514,101,0),"")</f>
        <v/>
      </c>
      <c r="P571" s="280"/>
      <c r="Q571" s="282">
        <v>0</v>
      </c>
      <c r="R571" s="282"/>
      <c r="S571" s="280" t="s">
        <v>2615</v>
      </c>
      <c r="T571" s="280" t="s">
        <v>2616</v>
      </c>
      <c r="U571" s="280" t="s">
        <v>2617</v>
      </c>
      <c r="V571" s="280" t="s">
        <v>240</v>
      </c>
      <c r="W571" s="280" t="s">
        <v>240</v>
      </c>
      <c r="X571" s="280" t="s">
        <v>240</v>
      </c>
      <c r="Y571" s="280" t="s">
        <v>240</v>
      </c>
      <c r="Z571" s="280" t="s">
        <v>240</v>
      </c>
      <c r="AA571" s="280" t="s">
        <v>240</v>
      </c>
      <c r="AB571" s="280" t="s">
        <v>2044</v>
      </c>
      <c r="AC571" s="280" t="s">
        <v>2044</v>
      </c>
      <c r="AD571" s="280" t="s">
        <v>240</v>
      </c>
      <c r="AE571" s="280" t="str">
        <f>IFERROR(VLOOKUP(A571,ورقة4!A$1:AZ$2000,51,0),"")</f>
        <v>م</v>
      </c>
      <c r="AF571" s="280" t="s">
        <v>2044</v>
      </c>
      <c r="AG571" s="280" t="s">
        <v>261</v>
      </c>
      <c r="AH571" s="280" t="s">
        <v>5190</v>
      </c>
      <c r="AI571" s="280" t="s">
        <v>240</v>
      </c>
      <c r="AJ571" s="279">
        <v>706906</v>
      </c>
      <c r="AP571" s="223"/>
      <c r="AQ571" s="224"/>
      <c r="AR571" s="224"/>
      <c r="AS571" s="224"/>
      <c r="AT571" s="224"/>
      <c r="AU571" s="227"/>
      <c r="AV571" s="224"/>
      <c r="AW571" s="224"/>
      <c r="AX571" s="224"/>
      <c r="AY571" s="224"/>
      <c r="AZ571" s="227"/>
      <c r="BA571" s="224"/>
      <c r="BB571" s="224"/>
      <c r="BC571" s="224"/>
      <c r="BD571" s="224"/>
      <c r="BE571" s="224"/>
      <c r="BF571" s="227"/>
      <c r="BG571" s="224"/>
      <c r="BH571" s="224"/>
      <c r="BI571" s="224"/>
      <c r="BJ571" s="224"/>
      <c r="BK571" s="224"/>
      <c r="BL571" s="224"/>
      <c r="BM571" s="224"/>
      <c r="BN571" s="224"/>
      <c r="BO571" s="224"/>
      <c r="BP571" s="224"/>
      <c r="BQ571" s="224"/>
      <c r="BR571" s="224"/>
      <c r="BS571" s="228"/>
      <c r="BT571" s="224"/>
      <c r="BU571" s="229"/>
      <c r="BV571" s="223"/>
      <c r="BW571" s="224"/>
      <c r="BX571" s="224"/>
      <c r="BY571" s="224"/>
      <c r="BZ571"/>
      <c r="CA571" s="229"/>
      <c r="CB571"/>
      <c r="CC571"/>
      <c r="CD571"/>
    </row>
    <row r="572" spans="1:82" ht="15" x14ac:dyDescent="0.25">
      <c r="A572" s="279">
        <v>706907</v>
      </c>
      <c r="B572" s="280" t="s">
        <v>792</v>
      </c>
      <c r="C572" s="280" t="s">
        <v>101</v>
      </c>
      <c r="D572" s="280" t="s">
        <v>1905</v>
      </c>
      <c r="E572" s="280" t="s">
        <v>240</v>
      </c>
      <c r="F572" s="282"/>
      <c r="G572" s="280" t="s">
        <v>240</v>
      </c>
      <c r="H572" s="280" t="s">
        <v>240</v>
      </c>
      <c r="I572" s="280" t="s">
        <v>261</v>
      </c>
      <c r="J572" s="280" t="s">
        <v>240</v>
      </c>
      <c r="K572" s="282"/>
      <c r="L572" s="280" t="s">
        <v>240</v>
      </c>
      <c r="M572" s="280" t="s">
        <v>240</v>
      </c>
      <c r="N572" s="280" t="s">
        <v>240</v>
      </c>
      <c r="O572" s="280" t="str">
        <f>IFERROR(VLOOKUP(A572,'[1]معالجة التسجيل'!A$2:CW$514,101,0),"")</f>
        <v/>
      </c>
      <c r="P572" s="280"/>
      <c r="Q572" s="282">
        <v>0</v>
      </c>
      <c r="R572" s="282"/>
      <c r="S572" s="280" t="s">
        <v>240</v>
      </c>
      <c r="T572" s="280" t="s">
        <v>240</v>
      </c>
      <c r="U572" s="280" t="s">
        <v>240</v>
      </c>
      <c r="V572" s="280" t="s">
        <v>240</v>
      </c>
      <c r="W572" s="280" t="s">
        <v>240</v>
      </c>
      <c r="X572" s="280" t="s">
        <v>240</v>
      </c>
      <c r="Y572" s="280" t="s">
        <v>240</v>
      </c>
      <c r="Z572" s="280" t="s">
        <v>240</v>
      </c>
      <c r="AA572" s="280" t="s">
        <v>2044</v>
      </c>
      <c r="AB572" s="280" t="s">
        <v>2044</v>
      </c>
      <c r="AC572" s="280" t="s">
        <v>2044</v>
      </c>
      <c r="AD572" s="280" t="s">
        <v>240</v>
      </c>
      <c r="AE572" s="280" t="str">
        <f>IFERROR(VLOOKUP(A572,ورقة4!A$1:AZ$2000,51,0),"")</f>
        <v>م</v>
      </c>
      <c r="AF572" s="280" t="s">
        <v>2044</v>
      </c>
      <c r="AG572" s="280" t="s">
        <v>261</v>
      </c>
      <c r="AH572" s="280" t="s">
        <v>5190</v>
      </c>
      <c r="AI572" s="280" t="s">
        <v>240</v>
      </c>
      <c r="AJ572" s="279">
        <v>706907</v>
      </c>
      <c r="AP572" s="223"/>
      <c r="AQ572" s="224"/>
      <c r="AR572" s="224"/>
      <c r="AS572" s="224"/>
      <c r="AT572" s="224"/>
      <c r="AU572" s="231"/>
      <c r="AV572" s="224"/>
      <c r="AW572" s="224"/>
      <c r="AX572" s="224"/>
      <c r="AY572" s="224"/>
      <c r="AZ572" s="223"/>
      <c r="BA572" s="224"/>
      <c r="BB572" s="219"/>
      <c r="BC572" s="219"/>
      <c r="BD572" s="224"/>
      <c r="BE572" s="224"/>
      <c r="BF572" s="227"/>
      <c r="BG572" s="223"/>
      <c r="BH572" s="224"/>
      <c r="BI572" s="224"/>
      <c r="BJ572" s="224"/>
      <c r="BK572" s="224"/>
      <c r="BL572" s="223"/>
      <c r="BM572" s="224"/>
      <c r="BN572" s="223"/>
      <c r="BO572" s="223"/>
      <c r="BP572" s="223"/>
      <c r="BQ572" s="223"/>
      <c r="BR572" s="223"/>
      <c r="BS572" s="224"/>
      <c r="BT572" s="219"/>
      <c r="BU572" s="229"/>
      <c r="BV572" s="219"/>
      <c r="BW572" s="219"/>
      <c r="BX572" s="224"/>
      <c r="BY572" s="224"/>
      <c r="BZ572" s="230"/>
      <c r="CA572" s="229"/>
      <c r="CB572" s="230"/>
      <c r="CC572" s="230"/>
      <c r="CD572" s="230"/>
    </row>
    <row r="573" spans="1:82" ht="30" x14ac:dyDescent="0.25">
      <c r="A573" s="279">
        <v>706908</v>
      </c>
      <c r="B573" s="280" t="s">
        <v>793</v>
      </c>
      <c r="C573" s="280" t="s">
        <v>297</v>
      </c>
      <c r="D573" s="280" t="s">
        <v>240</v>
      </c>
      <c r="E573" s="280" t="s">
        <v>240</v>
      </c>
      <c r="F573" s="282"/>
      <c r="G573" s="280" t="s">
        <v>240</v>
      </c>
      <c r="H573" s="280" t="s">
        <v>240</v>
      </c>
      <c r="I573" s="280" t="s">
        <v>262</v>
      </c>
      <c r="J573" s="280" t="s">
        <v>240</v>
      </c>
      <c r="K573" s="282"/>
      <c r="L573" s="280" t="s">
        <v>240</v>
      </c>
      <c r="M573" s="280" t="s">
        <v>240</v>
      </c>
      <c r="N573" s="280" t="s">
        <v>240</v>
      </c>
      <c r="O573" s="280" t="str">
        <f>IFERROR(VLOOKUP(A573,'[1]معالجة التسجيل'!A$2:CW$514,101,0),"")</f>
        <v/>
      </c>
      <c r="P573" s="280"/>
      <c r="Q573" s="282">
        <v>0</v>
      </c>
      <c r="R573" s="282"/>
      <c r="S573" s="280" t="s">
        <v>240</v>
      </c>
      <c r="T573" s="280" t="s">
        <v>240</v>
      </c>
      <c r="U573" s="280" t="s">
        <v>240</v>
      </c>
      <c r="V573" s="280" t="s">
        <v>240</v>
      </c>
      <c r="W573" s="280" t="s">
        <v>240</v>
      </c>
      <c r="X573" s="280" t="s">
        <v>240</v>
      </c>
      <c r="Y573" s="280" t="s">
        <v>240</v>
      </c>
      <c r="Z573" s="280" t="s">
        <v>240</v>
      </c>
      <c r="AA573" s="280" t="s">
        <v>240</v>
      </c>
      <c r="AB573" s="280" t="s">
        <v>240</v>
      </c>
      <c r="AC573" s="280" t="s">
        <v>240</v>
      </c>
      <c r="AD573" s="280" t="s">
        <v>240</v>
      </c>
      <c r="AE573" s="280" t="str">
        <f>IFERROR(VLOOKUP(A573,ورقة4!A$1:AZ$2000,51,0),"")</f>
        <v>م</v>
      </c>
      <c r="AF573" s="280" t="s">
        <v>240</v>
      </c>
      <c r="AG573" s="280" t="s">
        <v>262</v>
      </c>
      <c r="AH573" s="280" t="s">
        <v>240</v>
      </c>
      <c r="AI573" s="280" t="s">
        <v>240</v>
      </c>
      <c r="AJ573" s="279">
        <v>706908</v>
      </c>
      <c r="AP573" s="223"/>
      <c r="AQ573" s="224"/>
      <c r="AR573" s="224"/>
      <c r="AS573" s="224"/>
      <c r="AT573" s="224"/>
      <c r="AU573" s="225"/>
      <c r="AV573" s="224"/>
      <c r="AW573" s="224"/>
      <c r="AX573" s="224"/>
      <c r="AY573" s="224"/>
      <c r="AZ573" s="226"/>
      <c r="BA573" s="224"/>
      <c r="BB573" s="224"/>
      <c r="BC573" s="224"/>
      <c r="BD573" s="224"/>
      <c r="BE573" s="224"/>
      <c r="BF573" s="227"/>
      <c r="BG573" s="224"/>
      <c r="BH573" s="224"/>
      <c r="BI573" s="224"/>
      <c r="BJ573" s="224"/>
      <c r="BK573" s="224"/>
      <c r="BL573" s="224"/>
      <c r="BM573" s="224"/>
      <c r="BN573" s="224"/>
      <c r="BO573" s="224"/>
      <c r="BP573" s="224"/>
      <c r="BQ573" s="224"/>
      <c r="BR573" s="224"/>
      <c r="BS573" s="228"/>
      <c r="BT573" s="224"/>
      <c r="BU573" s="229"/>
      <c r="BV573" s="223"/>
      <c r="BW573" s="224"/>
      <c r="BX573" s="224"/>
      <c r="BY573" s="224"/>
      <c r="BZ573"/>
      <c r="CA573" s="229"/>
      <c r="CB573"/>
      <c r="CC573"/>
      <c r="CD573"/>
    </row>
    <row r="574" spans="1:82" ht="15" x14ac:dyDescent="0.25">
      <c r="A574" s="279">
        <v>706910</v>
      </c>
      <c r="B574" s="280" t="s">
        <v>871</v>
      </c>
      <c r="C574" s="280" t="s">
        <v>94</v>
      </c>
      <c r="D574" s="280" t="s">
        <v>1449</v>
      </c>
      <c r="E574" s="280" t="s">
        <v>240</v>
      </c>
      <c r="F574" s="288"/>
      <c r="G574" s="280" t="s">
        <v>240</v>
      </c>
      <c r="H574" s="280" t="s">
        <v>240</v>
      </c>
      <c r="I574" s="280" t="s">
        <v>261</v>
      </c>
      <c r="J574" s="280" t="s">
        <v>240</v>
      </c>
      <c r="K574" s="288"/>
      <c r="L574" s="280" t="s">
        <v>240</v>
      </c>
      <c r="M574" s="280" t="s">
        <v>240</v>
      </c>
      <c r="N574" s="280" t="s">
        <v>240</v>
      </c>
      <c r="O574" s="280" t="str">
        <f>IFERROR(VLOOKUP(A574,'[1]معالجة التسجيل'!A$2:CW$514,101,0),"")</f>
        <v/>
      </c>
      <c r="P574" s="280"/>
      <c r="Q574" s="282">
        <v>0</v>
      </c>
      <c r="R574" s="288"/>
      <c r="S574" s="280" t="s">
        <v>240</v>
      </c>
      <c r="T574" s="280" t="s">
        <v>240</v>
      </c>
      <c r="U574" s="280" t="s">
        <v>240</v>
      </c>
      <c r="V574" s="280" t="s">
        <v>240</v>
      </c>
      <c r="W574" s="280" t="s">
        <v>240</v>
      </c>
      <c r="X574" s="280" t="s">
        <v>240</v>
      </c>
      <c r="Y574" s="280" t="s">
        <v>240</v>
      </c>
      <c r="Z574" s="280" t="s">
        <v>240</v>
      </c>
      <c r="AA574" s="280" t="s">
        <v>2044</v>
      </c>
      <c r="AB574" s="280" t="s">
        <v>2044</v>
      </c>
      <c r="AC574" s="280" t="s">
        <v>2044</v>
      </c>
      <c r="AD574" s="280" t="s">
        <v>240</v>
      </c>
      <c r="AE574" s="280" t="str">
        <f>IFERROR(VLOOKUP(A574,ورقة4!A$1:AZ$2000,51,0),"")</f>
        <v>م</v>
      </c>
      <c r="AF574" s="280" t="s">
        <v>2044</v>
      </c>
      <c r="AG574" s="280" t="s">
        <v>261</v>
      </c>
      <c r="AH574" s="280" t="s">
        <v>5190</v>
      </c>
      <c r="AI574" s="280" t="s">
        <v>240</v>
      </c>
      <c r="AJ574" s="279">
        <v>706910</v>
      </c>
      <c r="AP574" s="223"/>
      <c r="AQ574" s="224"/>
      <c r="AR574" s="224"/>
      <c r="AS574" s="224"/>
      <c r="AT574" s="224"/>
      <c r="AU574" s="225"/>
      <c r="AV574" s="224"/>
      <c r="AW574" s="224"/>
      <c r="AX574" s="224"/>
      <c r="AY574" s="224"/>
      <c r="AZ574" s="226"/>
      <c r="BA574" s="224"/>
      <c r="BB574" s="224"/>
      <c r="BC574" s="224"/>
      <c r="BD574" s="224"/>
      <c r="BE574" s="224"/>
      <c r="BF574" s="227"/>
      <c r="BG574" s="224"/>
      <c r="BH574" s="224"/>
      <c r="BI574" s="224"/>
      <c r="BJ574" s="224"/>
      <c r="BK574" s="224"/>
      <c r="BL574" s="224"/>
      <c r="BM574" s="224"/>
      <c r="BN574" s="224"/>
      <c r="BO574" s="224"/>
      <c r="BP574" s="224"/>
      <c r="BQ574" s="224"/>
      <c r="BR574" s="224"/>
      <c r="BS574" s="228"/>
      <c r="BT574" s="224"/>
      <c r="BU574" s="229"/>
      <c r="BV574" s="223"/>
      <c r="BW574" s="224"/>
      <c r="BX574" s="224"/>
      <c r="BY574" s="224"/>
      <c r="BZ574"/>
      <c r="CA574" s="229"/>
      <c r="CB574"/>
      <c r="CC574"/>
      <c r="CD574"/>
    </row>
    <row r="575" spans="1:82" ht="30" x14ac:dyDescent="0.25">
      <c r="A575" s="279">
        <v>706911</v>
      </c>
      <c r="B575" s="280" t="s">
        <v>794</v>
      </c>
      <c r="C575" s="280" t="s">
        <v>140</v>
      </c>
      <c r="D575" s="280" t="s">
        <v>1749</v>
      </c>
      <c r="E575" s="280" t="s">
        <v>183</v>
      </c>
      <c r="F575" s="281">
        <v>30924</v>
      </c>
      <c r="G575" s="280" t="s">
        <v>213</v>
      </c>
      <c r="H575" s="280" t="s">
        <v>1290</v>
      </c>
      <c r="I575" s="280" t="s">
        <v>263</v>
      </c>
      <c r="J575" s="280" t="s">
        <v>214</v>
      </c>
      <c r="K575" s="279">
        <v>2003</v>
      </c>
      <c r="L575" s="280" t="s">
        <v>213</v>
      </c>
      <c r="M575" s="280" t="s">
        <v>240</v>
      </c>
      <c r="N575" s="280" t="s">
        <v>240</v>
      </c>
      <c r="O575" s="280"/>
      <c r="P575" s="280"/>
      <c r="Q575" s="282">
        <v>0</v>
      </c>
      <c r="R575" s="290">
        <v>0</v>
      </c>
      <c r="S575" s="280" t="s">
        <v>4107</v>
      </c>
      <c r="T575" s="280" t="s">
        <v>2764</v>
      </c>
      <c r="U575" s="280" t="s">
        <v>4108</v>
      </c>
      <c r="V575" s="280" t="s">
        <v>2531</v>
      </c>
      <c r="W575" s="280" t="s">
        <v>240</v>
      </c>
      <c r="X575" s="280" t="s">
        <v>240</v>
      </c>
      <c r="Y575" s="280" t="s">
        <v>240</v>
      </c>
      <c r="Z575" s="280" t="s">
        <v>240</v>
      </c>
      <c r="AA575" s="280" t="s">
        <v>240</v>
      </c>
      <c r="AB575" s="280" t="s">
        <v>240</v>
      </c>
      <c r="AC575" s="280" t="s">
        <v>240</v>
      </c>
      <c r="AD575" s="280" t="s">
        <v>240</v>
      </c>
      <c r="AE575" s="280"/>
      <c r="AF575" s="280" t="s">
        <v>240</v>
      </c>
      <c r="AG575" s="280" t="s">
        <v>239</v>
      </c>
      <c r="AH575" s="280" t="s">
        <v>240</v>
      </c>
      <c r="AI575" s="280" t="s">
        <v>5192</v>
      </c>
      <c r="AJ575" s="279">
        <v>706911</v>
      </c>
      <c r="AP575" s="223"/>
      <c r="AQ575" s="224"/>
      <c r="AR575" s="224"/>
      <c r="AS575" s="224"/>
      <c r="AT575" s="224"/>
      <c r="AU575" s="227"/>
      <c r="AV575" s="224"/>
      <c r="AW575" s="224"/>
      <c r="AX575" s="224"/>
      <c r="AY575" s="224"/>
      <c r="AZ575" s="227"/>
      <c r="BA575" s="224"/>
      <c r="BB575" s="224"/>
      <c r="BC575" s="224"/>
      <c r="BD575" s="224"/>
      <c r="BE575" s="224"/>
      <c r="BF575" s="227"/>
      <c r="BG575" s="224"/>
      <c r="BH575" s="224"/>
      <c r="BI575" s="224"/>
      <c r="BJ575" s="224"/>
      <c r="BK575" s="224"/>
      <c r="BL575" s="224"/>
      <c r="BM575" s="224"/>
      <c r="BN575" s="224"/>
      <c r="BO575" s="224"/>
      <c r="BP575" s="224"/>
      <c r="BQ575" s="224"/>
      <c r="BR575" s="224"/>
      <c r="BS575" s="228"/>
      <c r="BT575" s="224"/>
      <c r="BU575" s="229"/>
      <c r="BV575" s="223"/>
      <c r="BW575" s="224"/>
      <c r="BX575" s="224"/>
      <c r="BY575" s="224"/>
      <c r="BZ575"/>
      <c r="CA575" s="229"/>
      <c r="CB575"/>
      <c r="CC575"/>
      <c r="CD575"/>
    </row>
    <row r="576" spans="1:82" ht="30" x14ac:dyDescent="0.25">
      <c r="A576" s="279">
        <v>706912</v>
      </c>
      <c r="B576" s="280" t="s">
        <v>1209</v>
      </c>
      <c r="C576" s="280" t="s">
        <v>389</v>
      </c>
      <c r="D576" s="280" t="s">
        <v>1906</v>
      </c>
      <c r="E576" s="280" t="s">
        <v>240</v>
      </c>
      <c r="F576" s="282"/>
      <c r="G576" s="280" t="s">
        <v>240</v>
      </c>
      <c r="H576" s="280" t="s">
        <v>240</v>
      </c>
      <c r="I576" s="280" t="s">
        <v>261</v>
      </c>
      <c r="J576" s="280" t="s">
        <v>240</v>
      </c>
      <c r="K576" s="282"/>
      <c r="L576" s="280" t="s">
        <v>240</v>
      </c>
      <c r="M576" s="280" t="s">
        <v>240</v>
      </c>
      <c r="N576" s="280" t="s">
        <v>240</v>
      </c>
      <c r="O576" s="280" t="str">
        <f>IFERROR(VLOOKUP(A576,'[1]معالجة التسجيل'!A$2:CW$514,101,0),"")</f>
        <v/>
      </c>
      <c r="P576" s="280"/>
      <c r="Q576" s="282">
        <v>0</v>
      </c>
      <c r="R576" s="282"/>
      <c r="S576" s="280" t="s">
        <v>240</v>
      </c>
      <c r="T576" s="280" t="s">
        <v>240</v>
      </c>
      <c r="U576" s="280" t="s">
        <v>240</v>
      </c>
      <c r="V576" s="280" t="s">
        <v>240</v>
      </c>
      <c r="W576" s="280" t="s">
        <v>240</v>
      </c>
      <c r="X576" s="280" t="s">
        <v>240</v>
      </c>
      <c r="Y576" s="280" t="s">
        <v>240</v>
      </c>
      <c r="Z576" s="280" t="s">
        <v>240</v>
      </c>
      <c r="AA576" s="280" t="s">
        <v>2044</v>
      </c>
      <c r="AB576" s="280" t="s">
        <v>2044</v>
      </c>
      <c r="AC576" s="280" t="s">
        <v>2044</v>
      </c>
      <c r="AD576" s="280" t="s">
        <v>240</v>
      </c>
      <c r="AE576" s="280" t="str">
        <f>IFERROR(VLOOKUP(A576,ورقة4!A$1:AZ$2000,51,0),"")</f>
        <v>م</v>
      </c>
      <c r="AF576" s="280" t="s">
        <v>2044</v>
      </c>
      <c r="AG576" s="280" t="s">
        <v>261</v>
      </c>
      <c r="AH576" s="280" t="s">
        <v>5190</v>
      </c>
      <c r="AI576" s="280" t="s">
        <v>240</v>
      </c>
      <c r="AJ576" s="279">
        <v>706912</v>
      </c>
      <c r="AP576" s="223"/>
      <c r="AQ576" s="224"/>
      <c r="AR576" s="224"/>
      <c r="AS576" s="224"/>
      <c r="AT576" s="224"/>
      <c r="AU576" s="225"/>
      <c r="AV576" s="224"/>
      <c r="AW576" s="224"/>
      <c r="AX576" s="224"/>
      <c r="AY576" s="224"/>
      <c r="AZ576" s="226"/>
      <c r="BA576" s="224"/>
      <c r="BB576" s="219"/>
      <c r="BC576" s="219"/>
      <c r="BD576" s="224"/>
      <c r="BE576" s="224"/>
      <c r="BF576" s="227"/>
      <c r="BG576" s="223"/>
      <c r="BH576" s="224"/>
      <c r="BI576" s="224"/>
      <c r="BJ576" s="224"/>
      <c r="BK576" s="224"/>
      <c r="BL576" s="223"/>
      <c r="BM576" s="224"/>
      <c r="BN576" s="223"/>
      <c r="BO576" s="223"/>
      <c r="BP576" s="223"/>
      <c r="BQ576" s="223"/>
      <c r="BR576" s="223"/>
      <c r="BS576" s="224"/>
      <c r="BT576" s="219"/>
      <c r="BU576" s="229"/>
      <c r="BV576" s="219"/>
      <c r="BW576" s="219"/>
      <c r="BX576" s="224"/>
      <c r="BY576" s="224"/>
      <c r="BZ576" s="230"/>
      <c r="CA576" s="229"/>
      <c r="CB576" s="230"/>
      <c r="CC576" s="230"/>
      <c r="CD576" s="230"/>
    </row>
    <row r="577" spans="1:82" ht="30" x14ac:dyDescent="0.25">
      <c r="A577" s="279">
        <v>706913</v>
      </c>
      <c r="B577" s="280" t="s">
        <v>698</v>
      </c>
      <c r="C577" s="280" t="s">
        <v>63</v>
      </c>
      <c r="D577" s="280" t="s">
        <v>1658</v>
      </c>
      <c r="E577" s="280" t="s">
        <v>184</v>
      </c>
      <c r="F577" s="289">
        <v>28685</v>
      </c>
      <c r="G577" s="280" t="s">
        <v>1659</v>
      </c>
      <c r="H577" s="280" t="s">
        <v>1290</v>
      </c>
      <c r="I577" s="280" t="s">
        <v>261</v>
      </c>
      <c r="J577" s="280" t="s">
        <v>216</v>
      </c>
      <c r="K577" s="290">
        <v>2000</v>
      </c>
      <c r="L577" s="280" t="s">
        <v>213</v>
      </c>
      <c r="M577" s="280" t="s">
        <v>240</v>
      </c>
      <c r="N577" s="280" t="s">
        <v>240</v>
      </c>
      <c r="O577" s="280"/>
      <c r="P577" s="280"/>
      <c r="Q577" s="282">
        <v>0</v>
      </c>
      <c r="R577" s="282"/>
      <c r="S577" s="280" t="s">
        <v>4109</v>
      </c>
      <c r="T577" s="280" t="s">
        <v>3849</v>
      </c>
      <c r="U577" s="280" t="s">
        <v>4110</v>
      </c>
      <c r="V577" s="280" t="s">
        <v>2903</v>
      </c>
      <c r="W577" s="280" t="s">
        <v>240</v>
      </c>
      <c r="X577" s="280" t="s">
        <v>240</v>
      </c>
      <c r="Y577" s="280" t="s">
        <v>240</v>
      </c>
      <c r="Z577" s="280" t="s">
        <v>240</v>
      </c>
      <c r="AA577" s="280" t="s">
        <v>240</v>
      </c>
      <c r="AB577" s="280" t="s">
        <v>240</v>
      </c>
      <c r="AC577" s="280" t="s">
        <v>240</v>
      </c>
      <c r="AD577" s="280" t="s">
        <v>240</v>
      </c>
      <c r="AE577" s="280"/>
      <c r="AF577" s="280" t="s">
        <v>240</v>
      </c>
      <c r="AG577" s="280" t="s">
        <v>261</v>
      </c>
      <c r="AH577" s="280" t="s">
        <v>5190</v>
      </c>
      <c r="AI577" s="280" t="s">
        <v>240</v>
      </c>
      <c r="AJ577" s="279">
        <v>706913</v>
      </c>
      <c r="AP577" s="223"/>
      <c r="AQ577" s="224"/>
      <c r="AR577" s="224"/>
      <c r="AS577" s="224"/>
      <c r="AT577" s="224"/>
      <c r="AU577" s="227"/>
      <c r="AV577" s="224"/>
      <c r="AW577" s="224"/>
      <c r="AX577" s="224"/>
      <c r="AY577" s="224"/>
      <c r="AZ577" s="227"/>
      <c r="BA577" s="224"/>
      <c r="BB577" s="224"/>
      <c r="BC577" s="224"/>
      <c r="BD577" s="224"/>
      <c r="BE577" s="224"/>
      <c r="BF577" s="227"/>
      <c r="BG577" s="224"/>
      <c r="BH577" s="224"/>
      <c r="BI577" s="224"/>
      <c r="BJ577" s="224"/>
      <c r="BK577" s="224"/>
      <c r="BL577" s="224"/>
      <c r="BM577" s="224"/>
      <c r="BN577" s="224"/>
      <c r="BO577" s="224"/>
      <c r="BP577" s="224"/>
      <c r="BQ577" s="224"/>
      <c r="BR577" s="224"/>
      <c r="BS577" s="228"/>
      <c r="BT577" s="224"/>
      <c r="BU577" s="229"/>
      <c r="BV577" s="223"/>
      <c r="BW577" s="224"/>
      <c r="BX577" s="224"/>
      <c r="BY577" s="224"/>
      <c r="BZ577"/>
      <c r="CA577" s="229"/>
      <c r="CB577"/>
      <c r="CC577"/>
      <c r="CD577"/>
    </row>
    <row r="578" spans="1:82" ht="15" x14ac:dyDescent="0.25">
      <c r="A578" s="279">
        <v>706914</v>
      </c>
      <c r="B578" s="280" t="s">
        <v>608</v>
      </c>
      <c r="C578" s="280" t="s">
        <v>63</v>
      </c>
      <c r="D578" s="280" t="s">
        <v>240</v>
      </c>
      <c r="E578" s="280" t="s">
        <v>240</v>
      </c>
      <c r="F578" s="282"/>
      <c r="G578" s="280" t="s">
        <v>240</v>
      </c>
      <c r="H578" s="280" t="s">
        <v>240</v>
      </c>
      <c r="I578" s="280" t="s">
        <v>261</v>
      </c>
      <c r="J578" s="280" t="s">
        <v>240</v>
      </c>
      <c r="K578" s="282"/>
      <c r="L578" s="280" t="s">
        <v>240</v>
      </c>
      <c r="M578" s="280" t="s">
        <v>240</v>
      </c>
      <c r="N578" s="280" t="s">
        <v>240</v>
      </c>
      <c r="O578" s="280" t="str">
        <f>IFERROR(VLOOKUP(A578,'[1]معالجة التسجيل'!A$2:CW$514,101,0),"")</f>
        <v/>
      </c>
      <c r="P578" s="280"/>
      <c r="Q578" s="282">
        <v>0</v>
      </c>
      <c r="R578" s="282"/>
      <c r="S578" s="280" t="s">
        <v>240</v>
      </c>
      <c r="T578" s="280" t="s">
        <v>240</v>
      </c>
      <c r="U578" s="280" t="s">
        <v>240</v>
      </c>
      <c r="V578" s="280" t="s">
        <v>240</v>
      </c>
      <c r="W578" s="280" t="s">
        <v>240</v>
      </c>
      <c r="X578" s="280" t="s">
        <v>240</v>
      </c>
      <c r="Y578" s="280" t="s">
        <v>240</v>
      </c>
      <c r="Z578" s="280" t="s">
        <v>240</v>
      </c>
      <c r="AA578" s="280" t="s">
        <v>2044</v>
      </c>
      <c r="AB578" s="280" t="s">
        <v>2044</v>
      </c>
      <c r="AC578" s="280" t="s">
        <v>2044</v>
      </c>
      <c r="AD578" s="280" t="s">
        <v>240</v>
      </c>
      <c r="AE578" s="280" t="str">
        <f>IFERROR(VLOOKUP(A578,ورقة4!A$1:AZ$2000,51,0),"")</f>
        <v>م</v>
      </c>
      <c r="AF578" s="280" t="s">
        <v>2044</v>
      </c>
      <c r="AG578" s="280" t="s">
        <v>261</v>
      </c>
      <c r="AH578" s="280" t="s">
        <v>5190</v>
      </c>
      <c r="AI578" s="280" t="s">
        <v>240</v>
      </c>
      <c r="AJ578" s="279">
        <v>706914</v>
      </c>
      <c r="AP578" s="223"/>
      <c r="AQ578" s="224"/>
      <c r="AR578" s="224"/>
      <c r="AS578" s="224"/>
      <c r="AT578" s="224"/>
      <c r="AU578" s="227"/>
      <c r="AV578" s="224"/>
      <c r="AW578" s="224"/>
      <c r="AX578" s="224"/>
      <c r="AY578" s="224"/>
      <c r="AZ578" s="227"/>
      <c r="BA578" s="224"/>
      <c r="BB578" s="224"/>
      <c r="BC578" s="224"/>
      <c r="BD578" s="224"/>
      <c r="BE578" s="224"/>
      <c r="BF578" s="227"/>
      <c r="BG578" s="224"/>
      <c r="BH578" s="224"/>
      <c r="BI578" s="224"/>
      <c r="BJ578" s="224"/>
      <c r="BK578" s="224"/>
      <c r="BL578" s="224"/>
      <c r="BM578" s="224"/>
      <c r="BN578" s="224"/>
      <c r="BO578" s="224"/>
      <c r="BP578" s="224"/>
      <c r="BQ578" s="224"/>
      <c r="BR578" s="224"/>
      <c r="BS578" s="228"/>
      <c r="BT578" s="224"/>
      <c r="BU578" s="229"/>
      <c r="BV578" s="223"/>
      <c r="BW578" s="224"/>
      <c r="BX578" s="224"/>
      <c r="BY578" s="224"/>
      <c r="BZ578"/>
      <c r="CA578" s="229"/>
      <c r="CB578"/>
      <c r="CC578"/>
      <c r="CD578"/>
    </row>
    <row r="579" spans="1:82" ht="30" x14ac:dyDescent="0.25">
      <c r="A579" s="279">
        <v>706915</v>
      </c>
      <c r="B579" s="280" t="s">
        <v>795</v>
      </c>
      <c r="C579" s="280" t="s">
        <v>139</v>
      </c>
      <c r="D579" s="280" t="s">
        <v>1776</v>
      </c>
      <c r="E579" s="280" t="s">
        <v>184</v>
      </c>
      <c r="F579" s="281">
        <v>32693</v>
      </c>
      <c r="G579" s="280" t="s">
        <v>229</v>
      </c>
      <c r="H579" s="280" t="s">
        <v>1290</v>
      </c>
      <c r="I579" s="280" t="s">
        <v>261</v>
      </c>
      <c r="J579" s="280" t="s">
        <v>216</v>
      </c>
      <c r="K579" s="279">
        <v>2007</v>
      </c>
      <c r="L579" s="280" t="s">
        <v>224</v>
      </c>
      <c r="M579" s="280" t="s">
        <v>240</v>
      </c>
      <c r="N579" s="280" t="s">
        <v>240</v>
      </c>
      <c r="O579" s="280" t="str">
        <f>IFERROR(VLOOKUP(A579,'[1]معالجة التسجيل'!A$2:CW$514,101,0),"")</f>
        <v/>
      </c>
      <c r="P579" s="280"/>
      <c r="Q579" s="282">
        <v>0</v>
      </c>
      <c r="R579" s="282"/>
      <c r="S579" s="280" t="s">
        <v>240</v>
      </c>
      <c r="T579" s="280" t="s">
        <v>240</v>
      </c>
      <c r="U579" s="280" t="s">
        <v>240</v>
      </c>
      <c r="V579" s="280" t="s">
        <v>240</v>
      </c>
      <c r="W579" s="280" t="s">
        <v>240</v>
      </c>
      <c r="X579" s="280" t="s">
        <v>240</v>
      </c>
      <c r="Y579" s="280" t="s">
        <v>240</v>
      </c>
      <c r="Z579" s="280" t="s">
        <v>240</v>
      </c>
      <c r="AA579" s="280" t="s">
        <v>240</v>
      </c>
      <c r="AB579" s="280" t="s">
        <v>2044</v>
      </c>
      <c r="AC579" s="280" t="s">
        <v>2044</v>
      </c>
      <c r="AD579" s="280" t="s">
        <v>240</v>
      </c>
      <c r="AE579" s="280" t="str">
        <f>IFERROR(VLOOKUP(A579,ورقة4!A$1:AZ$2000,51,0),"")</f>
        <v>م</v>
      </c>
      <c r="AF579" s="280" t="s">
        <v>2044</v>
      </c>
      <c r="AG579" s="280" t="s">
        <v>261</v>
      </c>
      <c r="AH579" s="280" t="s">
        <v>5190</v>
      </c>
      <c r="AI579" s="280" t="s">
        <v>240</v>
      </c>
      <c r="AJ579" s="279">
        <v>706915</v>
      </c>
      <c r="AP579" s="223"/>
      <c r="AQ579" s="224"/>
      <c r="AR579" s="224"/>
      <c r="AS579" s="224"/>
      <c r="AT579" s="224"/>
      <c r="AU579" s="227"/>
      <c r="AV579" s="224"/>
      <c r="AW579" s="224"/>
      <c r="AX579" s="224"/>
      <c r="AY579" s="224"/>
      <c r="AZ579" s="227"/>
      <c r="BA579" s="224"/>
      <c r="BB579" s="224"/>
      <c r="BC579" s="224"/>
      <c r="BD579" s="224"/>
      <c r="BE579" s="224"/>
      <c r="BF579" s="227"/>
      <c r="BG579" s="224"/>
      <c r="BH579" s="224"/>
      <c r="BI579" s="224"/>
      <c r="BJ579" s="224"/>
      <c r="BK579" s="224"/>
      <c r="BL579" s="224"/>
      <c r="BM579" s="224"/>
      <c r="BN579" s="224"/>
      <c r="BO579" s="224"/>
      <c r="BP579" s="224"/>
      <c r="BQ579" s="224"/>
      <c r="BR579" s="224"/>
      <c r="BS579" s="228"/>
      <c r="BT579" s="224"/>
      <c r="BU579" s="229"/>
      <c r="BV579" s="223"/>
      <c r="BW579" s="224"/>
      <c r="BX579" s="224"/>
      <c r="BY579" s="224"/>
      <c r="BZ579"/>
      <c r="CA579" s="229"/>
      <c r="CB579"/>
      <c r="CC579"/>
      <c r="CD579"/>
    </row>
    <row r="580" spans="1:82" ht="30" x14ac:dyDescent="0.25">
      <c r="A580" s="279">
        <v>706916</v>
      </c>
      <c r="B580" s="280" t="s">
        <v>853</v>
      </c>
      <c r="C580" s="280" t="s">
        <v>94</v>
      </c>
      <c r="D580" s="280" t="s">
        <v>1724</v>
      </c>
      <c r="E580" s="280" t="s">
        <v>184</v>
      </c>
      <c r="F580" s="289">
        <v>29091</v>
      </c>
      <c r="G580" s="280" t="s">
        <v>213</v>
      </c>
      <c r="H580" s="280" t="s">
        <v>1290</v>
      </c>
      <c r="I580" s="280" t="s">
        <v>261</v>
      </c>
      <c r="J580" s="280" t="s">
        <v>216</v>
      </c>
      <c r="K580" s="290">
        <v>2000</v>
      </c>
      <c r="L580" s="280" t="s">
        <v>215</v>
      </c>
      <c r="M580" s="280" t="s">
        <v>240</v>
      </c>
      <c r="N580" s="280" t="s">
        <v>240</v>
      </c>
      <c r="O580" s="280" t="str">
        <f>IFERROR(VLOOKUP(A580,'[1]معالجة التسجيل'!A$2:CW$514,101,0),"")</f>
        <v/>
      </c>
      <c r="P580" s="280"/>
      <c r="Q580" s="282">
        <v>0</v>
      </c>
      <c r="R580" s="282"/>
      <c r="S580" s="280" t="s">
        <v>240</v>
      </c>
      <c r="T580" s="280" t="s">
        <v>240</v>
      </c>
      <c r="U580" s="280" t="s">
        <v>240</v>
      </c>
      <c r="V580" s="280" t="s">
        <v>240</v>
      </c>
      <c r="W580" s="280" t="s">
        <v>240</v>
      </c>
      <c r="X580" s="280" t="s">
        <v>240</v>
      </c>
      <c r="Y580" s="280" t="s">
        <v>240</v>
      </c>
      <c r="Z580" s="280" t="s">
        <v>240</v>
      </c>
      <c r="AA580" s="280" t="s">
        <v>240</v>
      </c>
      <c r="AB580" s="280" t="s">
        <v>2044</v>
      </c>
      <c r="AC580" s="280" t="s">
        <v>2044</v>
      </c>
      <c r="AD580" s="280" t="s">
        <v>240</v>
      </c>
      <c r="AE580" s="280" t="str">
        <f>IFERROR(VLOOKUP(A580,ورقة4!A$1:AZ$2000,51,0),"")</f>
        <v>م</v>
      </c>
      <c r="AF580" s="280" t="s">
        <v>2044</v>
      </c>
      <c r="AG580" s="280" t="s">
        <v>261</v>
      </c>
      <c r="AH580" s="280" t="s">
        <v>5190</v>
      </c>
      <c r="AI580" s="280" t="s">
        <v>240</v>
      </c>
      <c r="AJ580" s="279">
        <v>706916</v>
      </c>
      <c r="AP580" s="223"/>
      <c r="AQ580" s="224"/>
      <c r="AR580" s="224"/>
      <c r="AS580" s="224"/>
      <c r="AT580" s="224"/>
      <c r="AU580" s="225"/>
      <c r="AV580" s="224"/>
      <c r="AW580" s="224"/>
      <c r="AX580" s="224"/>
      <c r="AY580" s="224"/>
      <c r="AZ580" s="226"/>
      <c r="BA580" s="224"/>
      <c r="BB580" s="219"/>
      <c r="BC580" s="219"/>
      <c r="BD580" s="224"/>
      <c r="BE580" s="224"/>
      <c r="BF580" s="227"/>
      <c r="BG580" s="223"/>
      <c r="BH580" s="224"/>
      <c r="BI580" s="224"/>
      <c r="BJ580" s="224"/>
      <c r="BK580" s="224"/>
      <c r="BL580" s="223"/>
      <c r="BM580" s="224"/>
      <c r="BN580" s="223"/>
      <c r="BO580" s="223"/>
      <c r="BP580" s="223"/>
      <c r="BQ580" s="223"/>
      <c r="BR580" s="223"/>
      <c r="BS580" s="224"/>
      <c r="BT580" s="219"/>
      <c r="BU580" s="229"/>
      <c r="BV580" s="219"/>
      <c r="BW580" s="219"/>
      <c r="BX580" s="224"/>
      <c r="BY580" s="224"/>
      <c r="BZ580" s="230"/>
      <c r="CA580" s="229"/>
      <c r="CB580" s="230"/>
      <c r="CC580" s="230"/>
      <c r="CD580" s="230"/>
    </row>
    <row r="581" spans="1:82" ht="15" x14ac:dyDescent="0.25">
      <c r="A581" s="279">
        <v>706917</v>
      </c>
      <c r="B581" s="280" t="s">
        <v>2086</v>
      </c>
      <c r="C581" s="280" t="s">
        <v>65</v>
      </c>
      <c r="D581" s="280" t="s">
        <v>240</v>
      </c>
      <c r="E581" s="280" t="s">
        <v>240</v>
      </c>
      <c r="F581" s="282"/>
      <c r="G581" s="280" t="s">
        <v>240</v>
      </c>
      <c r="H581" s="280" t="s">
        <v>240</v>
      </c>
      <c r="I581" s="280" t="s">
        <v>261</v>
      </c>
      <c r="J581" s="280" t="s">
        <v>240</v>
      </c>
      <c r="K581" s="282"/>
      <c r="L581" s="280" t="s">
        <v>240</v>
      </c>
      <c r="M581" s="280" t="s">
        <v>240</v>
      </c>
      <c r="N581" s="280" t="s">
        <v>240</v>
      </c>
      <c r="O581" s="280" t="str">
        <f>IFERROR(VLOOKUP(A581,'[1]معالجة التسجيل'!A$2:CW$514,101,0),"")</f>
        <v/>
      </c>
      <c r="P581" s="280"/>
      <c r="Q581" s="282">
        <v>0</v>
      </c>
      <c r="R581" s="282"/>
      <c r="S581" s="280" t="s">
        <v>240</v>
      </c>
      <c r="T581" s="280" t="s">
        <v>240</v>
      </c>
      <c r="U581" s="280" t="s">
        <v>240</v>
      </c>
      <c r="V581" s="280" t="s">
        <v>240</v>
      </c>
      <c r="W581" s="280" t="s">
        <v>240</v>
      </c>
      <c r="X581" s="280" t="s">
        <v>240</v>
      </c>
      <c r="Y581" s="280" t="s">
        <v>240</v>
      </c>
      <c r="Z581" s="280" t="s">
        <v>240</v>
      </c>
      <c r="AA581" s="280" t="s">
        <v>240</v>
      </c>
      <c r="AB581" s="280" t="s">
        <v>2044</v>
      </c>
      <c r="AC581" s="280" t="s">
        <v>2044</v>
      </c>
      <c r="AD581" s="280" t="s">
        <v>240</v>
      </c>
      <c r="AE581" s="280" t="str">
        <f>IFERROR(VLOOKUP(A581,ورقة4!A$1:AZ$2000,51,0),"")</f>
        <v>م</v>
      </c>
      <c r="AF581" s="280" t="s">
        <v>2044</v>
      </c>
      <c r="AG581" s="280" t="s">
        <v>261</v>
      </c>
      <c r="AH581" s="280" t="s">
        <v>240</v>
      </c>
      <c r="AI581" s="280" t="s">
        <v>240</v>
      </c>
      <c r="AJ581" s="279">
        <v>706917</v>
      </c>
      <c r="AP581" s="223"/>
      <c r="AQ581" s="224"/>
      <c r="AR581" s="224"/>
      <c r="AS581" s="224"/>
      <c r="AT581" s="224"/>
      <c r="AU581" s="231"/>
      <c r="AV581" s="224"/>
      <c r="AW581" s="224"/>
      <c r="AX581" s="224"/>
      <c r="AY581" s="224"/>
      <c r="AZ581" s="223"/>
      <c r="BA581" s="224"/>
      <c r="BB581" s="219"/>
      <c r="BC581" s="219"/>
      <c r="BD581" s="224"/>
      <c r="BE581" s="224"/>
      <c r="BF581" s="227"/>
      <c r="BG581" s="223"/>
      <c r="BH581" s="224"/>
      <c r="BI581" s="224"/>
      <c r="BJ581" s="224"/>
      <c r="BK581" s="224"/>
      <c r="BL581" s="223"/>
      <c r="BM581" s="224"/>
      <c r="BN581" s="223"/>
      <c r="BO581" s="224"/>
      <c r="BP581" s="224"/>
      <c r="BQ581" s="224"/>
      <c r="BR581" s="224"/>
      <c r="BS581" s="224"/>
      <c r="BT581" s="219"/>
      <c r="BU581" s="233"/>
      <c r="BV581" s="219"/>
      <c r="BW581" s="219"/>
      <c r="BX581" s="219"/>
      <c r="BY581" s="219"/>
      <c r="BZ581"/>
      <c r="CA581" s="233"/>
      <c r="CB581" s="230"/>
      <c r="CC581" s="230"/>
      <c r="CD581" s="230"/>
    </row>
    <row r="582" spans="1:82" ht="15" x14ac:dyDescent="0.25">
      <c r="A582" s="279">
        <v>706918</v>
      </c>
      <c r="B582" s="280" t="s">
        <v>2087</v>
      </c>
      <c r="C582" s="280" t="s">
        <v>152</v>
      </c>
      <c r="D582" s="280" t="s">
        <v>240</v>
      </c>
      <c r="E582" s="280" t="s">
        <v>240</v>
      </c>
      <c r="F582" s="288"/>
      <c r="G582" s="280" t="s">
        <v>240</v>
      </c>
      <c r="H582" s="280" t="s">
        <v>240</v>
      </c>
      <c r="I582" s="280" t="s">
        <v>261</v>
      </c>
      <c r="J582" s="280" t="s">
        <v>240</v>
      </c>
      <c r="K582" s="288"/>
      <c r="L582" s="280" t="s">
        <v>240</v>
      </c>
      <c r="M582" s="280" t="s">
        <v>240</v>
      </c>
      <c r="N582" s="280" t="s">
        <v>240</v>
      </c>
      <c r="O582" s="280" t="str">
        <f>IFERROR(VLOOKUP(A582,'[1]معالجة التسجيل'!A$2:CW$514,101,0),"")</f>
        <v/>
      </c>
      <c r="P582" s="280"/>
      <c r="Q582" s="282">
        <v>0</v>
      </c>
      <c r="R582" s="282"/>
      <c r="S582" s="280" t="s">
        <v>240</v>
      </c>
      <c r="T582" s="280" t="s">
        <v>240</v>
      </c>
      <c r="U582" s="280" t="s">
        <v>240</v>
      </c>
      <c r="V582" s="280" t="s">
        <v>240</v>
      </c>
      <c r="W582" s="280" t="s">
        <v>240</v>
      </c>
      <c r="X582" s="280" t="s">
        <v>240</v>
      </c>
      <c r="Y582" s="280" t="s">
        <v>240</v>
      </c>
      <c r="Z582" s="280" t="s">
        <v>240</v>
      </c>
      <c r="AA582" s="280" t="s">
        <v>240</v>
      </c>
      <c r="AB582" s="280" t="s">
        <v>240</v>
      </c>
      <c r="AC582" s="280" t="s">
        <v>2044</v>
      </c>
      <c r="AD582" s="280" t="s">
        <v>240</v>
      </c>
      <c r="AE582" s="280" t="str">
        <f>IFERROR(VLOOKUP(A582,ورقة4!A$1:AZ$2000,51,0),"")</f>
        <v>م</v>
      </c>
      <c r="AF582" s="280" t="s">
        <v>2044</v>
      </c>
      <c r="AG582" s="280" t="s">
        <v>261</v>
      </c>
      <c r="AH582" s="280" t="s">
        <v>240</v>
      </c>
      <c r="AI582" s="280" t="s">
        <v>240</v>
      </c>
      <c r="AJ582" s="279">
        <v>706918</v>
      </c>
      <c r="AP582" s="223"/>
      <c r="AQ582" s="224"/>
      <c r="AR582" s="224"/>
      <c r="AS582" s="224"/>
      <c r="AT582" s="224"/>
      <c r="AU582" s="232"/>
      <c r="AV582" s="224"/>
      <c r="AW582" s="224"/>
      <c r="AX582" s="224"/>
      <c r="AY582" s="224"/>
      <c r="AZ582" s="232"/>
      <c r="BA582" s="224"/>
      <c r="BB582" s="224"/>
      <c r="BC582" s="224"/>
      <c r="BD582" s="224"/>
      <c r="BE582" s="224"/>
      <c r="BF582" s="227"/>
      <c r="BG582" s="224"/>
      <c r="BH582" s="224"/>
      <c r="BI582" s="224"/>
      <c r="BJ582" s="224"/>
      <c r="BK582" s="224"/>
      <c r="BL582" s="224"/>
      <c r="BM582" s="224"/>
      <c r="BN582" s="224"/>
      <c r="BO582" s="224"/>
      <c r="BP582" s="224"/>
      <c r="BQ582" s="224"/>
      <c r="BR582" s="224"/>
      <c r="BS582" s="228"/>
      <c r="BT582" s="224"/>
      <c r="BU582" s="229"/>
      <c r="BV582" s="223"/>
      <c r="BW582" s="224"/>
      <c r="BX582" s="224"/>
      <c r="BY582" s="224"/>
      <c r="BZ582"/>
      <c r="CA582" s="229"/>
      <c r="CB582"/>
      <c r="CC582"/>
      <c r="CD582"/>
    </row>
    <row r="583" spans="1:82" ht="30" x14ac:dyDescent="0.25">
      <c r="A583" s="279">
        <v>706919</v>
      </c>
      <c r="B583" s="280" t="s">
        <v>658</v>
      </c>
      <c r="C583" s="280" t="s">
        <v>94</v>
      </c>
      <c r="D583" s="280" t="s">
        <v>1907</v>
      </c>
      <c r="E583" s="280" t="s">
        <v>240</v>
      </c>
      <c r="F583" s="282"/>
      <c r="G583" s="280" t="s">
        <v>240</v>
      </c>
      <c r="H583" s="280" t="s">
        <v>240</v>
      </c>
      <c r="I583" s="280" t="s">
        <v>261</v>
      </c>
      <c r="J583" s="280" t="s">
        <v>240</v>
      </c>
      <c r="K583" s="282"/>
      <c r="L583" s="280" t="s">
        <v>240</v>
      </c>
      <c r="M583" s="280" t="s">
        <v>240</v>
      </c>
      <c r="N583" s="280" t="s">
        <v>240</v>
      </c>
      <c r="O583" s="280" t="str">
        <f>IFERROR(VLOOKUP(A583,'[1]معالجة التسجيل'!A$2:CW$514,101,0),"")</f>
        <v/>
      </c>
      <c r="P583" s="280"/>
      <c r="Q583" s="282">
        <v>0</v>
      </c>
      <c r="R583" s="282"/>
      <c r="S583" s="280" t="s">
        <v>240</v>
      </c>
      <c r="T583" s="280" t="s">
        <v>240</v>
      </c>
      <c r="U583" s="280" t="s">
        <v>240</v>
      </c>
      <c r="V583" s="280" t="s">
        <v>240</v>
      </c>
      <c r="W583" s="280" t="s">
        <v>240</v>
      </c>
      <c r="X583" s="280" t="s">
        <v>240</v>
      </c>
      <c r="Y583" s="280" t="s">
        <v>240</v>
      </c>
      <c r="Z583" s="280" t="s">
        <v>240</v>
      </c>
      <c r="AA583" s="280" t="s">
        <v>2044</v>
      </c>
      <c r="AB583" s="280" t="s">
        <v>2044</v>
      </c>
      <c r="AC583" s="280" t="s">
        <v>2044</v>
      </c>
      <c r="AD583" s="280" t="s">
        <v>240</v>
      </c>
      <c r="AE583" s="280" t="str">
        <f>IFERROR(VLOOKUP(A583,ورقة4!A$1:AZ$2000,51,0),"")</f>
        <v>م</v>
      </c>
      <c r="AF583" s="280" t="s">
        <v>2044</v>
      </c>
      <c r="AG583" s="280" t="s">
        <v>261</v>
      </c>
      <c r="AH583" s="280" t="s">
        <v>5190</v>
      </c>
      <c r="AI583" s="280" t="s">
        <v>240</v>
      </c>
      <c r="AJ583" s="279">
        <v>706919</v>
      </c>
      <c r="AP583" s="223"/>
      <c r="AQ583" s="224"/>
      <c r="AR583" s="224"/>
      <c r="AS583" s="224"/>
      <c r="AT583" s="224"/>
      <c r="AU583" s="232"/>
      <c r="AV583" s="224"/>
      <c r="AW583" s="224"/>
      <c r="AX583" s="224"/>
      <c r="AY583" s="224"/>
      <c r="AZ583" s="232"/>
      <c r="BA583" s="224"/>
      <c r="BB583" s="224"/>
      <c r="BC583" s="224"/>
      <c r="BD583" s="224"/>
      <c r="BE583" s="224"/>
      <c r="BF583" s="227"/>
      <c r="BG583" s="224"/>
      <c r="BH583" s="224"/>
      <c r="BI583" s="224"/>
      <c r="BJ583" s="224"/>
      <c r="BK583" s="224"/>
      <c r="BL583" s="224"/>
      <c r="BM583" s="224"/>
      <c r="BN583" s="224"/>
      <c r="BO583" s="224"/>
      <c r="BP583" s="224"/>
      <c r="BQ583" s="224"/>
      <c r="BR583" s="224"/>
      <c r="BS583" s="228"/>
      <c r="BT583" s="224"/>
      <c r="BU583" s="229"/>
      <c r="BV583" s="223"/>
      <c r="BW583" s="224"/>
      <c r="BX583" s="224"/>
      <c r="BY583" s="224"/>
      <c r="BZ583"/>
      <c r="CA583" s="229"/>
      <c r="CB583"/>
      <c r="CC583"/>
      <c r="CD583"/>
    </row>
    <row r="584" spans="1:82" ht="30" x14ac:dyDescent="0.25">
      <c r="A584" s="279">
        <v>706920</v>
      </c>
      <c r="B584" s="280" t="s">
        <v>2088</v>
      </c>
      <c r="C584" s="280" t="s">
        <v>108</v>
      </c>
      <c r="D584" s="280" t="s">
        <v>240</v>
      </c>
      <c r="E584" s="280" t="s">
        <v>240</v>
      </c>
      <c r="F584" s="288"/>
      <c r="G584" s="280" t="s">
        <v>240</v>
      </c>
      <c r="H584" s="280" t="s">
        <v>240</v>
      </c>
      <c r="I584" s="280" t="s">
        <v>261</v>
      </c>
      <c r="J584" s="280" t="s">
        <v>240</v>
      </c>
      <c r="K584" s="288"/>
      <c r="L584" s="280" t="s">
        <v>240</v>
      </c>
      <c r="M584" s="280" t="s">
        <v>240</v>
      </c>
      <c r="N584" s="280" t="s">
        <v>240</v>
      </c>
      <c r="O584" s="280" t="str">
        <f>IFERROR(VLOOKUP(A584,'[1]معالجة التسجيل'!A$2:CW$514,101,0),"")</f>
        <v/>
      </c>
      <c r="P584" s="280"/>
      <c r="Q584" s="282">
        <v>0</v>
      </c>
      <c r="R584" s="282"/>
      <c r="S584" s="280" t="s">
        <v>240</v>
      </c>
      <c r="T584" s="280" t="s">
        <v>240</v>
      </c>
      <c r="U584" s="280" t="s">
        <v>240</v>
      </c>
      <c r="V584" s="280" t="s">
        <v>240</v>
      </c>
      <c r="W584" s="280" t="s">
        <v>240</v>
      </c>
      <c r="X584" s="280" t="s">
        <v>240</v>
      </c>
      <c r="Y584" s="280" t="s">
        <v>240</v>
      </c>
      <c r="Z584" s="280" t="s">
        <v>240</v>
      </c>
      <c r="AA584" s="280" t="s">
        <v>240</v>
      </c>
      <c r="AB584" s="280" t="s">
        <v>2044</v>
      </c>
      <c r="AC584" s="280" t="s">
        <v>2044</v>
      </c>
      <c r="AD584" s="280" t="s">
        <v>240</v>
      </c>
      <c r="AE584" s="280" t="str">
        <f>IFERROR(VLOOKUP(A584,ورقة4!A$1:AZ$2000,51,0),"")</f>
        <v>م</v>
      </c>
      <c r="AF584" s="280" t="s">
        <v>2044</v>
      </c>
      <c r="AG584" s="280" t="s">
        <v>261</v>
      </c>
      <c r="AH584" s="280" t="s">
        <v>5190</v>
      </c>
      <c r="AI584" s="280" t="s">
        <v>240</v>
      </c>
      <c r="AJ584" s="279">
        <v>706920</v>
      </c>
      <c r="AP584" s="223"/>
      <c r="AQ584" s="224"/>
      <c r="AR584" s="224"/>
      <c r="AS584" s="224"/>
      <c r="AT584" s="224"/>
      <c r="AU584" s="232"/>
      <c r="AV584" s="224"/>
      <c r="AW584" s="224"/>
      <c r="AX584" s="224"/>
      <c r="AY584" s="224"/>
      <c r="AZ584" s="232"/>
      <c r="BA584" s="224"/>
      <c r="BB584" s="224"/>
      <c r="BC584" s="224"/>
      <c r="BD584" s="224"/>
      <c r="BE584" s="224"/>
      <c r="BF584" s="227"/>
      <c r="BG584" s="224"/>
      <c r="BH584" s="224"/>
      <c r="BI584" s="224"/>
      <c r="BJ584" s="224"/>
      <c r="BK584" s="224"/>
      <c r="BL584" s="224"/>
      <c r="BM584" s="224"/>
      <c r="BN584" s="224"/>
      <c r="BO584" s="224"/>
      <c r="BP584" s="224"/>
      <c r="BQ584" s="224"/>
      <c r="BR584" s="224"/>
      <c r="BS584" s="228"/>
      <c r="BT584" s="224"/>
      <c r="BU584" s="229"/>
      <c r="BV584" s="223"/>
      <c r="BW584" s="224"/>
      <c r="BX584" s="224"/>
      <c r="BY584" s="224"/>
      <c r="BZ584"/>
      <c r="CA584" s="229"/>
      <c r="CB584"/>
      <c r="CC584"/>
      <c r="CD584"/>
    </row>
    <row r="585" spans="1:82" ht="30" x14ac:dyDescent="0.25">
      <c r="A585" s="279">
        <v>706921</v>
      </c>
      <c r="B585" s="280" t="s">
        <v>796</v>
      </c>
      <c r="C585" s="280" t="s">
        <v>741</v>
      </c>
      <c r="D585" s="280" t="s">
        <v>1777</v>
      </c>
      <c r="E585" s="280" t="s">
        <v>184</v>
      </c>
      <c r="F585" s="289">
        <v>32701</v>
      </c>
      <c r="G585" s="280" t="s">
        <v>1778</v>
      </c>
      <c r="H585" s="280" t="s">
        <v>1290</v>
      </c>
      <c r="I585" s="280" t="s">
        <v>262</v>
      </c>
      <c r="J585" s="280" t="s">
        <v>216</v>
      </c>
      <c r="K585" s="290">
        <v>2007</v>
      </c>
      <c r="L585" s="280" t="s">
        <v>215</v>
      </c>
      <c r="M585" s="280" t="s">
        <v>240</v>
      </c>
      <c r="N585" s="280" t="s">
        <v>240</v>
      </c>
      <c r="O585" s="280"/>
      <c r="P585" s="280"/>
      <c r="Q585" s="282">
        <v>0</v>
      </c>
      <c r="R585" s="290">
        <v>0</v>
      </c>
      <c r="S585" s="280" t="s">
        <v>4111</v>
      </c>
      <c r="T585" s="280" t="s">
        <v>4112</v>
      </c>
      <c r="U585" s="280" t="s">
        <v>4113</v>
      </c>
      <c r="V585" s="280" t="s">
        <v>2641</v>
      </c>
      <c r="W585" s="280" t="s">
        <v>240</v>
      </c>
      <c r="X585" s="280" t="s">
        <v>240</v>
      </c>
      <c r="Y585" s="280" t="s">
        <v>240</v>
      </c>
      <c r="Z585" s="280" t="s">
        <v>240</v>
      </c>
      <c r="AA585" s="280" t="s">
        <v>240</v>
      </c>
      <c r="AB585" s="280" t="s">
        <v>240</v>
      </c>
      <c r="AC585" s="280" t="s">
        <v>240</v>
      </c>
      <c r="AD585" s="280" t="s">
        <v>240</v>
      </c>
      <c r="AE585" s="280"/>
      <c r="AF585" s="280" t="s">
        <v>240</v>
      </c>
      <c r="AG585" s="280" t="s">
        <v>262</v>
      </c>
      <c r="AH585" s="280" t="s">
        <v>240</v>
      </c>
      <c r="AI585" s="280" t="s">
        <v>240</v>
      </c>
      <c r="AJ585" s="279">
        <v>706921</v>
      </c>
      <c r="AP585" s="223"/>
      <c r="AQ585" s="224"/>
      <c r="AR585" s="224"/>
      <c r="AS585" s="224"/>
      <c r="AT585" s="224"/>
      <c r="AU585" s="225"/>
      <c r="AV585" s="224"/>
      <c r="AW585" s="224"/>
      <c r="AX585" s="224"/>
      <c r="AY585" s="224"/>
      <c r="AZ585" s="226"/>
      <c r="BA585" s="224"/>
      <c r="BB585" s="224"/>
      <c r="BC585" s="224"/>
      <c r="BD585" s="224"/>
      <c r="BE585" s="224"/>
      <c r="BF585" s="227"/>
      <c r="BG585" s="224"/>
      <c r="BH585" s="224"/>
      <c r="BI585" s="224"/>
      <c r="BJ585" s="224"/>
      <c r="BK585" s="224"/>
      <c r="BL585" s="224"/>
      <c r="BM585" s="224"/>
      <c r="BN585" s="224"/>
      <c r="BO585" s="224"/>
      <c r="BP585" s="224"/>
      <c r="BQ585" s="224"/>
      <c r="BR585" s="224"/>
      <c r="BS585" s="228"/>
      <c r="BT585" s="224"/>
      <c r="BU585" s="229"/>
      <c r="BV585" s="223"/>
      <c r="BW585" s="224"/>
      <c r="BX585" s="224"/>
      <c r="BY585" s="224"/>
      <c r="BZ585"/>
      <c r="CA585" s="229"/>
      <c r="CB585"/>
      <c r="CC585"/>
      <c r="CD585"/>
    </row>
    <row r="586" spans="1:82" ht="30" x14ac:dyDescent="0.25">
      <c r="A586" s="279">
        <v>706922</v>
      </c>
      <c r="B586" s="280" t="s">
        <v>872</v>
      </c>
      <c r="C586" s="280" t="s">
        <v>66</v>
      </c>
      <c r="D586" s="280" t="s">
        <v>1298</v>
      </c>
      <c r="E586" s="280" t="s">
        <v>183</v>
      </c>
      <c r="F586" s="289">
        <v>33826</v>
      </c>
      <c r="G586" s="280" t="s">
        <v>1802</v>
      </c>
      <c r="H586" s="280" t="s">
        <v>1290</v>
      </c>
      <c r="I586" s="280" t="s">
        <v>261</v>
      </c>
      <c r="J586" s="280" t="s">
        <v>216</v>
      </c>
      <c r="K586" s="290">
        <v>2011</v>
      </c>
      <c r="L586" s="280" t="s">
        <v>230</v>
      </c>
      <c r="M586" s="280" t="s">
        <v>240</v>
      </c>
      <c r="N586" s="280" t="s">
        <v>240</v>
      </c>
      <c r="O586" s="280" t="str">
        <f>IFERROR(VLOOKUP(A586,'[1]معالجة التسجيل'!A$2:CW$514,101,0),"")</f>
        <v/>
      </c>
      <c r="P586" s="280"/>
      <c r="Q586" s="282">
        <v>0</v>
      </c>
      <c r="R586" s="282"/>
      <c r="S586" s="280" t="s">
        <v>2979</v>
      </c>
      <c r="T586" s="280" t="s">
        <v>2666</v>
      </c>
      <c r="U586" s="280" t="s">
        <v>2974</v>
      </c>
      <c r="V586" s="280" t="s">
        <v>2795</v>
      </c>
      <c r="W586" s="280" t="s">
        <v>240</v>
      </c>
      <c r="X586" s="280" t="s">
        <v>240</v>
      </c>
      <c r="Y586" s="280" t="s">
        <v>240</v>
      </c>
      <c r="Z586" s="280" t="s">
        <v>240</v>
      </c>
      <c r="AA586" s="280" t="s">
        <v>240</v>
      </c>
      <c r="AB586" s="280" t="s">
        <v>240</v>
      </c>
      <c r="AC586" s="280" t="s">
        <v>2044</v>
      </c>
      <c r="AD586" s="280" t="s">
        <v>240</v>
      </c>
      <c r="AE586" s="280" t="str">
        <f>IFERROR(VLOOKUP(A586,ورقة4!A$1:AZ$2000,51,0),"")</f>
        <v>م</v>
      </c>
      <c r="AF586" s="280" t="s">
        <v>2044</v>
      </c>
      <c r="AG586" s="280" t="s">
        <v>261</v>
      </c>
      <c r="AH586" s="280" t="s">
        <v>5190</v>
      </c>
      <c r="AI586" s="280" t="s">
        <v>240</v>
      </c>
      <c r="AJ586" s="279">
        <v>706922</v>
      </c>
      <c r="AP586" s="223"/>
      <c r="AQ586" s="224"/>
      <c r="AR586" s="224"/>
      <c r="AS586" s="224"/>
      <c r="AT586" s="224"/>
      <c r="AU586" s="227"/>
      <c r="AV586" s="224"/>
      <c r="AW586" s="224"/>
      <c r="AX586" s="224"/>
      <c r="AY586" s="224"/>
      <c r="AZ586" s="227"/>
      <c r="BA586" s="224"/>
      <c r="BB586" s="224"/>
      <c r="BC586" s="224"/>
      <c r="BD586" s="224"/>
      <c r="BE586" s="224"/>
      <c r="BF586" s="227"/>
      <c r="BG586" s="224"/>
      <c r="BH586" s="224"/>
      <c r="BI586" s="224"/>
      <c r="BJ586" s="224"/>
      <c r="BK586" s="224"/>
      <c r="BL586" s="224"/>
      <c r="BM586" s="224"/>
      <c r="BN586" s="224"/>
      <c r="BO586" s="224"/>
      <c r="BP586" s="224"/>
      <c r="BQ586" s="224"/>
      <c r="BR586" s="224"/>
      <c r="BS586" s="228"/>
      <c r="BT586" s="224"/>
      <c r="BU586" s="229"/>
      <c r="BV586" s="223"/>
      <c r="BW586" s="224"/>
      <c r="BX586" s="224"/>
      <c r="BY586" s="224"/>
      <c r="BZ586"/>
      <c r="CA586" s="229"/>
      <c r="CB586"/>
      <c r="CC586"/>
      <c r="CD586"/>
    </row>
    <row r="587" spans="1:82" ht="30" x14ac:dyDescent="0.25">
      <c r="A587" s="279">
        <v>706923</v>
      </c>
      <c r="B587" s="280" t="s">
        <v>2089</v>
      </c>
      <c r="C587" s="280" t="s">
        <v>2090</v>
      </c>
      <c r="D587" s="280" t="s">
        <v>240</v>
      </c>
      <c r="E587" s="280" t="s">
        <v>240</v>
      </c>
      <c r="F587" s="288"/>
      <c r="G587" s="280" t="s">
        <v>240</v>
      </c>
      <c r="H587" s="280" t="s">
        <v>240</v>
      </c>
      <c r="I587" s="280" t="s">
        <v>261</v>
      </c>
      <c r="J587" s="280" t="s">
        <v>240</v>
      </c>
      <c r="K587" s="288"/>
      <c r="L587" s="280" t="s">
        <v>240</v>
      </c>
      <c r="M587" s="280" t="s">
        <v>240</v>
      </c>
      <c r="N587" s="280" t="s">
        <v>240</v>
      </c>
      <c r="O587" s="280" t="str">
        <f>IFERROR(VLOOKUP(A587,'[1]معالجة التسجيل'!A$2:CW$514,101,0),"")</f>
        <v/>
      </c>
      <c r="P587" s="280"/>
      <c r="Q587" s="282">
        <v>0</v>
      </c>
      <c r="R587" s="282"/>
      <c r="S587" s="280" t="s">
        <v>240</v>
      </c>
      <c r="T587" s="280" t="s">
        <v>240</v>
      </c>
      <c r="U587" s="280" t="s">
        <v>240</v>
      </c>
      <c r="V587" s="280" t="s">
        <v>240</v>
      </c>
      <c r="W587" s="280" t="s">
        <v>240</v>
      </c>
      <c r="X587" s="280" t="s">
        <v>240</v>
      </c>
      <c r="Y587" s="280" t="s">
        <v>240</v>
      </c>
      <c r="Z587" s="280" t="s">
        <v>240</v>
      </c>
      <c r="AA587" s="280" t="s">
        <v>240</v>
      </c>
      <c r="AB587" s="280" t="s">
        <v>240</v>
      </c>
      <c r="AC587" s="280" t="s">
        <v>2044</v>
      </c>
      <c r="AD587" s="280" t="s">
        <v>240</v>
      </c>
      <c r="AE587" s="280" t="str">
        <f>IFERROR(VLOOKUP(A587,ورقة4!A$1:AZ$2000,51,0),"")</f>
        <v>م</v>
      </c>
      <c r="AF587" s="280" t="s">
        <v>2044</v>
      </c>
      <c r="AG587" s="280" t="s">
        <v>261</v>
      </c>
      <c r="AH587" s="280" t="s">
        <v>240</v>
      </c>
      <c r="AI587" s="280" t="s">
        <v>240</v>
      </c>
      <c r="AJ587" s="279">
        <v>706923</v>
      </c>
      <c r="AP587" s="223"/>
      <c r="AQ587" s="224"/>
      <c r="AR587" s="224"/>
      <c r="AS587" s="224"/>
      <c r="AT587" s="224"/>
      <c r="AU587" s="227"/>
      <c r="AV587" s="224"/>
      <c r="AW587" s="224"/>
      <c r="AX587" s="224"/>
      <c r="AY587" s="224"/>
      <c r="AZ587" s="227"/>
      <c r="BA587" s="224"/>
      <c r="BB587" s="224"/>
      <c r="BC587" s="224"/>
      <c r="BD587" s="224"/>
      <c r="BE587" s="224"/>
      <c r="BF587" s="227"/>
      <c r="BG587" s="224"/>
      <c r="BH587" s="224"/>
      <c r="BI587" s="224"/>
      <c r="BJ587" s="224"/>
      <c r="BK587" s="224"/>
      <c r="BL587" s="224"/>
      <c r="BM587" s="224"/>
      <c r="BN587" s="224"/>
      <c r="BO587" s="224"/>
      <c r="BP587" s="224"/>
      <c r="BQ587" s="224"/>
      <c r="BR587" s="224"/>
      <c r="BS587" s="228"/>
      <c r="BT587" s="224"/>
      <c r="BU587" s="229"/>
      <c r="BV587" s="223"/>
      <c r="BW587" s="224"/>
      <c r="BX587" s="224"/>
      <c r="BY587" s="224"/>
      <c r="BZ587"/>
      <c r="CA587" s="229"/>
      <c r="CB587"/>
      <c r="CC587"/>
      <c r="CD587"/>
    </row>
    <row r="588" spans="1:82" ht="30" x14ac:dyDescent="0.25">
      <c r="A588" s="279">
        <v>706924</v>
      </c>
      <c r="B588" s="280" t="s">
        <v>797</v>
      </c>
      <c r="C588" s="280" t="s">
        <v>88</v>
      </c>
      <c r="D588" s="280" t="s">
        <v>1404</v>
      </c>
      <c r="E588" s="280" t="s">
        <v>240</v>
      </c>
      <c r="F588" s="288"/>
      <c r="G588" s="280" t="s">
        <v>240</v>
      </c>
      <c r="H588" s="280" t="s">
        <v>240</v>
      </c>
      <c r="I588" s="280" t="s">
        <v>261</v>
      </c>
      <c r="J588" s="280" t="s">
        <v>240</v>
      </c>
      <c r="K588" s="288"/>
      <c r="L588" s="280" t="s">
        <v>240</v>
      </c>
      <c r="M588" s="280" t="s">
        <v>240</v>
      </c>
      <c r="N588" s="280" t="s">
        <v>240</v>
      </c>
      <c r="O588" s="280" t="str">
        <f>IFERROR(VLOOKUP(A588,'[1]معالجة التسجيل'!A$2:CW$514,101,0),"")</f>
        <v/>
      </c>
      <c r="P588" s="280"/>
      <c r="Q588" s="282">
        <v>0</v>
      </c>
      <c r="R588" s="282"/>
      <c r="S588" s="280" t="s">
        <v>240</v>
      </c>
      <c r="T588" s="280" t="s">
        <v>240</v>
      </c>
      <c r="U588" s="280" t="s">
        <v>240</v>
      </c>
      <c r="V588" s="280" t="s">
        <v>240</v>
      </c>
      <c r="W588" s="280" t="s">
        <v>240</v>
      </c>
      <c r="X588" s="280" t="s">
        <v>240</v>
      </c>
      <c r="Y588" s="280" t="s">
        <v>240</v>
      </c>
      <c r="Z588" s="280" t="s">
        <v>240</v>
      </c>
      <c r="AA588" s="280" t="s">
        <v>2044</v>
      </c>
      <c r="AB588" s="280" t="s">
        <v>2044</v>
      </c>
      <c r="AC588" s="280" t="s">
        <v>2044</v>
      </c>
      <c r="AD588" s="280" t="s">
        <v>240</v>
      </c>
      <c r="AE588" s="280" t="str">
        <f>IFERROR(VLOOKUP(A588,ورقة4!A$1:AZ$2000,51,0),"")</f>
        <v>م</v>
      </c>
      <c r="AF588" s="280" t="s">
        <v>2044</v>
      </c>
      <c r="AG588" s="280" t="s">
        <v>261</v>
      </c>
      <c r="AH588" s="280" t="s">
        <v>5190</v>
      </c>
      <c r="AI588" s="280" t="s">
        <v>240</v>
      </c>
      <c r="AJ588" s="279">
        <v>706924</v>
      </c>
      <c r="AP588" s="223"/>
      <c r="AQ588" s="224"/>
      <c r="AR588" s="224"/>
      <c r="AS588" s="224"/>
      <c r="AT588" s="224"/>
      <c r="AU588" s="232"/>
      <c r="AV588" s="224"/>
      <c r="AW588" s="224"/>
      <c r="AX588" s="224"/>
      <c r="AY588" s="224"/>
      <c r="AZ588" s="232"/>
      <c r="BA588" s="224"/>
      <c r="BB588" s="224"/>
      <c r="BC588" s="224"/>
      <c r="BD588" s="224"/>
      <c r="BE588" s="224"/>
      <c r="BF588" s="227"/>
      <c r="BG588" s="224"/>
      <c r="BH588" s="224"/>
      <c r="BI588" s="224"/>
      <c r="BJ588" s="224"/>
      <c r="BK588" s="224"/>
      <c r="BL588" s="224"/>
      <c r="BM588" s="224"/>
      <c r="BN588" s="224"/>
      <c r="BO588" s="224"/>
      <c r="BP588" s="224"/>
      <c r="BQ588" s="224"/>
      <c r="BR588" s="224"/>
      <c r="BS588" s="228"/>
      <c r="BT588" s="224"/>
      <c r="BU588" s="229"/>
      <c r="BV588" s="223"/>
      <c r="BW588" s="224"/>
      <c r="BX588" s="224"/>
      <c r="BY588" s="224"/>
      <c r="BZ588"/>
      <c r="CA588" s="229"/>
      <c r="CB588"/>
      <c r="CC588"/>
      <c r="CD588"/>
    </row>
    <row r="589" spans="1:82" ht="15" x14ac:dyDescent="0.25">
      <c r="A589" s="279">
        <v>706925</v>
      </c>
      <c r="B589" s="280" t="s">
        <v>1210</v>
      </c>
      <c r="C589" s="280" t="s">
        <v>325</v>
      </c>
      <c r="D589" s="280" t="s">
        <v>1451</v>
      </c>
      <c r="E589" s="280" t="s">
        <v>240</v>
      </c>
      <c r="F589" s="288"/>
      <c r="G589" s="280" t="s">
        <v>240</v>
      </c>
      <c r="H589" s="280" t="s">
        <v>240</v>
      </c>
      <c r="I589" s="280" t="s">
        <v>261</v>
      </c>
      <c r="J589" s="280" t="s">
        <v>240</v>
      </c>
      <c r="K589" s="288"/>
      <c r="L589" s="280" t="s">
        <v>240</v>
      </c>
      <c r="M589" s="280" t="s">
        <v>240</v>
      </c>
      <c r="N589" s="280" t="s">
        <v>240</v>
      </c>
      <c r="O589" s="280" t="str">
        <f>IFERROR(VLOOKUP(A589,'[1]معالجة التسجيل'!A$2:CW$514,101,0),"")</f>
        <v/>
      </c>
      <c r="P589" s="280"/>
      <c r="Q589" s="282">
        <v>0</v>
      </c>
      <c r="R589" s="288"/>
      <c r="S589" s="280" t="s">
        <v>240</v>
      </c>
      <c r="T589" s="280" t="s">
        <v>240</v>
      </c>
      <c r="U589" s="280" t="s">
        <v>240</v>
      </c>
      <c r="V589" s="280" t="s">
        <v>240</v>
      </c>
      <c r="W589" s="280" t="s">
        <v>240</v>
      </c>
      <c r="X589" s="280" t="s">
        <v>240</v>
      </c>
      <c r="Y589" s="280" t="s">
        <v>240</v>
      </c>
      <c r="Z589" s="280" t="s">
        <v>240</v>
      </c>
      <c r="AA589" s="280" t="s">
        <v>2044</v>
      </c>
      <c r="AB589" s="280" t="s">
        <v>2044</v>
      </c>
      <c r="AC589" s="280" t="s">
        <v>2044</v>
      </c>
      <c r="AD589" s="280" t="s">
        <v>240</v>
      </c>
      <c r="AE589" s="280" t="str">
        <f>IFERROR(VLOOKUP(A589,ورقة4!A$1:AZ$2000,51,0),"")</f>
        <v>م</v>
      </c>
      <c r="AF589" s="280" t="s">
        <v>2044</v>
      </c>
      <c r="AG589" s="280" t="s">
        <v>261</v>
      </c>
      <c r="AH589" s="280" t="s">
        <v>5190</v>
      </c>
      <c r="AI589" s="280" t="s">
        <v>240</v>
      </c>
      <c r="AJ589" s="279">
        <v>706925</v>
      </c>
      <c r="AP589" s="223"/>
      <c r="AQ589" s="224"/>
      <c r="AR589" s="224"/>
      <c r="AS589" s="224"/>
      <c r="AT589" s="224"/>
      <c r="AU589" s="225"/>
      <c r="AV589" s="224"/>
      <c r="AW589" s="224"/>
      <c r="AX589" s="224"/>
      <c r="AY589" s="224"/>
      <c r="AZ589" s="226"/>
      <c r="BA589" s="224"/>
      <c r="BB589" s="224"/>
      <c r="BC589" s="224"/>
      <c r="BD589" s="224"/>
      <c r="BE589" s="224"/>
      <c r="BF589" s="227"/>
      <c r="BG589" s="224"/>
      <c r="BH589" s="224"/>
      <c r="BI589" s="224"/>
      <c r="BJ589" s="224"/>
      <c r="BK589" s="224"/>
      <c r="BL589" s="224"/>
      <c r="BM589" s="224"/>
      <c r="BN589" s="224"/>
      <c r="BO589" s="224"/>
      <c r="BP589" s="224"/>
      <c r="BQ589" s="224"/>
      <c r="BR589" s="224"/>
      <c r="BS589" s="228"/>
      <c r="BT589" s="224"/>
      <c r="BU589" s="229"/>
      <c r="BV589" s="223"/>
      <c r="BW589" s="224"/>
      <c r="BX589" s="224"/>
      <c r="BY589" s="224"/>
      <c r="BZ589"/>
      <c r="CA589" s="229"/>
      <c r="CB589"/>
      <c r="CC589"/>
      <c r="CD589"/>
    </row>
    <row r="590" spans="1:82" ht="45" x14ac:dyDescent="0.25">
      <c r="A590" s="279">
        <v>706926</v>
      </c>
      <c r="B590" s="280" t="s">
        <v>854</v>
      </c>
      <c r="C590" s="280" t="s">
        <v>90</v>
      </c>
      <c r="D590" s="280" t="s">
        <v>1737</v>
      </c>
      <c r="E590" s="280" t="s">
        <v>184</v>
      </c>
      <c r="F590" s="289">
        <v>30191</v>
      </c>
      <c r="G590" s="280" t="s">
        <v>1301</v>
      </c>
      <c r="H590" s="280" t="s">
        <v>1290</v>
      </c>
      <c r="I590" s="280" t="s">
        <v>261</v>
      </c>
      <c r="J590" s="280" t="s">
        <v>216</v>
      </c>
      <c r="K590" s="290">
        <v>2001</v>
      </c>
      <c r="L590" s="280" t="s">
        <v>215</v>
      </c>
      <c r="M590" s="280" t="s">
        <v>240</v>
      </c>
      <c r="N590" s="280" t="s">
        <v>240</v>
      </c>
      <c r="O590" s="280" t="str">
        <f>IFERROR(VLOOKUP(A590,'[1]معالجة التسجيل'!A$2:CW$514,101,0),"")</f>
        <v/>
      </c>
      <c r="P590" s="280"/>
      <c r="Q590" s="282">
        <v>0</v>
      </c>
      <c r="R590" s="282"/>
      <c r="S590" s="280" t="s">
        <v>2598</v>
      </c>
      <c r="T590" s="280" t="s">
        <v>2599</v>
      </c>
      <c r="U590" s="280" t="s">
        <v>2600</v>
      </c>
      <c r="V590" s="280" t="s">
        <v>2601</v>
      </c>
      <c r="W590" s="280" t="s">
        <v>240</v>
      </c>
      <c r="X590" s="280" t="s">
        <v>240</v>
      </c>
      <c r="Y590" s="280" t="s">
        <v>240</v>
      </c>
      <c r="Z590" s="280" t="s">
        <v>240</v>
      </c>
      <c r="AA590" s="280" t="s">
        <v>240</v>
      </c>
      <c r="AB590" s="280" t="s">
        <v>2044</v>
      </c>
      <c r="AC590" s="280" t="s">
        <v>2044</v>
      </c>
      <c r="AD590" s="280" t="s">
        <v>240</v>
      </c>
      <c r="AE590" s="280" t="str">
        <f>IFERROR(VLOOKUP(A590,ورقة4!A$1:AZ$2000,51,0),"")</f>
        <v>م</v>
      </c>
      <c r="AF590" s="280" t="s">
        <v>2044</v>
      </c>
      <c r="AG590" s="280" t="s">
        <v>261</v>
      </c>
      <c r="AH590" s="280" t="s">
        <v>5190</v>
      </c>
      <c r="AI590" s="280" t="s">
        <v>240</v>
      </c>
      <c r="AJ590" s="279">
        <v>706926</v>
      </c>
      <c r="AP590" s="223"/>
      <c r="AQ590" s="224"/>
      <c r="AR590" s="224"/>
      <c r="AS590" s="224"/>
      <c r="AT590" s="224"/>
      <c r="AU590" s="227"/>
      <c r="AV590" s="224"/>
      <c r="AW590" s="224"/>
      <c r="AX590" s="224"/>
      <c r="AY590" s="224"/>
      <c r="AZ590" s="227"/>
      <c r="BA590" s="224"/>
      <c r="BB590" s="224"/>
      <c r="BC590" s="224"/>
      <c r="BD590" s="224"/>
      <c r="BE590" s="224"/>
      <c r="BF590" s="227"/>
      <c r="BG590" s="224"/>
      <c r="BH590" s="224"/>
      <c r="BI590" s="224"/>
      <c r="BJ590" s="224"/>
      <c r="BK590" s="224"/>
      <c r="BL590" s="224"/>
      <c r="BM590" s="224"/>
      <c r="BN590" s="224"/>
      <c r="BO590" s="224"/>
      <c r="BP590" s="224"/>
      <c r="BQ590" s="224"/>
      <c r="BR590" s="224"/>
      <c r="BS590" s="228"/>
      <c r="BT590" s="224"/>
      <c r="BU590" s="229"/>
      <c r="BV590" s="223"/>
      <c r="BW590" s="224"/>
      <c r="BX590" s="224"/>
      <c r="BY590" s="224"/>
      <c r="BZ590"/>
      <c r="CA590" s="229"/>
      <c r="CB590"/>
      <c r="CC590"/>
      <c r="CD590"/>
    </row>
    <row r="591" spans="1:82" ht="15" x14ac:dyDescent="0.25">
      <c r="A591" s="279">
        <v>706927</v>
      </c>
      <c r="B591" s="280" t="s">
        <v>798</v>
      </c>
      <c r="C591" s="280" t="s">
        <v>292</v>
      </c>
      <c r="D591" s="280" t="s">
        <v>1298</v>
      </c>
      <c r="E591" s="280" t="s">
        <v>240</v>
      </c>
      <c r="F591" s="282"/>
      <c r="G591" s="280" t="s">
        <v>240</v>
      </c>
      <c r="H591" s="280" t="s">
        <v>240</v>
      </c>
      <c r="I591" s="280" t="s">
        <v>261</v>
      </c>
      <c r="J591" s="280" t="s">
        <v>240</v>
      </c>
      <c r="K591" s="282"/>
      <c r="L591" s="280" t="s">
        <v>240</v>
      </c>
      <c r="M591" s="280" t="s">
        <v>240</v>
      </c>
      <c r="N591" s="280" t="s">
        <v>240</v>
      </c>
      <c r="O591" s="280" t="str">
        <f>IFERROR(VLOOKUP(A591,'[1]معالجة التسجيل'!A$2:CW$514,101,0),"")</f>
        <v/>
      </c>
      <c r="P591" s="280"/>
      <c r="Q591" s="282">
        <v>0</v>
      </c>
      <c r="R591" s="282"/>
      <c r="S591" s="280" t="s">
        <v>240</v>
      </c>
      <c r="T591" s="280" t="s">
        <v>240</v>
      </c>
      <c r="U591" s="280" t="s">
        <v>240</v>
      </c>
      <c r="V591" s="280" t="s">
        <v>240</v>
      </c>
      <c r="W591" s="280" t="s">
        <v>240</v>
      </c>
      <c r="X591" s="280" t="s">
        <v>240</v>
      </c>
      <c r="Y591" s="280" t="s">
        <v>240</v>
      </c>
      <c r="Z591" s="280" t="s">
        <v>240</v>
      </c>
      <c r="AA591" s="280" t="s">
        <v>2044</v>
      </c>
      <c r="AB591" s="280" t="s">
        <v>2044</v>
      </c>
      <c r="AC591" s="280" t="s">
        <v>2044</v>
      </c>
      <c r="AD591" s="280" t="s">
        <v>240</v>
      </c>
      <c r="AE591" s="280" t="str">
        <f>IFERROR(VLOOKUP(A591,ورقة4!A$1:AZ$2000,51,0),"")</f>
        <v>م</v>
      </c>
      <c r="AF591" s="280" t="s">
        <v>2044</v>
      </c>
      <c r="AG591" s="280" t="s">
        <v>261</v>
      </c>
      <c r="AH591" s="280" t="s">
        <v>5190</v>
      </c>
      <c r="AI591" s="280" t="s">
        <v>240</v>
      </c>
      <c r="AJ591" s="279">
        <v>706927</v>
      </c>
      <c r="AP591" s="223"/>
      <c r="AQ591" s="224"/>
      <c r="AR591" s="224"/>
      <c r="AS591" s="224"/>
      <c r="AT591" s="224"/>
      <c r="AU591" s="232"/>
      <c r="AV591" s="224"/>
      <c r="AW591" s="224"/>
      <c r="AX591" s="224"/>
      <c r="AY591" s="224"/>
      <c r="AZ591" s="232"/>
      <c r="BA591" s="224"/>
      <c r="BB591" s="224"/>
      <c r="BC591" s="224"/>
      <c r="BD591" s="224"/>
      <c r="BE591" s="224"/>
      <c r="BF591" s="227"/>
      <c r="BG591" s="224"/>
      <c r="BH591" s="224"/>
      <c r="BI591" s="224"/>
      <c r="BJ591" s="224"/>
      <c r="BK591" s="224"/>
      <c r="BL591" s="224"/>
      <c r="BM591" s="224"/>
      <c r="BN591" s="224"/>
      <c r="BO591" s="224"/>
      <c r="BP591" s="224"/>
      <c r="BQ591" s="224"/>
      <c r="BR591" s="224"/>
      <c r="BS591" s="228"/>
      <c r="BT591" s="224"/>
      <c r="BU591" s="229"/>
      <c r="BV591" s="223"/>
      <c r="BW591" s="224"/>
      <c r="BX591" s="224"/>
      <c r="BY591" s="224"/>
      <c r="BZ591"/>
      <c r="CA591" s="229"/>
      <c r="CB591"/>
      <c r="CC591"/>
      <c r="CD591"/>
    </row>
    <row r="592" spans="1:82" ht="30" x14ac:dyDescent="0.25">
      <c r="A592" s="279">
        <v>706928</v>
      </c>
      <c r="B592" s="280" t="s">
        <v>640</v>
      </c>
      <c r="C592" s="280" t="s">
        <v>67</v>
      </c>
      <c r="D592" s="280" t="s">
        <v>1908</v>
      </c>
      <c r="E592" s="280" t="s">
        <v>240</v>
      </c>
      <c r="F592" s="282"/>
      <c r="G592" s="280" t="s">
        <v>240</v>
      </c>
      <c r="H592" s="280" t="s">
        <v>240</v>
      </c>
      <c r="I592" s="280" t="s">
        <v>261</v>
      </c>
      <c r="J592" s="280" t="s">
        <v>240</v>
      </c>
      <c r="K592" s="282"/>
      <c r="L592" s="280" t="s">
        <v>240</v>
      </c>
      <c r="M592" s="280" t="s">
        <v>240</v>
      </c>
      <c r="N592" s="280" t="s">
        <v>240</v>
      </c>
      <c r="O592" s="280" t="str">
        <f>IFERROR(VLOOKUP(A592,'[1]معالجة التسجيل'!A$2:CW$514,101,0),"")</f>
        <v/>
      </c>
      <c r="P592" s="280"/>
      <c r="Q592" s="282">
        <v>0</v>
      </c>
      <c r="R592" s="282"/>
      <c r="S592" s="280" t="s">
        <v>240</v>
      </c>
      <c r="T592" s="280" t="s">
        <v>240</v>
      </c>
      <c r="U592" s="280" t="s">
        <v>240</v>
      </c>
      <c r="V592" s="280" t="s">
        <v>240</v>
      </c>
      <c r="W592" s="280" t="s">
        <v>240</v>
      </c>
      <c r="X592" s="280" t="s">
        <v>240</v>
      </c>
      <c r="Y592" s="280" t="s">
        <v>240</v>
      </c>
      <c r="Z592" s="280" t="s">
        <v>240</v>
      </c>
      <c r="AA592" s="280" t="s">
        <v>2044</v>
      </c>
      <c r="AB592" s="280" t="s">
        <v>2044</v>
      </c>
      <c r="AC592" s="280" t="s">
        <v>2044</v>
      </c>
      <c r="AD592" s="280" t="s">
        <v>240</v>
      </c>
      <c r="AE592" s="280" t="str">
        <f>IFERROR(VLOOKUP(A592,ورقة4!A$1:AZ$2000,51,0),"")</f>
        <v>م</v>
      </c>
      <c r="AF592" s="280" t="s">
        <v>2044</v>
      </c>
      <c r="AG592" s="280" t="s">
        <v>261</v>
      </c>
      <c r="AH592" s="280" t="s">
        <v>5190</v>
      </c>
      <c r="AI592" s="280" t="s">
        <v>240</v>
      </c>
      <c r="AJ592" s="279">
        <v>706928</v>
      </c>
      <c r="AP592" s="223"/>
      <c r="AQ592" s="224"/>
      <c r="AR592" s="224"/>
      <c r="AS592" s="224"/>
      <c r="AT592" s="224"/>
      <c r="AU592" s="225"/>
      <c r="AV592" s="224"/>
      <c r="AW592" s="224"/>
      <c r="AX592" s="224"/>
      <c r="AY592" s="224"/>
      <c r="AZ592" s="226"/>
      <c r="BA592" s="224"/>
      <c r="BB592" s="219"/>
      <c r="BC592" s="219"/>
      <c r="BD592" s="224"/>
      <c r="BE592" s="224"/>
      <c r="BF592" s="227"/>
      <c r="BG592" s="223"/>
      <c r="BH592" s="224"/>
      <c r="BI592" s="224"/>
      <c r="BJ592" s="224"/>
      <c r="BK592" s="224"/>
      <c r="BL592" s="223"/>
      <c r="BM592" s="224"/>
      <c r="BN592" s="223"/>
      <c r="BO592" s="223"/>
      <c r="BP592" s="223"/>
      <c r="BQ592" s="223"/>
      <c r="BR592" s="223"/>
      <c r="BS592" s="224"/>
      <c r="BT592" s="219"/>
      <c r="BU592" s="229"/>
      <c r="BV592" s="219"/>
      <c r="BW592" s="219"/>
      <c r="BX592" s="224"/>
      <c r="BY592" s="224"/>
      <c r="BZ592" s="230"/>
      <c r="CA592" s="229"/>
      <c r="CB592" s="230"/>
      <c r="CC592" s="230"/>
      <c r="CD592" s="230"/>
    </row>
    <row r="593" spans="1:82" ht="30" x14ac:dyDescent="0.25">
      <c r="A593" s="279">
        <v>706929</v>
      </c>
      <c r="B593" s="280" t="s">
        <v>799</v>
      </c>
      <c r="C593" s="280" t="s">
        <v>127</v>
      </c>
      <c r="D593" s="280" t="s">
        <v>1367</v>
      </c>
      <c r="E593" s="280" t="s">
        <v>184</v>
      </c>
      <c r="F593" s="289">
        <v>36222</v>
      </c>
      <c r="G593" s="280" t="s">
        <v>1559</v>
      </c>
      <c r="H593" s="280" t="s">
        <v>1290</v>
      </c>
      <c r="I593" s="280" t="s">
        <v>261</v>
      </c>
      <c r="J593" s="280" t="s">
        <v>214</v>
      </c>
      <c r="K593" s="290">
        <v>2017</v>
      </c>
      <c r="L593" s="280" t="s">
        <v>215</v>
      </c>
      <c r="M593" s="280" t="s">
        <v>240</v>
      </c>
      <c r="N593" s="280" t="s">
        <v>240</v>
      </c>
      <c r="O593" s="280" t="str">
        <f>IFERROR(VLOOKUP(A593,'[1]معالجة التسجيل'!A$2:CW$514,101,0),"")</f>
        <v/>
      </c>
      <c r="P593" s="280"/>
      <c r="Q593" s="282">
        <v>0</v>
      </c>
      <c r="R593" s="282"/>
      <c r="S593" s="280" t="s">
        <v>240</v>
      </c>
      <c r="T593" s="280" t="s">
        <v>240</v>
      </c>
      <c r="U593" s="280" t="s">
        <v>240</v>
      </c>
      <c r="V593" s="280" t="s">
        <v>240</v>
      </c>
      <c r="W593" s="280" t="s">
        <v>240</v>
      </c>
      <c r="X593" s="280" t="s">
        <v>240</v>
      </c>
      <c r="Y593" s="280" t="s">
        <v>240</v>
      </c>
      <c r="Z593" s="280" t="s">
        <v>240</v>
      </c>
      <c r="AA593" s="280" t="s">
        <v>240</v>
      </c>
      <c r="AB593" s="280" t="s">
        <v>2044</v>
      </c>
      <c r="AC593" s="280" t="s">
        <v>2044</v>
      </c>
      <c r="AD593" s="280" t="s">
        <v>240</v>
      </c>
      <c r="AE593" s="280" t="str">
        <f>IFERROR(VLOOKUP(A593,ورقة4!A$1:AZ$2000,51,0),"")</f>
        <v>م</v>
      </c>
      <c r="AF593" s="280" t="s">
        <v>2044</v>
      </c>
      <c r="AG593" s="280" t="s">
        <v>261</v>
      </c>
      <c r="AH593" s="280" t="s">
        <v>5190</v>
      </c>
      <c r="AI593" s="280" t="s">
        <v>240</v>
      </c>
      <c r="AJ593" s="279">
        <v>706929</v>
      </c>
      <c r="AP593" s="223"/>
      <c r="AQ593" s="224"/>
      <c r="AR593" s="224"/>
      <c r="AS593" s="224"/>
      <c r="AT593" s="224"/>
      <c r="AU593" s="227"/>
      <c r="AV593" s="224"/>
      <c r="AW593" s="224"/>
      <c r="AX593" s="224"/>
      <c r="AY593" s="224"/>
      <c r="AZ593" s="227"/>
      <c r="BA593" s="224"/>
      <c r="BB593" s="219"/>
      <c r="BC593" s="219"/>
      <c r="BD593" s="224"/>
      <c r="BE593" s="224"/>
      <c r="BF593" s="227"/>
      <c r="BG593" s="232"/>
      <c r="BH593" s="224"/>
      <c r="BI593" s="224"/>
      <c r="BJ593" s="224"/>
      <c r="BK593" s="224"/>
      <c r="BL593" s="232"/>
      <c r="BM593" s="224"/>
      <c r="BN593" s="232"/>
      <c r="BO593" s="232"/>
      <c r="BP593" s="232"/>
      <c r="BQ593" s="232"/>
      <c r="BR593" s="232"/>
      <c r="BS593" s="224"/>
      <c r="BT593" s="219"/>
      <c r="BU593" s="229"/>
      <c r="BV593" s="219"/>
      <c r="BW593" s="219"/>
      <c r="BX593" s="224"/>
      <c r="BY593" s="224"/>
      <c r="BZ593" s="230"/>
      <c r="CA593" s="229"/>
      <c r="CB593" s="230"/>
      <c r="CC593" s="230"/>
      <c r="CD593" s="230"/>
    </row>
    <row r="594" spans="1:82" ht="15" x14ac:dyDescent="0.25">
      <c r="A594" s="279">
        <v>706930</v>
      </c>
      <c r="B594" s="280" t="s">
        <v>585</v>
      </c>
      <c r="C594" s="280" t="s">
        <v>87</v>
      </c>
      <c r="D594" s="280" t="s">
        <v>1909</v>
      </c>
      <c r="E594" s="280" t="s">
        <v>240</v>
      </c>
      <c r="F594" s="288"/>
      <c r="G594" s="280" t="s">
        <v>240</v>
      </c>
      <c r="H594" s="280" t="s">
        <v>240</v>
      </c>
      <c r="I594" s="280" t="s">
        <v>261</v>
      </c>
      <c r="J594" s="280" t="s">
        <v>240</v>
      </c>
      <c r="K594" s="288"/>
      <c r="L594" s="280" t="s">
        <v>240</v>
      </c>
      <c r="M594" s="280" t="s">
        <v>240</v>
      </c>
      <c r="N594" s="280" t="s">
        <v>240</v>
      </c>
      <c r="O594" s="280" t="str">
        <f>IFERROR(VLOOKUP(A594,'[1]معالجة التسجيل'!A$2:CW$514,101,0),"")</f>
        <v/>
      </c>
      <c r="P594" s="280"/>
      <c r="Q594" s="282">
        <v>0</v>
      </c>
      <c r="R594" s="282"/>
      <c r="S594" s="280" t="s">
        <v>240</v>
      </c>
      <c r="T594" s="280" t="s">
        <v>240</v>
      </c>
      <c r="U594" s="280" t="s">
        <v>240</v>
      </c>
      <c r="V594" s="280" t="s">
        <v>240</v>
      </c>
      <c r="W594" s="280" t="s">
        <v>240</v>
      </c>
      <c r="X594" s="280" t="s">
        <v>240</v>
      </c>
      <c r="Y594" s="280" t="s">
        <v>240</v>
      </c>
      <c r="Z594" s="280" t="s">
        <v>240</v>
      </c>
      <c r="AA594" s="280" t="s">
        <v>2044</v>
      </c>
      <c r="AB594" s="280" t="s">
        <v>2044</v>
      </c>
      <c r="AC594" s="280" t="s">
        <v>2044</v>
      </c>
      <c r="AD594" s="280" t="s">
        <v>240</v>
      </c>
      <c r="AE594" s="280" t="str">
        <f>IFERROR(VLOOKUP(A594,ورقة4!A$1:AZ$2000,51,0),"")</f>
        <v>م</v>
      </c>
      <c r="AF594" s="280" t="s">
        <v>2044</v>
      </c>
      <c r="AG594" s="280" t="s">
        <v>261</v>
      </c>
      <c r="AH594" s="280" t="s">
        <v>5190</v>
      </c>
      <c r="AI594" s="280" t="s">
        <v>240</v>
      </c>
      <c r="AJ594" s="279">
        <v>706930</v>
      </c>
      <c r="AP594" s="223"/>
      <c r="AQ594" s="224"/>
      <c r="AR594" s="224"/>
      <c r="AS594" s="224"/>
      <c r="AT594" s="224"/>
      <c r="AU594" s="227"/>
      <c r="AV594" s="224"/>
      <c r="AW594" s="224"/>
      <c r="AX594" s="224"/>
      <c r="AY594" s="224"/>
      <c r="AZ594" s="227"/>
      <c r="BA594" s="224"/>
      <c r="BB594" s="224"/>
      <c r="BC594" s="224"/>
      <c r="BD594" s="224"/>
      <c r="BE594" s="224"/>
      <c r="BF594" s="227"/>
      <c r="BG594" s="224"/>
      <c r="BH594" s="224"/>
      <c r="BI594" s="224"/>
      <c r="BJ594" s="224"/>
      <c r="BK594" s="224"/>
      <c r="BL594" s="224"/>
      <c r="BM594" s="224"/>
      <c r="BN594" s="224"/>
      <c r="BO594" s="224"/>
      <c r="BP594" s="224"/>
      <c r="BQ594" s="224"/>
      <c r="BR594" s="224"/>
      <c r="BS594" s="228"/>
      <c r="BT594" s="224"/>
      <c r="BU594" s="229"/>
      <c r="BV594" s="223"/>
      <c r="BW594" s="224"/>
      <c r="BX594" s="224"/>
      <c r="BY594" s="224"/>
      <c r="BZ594"/>
      <c r="CA594" s="229"/>
      <c r="CB594"/>
      <c r="CC594"/>
      <c r="CD594"/>
    </row>
    <row r="595" spans="1:82" ht="30" x14ac:dyDescent="0.25">
      <c r="A595" s="279">
        <v>706931</v>
      </c>
      <c r="B595" s="280" t="s">
        <v>855</v>
      </c>
      <c r="C595" s="280" t="s">
        <v>75</v>
      </c>
      <c r="D595" s="280" t="s">
        <v>1910</v>
      </c>
      <c r="E595" s="280" t="s">
        <v>184</v>
      </c>
      <c r="F595" s="281">
        <v>32536</v>
      </c>
      <c r="G595" s="280" t="s">
        <v>1849</v>
      </c>
      <c r="H595" s="280" t="s">
        <v>1290</v>
      </c>
      <c r="I595" s="280" t="s">
        <v>261</v>
      </c>
      <c r="J595" s="280" t="s">
        <v>216</v>
      </c>
      <c r="K595" s="279">
        <v>2008</v>
      </c>
      <c r="L595" s="280" t="s">
        <v>223</v>
      </c>
      <c r="M595" s="280" t="s">
        <v>240</v>
      </c>
      <c r="N595" s="280" t="s">
        <v>240</v>
      </c>
      <c r="O595" s="280" t="str">
        <f>IFERROR(VLOOKUP(A595,'[1]معالجة التسجيل'!A$2:CW$514,101,0),"")</f>
        <v/>
      </c>
      <c r="P595" s="280"/>
      <c r="Q595" s="282">
        <v>0</v>
      </c>
      <c r="R595" s="288"/>
      <c r="S595" s="280" t="s">
        <v>2916</v>
      </c>
      <c r="T595" s="280" t="s">
        <v>2579</v>
      </c>
      <c r="U595" s="280" t="s">
        <v>2917</v>
      </c>
      <c r="V595" s="280" t="s">
        <v>2580</v>
      </c>
      <c r="W595" s="280" t="s">
        <v>240</v>
      </c>
      <c r="X595" s="280" t="s">
        <v>240</v>
      </c>
      <c r="Y595" s="280" t="s">
        <v>240</v>
      </c>
      <c r="Z595" s="280" t="s">
        <v>240</v>
      </c>
      <c r="AA595" s="280" t="s">
        <v>240</v>
      </c>
      <c r="AB595" s="280" t="s">
        <v>240</v>
      </c>
      <c r="AC595" s="280" t="s">
        <v>2044</v>
      </c>
      <c r="AD595" s="280" t="s">
        <v>240</v>
      </c>
      <c r="AE595" s="280" t="str">
        <f>IFERROR(VLOOKUP(A595,ورقة4!A$1:AZ$2000,51,0),"")</f>
        <v>م</v>
      </c>
      <c r="AF595" s="280" t="s">
        <v>2044</v>
      </c>
      <c r="AG595" s="280" t="s">
        <v>261</v>
      </c>
      <c r="AH595" s="280" t="s">
        <v>5190</v>
      </c>
      <c r="AI595" s="280" t="s">
        <v>240</v>
      </c>
      <c r="AJ595" s="279">
        <v>706931</v>
      </c>
      <c r="AP595" s="223"/>
      <c r="AQ595" s="224"/>
      <c r="AR595" s="224"/>
      <c r="AS595" s="224"/>
      <c r="AT595" s="224"/>
      <c r="AU595" s="225"/>
      <c r="AV595" s="224"/>
      <c r="AW595" s="224"/>
      <c r="AX595" s="224"/>
      <c r="AY595" s="224"/>
      <c r="AZ595" s="226"/>
      <c r="BA595" s="224"/>
      <c r="BB595" s="219"/>
      <c r="BC595" s="219"/>
      <c r="BD595" s="224"/>
      <c r="BE595" s="224"/>
      <c r="BF595" s="227"/>
      <c r="BG595" s="223"/>
      <c r="BH595" s="224"/>
      <c r="BI595" s="224"/>
      <c r="BJ595" s="224"/>
      <c r="BK595" s="224"/>
      <c r="BL595" s="223"/>
      <c r="BM595" s="224"/>
      <c r="BN595" s="223"/>
      <c r="BO595" s="223"/>
      <c r="BP595" s="223"/>
      <c r="BQ595" s="223"/>
      <c r="BR595" s="223"/>
      <c r="BS595" s="224"/>
      <c r="BT595" s="219"/>
      <c r="BU595" s="229"/>
      <c r="BV595" s="219"/>
      <c r="BW595" s="219"/>
      <c r="BX595" s="224"/>
      <c r="BY595" s="224"/>
      <c r="BZ595" s="230"/>
      <c r="CA595" s="229"/>
      <c r="CB595" s="230"/>
      <c r="CC595" s="230"/>
      <c r="CD595" s="230"/>
    </row>
    <row r="596" spans="1:82" ht="30" x14ac:dyDescent="0.25">
      <c r="A596" s="279">
        <v>706932</v>
      </c>
      <c r="B596" s="280" t="s">
        <v>800</v>
      </c>
      <c r="C596" s="280" t="s">
        <v>267</v>
      </c>
      <c r="D596" s="280" t="s">
        <v>1911</v>
      </c>
      <c r="E596" s="280" t="s">
        <v>240</v>
      </c>
      <c r="F596" s="288"/>
      <c r="G596" s="280" t="s">
        <v>240</v>
      </c>
      <c r="H596" s="280" t="s">
        <v>240</v>
      </c>
      <c r="I596" s="280" t="s">
        <v>261</v>
      </c>
      <c r="J596" s="280" t="s">
        <v>240</v>
      </c>
      <c r="K596" s="288"/>
      <c r="L596" s="280" t="s">
        <v>240</v>
      </c>
      <c r="M596" s="280" t="s">
        <v>240</v>
      </c>
      <c r="N596" s="280" t="s">
        <v>240</v>
      </c>
      <c r="O596" s="280" t="str">
        <f>IFERROR(VLOOKUP(A596,'[1]معالجة التسجيل'!A$2:CW$514,101,0),"")</f>
        <v/>
      </c>
      <c r="P596" s="280"/>
      <c r="Q596" s="282">
        <v>0</v>
      </c>
      <c r="R596" s="282"/>
      <c r="S596" s="280" t="s">
        <v>240</v>
      </c>
      <c r="T596" s="280" t="s">
        <v>240</v>
      </c>
      <c r="U596" s="280" t="s">
        <v>240</v>
      </c>
      <c r="V596" s="280" t="s">
        <v>240</v>
      </c>
      <c r="W596" s="280" t="s">
        <v>240</v>
      </c>
      <c r="X596" s="280" t="s">
        <v>240</v>
      </c>
      <c r="Y596" s="280" t="s">
        <v>240</v>
      </c>
      <c r="Z596" s="280" t="s">
        <v>240</v>
      </c>
      <c r="AA596" s="280" t="s">
        <v>2044</v>
      </c>
      <c r="AB596" s="280" t="s">
        <v>2044</v>
      </c>
      <c r="AC596" s="280" t="s">
        <v>2044</v>
      </c>
      <c r="AD596" s="280" t="s">
        <v>240</v>
      </c>
      <c r="AE596" s="280" t="str">
        <f>IFERROR(VLOOKUP(A596,ورقة4!A$1:AZ$2000,51,0),"")</f>
        <v>م</v>
      </c>
      <c r="AF596" s="280" t="s">
        <v>2044</v>
      </c>
      <c r="AG596" s="280" t="s">
        <v>261</v>
      </c>
      <c r="AH596" s="280" t="s">
        <v>5190</v>
      </c>
      <c r="AI596" s="280" t="s">
        <v>240</v>
      </c>
      <c r="AJ596" s="279">
        <v>706932</v>
      </c>
      <c r="AP596" s="223"/>
      <c r="AQ596" s="224"/>
      <c r="AR596" s="224"/>
      <c r="AS596" s="224"/>
      <c r="AT596" s="224"/>
      <c r="AU596" s="232"/>
      <c r="AV596" s="224"/>
      <c r="AW596" s="224"/>
      <c r="AX596" s="224"/>
      <c r="AY596" s="224"/>
      <c r="AZ596" s="232"/>
      <c r="BA596" s="224"/>
      <c r="BB596" s="224"/>
      <c r="BC596" s="224"/>
      <c r="BD596" s="224"/>
      <c r="BE596" s="224"/>
      <c r="BF596" s="227"/>
      <c r="BG596" s="224"/>
      <c r="BH596" s="224"/>
      <c r="BI596" s="224"/>
      <c r="BJ596" s="224"/>
      <c r="BK596" s="224"/>
      <c r="BL596" s="224"/>
      <c r="BM596" s="224"/>
      <c r="BN596" s="224"/>
      <c r="BO596" s="224"/>
      <c r="BP596" s="224"/>
      <c r="BQ596" s="224"/>
      <c r="BR596" s="224"/>
      <c r="BS596" s="228"/>
      <c r="BT596" s="224"/>
      <c r="BU596" s="229"/>
      <c r="BV596" s="223"/>
      <c r="BW596" s="224"/>
      <c r="BX596" s="224"/>
      <c r="BY596" s="224"/>
      <c r="BZ596"/>
      <c r="CA596" s="229"/>
      <c r="CB596"/>
      <c r="CC596"/>
      <c r="CD596"/>
    </row>
    <row r="597" spans="1:82" ht="30" x14ac:dyDescent="0.25">
      <c r="A597" s="279">
        <v>706933</v>
      </c>
      <c r="B597" s="280" t="s">
        <v>432</v>
      </c>
      <c r="C597" s="280" t="s">
        <v>139</v>
      </c>
      <c r="D597" s="280" t="s">
        <v>1494</v>
      </c>
      <c r="E597" s="280" t="s">
        <v>240</v>
      </c>
      <c r="F597" s="282"/>
      <c r="G597" s="280" t="s">
        <v>240</v>
      </c>
      <c r="H597" s="280" t="s">
        <v>240</v>
      </c>
      <c r="I597" s="280" t="s">
        <v>261</v>
      </c>
      <c r="J597" s="280" t="s">
        <v>240</v>
      </c>
      <c r="K597" s="282"/>
      <c r="L597" s="280" t="s">
        <v>240</v>
      </c>
      <c r="M597" s="280" t="s">
        <v>240</v>
      </c>
      <c r="N597" s="280" t="s">
        <v>240</v>
      </c>
      <c r="O597" s="280" t="str">
        <f>IFERROR(VLOOKUP(A597,'[1]معالجة التسجيل'!A$2:CW$514,101,0),"")</f>
        <v/>
      </c>
      <c r="P597" s="280"/>
      <c r="Q597" s="282">
        <v>0</v>
      </c>
      <c r="R597" s="282"/>
      <c r="S597" s="280" t="s">
        <v>240</v>
      </c>
      <c r="T597" s="280" t="s">
        <v>240</v>
      </c>
      <c r="U597" s="280" t="s">
        <v>240</v>
      </c>
      <c r="V597" s="280" t="s">
        <v>240</v>
      </c>
      <c r="W597" s="280" t="s">
        <v>240</v>
      </c>
      <c r="X597" s="280" t="s">
        <v>240</v>
      </c>
      <c r="Y597" s="280" t="s">
        <v>240</v>
      </c>
      <c r="Z597" s="280" t="s">
        <v>240</v>
      </c>
      <c r="AA597" s="280" t="s">
        <v>2044</v>
      </c>
      <c r="AB597" s="280" t="s">
        <v>2044</v>
      </c>
      <c r="AC597" s="280" t="s">
        <v>2044</v>
      </c>
      <c r="AD597" s="280" t="s">
        <v>240</v>
      </c>
      <c r="AE597" s="280" t="str">
        <f>IFERROR(VLOOKUP(A597,ورقة4!A$1:AZ$2000,51,0),"")</f>
        <v>م</v>
      </c>
      <c r="AF597" s="280" t="s">
        <v>2044</v>
      </c>
      <c r="AG597" s="280" t="s">
        <v>261</v>
      </c>
      <c r="AH597" s="280" t="s">
        <v>5190</v>
      </c>
      <c r="AI597" s="280" t="s">
        <v>240</v>
      </c>
      <c r="AJ597" s="279">
        <v>706933</v>
      </c>
      <c r="AP597" s="223"/>
      <c r="AQ597" s="224"/>
      <c r="AR597" s="224"/>
      <c r="AS597" s="224"/>
      <c r="AT597" s="224"/>
      <c r="AU597" s="225"/>
      <c r="AV597" s="224"/>
      <c r="AW597" s="224"/>
      <c r="AX597" s="224"/>
      <c r="AY597" s="224"/>
      <c r="AZ597" s="226"/>
      <c r="BA597" s="224"/>
      <c r="BB597" s="219"/>
      <c r="BC597" s="219"/>
      <c r="BD597" s="224"/>
      <c r="BE597" s="224"/>
      <c r="BF597" s="227"/>
      <c r="BG597" s="223"/>
      <c r="BH597" s="224"/>
      <c r="BI597" s="224"/>
      <c r="BJ597" s="224"/>
      <c r="BK597" s="224"/>
      <c r="BL597" s="223"/>
      <c r="BM597" s="224"/>
      <c r="BN597" s="223"/>
      <c r="BO597" s="223"/>
      <c r="BP597" s="223"/>
      <c r="BQ597" s="223"/>
      <c r="BR597" s="223"/>
      <c r="BS597" s="224"/>
      <c r="BT597" s="219"/>
      <c r="BU597" s="229"/>
      <c r="BV597" s="219"/>
      <c r="BW597" s="219"/>
      <c r="BX597" s="224"/>
      <c r="BY597" s="224"/>
      <c r="BZ597" s="230"/>
      <c r="CA597" s="229"/>
      <c r="CB597" s="230"/>
      <c r="CC597" s="230"/>
      <c r="CD597" s="230"/>
    </row>
    <row r="598" spans="1:82" ht="30" x14ac:dyDescent="0.25">
      <c r="A598" s="279">
        <v>706934</v>
      </c>
      <c r="B598" s="280" t="s">
        <v>856</v>
      </c>
      <c r="C598" s="280" t="s">
        <v>147</v>
      </c>
      <c r="D598" s="280" t="s">
        <v>1810</v>
      </c>
      <c r="E598" s="280" t="s">
        <v>184</v>
      </c>
      <c r="F598" s="281">
        <v>30042</v>
      </c>
      <c r="G598" s="280" t="s">
        <v>213</v>
      </c>
      <c r="H598" s="280" t="s">
        <v>1290</v>
      </c>
      <c r="I598" s="280" t="s">
        <v>261</v>
      </c>
      <c r="J598" s="280" t="s">
        <v>216</v>
      </c>
      <c r="K598" s="279">
        <v>2006</v>
      </c>
      <c r="L598" s="280" t="s">
        <v>213</v>
      </c>
      <c r="M598" s="280" t="s">
        <v>240</v>
      </c>
      <c r="N598" s="280" t="s">
        <v>240</v>
      </c>
      <c r="O598" s="280" t="str">
        <f>IFERROR(VLOOKUP(A598,'[1]معالجة التسجيل'!A$2:CW$514,101,0),"")</f>
        <v/>
      </c>
      <c r="P598" s="280"/>
      <c r="Q598" s="282">
        <v>0</v>
      </c>
      <c r="R598" s="288"/>
      <c r="S598" s="280" t="s">
        <v>2837</v>
      </c>
      <c r="T598" s="280" t="s">
        <v>2838</v>
      </c>
      <c r="U598" s="280" t="s">
        <v>2839</v>
      </c>
      <c r="V598" s="280" t="s">
        <v>2413</v>
      </c>
      <c r="W598" s="280" t="s">
        <v>240</v>
      </c>
      <c r="X598" s="280" t="s">
        <v>240</v>
      </c>
      <c r="Y598" s="280" t="s">
        <v>240</v>
      </c>
      <c r="Z598" s="280" t="s">
        <v>240</v>
      </c>
      <c r="AA598" s="280" t="s">
        <v>240</v>
      </c>
      <c r="AB598" s="280" t="s">
        <v>240</v>
      </c>
      <c r="AC598" s="280" t="s">
        <v>2044</v>
      </c>
      <c r="AD598" s="280" t="s">
        <v>240</v>
      </c>
      <c r="AE598" s="280" t="str">
        <f>IFERROR(VLOOKUP(A598,ورقة4!A$1:AZ$2000,51,0),"")</f>
        <v>م</v>
      </c>
      <c r="AF598" s="280" t="s">
        <v>2044</v>
      </c>
      <c r="AG598" s="280" t="s">
        <v>261</v>
      </c>
      <c r="AH598" s="280" t="s">
        <v>5190</v>
      </c>
      <c r="AI598" s="280" t="s">
        <v>240</v>
      </c>
      <c r="AJ598" s="279">
        <v>706934</v>
      </c>
      <c r="AP598" s="223"/>
      <c r="AQ598" s="224"/>
      <c r="AR598" s="224"/>
      <c r="AS598" s="224"/>
      <c r="AT598" s="224"/>
      <c r="AU598" s="225"/>
      <c r="AV598" s="224"/>
      <c r="AW598" s="224"/>
      <c r="AX598" s="224"/>
      <c r="AY598" s="224"/>
      <c r="AZ598" s="226"/>
      <c r="BA598" s="224"/>
      <c r="BB598" s="219"/>
      <c r="BC598" s="219"/>
      <c r="BD598" s="224"/>
      <c r="BE598" s="224"/>
      <c r="BF598" s="227"/>
      <c r="BG598" s="223"/>
      <c r="BH598" s="224"/>
      <c r="BI598" s="224"/>
      <c r="BJ598" s="224"/>
      <c r="BK598" s="224"/>
      <c r="BL598" s="223"/>
      <c r="BM598" s="224"/>
      <c r="BN598" s="223"/>
      <c r="BO598" s="223"/>
      <c r="BP598" s="223"/>
      <c r="BQ598" s="223"/>
      <c r="BR598" s="223"/>
      <c r="BS598" s="224"/>
      <c r="BT598" s="219"/>
      <c r="BU598" s="229"/>
      <c r="BV598" s="219"/>
      <c r="BW598" s="219"/>
      <c r="BX598" s="224"/>
      <c r="BY598" s="224"/>
      <c r="BZ598" s="230"/>
      <c r="CA598" s="229"/>
      <c r="CB598" s="230"/>
      <c r="CC598" s="230"/>
      <c r="CD598" s="230"/>
    </row>
    <row r="599" spans="1:82" ht="30" x14ac:dyDescent="0.25">
      <c r="A599" s="279">
        <v>706935</v>
      </c>
      <c r="B599" s="280" t="s">
        <v>699</v>
      </c>
      <c r="C599" s="280" t="s">
        <v>67</v>
      </c>
      <c r="D599" s="280" t="s">
        <v>1661</v>
      </c>
      <c r="E599" s="280" t="s">
        <v>184</v>
      </c>
      <c r="F599" s="289">
        <v>31159</v>
      </c>
      <c r="G599" s="280" t="s">
        <v>213</v>
      </c>
      <c r="H599" s="280" t="s">
        <v>1290</v>
      </c>
      <c r="I599" s="280" t="s">
        <v>262</v>
      </c>
      <c r="J599" s="280" t="s">
        <v>214</v>
      </c>
      <c r="K599" s="290">
        <v>2004</v>
      </c>
      <c r="L599" s="280" t="s">
        <v>213</v>
      </c>
      <c r="M599" s="280" t="s">
        <v>240</v>
      </c>
      <c r="N599" s="280" t="s">
        <v>240</v>
      </c>
      <c r="O599" s="280"/>
      <c r="P599" s="280"/>
      <c r="Q599" s="282">
        <v>0</v>
      </c>
      <c r="R599" s="282"/>
      <c r="S599" s="280" t="s">
        <v>4114</v>
      </c>
      <c r="T599" s="280" t="s">
        <v>2628</v>
      </c>
      <c r="U599" s="280" t="s">
        <v>4115</v>
      </c>
      <c r="V599" s="280" t="s">
        <v>3234</v>
      </c>
      <c r="W599" s="280" t="s">
        <v>240</v>
      </c>
      <c r="X599" s="280" t="s">
        <v>240</v>
      </c>
      <c r="Y599" s="280" t="s">
        <v>240</v>
      </c>
      <c r="Z599" s="280" t="s">
        <v>240</v>
      </c>
      <c r="AA599" s="280" t="s">
        <v>240</v>
      </c>
      <c r="AB599" s="280" t="s">
        <v>240</v>
      </c>
      <c r="AC599" s="280" t="s">
        <v>240</v>
      </c>
      <c r="AD599" s="280" t="s">
        <v>240</v>
      </c>
      <c r="AE599" s="280"/>
      <c r="AF599" s="280" t="s">
        <v>240</v>
      </c>
      <c r="AG599" s="280" t="s">
        <v>468</v>
      </c>
      <c r="AH599" s="280" t="s">
        <v>240</v>
      </c>
      <c r="AI599" s="280" t="s">
        <v>5194</v>
      </c>
      <c r="AJ599" s="279">
        <v>706935</v>
      </c>
      <c r="AP599" s="223"/>
      <c r="AQ599" s="224"/>
      <c r="AR599" s="224"/>
      <c r="AS599" s="224"/>
      <c r="AT599" s="224"/>
      <c r="AU599" s="232"/>
      <c r="AV599" s="224"/>
      <c r="AW599" s="224"/>
      <c r="AX599" s="224"/>
      <c r="AY599" s="224"/>
      <c r="AZ599" s="232"/>
      <c r="BA599" s="224"/>
      <c r="BB599" s="224"/>
      <c r="BC599" s="224"/>
      <c r="BD599" s="224"/>
      <c r="BE599" s="224"/>
      <c r="BF599" s="227"/>
      <c r="BG599" s="224"/>
      <c r="BH599" s="224"/>
      <c r="BI599" s="224"/>
      <c r="BJ599" s="224"/>
      <c r="BK599" s="224"/>
      <c r="BL599" s="224"/>
      <c r="BM599" s="224"/>
      <c r="BN599" s="224"/>
      <c r="BO599" s="224"/>
      <c r="BP599" s="224"/>
      <c r="BQ599" s="224"/>
      <c r="BR599" s="224"/>
      <c r="BS599" s="228"/>
      <c r="BT599" s="224"/>
      <c r="BU599" s="229"/>
      <c r="BV599" s="223"/>
      <c r="BW599" s="224"/>
      <c r="BX599" s="224"/>
      <c r="BY599" s="224"/>
      <c r="BZ599"/>
      <c r="CA599" s="229"/>
      <c r="CB599"/>
      <c r="CC599"/>
      <c r="CD599"/>
    </row>
    <row r="600" spans="1:82" ht="45" x14ac:dyDescent="0.25">
      <c r="A600" s="279">
        <v>706936</v>
      </c>
      <c r="B600" s="280" t="s">
        <v>1211</v>
      </c>
      <c r="C600" s="280" t="s">
        <v>62</v>
      </c>
      <c r="D600" s="280" t="s">
        <v>1662</v>
      </c>
      <c r="E600" s="280" t="s">
        <v>184</v>
      </c>
      <c r="F600" s="281">
        <v>29564</v>
      </c>
      <c r="G600" s="280" t="s">
        <v>1663</v>
      </c>
      <c r="H600" s="280" t="s">
        <v>1290</v>
      </c>
      <c r="I600" s="280" t="s">
        <v>262</v>
      </c>
      <c r="J600" s="280" t="s">
        <v>216</v>
      </c>
      <c r="K600" s="279">
        <v>2003</v>
      </c>
      <c r="L600" s="280" t="s">
        <v>231</v>
      </c>
      <c r="M600" s="280" t="s">
        <v>240</v>
      </c>
      <c r="N600" s="280" t="s">
        <v>240</v>
      </c>
      <c r="O600" s="280"/>
      <c r="P600" s="280"/>
      <c r="Q600" s="282">
        <v>0</v>
      </c>
      <c r="R600" s="290">
        <v>0</v>
      </c>
      <c r="S600" s="280" t="s">
        <v>4116</v>
      </c>
      <c r="T600" s="280" t="s">
        <v>2778</v>
      </c>
      <c r="U600" s="280" t="s">
        <v>2779</v>
      </c>
      <c r="V600" s="280" t="s">
        <v>2780</v>
      </c>
      <c r="W600" s="280" t="s">
        <v>240</v>
      </c>
      <c r="X600" s="280" t="s">
        <v>240</v>
      </c>
      <c r="Y600" s="280" t="s">
        <v>240</v>
      </c>
      <c r="Z600" s="280" t="s">
        <v>240</v>
      </c>
      <c r="AA600" s="280" t="s">
        <v>240</v>
      </c>
      <c r="AB600" s="280" t="s">
        <v>240</v>
      </c>
      <c r="AC600" s="280" t="s">
        <v>240</v>
      </c>
      <c r="AD600" s="280" t="s">
        <v>240</v>
      </c>
      <c r="AE600" s="280"/>
      <c r="AF600" s="280" t="s">
        <v>240</v>
      </c>
      <c r="AG600" s="280" t="s">
        <v>262</v>
      </c>
      <c r="AH600" s="280" t="s">
        <v>240</v>
      </c>
      <c r="AI600" s="280" t="s">
        <v>240</v>
      </c>
      <c r="AJ600" s="279">
        <v>706936</v>
      </c>
      <c r="AP600" s="223"/>
      <c r="AQ600" s="224"/>
      <c r="AR600" s="224"/>
      <c r="AS600" s="224"/>
      <c r="AT600" s="224"/>
      <c r="AU600" s="227"/>
      <c r="AV600" s="224"/>
      <c r="AW600" s="224"/>
      <c r="AX600" s="224"/>
      <c r="AY600" s="224"/>
      <c r="AZ600" s="227"/>
      <c r="BA600" s="224"/>
      <c r="BB600" s="224"/>
      <c r="BC600" s="224"/>
      <c r="BD600" s="224"/>
      <c r="BE600" s="224"/>
      <c r="BF600" s="227"/>
      <c r="BG600" s="224"/>
      <c r="BH600" s="224"/>
      <c r="BI600" s="224"/>
      <c r="BJ600" s="224"/>
      <c r="BK600" s="224"/>
      <c r="BL600" s="224"/>
      <c r="BM600" s="224"/>
      <c r="BN600" s="224"/>
      <c r="BO600" s="224"/>
      <c r="BP600" s="224"/>
      <c r="BQ600" s="224"/>
      <c r="BR600" s="224"/>
      <c r="BS600" s="228"/>
      <c r="BT600" s="224"/>
      <c r="BU600" s="229"/>
      <c r="BV600" s="223"/>
      <c r="BW600" s="224"/>
      <c r="BX600" s="224"/>
      <c r="BY600" s="224"/>
      <c r="BZ600"/>
      <c r="CA600" s="229"/>
      <c r="CB600"/>
      <c r="CC600"/>
      <c r="CD600"/>
    </row>
    <row r="601" spans="1:82" ht="30" x14ac:dyDescent="0.25">
      <c r="A601" s="279">
        <v>706937</v>
      </c>
      <c r="B601" s="280" t="s">
        <v>577</v>
      </c>
      <c r="C601" s="280" t="s">
        <v>67</v>
      </c>
      <c r="D601" s="280" t="s">
        <v>1489</v>
      </c>
      <c r="E601" s="280" t="s">
        <v>240</v>
      </c>
      <c r="F601" s="282"/>
      <c r="G601" s="280" t="s">
        <v>240</v>
      </c>
      <c r="H601" s="280" t="s">
        <v>240</v>
      </c>
      <c r="I601" s="280" t="s">
        <v>261</v>
      </c>
      <c r="J601" s="280" t="s">
        <v>240</v>
      </c>
      <c r="K601" s="282"/>
      <c r="L601" s="280" t="s">
        <v>240</v>
      </c>
      <c r="M601" s="280" t="s">
        <v>240</v>
      </c>
      <c r="N601" s="280" t="s">
        <v>240</v>
      </c>
      <c r="O601" s="280" t="str">
        <f>IFERROR(VLOOKUP(A601,'[1]معالجة التسجيل'!A$2:CW$514,101,0),"")</f>
        <v/>
      </c>
      <c r="P601" s="280"/>
      <c r="Q601" s="282">
        <v>0</v>
      </c>
      <c r="R601" s="282"/>
      <c r="S601" s="280" t="s">
        <v>240</v>
      </c>
      <c r="T601" s="280" t="s">
        <v>240</v>
      </c>
      <c r="U601" s="280" t="s">
        <v>240</v>
      </c>
      <c r="V601" s="280" t="s">
        <v>240</v>
      </c>
      <c r="W601" s="280" t="s">
        <v>240</v>
      </c>
      <c r="X601" s="280" t="s">
        <v>240</v>
      </c>
      <c r="Y601" s="280" t="s">
        <v>240</v>
      </c>
      <c r="Z601" s="280" t="s">
        <v>240</v>
      </c>
      <c r="AA601" s="280" t="s">
        <v>2044</v>
      </c>
      <c r="AB601" s="280" t="s">
        <v>2044</v>
      </c>
      <c r="AC601" s="280" t="s">
        <v>2044</v>
      </c>
      <c r="AD601" s="280" t="s">
        <v>240</v>
      </c>
      <c r="AE601" s="280" t="str">
        <f>IFERROR(VLOOKUP(A601,ورقة4!A$1:AZ$2000,51,0),"")</f>
        <v>م</v>
      </c>
      <c r="AF601" s="280" t="s">
        <v>2044</v>
      </c>
      <c r="AG601" s="280" t="s">
        <v>261</v>
      </c>
      <c r="AH601" s="280" t="s">
        <v>5190</v>
      </c>
      <c r="AI601" s="280" t="s">
        <v>240</v>
      </c>
      <c r="AJ601" s="279">
        <v>706937</v>
      </c>
      <c r="AP601" s="223"/>
      <c r="AQ601" s="224"/>
      <c r="AR601" s="224"/>
      <c r="AS601" s="224"/>
      <c r="AT601" s="224"/>
      <c r="AU601" s="225"/>
      <c r="AV601" s="224"/>
      <c r="AW601" s="224"/>
      <c r="AX601" s="224"/>
      <c r="AY601" s="224"/>
      <c r="AZ601" s="226"/>
      <c r="BA601" s="224"/>
      <c r="BB601" s="219"/>
      <c r="BC601" s="219"/>
      <c r="BD601" s="224"/>
      <c r="BE601" s="224"/>
      <c r="BF601" s="227"/>
      <c r="BG601" s="223"/>
      <c r="BH601" s="224"/>
      <c r="BI601" s="224"/>
      <c r="BJ601" s="224"/>
      <c r="BK601" s="224"/>
      <c r="BL601" s="223"/>
      <c r="BM601" s="224"/>
      <c r="BN601" s="223"/>
      <c r="BO601" s="223"/>
      <c r="BP601" s="223"/>
      <c r="BQ601" s="223"/>
      <c r="BR601" s="223"/>
      <c r="BS601" s="224"/>
      <c r="BT601" s="219"/>
      <c r="BU601" s="229"/>
      <c r="BV601" s="219"/>
      <c r="BW601" s="219"/>
      <c r="BX601" s="224"/>
      <c r="BY601" s="224"/>
      <c r="BZ601" s="230"/>
      <c r="CA601" s="229"/>
      <c r="CB601" s="230"/>
      <c r="CC601" s="230"/>
      <c r="CD601" s="230"/>
    </row>
    <row r="602" spans="1:82" ht="30" x14ac:dyDescent="0.25">
      <c r="A602" s="279">
        <v>706938</v>
      </c>
      <c r="B602" s="280" t="s">
        <v>2091</v>
      </c>
      <c r="C602" s="280" t="s">
        <v>152</v>
      </c>
      <c r="D602" s="280" t="s">
        <v>240</v>
      </c>
      <c r="E602" s="280" t="s">
        <v>240</v>
      </c>
      <c r="F602" s="282"/>
      <c r="G602" s="280" t="s">
        <v>240</v>
      </c>
      <c r="H602" s="280" t="s">
        <v>240</v>
      </c>
      <c r="I602" s="280" t="s">
        <v>261</v>
      </c>
      <c r="J602" s="280" t="s">
        <v>240</v>
      </c>
      <c r="K602" s="282"/>
      <c r="L602" s="280" t="s">
        <v>240</v>
      </c>
      <c r="M602" s="280" t="s">
        <v>240</v>
      </c>
      <c r="N602" s="280" t="s">
        <v>240</v>
      </c>
      <c r="O602" s="280" t="str">
        <f>IFERROR(VLOOKUP(A602,'[1]معالجة التسجيل'!A$2:CW$514,101,0),"")</f>
        <v/>
      </c>
      <c r="P602" s="280"/>
      <c r="Q602" s="282">
        <v>0</v>
      </c>
      <c r="R602" s="282"/>
      <c r="S602" s="280" t="s">
        <v>240</v>
      </c>
      <c r="T602" s="280" t="s">
        <v>240</v>
      </c>
      <c r="U602" s="280" t="s">
        <v>240</v>
      </c>
      <c r="V602" s="280" t="s">
        <v>240</v>
      </c>
      <c r="W602" s="280" t="s">
        <v>240</v>
      </c>
      <c r="X602" s="280" t="s">
        <v>240</v>
      </c>
      <c r="Y602" s="280" t="s">
        <v>240</v>
      </c>
      <c r="Z602" s="280" t="s">
        <v>240</v>
      </c>
      <c r="AA602" s="280" t="s">
        <v>240</v>
      </c>
      <c r="AB602" s="280" t="s">
        <v>2044</v>
      </c>
      <c r="AC602" s="280" t="s">
        <v>2044</v>
      </c>
      <c r="AD602" s="280" t="s">
        <v>240</v>
      </c>
      <c r="AE602" s="280" t="str">
        <f>IFERROR(VLOOKUP(A602,ورقة4!A$1:AZ$2000,51,0),"")</f>
        <v>م</v>
      </c>
      <c r="AF602" s="280" t="s">
        <v>2044</v>
      </c>
      <c r="AG602" s="280" t="s">
        <v>261</v>
      </c>
      <c r="AH602" s="280" t="s">
        <v>240</v>
      </c>
      <c r="AI602" s="280" t="s">
        <v>240</v>
      </c>
      <c r="AJ602" s="279">
        <v>706938</v>
      </c>
      <c r="AP602" s="223"/>
      <c r="AQ602" s="224"/>
      <c r="AR602" s="224"/>
      <c r="AS602" s="224"/>
      <c r="AT602" s="224"/>
      <c r="AU602" s="227"/>
      <c r="AV602" s="224"/>
      <c r="AW602" s="224"/>
      <c r="AX602" s="224"/>
      <c r="AY602" s="224"/>
      <c r="AZ602" s="227"/>
      <c r="BA602" s="224"/>
      <c r="BB602" s="224"/>
      <c r="BC602" s="224"/>
      <c r="BD602" s="224"/>
      <c r="BE602" s="224"/>
      <c r="BF602" s="227"/>
      <c r="BG602" s="224"/>
      <c r="BH602" s="224"/>
      <c r="BI602" s="224"/>
      <c r="BJ602" s="224"/>
      <c r="BK602" s="224"/>
      <c r="BL602" s="224"/>
      <c r="BM602" s="224"/>
      <c r="BN602" s="224"/>
      <c r="BO602" s="224"/>
      <c r="BP602" s="224"/>
      <c r="BQ602" s="224"/>
      <c r="BR602" s="224"/>
      <c r="BS602" s="228"/>
      <c r="BT602" s="224"/>
      <c r="BU602" s="229"/>
      <c r="BV602" s="223"/>
      <c r="BW602" s="224"/>
      <c r="BX602" s="224"/>
      <c r="BY602" s="224"/>
      <c r="BZ602"/>
      <c r="CA602" s="229"/>
      <c r="CB602"/>
      <c r="CC602"/>
      <c r="CD602"/>
    </row>
    <row r="603" spans="1:82" ht="15" x14ac:dyDescent="0.25">
      <c r="A603" s="279">
        <v>706939</v>
      </c>
      <c r="B603" s="280" t="s">
        <v>609</v>
      </c>
      <c r="C603" s="280" t="s">
        <v>610</v>
      </c>
      <c r="D603" s="280" t="s">
        <v>1784</v>
      </c>
      <c r="E603" s="280" t="s">
        <v>240</v>
      </c>
      <c r="F603" s="282"/>
      <c r="G603" s="280" t="s">
        <v>240</v>
      </c>
      <c r="H603" s="280" t="s">
        <v>240</v>
      </c>
      <c r="I603" s="280" t="s">
        <v>261</v>
      </c>
      <c r="J603" s="280" t="s">
        <v>240</v>
      </c>
      <c r="K603" s="282"/>
      <c r="L603" s="280" t="s">
        <v>240</v>
      </c>
      <c r="M603" s="280" t="s">
        <v>240</v>
      </c>
      <c r="N603" s="280" t="s">
        <v>240</v>
      </c>
      <c r="O603" s="280" t="str">
        <f>IFERROR(VLOOKUP(A603,'[1]معالجة التسجيل'!A$2:CW$514,101,0),"")</f>
        <v/>
      </c>
      <c r="P603" s="280"/>
      <c r="Q603" s="282">
        <v>0</v>
      </c>
      <c r="R603" s="282"/>
      <c r="S603" s="280" t="s">
        <v>240</v>
      </c>
      <c r="T603" s="280" t="s">
        <v>240</v>
      </c>
      <c r="U603" s="280" t="s">
        <v>240</v>
      </c>
      <c r="V603" s="280" t="s">
        <v>240</v>
      </c>
      <c r="W603" s="280" t="s">
        <v>240</v>
      </c>
      <c r="X603" s="280" t="s">
        <v>240</v>
      </c>
      <c r="Y603" s="280" t="s">
        <v>240</v>
      </c>
      <c r="Z603" s="280" t="s">
        <v>240</v>
      </c>
      <c r="AA603" s="280" t="s">
        <v>2044</v>
      </c>
      <c r="AB603" s="280" t="s">
        <v>2044</v>
      </c>
      <c r="AC603" s="280" t="s">
        <v>2044</v>
      </c>
      <c r="AD603" s="280" t="s">
        <v>240</v>
      </c>
      <c r="AE603" s="280" t="str">
        <f>IFERROR(VLOOKUP(A603,ورقة4!A$1:AZ$2000,51,0),"")</f>
        <v>م</v>
      </c>
      <c r="AF603" s="280" t="s">
        <v>2044</v>
      </c>
      <c r="AG603" s="280" t="s">
        <v>261</v>
      </c>
      <c r="AH603" s="280" t="s">
        <v>5190</v>
      </c>
      <c r="AI603" s="280" t="s">
        <v>240</v>
      </c>
      <c r="AJ603" s="279">
        <v>706939</v>
      </c>
      <c r="AP603" s="223"/>
      <c r="AQ603" s="224"/>
      <c r="AR603" s="224"/>
      <c r="AS603" s="224"/>
      <c r="AT603" s="224"/>
      <c r="AU603" s="227"/>
      <c r="AV603" s="224"/>
      <c r="AW603" s="224"/>
      <c r="AX603" s="224"/>
      <c r="AY603" s="224"/>
      <c r="AZ603" s="227"/>
      <c r="BA603" s="224"/>
      <c r="BB603" s="224"/>
      <c r="BC603" s="224"/>
      <c r="BD603" s="224"/>
      <c r="BE603" s="224"/>
      <c r="BF603" s="227"/>
      <c r="BG603" s="224"/>
      <c r="BH603" s="224"/>
      <c r="BI603" s="224"/>
      <c r="BJ603" s="224"/>
      <c r="BK603" s="224"/>
      <c r="BL603" s="224"/>
      <c r="BM603" s="224"/>
      <c r="BN603" s="224"/>
      <c r="BO603" s="224"/>
      <c r="BP603" s="224"/>
      <c r="BQ603" s="224"/>
      <c r="BR603" s="224"/>
      <c r="BS603" s="228"/>
      <c r="BT603" s="224"/>
      <c r="BU603" s="229"/>
      <c r="BV603" s="223"/>
      <c r="BW603" s="224"/>
      <c r="BX603" s="224"/>
      <c r="BY603" s="224"/>
      <c r="BZ603"/>
      <c r="CA603" s="229"/>
      <c r="CB603"/>
      <c r="CC603"/>
      <c r="CD603"/>
    </row>
    <row r="604" spans="1:82" ht="15" x14ac:dyDescent="0.25">
      <c r="A604" s="279">
        <v>706940</v>
      </c>
      <c r="B604" s="280" t="s">
        <v>1212</v>
      </c>
      <c r="C604" s="280" t="s">
        <v>285</v>
      </c>
      <c r="D604" s="280" t="s">
        <v>240</v>
      </c>
      <c r="E604" s="280" t="s">
        <v>240</v>
      </c>
      <c r="F604" s="282"/>
      <c r="G604" s="280" t="s">
        <v>240</v>
      </c>
      <c r="H604" s="280" t="s">
        <v>240</v>
      </c>
      <c r="I604" s="280" t="s">
        <v>261</v>
      </c>
      <c r="J604" s="280" t="s">
        <v>240</v>
      </c>
      <c r="K604" s="282"/>
      <c r="L604" s="280" t="s">
        <v>240</v>
      </c>
      <c r="M604" s="280" t="s">
        <v>240</v>
      </c>
      <c r="N604" s="280" t="s">
        <v>240</v>
      </c>
      <c r="O604" s="280" t="str">
        <f>IFERROR(VLOOKUP(A604,'[1]معالجة التسجيل'!A$2:CW$514,101,0),"")</f>
        <v/>
      </c>
      <c r="P604" s="280"/>
      <c r="Q604" s="282">
        <v>0</v>
      </c>
      <c r="R604" s="282"/>
      <c r="S604" s="280" t="s">
        <v>240</v>
      </c>
      <c r="T604" s="280" t="s">
        <v>240</v>
      </c>
      <c r="U604" s="280" t="s">
        <v>240</v>
      </c>
      <c r="V604" s="280" t="s">
        <v>240</v>
      </c>
      <c r="W604" s="280" t="s">
        <v>240</v>
      </c>
      <c r="X604" s="280" t="s">
        <v>240</v>
      </c>
      <c r="Y604" s="280" t="s">
        <v>240</v>
      </c>
      <c r="Z604" s="280" t="s">
        <v>240</v>
      </c>
      <c r="AA604" s="280" t="s">
        <v>240</v>
      </c>
      <c r="AB604" s="280" t="s">
        <v>240</v>
      </c>
      <c r="AC604" s="280" t="s">
        <v>240</v>
      </c>
      <c r="AD604" s="280" t="s">
        <v>240</v>
      </c>
      <c r="AE604" s="280" t="str">
        <f>IFERROR(VLOOKUP(A604,ورقة4!A$1:AZ$2000,51,0),"")</f>
        <v>م</v>
      </c>
      <c r="AF604" s="280" t="s">
        <v>240</v>
      </c>
      <c r="AG604" s="280" t="s">
        <v>261</v>
      </c>
      <c r="AH604" s="280" t="s">
        <v>240</v>
      </c>
      <c r="AI604" s="280" t="s">
        <v>5191</v>
      </c>
      <c r="AJ604" s="279">
        <v>706940</v>
      </c>
      <c r="AP604" s="223"/>
      <c r="AQ604" s="224"/>
      <c r="AR604" s="224"/>
      <c r="AS604" s="224"/>
      <c r="AT604" s="224"/>
      <c r="AU604" s="231"/>
      <c r="AV604" s="224"/>
      <c r="AW604" s="224"/>
      <c r="AX604" s="224"/>
      <c r="AY604" s="224"/>
      <c r="AZ604" s="223"/>
      <c r="BA604" s="224"/>
      <c r="BB604" s="224"/>
      <c r="BC604" s="224"/>
      <c r="BD604" s="224"/>
      <c r="BE604" s="224"/>
      <c r="BF604" s="227"/>
      <c r="BG604" s="224"/>
      <c r="BH604" s="224"/>
      <c r="BI604" s="224"/>
      <c r="BJ604" s="224"/>
      <c r="BK604" s="224"/>
      <c r="BL604" s="224"/>
      <c r="BM604" s="224"/>
      <c r="BN604" s="224"/>
      <c r="BO604" s="224"/>
      <c r="BP604" s="224"/>
      <c r="BQ604" s="224"/>
      <c r="BR604" s="224"/>
      <c r="BS604" s="228"/>
      <c r="BT604" s="224"/>
      <c r="BU604" s="229"/>
      <c r="BV604" s="223"/>
      <c r="BW604" s="224"/>
      <c r="BX604" s="224"/>
      <c r="BY604" s="224"/>
      <c r="BZ604"/>
      <c r="CA604" s="229"/>
      <c r="CB604"/>
      <c r="CC604"/>
      <c r="CD604"/>
    </row>
    <row r="605" spans="1:82" ht="30" x14ac:dyDescent="0.25">
      <c r="A605" s="279">
        <v>706941</v>
      </c>
      <c r="B605" s="280" t="s">
        <v>627</v>
      </c>
      <c r="C605" s="280" t="s">
        <v>82</v>
      </c>
      <c r="D605" s="280" t="s">
        <v>1751</v>
      </c>
      <c r="E605" s="280" t="s">
        <v>183</v>
      </c>
      <c r="F605" s="289">
        <v>31140</v>
      </c>
      <c r="G605" s="280" t="s">
        <v>1665</v>
      </c>
      <c r="H605" s="280" t="s">
        <v>1290</v>
      </c>
      <c r="I605" s="280" t="s">
        <v>261</v>
      </c>
      <c r="J605" s="280" t="s">
        <v>216</v>
      </c>
      <c r="K605" s="290">
        <v>2007</v>
      </c>
      <c r="L605" s="280" t="s">
        <v>227</v>
      </c>
      <c r="M605" s="280" t="s">
        <v>240</v>
      </c>
      <c r="N605" s="280" t="s">
        <v>240</v>
      </c>
      <c r="O605" s="280" t="str">
        <f>IFERROR(VLOOKUP(A605,'[1]معالجة التسجيل'!A$2:CW$514,101,0),"")</f>
        <v/>
      </c>
      <c r="P605" s="280"/>
      <c r="Q605" s="282">
        <v>0</v>
      </c>
      <c r="R605" s="282"/>
      <c r="S605" s="280" t="s">
        <v>240</v>
      </c>
      <c r="T605" s="280" t="s">
        <v>240</v>
      </c>
      <c r="U605" s="280" t="s">
        <v>240</v>
      </c>
      <c r="V605" s="280" t="s">
        <v>240</v>
      </c>
      <c r="W605" s="280" t="s">
        <v>240</v>
      </c>
      <c r="X605" s="280" t="s">
        <v>240</v>
      </c>
      <c r="Y605" s="280" t="s">
        <v>240</v>
      </c>
      <c r="Z605" s="280" t="s">
        <v>240</v>
      </c>
      <c r="AA605" s="280" t="s">
        <v>240</v>
      </c>
      <c r="AB605" s="280" t="s">
        <v>240</v>
      </c>
      <c r="AC605" s="280" t="s">
        <v>2044</v>
      </c>
      <c r="AD605" s="280" t="s">
        <v>240</v>
      </c>
      <c r="AE605" s="280" t="str">
        <f>IFERROR(VLOOKUP(A605,ورقة4!A$1:AZ$2000,51,0),"")</f>
        <v>م</v>
      </c>
      <c r="AF605" s="280" t="s">
        <v>2044</v>
      </c>
      <c r="AG605" s="280" t="s">
        <v>261</v>
      </c>
      <c r="AH605" s="280" t="s">
        <v>240</v>
      </c>
      <c r="AI605" s="280" t="s">
        <v>240</v>
      </c>
      <c r="AJ605" s="279">
        <v>706941</v>
      </c>
      <c r="AP605" s="223"/>
      <c r="AQ605" s="224"/>
      <c r="AR605" s="224"/>
      <c r="AS605" s="224"/>
      <c r="AT605" s="224"/>
      <c r="AU605" s="231"/>
      <c r="AV605" s="224"/>
      <c r="AW605" s="224"/>
      <c r="AX605" s="224"/>
      <c r="AY605" s="224"/>
      <c r="AZ605" s="223"/>
      <c r="BA605" s="224"/>
      <c r="BB605" s="219"/>
      <c r="BC605" s="219"/>
      <c r="BD605" s="224"/>
      <c r="BE605" s="224"/>
      <c r="BF605" s="227"/>
      <c r="BG605" s="223"/>
      <c r="BH605" s="224"/>
      <c r="BI605" s="224"/>
      <c r="BJ605" s="224"/>
      <c r="BK605" s="224"/>
      <c r="BL605" s="223"/>
      <c r="BM605" s="224"/>
      <c r="BN605" s="223"/>
      <c r="BO605" s="223"/>
      <c r="BP605" s="223"/>
      <c r="BQ605" s="223"/>
      <c r="BR605" s="223"/>
      <c r="BS605" s="224"/>
      <c r="BT605" s="219"/>
      <c r="BU605" s="229"/>
      <c r="BV605" s="219"/>
      <c r="BW605" s="219"/>
      <c r="BX605" s="224"/>
      <c r="BY605" s="224"/>
      <c r="BZ605" s="230"/>
      <c r="CA605" s="229"/>
      <c r="CB605" s="230"/>
      <c r="CC605" s="230"/>
      <c r="CD605" s="230"/>
    </row>
    <row r="606" spans="1:82" ht="45" x14ac:dyDescent="0.25">
      <c r="A606" s="279">
        <v>706942</v>
      </c>
      <c r="B606" s="280" t="s">
        <v>2092</v>
      </c>
      <c r="C606" s="280" t="s">
        <v>2093</v>
      </c>
      <c r="D606" s="280" t="s">
        <v>1680</v>
      </c>
      <c r="E606" s="280" t="s">
        <v>183</v>
      </c>
      <c r="F606" s="281">
        <v>29573</v>
      </c>
      <c r="G606" s="280" t="s">
        <v>1396</v>
      </c>
      <c r="H606" s="280" t="s">
        <v>1290</v>
      </c>
      <c r="I606" s="280" t="s">
        <v>262</v>
      </c>
      <c r="J606" s="280" t="s">
        <v>216</v>
      </c>
      <c r="K606" s="279">
        <v>1998</v>
      </c>
      <c r="L606" s="280" t="s">
        <v>213</v>
      </c>
      <c r="M606" s="280" t="s">
        <v>240</v>
      </c>
      <c r="N606" s="280" t="s">
        <v>240</v>
      </c>
      <c r="O606" s="280"/>
      <c r="P606" s="280"/>
      <c r="Q606" s="282">
        <v>0</v>
      </c>
      <c r="R606" s="290">
        <v>0</v>
      </c>
      <c r="S606" s="280" t="s">
        <v>4117</v>
      </c>
      <c r="T606" s="280" t="s">
        <v>4118</v>
      </c>
      <c r="U606" s="280" t="s">
        <v>2902</v>
      </c>
      <c r="V606" s="280" t="s">
        <v>3797</v>
      </c>
      <c r="W606" s="280" t="s">
        <v>240</v>
      </c>
      <c r="X606" s="280" t="s">
        <v>240</v>
      </c>
      <c r="Y606" s="280" t="s">
        <v>240</v>
      </c>
      <c r="Z606" s="280" t="s">
        <v>240</v>
      </c>
      <c r="AA606" s="280" t="s">
        <v>240</v>
      </c>
      <c r="AB606" s="280" t="s">
        <v>240</v>
      </c>
      <c r="AC606" s="280" t="s">
        <v>240</v>
      </c>
      <c r="AD606" s="280" t="s">
        <v>240</v>
      </c>
      <c r="AE606" s="280"/>
      <c r="AF606" s="280" t="s">
        <v>240</v>
      </c>
      <c r="AG606" s="280" t="s">
        <v>468</v>
      </c>
      <c r="AH606" s="280" t="s">
        <v>240</v>
      </c>
      <c r="AI606" s="280" t="s">
        <v>5194</v>
      </c>
      <c r="AJ606" s="279">
        <v>706942</v>
      </c>
      <c r="AP606" s="223"/>
      <c r="AQ606" s="224"/>
      <c r="AR606" s="224"/>
      <c r="AS606" s="224"/>
      <c r="AT606" s="224"/>
      <c r="AU606" s="227"/>
      <c r="AV606" s="224"/>
      <c r="AW606" s="224"/>
      <c r="AX606" s="224"/>
      <c r="AY606" s="224"/>
      <c r="AZ606" s="227"/>
      <c r="BA606" s="224"/>
      <c r="BB606" s="224"/>
      <c r="BC606" s="224"/>
      <c r="BD606" s="224"/>
      <c r="BE606" s="224"/>
      <c r="BF606" s="227"/>
      <c r="BG606" s="224"/>
      <c r="BH606" s="224"/>
      <c r="BI606" s="224"/>
      <c r="BJ606" s="224"/>
      <c r="BK606" s="224"/>
      <c r="BL606" s="224"/>
      <c r="BM606" s="224"/>
      <c r="BN606" s="224"/>
      <c r="BO606" s="224"/>
      <c r="BP606" s="224"/>
      <c r="BQ606" s="224"/>
      <c r="BR606" s="224"/>
      <c r="BS606" s="228"/>
      <c r="BT606" s="224"/>
      <c r="BU606" s="229"/>
      <c r="BV606" s="223"/>
      <c r="BW606" s="224"/>
      <c r="BX606" s="224"/>
      <c r="BY606" s="224"/>
      <c r="BZ606"/>
      <c r="CA606" s="229"/>
      <c r="CB606"/>
      <c r="CC606"/>
      <c r="CD606"/>
    </row>
    <row r="607" spans="1:82" ht="30" x14ac:dyDescent="0.25">
      <c r="A607" s="279">
        <v>706943</v>
      </c>
      <c r="B607" s="280" t="s">
        <v>578</v>
      </c>
      <c r="C607" s="280" t="s">
        <v>68</v>
      </c>
      <c r="D607" s="280" t="s">
        <v>1715</v>
      </c>
      <c r="E607" s="280" t="s">
        <v>184</v>
      </c>
      <c r="F607" s="289">
        <v>27626</v>
      </c>
      <c r="G607" s="280" t="s">
        <v>1716</v>
      </c>
      <c r="H607" s="280" t="s">
        <v>1290</v>
      </c>
      <c r="I607" s="280" t="s">
        <v>261</v>
      </c>
      <c r="J607" s="280" t="s">
        <v>216</v>
      </c>
      <c r="K607" s="290">
        <v>1997</v>
      </c>
      <c r="L607" s="280" t="s">
        <v>213</v>
      </c>
      <c r="M607" s="280" t="s">
        <v>240</v>
      </c>
      <c r="N607" s="280" t="s">
        <v>240</v>
      </c>
      <c r="O607" s="280" t="str">
        <f>IFERROR(VLOOKUP(A607,'[1]معالجة التسجيل'!A$2:CW$514,101,0),"")</f>
        <v/>
      </c>
      <c r="P607" s="280"/>
      <c r="Q607" s="282">
        <v>0</v>
      </c>
      <c r="R607" s="282"/>
      <c r="S607" s="280" t="s">
        <v>2708</v>
      </c>
      <c r="T607" s="280" t="s">
        <v>2709</v>
      </c>
      <c r="U607" s="280" t="s">
        <v>2710</v>
      </c>
      <c r="V607" s="280" t="s">
        <v>2609</v>
      </c>
      <c r="W607" s="280" t="s">
        <v>240</v>
      </c>
      <c r="X607" s="280" t="s">
        <v>240</v>
      </c>
      <c r="Y607" s="280" t="s">
        <v>240</v>
      </c>
      <c r="Z607" s="280" t="s">
        <v>240</v>
      </c>
      <c r="AA607" s="280" t="s">
        <v>240</v>
      </c>
      <c r="AB607" s="280" t="s">
        <v>240</v>
      </c>
      <c r="AC607" s="280" t="s">
        <v>2044</v>
      </c>
      <c r="AD607" s="280" t="s">
        <v>240</v>
      </c>
      <c r="AE607" s="280" t="str">
        <f>IFERROR(VLOOKUP(A607,ورقة4!A$1:AZ$2000,51,0),"")</f>
        <v>م</v>
      </c>
      <c r="AF607" s="280" t="s">
        <v>2044</v>
      </c>
      <c r="AG607" s="280" t="s">
        <v>261</v>
      </c>
      <c r="AH607" s="280" t="s">
        <v>5190</v>
      </c>
      <c r="AI607" s="280" t="s">
        <v>240</v>
      </c>
      <c r="AJ607" s="279">
        <v>706943</v>
      </c>
      <c r="AP607" s="223"/>
      <c r="AQ607" s="224"/>
      <c r="AR607" s="224"/>
      <c r="AS607" s="224"/>
      <c r="AT607" s="224"/>
      <c r="AU607" s="231"/>
      <c r="AV607" s="224"/>
      <c r="AW607" s="224"/>
      <c r="AX607" s="224"/>
      <c r="AY607" s="224"/>
      <c r="AZ607" s="223"/>
      <c r="BA607" s="224"/>
      <c r="BB607" s="224"/>
      <c r="BC607" s="224"/>
      <c r="BD607" s="224"/>
      <c r="BE607" s="224"/>
      <c r="BF607" s="227"/>
      <c r="BG607" s="224"/>
      <c r="BH607" s="224"/>
      <c r="BI607" s="224"/>
      <c r="BJ607" s="224"/>
      <c r="BK607" s="224"/>
      <c r="BL607" s="224"/>
      <c r="BM607" s="224"/>
      <c r="BN607" s="224"/>
      <c r="BO607" s="224"/>
      <c r="BP607" s="224"/>
      <c r="BQ607" s="224"/>
      <c r="BR607" s="224"/>
      <c r="BS607" s="228"/>
      <c r="BT607" s="224"/>
      <c r="BU607" s="229"/>
      <c r="BV607" s="223"/>
      <c r="BW607" s="224"/>
      <c r="BX607" s="224"/>
      <c r="BY607" s="224"/>
      <c r="BZ607"/>
      <c r="CA607" s="229"/>
      <c r="CB607"/>
      <c r="CC607"/>
      <c r="CD607"/>
    </row>
    <row r="608" spans="1:82" ht="30" x14ac:dyDescent="0.25">
      <c r="A608" s="279">
        <v>706944</v>
      </c>
      <c r="B608" s="280" t="s">
        <v>1213</v>
      </c>
      <c r="C608" s="280" t="s">
        <v>77</v>
      </c>
      <c r="D608" s="280" t="s">
        <v>1289</v>
      </c>
      <c r="E608" s="280" t="s">
        <v>240</v>
      </c>
      <c r="F608" s="288"/>
      <c r="G608" s="280" t="s">
        <v>240</v>
      </c>
      <c r="H608" s="280" t="s">
        <v>240</v>
      </c>
      <c r="I608" s="280" t="s">
        <v>261</v>
      </c>
      <c r="J608" s="280" t="s">
        <v>240</v>
      </c>
      <c r="K608" s="288"/>
      <c r="L608" s="280" t="s">
        <v>240</v>
      </c>
      <c r="M608" s="280" t="s">
        <v>240</v>
      </c>
      <c r="N608" s="280" t="s">
        <v>240</v>
      </c>
      <c r="O608" s="280" t="str">
        <f>IFERROR(VLOOKUP(A608,'[1]معالجة التسجيل'!A$2:CW$514,101,0),"")</f>
        <v/>
      </c>
      <c r="P608" s="280"/>
      <c r="Q608" s="282">
        <v>0</v>
      </c>
      <c r="R608" s="282"/>
      <c r="S608" s="280" t="s">
        <v>240</v>
      </c>
      <c r="T608" s="280" t="s">
        <v>240</v>
      </c>
      <c r="U608" s="280" t="s">
        <v>240</v>
      </c>
      <c r="V608" s="280" t="s">
        <v>240</v>
      </c>
      <c r="W608" s="280" t="s">
        <v>240</v>
      </c>
      <c r="X608" s="280" t="s">
        <v>240</v>
      </c>
      <c r="Y608" s="280" t="s">
        <v>240</v>
      </c>
      <c r="Z608" s="280" t="s">
        <v>240</v>
      </c>
      <c r="AA608" s="280" t="s">
        <v>2044</v>
      </c>
      <c r="AB608" s="280" t="s">
        <v>2044</v>
      </c>
      <c r="AC608" s="280" t="s">
        <v>2044</v>
      </c>
      <c r="AD608" s="280" t="s">
        <v>240</v>
      </c>
      <c r="AE608" s="280" t="str">
        <f>IFERROR(VLOOKUP(A608,ورقة4!A$1:AZ$2000,51,0),"")</f>
        <v>م</v>
      </c>
      <c r="AF608" s="280" t="s">
        <v>2044</v>
      </c>
      <c r="AG608" s="280" t="s">
        <v>261</v>
      </c>
      <c r="AH608" s="280" t="s">
        <v>5190</v>
      </c>
      <c r="AI608" s="280" t="s">
        <v>240</v>
      </c>
      <c r="AJ608" s="279">
        <v>706944</v>
      </c>
      <c r="AP608" s="223"/>
      <c r="AQ608" s="224"/>
      <c r="AR608" s="224"/>
      <c r="AS608" s="224"/>
      <c r="AT608" s="224"/>
      <c r="AU608" s="227"/>
      <c r="AV608" s="224"/>
      <c r="AW608" s="224"/>
      <c r="AX608" s="224"/>
      <c r="AY608" s="224"/>
      <c r="AZ608" s="227"/>
      <c r="BA608" s="224"/>
      <c r="BB608" s="224"/>
      <c r="BC608" s="224"/>
      <c r="BD608" s="224"/>
      <c r="BE608" s="224"/>
      <c r="BF608" s="227"/>
      <c r="BG608" s="224"/>
      <c r="BH608" s="224"/>
      <c r="BI608" s="224"/>
      <c r="BJ608" s="224"/>
      <c r="BK608" s="224"/>
      <c r="BL608" s="224"/>
      <c r="BM608" s="224"/>
      <c r="BN608" s="224"/>
      <c r="BO608" s="224"/>
      <c r="BP608" s="224"/>
      <c r="BQ608" s="224"/>
      <c r="BR608" s="224"/>
      <c r="BS608" s="228"/>
      <c r="BT608" s="224"/>
      <c r="BU608" s="229"/>
      <c r="BV608" s="223"/>
      <c r="BW608" s="224"/>
      <c r="BX608" s="224"/>
      <c r="BY608" s="224"/>
      <c r="BZ608"/>
      <c r="CA608" s="229"/>
      <c r="CB608"/>
      <c r="CC608"/>
      <c r="CD608"/>
    </row>
    <row r="609" spans="1:82" ht="45" x14ac:dyDescent="0.25">
      <c r="A609" s="279">
        <v>706945</v>
      </c>
      <c r="B609" s="280" t="s">
        <v>1214</v>
      </c>
      <c r="C609" s="280" t="s">
        <v>171</v>
      </c>
      <c r="D609" s="280" t="s">
        <v>1666</v>
      </c>
      <c r="E609" s="280" t="s">
        <v>183</v>
      </c>
      <c r="F609" s="289">
        <v>24679</v>
      </c>
      <c r="G609" s="280" t="s">
        <v>1377</v>
      </c>
      <c r="H609" s="280" t="s">
        <v>1290</v>
      </c>
      <c r="I609" s="280" t="s">
        <v>262</v>
      </c>
      <c r="J609" s="280" t="s">
        <v>214</v>
      </c>
      <c r="K609" s="290">
        <v>1985</v>
      </c>
      <c r="L609" s="280" t="s">
        <v>213</v>
      </c>
      <c r="M609" s="280" t="s">
        <v>240</v>
      </c>
      <c r="N609" s="280" t="s">
        <v>240</v>
      </c>
      <c r="O609" s="280"/>
      <c r="P609" s="280"/>
      <c r="Q609" s="282">
        <v>0</v>
      </c>
      <c r="R609" s="290">
        <v>0</v>
      </c>
      <c r="S609" s="280" t="s">
        <v>4119</v>
      </c>
      <c r="T609" s="280" t="s">
        <v>4120</v>
      </c>
      <c r="U609" s="280" t="s">
        <v>4121</v>
      </c>
      <c r="V609" s="280" t="s">
        <v>3517</v>
      </c>
      <c r="W609" s="280" t="s">
        <v>240</v>
      </c>
      <c r="X609" s="280" t="s">
        <v>240</v>
      </c>
      <c r="Y609" s="280" t="s">
        <v>240</v>
      </c>
      <c r="Z609" s="280" t="s">
        <v>240</v>
      </c>
      <c r="AA609" s="280" t="s">
        <v>240</v>
      </c>
      <c r="AB609" s="280" t="s">
        <v>240</v>
      </c>
      <c r="AC609" s="280" t="s">
        <v>240</v>
      </c>
      <c r="AD609" s="280" t="s">
        <v>240</v>
      </c>
      <c r="AE609" s="280"/>
      <c r="AF609" s="280" t="s">
        <v>240</v>
      </c>
      <c r="AG609" s="280" t="s">
        <v>468</v>
      </c>
      <c r="AH609" s="280" t="s">
        <v>240</v>
      </c>
      <c r="AI609" s="280" t="s">
        <v>5194</v>
      </c>
      <c r="AJ609" s="279">
        <v>706945</v>
      </c>
      <c r="AP609" s="223"/>
      <c r="AQ609" s="224"/>
      <c r="AR609" s="224"/>
      <c r="AS609" s="224"/>
      <c r="AT609" s="224"/>
      <c r="AU609" s="232"/>
      <c r="AV609" s="224"/>
      <c r="AW609" s="224"/>
      <c r="AX609" s="224"/>
      <c r="AY609" s="224"/>
      <c r="AZ609" s="232"/>
      <c r="BA609" s="224"/>
      <c r="BB609" s="224"/>
      <c r="BC609" s="224"/>
      <c r="BD609" s="224"/>
      <c r="BE609" s="224"/>
      <c r="BF609" s="227"/>
      <c r="BG609" s="224"/>
      <c r="BH609" s="224"/>
      <c r="BI609" s="224"/>
      <c r="BJ609" s="224"/>
      <c r="BK609" s="224"/>
      <c r="BL609" s="224"/>
      <c r="BM609" s="224"/>
      <c r="BN609" s="224"/>
      <c r="BO609" s="224"/>
      <c r="BP609" s="224"/>
      <c r="BQ609" s="224"/>
      <c r="BR609" s="224"/>
      <c r="BS609" s="228"/>
      <c r="BT609" s="224"/>
      <c r="BU609" s="229"/>
      <c r="BV609" s="223"/>
      <c r="BW609" s="224"/>
      <c r="BX609" s="224"/>
      <c r="BY609" s="224"/>
      <c r="BZ609"/>
      <c r="CA609" s="229"/>
      <c r="CB609"/>
      <c r="CC609"/>
      <c r="CD609"/>
    </row>
    <row r="610" spans="1:82" ht="30" x14ac:dyDescent="0.25">
      <c r="A610" s="279">
        <v>706946</v>
      </c>
      <c r="B610" s="280" t="s">
        <v>611</v>
      </c>
      <c r="C610" s="280" t="s">
        <v>362</v>
      </c>
      <c r="D610" s="280" t="s">
        <v>1912</v>
      </c>
      <c r="E610" s="280" t="s">
        <v>240</v>
      </c>
      <c r="F610" s="282"/>
      <c r="G610" s="280" t="s">
        <v>240</v>
      </c>
      <c r="H610" s="280" t="s">
        <v>240</v>
      </c>
      <c r="I610" s="280" t="s">
        <v>261</v>
      </c>
      <c r="J610" s="280" t="s">
        <v>240</v>
      </c>
      <c r="K610" s="282"/>
      <c r="L610" s="280" t="s">
        <v>240</v>
      </c>
      <c r="M610" s="280" t="s">
        <v>240</v>
      </c>
      <c r="N610" s="280" t="s">
        <v>240</v>
      </c>
      <c r="O610" s="280" t="str">
        <f>IFERROR(VLOOKUP(A610,'[1]معالجة التسجيل'!A$2:CW$514,101,0),"")</f>
        <v/>
      </c>
      <c r="P610" s="280"/>
      <c r="Q610" s="282">
        <v>0</v>
      </c>
      <c r="R610" s="282"/>
      <c r="S610" s="280" t="s">
        <v>240</v>
      </c>
      <c r="T610" s="280" t="s">
        <v>240</v>
      </c>
      <c r="U610" s="280" t="s">
        <v>240</v>
      </c>
      <c r="V610" s="280" t="s">
        <v>240</v>
      </c>
      <c r="W610" s="280" t="s">
        <v>240</v>
      </c>
      <c r="X610" s="280" t="s">
        <v>240</v>
      </c>
      <c r="Y610" s="280" t="s">
        <v>240</v>
      </c>
      <c r="Z610" s="280" t="s">
        <v>240</v>
      </c>
      <c r="AA610" s="280" t="s">
        <v>2044</v>
      </c>
      <c r="AB610" s="280" t="s">
        <v>2044</v>
      </c>
      <c r="AC610" s="280" t="s">
        <v>2044</v>
      </c>
      <c r="AD610" s="280" t="s">
        <v>240</v>
      </c>
      <c r="AE610" s="280" t="str">
        <f>IFERROR(VLOOKUP(A610,ورقة4!A$1:AZ$2000,51,0),"")</f>
        <v>م</v>
      </c>
      <c r="AF610" s="280" t="s">
        <v>2044</v>
      </c>
      <c r="AG610" s="280" t="s">
        <v>261</v>
      </c>
      <c r="AH610" s="280" t="s">
        <v>5190</v>
      </c>
      <c r="AI610" s="280" t="s">
        <v>240</v>
      </c>
      <c r="AJ610" s="279">
        <v>706946</v>
      </c>
      <c r="AP610" s="223"/>
      <c r="AQ610" s="224"/>
      <c r="AR610" s="224"/>
      <c r="AS610" s="224"/>
      <c r="AT610" s="224"/>
      <c r="AU610" s="227"/>
      <c r="AV610" s="224"/>
      <c r="AW610" s="224"/>
      <c r="AX610" s="224"/>
      <c r="AY610" s="224"/>
      <c r="AZ610" s="227"/>
      <c r="BA610" s="224"/>
      <c r="BB610" s="224"/>
      <c r="BC610" s="224"/>
      <c r="BD610" s="224"/>
      <c r="BE610" s="224"/>
      <c r="BF610" s="227"/>
      <c r="BG610" s="224"/>
      <c r="BH610" s="224"/>
      <c r="BI610" s="224"/>
      <c r="BJ610" s="224"/>
      <c r="BK610" s="224"/>
      <c r="BL610" s="224"/>
      <c r="BM610" s="224"/>
      <c r="BN610" s="224"/>
      <c r="BO610" s="224"/>
      <c r="BP610" s="224"/>
      <c r="BQ610" s="224"/>
      <c r="BR610" s="224"/>
      <c r="BS610" s="228"/>
      <c r="BT610" s="224"/>
      <c r="BU610" s="229"/>
      <c r="BV610" s="223"/>
      <c r="BW610" s="224"/>
      <c r="BX610" s="224"/>
      <c r="BY610" s="224"/>
      <c r="BZ610"/>
      <c r="CA610" s="229"/>
      <c r="CB610"/>
      <c r="CC610"/>
      <c r="CD610"/>
    </row>
    <row r="611" spans="1:82" ht="30" x14ac:dyDescent="0.25">
      <c r="A611" s="279">
        <v>706947</v>
      </c>
      <c r="B611" s="280" t="s">
        <v>700</v>
      </c>
      <c r="C611" s="280" t="s">
        <v>65</v>
      </c>
      <c r="D611" s="280" t="s">
        <v>1481</v>
      </c>
      <c r="E611" s="280" t="s">
        <v>183</v>
      </c>
      <c r="F611" s="281">
        <v>30034</v>
      </c>
      <c r="G611" s="280" t="s">
        <v>2394</v>
      </c>
      <c r="H611" s="280" t="s">
        <v>1318</v>
      </c>
      <c r="I611" s="280" t="s">
        <v>261</v>
      </c>
      <c r="J611" s="280" t="s">
        <v>214</v>
      </c>
      <c r="K611" s="279">
        <v>2001</v>
      </c>
      <c r="L611" s="280" t="s">
        <v>213</v>
      </c>
      <c r="M611" s="280" t="s">
        <v>240</v>
      </c>
      <c r="N611" s="280" t="s">
        <v>240</v>
      </c>
      <c r="O611" s="280" t="str">
        <f>IFERROR(VLOOKUP(A611,'[1]معالجة التسجيل'!A$2:CW$514,101,0),"")</f>
        <v/>
      </c>
      <c r="P611" s="280"/>
      <c r="Q611" s="282">
        <v>0</v>
      </c>
      <c r="R611" s="282"/>
      <c r="S611" s="280" t="s">
        <v>3212</v>
      </c>
      <c r="T611" s="280" t="s">
        <v>2569</v>
      </c>
      <c r="U611" s="280" t="s">
        <v>2633</v>
      </c>
      <c r="V611" s="280" t="s">
        <v>3066</v>
      </c>
      <c r="W611" s="280" t="s">
        <v>240</v>
      </c>
      <c r="X611" s="280" t="s">
        <v>240</v>
      </c>
      <c r="Y611" s="280" t="s">
        <v>240</v>
      </c>
      <c r="Z611" s="280" t="s">
        <v>240</v>
      </c>
      <c r="AA611" s="280" t="s">
        <v>240</v>
      </c>
      <c r="AB611" s="280" t="s">
        <v>240</v>
      </c>
      <c r="AC611" s="280" t="s">
        <v>240</v>
      </c>
      <c r="AD611" s="280" t="s">
        <v>240</v>
      </c>
      <c r="AE611" s="280" t="str">
        <f>IFERROR(VLOOKUP(A611,ورقة4!A$1:AZ$2000,51,0),"")</f>
        <v>م</v>
      </c>
      <c r="AF611" s="280" t="s">
        <v>2044</v>
      </c>
      <c r="AG611" s="280" t="s">
        <v>261</v>
      </c>
      <c r="AH611" s="280" t="s">
        <v>5190</v>
      </c>
      <c r="AI611" s="280" t="s">
        <v>240</v>
      </c>
      <c r="AJ611" s="279">
        <v>706947</v>
      </c>
      <c r="AP611" s="223"/>
      <c r="AQ611" s="224"/>
      <c r="AR611" s="224"/>
      <c r="AS611" s="224"/>
      <c r="AT611" s="224"/>
      <c r="AU611" s="227"/>
      <c r="AV611" s="224"/>
      <c r="AW611" s="224"/>
      <c r="AX611" s="224"/>
      <c r="AY611" s="224"/>
      <c r="AZ611" s="227"/>
      <c r="BA611" s="224"/>
      <c r="BB611" s="224"/>
      <c r="BC611" s="224"/>
      <c r="BD611" s="224"/>
      <c r="BE611" s="224"/>
      <c r="BF611" s="227"/>
      <c r="BG611" s="224"/>
      <c r="BH611" s="224"/>
      <c r="BI611" s="224"/>
      <c r="BJ611" s="224"/>
      <c r="BK611" s="224"/>
      <c r="BL611" s="224"/>
      <c r="BM611" s="224"/>
      <c r="BN611" s="224"/>
      <c r="BO611" s="224"/>
      <c r="BP611" s="224"/>
      <c r="BQ611" s="224"/>
      <c r="BR611" s="224"/>
      <c r="BS611" s="228"/>
      <c r="BT611" s="224"/>
      <c r="BU611" s="229"/>
      <c r="BV611" s="223"/>
      <c r="BW611" s="224"/>
      <c r="BX611" s="224"/>
      <c r="BY611" s="224"/>
      <c r="BZ611"/>
      <c r="CA611" s="229"/>
      <c r="CB611"/>
      <c r="CC611"/>
      <c r="CD611"/>
    </row>
    <row r="612" spans="1:82" ht="30" x14ac:dyDescent="0.25">
      <c r="A612" s="279">
        <v>706948</v>
      </c>
      <c r="B612" s="280" t="s">
        <v>1215</v>
      </c>
      <c r="C612" s="280" t="s">
        <v>65</v>
      </c>
      <c r="D612" s="280" t="s">
        <v>1913</v>
      </c>
      <c r="E612" s="280" t="s">
        <v>240</v>
      </c>
      <c r="F612" s="282"/>
      <c r="G612" s="280" t="s">
        <v>240</v>
      </c>
      <c r="H612" s="280" t="s">
        <v>240</v>
      </c>
      <c r="I612" s="280" t="s">
        <v>261</v>
      </c>
      <c r="J612" s="280" t="s">
        <v>240</v>
      </c>
      <c r="K612" s="282"/>
      <c r="L612" s="280" t="s">
        <v>240</v>
      </c>
      <c r="M612" s="280" t="s">
        <v>240</v>
      </c>
      <c r="N612" s="280" t="s">
        <v>240</v>
      </c>
      <c r="O612" s="280" t="str">
        <f>IFERROR(VLOOKUP(A612,'[1]معالجة التسجيل'!A$2:CW$514,101,0),"")</f>
        <v/>
      </c>
      <c r="P612" s="280"/>
      <c r="Q612" s="282">
        <v>0</v>
      </c>
      <c r="R612" s="282"/>
      <c r="S612" s="280" t="s">
        <v>240</v>
      </c>
      <c r="T612" s="280" t="s">
        <v>240</v>
      </c>
      <c r="U612" s="280" t="s">
        <v>240</v>
      </c>
      <c r="V612" s="280" t="s">
        <v>240</v>
      </c>
      <c r="W612" s="280" t="s">
        <v>240</v>
      </c>
      <c r="X612" s="280" t="s">
        <v>240</v>
      </c>
      <c r="Y612" s="280" t="s">
        <v>240</v>
      </c>
      <c r="Z612" s="280" t="s">
        <v>240</v>
      </c>
      <c r="AA612" s="280" t="s">
        <v>2044</v>
      </c>
      <c r="AB612" s="280" t="s">
        <v>2044</v>
      </c>
      <c r="AC612" s="280" t="s">
        <v>2044</v>
      </c>
      <c r="AD612" s="280" t="s">
        <v>240</v>
      </c>
      <c r="AE612" s="280" t="str">
        <f>IFERROR(VLOOKUP(A612,ورقة4!A$1:AZ$2000,51,0),"")</f>
        <v>م</v>
      </c>
      <c r="AF612" s="280" t="s">
        <v>2044</v>
      </c>
      <c r="AG612" s="280" t="s">
        <v>261</v>
      </c>
      <c r="AH612" s="280" t="s">
        <v>5190</v>
      </c>
      <c r="AI612" s="280" t="s">
        <v>240</v>
      </c>
      <c r="AJ612" s="279">
        <v>706948</v>
      </c>
      <c r="AP612" s="223"/>
      <c r="AQ612" s="224"/>
      <c r="AR612" s="224"/>
      <c r="AS612" s="224"/>
      <c r="AT612" s="224"/>
      <c r="AU612" s="225"/>
      <c r="AV612" s="224"/>
      <c r="AW612" s="224"/>
      <c r="AX612" s="224"/>
      <c r="AY612" s="224"/>
      <c r="AZ612" s="226"/>
      <c r="BA612" s="224"/>
      <c r="BB612" s="224"/>
      <c r="BC612" s="224"/>
      <c r="BD612" s="224"/>
      <c r="BE612" s="224"/>
      <c r="BF612" s="227"/>
      <c r="BG612" s="224"/>
      <c r="BH612" s="224"/>
      <c r="BI612" s="224"/>
      <c r="BJ612" s="224"/>
      <c r="BK612" s="224"/>
      <c r="BL612" s="224"/>
      <c r="BM612" s="224"/>
      <c r="BN612" s="224"/>
      <c r="BO612" s="224"/>
      <c r="BP612" s="224"/>
      <c r="BQ612" s="224"/>
      <c r="BR612" s="224"/>
      <c r="BS612" s="228"/>
      <c r="BT612" s="224"/>
      <c r="BU612" s="229"/>
      <c r="BV612" s="223"/>
      <c r="BW612" s="224"/>
      <c r="BX612" s="224"/>
      <c r="BY612" s="224"/>
      <c r="BZ612"/>
      <c r="CA612" s="229"/>
      <c r="CB612"/>
      <c r="CC612"/>
      <c r="CD612"/>
    </row>
    <row r="613" spans="1:82" ht="30" x14ac:dyDescent="0.25">
      <c r="A613" s="279">
        <v>706949</v>
      </c>
      <c r="B613" s="280" t="s">
        <v>801</v>
      </c>
      <c r="C613" s="280" t="s">
        <v>369</v>
      </c>
      <c r="D613" s="280" t="s">
        <v>240</v>
      </c>
      <c r="E613" s="280" t="s">
        <v>240</v>
      </c>
      <c r="F613" s="282"/>
      <c r="G613" s="280" t="s">
        <v>240</v>
      </c>
      <c r="H613" s="280" t="s">
        <v>240</v>
      </c>
      <c r="I613" s="280" t="s">
        <v>261</v>
      </c>
      <c r="J613" s="280" t="s">
        <v>240</v>
      </c>
      <c r="K613" s="282"/>
      <c r="L613" s="280" t="s">
        <v>240</v>
      </c>
      <c r="M613" s="280" t="s">
        <v>240</v>
      </c>
      <c r="N613" s="280" t="s">
        <v>240</v>
      </c>
      <c r="O613" s="280" t="str">
        <f>IFERROR(VLOOKUP(A613,'[1]معالجة التسجيل'!A$2:CW$514,101,0),"")</f>
        <v/>
      </c>
      <c r="P613" s="280"/>
      <c r="Q613" s="282">
        <v>0</v>
      </c>
      <c r="R613" s="282"/>
      <c r="S613" s="280" t="s">
        <v>240</v>
      </c>
      <c r="T613" s="280" t="s">
        <v>240</v>
      </c>
      <c r="U613" s="280" t="s">
        <v>240</v>
      </c>
      <c r="V613" s="280" t="s">
        <v>240</v>
      </c>
      <c r="W613" s="280" t="s">
        <v>240</v>
      </c>
      <c r="X613" s="280" t="s">
        <v>240</v>
      </c>
      <c r="Y613" s="280" t="s">
        <v>240</v>
      </c>
      <c r="Z613" s="280" t="s">
        <v>240</v>
      </c>
      <c r="AA613" s="280" t="s">
        <v>2044</v>
      </c>
      <c r="AB613" s="280" t="s">
        <v>2044</v>
      </c>
      <c r="AC613" s="280" t="s">
        <v>2044</v>
      </c>
      <c r="AD613" s="280" t="s">
        <v>240</v>
      </c>
      <c r="AE613" s="280" t="str">
        <f>IFERROR(VLOOKUP(A613,ورقة4!A$1:AZ$2000,51,0),"")</f>
        <v>م</v>
      </c>
      <c r="AF613" s="280" t="s">
        <v>2044</v>
      </c>
      <c r="AG613" s="280" t="s">
        <v>261</v>
      </c>
      <c r="AH613" s="280" t="s">
        <v>5190</v>
      </c>
      <c r="AI613" s="280" t="s">
        <v>240</v>
      </c>
      <c r="AJ613" s="279">
        <v>706949</v>
      </c>
      <c r="AP613" s="223"/>
      <c r="AQ613" s="224"/>
      <c r="AR613" s="224"/>
      <c r="AS613" s="224"/>
      <c r="AT613" s="224"/>
      <c r="AU613" s="232"/>
      <c r="AV613" s="224"/>
      <c r="AW613" s="224"/>
      <c r="AX613" s="224"/>
      <c r="AY613" s="224"/>
      <c r="AZ613" s="232"/>
      <c r="BA613" s="224"/>
      <c r="BB613" s="224"/>
      <c r="BC613" s="224"/>
      <c r="BD613" s="224"/>
      <c r="BE613" s="224"/>
      <c r="BF613" s="227"/>
      <c r="BG613" s="224"/>
      <c r="BH613" s="224"/>
      <c r="BI613" s="224"/>
      <c r="BJ613" s="224"/>
      <c r="BK613" s="224"/>
      <c r="BL613" s="224"/>
      <c r="BM613" s="224"/>
      <c r="BN613" s="224"/>
      <c r="BO613" s="224"/>
      <c r="BP613" s="224"/>
      <c r="BQ613" s="224"/>
      <c r="BR613" s="224"/>
      <c r="BS613" s="228"/>
      <c r="BT613" s="224"/>
      <c r="BU613" s="229"/>
      <c r="BV613" s="223"/>
      <c r="BW613" s="224"/>
      <c r="BX613" s="224"/>
      <c r="BY613" s="224"/>
      <c r="BZ613"/>
      <c r="CA613" s="229"/>
      <c r="CB613"/>
      <c r="CC613"/>
      <c r="CD613"/>
    </row>
    <row r="614" spans="1:82" ht="30" x14ac:dyDescent="0.25">
      <c r="A614" s="279">
        <v>706950</v>
      </c>
      <c r="B614" s="280" t="s">
        <v>665</v>
      </c>
      <c r="C614" s="280" t="s">
        <v>65</v>
      </c>
      <c r="D614" s="280" t="s">
        <v>240</v>
      </c>
      <c r="E614" s="280" t="s">
        <v>240</v>
      </c>
      <c r="F614" s="288"/>
      <c r="G614" s="280" t="s">
        <v>240</v>
      </c>
      <c r="H614" s="280" t="s">
        <v>240</v>
      </c>
      <c r="I614" s="280" t="s">
        <v>467</v>
      </c>
      <c r="J614" s="280" t="s">
        <v>240</v>
      </c>
      <c r="K614" s="288"/>
      <c r="L614" s="280" t="s">
        <v>240</v>
      </c>
      <c r="M614" s="280" t="s">
        <v>240</v>
      </c>
      <c r="N614" s="280" t="s">
        <v>240</v>
      </c>
      <c r="O614" s="280"/>
      <c r="P614" s="280"/>
      <c r="Q614" s="282">
        <v>0</v>
      </c>
      <c r="R614" s="282"/>
      <c r="S614" s="280" t="s">
        <v>240</v>
      </c>
      <c r="T614" s="280" t="s">
        <v>240</v>
      </c>
      <c r="U614" s="280" t="s">
        <v>240</v>
      </c>
      <c r="V614" s="280" t="s">
        <v>240</v>
      </c>
      <c r="W614" s="280" t="s">
        <v>240</v>
      </c>
      <c r="X614" s="280" t="s">
        <v>240</v>
      </c>
      <c r="Y614" s="280" t="s">
        <v>240</v>
      </c>
      <c r="Z614" s="280" t="s">
        <v>240</v>
      </c>
      <c r="AA614" s="280" t="s">
        <v>240</v>
      </c>
      <c r="AB614" s="280" t="s">
        <v>240</v>
      </c>
      <c r="AC614" s="280" t="s">
        <v>240</v>
      </c>
      <c r="AD614" s="280" t="s">
        <v>240</v>
      </c>
      <c r="AE614" s="280"/>
      <c r="AF614" s="280" t="s">
        <v>240</v>
      </c>
      <c r="AG614" s="280" t="s">
        <v>262</v>
      </c>
      <c r="AH614" s="280" t="s">
        <v>240</v>
      </c>
      <c r="AI614" s="280" t="s">
        <v>240</v>
      </c>
      <c r="AJ614" s="279">
        <v>706950</v>
      </c>
      <c r="AP614" s="223"/>
      <c r="AQ614" s="224"/>
      <c r="AR614" s="224"/>
      <c r="AS614" s="224"/>
      <c r="AT614" s="224"/>
      <c r="AU614" s="225"/>
      <c r="AV614" s="224"/>
      <c r="AW614" s="224"/>
      <c r="AX614" s="224"/>
      <c r="AY614" s="224"/>
      <c r="AZ614" s="226"/>
      <c r="BA614" s="224"/>
      <c r="BB614" s="219"/>
      <c r="BC614" s="219"/>
      <c r="BD614" s="224"/>
      <c r="BE614" s="224"/>
      <c r="BF614" s="227"/>
      <c r="BG614" s="223"/>
      <c r="BH614" s="224"/>
      <c r="BI614" s="224"/>
      <c r="BJ614" s="224"/>
      <c r="BK614" s="224"/>
      <c r="BL614" s="223"/>
      <c r="BM614" s="224"/>
      <c r="BN614" s="223"/>
      <c r="BO614" s="223"/>
      <c r="BP614" s="223"/>
      <c r="BQ614" s="223"/>
      <c r="BR614" s="223"/>
      <c r="BS614" s="224"/>
      <c r="BT614" s="219"/>
      <c r="BU614" s="229"/>
      <c r="BV614" s="219"/>
      <c r="BW614" s="219"/>
      <c r="BX614" s="224"/>
      <c r="BY614" s="224"/>
      <c r="BZ614" s="230"/>
      <c r="CA614" s="229"/>
      <c r="CB614" s="230"/>
      <c r="CC614" s="230"/>
      <c r="CD614" s="230"/>
    </row>
    <row r="615" spans="1:82" ht="15" x14ac:dyDescent="0.25">
      <c r="A615" s="279">
        <v>706951</v>
      </c>
      <c r="B615" s="280" t="s">
        <v>442</v>
      </c>
      <c r="C615" s="280" t="s">
        <v>311</v>
      </c>
      <c r="D615" s="280" t="s">
        <v>1914</v>
      </c>
      <c r="E615" s="280" t="s">
        <v>240</v>
      </c>
      <c r="F615" s="282"/>
      <c r="G615" s="280" t="s">
        <v>240</v>
      </c>
      <c r="H615" s="280" t="s">
        <v>240</v>
      </c>
      <c r="I615" s="280" t="s">
        <v>261</v>
      </c>
      <c r="J615" s="280" t="s">
        <v>240</v>
      </c>
      <c r="K615" s="282"/>
      <c r="L615" s="280" t="s">
        <v>240</v>
      </c>
      <c r="M615" s="280" t="s">
        <v>240</v>
      </c>
      <c r="N615" s="280" t="s">
        <v>240</v>
      </c>
      <c r="O615" s="280" t="str">
        <f>IFERROR(VLOOKUP(A615,'[1]معالجة التسجيل'!A$2:CW$514,101,0),"")</f>
        <v/>
      </c>
      <c r="P615" s="280"/>
      <c r="Q615" s="282">
        <v>0</v>
      </c>
      <c r="R615" s="282"/>
      <c r="S615" s="280" t="s">
        <v>240</v>
      </c>
      <c r="T615" s="280" t="s">
        <v>240</v>
      </c>
      <c r="U615" s="280" t="s">
        <v>240</v>
      </c>
      <c r="V615" s="280" t="s">
        <v>240</v>
      </c>
      <c r="W615" s="280" t="s">
        <v>240</v>
      </c>
      <c r="X615" s="280" t="s">
        <v>240</v>
      </c>
      <c r="Y615" s="280" t="s">
        <v>240</v>
      </c>
      <c r="Z615" s="280" t="s">
        <v>240</v>
      </c>
      <c r="AA615" s="280" t="s">
        <v>2044</v>
      </c>
      <c r="AB615" s="280" t="s">
        <v>2044</v>
      </c>
      <c r="AC615" s="280" t="s">
        <v>2044</v>
      </c>
      <c r="AD615" s="280" t="s">
        <v>240</v>
      </c>
      <c r="AE615" s="280" t="str">
        <f>IFERROR(VLOOKUP(A615,ورقة4!A$1:AZ$2000,51,0),"")</f>
        <v>م</v>
      </c>
      <c r="AF615" s="280" t="s">
        <v>2044</v>
      </c>
      <c r="AG615" s="280" t="s">
        <v>261</v>
      </c>
      <c r="AH615" s="280" t="s">
        <v>5190</v>
      </c>
      <c r="AI615" s="280" t="s">
        <v>240</v>
      </c>
      <c r="AJ615" s="279">
        <v>706951</v>
      </c>
      <c r="AP615" s="223"/>
      <c r="AQ615" s="224"/>
      <c r="AR615" s="224"/>
      <c r="AS615" s="224"/>
      <c r="AT615" s="224"/>
      <c r="AU615" s="227"/>
      <c r="AV615" s="224"/>
      <c r="AW615" s="224"/>
      <c r="AX615" s="224"/>
      <c r="AY615" s="224"/>
      <c r="AZ615" s="227"/>
      <c r="BA615" s="224"/>
      <c r="BB615" s="224"/>
      <c r="BC615" s="224"/>
      <c r="BD615" s="224"/>
      <c r="BE615" s="224"/>
      <c r="BF615" s="227"/>
      <c r="BG615" s="224"/>
      <c r="BH615" s="224"/>
      <c r="BI615" s="224"/>
      <c r="BJ615" s="224"/>
      <c r="BK615" s="224"/>
      <c r="BL615" s="224"/>
      <c r="BM615" s="224"/>
      <c r="BN615" s="224"/>
      <c r="BO615" s="224"/>
      <c r="BP615" s="224"/>
      <c r="BQ615" s="224"/>
      <c r="BR615" s="224"/>
      <c r="BS615" s="228"/>
      <c r="BT615" s="224"/>
      <c r="BU615" s="229"/>
      <c r="BV615" s="223"/>
      <c r="BW615" s="224"/>
      <c r="BX615" s="224"/>
      <c r="BY615" s="224"/>
      <c r="BZ615"/>
      <c r="CA615" s="229"/>
      <c r="CB615"/>
      <c r="CC615"/>
      <c r="CD615"/>
    </row>
    <row r="616" spans="1:82" ht="15" x14ac:dyDescent="0.25">
      <c r="A616" s="279">
        <v>706952</v>
      </c>
      <c r="B616" s="280" t="s">
        <v>802</v>
      </c>
      <c r="C616" s="280" t="s">
        <v>100</v>
      </c>
      <c r="D616" s="280" t="s">
        <v>240</v>
      </c>
      <c r="E616" s="280" t="s">
        <v>240</v>
      </c>
      <c r="F616" s="282"/>
      <c r="G616" s="280" t="s">
        <v>240</v>
      </c>
      <c r="H616" s="280" t="s">
        <v>240</v>
      </c>
      <c r="I616" s="280" t="s">
        <v>261</v>
      </c>
      <c r="J616" s="280" t="s">
        <v>240</v>
      </c>
      <c r="K616" s="282"/>
      <c r="L616" s="280" t="s">
        <v>240</v>
      </c>
      <c r="M616" s="280" t="s">
        <v>240</v>
      </c>
      <c r="N616" s="280" t="s">
        <v>240</v>
      </c>
      <c r="O616" s="280" t="str">
        <f>IFERROR(VLOOKUP(A616,'[1]معالجة التسجيل'!A$2:CW$514,101,0),"")</f>
        <v/>
      </c>
      <c r="P616" s="280"/>
      <c r="Q616" s="282">
        <v>0</v>
      </c>
      <c r="R616" s="282"/>
      <c r="S616" s="280" t="s">
        <v>240</v>
      </c>
      <c r="T616" s="280" t="s">
        <v>240</v>
      </c>
      <c r="U616" s="280" t="s">
        <v>240</v>
      </c>
      <c r="V616" s="280" t="s">
        <v>240</v>
      </c>
      <c r="W616" s="280" t="s">
        <v>240</v>
      </c>
      <c r="X616" s="280" t="s">
        <v>240</v>
      </c>
      <c r="Y616" s="280" t="s">
        <v>240</v>
      </c>
      <c r="Z616" s="280" t="s">
        <v>240</v>
      </c>
      <c r="AA616" s="280" t="s">
        <v>240</v>
      </c>
      <c r="AB616" s="280" t="s">
        <v>240</v>
      </c>
      <c r="AC616" s="280" t="s">
        <v>240</v>
      </c>
      <c r="AD616" s="280" t="s">
        <v>240</v>
      </c>
      <c r="AE616" s="280" t="str">
        <f>IFERROR(VLOOKUP(A616,ورقة4!A$1:AZ$2000,51,0),"")</f>
        <v>م</v>
      </c>
      <c r="AF616" s="280" t="s">
        <v>240</v>
      </c>
      <c r="AG616" s="280" t="s">
        <v>261</v>
      </c>
      <c r="AH616" s="280" t="s">
        <v>240</v>
      </c>
      <c r="AI616" s="280" t="s">
        <v>240</v>
      </c>
      <c r="AJ616" s="279">
        <v>706952</v>
      </c>
      <c r="AP616" s="223"/>
      <c r="AQ616" s="224"/>
      <c r="AR616" s="224"/>
      <c r="AS616" s="224"/>
      <c r="AT616" s="224"/>
      <c r="AU616" s="227"/>
      <c r="AV616" s="224"/>
      <c r="AW616" s="224"/>
      <c r="AX616" s="224"/>
      <c r="AY616" s="224"/>
      <c r="AZ616" s="227"/>
      <c r="BA616" s="224"/>
      <c r="BB616" s="224"/>
      <c r="BC616" s="224"/>
      <c r="BD616" s="224"/>
      <c r="BE616" s="224"/>
      <c r="BF616" s="227"/>
      <c r="BG616" s="224"/>
      <c r="BH616" s="224"/>
      <c r="BI616" s="224"/>
      <c r="BJ616" s="224"/>
      <c r="BK616" s="224"/>
      <c r="BL616" s="224"/>
      <c r="BM616" s="224"/>
      <c r="BN616" s="224"/>
      <c r="BO616" s="224"/>
      <c r="BP616" s="224"/>
      <c r="BQ616" s="224"/>
      <c r="BR616" s="224"/>
      <c r="BS616" s="228"/>
      <c r="BT616" s="224"/>
      <c r="BU616" s="229"/>
      <c r="BV616" s="223"/>
      <c r="BW616" s="224"/>
      <c r="BX616" s="224"/>
      <c r="BY616" s="224"/>
      <c r="BZ616"/>
      <c r="CA616" s="229"/>
      <c r="CB616"/>
      <c r="CC616"/>
      <c r="CD616"/>
    </row>
    <row r="617" spans="1:82" ht="45" x14ac:dyDescent="0.25">
      <c r="A617" s="279">
        <v>706953</v>
      </c>
      <c r="B617" s="280" t="s">
        <v>633</v>
      </c>
      <c r="C617" s="280" t="s">
        <v>100</v>
      </c>
      <c r="D617" s="280" t="s">
        <v>1762</v>
      </c>
      <c r="E617" s="280" t="s">
        <v>183</v>
      </c>
      <c r="F617" s="289">
        <v>31868</v>
      </c>
      <c r="G617" s="280" t="s">
        <v>4523</v>
      </c>
      <c r="H617" s="280" t="s">
        <v>1290</v>
      </c>
      <c r="I617" s="280" t="s">
        <v>261</v>
      </c>
      <c r="J617" s="280" t="s">
        <v>216</v>
      </c>
      <c r="K617" s="290">
        <v>2007</v>
      </c>
      <c r="L617" s="280" t="s">
        <v>221</v>
      </c>
      <c r="M617" s="280" t="s">
        <v>240</v>
      </c>
      <c r="N617" s="280" t="s">
        <v>240</v>
      </c>
      <c r="O617" s="280"/>
      <c r="P617" s="280"/>
      <c r="Q617" s="282">
        <v>0</v>
      </c>
      <c r="R617" s="282"/>
      <c r="S617" s="280" t="s">
        <v>4122</v>
      </c>
      <c r="T617" s="280" t="s">
        <v>4123</v>
      </c>
      <c r="U617" s="280" t="s">
        <v>4124</v>
      </c>
      <c r="V617" s="280" t="s">
        <v>4125</v>
      </c>
      <c r="W617" s="280" t="s">
        <v>240</v>
      </c>
      <c r="X617" s="280" t="s">
        <v>240</v>
      </c>
      <c r="Y617" s="280" t="s">
        <v>240</v>
      </c>
      <c r="Z617" s="280" t="s">
        <v>240</v>
      </c>
      <c r="AA617" s="280" t="s">
        <v>240</v>
      </c>
      <c r="AB617" s="280" t="s">
        <v>240</v>
      </c>
      <c r="AC617" s="280" t="s">
        <v>240</v>
      </c>
      <c r="AD617" s="280" t="s">
        <v>240</v>
      </c>
      <c r="AE617" s="280"/>
      <c r="AF617" s="280" t="s">
        <v>240</v>
      </c>
      <c r="AG617" s="280" t="s">
        <v>261</v>
      </c>
      <c r="AH617" s="280" t="s">
        <v>5190</v>
      </c>
      <c r="AI617" s="280" t="s">
        <v>240</v>
      </c>
      <c r="AJ617" s="279">
        <v>706953</v>
      </c>
      <c r="AP617" s="223"/>
      <c r="AQ617" s="224"/>
      <c r="AR617" s="224"/>
      <c r="AS617" s="224"/>
      <c r="AT617" s="224"/>
      <c r="AU617" s="225"/>
      <c r="AV617" s="224"/>
      <c r="AW617" s="224"/>
      <c r="AX617" s="224"/>
      <c r="AY617" s="224"/>
      <c r="AZ617" s="226"/>
      <c r="BA617" s="224"/>
      <c r="BB617" s="219"/>
      <c r="BC617" s="219"/>
      <c r="BD617" s="224"/>
      <c r="BE617" s="224"/>
      <c r="BF617" s="227"/>
      <c r="BG617" s="223"/>
      <c r="BH617" s="224"/>
      <c r="BI617" s="224"/>
      <c r="BJ617" s="224"/>
      <c r="BK617" s="224"/>
      <c r="BL617" s="223"/>
      <c r="BM617" s="224"/>
      <c r="BN617" s="223"/>
      <c r="BO617" s="223"/>
      <c r="BP617" s="223"/>
      <c r="BQ617" s="223"/>
      <c r="BR617" s="223"/>
      <c r="BS617" s="224"/>
      <c r="BT617" s="219"/>
      <c r="BU617" s="229"/>
      <c r="BV617" s="219"/>
      <c r="BW617" s="219"/>
      <c r="BX617" s="224"/>
      <c r="BY617" s="224"/>
      <c r="BZ617" s="230"/>
      <c r="CA617" s="229"/>
      <c r="CB617" s="230"/>
      <c r="CC617" s="230"/>
      <c r="CD617" s="230"/>
    </row>
    <row r="618" spans="1:82" ht="15" x14ac:dyDescent="0.25">
      <c r="A618" s="279">
        <v>706954</v>
      </c>
      <c r="B618" s="280" t="s">
        <v>612</v>
      </c>
      <c r="C618" s="280" t="s">
        <v>68</v>
      </c>
      <c r="D618" s="280" t="s">
        <v>1915</v>
      </c>
      <c r="E618" s="280" t="s">
        <v>240</v>
      </c>
      <c r="F618" s="282"/>
      <c r="G618" s="280" t="s">
        <v>240</v>
      </c>
      <c r="H618" s="280" t="s">
        <v>240</v>
      </c>
      <c r="I618" s="280" t="s">
        <v>261</v>
      </c>
      <c r="J618" s="280" t="s">
        <v>240</v>
      </c>
      <c r="K618" s="282"/>
      <c r="L618" s="280" t="s">
        <v>240</v>
      </c>
      <c r="M618" s="280" t="s">
        <v>240</v>
      </c>
      <c r="N618" s="280" t="s">
        <v>240</v>
      </c>
      <c r="O618" s="280" t="str">
        <f>IFERROR(VLOOKUP(A618,'[1]معالجة التسجيل'!A$2:CW$514,101,0),"")</f>
        <v/>
      </c>
      <c r="P618" s="280"/>
      <c r="Q618" s="282">
        <v>0</v>
      </c>
      <c r="R618" s="282"/>
      <c r="S618" s="280" t="s">
        <v>240</v>
      </c>
      <c r="T618" s="280" t="s">
        <v>240</v>
      </c>
      <c r="U618" s="280" t="s">
        <v>240</v>
      </c>
      <c r="V618" s="280" t="s">
        <v>240</v>
      </c>
      <c r="W618" s="280" t="s">
        <v>240</v>
      </c>
      <c r="X618" s="280" t="s">
        <v>240</v>
      </c>
      <c r="Y618" s="280" t="s">
        <v>240</v>
      </c>
      <c r="Z618" s="280" t="s">
        <v>240</v>
      </c>
      <c r="AA618" s="280" t="s">
        <v>2044</v>
      </c>
      <c r="AB618" s="280" t="s">
        <v>2044</v>
      </c>
      <c r="AC618" s="280" t="s">
        <v>2044</v>
      </c>
      <c r="AD618" s="280" t="s">
        <v>240</v>
      </c>
      <c r="AE618" s="280" t="str">
        <f>IFERROR(VLOOKUP(A618,ورقة4!A$1:AZ$2000,51,0),"")</f>
        <v>م</v>
      </c>
      <c r="AF618" s="280" t="s">
        <v>2044</v>
      </c>
      <c r="AG618" s="280" t="s">
        <v>261</v>
      </c>
      <c r="AH618" s="280" t="s">
        <v>5190</v>
      </c>
      <c r="AI618" s="280" t="s">
        <v>240</v>
      </c>
      <c r="AJ618" s="279">
        <v>706954</v>
      </c>
      <c r="AP618" s="223"/>
      <c r="AQ618" s="224"/>
      <c r="AR618" s="224"/>
      <c r="AS618" s="224"/>
      <c r="AT618" s="224"/>
      <c r="AU618" s="232"/>
      <c r="AV618" s="224"/>
      <c r="AW618" s="224"/>
      <c r="AX618" s="224"/>
      <c r="AY618" s="224"/>
      <c r="AZ618" s="232"/>
      <c r="BA618" s="224"/>
      <c r="BB618" s="224"/>
      <c r="BC618" s="224"/>
      <c r="BD618" s="224"/>
      <c r="BE618" s="224"/>
      <c r="BF618" s="227"/>
      <c r="BG618" s="224"/>
      <c r="BH618" s="224"/>
      <c r="BI618" s="224"/>
      <c r="BJ618" s="224"/>
      <c r="BK618" s="224"/>
      <c r="BL618" s="224"/>
      <c r="BM618" s="224"/>
      <c r="BN618" s="224"/>
      <c r="BO618" s="224"/>
      <c r="BP618" s="224"/>
      <c r="BQ618" s="224"/>
      <c r="BR618" s="224"/>
      <c r="BS618" s="228"/>
      <c r="BT618" s="224"/>
      <c r="BU618" s="229"/>
      <c r="BV618" s="223"/>
      <c r="BW618" s="224"/>
      <c r="BX618" s="224"/>
      <c r="BY618" s="224"/>
      <c r="BZ618"/>
      <c r="CA618" s="229"/>
      <c r="CB618"/>
      <c r="CC618"/>
      <c r="CD618"/>
    </row>
    <row r="619" spans="1:82" ht="45" x14ac:dyDescent="0.25">
      <c r="A619" s="279">
        <v>706955</v>
      </c>
      <c r="B619" s="280" t="s">
        <v>613</v>
      </c>
      <c r="C619" s="280" t="s">
        <v>65</v>
      </c>
      <c r="D619" s="280" t="s">
        <v>1356</v>
      </c>
      <c r="E619" s="280" t="s">
        <v>183</v>
      </c>
      <c r="F619" s="289">
        <v>32106</v>
      </c>
      <c r="G619" s="280" t="s">
        <v>225</v>
      </c>
      <c r="H619" s="280" t="s">
        <v>1290</v>
      </c>
      <c r="I619" s="280" t="s">
        <v>262</v>
      </c>
      <c r="J619" s="280" t="s">
        <v>216</v>
      </c>
      <c r="K619" s="290">
        <v>2006</v>
      </c>
      <c r="L619" s="280" t="s">
        <v>225</v>
      </c>
      <c r="M619" s="280" t="s">
        <v>240</v>
      </c>
      <c r="N619" s="280" t="s">
        <v>240</v>
      </c>
      <c r="O619" s="280"/>
      <c r="P619" s="280"/>
      <c r="Q619" s="282">
        <v>0</v>
      </c>
      <c r="R619" s="282"/>
      <c r="S619" s="280" t="s">
        <v>4524</v>
      </c>
      <c r="T619" s="280" t="s">
        <v>4525</v>
      </c>
      <c r="U619" s="280" t="s">
        <v>4526</v>
      </c>
      <c r="V619" s="280" t="s">
        <v>2903</v>
      </c>
      <c r="W619" s="280" t="s">
        <v>240</v>
      </c>
      <c r="X619" s="280" t="s">
        <v>240</v>
      </c>
      <c r="Y619" s="280" t="s">
        <v>240</v>
      </c>
      <c r="Z619" s="280" t="s">
        <v>240</v>
      </c>
      <c r="AA619" s="280" t="s">
        <v>240</v>
      </c>
      <c r="AB619" s="280" t="s">
        <v>240</v>
      </c>
      <c r="AC619" s="280" t="s">
        <v>240</v>
      </c>
      <c r="AD619" s="280" t="s">
        <v>240</v>
      </c>
      <c r="AE619" s="280"/>
      <c r="AF619" s="280" t="s">
        <v>240</v>
      </c>
      <c r="AG619" s="280" t="s">
        <v>468</v>
      </c>
      <c r="AH619" s="280" t="s">
        <v>240</v>
      </c>
      <c r="AI619" s="280" t="s">
        <v>5194</v>
      </c>
      <c r="AJ619" s="279">
        <v>706955</v>
      </c>
      <c r="AP619" s="223"/>
      <c r="AQ619" s="224"/>
      <c r="AR619" s="224"/>
      <c r="AS619" s="224"/>
      <c r="AT619" s="224"/>
      <c r="AU619" s="227"/>
      <c r="AV619" s="224"/>
      <c r="AW619" s="224"/>
      <c r="AX619" s="224"/>
      <c r="AY619" s="224"/>
      <c r="AZ619" s="227"/>
      <c r="BA619" s="224"/>
      <c r="BB619" s="224"/>
      <c r="BC619" s="224"/>
      <c r="BD619" s="224"/>
      <c r="BE619" s="224"/>
      <c r="BF619" s="227"/>
      <c r="BG619" s="224"/>
      <c r="BH619" s="224"/>
      <c r="BI619" s="224"/>
      <c r="BJ619" s="224"/>
      <c r="BK619" s="224"/>
      <c r="BL619" s="224"/>
      <c r="BM619" s="224"/>
      <c r="BN619" s="224"/>
      <c r="BO619" s="224"/>
      <c r="BP619" s="224"/>
      <c r="BQ619" s="224"/>
      <c r="BR619" s="224"/>
      <c r="BS619" s="228"/>
      <c r="BT619" s="224"/>
      <c r="BU619" s="229"/>
      <c r="BV619" s="223"/>
      <c r="BW619" s="224"/>
      <c r="BX619" s="224"/>
      <c r="BY619" s="224"/>
      <c r="BZ619"/>
      <c r="CA619" s="229"/>
      <c r="CB619"/>
      <c r="CC619"/>
      <c r="CD619"/>
    </row>
    <row r="620" spans="1:82" ht="15" x14ac:dyDescent="0.25">
      <c r="A620" s="279">
        <v>706956</v>
      </c>
      <c r="B620" s="280" t="s">
        <v>2094</v>
      </c>
      <c r="C620" s="280" t="s">
        <v>2095</v>
      </c>
      <c r="D620" s="280" t="s">
        <v>240</v>
      </c>
      <c r="E620" s="280" t="s">
        <v>240</v>
      </c>
      <c r="F620" s="282"/>
      <c r="G620" s="280" t="s">
        <v>240</v>
      </c>
      <c r="H620" s="280" t="s">
        <v>240</v>
      </c>
      <c r="I620" s="280" t="s">
        <v>261</v>
      </c>
      <c r="J620" s="280" t="s">
        <v>240</v>
      </c>
      <c r="K620" s="282"/>
      <c r="L620" s="280" t="s">
        <v>240</v>
      </c>
      <c r="M620" s="280" t="s">
        <v>240</v>
      </c>
      <c r="N620" s="280" t="s">
        <v>240</v>
      </c>
      <c r="O620" s="280" t="str">
        <f>IFERROR(VLOOKUP(A620,'[1]معالجة التسجيل'!A$2:CW$514,101,0),"")</f>
        <v/>
      </c>
      <c r="P620" s="280"/>
      <c r="Q620" s="282">
        <v>0</v>
      </c>
      <c r="R620" s="282"/>
      <c r="S620" s="280" t="s">
        <v>240</v>
      </c>
      <c r="T620" s="280" t="s">
        <v>240</v>
      </c>
      <c r="U620" s="280" t="s">
        <v>240</v>
      </c>
      <c r="V620" s="280" t="s">
        <v>240</v>
      </c>
      <c r="W620" s="280" t="s">
        <v>240</v>
      </c>
      <c r="X620" s="280" t="s">
        <v>240</v>
      </c>
      <c r="Y620" s="280" t="s">
        <v>240</v>
      </c>
      <c r="Z620" s="280" t="s">
        <v>240</v>
      </c>
      <c r="AA620" s="280" t="s">
        <v>240</v>
      </c>
      <c r="AB620" s="280" t="s">
        <v>2044</v>
      </c>
      <c r="AC620" s="280" t="s">
        <v>2044</v>
      </c>
      <c r="AD620" s="280" t="s">
        <v>240</v>
      </c>
      <c r="AE620" s="280" t="str">
        <f>IFERROR(VLOOKUP(A620,ورقة4!A$1:AZ$2000,51,0),"")</f>
        <v>م</v>
      </c>
      <c r="AF620" s="280" t="s">
        <v>2044</v>
      </c>
      <c r="AG620" s="280" t="s">
        <v>261</v>
      </c>
      <c r="AH620" s="280" t="s">
        <v>240</v>
      </c>
      <c r="AI620" s="280" t="s">
        <v>240</v>
      </c>
      <c r="AJ620" s="279">
        <v>706956</v>
      </c>
      <c r="AP620" s="223"/>
      <c r="AQ620" s="224"/>
      <c r="AR620" s="224"/>
      <c r="AS620" s="224"/>
      <c r="AT620" s="224"/>
      <c r="AU620" s="225"/>
      <c r="AV620" s="224"/>
      <c r="AW620" s="224"/>
      <c r="AX620" s="224"/>
      <c r="AY620" s="224"/>
      <c r="AZ620" s="226"/>
      <c r="BA620" s="224"/>
      <c r="BB620" s="219"/>
      <c r="BC620" s="219"/>
      <c r="BD620" s="224"/>
      <c r="BE620" s="224"/>
      <c r="BF620" s="227"/>
      <c r="BG620" s="223"/>
      <c r="BH620" s="224"/>
      <c r="BI620" s="224"/>
      <c r="BJ620" s="224"/>
      <c r="BK620" s="224"/>
      <c r="BL620" s="223"/>
      <c r="BM620" s="224"/>
      <c r="BN620" s="223"/>
      <c r="BO620" s="223"/>
      <c r="BP620" s="223"/>
      <c r="BQ620" s="223"/>
      <c r="BR620" s="223"/>
      <c r="BS620" s="224"/>
      <c r="BT620" s="219"/>
      <c r="BU620" s="229"/>
      <c r="BV620" s="219"/>
      <c r="BW620" s="219"/>
      <c r="BX620" s="224"/>
      <c r="BY620" s="224"/>
      <c r="BZ620" s="230"/>
      <c r="CA620" s="229"/>
      <c r="CB620" s="230"/>
      <c r="CC620" s="230"/>
      <c r="CD620" s="230"/>
    </row>
    <row r="621" spans="1:82" ht="15" x14ac:dyDescent="0.25">
      <c r="A621" s="279">
        <v>706957</v>
      </c>
      <c r="B621" s="280" t="s">
        <v>2096</v>
      </c>
      <c r="C621" s="280" t="s">
        <v>75</v>
      </c>
      <c r="D621" s="280" t="s">
        <v>240</v>
      </c>
      <c r="E621" s="280" t="s">
        <v>240</v>
      </c>
      <c r="F621" s="282"/>
      <c r="G621" s="280" t="s">
        <v>240</v>
      </c>
      <c r="H621" s="280" t="s">
        <v>240</v>
      </c>
      <c r="I621" s="280" t="s">
        <v>261</v>
      </c>
      <c r="J621" s="280" t="s">
        <v>240</v>
      </c>
      <c r="K621" s="282"/>
      <c r="L621" s="280" t="s">
        <v>240</v>
      </c>
      <c r="M621" s="280" t="s">
        <v>240</v>
      </c>
      <c r="N621" s="280" t="s">
        <v>240</v>
      </c>
      <c r="O621" s="280" t="str">
        <f>IFERROR(VLOOKUP(A621,'[1]معالجة التسجيل'!A$2:CW$514,101,0),"")</f>
        <v/>
      </c>
      <c r="P621" s="280"/>
      <c r="Q621" s="282">
        <v>0</v>
      </c>
      <c r="R621" s="282"/>
      <c r="S621" s="280" t="s">
        <v>240</v>
      </c>
      <c r="T621" s="280" t="s">
        <v>240</v>
      </c>
      <c r="U621" s="280" t="s">
        <v>240</v>
      </c>
      <c r="V621" s="280" t="s">
        <v>240</v>
      </c>
      <c r="W621" s="280" t="s">
        <v>240</v>
      </c>
      <c r="X621" s="280" t="s">
        <v>240</v>
      </c>
      <c r="Y621" s="280" t="s">
        <v>240</v>
      </c>
      <c r="Z621" s="280" t="s">
        <v>240</v>
      </c>
      <c r="AA621" s="280" t="s">
        <v>240</v>
      </c>
      <c r="AB621" s="280" t="s">
        <v>2044</v>
      </c>
      <c r="AC621" s="280" t="s">
        <v>2044</v>
      </c>
      <c r="AD621" s="280" t="s">
        <v>240</v>
      </c>
      <c r="AE621" s="280" t="str">
        <f>IFERROR(VLOOKUP(A621,ورقة4!A$1:AZ$2000,51,0),"")</f>
        <v>م</v>
      </c>
      <c r="AF621" s="280" t="s">
        <v>2044</v>
      </c>
      <c r="AG621" s="280" t="s">
        <v>261</v>
      </c>
      <c r="AH621" s="280" t="s">
        <v>240</v>
      </c>
      <c r="AI621" s="280" t="s">
        <v>240</v>
      </c>
      <c r="AJ621" s="279">
        <v>706957</v>
      </c>
      <c r="AP621" s="223"/>
      <c r="AQ621" s="224"/>
      <c r="AR621" s="224"/>
      <c r="AS621" s="224"/>
      <c r="AT621" s="224"/>
      <c r="AU621" s="227"/>
      <c r="AV621" s="224"/>
      <c r="AW621" s="224"/>
      <c r="AX621" s="224"/>
      <c r="AY621" s="224"/>
      <c r="AZ621" s="227"/>
      <c r="BA621" s="224"/>
      <c r="BB621" s="224"/>
      <c r="BC621" s="224"/>
      <c r="BD621" s="224"/>
      <c r="BE621" s="224"/>
      <c r="BF621" s="227"/>
      <c r="BG621" s="224"/>
      <c r="BH621" s="224"/>
      <c r="BI621" s="224"/>
      <c r="BJ621" s="224"/>
      <c r="BK621" s="224"/>
      <c r="BL621" s="224"/>
      <c r="BM621" s="224"/>
      <c r="BN621" s="224"/>
      <c r="BO621" s="224"/>
      <c r="BP621" s="224"/>
      <c r="BQ621" s="224"/>
      <c r="BR621" s="224"/>
      <c r="BS621" s="228"/>
      <c r="BT621" s="224"/>
      <c r="BU621" s="229"/>
      <c r="BV621" s="223"/>
      <c r="BW621" s="224"/>
      <c r="BX621" s="224"/>
      <c r="BY621" s="224"/>
      <c r="BZ621"/>
      <c r="CA621" s="229"/>
      <c r="CB621"/>
      <c r="CC621"/>
      <c r="CD621"/>
    </row>
    <row r="622" spans="1:82" ht="45" x14ac:dyDescent="0.25">
      <c r="A622" s="279">
        <v>706958</v>
      </c>
      <c r="B622" s="280" t="s">
        <v>434</v>
      </c>
      <c r="C622" s="280" t="s">
        <v>351</v>
      </c>
      <c r="D622" s="280" t="s">
        <v>1616</v>
      </c>
      <c r="E622" s="280" t="s">
        <v>183</v>
      </c>
      <c r="F622" s="289">
        <v>35796</v>
      </c>
      <c r="G622" s="280" t="s">
        <v>1331</v>
      </c>
      <c r="H622" s="280" t="s">
        <v>1290</v>
      </c>
      <c r="I622" s="280" t="s">
        <v>467</v>
      </c>
      <c r="J622" s="280" t="s">
        <v>214</v>
      </c>
      <c r="K622" s="290">
        <v>2015</v>
      </c>
      <c r="L622" s="280" t="s">
        <v>225</v>
      </c>
      <c r="M622" s="280" t="s">
        <v>240</v>
      </c>
      <c r="N622" s="280" t="s">
        <v>240</v>
      </c>
      <c r="O622" s="280" t="str">
        <f>IFERROR(VLOOKUP(A622,'[1]معالجة التسجيل'!A$2:CW$514,101,0),"")</f>
        <v/>
      </c>
      <c r="P622" s="280"/>
      <c r="Q622" s="282">
        <v>0</v>
      </c>
      <c r="R622" s="282"/>
      <c r="S622" s="280" t="s">
        <v>4126</v>
      </c>
      <c r="T622" s="280" t="s">
        <v>4127</v>
      </c>
      <c r="U622" s="280" t="s">
        <v>4128</v>
      </c>
      <c r="V622" s="280" t="s">
        <v>4129</v>
      </c>
      <c r="W622" s="280" t="s">
        <v>240</v>
      </c>
      <c r="X622" s="280" t="s">
        <v>240</v>
      </c>
      <c r="Y622" s="280" t="s">
        <v>240</v>
      </c>
      <c r="Z622" s="280" t="s">
        <v>240</v>
      </c>
      <c r="AA622" s="280" t="s">
        <v>240</v>
      </c>
      <c r="AB622" s="280" t="s">
        <v>240</v>
      </c>
      <c r="AC622" s="280" t="s">
        <v>2044</v>
      </c>
      <c r="AD622" s="280" t="s">
        <v>240</v>
      </c>
      <c r="AE622" s="280" t="str">
        <f>IFERROR(VLOOKUP(A622,ورقة4!A$1:AZ$2000,51,0),"")</f>
        <v>م</v>
      </c>
      <c r="AF622" s="280" t="s">
        <v>240</v>
      </c>
      <c r="AG622" s="280" t="s">
        <v>262</v>
      </c>
      <c r="AH622" s="280" t="s">
        <v>240</v>
      </c>
      <c r="AI622" s="280" t="s">
        <v>240</v>
      </c>
      <c r="AJ622" s="279">
        <v>706958</v>
      </c>
      <c r="AP622" s="223"/>
      <c r="AQ622" s="224"/>
      <c r="AR622" s="224"/>
      <c r="AS622" s="224"/>
      <c r="AT622" s="224"/>
      <c r="AU622" s="227"/>
      <c r="AV622" s="224"/>
      <c r="AW622" s="224"/>
      <c r="AX622" s="224"/>
      <c r="AY622" s="224"/>
      <c r="AZ622" s="227"/>
      <c r="BA622" s="224"/>
      <c r="BB622" s="224"/>
      <c r="BC622" s="224"/>
      <c r="BD622" s="224"/>
      <c r="BE622" s="224"/>
      <c r="BF622" s="227"/>
      <c r="BG622" s="224"/>
      <c r="BH622" s="224"/>
      <c r="BI622" s="224"/>
      <c r="BJ622" s="224"/>
      <c r="BK622" s="224"/>
      <c r="BL622" s="224"/>
      <c r="BM622" s="224"/>
      <c r="BN622" s="224"/>
      <c r="BO622" s="224"/>
      <c r="BP622" s="224"/>
      <c r="BQ622" s="224"/>
      <c r="BR622" s="224"/>
      <c r="BS622" s="228"/>
      <c r="BT622" s="224"/>
      <c r="BU622" s="229"/>
      <c r="BV622" s="223"/>
      <c r="BW622" s="224"/>
      <c r="BX622" s="224"/>
      <c r="BY622" s="224"/>
      <c r="BZ622"/>
      <c r="CA622" s="229"/>
      <c r="CB622"/>
      <c r="CC622"/>
      <c r="CD622"/>
    </row>
    <row r="623" spans="1:82" ht="15" x14ac:dyDescent="0.25">
      <c r="A623" s="279">
        <v>706959</v>
      </c>
      <c r="B623" s="280" t="s">
        <v>1216</v>
      </c>
      <c r="C623" s="280" t="s">
        <v>436</v>
      </c>
      <c r="D623" s="280" t="s">
        <v>1916</v>
      </c>
      <c r="E623" s="280" t="s">
        <v>240</v>
      </c>
      <c r="F623" s="282"/>
      <c r="G623" s="280" t="s">
        <v>240</v>
      </c>
      <c r="H623" s="280" t="s">
        <v>240</v>
      </c>
      <c r="I623" s="280" t="s">
        <v>261</v>
      </c>
      <c r="J623" s="280" t="s">
        <v>240</v>
      </c>
      <c r="K623" s="282"/>
      <c r="L623" s="280" t="s">
        <v>240</v>
      </c>
      <c r="M623" s="280" t="s">
        <v>240</v>
      </c>
      <c r="N623" s="280" t="s">
        <v>240</v>
      </c>
      <c r="O623" s="280" t="str">
        <f>IFERROR(VLOOKUP(A623,'[1]معالجة التسجيل'!A$2:CW$514,101,0),"")</f>
        <v/>
      </c>
      <c r="P623" s="280"/>
      <c r="Q623" s="282">
        <v>0</v>
      </c>
      <c r="R623" s="282"/>
      <c r="S623" s="280" t="s">
        <v>240</v>
      </c>
      <c r="T623" s="280" t="s">
        <v>240</v>
      </c>
      <c r="U623" s="280" t="s">
        <v>240</v>
      </c>
      <c r="V623" s="280" t="s">
        <v>240</v>
      </c>
      <c r="W623" s="280" t="s">
        <v>240</v>
      </c>
      <c r="X623" s="280" t="s">
        <v>240</v>
      </c>
      <c r="Y623" s="280" t="s">
        <v>240</v>
      </c>
      <c r="Z623" s="280" t="s">
        <v>240</v>
      </c>
      <c r="AA623" s="280" t="s">
        <v>2044</v>
      </c>
      <c r="AB623" s="280" t="s">
        <v>2044</v>
      </c>
      <c r="AC623" s="280" t="s">
        <v>2044</v>
      </c>
      <c r="AD623" s="280" t="s">
        <v>240</v>
      </c>
      <c r="AE623" s="280" t="str">
        <f>IFERROR(VLOOKUP(A623,ورقة4!A$1:AZ$2000,51,0),"")</f>
        <v>م</v>
      </c>
      <c r="AF623" s="280" t="s">
        <v>2044</v>
      </c>
      <c r="AG623" s="280" t="s">
        <v>261</v>
      </c>
      <c r="AH623" s="280" t="s">
        <v>5190</v>
      </c>
      <c r="AI623" s="280" t="s">
        <v>240</v>
      </c>
      <c r="AJ623" s="279">
        <v>706959</v>
      </c>
      <c r="AP623" s="223"/>
      <c r="AQ623" s="224"/>
      <c r="AR623" s="224"/>
      <c r="AS623" s="224"/>
      <c r="AT623" s="224"/>
      <c r="AU623" s="232"/>
      <c r="AV623" s="224"/>
      <c r="AW623" s="224"/>
      <c r="AX623" s="224"/>
      <c r="AY623" s="224"/>
      <c r="AZ623" s="232"/>
      <c r="BA623" s="224"/>
      <c r="BB623" s="224"/>
      <c r="BC623" s="224"/>
      <c r="BD623" s="224"/>
      <c r="BE623" s="224"/>
      <c r="BF623" s="227"/>
      <c r="BG623" s="224"/>
      <c r="BH623" s="224"/>
      <c r="BI623" s="224"/>
      <c r="BJ623" s="224"/>
      <c r="BK623" s="224"/>
      <c r="BL623" s="224"/>
      <c r="BM623" s="224"/>
      <c r="BN623" s="224"/>
      <c r="BO623" s="224"/>
      <c r="BP623" s="224"/>
      <c r="BQ623" s="224"/>
      <c r="BR623" s="224"/>
      <c r="BS623" s="228"/>
      <c r="BT623" s="224"/>
      <c r="BU623" s="229"/>
      <c r="BV623" s="223"/>
      <c r="BW623" s="224"/>
      <c r="BX623" s="224"/>
      <c r="BY623" s="224"/>
      <c r="BZ623"/>
      <c r="CA623" s="229"/>
      <c r="CB623"/>
      <c r="CC623"/>
      <c r="CD623"/>
    </row>
    <row r="624" spans="1:82" ht="30" x14ac:dyDescent="0.25">
      <c r="A624" s="279">
        <v>706960</v>
      </c>
      <c r="B624" s="280" t="s">
        <v>1217</v>
      </c>
      <c r="C624" s="280" t="s">
        <v>84</v>
      </c>
      <c r="D624" s="280" t="s">
        <v>1482</v>
      </c>
      <c r="E624" s="280" t="s">
        <v>240</v>
      </c>
      <c r="F624" s="288"/>
      <c r="G624" s="280" t="s">
        <v>240</v>
      </c>
      <c r="H624" s="280" t="s">
        <v>240</v>
      </c>
      <c r="I624" s="280" t="s">
        <v>261</v>
      </c>
      <c r="J624" s="280" t="s">
        <v>240</v>
      </c>
      <c r="K624" s="288"/>
      <c r="L624" s="280" t="s">
        <v>240</v>
      </c>
      <c r="M624" s="280" t="s">
        <v>240</v>
      </c>
      <c r="N624" s="280" t="s">
        <v>240</v>
      </c>
      <c r="O624" s="280" t="str">
        <f>IFERROR(VLOOKUP(A624,'[1]معالجة التسجيل'!A$2:CW$514,101,0),"")</f>
        <v/>
      </c>
      <c r="P624" s="280"/>
      <c r="Q624" s="282">
        <v>0</v>
      </c>
      <c r="R624" s="282"/>
      <c r="S624" s="280" t="s">
        <v>240</v>
      </c>
      <c r="T624" s="280" t="s">
        <v>240</v>
      </c>
      <c r="U624" s="280" t="s">
        <v>240</v>
      </c>
      <c r="V624" s="280" t="s">
        <v>240</v>
      </c>
      <c r="W624" s="280" t="s">
        <v>240</v>
      </c>
      <c r="X624" s="280" t="s">
        <v>240</v>
      </c>
      <c r="Y624" s="280" t="s">
        <v>240</v>
      </c>
      <c r="Z624" s="280" t="s">
        <v>240</v>
      </c>
      <c r="AA624" s="280" t="s">
        <v>2044</v>
      </c>
      <c r="AB624" s="280" t="s">
        <v>2044</v>
      </c>
      <c r="AC624" s="280" t="s">
        <v>2044</v>
      </c>
      <c r="AD624" s="280" t="s">
        <v>240</v>
      </c>
      <c r="AE624" s="280" t="str">
        <f>IFERROR(VLOOKUP(A624,ورقة4!A$1:AZ$2000,51,0),"")</f>
        <v>م</v>
      </c>
      <c r="AF624" s="280" t="s">
        <v>2044</v>
      </c>
      <c r="AG624" s="280" t="s">
        <v>261</v>
      </c>
      <c r="AH624" s="280" t="s">
        <v>5190</v>
      </c>
      <c r="AI624" s="280" t="s">
        <v>240</v>
      </c>
      <c r="AJ624" s="279">
        <v>706960</v>
      </c>
      <c r="AP624" s="223"/>
      <c r="AQ624" s="224"/>
      <c r="AR624" s="224"/>
      <c r="AS624" s="224"/>
      <c r="AT624" s="224"/>
      <c r="AU624" s="227"/>
      <c r="AV624" s="224"/>
      <c r="AW624" s="224"/>
      <c r="AX624" s="224"/>
      <c r="AY624" s="224"/>
      <c r="AZ624" s="227"/>
      <c r="BA624" s="224"/>
      <c r="BB624" s="224"/>
      <c r="BC624" s="224"/>
      <c r="BD624" s="224"/>
      <c r="BE624" s="224"/>
      <c r="BF624" s="227"/>
      <c r="BG624" s="224"/>
      <c r="BH624" s="224"/>
      <c r="BI624" s="224"/>
      <c r="BJ624" s="224"/>
      <c r="BK624" s="224"/>
      <c r="BL624" s="224"/>
      <c r="BM624" s="224"/>
      <c r="BN624" s="224"/>
      <c r="BO624" s="224"/>
      <c r="BP624" s="224"/>
      <c r="BQ624" s="224"/>
      <c r="BR624" s="224"/>
      <c r="BS624" s="228"/>
      <c r="BT624" s="224"/>
      <c r="BU624" s="229"/>
      <c r="BV624" s="223"/>
      <c r="BW624" s="224"/>
      <c r="BX624" s="224"/>
      <c r="BY624" s="224"/>
      <c r="BZ624"/>
      <c r="CA624" s="229"/>
      <c r="CB624"/>
      <c r="CC624"/>
      <c r="CD624"/>
    </row>
    <row r="625" spans="1:82" ht="30" x14ac:dyDescent="0.25">
      <c r="A625" s="279">
        <v>706961</v>
      </c>
      <c r="B625" s="280" t="s">
        <v>634</v>
      </c>
      <c r="C625" s="280" t="s">
        <v>65</v>
      </c>
      <c r="D625" s="280" t="s">
        <v>1298</v>
      </c>
      <c r="E625" s="280" t="s">
        <v>183</v>
      </c>
      <c r="F625" s="281">
        <v>33069</v>
      </c>
      <c r="G625" s="280" t="s">
        <v>1667</v>
      </c>
      <c r="H625" s="280" t="s">
        <v>1290</v>
      </c>
      <c r="I625" s="280" t="s">
        <v>261</v>
      </c>
      <c r="J625" s="280" t="s">
        <v>216</v>
      </c>
      <c r="K625" s="279">
        <v>2009</v>
      </c>
      <c r="L625" s="280" t="s">
        <v>221</v>
      </c>
      <c r="M625" s="280" t="s">
        <v>240</v>
      </c>
      <c r="N625" s="280" t="s">
        <v>240</v>
      </c>
      <c r="O625" s="280" t="str">
        <f>IFERROR(VLOOKUP(A625,'[1]معالجة التسجيل'!A$2:CW$514,101,0),"")</f>
        <v/>
      </c>
      <c r="P625" s="280"/>
      <c r="Q625" s="282">
        <v>0</v>
      </c>
      <c r="R625" s="282"/>
      <c r="S625" s="280" t="s">
        <v>240</v>
      </c>
      <c r="T625" s="280" t="s">
        <v>240</v>
      </c>
      <c r="U625" s="280" t="s">
        <v>240</v>
      </c>
      <c r="V625" s="280" t="s">
        <v>240</v>
      </c>
      <c r="W625" s="280" t="s">
        <v>240</v>
      </c>
      <c r="X625" s="280" t="s">
        <v>240</v>
      </c>
      <c r="Y625" s="280" t="s">
        <v>240</v>
      </c>
      <c r="Z625" s="280" t="s">
        <v>240</v>
      </c>
      <c r="AA625" s="280" t="s">
        <v>240</v>
      </c>
      <c r="AB625" s="280" t="s">
        <v>2044</v>
      </c>
      <c r="AC625" s="280" t="s">
        <v>2044</v>
      </c>
      <c r="AD625" s="280" t="s">
        <v>240</v>
      </c>
      <c r="AE625" s="280" t="str">
        <f>IFERROR(VLOOKUP(A625,ورقة4!A$1:AZ$2000,51,0),"")</f>
        <v>م</v>
      </c>
      <c r="AF625" s="280" t="s">
        <v>2044</v>
      </c>
      <c r="AG625" s="280" t="s">
        <v>261</v>
      </c>
      <c r="AH625" s="280" t="s">
        <v>5190</v>
      </c>
      <c r="AI625" s="280" t="s">
        <v>240</v>
      </c>
      <c r="AJ625" s="279">
        <v>706961</v>
      </c>
      <c r="AP625" s="223"/>
      <c r="AQ625" s="224"/>
      <c r="AR625" s="224"/>
      <c r="AS625" s="224"/>
      <c r="AT625" s="224"/>
      <c r="AU625" s="232"/>
      <c r="AV625" s="224"/>
      <c r="AW625" s="224"/>
      <c r="AX625" s="224"/>
      <c r="AY625" s="224"/>
      <c r="AZ625" s="232"/>
      <c r="BA625" s="224"/>
      <c r="BB625" s="224"/>
      <c r="BC625" s="224"/>
      <c r="BD625" s="224"/>
      <c r="BE625" s="224"/>
      <c r="BF625" s="227"/>
      <c r="BG625" s="224"/>
      <c r="BH625" s="224"/>
      <c r="BI625" s="224"/>
      <c r="BJ625" s="224"/>
      <c r="BK625" s="224"/>
      <c r="BL625" s="224"/>
      <c r="BM625" s="224"/>
      <c r="BN625" s="224"/>
      <c r="BO625" s="224"/>
      <c r="BP625" s="224"/>
      <c r="BQ625" s="224"/>
      <c r="BR625" s="224"/>
      <c r="BS625" s="228"/>
      <c r="BT625" s="224"/>
      <c r="BU625" s="229"/>
      <c r="BV625" s="223"/>
      <c r="BW625" s="224"/>
      <c r="BX625" s="224"/>
      <c r="BY625" s="224"/>
      <c r="BZ625"/>
      <c r="CA625" s="229"/>
      <c r="CB625"/>
      <c r="CC625"/>
      <c r="CD625"/>
    </row>
    <row r="626" spans="1:82" ht="30" x14ac:dyDescent="0.25">
      <c r="A626" s="279">
        <v>706962</v>
      </c>
      <c r="B626" s="280" t="s">
        <v>1218</v>
      </c>
      <c r="C626" s="280" t="s">
        <v>65</v>
      </c>
      <c r="D626" s="280" t="s">
        <v>1375</v>
      </c>
      <c r="E626" s="280" t="s">
        <v>240</v>
      </c>
      <c r="F626" s="282"/>
      <c r="G626" s="280" t="s">
        <v>240</v>
      </c>
      <c r="H626" s="280" t="s">
        <v>240</v>
      </c>
      <c r="I626" s="280" t="s">
        <v>261</v>
      </c>
      <c r="J626" s="280" t="s">
        <v>240</v>
      </c>
      <c r="K626" s="282"/>
      <c r="L626" s="280" t="s">
        <v>240</v>
      </c>
      <c r="M626" s="280" t="s">
        <v>240</v>
      </c>
      <c r="N626" s="280" t="s">
        <v>240</v>
      </c>
      <c r="O626" s="280" t="str">
        <f>IFERROR(VLOOKUP(A626,'[1]معالجة التسجيل'!A$2:CW$514,101,0),"")</f>
        <v/>
      </c>
      <c r="P626" s="280"/>
      <c r="Q626" s="282">
        <v>0</v>
      </c>
      <c r="R626" s="282"/>
      <c r="S626" s="280" t="s">
        <v>240</v>
      </c>
      <c r="T626" s="280" t="s">
        <v>240</v>
      </c>
      <c r="U626" s="280" t="s">
        <v>240</v>
      </c>
      <c r="V626" s="280" t="s">
        <v>240</v>
      </c>
      <c r="W626" s="280" t="s">
        <v>240</v>
      </c>
      <c r="X626" s="280" t="s">
        <v>240</v>
      </c>
      <c r="Y626" s="280" t="s">
        <v>240</v>
      </c>
      <c r="Z626" s="280" t="s">
        <v>240</v>
      </c>
      <c r="AA626" s="280" t="s">
        <v>2044</v>
      </c>
      <c r="AB626" s="280" t="s">
        <v>2044</v>
      </c>
      <c r="AC626" s="280" t="s">
        <v>2044</v>
      </c>
      <c r="AD626" s="280" t="s">
        <v>240</v>
      </c>
      <c r="AE626" s="280" t="str">
        <f>IFERROR(VLOOKUP(A626,ورقة4!A$1:AZ$2000,51,0),"")</f>
        <v>م</v>
      </c>
      <c r="AF626" s="280" t="s">
        <v>2044</v>
      </c>
      <c r="AG626" s="280" t="s">
        <v>261</v>
      </c>
      <c r="AH626" s="280" t="s">
        <v>5190</v>
      </c>
      <c r="AI626" s="280" t="s">
        <v>240</v>
      </c>
      <c r="AJ626" s="279">
        <v>706962</v>
      </c>
      <c r="AP626" s="223"/>
      <c r="AQ626" s="224"/>
      <c r="AR626" s="224"/>
      <c r="AS626" s="224"/>
      <c r="AT626" s="224"/>
      <c r="AU626" s="227"/>
      <c r="AV626" s="224"/>
      <c r="AW626" s="224"/>
      <c r="AX626" s="224"/>
      <c r="AY626" s="224"/>
      <c r="AZ626" s="227"/>
      <c r="BA626" s="224"/>
      <c r="BB626" s="224"/>
      <c r="BC626" s="224"/>
      <c r="BD626" s="224"/>
      <c r="BE626" s="224"/>
      <c r="BF626" s="227"/>
      <c r="BG626" s="224"/>
      <c r="BH626" s="224"/>
      <c r="BI626" s="224"/>
      <c r="BJ626" s="224"/>
      <c r="BK626" s="224"/>
      <c r="BL626" s="224"/>
      <c r="BM626" s="224"/>
      <c r="BN626" s="224"/>
      <c r="BO626" s="224"/>
      <c r="BP626" s="224"/>
      <c r="BQ626" s="224"/>
      <c r="BR626" s="224"/>
      <c r="BS626" s="228"/>
      <c r="BT626" s="224"/>
      <c r="BU626" s="229"/>
      <c r="BV626" s="223"/>
      <c r="BW626" s="224"/>
      <c r="BX626" s="224"/>
      <c r="BY626" s="224"/>
      <c r="BZ626"/>
      <c r="CA626" s="229"/>
      <c r="CB626"/>
      <c r="CC626"/>
      <c r="CD626"/>
    </row>
    <row r="627" spans="1:82" ht="15" x14ac:dyDescent="0.25">
      <c r="A627" s="279">
        <v>706963</v>
      </c>
      <c r="B627" s="280" t="s">
        <v>2097</v>
      </c>
      <c r="C627" s="280" t="s">
        <v>107</v>
      </c>
      <c r="D627" s="280" t="s">
        <v>240</v>
      </c>
      <c r="E627" s="280" t="s">
        <v>240</v>
      </c>
      <c r="F627" s="282"/>
      <c r="G627" s="280" t="s">
        <v>240</v>
      </c>
      <c r="H627" s="280" t="s">
        <v>240</v>
      </c>
      <c r="I627" s="280" t="s">
        <v>261</v>
      </c>
      <c r="J627" s="280" t="s">
        <v>240</v>
      </c>
      <c r="K627" s="282"/>
      <c r="L627" s="280" t="s">
        <v>240</v>
      </c>
      <c r="M627" s="280" t="s">
        <v>240</v>
      </c>
      <c r="N627" s="280" t="s">
        <v>240</v>
      </c>
      <c r="O627" s="280" t="str">
        <f>IFERROR(VLOOKUP(A627,'[1]معالجة التسجيل'!A$2:CW$514,101,0),"")</f>
        <v/>
      </c>
      <c r="P627" s="280"/>
      <c r="Q627" s="282">
        <v>0</v>
      </c>
      <c r="R627" s="282"/>
      <c r="S627" s="280" t="s">
        <v>240</v>
      </c>
      <c r="T627" s="280" t="s">
        <v>240</v>
      </c>
      <c r="U627" s="280" t="s">
        <v>240</v>
      </c>
      <c r="V627" s="280" t="s">
        <v>240</v>
      </c>
      <c r="W627" s="280" t="s">
        <v>240</v>
      </c>
      <c r="X627" s="280" t="s">
        <v>240</v>
      </c>
      <c r="Y627" s="280" t="s">
        <v>240</v>
      </c>
      <c r="Z627" s="280" t="s">
        <v>240</v>
      </c>
      <c r="AA627" s="280" t="s">
        <v>240</v>
      </c>
      <c r="AB627" s="280" t="s">
        <v>2044</v>
      </c>
      <c r="AC627" s="280" t="s">
        <v>2044</v>
      </c>
      <c r="AD627" s="280" t="s">
        <v>240</v>
      </c>
      <c r="AE627" s="280" t="str">
        <f>IFERROR(VLOOKUP(A627,ورقة4!A$1:AZ$2000,51,0),"")</f>
        <v>م</v>
      </c>
      <c r="AF627" s="280" t="s">
        <v>2044</v>
      </c>
      <c r="AG627" s="280" t="s">
        <v>261</v>
      </c>
      <c r="AH627" s="280" t="s">
        <v>240</v>
      </c>
      <c r="AI627" s="280" t="s">
        <v>240</v>
      </c>
      <c r="AJ627" s="279">
        <v>706963</v>
      </c>
      <c r="AP627" s="223"/>
      <c r="AQ627" s="224"/>
      <c r="AR627" s="224"/>
      <c r="AS627" s="224"/>
      <c r="AT627" s="224"/>
      <c r="AU627" s="227"/>
      <c r="AV627" s="224"/>
      <c r="AW627" s="224"/>
      <c r="AX627" s="224"/>
      <c r="AY627" s="224"/>
      <c r="AZ627" s="227"/>
      <c r="BA627" s="224"/>
      <c r="BB627" s="224"/>
      <c r="BC627" s="224"/>
      <c r="BD627" s="224"/>
      <c r="BE627" s="224"/>
      <c r="BF627" s="227"/>
      <c r="BG627" s="224"/>
      <c r="BH627" s="224"/>
      <c r="BI627" s="224"/>
      <c r="BJ627" s="224"/>
      <c r="BK627" s="224"/>
      <c r="BL627" s="224"/>
      <c r="BM627" s="224"/>
      <c r="BN627" s="224"/>
      <c r="BO627" s="224"/>
      <c r="BP627" s="224"/>
      <c r="BQ627" s="224"/>
      <c r="BR627" s="224"/>
      <c r="BS627" s="228"/>
      <c r="BT627" s="224"/>
      <c r="BU627" s="229"/>
      <c r="BV627" s="223"/>
      <c r="BW627" s="224"/>
      <c r="BX627" s="224"/>
      <c r="BY627" s="224"/>
      <c r="BZ627"/>
      <c r="CA627" s="229"/>
      <c r="CB627"/>
      <c r="CC627"/>
      <c r="CD627"/>
    </row>
    <row r="628" spans="1:82" ht="15" x14ac:dyDescent="0.25">
      <c r="A628" s="279">
        <v>706964</v>
      </c>
      <c r="B628" s="280" t="s">
        <v>2098</v>
      </c>
      <c r="C628" s="280" t="s">
        <v>2099</v>
      </c>
      <c r="D628" s="280" t="s">
        <v>240</v>
      </c>
      <c r="E628" s="280" t="s">
        <v>240</v>
      </c>
      <c r="F628" s="288"/>
      <c r="G628" s="280" t="s">
        <v>240</v>
      </c>
      <c r="H628" s="280" t="s">
        <v>240</v>
      </c>
      <c r="I628" s="280" t="s">
        <v>261</v>
      </c>
      <c r="J628" s="280" t="s">
        <v>240</v>
      </c>
      <c r="K628" s="288"/>
      <c r="L628" s="280" t="s">
        <v>240</v>
      </c>
      <c r="M628" s="280" t="s">
        <v>240</v>
      </c>
      <c r="N628" s="280" t="s">
        <v>240</v>
      </c>
      <c r="O628" s="280" t="str">
        <f>IFERROR(VLOOKUP(A628,'[1]معالجة التسجيل'!A$2:CW$514,101,0),"")</f>
        <v/>
      </c>
      <c r="P628" s="280"/>
      <c r="Q628" s="282">
        <v>0</v>
      </c>
      <c r="R628" s="282"/>
      <c r="S628" s="280" t="s">
        <v>240</v>
      </c>
      <c r="T628" s="280" t="s">
        <v>240</v>
      </c>
      <c r="U628" s="280" t="s">
        <v>240</v>
      </c>
      <c r="V628" s="280" t="s">
        <v>240</v>
      </c>
      <c r="W628" s="280" t="s">
        <v>240</v>
      </c>
      <c r="X628" s="280" t="s">
        <v>240</v>
      </c>
      <c r="Y628" s="280" t="s">
        <v>240</v>
      </c>
      <c r="Z628" s="280" t="s">
        <v>240</v>
      </c>
      <c r="AA628" s="280" t="s">
        <v>240</v>
      </c>
      <c r="AB628" s="280" t="s">
        <v>240</v>
      </c>
      <c r="AC628" s="280" t="s">
        <v>2044</v>
      </c>
      <c r="AD628" s="280" t="s">
        <v>240</v>
      </c>
      <c r="AE628" s="280" t="str">
        <f>IFERROR(VLOOKUP(A628,ورقة4!A$1:AZ$2000,51,0),"")</f>
        <v>م</v>
      </c>
      <c r="AF628" s="280" t="s">
        <v>2044</v>
      </c>
      <c r="AG628" s="280" t="s">
        <v>261</v>
      </c>
      <c r="AH628" s="280" t="s">
        <v>240</v>
      </c>
      <c r="AI628" s="280" t="s">
        <v>240</v>
      </c>
      <c r="AJ628" s="279">
        <v>706964</v>
      </c>
      <c r="AP628" s="223"/>
      <c r="AQ628" s="224"/>
      <c r="AR628" s="224"/>
      <c r="AS628" s="224"/>
      <c r="AT628" s="224"/>
      <c r="AU628" s="225"/>
      <c r="AV628" s="224"/>
      <c r="AW628" s="224"/>
      <c r="AX628" s="224"/>
      <c r="AY628" s="224"/>
      <c r="AZ628" s="226"/>
      <c r="BA628" s="224"/>
      <c r="BB628" s="219"/>
      <c r="BC628" s="219"/>
      <c r="BD628" s="224"/>
      <c r="BE628" s="224"/>
      <c r="BF628" s="227"/>
      <c r="BG628" s="232"/>
      <c r="BH628" s="224"/>
      <c r="BI628" s="224"/>
      <c r="BJ628" s="224"/>
      <c r="BK628" s="224"/>
      <c r="BL628" s="223"/>
      <c r="BM628" s="224"/>
      <c r="BN628" s="223"/>
      <c r="BO628" s="223"/>
      <c r="BP628" s="223"/>
      <c r="BQ628" s="223"/>
      <c r="BR628" s="223"/>
      <c r="BS628" s="224"/>
      <c r="BT628" s="219"/>
      <c r="BU628" s="229"/>
      <c r="BV628" s="219"/>
      <c r="BW628" s="219"/>
      <c r="BX628" s="224"/>
      <c r="BY628" s="224"/>
      <c r="BZ628" s="230"/>
      <c r="CA628" s="229"/>
      <c r="CB628" s="230"/>
      <c r="CC628" s="230"/>
      <c r="CD628" s="230"/>
    </row>
    <row r="629" spans="1:82" ht="15" x14ac:dyDescent="0.25">
      <c r="A629" s="279">
        <v>706965</v>
      </c>
      <c r="B629" s="280" t="s">
        <v>1219</v>
      </c>
      <c r="C629" s="280" t="s">
        <v>123</v>
      </c>
      <c r="D629" s="280" t="s">
        <v>1319</v>
      </c>
      <c r="E629" s="280" t="s">
        <v>240</v>
      </c>
      <c r="F629" s="282"/>
      <c r="G629" s="280" t="s">
        <v>240</v>
      </c>
      <c r="H629" s="280" t="s">
        <v>240</v>
      </c>
      <c r="I629" s="280" t="s">
        <v>261</v>
      </c>
      <c r="J629" s="280" t="s">
        <v>240</v>
      </c>
      <c r="K629" s="282"/>
      <c r="L629" s="280" t="s">
        <v>240</v>
      </c>
      <c r="M629" s="280" t="s">
        <v>240</v>
      </c>
      <c r="N629" s="280" t="s">
        <v>240</v>
      </c>
      <c r="O629" s="280" t="str">
        <f>IFERROR(VLOOKUP(A629,'[1]معالجة التسجيل'!A$2:CW$514,101,0),"")</f>
        <v/>
      </c>
      <c r="P629" s="280"/>
      <c r="Q629" s="282">
        <v>0</v>
      </c>
      <c r="R629" s="282"/>
      <c r="S629" s="280" t="s">
        <v>240</v>
      </c>
      <c r="T629" s="280" t="s">
        <v>240</v>
      </c>
      <c r="U629" s="280" t="s">
        <v>240</v>
      </c>
      <c r="V629" s="280" t="s">
        <v>240</v>
      </c>
      <c r="W629" s="280" t="s">
        <v>240</v>
      </c>
      <c r="X629" s="280" t="s">
        <v>240</v>
      </c>
      <c r="Y629" s="280" t="s">
        <v>240</v>
      </c>
      <c r="Z629" s="280" t="s">
        <v>240</v>
      </c>
      <c r="AA629" s="280" t="s">
        <v>2044</v>
      </c>
      <c r="AB629" s="280" t="s">
        <v>2044</v>
      </c>
      <c r="AC629" s="280" t="s">
        <v>2044</v>
      </c>
      <c r="AD629" s="280" t="s">
        <v>240</v>
      </c>
      <c r="AE629" s="280" t="str">
        <f>IFERROR(VLOOKUP(A629,ورقة4!A$1:AZ$2000,51,0),"")</f>
        <v>م</v>
      </c>
      <c r="AF629" s="280" t="s">
        <v>2044</v>
      </c>
      <c r="AG629" s="280" t="s">
        <v>261</v>
      </c>
      <c r="AH629" s="280" t="s">
        <v>5190</v>
      </c>
      <c r="AI629" s="280" t="s">
        <v>240</v>
      </c>
      <c r="AJ629" s="279">
        <v>706965</v>
      </c>
      <c r="AP629" s="223"/>
      <c r="AQ629" s="224"/>
      <c r="AR629" s="224"/>
      <c r="AS629" s="224"/>
      <c r="AT629" s="224"/>
      <c r="AU629" s="225"/>
      <c r="AV629" s="224"/>
      <c r="AW629" s="224"/>
      <c r="AX629" s="224"/>
      <c r="AY629" s="224"/>
      <c r="AZ629" s="226"/>
      <c r="BA629" s="224"/>
      <c r="BB629" s="224"/>
      <c r="BC629" s="224"/>
      <c r="BD629" s="224"/>
      <c r="BE629" s="224"/>
      <c r="BF629" s="227"/>
      <c r="BG629" s="224"/>
      <c r="BH629" s="224"/>
      <c r="BI629" s="224"/>
      <c r="BJ629" s="224"/>
      <c r="BK629" s="224"/>
      <c r="BL629" s="224"/>
      <c r="BM629" s="224"/>
      <c r="BN629" s="224"/>
      <c r="BO629" s="224"/>
      <c r="BP629" s="224"/>
      <c r="BQ629" s="224"/>
      <c r="BR629" s="224"/>
      <c r="BS629" s="228"/>
      <c r="BT629" s="224"/>
      <c r="BU629" s="229"/>
      <c r="BV629" s="223"/>
      <c r="BW629" s="224"/>
      <c r="BX629" s="224"/>
      <c r="BY629" s="224"/>
      <c r="BZ629"/>
      <c r="CA629" s="229"/>
      <c r="CB629"/>
      <c r="CC629"/>
      <c r="CD629"/>
    </row>
    <row r="630" spans="1:82" ht="15" x14ac:dyDescent="0.25">
      <c r="A630" s="279">
        <v>706966</v>
      </c>
      <c r="B630" s="280" t="s">
        <v>1220</v>
      </c>
      <c r="C630" s="280" t="s">
        <v>67</v>
      </c>
      <c r="D630" s="280" t="s">
        <v>240</v>
      </c>
      <c r="E630" s="280" t="s">
        <v>240</v>
      </c>
      <c r="F630" s="282"/>
      <c r="G630" s="280" t="s">
        <v>240</v>
      </c>
      <c r="H630" s="280" t="s">
        <v>240</v>
      </c>
      <c r="I630" s="280" t="s">
        <v>262</v>
      </c>
      <c r="J630" s="280" t="s">
        <v>240</v>
      </c>
      <c r="K630" s="282"/>
      <c r="L630" s="280" t="s">
        <v>240</v>
      </c>
      <c r="M630" s="280" t="s">
        <v>240</v>
      </c>
      <c r="N630" s="280" t="s">
        <v>240</v>
      </c>
      <c r="O630" s="280" t="str">
        <f>IFERROR(VLOOKUP(A630,'[1]معالجة التسجيل'!A$2:CW$514,101,0),"")</f>
        <v/>
      </c>
      <c r="P630" s="280"/>
      <c r="Q630" s="282">
        <v>0</v>
      </c>
      <c r="R630" s="282"/>
      <c r="S630" s="280" t="s">
        <v>240</v>
      </c>
      <c r="T630" s="280" t="s">
        <v>240</v>
      </c>
      <c r="U630" s="280" t="s">
        <v>240</v>
      </c>
      <c r="V630" s="280" t="s">
        <v>240</v>
      </c>
      <c r="W630" s="280" t="s">
        <v>240</v>
      </c>
      <c r="X630" s="280" t="s">
        <v>240</v>
      </c>
      <c r="Y630" s="280" t="s">
        <v>240</v>
      </c>
      <c r="Z630" s="280" t="s">
        <v>240</v>
      </c>
      <c r="AA630" s="280" t="s">
        <v>240</v>
      </c>
      <c r="AB630" s="280" t="s">
        <v>240</v>
      </c>
      <c r="AC630" s="280" t="s">
        <v>240</v>
      </c>
      <c r="AD630" s="280" t="s">
        <v>240</v>
      </c>
      <c r="AE630" s="280" t="str">
        <f>IFERROR(VLOOKUP(A630,ورقة4!A$1:AZ$2000,51,0),"")</f>
        <v>م</v>
      </c>
      <c r="AF630" s="280" t="s">
        <v>240</v>
      </c>
      <c r="AG630" s="280" t="s">
        <v>262</v>
      </c>
      <c r="AH630" s="280" t="s">
        <v>240</v>
      </c>
      <c r="AI630" s="280" t="s">
        <v>240</v>
      </c>
      <c r="AJ630" s="279">
        <v>706966</v>
      </c>
      <c r="AP630" s="223"/>
      <c r="AQ630" s="224"/>
      <c r="AR630" s="224"/>
      <c r="AS630" s="224"/>
      <c r="AT630" s="224"/>
      <c r="AU630" s="227"/>
      <c r="AV630" s="224"/>
      <c r="AW630" s="224"/>
      <c r="AX630" s="224"/>
      <c r="AY630" s="224"/>
      <c r="AZ630" s="227"/>
      <c r="BA630" s="224"/>
      <c r="BB630" s="224"/>
      <c r="BC630" s="224"/>
      <c r="BD630" s="224"/>
      <c r="BE630" s="224"/>
      <c r="BF630" s="227"/>
      <c r="BG630" s="224"/>
      <c r="BH630" s="224"/>
      <c r="BI630" s="224"/>
      <c r="BJ630" s="224"/>
      <c r="BK630" s="224"/>
      <c r="BL630" s="224"/>
      <c r="BM630" s="224"/>
      <c r="BN630" s="224"/>
      <c r="BO630" s="224"/>
      <c r="BP630" s="224"/>
      <c r="BQ630" s="224"/>
      <c r="BR630" s="224"/>
      <c r="BS630" s="228"/>
      <c r="BT630" s="224"/>
      <c r="BU630" s="229"/>
      <c r="BV630" s="223"/>
      <c r="BW630" s="224"/>
      <c r="BX630" s="224"/>
      <c r="BY630" s="224"/>
      <c r="BZ630"/>
      <c r="CA630" s="229"/>
      <c r="CB630"/>
      <c r="CC630"/>
      <c r="CD630"/>
    </row>
    <row r="631" spans="1:82" ht="30" x14ac:dyDescent="0.25">
      <c r="A631" s="279">
        <v>706967</v>
      </c>
      <c r="B631" s="280" t="s">
        <v>803</v>
      </c>
      <c r="C631" s="280" t="s">
        <v>804</v>
      </c>
      <c r="D631" s="280" t="s">
        <v>1758</v>
      </c>
      <c r="E631" s="280" t="s">
        <v>240</v>
      </c>
      <c r="F631" s="288"/>
      <c r="G631" s="280" t="s">
        <v>240</v>
      </c>
      <c r="H631" s="280" t="s">
        <v>240</v>
      </c>
      <c r="I631" s="280" t="s">
        <v>261</v>
      </c>
      <c r="J631" s="280" t="s">
        <v>240</v>
      </c>
      <c r="K631" s="288"/>
      <c r="L631" s="280" t="s">
        <v>240</v>
      </c>
      <c r="M631" s="280" t="s">
        <v>240</v>
      </c>
      <c r="N631" s="280" t="s">
        <v>240</v>
      </c>
      <c r="O631" s="280" t="str">
        <f>IFERROR(VLOOKUP(A631,'[1]معالجة التسجيل'!A$2:CW$514,101,0),"")</f>
        <v/>
      </c>
      <c r="P631" s="280"/>
      <c r="Q631" s="282">
        <v>0</v>
      </c>
      <c r="R631" s="282"/>
      <c r="S631" s="280" t="s">
        <v>240</v>
      </c>
      <c r="T631" s="280" t="s">
        <v>240</v>
      </c>
      <c r="U631" s="280" t="s">
        <v>240</v>
      </c>
      <c r="V631" s="280" t="s">
        <v>240</v>
      </c>
      <c r="W631" s="280" t="s">
        <v>240</v>
      </c>
      <c r="X631" s="280" t="s">
        <v>240</v>
      </c>
      <c r="Y631" s="280" t="s">
        <v>240</v>
      </c>
      <c r="Z631" s="280" t="s">
        <v>240</v>
      </c>
      <c r="AA631" s="280" t="s">
        <v>2044</v>
      </c>
      <c r="AB631" s="280" t="s">
        <v>2044</v>
      </c>
      <c r="AC631" s="280" t="s">
        <v>2044</v>
      </c>
      <c r="AD631" s="280" t="s">
        <v>240</v>
      </c>
      <c r="AE631" s="280" t="str">
        <f>IFERROR(VLOOKUP(A631,ورقة4!A$1:AZ$2000,51,0),"")</f>
        <v>م</v>
      </c>
      <c r="AF631" s="280" t="s">
        <v>2044</v>
      </c>
      <c r="AG631" s="280" t="s">
        <v>261</v>
      </c>
      <c r="AH631" s="280" t="s">
        <v>5190</v>
      </c>
      <c r="AI631" s="280" t="s">
        <v>240</v>
      </c>
      <c r="AJ631" s="279">
        <v>706967</v>
      </c>
      <c r="AP631" s="223"/>
      <c r="AQ631" s="224"/>
      <c r="AR631" s="224"/>
      <c r="AS631" s="224"/>
      <c r="AT631" s="224"/>
      <c r="AU631" s="231"/>
      <c r="AV631" s="224"/>
      <c r="AW631" s="224"/>
      <c r="AX631" s="224"/>
      <c r="AY631" s="224"/>
      <c r="AZ631" s="223"/>
      <c r="BA631" s="224"/>
      <c r="BB631" s="219"/>
      <c r="BC631" s="219"/>
      <c r="BD631" s="224"/>
      <c r="BE631" s="224"/>
      <c r="BF631" s="227"/>
      <c r="BG631" s="223"/>
      <c r="BH631" s="224"/>
      <c r="BI631" s="224"/>
      <c r="BJ631" s="224"/>
      <c r="BK631" s="224"/>
      <c r="BL631" s="223"/>
      <c r="BM631" s="224"/>
      <c r="BN631" s="223"/>
      <c r="BO631" s="223"/>
      <c r="BP631" s="223"/>
      <c r="BQ631" s="223"/>
      <c r="BR631" s="223"/>
      <c r="BS631" s="224"/>
      <c r="BT631" s="219"/>
      <c r="BU631" s="229"/>
      <c r="BV631" s="219"/>
      <c r="BW631" s="219"/>
      <c r="BX631" s="224"/>
      <c r="BY631" s="224"/>
      <c r="BZ631" s="230"/>
      <c r="CA631" s="229"/>
      <c r="CB631" s="230"/>
      <c r="CC631" s="230"/>
      <c r="CD631" s="230"/>
    </row>
    <row r="632" spans="1:82" ht="15" x14ac:dyDescent="0.25">
      <c r="A632" s="279">
        <v>706968</v>
      </c>
      <c r="B632" s="280" t="s">
        <v>1221</v>
      </c>
      <c r="C632" s="280" t="s">
        <v>68</v>
      </c>
      <c r="D632" s="280" t="s">
        <v>1295</v>
      </c>
      <c r="E632" s="280" t="s">
        <v>240</v>
      </c>
      <c r="F632" s="288"/>
      <c r="G632" s="280" t="s">
        <v>240</v>
      </c>
      <c r="H632" s="280" t="s">
        <v>240</v>
      </c>
      <c r="I632" s="280" t="s">
        <v>261</v>
      </c>
      <c r="J632" s="280" t="s">
        <v>240</v>
      </c>
      <c r="K632" s="288"/>
      <c r="L632" s="280" t="s">
        <v>240</v>
      </c>
      <c r="M632" s="280" t="s">
        <v>240</v>
      </c>
      <c r="N632" s="280" t="s">
        <v>240</v>
      </c>
      <c r="O632" s="280" t="str">
        <f>IFERROR(VLOOKUP(A632,'[1]معالجة التسجيل'!A$2:CW$514,101,0),"")</f>
        <v/>
      </c>
      <c r="P632" s="280"/>
      <c r="Q632" s="282">
        <v>0</v>
      </c>
      <c r="R632" s="282"/>
      <c r="S632" s="280" t="s">
        <v>240</v>
      </c>
      <c r="T632" s="280" t="s">
        <v>240</v>
      </c>
      <c r="U632" s="280" t="s">
        <v>240</v>
      </c>
      <c r="V632" s="280" t="s">
        <v>240</v>
      </c>
      <c r="W632" s="280" t="s">
        <v>240</v>
      </c>
      <c r="X632" s="280" t="s">
        <v>240</v>
      </c>
      <c r="Y632" s="280" t="s">
        <v>240</v>
      </c>
      <c r="Z632" s="280" t="s">
        <v>240</v>
      </c>
      <c r="AA632" s="280" t="s">
        <v>2044</v>
      </c>
      <c r="AB632" s="280" t="s">
        <v>2044</v>
      </c>
      <c r="AC632" s="280" t="s">
        <v>2044</v>
      </c>
      <c r="AD632" s="280" t="s">
        <v>240</v>
      </c>
      <c r="AE632" s="280" t="str">
        <f>IFERROR(VLOOKUP(A632,ورقة4!A$1:AZ$2000,51,0),"")</f>
        <v>م</v>
      </c>
      <c r="AF632" s="280" t="s">
        <v>2044</v>
      </c>
      <c r="AG632" s="280" t="s">
        <v>261</v>
      </c>
      <c r="AH632" s="280" t="s">
        <v>5190</v>
      </c>
      <c r="AI632" s="280" t="s">
        <v>240</v>
      </c>
      <c r="AJ632" s="279">
        <v>706968</v>
      </c>
      <c r="AP632" s="223"/>
      <c r="AQ632" s="224"/>
      <c r="AR632" s="224"/>
      <c r="AS632" s="224"/>
      <c r="AT632" s="224"/>
      <c r="AU632" s="227"/>
      <c r="AV632" s="224"/>
      <c r="AW632" s="224"/>
      <c r="AX632" s="224"/>
      <c r="AY632" s="224"/>
      <c r="AZ632" s="227"/>
      <c r="BA632" s="224"/>
      <c r="BB632" s="224"/>
      <c r="BC632" s="224"/>
      <c r="BD632" s="224"/>
      <c r="BE632" s="224"/>
      <c r="BF632" s="227"/>
      <c r="BG632" s="224"/>
      <c r="BH632" s="224"/>
      <c r="BI632" s="224"/>
      <c r="BJ632" s="224"/>
      <c r="BK632" s="224"/>
      <c r="BL632" s="224"/>
      <c r="BM632" s="224"/>
      <c r="BN632" s="224"/>
      <c r="BO632" s="224"/>
      <c r="BP632" s="224"/>
      <c r="BQ632" s="224"/>
      <c r="BR632" s="224"/>
      <c r="BS632" s="228"/>
      <c r="BT632" s="224"/>
      <c r="BU632" s="229"/>
      <c r="BV632" s="223"/>
      <c r="BW632" s="224"/>
      <c r="BX632" s="224"/>
      <c r="BY632" s="224"/>
      <c r="BZ632"/>
      <c r="CA632" s="229"/>
      <c r="CB632"/>
      <c r="CC632"/>
      <c r="CD632"/>
    </row>
    <row r="633" spans="1:82" ht="30" x14ac:dyDescent="0.25">
      <c r="A633" s="279">
        <v>706969</v>
      </c>
      <c r="B633" s="280" t="s">
        <v>701</v>
      </c>
      <c r="C633" s="280" t="s">
        <v>403</v>
      </c>
      <c r="D633" s="280" t="s">
        <v>1419</v>
      </c>
      <c r="E633" s="280" t="s">
        <v>240</v>
      </c>
      <c r="F633" s="282"/>
      <c r="G633" s="280" t="s">
        <v>240</v>
      </c>
      <c r="H633" s="280" t="s">
        <v>240</v>
      </c>
      <c r="I633" s="280" t="s">
        <v>261</v>
      </c>
      <c r="J633" s="280" t="s">
        <v>240</v>
      </c>
      <c r="K633" s="282"/>
      <c r="L633" s="280" t="s">
        <v>240</v>
      </c>
      <c r="M633" s="280" t="s">
        <v>240</v>
      </c>
      <c r="N633" s="280" t="s">
        <v>240</v>
      </c>
      <c r="O633" s="280" t="str">
        <f>IFERROR(VLOOKUP(A633,'[1]معالجة التسجيل'!A$2:CW$514,101,0),"")</f>
        <v/>
      </c>
      <c r="P633" s="280"/>
      <c r="Q633" s="282">
        <v>0</v>
      </c>
      <c r="R633" s="282"/>
      <c r="S633" s="280" t="s">
        <v>240</v>
      </c>
      <c r="T633" s="280" t="s">
        <v>240</v>
      </c>
      <c r="U633" s="280" t="s">
        <v>240</v>
      </c>
      <c r="V633" s="280" t="s">
        <v>240</v>
      </c>
      <c r="W633" s="280" t="s">
        <v>240</v>
      </c>
      <c r="X633" s="280" t="s">
        <v>240</v>
      </c>
      <c r="Y633" s="280" t="s">
        <v>240</v>
      </c>
      <c r="Z633" s="280" t="s">
        <v>240</v>
      </c>
      <c r="AA633" s="280" t="s">
        <v>2044</v>
      </c>
      <c r="AB633" s="280" t="s">
        <v>2044</v>
      </c>
      <c r="AC633" s="280" t="s">
        <v>2044</v>
      </c>
      <c r="AD633" s="280" t="s">
        <v>240</v>
      </c>
      <c r="AE633" s="280" t="str">
        <f>IFERROR(VLOOKUP(A633,ورقة4!A$1:AZ$2000,51,0),"")</f>
        <v>م</v>
      </c>
      <c r="AF633" s="280" t="s">
        <v>2044</v>
      </c>
      <c r="AG633" s="280" t="s">
        <v>261</v>
      </c>
      <c r="AH633" s="280" t="s">
        <v>5190</v>
      </c>
      <c r="AI633" s="280" t="s">
        <v>240</v>
      </c>
      <c r="AJ633" s="279">
        <v>706969</v>
      </c>
      <c r="AP633" s="223"/>
      <c r="AQ633" s="224"/>
      <c r="AR633" s="224"/>
      <c r="AS633" s="224"/>
      <c r="AT633" s="224"/>
      <c r="AU633" s="227"/>
      <c r="AV633" s="224"/>
      <c r="AW633" s="224"/>
      <c r="AX633" s="224"/>
      <c r="AY633" s="224"/>
      <c r="AZ633" s="227"/>
      <c r="BA633" s="224"/>
      <c r="BB633" s="224"/>
      <c r="BC633" s="224"/>
      <c r="BD633" s="224"/>
      <c r="BE633" s="224"/>
      <c r="BF633" s="227"/>
      <c r="BG633" s="224"/>
      <c r="BH633" s="224"/>
      <c r="BI633" s="224"/>
      <c r="BJ633" s="224"/>
      <c r="BK633" s="224"/>
      <c r="BL633" s="224"/>
      <c r="BM633" s="224"/>
      <c r="BN633" s="224"/>
      <c r="BO633" s="224"/>
      <c r="BP633" s="224"/>
      <c r="BQ633" s="224"/>
      <c r="BR633" s="224"/>
      <c r="BS633" s="228"/>
      <c r="BT633" s="224"/>
      <c r="BU633" s="229"/>
      <c r="BV633" s="223"/>
      <c r="BW633" s="224"/>
      <c r="BX633" s="224"/>
      <c r="BY633" s="224"/>
      <c r="BZ633"/>
      <c r="CA633" s="229"/>
      <c r="CB633"/>
      <c r="CC633"/>
      <c r="CD633"/>
    </row>
    <row r="634" spans="1:82" ht="30" x14ac:dyDescent="0.25">
      <c r="A634" s="279">
        <v>706970</v>
      </c>
      <c r="B634" s="280" t="s">
        <v>857</v>
      </c>
      <c r="C634" s="280" t="s">
        <v>145</v>
      </c>
      <c r="D634" s="280" t="s">
        <v>1917</v>
      </c>
      <c r="E634" s="280" t="s">
        <v>240</v>
      </c>
      <c r="F634" s="288"/>
      <c r="G634" s="280" t="s">
        <v>240</v>
      </c>
      <c r="H634" s="280" t="s">
        <v>240</v>
      </c>
      <c r="I634" s="280" t="s">
        <v>261</v>
      </c>
      <c r="J634" s="280" t="s">
        <v>240</v>
      </c>
      <c r="K634" s="288"/>
      <c r="L634" s="280" t="s">
        <v>240</v>
      </c>
      <c r="M634" s="280" t="s">
        <v>240</v>
      </c>
      <c r="N634" s="280" t="s">
        <v>240</v>
      </c>
      <c r="O634" s="280" t="str">
        <f>IFERROR(VLOOKUP(A634,'[1]معالجة التسجيل'!A$2:CW$514,101,0),"")</f>
        <v/>
      </c>
      <c r="P634" s="280"/>
      <c r="Q634" s="282">
        <v>0</v>
      </c>
      <c r="R634" s="282"/>
      <c r="S634" s="280" t="s">
        <v>240</v>
      </c>
      <c r="T634" s="280" t="s">
        <v>240</v>
      </c>
      <c r="U634" s="280" t="s">
        <v>240</v>
      </c>
      <c r="V634" s="280" t="s">
        <v>240</v>
      </c>
      <c r="W634" s="280" t="s">
        <v>240</v>
      </c>
      <c r="X634" s="280" t="s">
        <v>240</v>
      </c>
      <c r="Y634" s="280" t="s">
        <v>240</v>
      </c>
      <c r="Z634" s="280" t="s">
        <v>240</v>
      </c>
      <c r="AA634" s="280" t="s">
        <v>2044</v>
      </c>
      <c r="AB634" s="280" t="s">
        <v>2044</v>
      </c>
      <c r="AC634" s="280" t="s">
        <v>2044</v>
      </c>
      <c r="AD634" s="280" t="s">
        <v>240</v>
      </c>
      <c r="AE634" s="280" t="str">
        <f>IFERROR(VLOOKUP(A634,ورقة4!A$1:AZ$2000,51,0),"")</f>
        <v>م</v>
      </c>
      <c r="AF634" s="280" t="s">
        <v>2044</v>
      </c>
      <c r="AG634" s="280" t="s">
        <v>261</v>
      </c>
      <c r="AH634" s="280" t="s">
        <v>5190</v>
      </c>
      <c r="AI634" s="280" t="s">
        <v>240</v>
      </c>
      <c r="AJ634" s="279">
        <v>706970</v>
      </c>
      <c r="AP634" s="223"/>
      <c r="AQ634" s="224"/>
      <c r="AR634" s="224"/>
      <c r="AS634" s="224"/>
      <c r="AT634" s="224"/>
      <c r="AU634" s="225"/>
      <c r="AV634" s="224"/>
      <c r="AW634" s="224"/>
      <c r="AX634" s="224"/>
      <c r="AY634" s="224"/>
      <c r="AZ634" s="226"/>
      <c r="BA634" s="224"/>
      <c r="BB634" s="219"/>
      <c r="BC634" s="219"/>
      <c r="BD634" s="224"/>
      <c r="BE634" s="224"/>
      <c r="BF634" s="227"/>
      <c r="BG634" s="223"/>
      <c r="BH634" s="224"/>
      <c r="BI634" s="224"/>
      <c r="BJ634" s="224"/>
      <c r="BK634" s="224"/>
      <c r="BL634" s="223"/>
      <c r="BM634" s="224"/>
      <c r="BN634" s="223"/>
      <c r="BO634" s="223"/>
      <c r="BP634" s="223"/>
      <c r="BQ634" s="223"/>
      <c r="BR634" s="223"/>
      <c r="BS634" s="224"/>
      <c r="BT634" s="219"/>
      <c r="BU634" s="229"/>
      <c r="BV634" s="219"/>
      <c r="BW634" s="219"/>
      <c r="BX634" s="224"/>
      <c r="BY634" s="224"/>
      <c r="BZ634" s="230"/>
      <c r="CA634" s="229"/>
      <c r="CB634" s="230"/>
      <c r="CC634" s="230"/>
      <c r="CD634" s="230"/>
    </row>
    <row r="635" spans="1:82" ht="45" x14ac:dyDescent="0.25">
      <c r="A635" s="279">
        <v>706971</v>
      </c>
      <c r="B635" s="280" t="s">
        <v>805</v>
      </c>
      <c r="C635" s="280" t="s">
        <v>105</v>
      </c>
      <c r="D635" s="280" t="s">
        <v>1526</v>
      </c>
      <c r="E635" s="280" t="s">
        <v>183</v>
      </c>
      <c r="F635" s="281">
        <v>36640</v>
      </c>
      <c r="G635" s="280" t="s">
        <v>213</v>
      </c>
      <c r="H635" s="280" t="s">
        <v>1290</v>
      </c>
      <c r="I635" s="280" t="s">
        <v>261</v>
      </c>
      <c r="J635" s="280" t="s">
        <v>214</v>
      </c>
      <c r="K635" s="279">
        <v>2018</v>
      </c>
      <c r="L635" s="280" t="s">
        <v>213</v>
      </c>
      <c r="M635" s="280" t="s">
        <v>240</v>
      </c>
      <c r="N635" s="280" t="s">
        <v>240</v>
      </c>
      <c r="O635" s="280" t="str">
        <f>IFERROR(VLOOKUP(A635,'[1]معالجة التسجيل'!A$2:CW$514,101,0),"")</f>
        <v/>
      </c>
      <c r="P635" s="280"/>
      <c r="Q635" s="282">
        <v>0</v>
      </c>
      <c r="R635" s="282"/>
      <c r="S635" s="280" t="s">
        <v>3347</v>
      </c>
      <c r="T635" s="280" t="s">
        <v>3348</v>
      </c>
      <c r="U635" s="280" t="s">
        <v>3349</v>
      </c>
      <c r="V635" s="280" t="s">
        <v>2531</v>
      </c>
      <c r="W635" s="280" t="s">
        <v>240</v>
      </c>
      <c r="X635" s="280" t="s">
        <v>240</v>
      </c>
      <c r="Y635" s="280" t="s">
        <v>240</v>
      </c>
      <c r="Z635" s="280" t="s">
        <v>240</v>
      </c>
      <c r="AA635" s="280" t="s">
        <v>240</v>
      </c>
      <c r="AB635" s="280" t="s">
        <v>240</v>
      </c>
      <c r="AC635" s="280" t="s">
        <v>240</v>
      </c>
      <c r="AD635" s="280" t="s">
        <v>240</v>
      </c>
      <c r="AE635" s="280" t="str">
        <f>IFERROR(VLOOKUP(A635,ورقة4!A$1:AZ$2000,51,0),"")</f>
        <v>م</v>
      </c>
      <c r="AF635" s="280" t="s">
        <v>2044</v>
      </c>
      <c r="AG635" s="280" t="s">
        <v>261</v>
      </c>
      <c r="AH635" s="280" t="s">
        <v>5190</v>
      </c>
      <c r="AI635" s="280" t="s">
        <v>240</v>
      </c>
      <c r="AJ635" s="279">
        <v>706971</v>
      </c>
      <c r="AP635" s="223"/>
      <c r="AQ635" s="224"/>
      <c r="AR635" s="224"/>
      <c r="AS635" s="224"/>
      <c r="AT635" s="224"/>
      <c r="AU635" s="227"/>
      <c r="AV635" s="224"/>
      <c r="AW635" s="224"/>
      <c r="AX635" s="224"/>
      <c r="AY635" s="224"/>
      <c r="AZ635" s="227"/>
      <c r="BA635" s="224"/>
      <c r="BB635" s="224"/>
      <c r="BC635" s="224"/>
      <c r="BD635" s="224"/>
      <c r="BE635" s="224"/>
      <c r="BF635" s="227"/>
      <c r="BG635" s="224"/>
      <c r="BH635" s="224"/>
      <c r="BI635" s="224"/>
      <c r="BJ635" s="224"/>
      <c r="BK635" s="224"/>
      <c r="BL635" s="224"/>
      <c r="BM635" s="224"/>
      <c r="BN635" s="224"/>
      <c r="BO635" s="224"/>
      <c r="BP635" s="224"/>
      <c r="BQ635" s="224"/>
      <c r="BR635" s="224"/>
      <c r="BS635" s="228"/>
      <c r="BT635" s="224"/>
      <c r="BU635" s="229"/>
      <c r="BV635" s="223"/>
      <c r="BW635" s="224"/>
      <c r="BX635" s="224"/>
      <c r="BY635" s="224"/>
      <c r="BZ635"/>
      <c r="CA635" s="229"/>
      <c r="CB635"/>
      <c r="CC635"/>
      <c r="CD635"/>
    </row>
    <row r="636" spans="1:82" ht="45" x14ac:dyDescent="0.25">
      <c r="A636" s="279">
        <v>706972</v>
      </c>
      <c r="B636" s="280" t="s">
        <v>806</v>
      </c>
      <c r="C636" s="280" t="s">
        <v>340</v>
      </c>
      <c r="D636" s="280" t="s">
        <v>1491</v>
      </c>
      <c r="E636" s="280" t="s">
        <v>184</v>
      </c>
      <c r="F636" s="289">
        <v>31385</v>
      </c>
      <c r="G636" s="280" t="s">
        <v>1755</v>
      </c>
      <c r="H636" s="280" t="s">
        <v>1290</v>
      </c>
      <c r="I636" s="280" t="s">
        <v>261</v>
      </c>
      <c r="J636" s="280" t="s">
        <v>216</v>
      </c>
      <c r="K636" s="290">
        <v>2008</v>
      </c>
      <c r="L636" s="280" t="s">
        <v>230</v>
      </c>
      <c r="M636" s="280" t="s">
        <v>240</v>
      </c>
      <c r="N636" s="280" t="s">
        <v>240</v>
      </c>
      <c r="O636" s="280" t="str">
        <f>IFERROR(VLOOKUP(A636,'[1]معالجة التسجيل'!A$2:CW$514,101,0),"")</f>
        <v/>
      </c>
      <c r="P636" s="280"/>
      <c r="Q636" s="282">
        <v>0</v>
      </c>
      <c r="R636" s="282"/>
      <c r="S636" s="280" t="s">
        <v>2904</v>
      </c>
      <c r="T636" s="280" t="s">
        <v>2905</v>
      </c>
      <c r="U636" s="280" t="s">
        <v>2906</v>
      </c>
      <c r="V636" s="280" t="s">
        <v>2907</v>
      </c>
      <c r="W636" s="280" t="s">
        <v>240</v>
      </c>
      <c r="X636" s="280" t="s">
        <v>240</v>
      </c>
      <c r="Y636" s="280" t="s">
        <v>240</v>
      </c>
      <c r="Z636" s="280" t="s">
        <v>240</v>
      </c>
      <c r="AA636" s="280" t="s">
        <v>240</v>
      </c>
      <c r="AB636" s="280" t="s">
        <v>240</v>
      </c>
      <c r="AC636" s="280" t="s">
        <v>2044</v>
      </c>
      <c r="AD636" s="280" t="s">
        <v>240</v>
      </c>
      <c r="AE636" s="280" t="str">
        <f>IFERROR(VLOOKUP(A636,ورقة4!A$1:AZ$2000,51,0),"")</f>
        <v>م</v>
      </c>
      <c r="AF636" s="280" t="s">
        <v>2044</v>
      </c>
      <c r="AG636" s="280" t="s">
        <v>261</v>
      </c>
      <c r="AH636" s="280" t="s">
        <v>5190</v>
      </c>
      <c r="AI636" s="280" t="s">
        <v>240</v>
      </c>
      <c r="AJ636" s="279">
        <v>706972</v>
      </c>
      <c r="AP636" s="223"/>
      <c r="AQ636" s="224"/>
      <c r="AR636" s="224"/>
      <c r="AS636" s="224"/>
      <c r="AT636" s="224"/>
      <c r="AU636" s="232"/>
      <c r="AV636" s="224"/>
      <c r="AW636" s="224"/>
      <c r="AX636" s="224"/>
      <c r="AY636" s="224"/>
      <c r="AZ636" s="232"/>
      <c r="BA636" s="224"/>
      <c r="BB636" s="224"/>
      <c r="BC636" s="224"/>
      <c r="BD636" s="224"/>
      <c r="BE636" s="224"/>
      <c r="BF636" s="227"/>
      <c r="BG636" s="224"/>
      <c r="BH636" s="224"/>
      <c r="BI636" s="224"/>
      <c r="BJ636" s="224"/>
      <c r="BK636" s="224"/>
      <c r="BL636" s="224"/>
      <c r="BM636" s="224"/>
      <c r="BN636" s="224"/>
      <c r="BO636" s="224"/>
      <c r="BP636" s="224"/>
      <c r="BQ636" s="224"/>
      <c r="BR636" s="224"/>
      <c r="BS636" s="228"/>
      <c r="BT636" s="224"/>
      <c r="BU636" s="229"/>
      <c r="BV636" s="223"/>
      <c r="BW636" s="224"/>
      <c r="BX636" s="224"/>
      <c r="BY636" s="224"/>
      <c r="BZ636"/>
      <c r="CA636" s="229"/>
      <c r="CB636"/>
      <c r="CC636"/>
      <c r="CD636"/>
    </row>
    <row r="637" spans="1:82" ht="30" x14ac:dyDescent="0.25">
      <c r="A637" s="279">
        <v>706974</v>
      </c>
      <c r="B637" s="280" t="s">
        <v>641</v>
      </c>
      <c r="C637" s="280" t="s">
        <v>134</v>
      </c>
      <c r="D637" s="280" t="s">
        <v>1918</v>
      </c>
      <c r="E637" s="280" t="s">
        <v>240</v>
      </c>
      <c r="F637" s="288"/>
      <c r="G637" s="280" t="s">
        <v>240</v>
      </c>
      <c r="H637" s="280" t="s">
        <v>240</v>
      </c>
      <c r="I637" s="280" t="s">
        <v>261</v>
      </c>
      <c r="J637" s="280" t="s">
        <v>240</v>
      </c>
      <c r="K637" s="288"/>
      <c r="L637" s="280" t="s">
        <v>240</v>
      </c>
      <c r="M637" s="280" t="s">
        <v>240</v>
      </c>
      <c r="N637" s="280" t="s">
        <v>240</v>
      </c>
      <c r="O637" s="280" t="str">
        <f>IFERROR(VLOOKUP(A637,'[1]معالجة التسجيل'!A$2:CW$514,101,0),"")</f>
        <v/>
      </c>
      <c r="P637" s="280"/>
      <c r="Q637" s="282">
        <v>0</v>
      </c>
      <c r="R637" s="282"/>
      <c r="S637" s="280" t="s">
        <v>240</v>
      </c>
      <c r="T637" s="280" t="s">
        <v>240</v>
      </c>
      <c r="U637" s="280" t="s">
        <v>240</v>
      </c>
      <c r="V637" s="280" t="s">
        <v>240</v>
      </c>
      <c r="W637" s="280" t="s">
        <v>240</v>
      </c>
      <c r="X637" s="280" t="s">
        <v>240</v>
      </c>
      <c r="Y637" s="280" t="s">
        <v>240</v>
      </c>
      <c r="Z637" s="280" t="s">
        <v>240</v>
      </c>
      <c r="AA637" s="280" t="s">
        <v>2044</v>
      </c>
      <c r="AB637" s="280" t="s">
        <v>2044</v>
      </c>
      <c r="AC637" s="280" t="s">
        <v>2044</v>
      </c>
      <c r="AD637" s="280" t="s">
        <v>240</v>
      </c>
      <c r="AE637" s="280" t="str">
        <f>IFERROR(VLOOKUP(A637,ورقة4!A$1:AZ$2000,51,0),"")</f>
        <v>م</v>
      </c>
      <c r="AF637" s="280" t="s">
        <v>2044</v>
      </c>
      <c r="AG637" s="280" t="s">
        <v>261</v>
      </c>
      <c r="AH637" s="280" t="s">
        <v>5190</v>
      </c>
      <c r="AI637" s="280" t="s">
        <v>240</v>
      </c>
      <c r="AJ637" s="279">
        <v>706974</v>
      </c>
      <c r="AP637" s="223"/>
      <c r="AQ637" s="224"/>
      <c r="AR637" s="224"/>
      <c r="AS637" s="224"/>
      <c r="AT637" s="224"/>
      <c r="AU637" s="227"/>
      <c r="AV637" s="224"/>
      <c r="AW637" s="224"/>
      <c r="AX637" s="224"/>
      <c r="AY637" s="224"/>
      <c r="AZ637" s="227"/>
      <c r="BA637" s="224"/>
      <c r="BB637" s="224"/>
      <c r="BC637" s="224"/>
      <c r="BD637" s="224"/>
      <c r="BE637" s="224"/>
      <c r="BF637" s="227"/>
      <c r="BG637" s="224"/>
      <c r="BH637" s="224"/>
      <c r="BI637" s="224"/>
      <c r="BJ637" s="224"/>
      <c r="BK637" s="224"/>
      <c r="BL637" s="224"/>
      <c r="BM637" s="224"/>
      <c r="BN637" s="224"/>
      <c r="BO637" s="224"/>
      <c r="BP637" s="224"/>
      <c r="BQ637" s="224"/>
      <c r="BR637" s="224"/>
      <c r="BS637" s="228"/>
      <c r="BT637" s="224"/>
      <c r="BU637" s="229"/>
      <c r="BV637" s="223"/>
      <c r="BW637" s="224"/>
      <c r="BX637" s="224"/>
      <c r="BY637" s="224"/>
      <c r="BZ637"/>
      <c r="CA637" s="229"/>
      <c r="CB637"/>
      <c r="CC637"/>
      <c r="CD637"/>
    </row>
    <row r="638" spans="1:82" ht="15" x14ac:dyDescent="0.25">
      <c r="A638" s="279">
        <v>706975</v>
      </c>
      <c r="B638" s="280" t="s">
        <v>1222</v>
      </c>
      <c r="C638" s="280" t="s">
        <v>113</v>
      </c>
      <c r="D638" s="280" t="s">
        <v>240</v>
      </c>
      <c r="E638" s="280" t="s">
        <v>240</v>
      </c>
      <c r="F638" s="288"/>
      <c r="G638" s="280" t="s">
        <v>240</v>
      </c>
      <c r="H638" s="280" t="s">
        <v>240</v>
      </c>
      <c r="I638" s="280" t="s">
        <v>261</v>
      </c>
      <c r="J638" s="280" t="s">
        <v>240</v>
      </c>
      <c r="K638" s="288"/>
      <c r="L638" s="280" t="s">
        <v>240</v>
      </c>
      <c r="M638" s="280" t="s">
        <v>240</v>
      </c>
      <c r="N638" s="280" t="s">
        <v>240</v>
      </c>
      <c r="O638" s="280" t="str">
        <f>IFERROR(VLOOKUP(A638,'[1]معالجة التسجيل'!A$2:CW$514,101,0),"")</f>
        <v/>
      </c>
      <c r="P638" s="280"/>
      <c r="Q638" s="282">
        <v>0</v>
      </c>
      <c r="R638" s="282"/>
      <c r="S638" s="280" t="s">
        <v>240</v>
      </c>
      <c r="T638" s="280" t="s">
        <v>240</v>
      </c>
      <c r="U638" s="280" t="s">
        <v>240</v>
      </c>
      <c r="V638" s="280" t="s">
        <v>240</v>
      </c>
      <c r="W638" s="280" t="s">
        <v>240</v>
      </c>
      <c r="X638" s="280" t="s">
        <v>240</v>
      </c>
      <c r="Y638" s="280" t="s">
        <v>240</v>
      </c>
      <c r="Z638" s="280" t="s">
        <v>240</v>
      </c>
      <c r="AA638" s="280" t="s">
        <v>2044</v>
      </c>
      <c r="AB638" s="280" t="s">
        <v>2044</v>
      </c>
      <c r="AC638" s="280" t="s">
        <v>2044</v>
      </c>
      <c r="AD638" s="280" t="s">
        <v>240</v>
      </c>
      <c r="AE638" s="280" t="str">
        <f>IFERROR(VLOOKUP(A638,ورقة4!A$1:AZ$2000,51,0),"")</f>
        <v>م</v>
      </c>
      <c r="AF638" s="280" t="s">
        <v>2044</v>
      </c>
      <c r="AG638" s="280" t="s">
        <v>261</v>
      </c>
      <c r="AH638" s="280" t="s">
        <v>5190</v>
      </c>
      <c r="AI638" s="280" t="s">
        <v>240</v>
      </c>
      <c r="AJ638" s="279">
        <v>706975</v>
      </c>
      <c r="AP638" s="223"/>
      <c r="AQ638" s="224"/>
      <c r="AR638" s="224"/>
      <c r="AS638" s="224"/>
      <c r="AT638" s="224"/>
      <c r="AU638" s="227"/>
      <c r="AV638" s="224"/>
      <c r="AW638" s="224"/>
      <c r="AX638" s="224"/>
      <c r="AY638" s="224"/>
      <c r="AZ638" s="227"/>
      <c r="BA638" s="224"/>
      <c r="BB638" s="224"/>
      <c r="BC638" s="224"/>
      <c r="BD638" s="224"/>
      <c r="BE638" s="224"/>
      <c r="BF638" s="227"/>
      <c r="BG638" s="224"/>
      <c r="BH638" s="224"/>
      <c r="BI638" s="224"/>
      <c r="BJ638" s="224"/>
      <c r="BK638" s="224"/>
      <c r="BL638" s="224"/>
      <c r="BM638" s="224"/>
      <c r="BN638" s="224"/>
      <c r="BO638" s="224"/>
      <c r="BP638" s="224"/>
      <c r="BQ638" s="224"/>
      <c r="BR638" s="224"/>
      <c r="BS638" s="228"/>
      <c r="BT638" s="224"/>
      <c r="BU638" s="229"/>
      <c r="BV638" s="223"/>
      <c r="BW638" s="224"/>
      <c r="BX638" s="224"/>
      <c r="BY638" s="224"/>
      <c r="BZ638"/>
      <c r="CA638" s="229"/>
      <c r="CB638"/>
      <c r="CC638"/>
      <c r="CD638"/>
    </row>
    <row r="639" spans="1:82" ht="30" x14ac:dyDescent="0.25">
      <c r="A639" s="279">
        <v>706976</v>
      </c>
      <c r="B639" s="280" t="s">
        <v>614</v>
      </c>
      <c r="C639" s="280" t="s">
        <v>347</v>
      </c>
      <c r="D639" s="280" t="s">
        <v>1779</v>
      </c>
      <c r="E639" s="280" t="s">
        <v>183</v>
      </c>
      <c r="F639" s="281">
        <v>32702</v>
      </c>
      <c r="G639" s="280" t="s">
        <v>224</v>
      </c>
      <c r="H639" s="280" t="s">
        <v>1290</v>
      </c>
      <c r="I639" s="280" t="s">
        <v>261</v>
      </c>
      <c r="J639" s="280" t="s">
        <v>216</v>
      </c>
      <c r="K639" s="279">
        <v>2008</v>
      </c>
      <c r="L639" s="280" t="s">
        <v>213</v>
      </c>
      <c r="M639" s="280" t="s">
        <v>240</v>
      </c>
      <c r="N639" s="280" t="s">
        <v>240</v>
      </c>
      <c r="O639" s="280" t="str">
        <f>IFERROR(VLOOKUP(A639,'[1]معالجة التسجيل'!A$2:CW$514,101,0),"")</f>
        <v/>
      </c>
      <c r="P639" s="280"/>
      <c r="Q639" s="282">
        <v>0</v>
      </c>
      <c r="R639" s="282"/>
      <c r="S639" s="280" t="s">
        <v>240</v>
      </c>
      <c r="T639" s="280" t="s">
        <v>240</v>
      </c>
      <c r="U639" s="280" t="s">
        <v>240</v>
      </c>
      <c r="V639" s="280" t="s">
        <v>240</v>
      </c>
      <c r="W639" s="280" t="s">
        <v>240</v>
      </c>
      <c r="X639" s="280" t="s">
        <v>240</v>
      </c>
      <c r="Y639" s="280" t="s">
        <v>240</v>
      </c>
      <c r="Z639" s="280" t="s">
        <v>240</v>
      </c>
      <c r="AA639" s="280" t="s">
        <v>240</v>
      </c>
      <c r="AB639" s="280" t="s">
        <v>2044</v>
      </c>
      <c r="AC639" s="280" t="s">
        <v>2044</v>
      </c>
      <c r="AD639" s="280" t="s">
        <v>240</v>
      </c>
      <c r="AE639" s="280" t="str">
        <f>IFERROR(VLOOKUP(A639,ورقة4!A$1:AZ$2000,51,0),"")</f>
        <v>م</v>
      </c>
      <c r="AF639" s="280" t="s">
        <v>2044</v>
      </c>
      <c r="AG639" s="280" t="s">
        <v>261</v>
      </c>
      <c r="AH639" s="280" t="s">
        <v>5190</v>
      </c>
      <c r="AI639" s="280" t="s">
        <v>240</v>
      </c>
      <c r="AJ639" s="279">
        <v>706976</v>
      </c>
      <c r="AP639" s="223"/>
      <c r="AQ639" s="224"/>
      <c r="AR639" s="224"/>
      <c r="AS639" s="224"/>
      <c r="AT639" s="224"/>
      <c r="AU639" s="227"/>
      <c r="AV639" s="224"/>
      <c r="AW639" s="224"/>
      <c r="AX639" s="224"/>
      <c r="AY639" s="224"/>
      <c r="AZ639" s="227"/>
      <c r="BA639" s="224"/>
      <c r="BB639" s="224"/>
      <c r="BC639" s="224"/>
      <c r="BD639" s="224"/>
      <c r="BE639" s="224"/>
      <c r="BF639" s="227"/>
      <c r="BG639" s="224"/>
      <c r="BH639" s="224"/>
      <c r="BI639" s="224"/>
      <c r="BJ639" s="224"/>
      <c r="BK639" s="224"/>
      <c r="BL639" s="224"/>
      <c r="BM639" s="224"/>
      <c r="BN639" s="224"/>
      <c r="BO639" s="224"/>
      <c r="BP639" s="224"/>
      <c r="BQ639" s="224"/>
      <c r="BR639" s="224"/>
      <c r="BS639" s="228"/>
      <c r="BT639" s="224"/>
      <c r="BU639" s="229"/>
      <c r="BV639" s="223"/>
      <c r="BW639" s="224"/>
      <c r="BX639" s="224"/>
      <c r="BY639" s="224"/>
      <c r="BZ639"/>
      <c r="CA639" s="229"/>
      <c r="CB639"/>
      <c r="CC639"/>
      <c r="CD639"/>
    </row>
    <row r="640" spans="1:82" ht="15" x14ac:dyDescent="0.25">
      <c r="A640" s="279">
        <v>706977</v>
      </c>
      <c r="B640" s="280" t="s">
        <v>615</v>
      </c>
      <c r="C640" s="280" t="s">
        <v>119</v>
      </c>
      <c r="D640" s="280" t="s">
        <v>1919</v>
      </c>
      <c r="E640" s="280" t="s">
        <v>240</v>
      </c>
      <c r="F640" s="288"/>
      <c r="G640" s="280" t="s">
        <v>240</v>
      </c>
      <c r="H640" s="280" t="s">
        <v>240</v>
      </c>
      <c r="I640" s="280" t="s">
        <v>261</v>
      </c>
      <c r="J640" s="280" t="s">
        <v>240</v>
      </c>
      <c r="K640" s="288"/>
      <c r="L640" s="280" t="s">
        <v>240</v>
      </c>
      <c r="M640" s="280" t="s">
        <v>240</v>
      </c>
      <c r="N640" s="280" t="s">
        <v>240</v>
      </c>
      <c r="O640" s="280" t="str">
        <f>IFERROR(VLOOKUP(A640,'[1]معالجة التسجيل'!A$2:CW$514,101,0),"")</f>
        <v/>
      </c>
      <c r="P640" s="280"/>
      <c r="Q640" s="282">
        <v>0</v>
      </c>
      <c r="R640" s="288"/>
      <c r="S640" s="280" t="s">
        <v>240</v>
      </c>
      <c r="T640" s="280" t="s">
        <v>240</v>
      </c>
      <c r="U640" s="280" t="s">
        <v>240</v>
      </c>
      <c r="V640" s="280" t="s">
        <v>240</v>
      </c>
      <c r="W640" s="280" t="s">
        <v>240</v>
      </c>
      <c r="X640" s="280" t="s">
        <v>240</v>
      </c>
      <c r="Y640" s="280" t="s">
        <v>240</v>
      </c>
      <c r="Z640" s="280" t="s">
        <v>240</v>
      </c>
      <c r="AA640" s="280" t="s">
        <v>2044</v>
      </c>
      <c r="AB640" s="280" t="s">
        <v>2044</v>
      </c>
      <c r="AC640" s="280" t="s">
        <v>2044</v>
      </c>
      <c r="AD640" s="280" t="s">
        <v>240</v>
      </c>
      <c r="AE640" s="280" t="str">
        <f>IFERROR(VLOOKUP(A640,ورقة4!A$1:AZ$2000,51,0),"")</f>
        <v>م</v>
      </c>
      <c r="AF640" s="280" t="s">
        <v>2044</v>
      </c>
      <c r="AG640" s="280" t="s">
        <v>261</v>
      </c>
      <c r="AH640" s="280" t="s">
        <v>5190</v>
      </c>
      <c r="AI640" s="280" t="s">
        <v>240</v>
      </c>
      <c r="AJ640" s="279">
        <v>706977</v>
      </c>
      <c r="AP640" s="223"/>
      <c r="AQ640" s="224"/>
      <c r="AR640" s="224"/>
      <c r="AS640" s="224"/>
      <c r="AT640" s="224"/>
      <c r="AU640" s="225"/>
      <c r="AV640" s="224"/>
      <c r="AW640" s="224"/>
      <c r="AX640" s="224"/>
      <c r="AY640" s="224"/>
      <c r="AZ640" s="226"/>
      <c r="BA640" s="224"/>
      <c r="BB640" s="219"/>
      <c r="BC640" s="219"/>
      <c r="BD640" s="224"/>
      <c r="BE640" s="224"/>
      <c r="BF640" s="227"/>
      <c r="BG640" s="232"/>
      <c r="BH640" s="224"/>
      <c r="BI640" s="224"/>
      <c r="BJ640" s="224"/>
      <c r="BK640" s="224"/>
      <c r="BL640" s="223"/>
      <c r="BM640" s="224"/>
      <c r="BN640" s="223"/>
      <c r="BO640" s="223"/>
      <c r="BP640" s="223"/>
      <c r="BQ640" s="223"/>
      <c r="BR640" s="223"/>
      <c r="BS640" s="224"/>
      <c r="BT640" s="219"/>
      <c r="BU640" s="229"/>
      <c r="BV640" s="219"/>
      <c r="BW640" s="219"/>
      <c r="BX640" s="224"/>
      <c r="BY640" s="224"/>
      <c r="BZ640" s="230"/>
      <c r="CA640" s="229"/>
      <c r="CB640" s="230"/>
      <c r="CC640" s="230"/>
      <c r="CD640" s="230"/>
    </row>
    <row r="641" spans="1:82" ht="15" x14ac:dyDescent="0.25">
      <c r="A641" s="279">
        <v>706978</v>
      </c>
      <c r="B641" s="280" t="s">
        <v>1223</v>
      </c>
      <c r="C641" s="280" t="s">
        <v>65</v>
      </c>
      <c r="D641" s="280" t="s">
        <v>1920</v>
      </c>
      <c r="E641" s="280" t="s">
        <v>240</v>
      </c>
      <c r="F641" s="288"/>
      <c r="G641" s="280" t="s">
        <v>240</v>
      </c>
      <c r="H641" s="280" t="s">
        <v>240</v>
      </c>
      <c r="I641" s="280" t="s">
        <v>261</v>
      </c>
      <c r="J641" s="280" t="s">
        <v>240</v>
      </c>
      <c r="K641" s="288"/>
      <c r="L641" s="280" t="s">
        <v>240</v>
      </c>
      <c r="M641" s="280" t="s">
        <v>240</v>
      </c>
      <c r="N641" s="280" t="s">
        <v>240</v>
      </c>
      <c r="O641" s="280" t="str">
        <f>IFERROR(VLOOKUP(A641,'[1]معالجة التسجيل'!A$2:CW$514,101,0),"")</f>
        <v/>
      </c>
      <c r="P641" s="280"/>
      <c r="Q641" s="282">
        <v>0</v>
      </c>
      <c r="R641" s="288"/>
      <c r="S641" s="280" t="s">
        <v>240</v>
      </c>
      <c r="T641" s="280" t="s">
        <v>240</v>
      </c>
      <c r="U641" s="280" t="s">
        <v>240</v>
      </c>
      <c r="V641" s="280" t="s">
        <v>240</v>
      </c>
      <c r="W641" s="280" t="s">
        <v>240</v>
      </c>
      <c r="X641" s="280" t="s">
        <v>240</v>
      </c>
      <c r="Y641" s="280" t="s">
        <v>240</v>
      </c>
      <c r="Z641" s="280" t="s">
        <v>240</v>
      </c>
      <c r="AA641" s="280" t="s">
        <v>2044</v>
      </c>
      <c r="AB641" s="280" t="s">
        <v>2044</v>
      </c>
      <c r="AC641" s="280" t="s">
        <v>2044</v>
      </c>
      <c r="AD641" s="280" t="s">
        <v>240</v>
      </c>
      <c r="AE641" s="280" t="str">
        <f>IFERROR(VLOOKUP(A641,ورقة4!A$1:AZ$2000,51,0),"")</f>
        <v>م</v>
      </c>
      <c r="AF641" s="280" t="s">
        <v>2044</v>
      </c>
      <c r="AG641" s="280" t="s">
        <v>261</v>
      </c>
      <c r="AH641" s="280" t="s">
        <v>5190</v>
      </c>
      <c r="AI641" s="280" t="s">
        <v>240</v>
      </c>
      <c r="AJ641" s="279">
        <v>706978</v>
      </c>
      <c r="AP641" s="223"/>
      <c r="AQ641" s="224"/>
      <c r="AR641" s="224"/>
      <c r="AS641" s="224"/>
      <c r="AT641" s="224"/>
      <c r="AU641" s="232"/>
      <c r="AV641" s="224"/>
      <c r="AW641" s="224"/>
      <c r="AX641" s="224"/>
      <c r="AY641" s="224"/>
      <c r="AZ641" s="232"/>
      <c r="BA641" s="224"/>
      <c r="BB641" s="224"/>
      <c r="BC641" s="224"/>
      <c r="BD641" s="224"/>
      <c r="BE641" s="224"/>
      <c r="BF641" s="227"/>
      <c r="BG641" s="224"/>
      <c r="BH641" s="224"/>
      <c r="BI641" s="224"/>
      <c r="BJ641" s="224"/>
      <c r="BK641" s="224"/>
      <c r="BL641" s="224"/>
      <c r="BM641" s="224"/>
      <c r="BN641" s="224"/>
      <c r="BO641" s="224"/>
      <c r="BP641" s="224"/>
      <c r="BQ641" s="224"/>
      <c r="BR641" s="224"/>
      <c r="BS641" s="228"/>
      <c r="BT641" s="224"/>
      <c r="BU641" s="229"/>
      <c r="BV641" s="223"/>
      <c r="BW641" s="224"/>
      <c r="BX641" s="224"/>
      <c r="BY641" s="224"/>
      <c r="BZ641"/>
      <c r="CA641" s="229"/>
      <c r="CB641"/>
      <c r="CC641"/>
      <c r="CD641"/>
    </row>
    <row r="642" spans="1:82" ht="45" x14ac:dyDescent="0.25">
      <c r="A642" s="279">
        <v>706979</v>
      </c>
      <c r="B642" s="280" t="s">
        <v>666</v>
      </c>
      <c r="C642" s="280" t="s">
        <v>421</v>
      </c>
      <c r="D642" s="280" t="s">
        <v>1774</v>
      </c>
      <c r="E642" s="280" t="s">
        <v>184</v>
      </c>
      <c r="F642" s="281">
        <v>32596</v>
      </c>
      <c r="G642" s="280" t="s">
        <v>1579</v>
      </c>
      <c r="H642" s="280" t="s">
        <v>1290</v>
      </c>
      <c r="I642" s="280" t="s">
        <v>262</v>
      </c>
      <c r="J642" s="280" t="s">
        <v>216</v>
      </c>
      <c r="K642" s="279">
        <v>2007</v>
      </c>
      <c r="L642" s="280" t="s">
        <v>232</v>
      </c>
      <c r="M642" s="280" t="s">
        <v>240</v>
      </c>
      <c r="N642" s="280" t="s">
        <v>240</v>
      </c>
      <c r="O642" s="280"/>
      <c r="P642" s="280"/>
      <c r="Q642" s="282">
        <v>0</v>
      </c>
      <c r="R642" s="288"/>
      <c r="S642" s="280" t="s">
        <v>4130</v>
      </c>
      <c r="T642" s="280" t="s">
        <v>4131</v>
      </c>
      <c r="U642" s="280" t="s">
        <v>4132</v>
      </c>
      <c r="V642" s="280" t="s">
        <v>2531</v>
      </c>
      <c r="W642" s="280" t="s">
        <v>240</v>
      </c>
      <c r="X642" s="280" t="s">
        <v>240</v>
      </c>
      <c r="Y642" s="280" t="s">
        <v>240</v>
      </c>
      <c r="Z642" s="280" t="s">
        <v>240</v>
      </c>
      <c r="AA642" s="280" t="s">
        <v>240</v>
      </c>
      <c r="AB642" s="280" t="s">
        <v>240</v>
      </c>
      <c r="AC642" s="280" t="s">
        <v>240</v>
      </c>
      <c r="AD642" s="280" t="s">
        <v>240</v>
      </c>
      <c r="AE642" s="280"/>
      <c r="AF642" s="280" t="s">
        <v>240</v>
      </c>
      <c r="AG642" s="280" t="s">
        <v>468</v>
      </c>
      <c r="AH642" s="280" t="s">
        <v>240</v>
      </c>
      <c r="AI642" s="280" t="s">
        <v>5194</v>
      </c>
      <c r="AJ642" s="279">
        <v>706979</v>
      </c>
      <c r="AP642" s="223"/>
      <c r="AQ642" s="224"/>
      <c r="AR642" s="224"/>
      <c r="AS642" s="224"/>
      <c r="AT642" s="224"/>
      <c r="AU642" s="232"/>
      <c r="AV642" s="224"/>
      <c r="AW642" s="224"/>
      <c r="AX642" s="224"/>
      <c r="AY642" s="224"/>
      <c r="AZ642" s="232"/>
      <c r="BA642" s="224"/>
      <c r="BB642" s="224"/>
      <c r="BC642" s="224"/>
      <c r="BD642" s="224"/>
      <c r="BE642" s="224"/>
      <c r="BF642" s="227"/>
      <c r="BG642" s="224"/>
      <c r="BH642" s="224"/>
      <c r="BI642" s="224"/>
      <c r="BJ642" s="224"/>
      <c r="BK642" s="224"/>
      <c r="BL642" s="224"/>
      <c r="BM642" s="224"/>
      <c r="BN642" s="224"/>
      <c r="BO642" s="224"/>
      <c r="BP642" s="224"/>
      <c r="BQ642" s="224"/>
      <c r="BR642" s="224"/>
      <c r="BS642" s="228"/>
      <c r="BT642" s="224"/>
      <c r="BU642" s="229"/>
      <c r="BV642" s="223"/>
      <c r="BW642" s="224"/>
      <c r="BX642" s="224"/>
      <c r="BY642" s="224"/>
      <c r="BZ642"/>
      <c r="CA642" s="229"/>
      <c r="CB642"/>
      <c r="CC642"/>
      <c r="CD642"/>
    </row>
    <row r="643" spans="1:82" ht="30" x14ac:dyDescent="0.25">
      <c r="A643" s="279">
        <v>706980</v>
      </c>
      <c r="B643" s="280" t="s">
        <v>807</v>
      </c>
      <c r="C643" s="280" t="s">
        <v>78</v>
      </c>
      <c r="D643" s="280" t="s">
        <v>1745</v>
      </c>
      <c r="E643" s="280" t="s">
        <v>184</v>
      </c>
      <c r="F643" s="281">
        <v>30822</v>
      </c>
      <c r="G643" s="280" t="s">
        <v>213</v>
      </c>
      <c r="H643" s="280" t="s">
        <v>1290</v>
      </c>
      <c r="I643" s="280" t="s">
        <v>261</v>
      </c>
      <c r="J643" s="280" t="s">
        <v>214</v>
      </c>
      <c r="K643" s="279">
        <v>2002</v>
      </c>
      <c r="L643" s="280" t="s">
        <v>213</v>
      </c>
      <c r="M643" s="280" t="s">
        <v>240</v>
      </c>
      <c r="N643" s="280" t="s">
        <v>240</v>
      </c>
      <c r="O643" s="280" t="str">
        <f>IFERROR(VLOOKUP(A643,'[1]معالجة التسجيل'!A$2:CW$514,101,0),"")</f>
        <v/>
      </c>
      <c r="P643" s="280"/>
      <c r="Q643" s="282">
        <v>0</v>
      </c>
      <c r="R643" s="282"/>
      <c r="S643" s="280" t="s">
        <v>240</v>
      </c>
      <c r="T643" s="280" t="s">
        <v>240</v>
      </c>
      <c r="U643" s="280" t="s">
        <v>240</v>
      </c>
      <c r="V643" s="280" t="s">
        <v>240</v>
      </c>
      <c r="W643" s="280" t="s">
        <v>240</v>
      </c>
      <c r="X643" s="280" t="s">
        <v>240</v>
      </c>
      <c r="Y643" s="280" t="s">
        <v>240</v>
      </c>
      <c r="Z643" s="280" t="s">
        <v>240</v>
      </c>
      <c r="AA643" s="280" t="s">
        <v>240</v>
      </c>
      <c r="AB643" s="280" t="s">
        <v>2044</v>
      </c>
      <c r="AC643" s="280" t="s">
        <v>2044</v>
      </c>
      <c r="AD643" s="280" t="s">
        <v>240</v>
      </c>
      <c r="AE643" s="280" t="str">
        <f>IFERROR(VLOOKUP(A643,ورقة4!A$1:AZ$2000,51,0),"")</f>
        <v>م</v>
      </c>
      <c r="AF643" s="280" t="s">
        <v>2044</v>
      </c>
      <c r="AG643" s="280" t="s">
        <v>261</v>
      </c>
      <c r="AH643" s="280" t="s">
        <v>5190</v>
      </c>
      <c r="AI643" s="280" t="s">
        <v>240</v>
      </c>
      <c r="AJ643" s="279">
        <v>706980</v>
      </c>
      <c r="AP643" s="223"/>
      <c r="AQ643" s="224"/>
      <c r="AR643" s="224"/>
      <c r="AS643" s="224"/>
      <c r="AT643" s="224"/>
      <c r="AU643" s="227"/>
      <c r="AV643" s="224"/>
      <c r="AW643" s="224"/>
      <c r="AX643" s="224"/>
      <c r="AY643" s="224"/>
      <c r="AZ643" s="227"/>
      <c r="BA643" s="224"/>
      <c r="BB643" s="224"/>
      <c r="BC643" s="224"/>
      <c r="BD643" s="224"/>
      <c r="BE643" s="224"/>
      <c r="BF643" s="227"/>
      <c r="BG643" s="224"/>
      <c r="BH643" s="224"/>
      <c r="BI643" s="224"/>
      <c r="BJ643" s="224"/>
      <c r="BK643" s="224"/>
      <c r="BL643" s="224"/>
      <c r="BM643" s="224"/>
      <c r="BN643" s="224"/>
      <c r="BO643" s="224"/>
      <c r="BP643" s="224"/>
      <c r="BQ643" s="224"/>
      <c r="BR643" s="224"/>
      <c r="BS643" s="228"/>
      <c r="BT643" s="224"/>
      <c r="BU643" s="229"/>
      <c r="BV643" s="223"/>
      <c r="BW643" s="224"/>
      <c r="BX643" s="224"/>
      <c r="BY643" s="224"/>
      <c r="BZ643"/>
      <c r="CA643" s="229"/>
      <c r="CB643"/>
      <c r="CC643"/>
      <c r="CD643"/>
    </row>
    <row r="644" spans="1:82" ht="15" x14ac:dyDescent="0.25">
      <c r="A644" s="279">
        <v>706981</v>
      </c>
      <c r="B644" s="280" t="s">
        <v>808</v>
      </c>
      <c r="C644" s="280" t="s">
        <v>378</v>
      </c>
      <c r="D644" s="280" t="s">
        <v>240</v>
      </c>
      <c r="E644" s="280" t="s">
        <v>240</v>
      </c>
      <c r="F644" s="288"/>
      <c r="G644" s="280" t="s">
        <v>240</v>
      </c>
      <c r="H644" s="280" t="s">
        <v>240</v>
      </c>
      <c r="I644" s="280" t="s">
        <v>261</v>
      </c>
      <c r="J644" s="280" t="s">
        <v>240</v>
      </c>
      <c r="K644" s="288"/>
      <c r="L644" s="280" t="s">
        <v>240</v>
      </c>
      <c r="M644" s="280" t="s">
        <v>240</v>
      </c>
      <c r="N644" s="280" t="s">
        <v>240</v>
      </c>
      <c r="O644" s="280" t="str">
        <f>IFERROR(VLOOKUP(A644,'[1]معالجة التسجيل'!A$2:CW$514,101,0),"")</f>
        <v/>
      </c>
      <c r="P644" s="280"/>
      <c r="Q644" s="282">
        <v>0</v>
      </c>
      <c r="R644" s="282"/>
      <c r="S644" s="280" t="s">
        <v>240</v>
      </c>
      <c r="T644" s="280" t="s">
        <v>240</v>
      </c>
      <c r="U644" s="280" t="s">
        <v>240</v>
      </c>
      <c r="V644" s="280" t="s">
        <v>240</v>
      </c>
      <c r="W644" s="280" t="s">
        <v>240</v>
      </c>
      <c r="X644" s="280" t="s">
        <v>240</v>
      </c>
      <c r="Y644" s="280" t="s">
        <v>240</v>
      </c>
      <c r="Z644" s="280" t="s">
        <v>240</v>
      </c>
      <c r="AA644" s="280" t="s">
        <v>240</v>
      </c>
      <c r="AB644" s="280" t="s">
        <v>240</v>
      </c>
      <c r="AC644" s="280" t="s">
        <v>240</v>
      </c>
      <c r="AD644" s="280" t="s">
        <v>240</v>
      </c>
      <c r="AE644" s="280" t="str">
        <f>IFERROR(VLOOKUP(A644,ورقة4!A$1:AZ$2000,51,0),"")</f>
        <v>م</v>
      </c>
      <c r="AF644" s="280" t="s">
        <v>240</v>
      </c>
      <c r="AG644" s="280" t="s">
        <v>261</v>
      </c>
      <c r="AH644" s="280" t="s">
        <v>240</v>
      </c>
      <c r="AI644" s="280" t="s">
        <v>240</v>
      </c>
      <c r="AJ644" s="279">
        <v>706981</v>
      </c>
      <c r="AP644" s="223"/>
      <c r="AQ644" s="224"/>
      <c r="AR644" s="224"/>
      <c r="AS644" s="224"/>
      <c r="AT644" s="224"/>
      <c r="AU644" s="227"/>
      <c r="AV644" s="224"/>
      <c r="AW644" s="224"/>
      <c r="AX644" s="224"/>
      <c r="AY644" s="224"/>
      <c r="AZ644" s="227"/>
      <c r="BA644" s="224"/>
      <c r="BB644" s="224"/>
      <c r="BC644" s="224"/>
      <c r="BD644" s="224"/>
      <c r="BE644" s="224"/>
      <c r="BF644" s="227"/>
      <c r="BG644" s="224"/>
      <c r="BH644" s="224"/>
      <c r="BI644" s="224"/>
      <c r="BJ644" s="224"/>
      <c r="BK644" s="224"/>
      <c r="BL644" s="224"/>
      <c r="BM644" s="224"/>
      <c r="BN644" s="224"/>
      <c r="BO644" s="224"/>
      <c r="BP644" s="224"/>
      <c r="BQ644" s="224"/>
      <c r="BR644" s="224"/>
      <c r="BS644" s="228"/>
      <c r="BT644" s="224"/>
      <c r="BU644" s="229"/>
      <c r="BV644" s="223"/>
      <c r="BW644" s="224"/>
      <c r="BX644" s="224"/>
      <c r="BY644" s="224"/>
      <c r="BZ644"/>
      <c r="CA644" s="229"/>
      <c r="CB644"/>
      <c r="CC644"/>
      <c r="CD644"/>
    </row>
    <row r="645" spans="1:82" ht="30" x14ac:dyDescent="0.25">
      <c r="A645" s="279">
        <v>706982</v>
      </c>
      <c r="B645" s="280" t="s">
        <v>579</v>
      </c>
      <c r="C645" s="280" t="s">
        <v>87</v>
      </c>
      <c r="D645" s="280" t="s">
        <v>1668</v>
      </c>
      <c r="E645" s="280" t="s">
        <v>184</v>
      </c>
      <c r="F645" s="281">
        <v>33242</v>
      </c>
      <c r="G645" s="280" t="s">
        <v>1669</v>
      </c>
      <c r="H645" s="280" t="s">
        <v>1290</v>
      </c>
      <c r="I645" s="280" t="s">
        <v>261</v>
      </c>
      <c r="J645" s="280" t="s">
        <v>216</v>
      </c>
      <c r="K645" s="279">
        <v>2011</v>
      </c>
      <c r="L645" s="280" t="s">
        <v>224</v>
      </c>
      <c r="M645" s="280" t="s">
        <v>240</v>
      </c>
      <c r="N645" s="280" t="s">
        <v>240</v>
      </c>
      <c r="O645" s="280" t="str">
        <f>IFERROR(VLOOKUP(A645,'[1]معالجة التسجيل'!A$2:CW$514,101,0),"")</f>
        <v/>
      </c>
      <c r="P645" s="280"/>
      <c r="Q645" s="282">
        <v>0</v>
      </c>
      <c r="R645" s="282"/>
      <c r="S645" s="280" t="s">
        <v>2635</v>
      </c>
      <c r="T645" s="280" t="s">
        <v>2636</v>
      </c>
      <c r="U645" s="280" t="s">
        <v>2637</v>
      </c>
      <c r="V645" s="280" t="s">
        <v>2638</v>
      </c>
      <c r="W645" s="280" t="s">
        <v>240</v>
      </c>
      <c r="X645" s="280" t="s">
        <v>240</v>
      </c>
      <c r="Y645" s="280" t="s">
        <v>240</v>
      </c>
      <c r="Z645" s="280" t="s">
        <v>240</v>
      </c>
      <c r="AA645" s="280" t="s">
        <v>240</v>
      </c>
      <c r="AB645" s="280" t="s">
        <v>2044</v>
      </c>
      <c r="AC645" s="280" t="s">
        <v>2044</v>
      </c>
      <c r="AD645" s="280" t="s">
        <v>240</v>
      </c>
      <c r="AE645" s="280" t="str">
        <f>IFERROR(VLOOKUP(A645,ورقة4!A$1:AZ$2000,51,0),"")</f>
        <v>م</v>
      </c>
      <c r="AF645" s="280" t="s">
        <v>2044</v>
      </c>
      <c r="AG645" s="280" t="s">
        <v>261</v>
      </c>
      <c r="AH645" s="280" t="s">
        <v>5190</v>
      </c>
      <c r="AI645" s="280" t="s">
        <v>240</v>
      </c>
      <c r="AJ645" s="279">
        <v>706982</v>
      </c>
      <c r="AP645" s="223"/>
      <c r="AQ645" s="224"/>
      <c r="AR645" s="224"/>
      <c r="AS645" s="224"/>
      <c r="AT645" s="224"/>
      <c r="AU645" s="227"/>
      <c r="AV645" s="224"/>
      <c r="AW645" s="224"/>
      <c r="AX645" s="224"/>
      <c r="AY645" s="224"/>
      <c r="AZ645" s="227"/>
      <c r="BA645" s="224"/>
      <c r="BB645" s="224"/>
      <c r="BC645" s="224"/>
      <c r="BD645" s="224"/>
      <c r="BE645" s="224"/>
      <c r="BF645" s="227"/>
      <c r="BG645" s="224"/>
      <c r="BH645" s="224"/>
      <c r="BI645" s="224"/>
      <c r="BJ645" s="224"/>
      <c r="BK645" s="224"/>
      <c r="BL645" s="224"/>
      <c r="BM645" s="224"/>
      <c r="BN645" s="224"/>
      <c r="BO645" s="224"/>
      <c r="BP645" s="224"/>
      <c r="BQ645" s="224"/>
      <c r="BR645" s="224"/>
      <c r="BS645" s="228"/>
      <c r="BT645" s="224"/>
      <c r="BU645" s="229"/>
      <c r="BV645" s="223"/>
      <c r="BW645" s="224"/>
      <c r="BX645" s="224"/>
      <c r="BY645" s="224"/>
      <c r="BZ645"/>
      <c r="CA645" s="229"/>
      <c r="CB645"/>
      <c r="CC645"/>
      <c r="CD645"/>
    </row>
    <row r="646" spans="1:82" ht="30" x14ac:dyDescent="0.25">
      <c r="A646" s="279">
        <v>706983</v>
      </c>
      <c r="B646" s="280" t="s">
        <v>367</v>
      </c>
      <c r="C646" s="280" t="s">
        <v>87</v>
      </c>
      <c r="D646" s="280" t="s">
        <v>1793</v>
      </c>
      <c r="E646" s="280" t="s">
        <v>184</v>
      </c>
      <c r="F646" s="289">
        <v>33558</v>
      </c>
      <c r="G646" s="280" t="s">
        <v>1794</v>
      </c>
      <c r="H646" s="280" t="s">
        <v>1290</v>
      </c>
      <c r="I646" s="280" t="s">
        <v>261</v>
      </c>
      <c r="J646" s="280" t="s">
        <v>216</v>
      </c>
      <c r="K646" s="290">
        <v>2013</v>
      </c>
      <c r="L646" s="280" t="s">
        <v>215</v>
      </c>
      <c r="M646" s="280" t="s">
        <v>240</v>
      </c>
      <c r="N646" s="280" t="s">
        <v>240</v>
      </c>
      <c r="O646" s="280" t="str">
        <f>IFERROR(VLOOKUP(A646,'[1]معالجة التسجيل'!A$2:CW$514,101,0),"")</f>
        <v/>
      </c>
      <c r="P646" s="280"/>
      <c r="Q646" s="282">
        <v>0</v>
      </c>
      <c r="R646" s="282"/>
      <c r="S646" s="280" t="s">
        <v>3061</v>
      </c>
      <c r="T646" s="280" t="s">
        <v>2538</v>
      </c>
      <c r="U646" s="280" t="s">
        <v>3062</v>
      </c>
      <c r="V646" s="280" t="s">
        <v>2552</v>
      </c>
      <c r="W646" s="280" t="s">
        <v>240</v>
      </c>
      <c r="X646" s="280" t="s">
        <v>240</v>
      </c>
      <c r="Y646" s="280" t="s">
        <v>240</v>
      </c>
      <c r="Z646" s="280" t="s">
        <v>240</v>
      </c>
      <c r="AA646" s="280" t="s">
        <v>240</v>
      </c>
      <c r="AB646" s="280" t="s">
        <v>240</v>
      </c>
      <c r="AC646" s="280" t="s">
        <v>2044</v>
      </c>
      <c r="AD646" s="280" t="s">
        <v>240</v>
      </c>
      <c r="AE646" s="280" t="str">
        <f>IFERROR(VLOOKUP(A646,ورقة4!A$1:AZ$2000,51,0),"")</f>
        <v>م</v>
      </c>
      <c r="AF646" s="280" t="s">
        <v>2044</v>
      </c>
      <c r="AG646" s="280" t="s">
        <v>261</v>
      </c>
      <c r="AH646" s="280" t="s">
        <v>5190</v>
      </c>
      <c r="AI646" s="280" t="s">
        <v>240</v>
      </c>
      <c r="AJ646" s="279">
        <v>706983</v>
      </c>
      <c r="AP646" s="223"/>
      <c r="AQ646" s="224"/>
      <c r="AR646" s="224"/>
      <c r="AS646" s="224"/>
      <c r="AT646" s="224"/>
      <c r="AU646" s="227"/>
      <c r="AV646" s="224"/>
      <c r="AW646" s="224"/>
      <c r="AX646" s="224"/>
      <c r="AY646" s="224"/>
      <c r="AZ646" s="227"/>
      <c r="BA646" s="224"/>
      <c r="BB646" s="224"/>
      <c r="BC646" s="224"/>
      <c r="BD646" s="224"/>
      <c r="BE646" s="224"/>
      <c r="BF646" s="227"/>
      <c r="BG646" s="224"/>
      <c r="BH646" s="224"/>
      <c r="BI646" s="224"/>
      <c r="BJ646" s="224"/>
      <c r="BK646" s="224"/>
      <c r="BL646" s="224"/>
      <c r="BM646" s="224"/>
      <c r="BN646" s="224"/>
      <c r="BO646" s="224"/>
      <c r="BP646" s="224"/>
      <c r="BQ646" s="224"/>
      <c r="BR646" s="224"/>
      <c r="BS646" s="228"/>
      <c r="BT646" s="224"/>
      <c r="BU646" s="229"/>
      <c r="BV646" s="223"/>
      <c r="BW646" s="224"/>
      <c r="BX646" s="224"/>
      <c r="BY646" s="224"/>
      <c r="BZ646"/>
      <c r="CA646" s="229"/>
      <c r="CB646"/>
      <c r="CC646"/>
      <c r="CD646"/>
    </row>
    <row r="647" spans="1:82" ht="30" x14ac:dyDescent="0.25">
      <c r="A647" s="279">
        <v>706984</v>
      </c>
      <c r="B647" s="280" t="s">
        <v>809</v>
      </c>
      <c r="C647" s="280" t="s">
        <v>126</v>
      </c>
      <c r="D647" s="280" t="s">
        <v>1819</v>
      </c>
      <c r="E647" s="280" t="s">
        <v>240</v>
      </c>
      <c r="F647" s="288"/>
      <c r="G647" s="280" t="s">
        <v>240</v>
      </c>
      <c r="H647" s="280" t="s">
        <v>240</v>
      </c>
      <c r="I647" s="280" t="s">
        <v>261</v>
      </c>
      <c r="J647" s="280" t="s">
        <v>240</v>
      </c>
      <c r="K647" s="288"/>
      <c r="L647" s="280" t="s">
        <v>240</v>
      </c>
      <c r="M647" s="280" t="s">
        <v>240</v>
      </c>
      <c r="N647" s="280" t="s">
        <v>240</v>
      </c>
      <c r="O647" s="280" t="str">
        <f>IFERROR(VLOOKUP(A647,'[1]معالجة التسجيل'!A$2:CW$514,101,0),"")</f>
        <v/>
      </c>
      <c r="P647" s="280"/>
      <c r="Q647" s="282">
        <v>0</v>
      </c>
      <c r="R647" s="282"/>
      <c r="S647" s="280" t="s">
        <v>240</v>
      </c>
      <c r="T647" s="280" t="s">
        <v>240</v>
      </c>
      <c r="U647" s="280" t="s">
        <v>240</v>
      </c>
      <c r="V647" s="280" t="s">
        <v>240</v>
      </c>
      <c r="W647" s="280" t="s">
        <v>240</v>
      </c>
      <c r="X647" s="280" t="s">
        <v>240</v>
      </c>
      <c r="Y647" s="280" t="s">
        <v>240</v>
      </c>
      <c r="Z647" s="280" t="s">
        <v>240</v>
      </c>
      <c r="AA647" s="280" t="s">
        <v>2044</v>
      </c>
      <c r="AB647" s="280" t="s">
        <v>2044</v>
      </c>
      <c r="AC647" s="280" t="s">
        <v>2044</v>
      </c>
      <c r="AD647" s="280" t="s">
        <v>240</v>
      </c>
      <c r="AE647" s="280" t="str">
        <f>IFERROR(VLOOKUP(A647,ورقة4!A$1:AZ$2000,51,0),"")</f>
        <v>م</v>
      </c>
      <c r="AF647" s="280" t="s">
        <v>2044</v>
      </c>
      <c r="AG647" s="280" t="s">
        <v>261</v>
      </c>
      <c r="AH647" s="280" t="s">
        <v>5190</v>
      </c>
      <c r="AI647" s="280" t="s">
        <v>240</v>
      </c>
      <c r="AJ647" s="279">
        <v>706984</v>
      </c>
      <c r="AP647" s="223"/>
      <c r="AQ647" s="224"/>
      <c r="AR647" s="224"/>
      <c r="AS647" s="224"/>
      <c r="AT647" s="224"/>
      <c r="AU647" s="232"/>
      <c r="AV647" s="224"/>
      <c r="AW647" s="224"/>
      <c r="AX647" s="224"/>
      <c r="AY647" s="224"/>
      <c r="AZ647" s="232"/>
      <c r="BA647" s="224"/>
      <c r="BB647" s="224"/>
      <c r="BC647" s="224"/>
      <c r="BD647" s="224"/>
      <c r="BE647" s="224"/>
      <c r="BF647" s="227"/>
      <c r="BG647" s="224"/>
      <c r="BH647" s="224"/>
      <c r="BI647" s="224"/>
      <c r="BJ647" s="224"/>
      <c r="BK647" s="224"/>
      <c r="BL647" s="224"/>
      <c r="BM647" s="224"/>
      <c r="BN647" s="224"/>
      <c r="BO647" s="224"/>
      <c r="BP647" s="224"/>
      <c r="BQ647" s="224"/>
      <c r="BR647" s="224"/>
      <c r="BS647" s="228"/>
      <c r="BT647" s="224"/>
      <c r="BU647" s="229"/>
      <c r="BV647" s="223"/>
      <c r="BW647" s="224"/>
      <c r="BX647" s="224"/>
      <c r="BY647" s="224"/>
      <c r="BZ647"/>
      <c r="CA647" s="229"/>
      <c r="CB647"/>
      <c r="CC647"/>
      <c r="CD647"/>
    </row>
    <row r="648" spans="1:82" ht="30" x14ac:dyDescent="0.25">
      <c r="A648" s="279">
        <v>706985</v>
      </c>
      <c r="B648" s="280" t="s">
        <v>1224</v>
      </c>
      <c r="C648" s="280" t="s">
        <v>127</v>
      </c>
      <c r="D648" s="280" t="s">
        <v>1838</v>
      </c>
      <c r="E648" s="280" t="s">
        <v>184</v>
      </c>
      <c r="F648" s="281">
        <v>35947</v>
      </c>
      <c r="G648" s="280" t="s">
        <v>1294</v>
      </c>
      <c r="H648" s="280" t="s">
        <v>1290</v>
      </c>
      <c r="I648" s="280" t="s">
        <v>261</v>
      </c>
      <c r="J648" s="280" t="s">
        <v>216</v>
      </c>
      <c r="K648" s="279">
        <v>2016</v>
      </c>
      <c r="L648" s="280" t="s">
        <v>215</v>
      </c>
      <c r="M648" s="280" t="s">
        <v>240</v>
      </c>
      <c r="N648" s="280" t="s">
        <v>240</v>
      </c>
      <c r="O648" s="280" t="str">
        <f>IFERROR(VLOOKUP(A648,'[1]معالجة التسجيل'!A$2:CW$514,101,0),"")</f>
        <v/>
      </c>
      <c r="P648" s="280"/>
      <c r="Q648" s="282">
        <v>0</v>
      </c>
      <c r="R648" s="282"/>
      <c r="S648" s="280" t="s">
        <v>240</v>
      </c>
      <c r="T648" s="280" t="s">
        <v>240</v>
      </c>
      <c r="U648" s="280" t="s">
        <v>240</v>
      </c>
      <c r="V648" s="280" t="s">
        <v>240</v>
      </c>
      <c r="W648" s="280" t="s">
        <v>240</v>
      </c>
      <c r="X648" s="280" t="s">
        <v>240</v>
      </c>
      <c r="Y648" s="280" t="s">
        <v>240</v>
      </c>
      <c r="Z648" s="280" t="s">
        <v>240</v>
      </c>
      <c r="AA648" s="280" t="s">
        <v>240</v>
      </c>
      <c r="AB648" s="280" t="s">
        <v>240</v>
      </c>
      <c r="AC648" s="280" t="s">
        <v>2044</v>
      </c>
      <c r="AD648" s="280" t="s">
        <v>240</v>
      </c>
      <c r="AE648" s="280" t="str">
        <f>IFERROR(VLOOKUP(A648,ورقة4!A$1:AZ$2000,51,0),"")</f>
        <v>م</v>
      </c>
      <c r="AF648" s="280" t="s">
        <v>2044</v>
      </c>
      <c r="AG648" s="280" t="s">
        <v>261</v>
      </c>
      <c r="AH648" s="280" t="s">
        <v>240</v>
      </c>
      <c r="AI648" s="280" t="s">
        <v>240</v>
      </c>
      <c r="AJ648" s="279">
        <v>706985</v>
      </c>
      <c r="AP648" s="223"/>
      <c r="AQ648" s="224"/>
      <c r="AR648" s="224"/>
      <c r="AS648" s="224"/>
      <c r="AT648" s="224"/>
      <c r="AU648" s="225"/>
      <c r="AV648" s="224"/>
      <c r="AW648" s="224"/>
      <c r="AX648" s="224"/>
      <c r="AY648" s="224"/>
      <c r="AZ648" s="226"/>
      <c r="BA648" s="224"/>
      <c r="BB648" s="219"/>
      <c r="BC648" s="219"/>
      <c r="BD648" s="224"/>
      <c r="BE648" s="224"/>
      <c r="BF648" s="227"/>
      <c r="BG648" s="223"/>
      <c r="BH648" s="224"/>
      <c r="BI648" s="224"/>
      <c r="BJ648" s="224"/>
      <c r="BK648" s="224"/>
      <c r="BL648" s="223"/>
      <c r="BM648" s="224"/>
      <c r="BN648" s="223"/>
      <c r="BO648" s="223"/>
      <c r="BP648" s="223"/>
      <c r="BQ648" s="223"/>
      <c r="BR648" s="223"/>
      <c r="BS648" s="224"/>
      <c r="BT648" s="219"/>
      <c r="BU648" s="229"/>
      <c r="BV648" s="219"/>
      <c r="BW648" s="219"/>
      <c r="BX648" s="224"/>
      <c r="BY648" s="224"/>
      <c r="BZ648" s="230"/>
      <c r="CA648" s="229"/>
      <c r="CB648" s="230"/>
      <c r="CC648" s="230"/>
      <c r="CD648" s="230"/>
    </row>
    <row r="649" spans="1:82" ht="45" x14ac:dyDescent="0.25">
      <c r="A649" s="279">
        <v>706986</v>
      </c>
      <c r="B649" s="280" t="s">
        <v>669</v>
      </c>
      <c r="C649" s="280" t="s">
        <v>63</v>
      </c>
      <c r="D649" s="280" t="s">
        <v>1589</v>
      </c>
      <c r="E649" s="280" t="s">
        <v>184</v>
      </c>
      <c r="F649" s="281">
        <v>26271</v>
      </c>
      <c r="G649" s="280" t="s">
        <v>1858</v>
      </c>
      <c r="H649" s="280" t="s">
        <v>1290</v>
      </c>
      <c r="I649" s="280" t="s">
        <v>261</v>
      </c>
      <c r="J649" s="280" t="s">
        <v>216</v>
      </c>
      <c r="K649" s="279">
        <v>2007</v>
      </c>
      <c r="L649" s="280" t="s">
        <v>215</v>
      </c>
      <c r="M649" s="280" t="s">
        <v>240</v>
      </c>
      <c r="N649" s="280" t="s">
        <v>240</v>
      </c>
      <c r="O649" s="280" t="str">
        <f>IFERROR(VLOOKUP(A649,'[1]معالجة التسجيل'!A$2:CW$514,101,0),"")</f>
        <v/>
      </c>
      <c r="P649" s="280"/>
      <c r="Q649" s="282">
        <v>0</v>
      </c>
      <c r="R649" s="282"/>
      <c r="S649" s="280" t="s">
        <v>2893</v>
      </c>
      <c r="T649" s="280" t="s">
        <v>2588</v>
      </c>
      <c r="U649" s="280" t="s">
        <v>2894</v>
      </c>
      <c r="V649" s="280" t="s">
        <v>2895</v>
      </c>
      <c r="W649" s="280" t="s">
        <v>240</v>
      </c>
      <c r="X649" s="280" t="s">
        <v>240</v>
      </c>
      <c r="Y649" s="280" t="s">
        <v>240</v>
      </c>
      <c r="Z649" s="280" t="s">
        <v>240</v>
      </c>
      <c r="AA649" s="280" t="s">
        <v>240</v>
      </c>
      <c r="AB649" s="280" t="s">
        <v>240</v>
      </c>
      <c r="AC649" s="280" t="s">
        <v>2044</v>
      </c>
      <c r="AD649" s="280" t="s">
        <v>240</v>
      </c>
      <c r="AE649" s="280" t="str">
        <f>IFERROR(VLOOKUP(A649,ورقة4!A$1:AZ$2000,51,0),"")</f>
        <v>م</v>
      </c>
      <c r="AF649" s="280" t="s">
        <v>2044</v>
      </c>
      <c r="AG649" s="280" t="s">
        <v>261</v>
      </c>
      <c r="AH649" s="280" t="s">
        <v>5190</v>
      </c>
      <c r="AI649" s="280" t="s">
        <v>240</v>
      </c>
      <c r="AJ649" s="279">
        <v>706986</v>
      </c>
      <c r="AP649" s="223"/>
      <c r="AQ649" s="224"/>
      <c r="AR649" s="224"/>
      <c r="AS649" s="224"/>
      <c r="AT649" s="224"/>
      <c r="AU649" s="227"/>
      <c r="AV649" s="224"/>
      <c r="AW649" s="224"/>
      <c r="AX649" s="224"/>
      <c r="AY649" s="224"/>
      <c r="AZ649" s="227"/>
      <c r="BA649" s="224"/>
      <c r="BB649" s="224"/>
      <c r="BC649" s="224"/>
      <c r="BD649" s="224"/>
      <c r="BE649" s="224"/>
      <c r="BF649" s="227"/>
      <c r="BG649" s="224"/>
      <c r="BH649" s="224"/>
      <c r="BI649" s="224"/>
      <c r="BJ649" s="224"/>
      <c r="BK649" s="224"/>
      <c r="BL649" s="224"/>
      <c r="BM649" s="224"/>
      <c r="BN649" s="224"/>
      <c r="BO649" s="224"/>
      <c r="BP649" s="224"/>
      <c r="BQ649" s="224"/>
      <c r="BR649" s="224"/>
      <c r="BS649" s="228"/>
      <c r="BT649" s="224"/>
      <c r="BU649" s="229"/>
      <c r="BV649" s="223"/>
      <c r="BW649" s="224"/>
      <c r="BX649" s="224"/>
      <c r="BY649" s="224"/>
      <c r="BZ649"/>
      <c r="CA649" s="229"/>
      <c r="CB649"/>
      <c r="CC649"/>
      <c r="CD649"/>
    </row>
    <row r="650" spans="1:82" ht="45" x14ac:dyDescent="0.25">
      <c r="A650" s="279">
        <v>706987</v>
      </c>
      <c r="B650" s="280" t="s">
        <v>1225</v>
      </c>
      <c r="C650" s="280" t="s">
        <v>1226</v>
      </c>
      <c r="D650" s="280" t="s">
        <v>1670</v>
      </c>
      <c r="E650" s="280" t="s">
        <v>183</v>
      </c>
      <c r="F650" s="281">
        <v>29107</v>
      </c>
      <c r="G650" s="280" t="s">
        <v>1725</v>
      </c>
      <c r="H650" s="280" t="s">
        <v>1290</v>
      </c>
      <c r="I650" s="280" t="s">
        <v>261</v>
      </c>
      <c r="J650" s="280" t="s">
        <v>214</v>
      </c>
      <c r="K650" s="279">
        <v>1997</v>
      </c>
      <c r="L650" s="280" t="s">
        <v>224</v>
      </c>
      <c r="M650" s="280" t="s">
        <v>240</v>
      </c>
      <c r="N650" s="280" t="s">
        <v>240</v>
      </c>
      <c r="O650" s="280" t="str">
        <f>IFERROR(VLOOKUP(A650,'[1]معالجة التسجيل'!A$2:CW$514,101,0),"")</f>
        <v/>
      </c>
      <c r="P650" s="280"/>
      <c r="Q650" s="282">
        <v>0</v>
      </c>
      <c r="R650" s="282"/>
      <c r="S650" s="280" t="s">
        <v>3196</v>
      </c>
      <c r="T650" s="280" t="s">
        <v>3197</v>
      </c>
      <c r="U650" s="280" t="s">
        <v>2803</v>
      </c>
      <c r="V650" s="280" t="s">
        <v>3198</v>
      </c>
      <c r="W650" s="280" t="s">
        <v>240</v>
      </c>
      <c r="X650" s="280" t="s">
        <v>240</v>
      </c>
      <c r="Y650" s="280" t="s">
        <v>240</v>
      </c>
      <c r="Z650" s="280" t="s">
        <v>240</v>
      </c>
      <c r="AA650" s="280" t="s">
        <v>240</v>
      </c>
      <c r="AB650" s="280" t="s">
        <v>240</v>
      </c>
      <c r="AC650" s="280" t="s">
        <v>2044</v>
      </c>
      <c r="AD650" s="280" t="s">
        <v>240</v>
      </c>
      <c r="AE650" s="280" t="str">
        <f>IFERROR(VLOOKUP(A650,ورقة4!A$1:AZ$2000,51,0),"")</f>
        <v>م</v>
      </c>
      <c r="AF650" s="280" t="s">
        <v>2044</v>
      </c>
      <c r="AG650" s="280" t="s">
        <v>261</v>
      </c>
      <c r="AH650" s="280" t="s">
        <v>5190</v>
      </c>
      <c r="AI650" s="280" t="s">
        <v>240</v>
      </c>
      <c r="AJ650" s="279">
        <v>706987</v>
      </c>
      <c r="AP650" s="223"/>
      <c r="AQ650" s="224"/>
      <c r="AR650" s="224"/>
      <c r="AS650" s="224"/>
      <c r="AT650" s="224"/>
      <c r="AU650" s="227"/>
      <c r="AV650" s="224"/>
      <c r="AW650" s="224"/>
      <c r="AX650" s="224"/>
      <c r="AY650" s="224"/>
      <c r="AZ650" s="227"/>
      <c r="BA650" s="224"/>
      <c r="BB650" s="224"/>
      <c r="BC650" s="224"/>
      <c r="BD650" s="224"/>
      <c r="BE650" s="224"/>
      <c r="BF650" s="227"/>
      <c r="BG650" s="224"/>
      <c r="BH650" s="224"/>
      <c r="BI650" s="224"/>
      <c r="BJ650" s="224"/>
      <c r="BK650" s="224"/>
      <c r="BL650" s="224"/>
      <c r="BM650" s="224"/>
      <c r="BN650" s="224"/>
      <c r="BO650" s="224"/>
      <c r="BP650" s="224"/>
      <c r="BQ650" s="224"/>
      <c r="BR650" s="224"/>
      <c r="BS650" s="228"/>
      <c r="BT650" s="224"/>
      <c r="BU650" s="229"/>
      <c r="BV650" s="223"/>
      <c r="BW650" s="224"/>
      <c r="BX650" s="224"/>
      <c r="BY650" s="224"/>
      <c r="BZ650"/>
      <c r="CA650" s="229"/>
      <c r="CB650"/>
      <c r="CC650"/>
      <c r="CD650"/>
    </row>
    <row r="651" spans="1:82" ht="30" x14ac:dyDescent="0.25">
      <c r="A651" s="279">
        <v>706988</v>
      </c>
      <c r="B651" s="280" t="s">
        <v>1227</v>
      </c>
      <c r="C651" s="280" t="s">
        <v>60</v>
      </c>
      <c r="D651" s="280" t="s">
        <v>1671</v>
      </c>
      <c r="E651" s="280" t="s">
        <v>184</v>
      </c>
      <c r="F651" s="281">
        <v>26729</v>
      </c>
      <c r="G651" s="280" t="s">
        <v>1672</v>
      </c>
      <c r="H651" s="280" t="s">
        <v>1290</v>
      </c>
      <c r="I651" s="280" t="s">
        <v>263</v>
      </c>
      <c r="J651" s="280" t="s">
        <v>216</v>
      </c>
      <c r="K651" s="279">
        <v>1996</v>
      </c>
      <c r="L651" s="280" t="s">
        <v>213</v>
      </c>
      <c r="M651" s="280" t="s">
        <v>240</v>
      </c>
      <c r="N651" s="280" t="s">
        <v>240</v>
      </c>
      <c r="O651" s="280"/>
      <c r="P651" s="280"/>
      <c r="Q651" s="282">
        <v>0</v>
      </c>
      <c r="R651" s="290">
        <v>0</v>
      </c>
      <c r="S651" s="280" t="s">
        <v>4133</v>
      </c>
      <c r="T651" s="280" t="s">
        <v>4134</v>
      </c>
      <c r="U651" s="280" t="s">
        <v>4135</v>
      </c>
      <c r="V651" s="280" t="s">
        <v>4136</v>
      </c>
      <c r="W651" s="280" t="s">
        <v>240</v>
      </c>
      <c r="X651" s="280" t="s">
        <v>240</v>
      </c>
      <c r="Y651" s="280" t="s">
        <v>240</v>
      </c>
      <c r="Z651" s="280" t="s">
        <v>240</v>
      </c>
      <c r="AA651" s="280" t="s">
        <v>240</v>
      </c>
      <c r="AB651" s="280" t="s">
        <v>240</v>
      </c>
      <c r="AC651" s="280" t="s">
        <v>240</v>
      </c>
      <c r="AD651" s="280" t="s">
        <v>240</v>
      </c>
      <c r="AE651" s="280"/>
      <c r="AF651" s="280" t="s">
        <v>240</v>
      </c>
      <c r="AG651" s="280" t="s">
        <v>239</v>
      </c>
      <c r="AH651" s="280" t="s">
        <v>240</v>
      </c>
      <c r="AI651" s="280" t="s">
        <v>5192</v>
      </c>
      <c r="AJ651" s="279">
        <v>706988</v>
      </c>
      <c r="AP651" s="223"/>
      <c r="AQ651" s="224"/>
      <c r="AR651" s="224"/>
      <c r="AS651" s="224"/>
      <c r="AT651" s="224"/>
      <c r="AU651" s="232"/>
      <c r="AV651" s="224"/>
      <c r="AW651" s="224"/>
      <c r="AX651" s="224"/>
      <c r="AY651" s="224"/>
      <c r="AZ651" s="232"/>
      <c r="BA651" s="224"/>
      <c r="BB651" s="224"/>
      <c r="BC651" s="224"/>
      <c r="BD651" s="224"/>
      <c r="BE651" s="224"/>
      <c r="BF651" s="227"/>
      <c r="BG651" s="224"/>
      <c r="BH651" s="224"/>
      <c r="BI651" s="224"/>
      <c r="BJ651" s="224"/>
      <c r="BK651" s="224"/>
      <c r="BL651" s="224"/>
      <c r="BM651" s="224"/>
      <c r="BN651" s="224"/>
      <c r="BO651" s="224"/>
      <c r="BP651" s="224"/>
      <c r="BQ651" s="224"/>
      <c r="BR651" s="224"/>
      <c r="BS651" s="228"/>
      <c r="BT651" s="224"/>
      <c r="BU651" s="229"/>
      <c r="BV651" s="223"/>
      <c r="BW651" s="224"/>
      <c r="BX651" s="224"/>
      <c r="BY651" s="224"/>
      <c r="BZ651"/>
      <c r="CA651" s="229"/>
      <c r="CB651"/>
      <c r="CC651"/>
      <c r="CD651"/>
    </row>
    <row r="652" spans="1:82" ht="30" x14ac:dyDescent="0.25">
      <c r="A652" s="279">
        <v>706989</v>
      </c>
      <c r="B652" s="280" t="s">
        <v>810</v>
      </c>
      <c r="C652" s="280" t="s">
        <v>102</v>
      </c>
      <c r="D652" s="280" t="s">
        <v>1476</v>
      </c>
      <c r="E652" s="280" t="s">
        <v>183</v>
      </c>
      <c r="F652" s="281">
        <v>32748</v>
      </c>
      <c r="G652" s="280" t="s">
        <v>213</v>
      </c>
      <c r="H652" s="280" t="s">
        <v>1290</v>
      </c>
      <c r="I652" s="280" t="s">
        <v>261</v>
      </c>
      <c r="J652" s="280" t="s">
        <v>214</v>
      </c>
      <c r="K652" s="279">
        <v>2009</v>
      </c>
      <c r="L652" s="280" t="s">
        <v>213</v>
      </c>
      <c r="M652" s="280" t="s">
        <v>240</v>
      </c>
      <c r="N652" s="280" t="s">
        <v>240</v>
      </c>
      <c r="O652" s="280" t="str">
        <f>IFERROR(VLOOKUP(A652,'[1]معالجة التسجيل'!A$2:CW$514,101,0),"")</f>
        <v/>
      </c>
      <c r="P652" s="280"/>
      <c r="Q652" s="282">
        <v>0</v>
      </c>
      <c r="R652" s="279">
        <v>0</v>
      </c>
      <c r="S652" s="280" t="s">
        <v>4137</v>
      </c>
      <c r="T652" s="280" t="s">
        <v>4138</v>
      </c>
      <c r="U652" s="280" t="s">
        <v>4139</v>
      </c>
      <c r="V652" s="280" t="s">
        <v>2531</v>
      </c>
      <c r="W652" s="280" t="s">
        <v>240</v>
      </c>
      <c r="X652" s="280" t="s">
        <v>240</v>
      </c>
      <c r="Y652" s="280" t="s">
        <v>240</v>
      </c>
      <c r="Z652" s="280" t="s">
        <v>240</v>
      </c>
      <c r="AA652" s="280" t="s">
        <v>240</v>
      </c>
      <c r="AB652" s="280" t="s">
        <v>240</v>
      </c>
      <c r="AC652" s="280" t="s">
        <v>240</v>
      </c>
      <c r="AD652" s="280" t="s">
        <v>240</v>
      </c>
      <c r="AE652" s="280" t="str">
        <f>IFERROR(VLOOKUP(A652,ورقة4!A$1:AZ$2000,51,0),"")</f>
        <v>م</v>
      </c>
      <c r="AF652" s="280" t="s">
        <v>240</v>
      </c>
      <c r="AG652" s="280" t="s">
        <v>261</v>
      </c>
      <c r="AH652" s="280" t="s">
        <v>5190</v>
      </c>
      <c r="AI652" s="280" t="s">
        <v>240</v>
      </c>
      <c r="AJ652" s="279">
        <v>706989</v>
      </c>
      <c r="AP652" s="223"/>
      <c r="AQ652" s="224"/>
      <c r="AR652" s="224"/>
      <c r="AS652" s="224"/>
      <c r="AT652" s="224"/>
      <c r="AU652" s="227"/>
      <c r="AV652" s="224"/>
      <c r="AW652" s="224"/>
      <c r="AX652" s="224"/>
      <c r="AY652" s="224"/>
      <c r="AZ652" s="227"/>
      <c r="BA652" s="224"/>
      <c r="BB652" s="224"/>
      <c r="BC652" s="224"/>
      <c r="BD652" s="224"/>
      <c r="BE652" s="224"/>
      <c r="BF652" s="227"/>
      <c r="BG652" s="224"/>
      <c r="BH652" s="224"/>
      <c r="BI652" s="224"/>
      <c r="BJ652" s="224"/>
      <c r="BK652" s="224"/>
      <c r="BL652" s="224"/>
      <c r="BM652" s="224"/>
      <c r="BN652" s="224"/>
      <c r="BO652" s="224"/>
      <c r="BP652" s="224"/>
      <c r="BQ652" s="224"/>
      <c r="BR652" s="224"/>
      <c r="BS652" s="228"/>
      <c r="BT652" s="224"/>
      <c r="BU652" s="229"/>
      <c r="BV652" s="223"/>
      <c r="BW652" s="224"/>
      <c r="BX652" s="224"/>
      <c r="BY652" s="224"/>
      <c r="BZ652"/>
      <c r="CA652" s="229"/>
      <c r="CB652"/>
      <c r="CC652"/>
      <c r="CD652"/>
    </row>
    <row r="653" spans="1:82" ht="30" x14ac:dyDescent="0.25">
      <c r="A653" s="279">
        <v>706990</v>
      </c>
      <c r="B653" s="280" t="s">
        <v>1228</v>
      </c>
      <c r="C653" s="280" t="s">
        <v>108</v>
      </c>
      <c r="D653" s="280" t="s">
        <v>1833</v>
      </c>
      <c r="E653" s="280" t="s">
        <v>184</v>
      </c>
      <c r="F653" s="289">
        <v>36161</v>
      </c>
      <c r="G653" s="280" t="s">
        <v>1488</v>
      </c>
      <c r="H653" s="280" t="s">
        <v>1290</v>
      </c>
      <c r="I653" s="280" t="s">
        <v>261</v>
      </c>
      <c r="J653" s="280" t="s">
        <v>214</v>
      </c>
      <c r="K653" s="290">
        <v>2016</v>
      </c>
      <c r="L653" s="280" t="s">
        <v>215</v>
      </c>
      <c r="M653" s="280" t="s">
        <v>240</v>
      </c>
      <c r="N653" s="280" t="s">
        <v>240</v>
      </c>
      <c r="O653" s="280"/>
      <c r="P653" s="280"/>
      <c r="Q653" s="282">
        <v>0</v>
      </c>
      <c r="R653" s="290">
        <v>0</v>
      </c>
      <c r="S653" s="280" t="s">
        <v>4140</v>
      </c>
      <c r="T653" s="280" t="s">
        <v>2572</v>
      </c>
      <c r="U653" s="280" t="s">
        <v>4141</v>
      </c>
      <c r="V653" s="280" t="s">
        <v>2672</v>
      </c>
      <c r="W653" s="280" t="s">
        <v>240</v>
      </c>
      <c r="X653" s="280" t="s">
        <v>240</v>
      </c>
      <c r="Y653" s="280" t="s">
        <v>240</v>
      </c>
      <c r="Z653" s="280" t="s">
        <v>240</v>
      </c>
      <c r="AA653" s="280" t="s">
        <v>240</v>
      </c>
      <c r="AB653" s="280" t="s">
        <v>240</v>
      </c>
      <c r="AC653" s="280" t="s">
        <v>240</v>
      </c>
      <c r="AD653" s="280" t="s">
        <v>240</v>
      </c>
      <c r="AE653" s="280"/>
      <c r="AF653" s="280" t="s">
        <v>240</v>
      </c>
      <c r="AG653" s="280" t="s">
        <v>261</v>
      </c>
      <c r="AH653" s="280" t="s">
        <v>240</v>
      </c>
      <c r="AI653" s="280" t="s">
        <v>240</v>
      </c>
      <c r="AJ653" s="279">
        <v>706990</v>
      </c>
      <c r="AP653" s="223"/>
      <c r="AQ653" s="224"/>
      <c r="AR653" s="224"/>
      <c r="AS653" s="224"/>
      <c r="AT653" s="224"/>
      <c r="AU653" s="225"/>
      <c r="AV653" s="224"/>
      <c r="AW653" s="224"/>
      <c r="AX653" s="224"/>
      <c r="AY653" s="224"/>
      <c r="AZ653" s="226"/>
      <c r="BA653" s="224"/>
      <c r="BB653" s="219"/>
      <c r="BC653" s="219"/>
      <c r="BD653" s="224"/>
      <c r="BE653" s="224"/>
      <c r="BF653" s="227"/>
      <c r="BG653" s="232"/>
      <c r="BH653" s="224"/>
      <c r="BI653" s="224"/>
      <c r="BJ653" s="224"/>
      <c r="BK653" s="224"/>
      <c r="BL653" s="223"/>
      <c r="BM653" s="224"/>
      <c r="BN653" s="223"/>
      <c r="BO653" s="223"/>
      <c r="BP653" s="223"/>
      <c r="BQ653" s="223"/>
      <c r="BR653" s="223"/>
      <c r="BS653" s="224"/>
      <c r="BT653" s="219"/>
      <c r="BU653" s="229"/>
      <c r="BV653" s="219"/>
      <c r="BW653" s="219"/>
      <c r="BX653" s="224"/>
      <c r="BY653" s="224"/>
      <c r="BZ653" s="230"/>
      <c r="CA653" s="229"/>
      <c r="CB653" s="230"/>
      <c r="CC653" s="230"/>
      <c r="CD653" s="230"/>
    </row>
    <row r="654" spans="1:82" ht="30" x14ac:dyDescent="0.25">
      <c r="A654" s="279">
        <v>706991</v>
      </c>
      <c r="B654" s="280" t="s">
        <v>616</v>
      </c>
      <c r="C654" s="280" t="s">
        <v>87</v>
      </c>
      <c r="D654" s="280" t="s">
        <v>1343</v>
      </c>
      <c r="E654" s="280" t="s">
        <v>183</v>
      </c>
      <c r="F654" s="281">
        <v>31232</v>
      </c>
      <c r="G654" s="280" t="s">
        <v>1674</v>
      </c>
      <c r="H654" s="280" t="s">
        <v>1290</v>
      </c>
      <c r="I654" s="280" t="s">
        <v>261</v>
      </c>
      <c r="J654" s="280" t="s">
        <v>216</v>
      </c>
      <c r="K654" s="279">
        <v>2006</v>
      </c>
      <c r="L654" s="280" t="s">
        <v>213</v>
      </c>
      <c r="M654" s="280" t="s">
        <v>240</v>
      </c>
      <c r="N654" s="280" t="s">
        <v>240</v>
      </c>
      <c r="O654" s="280" t="str">
        <f>IFERROR(VLOOKUP(A654,'[1]معالجة التسجيل'!A$2:CW$514,101,0),"")</f>
        <v>إيقاف</v>
      </c>
      <c r="P654" s="280"/>
      <c r="Q654" s="282">
        <f>IFERROR(VLOOKUP(A654,'[1]معالجة التسجيل'!A$2:EW$514,150,0),"")</f>
        <v>15000</v>
      </c>
      <c r="R654" s="282"/>
      <c r="S654" s="280" t="s">
        <v>4142</v>
      </c>
      <c r="T654" s="280" t="s">
        <v>3132</v>
      </c>
      <c r="U654" s="280" t="s">
        <v>3435</v>
      </c>
      <c r="V654" s="280" t="s">
        <v>4143</v>
      </c>
      <c r="W654" s="280" t="s">
        <v>240</v>
      </c>
      <c r="X654" s="280" t="s">
        <v>240</v>
      </c>
      <c r="Y654" s="280" t="s">
        <v>240</v>
      </c>
      <c r="Z654" s="280" t="s">
        <v>240</v>
      </c>
      <c r="AA654" s="280" t="s">
        <v>240</v>
      </c>
      <c r="AB654" s="280" t="s">
        <v>240</v>
      </c>
      <c r="AC654" s="280" t="s">
        <v>240</v>
      </c>
      <c r="AD654" s="280" t="s">
        <v>240</v>
      </c>
      <c r="AE654" s="280"/>
      <c r="AF654" s="280" t="s">
        <v>240</v>
      </c>
      <c r="AG654" s="280" t="s">
        <v>261</v>
      </c>
      <c r="AH654" s="280" t="s">
        <v>240</v>
      </c>
      <c r="AI654" s="280" t="s">
        <v>5191</v>
      </c>
      <c r="AJ654" s="279">
        <v>706991</v>
      </c>
      <c r="AP654" s="223"/>
      <c r="AQ654" s="224"/>
      <c r="AR654" s="224"/>
      <c r="AS654" s="224"/>
      <c r="AT654" s="224"/>
      <c r="AU654" s="231"/>
      <c r="AV654" s="224"/>
      <c r="AW654" s="224"/>
      <c r="AX654" s="224"/>
      <c r="AY654" s="224"/>
      <c r="AZ654" s="223"/>
      <c r="BA654" s="224"/>
      <c r="BB654" s="219"/>
      <c r="BC654" s="219"/>
      <c r="BD654" s="224"/>
      <c r="BE654" s="224"/>
      <c r="BF654" s="227"/>
      <c r="BG654" s="232"/>
      <c r="BH654" s="224"/>
      <c r="BI654" s="224"/>
      <c r="BJ654" s="224"/>
      <c r="BK654" s="224"/>
      <c r="BL654" s="223"/>
      <c r="BM654" s="224"/>
      <c r="BN654" s="223"/>
      <c r="BO654" s="223"/>
      <c r="BP654" s="223"/>
      <c r="BQ654" s="223"/>
      <c r="BR654" s="223"/>
      <c r="BS654" s="224"/>
      <c r="BT654" s="219"/>
      <c r="BU654" s="229"/>
      <c r="BV654" s="219"/>
      <c r="BW654" s="219"/>
      <c r="BX654" s="224"/>
      <c r="BY654" s="224"/>
      <c r="BZ654" s="230"/>
      <c r="CA654" s="229"/>
      <c r="CB654" s="230"/>
      <c r="CC654" s="230"/>
      <c r="CD654" s="230"/>
    </row>
    <row r="655" spans="1:82" ht="45" x14ac:dyDescent="0.25">
      <c r="A655" s="279">
        <v>706992</v>
      </c>
      <c r="B655" s="280" t="s">
        <v>572</v>
      </c>
      <c r="C655" s="280" t="s">
        <v>67</v>
      </c>
      <c r="D655" s="280" t="s">
        <v>1711</v>
      </c>
      <c r="E655" s="280" t="s">
        <v>184</v>
      </c>
      <c r="F655" s="281">
        <v>27108</v>
      </c>
      <c r="G655" s="280" t="s">
        <v>1639</v>
      </c>
      <c r="H655" s="280" t="s">
        <v>1290</v>
      </c>
      <c r="I655" s="280" t="s">
        <v>262</v>
      </c>
      <c r="J655" s="280" t="s">
        <v>216</v>
      </c>
      <c r="K655" s="279">
        <v>1994</v>
      </c>
      <c r="L655" s="280" t="s">
        <v>227</v>
      </c>
      <c r="M655" s="280" t="s">
        <v>240</v>
      </c>
      <c r="N655" s="280" t="s">
        <v>240</v>
      </c>
      <c r="O655" s="280"/>
      <c r="P655" s="280"/>
      <c r="Q655" s="282">
        <v>0</v>
      </c>
      <c r="R655" s="288"/>
      <c r="S655" s="280" t="s">
        <v>4144</v>
      </c>
      <c r="T655" s="280" t="s">
        <v>2628</v>
      </c>
      <c r="U655" s="280" t="s">
        <v>4145</v>
      </c>
      <c r="V655" s="280" t="s">
        <v>4146</v>
      </c>
      <c r="W655" s="280" t="s">
        <v>240</v>
      </c>
      <c r="X655" s="280" t="s">
        <v>240</v>
      </c>
      <c r="Y655" s="280" t="s">
        <v>240</v>
      </c>
      <c r="Z655" s="280" t="s">
        <v>240</v>
      </c>
      <c r="AA655" s="280" t="s">
        <v>240</v>
      </c>
      <c r="AB655" s="280" t="s">
        <v>240</v>
      </c>
      <c r="AC655" s="280" t="s">
        <v>240</v>
      </c>
      <c r="AD655" s="280" t="s">
        <v>240</v>
      </c>
      <c r="AE655" s="280"/>
      <c r="AF655" s="280" t="s">
        <v>240</v>
      </c>
      <c r="AG655" s="280" t="s">
        <v>468</v>
      </c>
      <c r="AH655" s="280" t="s">
        <v>240</v>
      </c>
      <c r="AI655" s="280" t="s">
        <v>5194</v>
      </c>
      <c r="AJ655" s="279">
        <v>706992</v>
      </c>
      <c r="AP655" s="223"/>
      <c r="AQ655" s="224"/>
      <c r="AR655" s="224"/>
      <c r="AS655" s="224"/>
      <c r="AT655" s="224"/>
      <c r="AU655" s="227"/>
      <c r="AV655" s="224"/>
      <c r="AW655" s="224"/>
      <c r="AX655" s="224"/>
      <c r="AY655" s="224"/>
      <c r="AZ655" s="227"/>
      <c r="BA655" s="224"/>
      <c r="BB655" s="219"/>
      <c r="BC655" s="219"/>
      <c r="BD655" s="224"/>
      <c r="BE655" s="224"/>
      <c r="BF655" s="227"/>
      <c r="BG655" s="232"/>
      <c r="BH655" s="224"/>
      <c r="BI655" s="224"/>
      <c r="BJ655" s="224"/>
      <c r="BK655" s="224"/>
      <c r="BL655" s="232"/>
      <c r="BM655" s="224"/>
      <c r="BN655" s="232"/>
      <c r="BO655" s="232"/>
      <c r="BP655" s="232"/>
      <c r="BQ655" s="232"/>
      <c r="BR655" s="232"/>
      <c r="BS655" s="224"/>
      <c r="BT655" s="219"/>
      <c r="BU655" s="229"/>
      <c r="BV655" s="219"/>
      <c r="BW655" s="219"/>
      <c r="BX655" s="224"/>
      <c r="BY655" s="224"/>
      <c r="BZ655" s="230"/>
      <c r="CA655" s="229"/>
      <c r="CB655" s="230"/>
      <c r="CC655" s="230"/>
      <c r="CD655" s="230"/>
    </row>
    <row r="656" spans="1:82" ht="30" x14ac:dyDescent="0.25">
      <c r="A656" s="279">
        <v>706993</v>
      </c>
      <c r="B656" s="280" t="s">
        <v>1229</v>
      </c>
      <c r="C656" s="280" t="s">
        <v>89</v>
      </c>
      <c r="D656" s="280" t="s">
        <v>1451</v>
      </c>
      <c r="E656" s="280" t="s">
        <v>184</v>
      </c>
      <c r="F656" s="289">
        <v>32721</v>
      </c>
      <c r="G656" s="280" t="s">
        <v>213</v>
      </c>
      <c r="H656" s="280" t="s">
        <v>1290</v>
      </c>
      <c r="I656" s="280" t="s">
        <v>261</v>
      </c>
      <c r="J656" s="280" t="s">
        <v>216</v>
      </c>
      <c r="K656" s="290">
        <v>2007</v>
      </c>
      <c r="L656" s="280" t="s">
        <v>229</v>
      </c>
      <c r="M656" s="280" t="s">
        <v>240</v>
      </c>
      <c r="N656" s="280" t="s">
        <v>240</v>
      </c>
      <c r="O656" s="280" t="str">
        <f>IFERROR(VLOOKUP(A656,'[1]معالجة التسجيل'!A$2:CW$514,101,0),"")</f>
        <v/>
      </c>
      <c r="P656" s="280"/>
      <c r="Q656" s="282">
        <v>0</v>
      </c>
      <c r="R656" s="282"/>
      <c r="S656" s="280" t="s">
        <v>2859</v>
      </c>
      <c r="T656" s="280" t="s">
        <v>2529</v>
      </c>
      <c r="U656" s="280" t="s">
        <v>2860</v>
      </c>
      <c r="V656" s="280" t="s">
        <v>2413</v>
      </c>
      <c r="W656" s="280" t="s">
        <v>240</v>
      </c>
      <c r="X656" s="280" t="s">
        <v>240</v>
      </c>
      <c r="Y656" s="280" t="s">
        <v>240</v>
      </c>
      <c r="Z656" s="280" t="s">
        <v>240</v>
      </c>
      <c r="AA656" s="280" t="s">
        <v>240</v>
      </c>
      <c r="AB656" s="280" t="s">
        <v>240</v>
      </c>
      <c r="AC656" s="280" t="s">
        <v>2044</v>
      </c>
      <c r="AD656" s="280" t="s">
        <v>240</v>
      </c>
      <c r="AE656" s="280" t="str">
        <f>IFERROR(VLOOKUP(A656,ورقة4!A$1:AZ$2000,51,0),"")</f>
        <v>م</v>
      </c>
      <c r="AF656" s="280" t="s">
        <v>2044</v>
      </c>
      <c r="AG656" s="280" t="s">
        <v>261</v>
      </c>
      <c r="AH656" s="280" t="s">
        <v>240</v>
      </c>
      <c r="AI656" s="280" t="s">
        <v>240</v>
      </c>
      <c r="AJ656" s="279">
        <v>706993</v>
      </c>
      <c r="AP656" s="223"/>
      <c r="AQ656" s="224"/>
      <c r="AR656" s="224"/>
      <c r="AS656" s="224"/>
      <c r="AT656" s="224"/>
      <c r="AU656" s="231"/>
      <c r="AV656" s="224"/>
      <c r="AW656" s="224"/>
      <c r="AX656" s="224"/>
      <c r="AY656" s="224"/>
      <c r="AZ656" s="223"/>
      <c r="BA656" s="224"/>
      <c r="BB656" s="219"/>
      <c r="BC656" s="219"/>
      <c r="BD656" s="224"/>
      <c r="BE656" s="224"/>
      <c r="BF656" s="227"/>
      <c r="BG656" s="223"/>
      <c r="BH656" s="224"/>
      <c r="BI656" s="224"/>
      <c r="BJ656" s="224"/>
      <c r="BK656" s="224"/>
      <c r="BL656" s="223"/>
      <c r="BM656" s="224"/>
      <c r="BN656" s="223"/>
      <c r="BO656" s="223"/>
      <c r="BP656" s="223"/>
      <c r="BQ656" s="223"/>
      <c r="BR656" s="223"/>
      <c r="BS656" s="224"/>
      <c r="BT656" s="219"/>
      <c r="BU656" s="229"/>
      <c r="BV656" s="219"/>
      <c r="BW656" s="219"/>
      <c r="BX656" s="224"/>
      <c r="BY656" s="224"/>
      <c r="BZ656" s="230"/>
      <c r="CA656" s="229"/>
      <c r="CB656" s="230"/>
      <c r="CC656" s="230"/>
      <c r="CD656" s="230"/>
    </row>
    <row r="657" spans="1:82" ht="15" x14ac:dyDescent="0.25">
      <c r="A657" s="279">
        <v>706994</v>
      </c>
      <c r="B657" s="280" t="s">
        <v>1230</v>
      </c>
      <c r="C657" s="280" t="s">
        <v>437</v>
      </c>
      <c r="D657" s="280" t="s">
        <v>1921</v>
      </c>
      <c r="E657" s="280" t="s">
        <v>240</v>
      </c>
      <c r="F657" s="288"/>
      <c r="G657" s="280" t="s">
        <v>240</v>
      </c>
      <c r="H657" s="280" t="s">
        <v>240</v>
      </c>
      <c r="I657" s="280" t="s">
        <v>261</v>
      </c>
      <c r="J657" s="280" t="s">
        <v>240</v>
      </c>
      <c r="K657" s="288"/>
      <c r="L657" s="280" t="s">
        <v>240</v>
      </c>
      <c r="M657" s="280" t="s">
        <v>240</v>
      </c>
      <c r="N657" s="280" t="s">
        <v>240</v>
      </c>
      <c r="O657" s="280" t="str">
        <f>IFERROR(VLOOKUP(A657,'[1]معالجة التسجيل'!A$2:CW$514,101,0),"")</f>
        <v/>
      </c>
      <c r="P657" s="280"/>
      <c r="Q657" s="282">
        <v>0</v>
      </c>
      <c r="R657" s="282"/>
      <c r="S657" s="280" t="s">
        <v>240</v>
      </c>
      <c r="T657" s="280" t="s">
        <v>240</v>
      </c>
      <c r="U657" s="280" t="s">
        <v>240</v>
      </c>
      <c r="V657" s="280" t="s">
        <v>240</v>
      </c>
      <c r="W657" s="280" t="s">
        <v>240</v>
      </c>
      <c r="X657" s="280" t="s">
        <v>240</v>
      </c>
      <c r="Y657" s="280" t="s">
        <v>240</v>
      </c>
      <c r="Z657" s="280" t="s">
        <v>240</v>
      </c>
      <c r="AA657" s="280" t="s">
        <v>2044</v>
      </c>
      <c r="AB657" s="280" t="s">
        <v>2044</v>
      </c>
      <c r="AC657" s="280" t="s">
        <v>2044</v>
      </c>
      <c r="AD657" s="280" t="s">
        <v>240</v>
      </c>
      <c r="AE657" s="280" t="str">
        <f>IFERROR(VLOOKUP(A657,ورقة4!A$1:AZ$2000,51,0),"")</f>
        <v>م</v>
      </c>
      <c r="AF657" s="280" t="s">
        <v>2044</v>
      </c>
      <c r="AG657" s="280" t="s">
        <v>261</v>
      </c>
      <c r="AH657" s="280" t="s">
        <v>5190</v>
      </c>
      <c r="AI657" s="280" t="s">
        <v>240</v>
      </c>
      <c r="AJ657" s="279">
        <v>706994</v>
      </c>
      <c r="AP657" s="223"/>
      <c r="AQ657" s="224"/>
      <c r="AR657" s="224"/>
      <c r="AS657" s="224"/>
      <c r="AT657" s="224"/>
      <c r="AU657" s="225"/>
      <c r="AV657" s="224"/>
      <c r="AW657" s="224"/>
      <c r="AX657" s="224"/>
      <c r="AY657" s="224"/>
      <c r="AZ657" s="226"/>
      <c r="BA657" s="224"/>
      <c r="BB657" s="219"/>
      <c r="BC657" s="219"/>
      <c r="BD657" s="224"/>
      <c r="BE657" s="224"/>
      <c r="BF657" s="227"/>
      <c r="BG657" s="232"/>
      <c r="BH657" s="224"/>
      <c r="BI657" s="224"/>
      <c r="BJ657" s="224"/>
      <c r="BK657" s="224"/>
      <c r="BL657" s="223"/>
      <c r="BM657" s="224"/>
      <c r="BN657" s="223"/>
      <c r="BO657" s="223"/>
      <c r="BP657" s="224"/>
      <c r="BQ657" s="224"/>
      <c r="BR657" s="224"/>
      <c r="BS657" s="224"/>
      <c r="BT657" s="219"/>
      <c r="BU657" s="229"/>
      <c r="BV657" s="219"/>
      <c r="BW657" s="219"/>
      <c r="BX657" s="224"/>
      <c r="BY657" s="224"/>
      <c r="BZ657" s="230"/>
      <c r="CA657" s="229"/>
      <c r="CB657" s="230"/>
      <c r="CC657" s="230"/>
      <c r="CD657" s="230"/>
    </row>
    <row r="658" spans="1:82" ht="30" x14ac:dyDescent="0.25">
      <c r="A658" s="279">
        <v>706995</v>
      </c>
      <c r="B658" s="280" t="s">
        <v>1231</v>
      </c>
      <c r="C658" s="280" t="s">
        <v>300</v>
      </c>
      <c r="D658" s="280" t="s">
        <v>1303</v>
      </c>
      <c r="E658" s="280" t="s">
        <v>184</v>
      </c>
      <c r="F658" s="289">
        <v>36009</v>
      </c>
      <c r="G658" s="280" t="s">
        <v>213</v>
      </c>
      <c r="H658" s="280" t="s">
        <v>1290</v>
      </c>
      <c r="I658" s="280" t="s">
        <v>261</v>
      </c>
      <c r="J658" s="280" t="s">
        <v>216</v>
      </c>
      <c r="K658" s="290">
        <v>2016</v>
      </c>
      <c r="L658" s="280" t="s">
        <v>213</v>
      </c>
      <c r="M658" s="280" t="s">
        <v>240</v>
      </c>
      <c r="N658" s="280" t="s">
        <v>240</v>
      </c>
      <c r="O658" s="280" t="str">
        <f>IFERROR(VLOOKUP(A658,'[1]معالجة التسجيل'!A$2:CW$514,101,0),"")</f>
        <v/>
      </c>
      <c r="P658" s="280"/>
      <c r="Q658" s="282">
        <v>0</v>
      </c>
      <c r="R658" s="282"/>
      <c r="S658" s="280" t="s">
        <v>3148</v>
      </c>
      <c r="T658" s="280" t="s">
        <v>2970</v>
      </c>
      <c r="U658" s="280" t="s">
        <v>2802</v>
      </c>
      <c r="V658" s="280" t="s">
        <v>2570</v>
      </c>
      <c r="W658" s="280" t="s">
        <v>240</v>
      </c>
      <c r="X658" s="280" t="s">
        <v>240</v>
      </c>
      <c r="Y658" s="280" t="s">
        <v>240</v>
      </c>
      <c r="Z658" s="280" t="s">
        <v>240</v>
      </c>
      <c r="AA658" s="280" t="s">
        <v>240</v>
      </c>
      <c r="AB658" s="280" t="s">
        <v>240</v>
      </c>
      <c r="AC658" s="280" t="s">
        <v>2044</v>
      </c>
      <c r="AD658" s="280" t="s">
        <v>240</v>
      </c>
      <c r="AE658" s="280" t="str">
        <f>IFERROR(VLOOKUP(A658,ورقة4!A$1:AZ$2000,51,0),"")</f>
        <v>م</v>
      </c>
      <c r="AF658" s="280" t="s">
        <v>2044</v>
      </c>
      <c r="AG658" s="280" t="s">
        <v>261</v>
      </c>
      <c r="AH658" s="280" t="s">
        <v>240</v>
      </c>
      <c r="AI658" s="280" t="s">
        <v>240</v>
      </c>
      <c r="AJ658" s="279">
        <v>706995</v>
      </c>
      <c r="AP658" s="223"/>
      <c r="AQ658" s="224"/>
      <c r="AR658" s="224"/>
      <c r="AS658" s="224"/>
      <c r="AT658" s="224"/>
      <c r="AU658" s="227"/>
      <c r="AV658" s="224"/>
      <c r="AW658" s="224"/>
      <c r="AX658" s="224"/>
      <c r="AY658" s="224"/>
      <c r="AZ658" s="227"/>
      <c r="BA658" s="224"/>
      <c r="BB658" s="224"/>
      <c r="BC658" s="224"/>
      <c r="BD658" s="224"/>
      <c r="BE658" s="224"/>
      <c r="BF658" s="227"/>
      <c r="BG658" s="224"/>
      <c r="BH658" s="224"/>
      <c r="BI658" s="224"/>
      <c r="BJ658" s="224"/>
      <c r="BK658" s="224"/>
      <c r="BL658" s="224"/>
      <c r="BM658" s="224"/>
      <c r="BN658" s="224"/>
      <c r="BO658" s="224"/>
      <c r="BP658" s="224"/>
      <c r="BQ658" s="224"/>
      <c r="BR658" s="224"/>
      <c r="BS658" s="228"/>
      <c r="BT658" s="224"/>
      <c r="BU658" s="229"/>
      <c r="BV658" s="223"/>
      <c r="BW658" s="224"/>
      <c r="BX658" s="224"/>
      <c r="BY658" s="224"/>
      <c r="BZ658"/>
      <c r="CA658" s="229"/>
      <c r="CB658"/>
      <c r="CC658"/>
      <c r="CD658"/>
    </row>
    <row r="659" spans="1:82" ht="30" x14ac:dyDescent="0.25">
      <c r="A659" s="279">
        <v>706996</v>
      </c>
      <c r="B659" s="280" t="s">
        <v>811</v>
      </c>
      <c r="C659" s="280" t="s">
        <v>433</v>
      </c>
      <c r="D659" s="280" t="s">
        <v>1723</v>
      </c>
      <c r="E659" s="280" t="s">
        <v>184</v>
      </c>
      <c r="F659" s="281">
        <v>28337</v>
      </c>
      <c r="G659" s="280" t="s">
        <v>1296</v>
      </c>
      <c r="H659" s="280" t="s">
        <v>1290</v>
      </c>
      <c r="I659" s="280" t="s">
        <v>261</v>
      </c>
      <c r="J659" s="280" t="s">
        <v>214</v>
      </c>
      <c r="K659" s="279">
        <v>1996</v>
      </c>
      <c r="L659" s="280" t="s">
        <v>213</v>
      </c>
      <c r="M659" s="280" t="s">
        <v>240</v>
      </c>
      <c r="N659" s="280" t="s">
        <v>240</v>
      </c>
      <c r="O659" s="280" t="str">
        <f>IFERROR(VLOOKUP(A659,'[1]معالجة التسجيل'!A$2:CW$514,101,0),"")</f>
        <v/>
      </c>
      <c r="P659" s="280"/>
      <c r="Q659" s="282">
        <v>0</v>
      </c>
      <c r="R659" s="282"/>
      <c r="S659" s="280" t="s">
        <v>4147</v>
      </c>
      <c r="T659" s="280" t="s">
        <v>4148</v>
      </c>
      <c r="U659" s="280" t="s">
        <v>4149</v>
      </c>
      <c r="V659" s="280" t="s">
        <v>4150</v>
      </c>
      <c r="W659" s="280" t="s">
        <v>240</v>
      </c>
      <c r="X659" s="280" t="s">
        <v>240</v>
      </c>
      <c r="Y659" s="280" t="s">
        <v>240</v>
      </c>
      <c r="Z659" s="280" t="s">
        <v>240</v>
      </c>
      <c r="AA659" s="280" t="s">
        <v>2044</v>
      </c>
      <c r="AB659" s="280" t="s">
        <v>2044</v>
      </c>
      <c r="AC659" s="280" t="s">
        <v>2044</v>
      </c>
      <c r="AD659" s="280" t="s">
        <v>240</v>
      </c>
      <c r="AE659" s="280" t="str">
        <f>IFERROR(VLOOKUP(A659,ورقة4!A$1:AZ$2000,51,0),"")</f>
        <v>م</v>
      </c>
      <c r="AF659" s="280" t="s">
        <v>240</v>
      </c>
      <c r="AG659" s="280" t="s">
        <v>261</v>
      </c>
      <c r="AH659" s="280" t="s">
        <v>5190</v>
      </c>
      <c r="AI659" s="280" t="s">
        <v>240</v>
      </c>
      <c r="AJ659" s="279">
        <v>706996</v>
      </c>
      <c r="AP659" s="223"/>
      <c r="AQ659" s="224"/>
      <c r="AR659" s="224"/>
      <c r="AS659" s="224"/>
      <c r="AT659" s="224"/>
      <c r="AU659" s="232"/>
      <c r="AV659" s="224"/>
      <c r="AW659" s="224"/>
      <c r="AX659" s="224"/>
      <c r="AY659" s="224"/>
      <c r="AZ659" s="232"/>
      <c r="BA659" s="224"/>
      <c r="BB659" s="224"/>
      <c r="BC659" s="224"/>
      <c r="BD659" s="224"/>
      <c r="BE659" s="224"/>
      <c r="BF659" s="227"/>
      <c r="BG659" s="224"/>
      <c r="BH659" s="224"/>
      <c r="BI659" s="224"/>
      <c r="BJ659" s="224"/>
      <c r="BK659" s="224"/>
      <c r="BL659" s="224"/>
      <c r="BM659" s="224"/>
      <c r="BN659" s="224"/>
      <c r="BO659" s="224"/>
      <c r="BP659" s="224"/>
      <c r="BQ659" s="224"/>
      <c r="BR659" s="224"/>
      <c r="BS659" s="228"/>
      <c r="BT659" s="224"/>
      <c r="BU659" s="229"/>
      <c r="BV659" s="223"/>
      <c r="BW659" s="224"/>
      <c r="BX659" s="224"/>
      <c r="BY659" s="224"/>
      <c r="BZ659"/>
      <c r="CA659" s="229"/>
      <c r="CB659"/>
      <c r="CC659"/>
      <c r="CD659"/>
    </row>
    <row r="660" spans="1:82" ht="30" x14ac:dyDescent="0.25">
      <c r="A660" s="279">
        <v>706997</v>
      </c>
      <c r="B660" s="280" t="s">
        <v>1232</v>
      </c>
      <c r="C660" s="280" t="s">
        <v>1233</v>
      </c>
      <c r="D660" s="280" t="s">
        <v>1675</v>
      </c>
      <c r="E660" s="280" t="s">
        <v>184</v>
      </c>
      <c r="F660" s="289">
        <v>28649</v>
      </c>
      <c r="G660" s="280" t="s">
        <v>227</v>
      </c>
      <c r="H660" s="280" t="s">
        <v>1290</v>
      </c>
      <c r="I660" s="280" t="s">
        <v>261</v>
      </c>
      <c r="J660" s="280" t="s">
        <v>216</v>
      </c>
      <c r="K660" s="290">
        <v>1998</v>
      </c>
      <c r="L660" s="280" t="s">
        <v>227</v>
      </c>
      <c r="M660" s="280" t="s">
        <v>240</v>
      </c>
      <c r="N660" s="280" t="s">
        <v>240</v>
      </c>
      <c r="O660" s="280" t="str">
        <f>IFERROR(VLOOKUP(A660,'[1]معالجة التسجيل'!A$2:CW$514,101,0),"")</f>
        <v/>
      </c>
      <c r="P660" s="280"/>
      <c r="Q660" s="282">
        <v>0</v>
      </c>
      <c r="R660" s="282"/>
      <c r="S660" s="280" t="s">
        <v>2711</v>
      </c>
      <c r="T660" s="280" t="s">
        <v>2712</v>
      </c>
      <c r="U660" s="280" t="s">
        <v>2713</v>
      </c>
      <c r="V660" s="280" t="s">
        <v>2674</v>
      </c>
      <c r="W660" s="280" t="s">
        <v>240</v>
      </c>
      <c r="X660" s="280" t="s">
        <v>240</v>
      </c>
      <c r="Y660" s="280" t="s">
        <v>240</v>
      </c>
      <c r="Z660" s="280" t="s">
        <v>240</v>
      </c>
      <c r="AA660" s="280" t="s">
        <v>240</v>
      </c>
      <c r="AB660" s="280" t="s">
        <v>240</v>
      </c>
      <c r="AC660" s="280" t="s">
        <v>2044</v>
      </c>
      <c r="AD660" s="280" t="s">
        <v>240</v>
      </c>
      <c r="AE660" s="280" t="str">
        <f>IFERROR(VLOOKUP(A660,ورقة4!A$1:AZ$2000,51,0),"")</f>
        <v>م</v>
      </c>
      <c r="AF660" s="280" t="s">
        <v>2044</v>
      </c>
      <c r="AG660" s="280" t="s">
        <v>261</v>
      </c>
      <c r="AH660" s="280" t="s">
        <v>240</v>
      </c>
      <c r="AI660" s="280" t="s">
        <v>240</v>
      </c>
      <c r="AJ660" s="279">
        <v>706997</v>
      </c>
      <c r="AP660" s="223"/>
      <c r="AQ660" s="224"/>
      <c r="AR660" s="224"/>
      <c r="AS660" s="224"/>
      <c r="AT660" s="224"/>
      <c r="AU660" s="227"/>
      <c r="AV660" s="224"/>
      <c r="AW660" s="224"/>
      <c r="AX660" s="224"/>
      <c r="AY660" s="224"/>
      <c r="AZ660" s="227"/>
      <c r="BA660" s="224"/>
      <c r="BB660" s="224"/>
      <c r="BC660" s="224"/>
      <c r="BD660" s="224"/>
      <c r="BE660" s="224"/>
      <c r="BF660" s="227"/>
      <c r="BG660" s="224"/>
      <c r="BH660" s="224"/>
      <c r="BI660" s="224"/>
      <c r="BJ660" s="224"/>
      <c r="BK660" s="224"/>
      <c r="BL660" s="224"/>
      <c r="BM660" s="224"/>
      <c r="BN660" s="224"/>
      <c r="BO660" s="224"/>
      <c r="BP660" s="224"/>
      <c r="BQ660" s="224"/>
      <c r="BR660" s="224"/>
      <c r="BS660" s="228"/>
      <c r="BT660" s="224"/>
      <c r="BU660" s="229"/>
      <c r="BV660" s="223"/>
      <c r="BW660" s="224"/>
      <c r="BX660" s="224"/>
      <c r="BY660" s="224"/>
      <c r="BZ660"/>
      <c r="CA660" s="229"/>
      <c r="CB660"/>
      <c r="CC660"/>
      <c r="CD660"/>
    </row>
    <row r="661" spans="1:82" ht="30" x14ac:dyDescent="0.25">
      <c r="A661" s="279">
        <v>706998</v>
      </c>
      <c r="B661" s="280" t="s">
        <v>812</v>
      </c>
      <c r="C661" s="280" t="s">
        <v>412</v>
      </c>
      <c r="D661" s="280" t="s">
        <v>1521</v>
      </c>
      <c r="E661" s="280" t="s">
        <v>184</v>
      </c>
      <c r="F661" s="289">
        <v>31177</v>
      </c>
      <c r="G661" s="280" t="s">
        <v>1429</v>
      </c>
      <c r="H661" s="280" t="s">
        <v>1290</v>
      </c>
      <c r="I661" s="280" t="s">
        <v>261</v>
      </c>
      <c r="J661" s="280" t="s">
        <v>216</v>
      </c>
      <c r="K661" s="290">
        <v>2007</v>
      </c>
      <c r="L661" s="280" t="s">
        <v>215</v>
      </c>
      <c r="M661" s="280" t="s">
        <v>240</v>
      </c>
      <c r="N661" s="280" t="s">
        <v>240</v>
      </c>
      <c r="O661" s="280" t="str">
        <f>IFERROR(VLOOKUP(A661,'[1]معالجة التسجيل'!A$2:CW$514,101,0),"")</f>
        <v/>
      </c>
      <c r="P661" s="280"/>
      <c r="Q661" s="282">
        <v>0</v>
      </c>
      <c r="R661" s="282"/>
      <c r="S661" s="280" t="s">
        <v>2897</v>
      </c>
      <c r="T661" s="280" t="s">
        <v>2898</v>
      </c>
      <c r="U661" s="280" t="s">
        <v>2899</v>
      </c>
      <c r="V661" s="280" t="s">
        <v>2900</v>
      </c>
      <c r="W661" s="280" t="s">
        <v>240</v>
      </c>
      <c r="X661" s="280" t="s">
        <v>240</v>
      </c>
      <c r="Y661" s="280" t="s">
        <v>240</v>
      </c>
      <c r="Z661" s="280" t="s">
        <v>240</v>
      </c>
      <c r="AA661" s="280" t="s">
        <v>240</v>
      </c>
      <c r="AB661" s="280" t="s">
        <v>240</v>
      </c>
      <c r="AC661" s="280" t="s">
        <v>2044</v>
      </c>
      <c r="AD661" s="280" t="s">
        <v>240</v>
      </c>
      <c r="AE661" s="280" t="str">
        <f>IFERROR(VLOOKUP(A661,ورقة4!A$1:AZ$2000,51,0),"")</f>
        <v>م</v>
      </c>
      <c r="AF661" s="280" t="s">
        <v>2044</v>
      </c>
      <c r="AG661" s="280" t="s">
        <v>261</v>
      </c>
      <c r="AH661" s="280" t="s">
        <v>5190</v>
      </c>
      <c r="AI661" s="280" t="s">
        <v>240</v>
      </c>
      <c r="AJ661" s="279">
        <v>706998</v>
      </c>
      <c r="AP661" s="223"/>
      <c r="AQ661" s="224"/>
      <c r="AR661" s="224"/>
      <c r="AS661" s="224"/>
      <c r="AT661" s="224"/>
      <c r="AU661" s="227"/>
      <c r="AV661" s="224"/>
      <c r="AW661" s="224"/>
      <c r="AX661" s="224"/>
      <c r="AY661" s="224"/>
      <c r="AZ661" s="227"/>
      <c r="BA661" s="224"/>
      <c r="BB661" s="224"/>
      <c r="BC661" s="224"/>
      <c r="BD661" s="224"/>
      <c r="BE661" s="224"/>
      <c r="BF661" s="227"/>
      <c r="BG661" s="224"/>
      <c r="BH661" s="224"/>
      <c r="BI661" s="224"/>
      <c r="BJ661" s="224"/>
      <c r="BK661" s="224"/>
      <c r="BL661" s="224"/>
      <c r="BM661" s="224"/>
      <c r="BN661" s="224"/>
      <c r="BO661" s="224"/>
      <c r="BP661" s="224"/>
      <c r="BQ661" s="224"/>
      <c r="BR661" s="224"/>
      <c r="BS661" s="228"/>
      <c r="BT661" s="224"/>
      <c r="BU661" s="229"/>
      <c r="BV661" s="223"/>
      <c r="BW661" s="224"/>
      <c r="BX661" s="224"/>
      <c r="BY661" s="224"/>
      <c r="BZ661"/>
      <c r="CA661" s="229"/>
      <c r="CB661"/>
      <c r="CC661"/>
      <c r="CD661"/>
    </row>
    <row r="662" spans="1:82" ht="30" x14ac:dyDescent="0.25">
      <c r="A662" s="279">
        <v>706999</v>
      </c>
      <c r="B662" s="280" t="s">
        <v>813</v>
      </c>
      <c r="C662" s="280" t="s">
        <v>149</v>
      </c>
      <c r="D662" s="280" t="s">
        <v>1782</v>
      </c>
      <c r="E662" s="280" t="s">
        <v>184</v>
      </c>
      <c r="F662" s="281">
        <v>32844</v>
      </c>
      <c r="G662" s="280" t="s">
        <v>213</v>
      </c>
      <c r="H662" s="280" t="s">
        <v>1290</v>
      </c>
      <c r="I662" s="280" t="s">
        <v>261</v>
      </c>
      <c r="J662" s="280" t="s">
        <v>214</v>
      </c>
      <c r="K662" s="279">
        <v>2007</v>
      </c>
      <c r="L662" s="280" t="s">
        <v>215</v>
      </c>
      <c r="M662" s="280" t="s">
        <v>240</v>
      </c>
      <c r="N662" s="280" t="s">
        <v>240</v>
      </c>
      <c r="O662" s="280" t="str">
        <f>IFERROR(VLOOKUP(A662,'[1]معالجة التسجيل'!A$2:CW$514,101,0),"")</f>
        <v/>
      </c>
      <c r="P662" s="280"/>
      <c r="Q662" s="282">
        <v>0</v>
      </c>
      <c r="R662" s="282"/>
      <c r="S662" s="280" t="s">
        <v>2669</v>
      </c>
      <c r="T662" s="280" t="s">
        <v>2670</v>
      </c>
      <c r="U662" s="280" t="s">
        <v>2671</v>
      </c>
      <c r="V662" s="280" t="s">
        <v>2672</v>
      </c>
      <c r="W662" s="280" t="s">
        <v>240</v>
      </c>
      <c r="X662" s="280" t="s">
        <v>240</v>
      </c>
      <c r="Y662" s="280" t="s">
        <v>240</v>
      </c>
      <c r="Z662" s="280" t="s">
        <v>240</v>
      </c>
      <c r="AA662" s="280" t="s">
        <v>240</v>
      </c>
      <c r="AB662" s="280" t="s">
        <v>2044</v>
      </c>
      <c r="AC662" s="280" t="s">
        <v>2044</v>
      </c>
      <c r="AD662" s="280" t="s">
        <v>240</v>
      </c>
      <c r="AE662" s="280" t="str">
        <f>IFERROR(VLOOKUP(A662,ورقة4!A$1:AZ$2000,51,0),"")</f>
        <v>م</v>
      </c>
      <c r="AF662" s="280" t="s">
        <v>2044</v>
      </c>
      <c r="AG662" s="280" t="s">
        <v>261</v>
      </c>
      <c r="AH662" s="280" t="s">
        <v>5190</v>
      </c>
      <c r="AI662" s="280" t="s">
        <v>240</v>
      </c>
      <c r="AJ662" s="279">
        <v>706999</v>
      </c>
      <c r="AP662" s="223"/>
      <c r="AQ662" s="224"/>
      <c r="AR662" s="224"/>
      <c r="AS662" s="224"/>
      <c r="AT662" s="224"/>
      <c r="AU662" s="227"/>
      <c r="AV662" s="224"/>
      <c r="AW662" s="224"/>
      <c r="AX662" s="224"/>
      <c r="AY662" s="224"/>
      <c r="AZ662" s="227"/>
      <c r="BA662" s="224"/>
      <c r="BB662" s="224"/>
      <c r="BC662" s="224"/>
      <c r="BD662" s="224"/>
      <c r="BE662" s="224"/>
      <c r="BF662" s="227"/>
      <c r="BG662" s="224"/>
      <c r="BH662" s="224"/>
      <c r="BI662" s="224"/>
      <c r="BJ662" s="224"/>
      <c r="BK662" s="224"/>
      <c r="BL662" s="224"/>
      <c r="BM662" s="224"/>
      <c r="BN662" s="224"/>
      <c r="BO662" s="224"/>
      <c r="BP662" s="224"/>
      <c r="BQ662" s="224"/>
      <c r="BR662" s="224"/>
      <c r="BS662" s="228"/>
      <c r="BT662" s="224"/>
      <c r="BU662" s="229"/>
      <c r="BV662" s="223"/>
      <c r="BW662" s="224"/>
      <c r="BX662" s="224"/>
      <c r="BY662" s="224"/>
      <c r="BZ662"/>
      <c r="CA662" s="229"/>
      <c r="CB662"/>
      <c r="CC662"/>
      <c r="CD662"/>
    </row>
    <row r="663" spans="1:82" ht="45" x14ac:dyDescent="0.25">
      <c r="A663" s="279">
        <v>707000</v>
      </c>
      <c r="B663" s="280" t="s">
        <v>814</v>
      </c>
      <c r="C663" s="280" t="s">
        <v>90</v>
      </c>
      <c r="D663" s="280" t="s">
        <v>1754</v>
      </c>
      <c r="E663" s="280" t="s">
        <v>184</v>
      </c>
      <c r="F663" s="289">
        <v>31059</v>
      </c>
      <c r="G663" s="280" t="s">
        <v>213</v>
      </c>
      <c r="H663" s="280" t="s">
        <v>1290</v>
      </c>
      <c r="I663" s="280" t="s">
        <v>467</v>
      </c>
      <c r="J663" s="280" t="s">
        <v>216</v>
      </c>
      <c r="K663" s="290">
        <v>2003</v>
      </c>
      <c r="L663" s="280" t="s">
        <v>213</v>
      </c>
      <c r="M663" s="280" t="s">
        <v>240</v>
      </c>
      <c r="N663" s="280" t="s">
        <v>240</v>
      </c>
      <c r="O663" s="280" t="str">
        <f>IFERROR(VLOOKUP(A663,'[1]معالجة التسجيل'!A$2:CW$514,101,0),"")</f>
        <v>إيقاف</v>
      </c>
      <c r="P663" s="280"/>
      <c r="Q663" s="282">
        <f>IFERROR(VLOOKUP(A663,'[1]معالجة التسجيل'!A$2:EW$514,150,0),"")</f>
        <v>75000</v>
      </c>
      <c r="R663" s="290">
        <v>0</v>
      </c>
      <c r="S663" s="280" t="s">
        <v>2772</v>
      </c>
      <c r="T663" s="280" t="s">
        <v>2773</v>
      </c>
      <c r="U663" s="280" t="s">
        <v>2774</v>
      </c>
      <c r="V663" s="280" t="s">
        <v>2531</v>
      </c>
      <c r="W663" s="280" t="s">
        <v>240</v>
      </c>
      <c r="X663" s="280" t="s">
        <v>240</v>
      </c>
      <c r="Y663" s="280" t="s">
        <v>240</v>
      </c>
      <c r="Z663" s="280" t="s">
        <v>240</v>
      </c>
      <c r="AA663" s="280" t="s">
        <v>240</v>
      </c>
      <c r="AB663" s="280" t="s">
        <v>240</v>
      </c>
      <c r="AC663" s="280" t="s">
        <v>2044</v>
      </c>
      <c r="AD663" s="280" t="s">
        <v>240</v>
      </c>
      <c r="AE663" s="280"/>
      <c r="AF663" s="280" t="s">
        <v>240</v>
      </c>
      <c r="AG663" s="280" t="s">
        <v>262</v>
      </c>
      <c r="AH663" s="280" t="s">
        <v>240</v>
      </c>
      <c r="AI663" s="280" t="s">
        <v>5191</v>
      </c>
      <c r="AJ663" s="279">
        <v>707000</v>
      </c>
      <c r="AP663" s="223"/>
      <c r="AQ663" s="224"/>
      <c r="AR663" s="224"/>
      <c r="AS663" s="224"/>
      <c r="AT663" s="224"/>
      <c r="AU663" s="232"/>
      <c r="AV663" s="224"/>
      <c r="AW663" s="224"/>
      <c r="AX663" s="224"/>
      <c r="AY663" s="224"/>
      <c r="AZ663" s="232"/>
      <c r="BA663" s="224"/>
      <c r="BB663" s="224"/>
      <c r="BC663" s="224"/>
      <c r="BD663" s="224"/>
      <c r="BE663" s="224"/>
      <c r="BF663" s="227"/>
      <c r="BG663" s="224"/>
      <c r="BH663" s="224"/>
      <c r="BI663" s="224"/>
      <c r="BJ663" s="224"/>
      <c r="BK663" s="224"/>
      <c r="BL663" s="224"/>
      <c r="BM663" s="224"/>
      <c r="BN663" s="224"/>
      <c r="BO663" s="224"/>
      <c r="BP663" s="224"/>
      <c r="BQ663" s="224"/>
      <c r="BR663" s="224"/>
      <c r="BS663" s="228"/>
      <c r="BT663" s="224"/>
      <c r="BU663" s="229"/>
      <c r="BV663" s="223"/>
      <c r="BW663" s="224"/>
      <c r="BX663" s="224"/>
      <c r="BY663" s="224"/>
      <c r="BZ663"/>
      <c r="CA663" s="229"/>
      <c r="CB663"/>
      <c r="CC663"/>
      <c r="CD663"/>
    </row>
    <row r="664" spans="1:82" ht="15" x14ac:dyDescent="0.25">
      <c r="A664" s="279">
        <v>707001</v>
      </c>
      <c r="B664" s="280" t="s">
        <v>873</v>
      </c>
      <c r="C664" s="280" t="s">
        <v>65</v>
      </c>
      <c r="D664" s="280" t="s">
        <v>1863</v>
      </c>
      <c r="E664" s="280" t="s">
        <v>240</v>
      </c>
      <c r="F664" s="288"/>
      <c r="G664" s="280" t="s">
        <v>240</v>
      </c>
      <c r="H664" s="280" t="s">
        <v>240</v>
      </c>
      <c r="I664" s="280" t="s">
        <v>261</v>
      </c>
      <c r="J664" s="280" t="s">
        <v>240</v>
      </c>
      <c r="K664" s="288"/>
      <c r="L664" s="280" t="s">
        <v>240</v>
      </c>
      <c r="M664" s="280" t="s">
        <v>240</v>
      </c>
      <c r="N664" s="280" t="s">
        <v>240</v>
      </c>
      <c r="O664" s="280" t="str">
        <f>IFERROR(VLOOKUP(A664,'[1]معالجة التسجيل'!A$2:CW$514,101,0),"")</f>
        <v/>
      </c>
      <c r="P664" s="280"/>
      <c r="Q664" s="282">
        <v>0</v>
      </c>
      <c r="R664" s="282"/>
      <c r="S664" s="280" t="s">
        <v>240</v>
      </c>
      <c r="T664" s="280" t="s">
        <v>240</v>
      </c>
      <c r="U664" s="280" t="s">
        <v>240</v>
      </c>
      <c r="V664" s="280" t="s">
        <v>240</v>
      </c>
      <c r="W664" s="280" t="s">
        <v>240</v>
      </c>
      <c r="X664" s="280" t="s">
        <v>240</v>
      </c>
      <c r="Y664" s="280" t="s">
        <v>240</v>
      </c>
      <c r="Z664" s="280" t="s">
        <v>240</v>
      </c>
      <c r="AA664" s="280" t="s">
        <v>2044</v>
      </c>
      <c r="AB664" s="280" t="s">
        <v>2044</v>
      </c>
      <c r="AC664" s="280" t="s">
        <v>2044</v>
      </c>
      <c r="AD664" s="280" t="s">
        <v>240</v>
      </c>
      <c r="AE664" s="280" t="str">
        <f>IFERROR(VLOOKUP(A664,ورقة4!A$1:AZ$2000,51,0),"")</f>
        <v>م</v>
      </c>
      <c r="AF664" s="280" t="s">
        <v>2044</v>
      </c>
      <c r="AG664" s="280" t="s">
        <v>261</v>
      </c>
      <c r="AH664" s="280" t="s">
        <v>5190</v>
      </c>
      <c r="AI664" s="280" t="s">
        <v>240</v>
      </c>
      <c r="AJ664" s="279">
        <v>707001</v>
      </c>
      <c r="AP664" s="223"/>
      <c r="AQ664" s="224"/>
      <c r="AR664" s="224"/>
      <c r="AS664" s="224"/>
      <c r="AT664" s="224"/>
      <c r="AU664" s="232"/>
      <c r="AV664" s="224"/>
      <c r="AW664" s="224"/>
      <c r="AX664" s="224"/>
      <c r="AY664" s="224"/>
      <c r="AZ664" s="232"/>
      <c r="BA664" s="224"/>
      <c r="BB664" s="224"/>
      <c r="BC664" s="224"/>
      <c r="BD664" s="224"/>
      <c r="BE664" s="224"/>
      <c r="BF664" s="227"/>
      <c r="BG664" s="224"/>
      <c r="BH664" s="224"/>
      <c r="BI664" s="224"/>
      <c r="BJ664" s="224"/>
      <c r="BK664" s="224"/>
      <c r="BL664" s="224"/>
      <c r="BM664" s="224"/>
      <c r="BN664" s="224"/>
      <c r="BO664" s="224"/>
      <c r="BP664" s="224"/>
      <c r="BQ664" s="224"/>
      <c r="BR664" s="224"/>
      <c r="BS664" s="228"/>
      <c r="BT664" s="224"/>
      <c r="BU664" s="229"/>
      <c r="BV664" s="223"/>
      <c r="BW664" s="224"/>
      <c r="BX664" s="224"/>
      <c r="BY664" s="224"/>
      <c r="BZ664"/>
      <c r="CA664" s="229"/>
      <c r="CB664"/>
      <c r="CC664"/>
      <c r="CD664"/>
    </row>
    <row r="665" spans="1:82" ht="30" x14ac:dyDescent="0.25">
      <c r="A665" s="279">
        <v>707002</v>
      </c>
      <c r="B665" s="280" t="s">
        <v>580</v>
      </c>
      <c r="C665" s="280" t="s">
        <v>338</v>
      </c>
      <c r="D665" s="280" t="s">
        <v>1316</v>
      </c>
      <c r="E665" s="280" t="s">
        <v>184</v>
      </c>
      <c r="F665" s="281">
        <v>33170</v>
      </c>
      <c r="G665" s="280" t="s">
        <v>1328</v>
      </c>
      <c r="H665" s="280" t="s">
        <v>1290</v>
      </c>
      <c r="I665" s="280" t="s">
        <v>261</v>
      </c>
      <c r="J665" s="280" t="s">
        <v>216</v>
      </c>
      <c r="K665" s="279">
        <v>2010</v>
      </c>
      <c r="L665" s="280" t="s">
        <v>215</v>
      </c>
      <c r="M665" s="280" t="s">
        <v>240</v>
      </c>
      <c r="N665" s="280" t="s">
        <v>240</v>
      </c>
      <c r="O665" s="280" t="str">
        <f>IFERROR(VLOOKUP(A665,'[1]معالجة التسجيل'!A$2:CW$514,101,0),"")</f>
        <v/>
      </c>
      <c r="P665" s="280"/>
      <c r="Q665" s="282">
        <v>0</v>
      </c>
      <c r="R665" s="282"/>
      <c r="S665" s="280" t="s">
        <v>2971</v>
      </c>
      <c r="T665" s="280" t="s">
        <v>2972</v>
      </c>
      <c r="U665" s="280" t="s">
        <v>2541</v>
      </c>
      <c r="V665" s="280" t="s">
        <v>2973</v>
      </c>
      <c r="W665" s="280" t="s">
        <v>240</v>
      </c>
      <c r="X665" s="280" t="s">
        <v>240</v>
      </c>
      <c r="Y665" s="280" t="s">
        <v>240</v>
      </c>
      <c r="Z665" s="280" t="s">
        <v>240</v>
      </c>
      <c r="AA665" s="280" t="s">
        <v>240</v>
      </c>
      <c r="AB665" s="280" t="s">
        <v>240</v>
      </c>
      <c r="AC665" s="280" t="s">
        <v>2044</v>
      </c>
      <c r="AD665" s="280" t="s">
        <v>240</v>
      </c>
      <c r="AE665" s="280" t="str">
        <f>IFERROR(VLOOKUP(A665,ورقة4!A$1:AZ$2000,51,0),"")</f>
        <v>م</v>
      </c>
      <c r="AF665" s="280" t="s">
        <v>2044</v>
      </c>
      <c r="AG665" s="280" t="s">
        <v>261</v>
      </c>
      <c r="AH665" s="280" t="s">
        <v>5190</v>
      </c>
      <c r="AI665" s="280" t="s">
        <v>240</v>
      </c>
      <c r="AJ665" s="279">
        <v>707002</v>
      </c>
      <c r="AP665" s="223"/>
      <c r="AQ665" s="224"/>
      <c r="AR665" s="224"/>
      <c r="AS665" s="224"/>
      <c r="AT665" s="224"/>
      <c r="AU665" s="227"/>
      <c r="AV665" s="224"/>
      <c r="AW665" s="224"/>
      <c r="AX665" s="224"/>
      <c r="AY665" s="224"/>
      <c r="AZ665" s="227"/>
      <c r="BA665" s="224"/>
      <c r="BB665" s="224"/>
      <c r="BC665" s="224"/>
      <c r="BD665" s="224"/>
      <c r="BE665" s="224"/>
      <c r="BF665" s="227"/>
      <c r="BG665" s="224"/>
      <c r="BH665" s="224"/>
      <c r="BI665" s="224"/>
      <c r="BJ665" s="224"/>
      <c r="BK665" s="224"/>
      <c r="BL665" s="224"/>
      <c r="BM665" s="224"/>
      <c r="BN665" s="224"/>
      <c r="BO665" s="224"/>
      <c r="BP665" s="224"/>
      <c r="BQ665" s="224"/>
      <c r="BR665" s="224"/>
      <c r="BS665" s="228"/>
      <c r="BT665" s="224"/>
      <c r="BU665" s="229"/>
      <c r="BV665" s="223"/>
      <c r="BW665" s="224"/>
      <c r="BX665" s="224"/>
      <c r="BY665" s="224"/>
      <c r="BZ665"/>
      <c r="CA665" s="229"/>
      <c r="CB665"/>
      <c r="CC665"/>
      <c r="CD665"/>
    </row>
    <row r="666" spans="1:82" ht="45" x14ac:dyDescent="0.25">
      <c r="A666" s="279">
        <v>707003</v>
      </c>
      <c r="B666" s="280" t="s">
        <v>1234</v>
      </c>
      <c r="C666" s="280" t="s">
        <v>1235</v>
      </c>
      <c r="D666" s="280" t="s">
        <v>1733</v>
      </c>
      <c r="E666" s="280" t="s">
        <v>184</v>
      </c>
      <c r="F666" s="289">
        <v>29895</v>
      </c>
      <c r="G666" s="280" t="s">
        <v>1361</v>
      </c>
      <c r="H666" s="280" t="s">
        <v>1290</v>
      </c>
      <c r="I666" s="280" t="s">
        <v>261</v>
      </c>
      <c r="J666" s="280" t="s">
        <v>216</v>
      </c>
      <c r="K666" s="290">
        <v>2007</v>
      </c>
      <c r="L666" s="280" t="s">
        <v>215</v>
      </c>
      <c r="M666" s="280" t="s">
        <v>240</v>
      </c>
      <c r="N666" s="280" t="s">
        <v>240</v>
      </c>
      <c r="O666" s="280"/>
      <c r="P666" s="280"/>
      <c r="Q666" s="282">
        <v>0</v>
      </c>
      <c r="R666" s="290">
        <v>0</v>
      </c>
      <c r="S666" s="280" t="s">
        <v>4151</v>
      </c>
      <c r="T666" s="280" t="s">
        <v>4152</v>
      </c>
      <c r="U666" s="280" t="s">
        <v>4153</v>
      </c>
      <c r="V666" s="280" t="s">
        <v>4154</v>
      </c>
      <c r="W666" s="280" t="s">
        <v>240</v>
      </c>
      <c r="X666" s="280" t="s">
        <v>240</v>
      </c>
      <c r="Y666" s="280" t="s">
        <v>240</v>
      </c>
      <c r="Z666" s="280" t="s">
        <v>240</v>
      </c>
      <c r="AA666" s="280" t="s">
        <v>240</v>
      </c>
      <c r="AB666" s="280" t="s">
        <v>2044</v>
      </c>
      <c r="AC666" s="280" t="s">
        <v>2044</v>
      </c>
      <c r="AD666" s="280" t="s">
        <v>240</v>
      </c>
      <c r="AE666" s="280"/>
      <c r="AF666" s="280" t="s">
        <v>240</v>
      </c>
      <c r="AG666" s="280" t="s">
        <v>467</v>
      </c>
      <c r="AH666" s="280" t="s">
        <v>240</v>
      </c>
      <c r="AI666" s="280" t="s">
        <v>5197</v>
      </c>
      <c r="AJ666" s="279">
        <v>707003</v>
      </c>
      <c r="AP666" s="223"/>
      <c r="AQ666" s="224"/>
      <c r="AR666" s="224"/>
      <c r="AS666" s="224"/>
      <c r="AT666" s="224"/>
      <c r="AU666" s="225"/>
      <c r="AV666" s="224"/>
      <c r="AW666" s="224"/>
      <c r="AX666" s="224"/>
      <c r="AY666" s="224"/>
      <c r="AZ666" s="226"/>
      <c r="BA666" s="224"/>
      <c r="BB666" s="219"/>
      <c r="BC666" s="219"/>
      <c r="BD666" s="224"/>
      <c r="BE666" s="224"/>
      <c r="BF666" s="227"/>
      <c r="BG666" s="223"/>
      <c r="BH666" s="224"/>
      <c r="BI666" s="224"/>
      <c r="BJ666" s="224"/>
      <c r="BK666" s="224"/>
      <c r="BL666" s="223"/>
      <c r="BM666" s="224"/>
      <c r="BN666" s="223"/>
      <c r="BO666" s="223"/>
      <c r="BP666" s="223"/>
      <c r="BQ666" s="223"/>
      <c r="BR666" s="223"/>
      <c r="BS666" s="224"/>
      <c r="BT666" s="219"/>
      <c r="BU666" s="229"/>
      <c r="BV666" s="219"/>
      <c r="BW666" s="219"/>
      <c r="BX666" s="224"/>
      <c r="BY666" s="224"/>
      <c r="BZ666" s="230"/>
      <c r="CA666" s="229"/>
      <c r="CB666" s="230"/>
      <c r="CC666" s="230"/>
      <c r="CD666" s="230"/>
    </row>
    <row r="667" spans="1:82" ht="30" x14ac:dyDescent="0.25">
      <c r="A667" s="279">
        <v>707004</v>
      </c>
      <c r="B667" s="280" t="s">
        <v>1236</v>
      </c>
      <c r="C667" s="280" t="s">
        <v>89</v>
      </c>
      <c r="D667" s="280" t="s">
        <v>1356</v>
      </c>
      <c r="E667" s="280" t="s">
        <v>240</v>
      </c>
      <c r="F667" s="288"/>
      <c r="G667" s="280" t="s">
        <v>240</v>
      </c>
      <c r="H667" s="280" t="s">
        <v>240</v>
      </c>
      <c r="I667" s="280" t="s">
        <v>261</v>
      </c>
      <c r="J667" s="280" t="s">
        <v>240</v>
      </c>
      <c r="K667" s="288"/>
      <c r="L667" s="280" t="s">
        <v>240</v>
      </c>
      <c r="M667" s="280" t="s">
        <v>240</v>
      </c>
      <c r="N667" s="280" t="s">
        <v>240</v>
      </c>
      <c r="O667" s="280" t="str">
        <f>IFERROR(VLOOKUP(A667,'[1]معالجة التسجيل'!A$2:CW$514,101,0),"")</f>
        <v/>
      </c>
      <c r="P667" s="280"/>
      <c r="Q667" s="282">
        <v>0</v>
      </c>
      <c r="R667" s="288"/>
      <c r="S667" s="280" t="s">
        <v>240</v>
      </c>
      <c r="T667" s="280" t="s">
        <v>240</v>
      </c>
      <c r="U667" s="280" t="s">
        <v>240</v>
      </c>
      <c r="V667" s="280" t="s">
        <v>240</v>
      </c>
      <c r="W667" s="280" t="s">
        <v>240</v>
      </c>
      <c r="X667" s="280" t="s">
        <v>240</v>
      </c>
      <c r="Y667" s="280" t="s">
        <v>240</v>
      </c>
      <c r="Z667" s="280" t="s">
        <v>240</v>
      </c>
      <c r="AA667" s="280" t="s">
        <v>2044</v>
      </c>
      <c r="AB667" s="280" t="s">
        <v>2044</v>
      </c>
      <c r="AC667" s="280" t="s">
        <v>2044</v>
      </c>
      <c r="AD667" s="280" t="s">
        <v>240</v>
      </c>
      <c r="AE667" s="280" t="str">
        <f>IFERROR(VLOOKUP(A667,ورقة4!A$1:AZ$2000,51,0),"")</f>
        <v>م</v>
      </c>
      <c r="AF667" s="280" t="s">
        <v>2044</v>
      </c>
      <c r="AG667" s="280" t="s">
        <v>261</v>
      </c>
      <c r="AH667" s="280" t="s">
        <v>5190</v>
      </c>
      <c r="AI667" s="280" t="s">
        <v>240</v>
      </c>
      <c r="AJ667" s="279">
        <v>707004</v>
      </c>
      <c r="AP667" s="223"/>
      <c r="AQ667" s="224"/>
      <c r="AR667" s="224"/>
      <c r="AS667" s="224"/>
      <c r="AT667" s="224"/>
      <c r="AU667" s="232"/>
      <c r="AV667" s="224"/>
      <c r="AW667" s="224"/>
      <c r="AX667" s="224"/>
      <c r="AY667" s="224"/>
      <c r="AZ667" s="232"/>
      <c r="BA667" s="224"/>
      <c r="BB667" s="224"/>
      <c r="BC667" s="224"/>
      <c r="BD667" s="224"/>
      <c r="BE667" s="224"/>
      <c r="BF667" s="227"/>
      <c r="BG667" s="224"/>
      <c r="BH667" s="224"/>
      <c r="BI667" s="224"/>
      <c r="BJ667" s="224"/>
      <c r="BK667" s="224"/>
      <c r="BL667" s="224"/>
      <c r="BM667" s="224"/>
      <c r="BN667" s="224"/>
      <c r="BO667" s="224"/>
      <c r="BP667" s="224"/>
      <c r="BQ667" s="224"/>
      <c r="BR667" s="224"/>
      <c r="BS667" s="228"/>
      <c r="BT667" s="224"/>
      <c r="BU667" s="229"/>
      <c r="BV667" s="223"/>
      <c r="BW667" s="224"/>
      <c r="BX667" s="224"/>
      <c r="BY667" s="224"/>
      <c r="BZ667"/>
      <c r="CA667" s="229"/>
      <c r="CB667"/>
      <c r="CC667"/>
      <c r="CD667"/>
    </row>
    <row r="668" spans="1:82" ht="30" x14ac:dyDescent="0.25">
      <c r="A668" s="279">
        <v>707005</v>
      </c>
      <c r="B668" s="280" t="s">
        <v>858</v>
      </c>
      <c r="C668" s="280" t="s">
        <v>295</v>
      </c>
      <c r="D668" s="280" t="s">
        <v>1382</v>
      </c>
      <c r="E668" s="280" t="s">
        <v>184</v>
      </c>
      <c r="F668" s="289">
        <v>36892</v>
      </c>
      <c r="G668" s="280" t="s">
        <v>213</v>
      </c>
      <c r="H668" s="280" t="s">
        <v>1290</v>
      </c>
      <c r="I668" s="280" t="s">
        <v>261</v>
      </c>
      <c r="J668" s="280" t="s">
        <v>214</v>
      </c>
      <c r="K668" s="290">
        <v>2018</v>
      </c>
      <c r="L668" s="280" t="s">
        <v>213</v>
      </c>
      <c r="M668" s="280" t="s">
        <v>240</v>
      </c>
      <c r="N668" s="280" t="s">
        <v>240</v>
      </c>
      <c r="O668" s="280" t="str">
        <f>IFERROR(VLOOKUP(A668,'[1]معالجة التسجيل'!A$2:CW$514,101,0),"")</f>
        <v/>
      </c>
      <c r="P668" s="280"/>
      <c r="Q668" s="282">
        <v>0</v>
      </c>
      <c r="R668" s="282"/>
      <c r="S668" s="280" t="s">
        <v>3344</v>
      </c>
      <c r="T668" s="280" t="s">
        <v>3345</v>
      </c>
      <c r="U668" s="280" t="s">
        <v>3346</v>
      </c>
      <c r="V668" s="280" t="s">
        <v>2540</v>
      </c>
      <c r="W668" s="280" t="s">
        <v>240</v>
      </c>
      <c r="X668" s="280" t="s">
        <v>240</v>
      </c>
      <c r="Y668" s="280" t="s">
        <v>240</v>
      </c>
      <c r="Z668" s="280" t="s">
        <v>240</v>
      </c>
      <c r="AA668" s="280" t="s">
        <v>240</v>
      </c>
      <c r="AB668" s="280" t="s">
        <v>240</v>
      </c>
      <c r="AC668" s="280" t="s">
        <v>2044</v>
      </c>
      <c r="AD668" s="280" t="s">
        <v>240</v>
      </c>
      <c r="AE668" s="280" t="str">
        <f>IFERROR(VLOOKUP(A668,ورقة4!A$1:AZ$2000,51,0),"")</f>
        <v>م</v>
      </c>
      <c r="AF668" s="280" t="s">
        <v>2044</v>
      </c>
      <c r="AG668" s="280" t="s">
        <v>261</v>
      </c>
      <c r="AH668" s="280" t="s">
        <v>5190</v>
      </c>
      <c r="AI668" s="280" t="s">
        <v>240</v>
      </c>
      <c r="AJ668" s="279">
        <v>707005</v>
      </c>
      <c r="AP668" s="223"/>
      <c r="AQ668" s="224"/>
      <c r="AR668" s="224"/>
      <c r="AS668" s="224"/>
      <c r="AT668" s="224"/>
      <c r="AU668" s="225"/>
      <c r="AV668" s="224"/>
      <c r="AW668" s="224"/>
      <c r="AX668" s="224"/>
      <c r="AY668" s="224"/>
      <c r="AZ668" s="226"/>
      <c r="BA668" s="224"/>
      <c r="BB668" s="219"/>
      <c r="BC668" s="219"/>
      <c r="BD668" s="224"/>
      <c r="BE668" s="224"/>
      <c r="BF668" s="227"/>
      <c r="BG668" s="223"/>
      <c r="BH668" s="224"/>
      <c r="BI668" s="224"/>
      <c r="BJ668" s="224"/>
      <c r="BK668" s="224"/>
      <c r="BL668" s="223"/>
      <c r="BM668" s="224"/>
      <c r="BN668" s="223"/>
      <c r="BO668" s="223"/>
      <c r="BP668" s="223"/>
      <c r="BQ668" s="223"/>
      <c r="BR668" s="223"/>
      <c r="BS668" s="224"/>
      <c r="BT668" s="219"/>
      <c r="BU668" s="229"/>
      <c r="BV668" s="219"/>
      <c r="BW668" s="219"/>
      <c r="BX668" s="224"/>
      <c r="BY668" s="224"/>
      <c r="BZ668" s="230"/>
      <c r="CA668" s="229"/>
      <c r="CB668" s="230"/>
      <c r="CC668" s="230"/>
      <c r="CD668" s="230"/>
    </row>
    <row r="669" spans="1:82" ht="15" x14ac:dyDescent="0.25">
      <c r="A669" s="279">
        <v>707006</v>
      </c>
      <c r="B669" s="280" t="s">
        <v>617</v>
      </c>
      <c r="C669" s="280" t="s">
        <v>67</v>
      </c>
      <c r="D669" s="280" t="s">
        <v>1589</v>
      </c>
      <c r="E669" s="280" t="s">
        <v>240</v>
      </c>
      <c r="F669" s="288"/>
      <c r="G669" s="280" t="s">
        <v>240</v>
      </c>
      <c r="H669" s="280" t="s">
        <v>240</v>
      </c>
      <c r="I669" s="280" t="s">
        <v>261</v>
      </c>
      <c r="J669" s="280" t="s">
        <v>240</v>
      </c>
      <c r="K669" s="288"/>
      <c r="L669" s="280" t="s">
        <v>240</v>
      </c>
      <c r="M669" s="280" t="s">
        <v>240</v>
      </c>
      <c r="N669" s="280" t="s">
        <v>240</v>
      </c>
      <c r="O669" s="280" t="str">
        <f>IFERROR(VLOOKUP(A669,'[1]معالجة التسجيل'!A$2:CW$514,101,0),"")</f>
        <v/>
      </c>
      <c r="P669" s="280"/>
      <c r="Q669" s="282">
        <v>0</v>
      </c>
      <c r="R669" s="282"/>
      <c r="S669" s="280" t="s">
        <v>240</v>
      </c>
      <c r="T669" s="280" t="s">
        <v>240</v>
      </c>
      <c r="U669" s="280" t="s">
        <v>240</v>
      </c>
      <c r="V669" s="280" t="s">
        <v>240</v>
      </c>
      <c r="W669" s="280" t="s">
        <v>240</v>
      </c>
      <c r="X669" s="280" t="s">
        <v>240</v>
      </c>
      <c r="Y669" s="280" t="s">
        <v>240</v>
      </c>
      <c r="Z669" s="280" t="s">
        <v>240</v>
      </c>
      <c r="AA669" s="280" t="s">
        <v>2044</v>
      </c>
      <c r="AB669" s="280" t="s">
        <v>2044</v>
      </c>
      <c r="AC669" s="280" t="s">
        <v>2044</v>
      </c>
      <c r="AD669" s="280" t="s">
        <v>240</v>
      </c>
      <c r="AE669" s="280" t="str">
        <f>IFERROR(VLOOKUP(A669,ورقة4!A$1:AZ$2000,51,0),"")</f>
        <v>م</v>
      </c>
      <c r="AF669" s="280" t="s">
        <v>2044</v>
      </c>
      <c r="AG669" s="280" t="s">
        <v>261</v>
      </c>
      <c r="AH669" s="280" t="s">
        <v>5190</v>
      </c>
      <c r="AI669" s="280" t="s">
        <v>240</v>
      </c>
      <c r="AJ669" s="279">
        <v>707006</v>
      </c>
      <c r="AP669" s="223"/>
      <c r="AQ669" s="224"/>
      <c r="AR669" s="224"/>
      <c r="AS669" s="224"/>
      <c r="AT669" s="224"/>
      <c r="AU669" s="225"/>
      <c r="AV669" s="224"/>
      <c r="AW669" s="224"/>
      <c r="AX669" s="224"/>
      <c r="AY669" s="224"/>
      <c r="AZ669" s="226"/>
      <c r="BA669" s="224"/>
      <c r="BB669" s="224"/>
      <c r="BC669" s="224"/>
      <c r="BD669" s="224"/>
      <c r="BE669" s="224"/>
      <c r="BF669" s="227"/>
      <c r="BG669" s="224"/>
      <c r="BH669" s="224"/>
      <c r="BI669" s="224"/>
      <c r="BJ669" s="224"/>
      <c r="BK669" s="224"/>
      <c r="BL669" s="224"/>
      <c r="BM669" s="224"/>
      <c r="BN669" s="224"/>
      <c r="BO669" s="224"/>
      <c r="BP669" s="224"/>
      <c r="BQ669" s="224"/>
      <c r="BR669" s="224"/>
      <c r="BS669" s="228"/>
      <c r="BT669" s="224"/>
      <c r="BU669" s="229"/>
      <c r="BV669" s="223"/>
      <c r="BW669" s="224"/>
      <c r="BX669" s="224"/>
      <c r="BY669" s="224"/>
      <c r="BZ669"/>
      <c r="CA669" s="229"/>
      <c r="CB669"/>
      <c r="CC669"/>
      <c r="CD669"/>
    </row>
    <row r="670" spans="1:82" ht="30" x14ac:dyDescent="0.25">
      <c r="A670" s="279">
        <v>707007</v>
      </c>
      <c r="B670" s="280" t="s">
        <v>1237</v>
      </c>
      <c r="C670" s="280" t="s">
        <v>329</v>
      </c>
      <c r="D670" s="280" t="s">
        <v>1676</v>
      </c>
      <c r="E670" s="280" t="s">
        <v>184</v>
      </c>
      <c r="F670" s="289">
        <v>32583</v>
      </c>
      <c r="G670" s="280" t="s">
        <v>213</v>
      </c>
      <c r="H670" s="280" t="s">
        <v>1290</v>
      </c>
      <c r="I670" s="280" t="s">
        <v>261</v>
      </c>
      <c r="J670" s="280" t="s">
        <v>216</v>
      </c>
      <c r="K670" s="290">
        <v>2007</v>
      </c>
      <c r="L670" s="280" t="s">
        <v>213</v>
      </c>
      <c r="M670" s="280" t="s">
        <v>240</v>
      </c>
      <c r="N670" s="280" t="s">
        <v>240</v>
      </c>
      <c r="O670" s="280" t="str">
        <f>IFERROR(VLOOKUP(A670,'[1]معالجة التسجيل'!A$2:CW$514,101,0),"")</f>
        <v/>
      </c>
      <c r="P670" s="280"/>
      <c r="Q670" s="282">
        <v>0</v>
      </c>
      <c r="R670" s="282"/>
      <c r="S670" s="280" t="s">
        <v>2618</v>
      </c>
      <c r="T670" s="280" t="s">
        <v>2619</v>
      </c>
      <c r="U670" s="280" t="s">
        <v>2620</v>
      </c>
      <c r="V670" s="280" t="s">
        <v>2540</v>
      </c>
      <c r="W670" s="280" t="s">
        <v>240</v>
      </c>
      <c r="X670" s="280" t="s">
        <v>240</v>
      </c>
      <c r="Y670" s="280" t="s">
        <v>240</v>
      </c>
      <c r="Z670" s="280" t="s">
        <v>240</v>
      </c>
      <c r="AA670" s="280" t="s">
        <v>240</v>
      </c>
      <c r="AB670" s="280" t="s">
        <v>2044</v>
      </c>
      <c r="AC670" s="280" t="s">
        <v>2044</v>
      </c>
      <c r="AD670" s="280" t="s">
        <v>240</v>
      </c>
      <c r="AE670" s="280" t="str">
        <f>IFERROR(VLOOKUP(A670,ورقة4!A$1:AZ$2000,51,0),"")</f>
        <v>م</v>
      </c>
      <c r="AF670" s="280" t="s">
        <v>2044</v>
      </c>
      <c r="AG670" s="280" t="s">
        <v>261</v>
      </c>
      <c r="AH670" s="280" t="s">
        <v>5190</v>
      </c>
      <c r="AI670" s="280" t="s">
        <v>240</v>
      </c>
      <c r="AJ670" s="279">
        <v>707007</v>
      </c>
      <c r="AP670" s="223"/>
      <c r="AQ670" s="224"/>
      <c r="AR670" s="224"/>
      <c r="AS670" s="224"/>
      <c r="AT670" s="224"/>
      <c r="AU670" s="227"/>
      <c r="AV670" s="224"/>
      <c r="AW670" s="224"/>
      <c r="AX670" s="224"/>
      <c r="AY670" s="224"/>
      <c r="AZ670" s="227"/>
      <c r="BA670" s="224"/>
      <c r="BB670" s="224"/>
      <c r="BC670" s="224"/>
      <c r="BD670" s="224"/>
      <c r="BE670" s="224"/>
      <c r="BF670" s="227"/>
      <c r="BG670" s="224"/>
      <c r="BH670" s="224"/>
      <c r="BI670" s="224"/>
      <c r="BJ670" s="224"/>
      <c r="BK670" s="224"/>
      <c r="BL670" s="224"/>
      <c r="BM670" s="224"/>
      <c r="BN670" s="224"/>
      <c r="BO670" s="224"/>
      <c r="BP670" s="224"/>
      <c r="BQ670" s="224"/>
      <c r="BR670" s="224"/>
      <c r="BS670" s="228"/>
      <c r="BT670" s="224"/>
      <c r="BU670" s="229"/>
      <c r="BV670" s="223"/>
      <c r="BW670" s="224"/>
      <c r="BX670" s="224"/>
      <c r="BY670" s="224"/>
      <c r="BZ670"/>
      <c r="CA670" s="229"/>
      <c r="CB670"/>
      <c r="CC670"/>
      <c r="CD670"/>
    </row>
    <row r="671" spans="1:82" ht="15" x14ac:dyDescent="0.25">
      <c r="A671" s="279">
        <v>707008</v>
      </c>
      <c r="B671" s="280" t="s">
        <v>2100</v>
      </c>
      <c r="C671" s="280" t="s">
        <v>2101</v>
      </c>
      <c r="D671" s="280" t="s">
        <v>240</v>
      </c>
      <c r="E671" s="280" t="s">
        <v>240</v>
      </c>
      <c r="F671" s="282"/>
      <c r="G671" s="280" t="s">
        <v>240</v>
      </c>
      <c r="H671" s="280" t="s">
        <v>240</v>
      </c>
      <c r="I671" s="280" t="s">
        <v>261</v>
      </c>
      <c r="J671" s="280" t="s">
        <v>240</v>
      </c>
      <c r="K671" s="282"/>
      <c r="L671" s="280" t="s">
        <v>240</v>
      </c>
      <c r="M671" s="280" t="s">
        <v>240</v>
      </c>
      <c r="N671" s="280" t="s">
        <v>240</v>
      </c>
      <c r="O671" s="280" t="str">
        <f>IFERROR(VLOOKUP(A671,'[1]معالجة التسجيل'!A$2:CW$514,101,0),"")</f>
        <v/>
      </c>
      <c r="P671" s="280"/>
      <c r="Q671" s="282">
        <v>0</v>
      </c>
      <c r="R671" s="282"/>
      <c r="S671" s="280" t="s">
        <v>240</v>
      </c>
      <c r="T671" s="280" t="s">
        <v>240</v>
      </c>
      <c r="U671" s="280" t="s">
        <v>240</v>
      </c>
      <c r="V671" s="280" t="s">
        <v>240</v>
      </c>
      <c r="W671" s="280" t="s">
        <v>240</v>
      </c>
      <c r="X671" s="280" t="s">
        <v>240</v>
      </c>
      <c r="Y671" s="280" t="s">
        <v>240</v>
      </c>
      <c r="Z671" s="280" t="s">
        <v>240</v>
      </c>
      <c r="AA671" s="280" t="s">
        <v>240</v>
      </c>
      <c r="AB671" s="280" t="s">
        <v>2044</v>
      </c>
      <c r="AC671" s="280" t="s">
        <v>2044</v>
      </c>
      <c r="AD671" s="280" t="s">
        <v>240</v>
      </c>
      <c r="AE671" s="280" t="str">
        <f>IFERROR(VLOOKUP(A671,ورقة4!A$1:AZ$2000,51,0),"")</f>
        <v>م</v>
      </c>
      <c r="AF671" s="280" t="s">
        <v>2044</v>
      </c>
      <c r="AG671" s="280" t="s">
        <v>261</v>
      </c>
      <c r="AH671" s="280" t="s">
        <v>240</v>
      </c>
      <c r="AI671" s="280" t="s">
        <v>240</v>
      </c>
      <c r="AJ671" s="279">
        <v>707008</v>
      </c>
      <c r="AP671" s="223"/>
      <c r="AQ671" s="224"/>
      <c r="AR671" s="224"/>
      <c r="AS671" s="224"/>
      <c r="AT671" s="224"/>
      <c r="AU671" s="227"/>
      <c r="AV671" s="224"/>
      <c r="AW671" s="224"/>
      <c r="AX671" s="224"/>
      <c r="AY671" s="224"/>
      <c r="AZ671" s="227"/>
      <c r="BA671" s="224"/>
      <c r="BB671" s="224"/>
      <c r="BC671" s="224"/>
      <c r="BD671" s="224"/>
      <c r="BE671" s="224"/>
      <c r="BF671" s="227"/>
      <c r="BG671" s="224"/>
      <c r="BH671" s="224"/>
      <c r="BI671" s="224"/>
      <c r="BJ671" s="224"/>
      <c r="BK671" s="224"/>
      <c r="BL671" s="224"/>
      <c r="BM671" s="224"/>
      <c r="BN671" s="224"/>
      <c r="BO671" s="224"/>
      <c r="BP671" s="224"/>
      <c r="BQ671" s="224"/>
      <c r="BR671" s="224"/>
      <c r="BS671" s="228"/>
      <c r="BT671" s="224"/>
      <c r="BU671" s="229"/>
      <c r="BV671" s="223"/>
      <c r="BW671" s="224"/>
      <c r="BX671" s="224"/>
      <c r="BY671" s="224"/>
      <c r="BZ671"/>
      <c r="CA671" s="229"/>
      <c r="CB671"/>
      <c r="CC671"/>
      <c r="CD671"/>
    </row>
    <row r="672" spans="1:82" ht="15" x14ac:dyDescent="0.25">
      <c r="A672" s="279">
        <v>707009</v>
      </c>
      <c r="B672" s="280" t="s">
        <v>1238</v>
      </c>
      <c r="C672" s="280" t="s">
        <v>64</v>
      </c>
      <c r="D672" s="280" t="s">
        <v>1443</v>
      </c>
      <c r="E672" s="280" t="s">
        <v>240</v>
      </c>
      <c r="F672" s="282"/>
      <c r="G672" s="280" t="s">
        <v>240</v>
      </c>
      <c r="H672" s="280" t="s">
        <v>240</v>
      </c>
      <c r="I672" s="280" t="s">
        <v>261</v>
      </c>
      <c r="J672" s="280" t="s">
        <v>240</v>
      </c>
      <c r="K672" s="282"/>
      <c r="L672" s="280" t="s">
        <v>240</v>
      </c>
      <c r="M672" s="280" t="s">
        <v>240</v>
      </c>
      <c r="N672" s="280" t="s">
        <v>240</v>
      </c>
      <c r="O672" s="280" t="str">
        <f>IFERROR(VLOOKUP(A672,'[1]معالجة التسجيل'!A$2:CW$514,101,0),"")</f>
        <v/>
      </c>
      <c r="P672" s="280"/>
      <c r="Q672" s="282">
        <v>0</v>
      </c>
      <c r="R672" s="282"/>
      <c r="S672" s="280" t="s">
        <v>240</v>
      </c>
      <c r="T672" s="280" t="s">
        <v>240</v>
      </c>
      <c r="U672" s="280" t="s">
        <v>240</v>
      </c>
      <c r="V672" s="280" t="s">
        <v>240</v>
      </c>
      <c r="W672" s="280" t="s">
        <v>240</v>
      </c>
      <c r="X672" s="280" t="s">
        <v>240</v>
      </c>
      <c r="Y672" s="280" t="s">
        <v>240</v>
      </c>
      <c r="Z672" s="280" t="s">
        <v>240</v>
      </c>
      <c r="AA672" s="280" t="s">
        <v>2044</v>
      </c>
      <c r="AB672" s="280" t="s">
        <v>2044</v>
      </c>
      <c r="AC672" s="280" t="s">
        <v>2044</v>
      </c>
      <c r="AD672" s="280" t="s">
        <v>240</v>
      </c>
      <c r="AE672" s="280" t="str">
        <f>IFERROR(VLOOKUP(A672,ورقة4!A$1:AZ$2000,51,0),"")</f>
        <v>م</v>
      </c>
      <c r="AF672" s="280" t="s">
        <v>2044</v>
      </c>
      <c r="AG672" s="280" t="s">
        <v>261</v>
      </c>
      <c r="AH672" s="280" t="s">
        <v>5190</v>
      </c>
      <c r="AI672" s="280" t="s">
        <v>240</v>
      </c>
      <c r="AJ672" s="279">
        <v>707009</v>
      </c>
      <c r="AP672" s="223"/>
      <c r="AQ672" s="224"/>
      <c r="AR672" s="224"/>
      <c r="AS672" s="224"/>
      <c r="AT672" s="224"/>
      <c r="AU672" s="227"/>
      <c r="AV672" s="224"/>
      <c r="AW672" s="224"/>
      <c r="AX672" s="224"/>
      <c r="AY672" s="224"/>
      <c r="AZ672" s="227"/>
      <c r="BA672" s="224"/>
      <c r="BB672" s="224"/>
      <c r="BC672" s="224"/>
      <c r="BD672" s="224"/>
      <c r="BE672" s="224"/>
      <c r="BF672" s="227"/>
      <c r="BG672" s="224"/>
      <c r="BH672" s="224"/>
      <c r="BI672" s="224"/>
      <c r="BJ672" s="224"/>
      <c r="BK672" s="224"/>
      <c r="BL672" s="224"/>
      <c r="BM672" s="224"/>
      <c r="BN672" s="224"/>
      <c r="BO672" s="224"/>
      <c r="BP672" s="224"/>
      <c r="BQ672" s="224"/>
      <c r="BR672" s="224"/>
      <c r="BS672" s="228"/>
      <c r="BT672" s="224"/>
      <c r="BU672" s="229"/>
      <c r="BV672" s="223"/>
      <c r="BW672" s="224"/>
      <c r="BX672" s="224"/>
      <c r="BY672" s="224"/>
      <c r="BZ672"/>
      <c r="CA672" s="229"/>
      <c r="CB672"/>
      <c r="CC672"/>
      <c r="CD672"/>
    </row>
    <row r="673" spans="1:82" ht="45" x14ac:dyDescent="0.25">
      <c r="A673" s="279">
        <v>707010</v>
      </c>
      <c r="B673" s="280" t="s">
        <v>563</v>
      </c>
      <c r="C673" s="280" t="s">
        <v>68</v>
      </c>
      <c r="D673" s="280" t="s">
        <v>1618</v>
      </c>
      <c r="E673" s="280" t="s">
        <v>184</v>
      </c>
      <c r="F673" s="281">
        <v>36558</v>
      </c>
      <c r="G673" s="280" t="s">
        <v>1677</v>
      </c>
      <c r="H673" s="280" t="s">
        <v>1290</v>
      </c>
      <c r="I673" s="280" t="s">
        <v>261</v>
      </c>
      <c r="J673" s="280" t="s">
        <v>216</v>
      </c>
      <c r="K673" s="279">
        <v>2018</v>
      </c>
      <c r="L673" s="280" t="s">
        <v>227</v>
      </c>
      <c r="M673" s="280" t="s">
        <v>240</v>
      </c>
      <c r="N673" s="280" t="s">
        <v>240</v>
      </c>
      <c r="O673" s="280"/>
      <c r="P673" s="280"/>
      <c r="Q673" s="282">
        <v>0</v>
      </c>
      <c r="R673" s="282"/>
      <c r="S673" s="280" t="s">
        <v>2655</v>
      </c>
      <c r="T673" s="280" t="s">
        <v>2656</v>
      </c>
      <c r="U673" s="280" t="s">
        <v>2657</v>
      </c>
      <c r="V673" s="280" t="s">
        <v>2658</v>
      </c>
      <c r="W673" s="280" t="s">
        <v>240</v>
      </c>
      <c r="X673" s="280" t="s">
        <v>240</v>
      </c>
      <c r="Y673" s="280" t="s">
        <v>240</v>
      </c>
      <c r="Z673" s="280" t="s">
        <v>240</v>
      </c>
      <c r="AA673" s="280" t="s">
        <v>240</v>
      </c>
      <c r="AB673" s="280" t="s">
        <v>240</v>
      </c>
      <c r="AC673" s="280" t="s">
        <v>240</v>
      </c>
      <c r="AD673" s="280" t="s">
        <v>240</v>
      </c>
      <c r="AE673" s="280"/>
      <c r="AF673" s="280" t="s">
        <v>240</v>
      </c>
      <c r="AG673" s="280" t="s">
        <v>261</v>
      </c>
      <c r="AH673" s="280" t="s">
        <v>5190</v>
      </c>
      <c r="AI673" s="280" t="s">
        <v>240</v>
      </c>
      <c r="AJ673" s="279">
        <v>707010</v>
      </c>
      <c r="AP673" s="223"/>
      <c r="AQ673" s="224"/>
      <c r="AR673" s="224"/>
      <c r="AS673" s="224"/>
      <c r="AT673" s="224"/>
      <c r="AU673" s="227"/>
      <c r="AV673" s="224"/>
      <c r="AW673" s="224"/>
      <c r="AX673" s="224"/>
      <c r="AY673" s="224"/>
      <c r="AZ673" s="227"/>
      <c r="BA673" s="224"/>
      <c r="BB673" s="224"/>
      <c r="BC673" s="224"/>
      <c r="BD673" s="224"/>
      <c r="BE673" s="224"/>
      <c r="BF673" s="227"/>
      <c r="BG673" s="224"/>
      <c r="BH673" s="224"/>
      <c r="BI673" s="224"/>
      <c r="BJ673" s="224"/>
      <c r="BK673" s="224"/>
      <c r="BL673" s="224"/>
      <c r="BM673" s="224"/>
      <c r="BN673" s="224"/>
      <c r="BO673" s="224"/>
      <c r="BP673" s="224"/>
      <c r="BQ673" s="224"/>
      <c r="BR673" s="224"/>
      <c r="BS673" s="228"/>
      <c r="BT673" s="224"/>
      <c r="BU673" s="229"/>
      <c r="BV673" s="223"/>
      <c r="BW673" s="224"/>
      <c r="BX673" s="224"/>
      <c r="BY673" s="224"/>
      <c r="BZ673"/>
      <c r="CA673" s="229"/>
      <c r="CB673"/>
      <c r="CC673"/>
      <c r="CD673"/>
    </row>
    <row r="674" spans="1:82" ht="15" x14ac:dyDescent="0.25">
      <c r="A674" s="279">
        <v>707011</v>
      </c>
      <c r="B674" s="280" t="s">
        <v>1239</v>
      </c>
      <c r="C674" s="280" t="s">
        <v>67</v>
      </c>
      <c r="D674" s="280" t="s">
        <v>1627</v>
      </c>
      <c r="E674" s="280" t="s">
        <v>240</v>
      </c>
      <c r="F674" s="288"/>
      <c r="G674" s="280" t="s">
        <v>240</v>
      </c>
      <c r="H674" s="280" t="s">
        <v>240</v>
      </c>
      <c r="I674" s="280" t="s">
        <v>261</v>
      </c>
      <c r="J674" s="280" t="s">
        <v>240</v>
      </c>
      <c r="K674" s="288"/>
      <c r="L674" s="280" t="s">
        <v>240</v>
      </c>
      <c r="M674" s="280" t="s">
        <v>240</v>
      </c>
      <c r="N674" s="280" t="s">
        <v>240</v>
      </c>
      <c r="O674" s="280" t="str">
        <f>IFERROR(VLOOKUP(A674,'[1]معالجة التسجيل'!A$2:CW$514,101,0),"")</f>
        <v/>
      </c>
      <c r="P674" s="280"/>
      <c r="Q674" s="282">
        <v>0</v>
      </c>
      <c r="R674" s="282"/>
      <c r="S674" s="280" t="s">
        <v>240</v>
      </c>
      <c r="T674" s="280" t="s">
        <v>240</v>
      </c>
      <c r="U674" s="280" t="s">
        <v>240</v>
      </c>
      <c r="V674" s="280" t="s">
        <v>240</v>
      </c>
      <c r="W674" s="280" t="s">
        <v>240</v>
      </c>
      <c r="X674" s="280" t="s">
        <v>240</v>
      </c>
      <c r="Y674" s="280" t="s">
        <v>240</v>
      </c>
      <c r="Z674" s="280" t="s">
        <v>240</v>
      </c>
      <c r="AA674" s="280" t="s">
        <v>2044</v>
      </c>
      <c r="AB674" s="280" t="s">
        <v>2044</v>
      </c>
      <c r="AC674" s="280" t="s">
        <v>2044</v>
      </c>
      <c r="AD674" s="280" t="s">
        <v>240</v>
      </c>
      <c r="AE674" s="280" t="str">
        <f>IFERROR(VLOOKUP(A674,ورقة4!A$1:AZ$2000,51,0),"")</f>
        <v>م</v>
      </c>
      <c r="AF674" s="280" t="s">
        <v>2044</v>
      </c>
      <c r="AG674" s="280" t="s">
        <v>261</v>
      </c>
      <c r="AH674" s="280" t="s">
        <v>5190</v>
      </c>
      <c r="AI674" s="280" t="s">
        <v>240</v>
      </c>
      <c r="AJ674" s="279">
        <v>707011</v>
      </c>
      <c r="AP674" s="223"/>
      <c r="AQ674" s="224"/>
      <c r="AR674" s="224"/>
      <c r="AS674" s="224"/>
      <c r="AT674" s="224"/>
      <c r="AU674" s="227"/>
      <c r="AV674" s="224"/>
      <c r="AW674" s="224"/>
      <c r="AX674" s="224"/>
      <c r="AY674" s="224"/>
      <c r="AZ674" s="227"/>
      <c r="BA674" s="224"/>
      <c r="BB674" s="224"/>
      <c r="BC674" s="224"/>
      <c r="BD674" s="224"/>
      <c r="BE674" s="224"/>
      <c r="BF674" s="227"/>
      <c r="BG674" s="224"/>
      <c r="BH674" s="224"/>
      <c r="BI674" s="224"/>
      <c r="BJ674" s="224"/>
      <c r="BK674" s="224"/>
      <c r="BL674" s="224"/>
      <c r="BM674" s="224"/>
      <c r="BN674" s="224"/>
      <c r="BO674" s="224"/>
      <c r="BP674" s="224"/>
      <c r="BQ674" s="224"/>
      <c r="BR674" s="224"/>
      <c r="BS674" s="228"/>
      <c r="BT674" s="224"/>
      <c r="BU674" s="229"/>
      <c r="BV674" s="223"/>
      <c r="BW674" s="224"/>
      <c r="BX674" s="224"/>
      <c r="BY674" s="224"/>
      <c r="BZ674"/>
      <c r="CA674" s="229"/>
      <c r="CB674"/>
      <c r="CC674"/>
      <c r="CD674"/>
    </row>
    <row r="675" spans="1:82" ht="30" x14ac:dyDescent="0.25">
      <c r="A675" s="279">
        <v>707012</v>
      </c>
      <c r="B675" s="280" t="s">
        <v>1240</v>
      </c>
      <c r="C675" s="280" t="s">
        <v>157</v>
      </c>
      <c r="D675" s="280" t="s">
        <v>1413</v>
      </c>
      <c r="E675" s="280" t="s">
        <v>184</v>
      </c>
      <c r="F675" s="289">
        <v>31371</v>
      </c>
      <c r="G675" s="280" t="s">
        <v>1330</v>
      </c>
      <c r="H675" s="280" t="s">
        <v>1290</v>
      </c>
      <c r="I675" s="280" t="s">
        <v>261</v>
      </c>
      <c r="J675" s="280" t="s">
        <v>214</v>
      </c>
      <c r="K675" s="290">
        <v>2004</v>
      </c>
      <c r="L675" s="280" t="s">
        <v>222</v>
      </c>
      <c r="M675" s="280" t="s">
        <v>240</v>
      </c>
      <c r="N675" s="280" t="s">
        <v>240</v>
      </c>
      <c r="O675" s="280" t="str">
        <f>IFERROR(VLOOKUP(A675,'[1]معالجة التسجيل'!A$2:CW$514,101,0),"")</f>
        <v/>
      </c>
      <c r="P675" s="280"/>
      <c r="Q675" s="282">
        <v>0</v>
      </c>
      <c r="R675" s="282"/>
      <c r="S675" s="280" t="s">
        <v>3229</v>
      </c>
      <c r="T675" s="280" t="s">
        <v>3230</v>
      </c>
      <c r="U675" s="280" t="s">
        <v>2530</v>
      </c>
      <c r="V675" s="280" t="s">
        <v>2696</v>
      </c>
      <c r="W675" s="280" t="s">
        <v>240</v>
      </c>
      <c r="X675" s="280" t="s">
        <v>240</v>
      </c>
      <c r="Y675" s="280" t="s">
        <v>240</v>
      </c>
      <c r="Z675" s="280" t="s">
        <v>240</v>
      </c>
      <c r="AA675" s="280" t="s">
        <v>240</v>
      </c>
      <c r="AB675" s="280" t="s">
        <v>240</v>
      </c>
      <c r="AC675" s="280" t="s">
        <v>2044</v>
      </c>
      <c r="AD675" s="280" t="s">
        <v>240</v>
      </c>
      <c r="AE675" s="280" t="str">
        <f>IFERROR(VLOOKUP(A675,ورقة4!A$1:AZ$2000,51,0),"")</f>
        <v>م</v>
      </c>
      <c r="AF675" s="280" t="s">
        <v>2044</v>
      </c>
      <c r="AG675" s="280" t="s">
        <v>261</v>
      </c>
      <c r="AH675" s="280" t="s">
        <v>5190</v>
      </c>
      <c r="AI675" s="280" t="s">
        <v>240</v>
      </c>
      <c r="AJ675" s="279">
        <v>707012</v>
      </c>
      <c r="AP675" s="223"/>
      <c r="AQ675" s="224"/>
      <c r="AR675" s="224"/>
      <c r="AS675" s="224"/>
      <c r="AT675" s="224"/>
      <c r="AU675" s="227"/>
      <c r="AV675" s="224"/>
      <c r="AW675" s="224"/>
      <c r="AX675" s="224"/>
      <c r="AY675" s="224"/>
      <c r="AZ675" s="227"/>
      <c r="BA675" s="224"/>
      <c r="BB675" s="224"/>
      <c r="BC675" s="224"/>
      <c r="BD675" s="224"/>
      <c r="BE675" s="224"/>
      <c r="BF675" s="227"/>
      <c r="BG675" s="224"/>
      <c r="BH675" s="224"/>
      <c r="BI675" s="224"/>
      <c r="BJ675" s="224"/>
      <c r="BK675" s="224"/>
      <c r="BL675" s="224"/>
      <c r="BM675" s="224"/>
      <c r="BN675" s="224"/>
      <c r="BO675" s="224"/>
      <c r="BP675" s="224"/>
      <c r="BQ675" s="224"/>
      <c r="BR675" s="224"/>
      <c r="BS675" s="228"/>
      <c r="BT675" s="224"/>
      <c r="BU675" s="229"/>
      <c r="BV675" s="223"/>
      <c r="BW675" s="224"/>
      <c r="BX675" s="224"/>
      <c r="BY675" s="224"/>
      <c r="BZ675"/>
      <c r="CA675" s="229"/>
      <c r="CB675"/>
      <c r="CC675"/>
      <c r="CD675"/>
    </row>
    <row r="676" spans="1:82" ht="30" x14ac:dyDescent="0.25">
      <c r="A676" s="279">
        <v>707013</v>
      </c>
      <c r="B676" s="280" t="s">
        <v>815</v>
      </c>
      <c r="C676" s="280" t="s">
        <v>65</v>
      </c>
      <c r="D676" s="280" t="s">
        <v>1535</v>
      </c>
      <c r="E676" s="280" t="s">
        <v>184</v>
      </c>
      <c r="F676" s="281">
        <v>31048</v>
      </c>
      <c r="G676" s="280" t="s">
        <v>213</v>
      </c>
      <c r="H676" s="280" t="s">
        <v>1290</v>
      </c>
      <c r="I676" s="280" t="s">
        <v>261</v>
      </c>
      <c r="J676" s="280" t="s">
        <v>216</v>
      </c>
      <c r="K676" s="279">
        <v>2003</v>
      </c>
      <c r="L676" s="280" t="s">
        <v>213</v>
      </c>
      <c r="M676" s="280" t="s">
        <v>240</v>
      </c>
      <c r="N676" s="280" t="s">
        <v>240</v>
      </c>
      <c r="O676" s="280" t="str">
        <f>IFERROR(VLOOKUP(A676,'[1]معالجة التسجيل'!A$2:CW$514,101,0),"")</f>
        <v/>
      </c>
      <c r="P676" s="280"/>
      <c r="Q676" s="282">
        <v>0</v>
      </c>
      <c r="R676" s="282"/>
      <c r="S676" s="280" t="s">
        <v>240</v>
      </c>
      <c r="T676" s="280" t="s">
        <v>240</v>
      </c>
      <c r="U676" s="280" t="s">
        <v>240</v>
      </c>
      <c r="V676" s="280" t="s">
        <v>240</v>
      </c>
      <c r="W676" s="280" t="s">
        <v>240</v>
      </c>
      <c r="X676" s="280" t="s">
        <v>240</v>
      </c>
      <c r="Y676" s="280" t="s">
        <v>240</v>
      </c>
      <c r="Z676" s="280" t="s">
        <v>240</v>
      </c>
      <c r="AA676" s="280" t="s">
        <v>240</v>
      </c>
      <c r="AB676" s="280" t="s">
        <v>240</v>
      </c>
      <c r="AC676" s="280" t="s">
        <v>2044</v>
      </c>
      <c r="AD676" s="280" t="s">
        <v>240</v>
      </c>
      <c r="AE676" s="280" t="str">
        <f>IFERROR(VLOOKUP(A676,ورقة4!A$1:AZ$2000,51,0),"")</f>
        <v>م</v>
      </c>
      <c r="AF676" s="280" t="s">
        <v>2044</v>
      </c>
      <c r="AG676" s="280" t="s">
        <v>261</v>
      </c>
      <c r="AH676" s="280" t="s">
        <v>240</v>
      </c>
      <c r="AI676" s="280" t="s">
        <v>240</v>
      </c>
      <c r="AJ676" s="279">
        <v>707013</v>
      </c>
      <c r="AP676" s="223"/>
      <c r="AQ676" s="224"/>
      <c r="AR676" s="224"/>
      <c r="AS676" s="224"/>
      <c r="AT676" s="224"/>
      <c r="AU676" s="232"/>
      <c r="AV676" s="224"/>
      <c r="AW676" s="224"/>
      <c r="AX676" s="224"/>
      <c r="AY676" s="224"/>
      <c r="AZ676" s="232"/>
      <c r="BA676" s="224"/>
      <c r="BB676" s="224"/>
      <c r="BC676" s="224"/>
      <c r="BD676" s="224"/>
      <c r="BE676" s="224"/>
      <c r="BF676" s="227"/>
      <c r="BG676" s="224"/>
      <c r="BH676" s="224"/>
      <c r="BI676" s="224"/>
      <c r="BJ676" s="224"/>
      <c r="BK676" s="224"/>
      <c r="BL676" s="224"/>
      <c r="BM676" s="224"/>
      <c r="BN676" s="224"/>
      <c r="BO676" s="224"/>
      <c r="BP676" s="224"/>
      <c r="BQ676" s="224"/>
      <c r="BR676" s="224"/>
      <c r="BS676" s="228"/>
      <c r="BT676" s="224"/>
      <c r="BU676" s="229"/>
      <c r="BV676" s="223"/>
      <c r="BW676" s="224"/>
      <c r="BX676" s="224"/>
      <c r="BY676" s="224"/>
      <c r="BZ676"/>
      <c r="CA676" s="229"/>
      <c r="CB676"/>
      <c r="CC676"/>
      <c r="CD676"/>
    </row>
    <row r="677" spans="1:82" ht="15" x14ac:dyDescent="0.25">
      <c r="A677" s="279">
        <v>707014</v>
      </c>
      <c r="B677" s="280" t="s">
        <v>618</v>
      </c>
      <c r="C677" s="280" t="s">
        <v>67</v>
      </c>
      <c r="D677" s="280" t="s">
        <v>1334</v>
      </c>
      <c r="E677" s="280" t="s">
        <v>240</v>
      </c>
      <c r="F677" s="282"/>
      <c r="G677" s="280" t="s">
        <v>240</v>
      </c>
      <c r="H677" s="280" t="s">
        <v>240</v>
      </c>
      <c r="I677" s="280" t="s">
        <v>261</v>
      </c>
      <c r="J677" s="280" t="s">
        <v>240</v>
      </c>
      <c r="K677" s="282"/>
      <c r="L677" s="280" t="s">
        <v>240</v>
      </c>
      <c r="M677" s="280" t="s">
        <v>240</v>
      </c>
      <c r="N677" s="280" t="s">
        <v>240</v>
      </c>
      <c r="O677" s="280" t="str">
        <f>IFERROR(VLOOKUP(A677,'[1]معالجة التسجيل'!A$2:CW$514,101,0),"")</f>
        <v/>
      </c>
      <c r="P677" s="280"/>
      <c r="Q677" s="282">
        <v>0</v>
      </c>
      <c r="R677" s="282"/>
      <c r="S677" s="280" t="s">
        <v>240</v>
      </c>
      <c r="T677" s="280" t="s">
        <v>240</v>
      </c>
      <c r="U677" s="280" t="s">
        <v>240</v>
      </c>
      <c r="V677" s="280" t="s">
        <v>240</v>
      </c>
      <c r="W677" s="280" t="s">
        <v>240</v>
      </c>
      <c r="X677" s="280" t="s">
        <v>240</v>
      </c>
      <c r="Y677" s="280" t="s">
        <v>240</v>
      </c>
      <c r="Z677" s="280" t="s">
        <v>240</v>
      </c>
      <c r="AA677" s="280" t="s">
        <v>2044</v>
      </c>
      <c r="AB677" s="280" t="s">
        <v>2044</v>
      </c>
      <c r="AC677" s="280" t="s">
        <v>2044</v>
      </c>
      <c r="AD677" s="280" t="s">
        <v>240</v>
      </c>
      <c r="AE677" s="280" t="str">
        <f>IFERROR(VLOOKUP(A677,ورقة4!A$1:AZ$2000,51,0),"")</f>
        <v>م</v>
      </c>
      <c r="AF677" s="280" t="s">
        <v>2044</v>
      </c>
      <c r="AG677" s="280" t="s">
        <v>261</v>
      </c>
      <c r="AH677" s="280" t="s">
        <v>5190</v>
      </c>
      <c r="AI677" s="280" t="s">
        <v>240</v>
      </c>
      <c r="AJ677" s="279">
        <v>707014</v>
      </c>
      <c r="AP677" s="223"/>
      <c r="AQ677" s="224"/>
      <c r="AR677" s="224"/>
      <c r="AS677" s="224"/>
      <c r="AT677" s="224"/>
      <c r="AU677" s="227"/>
      <c r="AV677" s="224"/>
      <c r="AW677" s="224"/>
      <c r="AX677" s="224"/>
      <c r="AY677" s="224"/>
      <c r="AZ677" s="227"/>
      <c r="BA677" s="224"/>
      <c r="BB677" s="224"/>
      <c r="BC677" s="224"/>
      <c r="BD677" s="224"/>
      <c r="BE677" s="224"/>
      <c r="BF677" s="227"/>
      <c r="BG677" s="224"/>
      <c r="BH677" s="224"/>
      <c r="BI677" s="224"/>
      <c r="BJ677" s="224"/>
      <c r="BK677" s="224"/>
      <c r="BL677" s="224"/>
      <c r="BM677" s="224"/>
      <c r="BN677" s="224"/>
      <c r="BO677" s="224"/>
      <c r="BP677" s="224"/>
      <c r="BQ677" s="224"/>
      <c r="BR677" s="224"/>
      <c r="BS677" s="228"/>
      <c r="BT677" s="224"/>
      <c r="BU677" s="229"/>
      <c r="BV677" s="223"/>
      <c r="BW677" s="224"/>
      <c r="BX677" s="224"/>
      <c r="BY677" s="224"/>
      <c r="BZ677"/>
      <c r="CA677" s="229"/>
      <c r="CB677"/>
      <c r="CC677"/>
      <c r="CD677"/>
    </row>
    <row r="678" spans="1:82" ht="30" x14ac:dyDescent="0.25">
      <c r="A678" s="279">
        <v>707015</v>
      </c>
      <c r="B678" s="280" t="s">
        <v>1241</v>
      </c>
      <c r="C678" s="280" t="s">
        <v>100</v>
      </c>
      <c r="D678" s="280" t="s">
        <v>1723</v>
      </c>
      <c r="E678" s="280" t="s">
        <v>183</v>
      </c>
      <c r="F678" s="281">
        <v>28843</v>
      </c>
      <c r="G678" s="280" t="s">
        <v>213</v>
      </c>
      <c r="H678" s="280" t="s">
        <v>1290</v>
      </c>
      <c r="I678" s="280" t="s">
        <v>261</v>
      </c>
      <c r="J678" s="280" t="s">
        <v>214</v>
      </c>
      <c r="K678" s="279">
        <v>1997</v>
      </c>
      <c r="L678" s="280" t="s">
        <v>213</v>
      </c>
      <c r="M678" s="280" t="s">
        <v>240</v>
      </c>
      <c r="N678" s="280" t="s">
        <v>240</v>
      </c>
      <c r="O678" s="280" t="str">
        <f>IFERROR(VLOOKUP(A678,'[1]معالجة التسجيل'!A$2:CW$514,101,0),"")</f>
        <v/>
      </c>
      <c r="P678" s="280"/>
      <c r="Q678" s="282">
        <v>0</v>
      </c>
      <c r="R678" s="279">
        <v>0</v>
      </c>
      <c r="S678" s="280" t="s">
        <v>3199</v>
      </c>
      <c r="T678" s="280" t="s">
        <v>2640</v>
      </c>
      <c r="U678" s="280" t="s">
        <v>3200</v>
      </c>
      <c r="V678" s="280" t="s">
        <v>2531</v>
      </c>
      <c r="W678" s="280" t="s">
        <v>240</v>
      </c>
      <c r="X678" s="280" t="s">
        <v>240</v>
      </c>
      <c r="Y678" s="280" t="s">
        <v>240</v>
      </c>
      <c r="Z678" s="280" t="s">
        <v>240</v>
      </c>
      <c r="AA678" s="280" t="s">
        <v>240</v>
      </c>
      <c r="AB678" s="280" t="s">
        <v>240</v>
      </c>
      <c r="AC678" s="280" t="s">
        <v>240</v>
      </c>
      <c r="AD678" s="280" t="s">
        <v>240</v>
      </c>
      <c r="AE678" s="280" t="str">
        <f>IFERROR(VLOOKUP(A678,ورقة4!A$1:AZ$2000,51,0),"")</f>
        <v>م</v>
      </c>
      <c r="AF678" s="280" t="s">
        <v>240</v>
      </c>
      <c r="AG678" s="280" t="s">
        <v>261</v>
      </c>
      <c r="AH678" s="280" t="s">
        <v>5190</v>
      </c>
      <c r="AI678" s="280" t="s">
        <v>240</v>
      </c>
      <c r="AJ678" s="279">
        <v>707015</v>
      </c>
      <c r="AP678" s="223"/>
      <c r="AQ678" s="224"/>
      <c r="AR678" s="224"/>
      <c r="AS678" s="224"/>
      <c r="AT678" s="224"/>
      <c r="AU678" s="227"/>
      <c r="AV678" s="224"/>
      <c r="AW678" s="224"/>
      <c r="AX678" s="224"/>
      <c r="AY678" s="224"/>
      <c r="AZ678" s="227"/>
      <c r="BA678" s="224"/>
      <c r="BB678" s="224"/>
      <c r="BC678" s="224"/>
      <c r="BD678" s="224"/>
      <c r="BE678" s="224"/>
      <c r="BF678" s="227"/>
      <c r="BG678" s="224"/>
      <c r="BH678" s="224"/>
      <c r="BI678" s="224"/>
      <c r="BJ678" s="224"/>
      <c r="BK678" s="224"/>
      <c r="BL678" s="224"/>
      <c r="BM678" s="224"/>
      <c r="BN678" s="224"/>
      <c r="BO678" s="224"/>
      <c r="BP678" s="224"/>
      <c r="BQ678" s="224"/>
      <c r="BR678" s="224"/>
      <c r="BS678" s="228"/>
      <c r="BT678" s="224"/>
      <c r="BU678" s="229"/>
      <c r="BV678" s="223"/>
      <c r="BW678" s="224"/>
      <c r="BX678" s="224"/>
      <c r="BY678" s="224"/>
      <c r="BZ678"/>
      <c r="CA678" s="229"/>
      <c r="CB678"/>
      <c r="CC678"/>
      <c r="CD678"/>
    </row>
    <row r="679" spans="1:82" ht="15" x14ac:dyDescent="0.25">
      <c r="A679" s="279">
        <v>707016</v>
      </c>
      <c r="B679" s="280" t="s">
        <v>816</v>
      </c>
      <c r="C679" s="280" t="s">
        <v>267</v>
      </c>
      <c r="D679" s="280" t="s">
        <v>1307</v>
      </c>
      <c r="E679" s="280" t="s">
        <v>240</v>
      </c>
      <c r="F679" s="282"/>
      <c r="G679" s="280" t="s">
        <v>240</v>
      </c>
      <c r="H679" s="280" t="s">
        <v>240</v>
      </c>
      <c r="I679" s="280" t="s">
        <v>261</v>
      </c>
      <c r="J679" s="280" t="s">
        <v>240</v>
      </c>
      <c r="K679" s="282"/>
      <c r="L679" s="280" t="s">
        <v>240</v>
      </c>
      <c r="M679" s="280" t="s">
        <v>240</v>
      </c>
      <c r="N679" s="280" t="s">
        <v>240</v>
      </c>
      <c r="O679" s="280" t="str">
        <f>IFERROR(VLOOKUP(A679,'[1]معالجة التسجيل'!A$2:CW$514,101,0),"")</f>
        <v/>
      </c>
      <c r="P679" s="280"/>
      <c r="Q679" s="282">
        <v>0</v>
      </c>
      <c r="R679" s="282"/>
      <c r="S679" s="280" t="s">
        <v>240</v>
      </c>
      <c r="T679" s="280" t="s">
        <v>240</v>
      </c>
      <c r="U679" s="280" t="s">
        <v>240</v>
      </c>
      <c r="V679" s="280" t="s">
        <v>240</v>
      </c>
      <c r="W679" s="280" t="s">
        <v>240</v>
      </c>
      <c r="X679" s="280" t="s">
        <v>240</v>
      </c>
      <c r="Y679" s="280" t="s">
        <v>240</v>
      </c>
      <c r="Z679" s="280" t="s">
        <v>240</v>
      </c>
      <c r="AA679" s="280" t="s">
        <v>2044</v>
      </c>
      <c r="AB679" s="280" t="s">
        <v>2044</v>
      </c>
      <c r="AC679" s="280" t="s">
        <v>2044</v>
      </c>
      <c r="AD679" s="280" t="s">
        <v>240</v>
      </c>
      <c r="AE679" s="280" t="str">
        <f>IFERROR(VLOOKUP(A679,ورقة4!A$1:AZ$2000,51,0),"")</f>
        <v>م</v>
      </c>
      <c r="AF679" s="280" t="s">
        <v>2044</v>
      </c>
      <c r="AG679" s="280" t="s">
        <v>261</v>
      </c>
      <c r="AH679" s="280" t="s">
        <v>5190</v>
      </c>
      <c r="AI679" s="280" t="s">
        <v>240</v>
      </c>
      <c r="AJ679" s="279">
        <v>707016</v>
      </c>
      <c r="AP679" s="223"/>
      <c r="AQ679" s="224"/>
      <c r="AR679" s="224"/>
      <c r="AS679" s="224"/>
      <c r="AT679" s="224"/>
      <c r="AU679" s="225"/>
      <c r="AV679" s="224"/>
      <c r="AW679" s="224"/>
      <c r="AX679" s="224"/>
      <c r="AY679" s="224"/>
      <c r="AZ679" s="226"/>
      <c r="BA679" s="224"/>
      <c r="BB679" s="219"/>
      <c r="BC679" s="219"/>
      <c r="BD679" s="224"/>
      <c r="BE679" s="224"/>
      <c r="BF679" s="227"/>
      <c r="BG679" s="232"/>
      <c r="BH679" s="224"/>
      <c r="BI679" s="224"/>
      <c r="BJ679" s="224"/>
      <c r="BK679" s="224"/>
      <c r="BL679" s="223"/>
      <c r="BM679" s="224"/>
      <c r="BN679" s="223"/>
      <c r="BO679" s="223"/>
      <c r="BP679" s="223"/>
      <c r="BQ679" s="223"/>
      <c r="BR679" s="223"/>
      <c r="BS679" s="224"/>
      <c r="BT679" s="219"/>
      <c r="BU679" s="229"/>
      <c r="BV679" s="219"/>
      <c r="BW679" s="219"/>
      <c r="BX679" s="224"/>
      <c r="BY679" s="224"/>
      <c r="BZ679" s="230"/>
      <c r="CA679" s="229"/>
      <c r="CB679" s="230"/>
      <c r="CC679" s="230"/>
      <c r="CD679" s="230"/>
    </row>
    <row r="680" spans="1:82" ht="30" x14ac:dyDescent="0.25">
      <c r="A680" s="279">
        <v>707017</v>
      </c>
      <c r="B680" s="280" t="s">
        <v>1242</v>
      </c>
      <c r="C680" s="280" t="s">
        <v>257</v>
      </c>
      <c r="D680" s="280" t="s">
        <v>1721</v>
      </c>
      <c r="E680" s="280" t="s">
        <v>183</v>
      </c>
      <c r="F680" s="281">
        <v>28759</v>
      </c>
      <c r="G680" s="280" t="s">
        <v>1490</v>
      </c>
      <c r="H680" s="280" t="s">
        <v>1290</v>
      </c>
      <c r="I680" s="280" t="s">
        <v>261</v>
      </c>
      <c r="J680" s="280" t="s">
        <v>216</v>
      </c>
      <c r="K680" s="279">
        <v>1999</v>
      </c>
      <c r="L680" s="280" t="s">
        <v>231</v>
      </c>
      <c r="M680" s="280" t="s">
        <v>240</v>
      </c>
      <c r="N680" s="280" t="s">
        <v>240</v>
      </c>
      <c r="O680" s="280" t="str">
        <f>IFERROR(VLOOKUP(A680,'[1]معالجة التسجيل'!A$2:CW$514,101,0),"")</f>
        <v/>
      </c>
      <c r="P680" s="280"/>
      <c r="Q680" s="282">
        <v>0</v>
      </c>
      <c r="R680" s="282"/>
      <c r="S680" s="280" t="s">
        <v>2722</v>
      </c>
      <c r="T680" s="280" t="s">
        <v>2723</v>
      </c>
      <c r="U680" s="280" t="s">
        <v>2673</v>
      </c>
      <c r="V680" s="280" t="s">
        <v>2724</v>
      </c>
      <c r="W680" s="280" t="s">
        <v>240</v>
      </c>
      <c r="X680" s="280" t="s">
        <v>240</v>
      </c>
      <c r="Y680" s="280" t="s">
        <v>240</v>
      </c>
      <c r="Z680" s="280" t="s">
        <v>240</v>
      </c>
      <c r="AA680" s="280" t="s">
        <v>240</v>
      </c>
      <c r="AB680" s="280" t="s">
        <v>240</v>
      </c>
      <c r="AC680" s="280" t="s">
        <v>2044</v>
      </c>
      <c r="AD680" s="280" t="s">
        <v>240</v>
      </c>
      <c r="AE680" s="280" t="str">
        <f>IFERROR(VLOOKUP(A680,ورقة4!A$1:AZ$2000,51,0),"")</f>
        <v>م</v>
      </c>
      <c r="AF680" s="280" t="s">
        <v>2044</v>
      </c>
      <c r="AG680" s="280" t="s">
        <v>261</v>
      </c>
      <c r="AH680" s="280" t="s">
        <v>240</v>
      </c>
      <c r="AI680" s="280" t="s">
        <v>240</v>
      </c>
      <c r="AJ680" s="279">
        <v>707017</v>
      </c>
      <c r="AP680" s="223"/>
      <c r="AQ680" s="224"/>
      <c r="AR680" s="224"/>
      <c r="AS680" s="224"/>
      <c r="AT680" s="224"/>
      <c r="AU680" s="227"/>
      <c r="AV680" s="224"/>
      <c r="AW680" s="224"/>
      <c r="AX680" s="224"/>
      <c r="AY680" s="224"/>
      <c r="AZ680" s="227"/>
      <c r="BA680" s="224"/>
      <c r="BB680" s="224"/>
      <c r="BC680" s="224"/>
      <c r="BD680" s="224"/>
      <c r="BE680" s="224"/>
      <c r="BF680" s="227"/>
      <c r="BG680" s="224"/>
      <c r="BH680" s="224"/>
      <c r="BI680" s="224"/>
      <c r="BJ680" s="224"/>
      <c r="BK680" s="224"/>
      <c r="BL680" s="224"/>
      <c r="BM680" s="224"/>
      <c r="BN680" s="224"/>
      <c r="BO680" s="224"/>
      <c r="BP680" s="224"/>
      <c r="BQ680" s="224"/>
      <c r="BR680" s="224"/>
      <c r="BS680" s="228"/>
      <c r="BT680" s="224"/>
      <c r="BU680" s="229"/>
      <c r="BV680" s="223"/>
      <c r="BW680" s="224"/>
      <c r="BX680" s="224"/>
      <c r="BY680" s="224"/>
      <c r="BZ680"/>
      <c r="CA680" s="229"/>
      <c r="CB680"/>
      <c r="CC680"/>
      <c r="CD680"/>
    </row>
    <row r="681" spans="1:82" ht="30" x14ac:dyDescent="0.25">
      <c r="A681" s="279">
        <v>707018</v>
      </c>
      <c r="B681" s="280" t="s">
        <v>2139</v>
      </c>
      <c r="C681" s="280" t="s">
        <v>100</v>
      </c>
      <c r="D681" s="280" t="s">
        <v>240</v>
      </c>
      <c r="E681" s="280" t="s">
        <v>240</v>
      </c>
      <c r="F681" s="282"/>
      <c r="G681" s="280" t="s">
        <v>240</v>
      </c>
      <c r="H681" s="280" t="s">
        <v>240</v>
      </c>
      <c r="I681" s="280" t="s">
        <v>261</v>
      </c>
      <c r="J681" s="280" t="s">
        <v>240</v>
      </c>
      <c r="K681" s="282"/>
      <c r="L681" s="280" t="s">
        <v>240</v>
      </c>
      <c r="M681" s="280" t="s">
        <v>240</v>
      </c>
      <c r="N681" s="280" t="s">
        <v>240</v>
      </c>
      <c r="O681" s="280" t="str">
        <f>IFERROR(VLOOKUP(A681,'[1]معالجة التسجيل'!A$2:CW$514,101,0),"")</f>
        <v/>
      </c>
      <c r="P681" s="280"/>
      <c r="Q681" s="282">
        <v>0</v>
      </c>
      <c r="R681" s="282"/>
      <c r="S681" s="280" t="s">
        <v>240</v>
      </c>
      <c r="T681" s="280" t="s">
        <v>240</v>
      </c>
      <c r="U681" s="280" t="s">
        <v>240</v>
      </c>
      <c r="V681" s="280" t="s">
        <v>240</v>
      </c>
      <c r="W681" s="280" t="s">
        <v>240</v>
      </c>
      <c r="X681" s="280" t="s">
        <v>240</v>
      </c>
      <c r="Y681" s="280" t="s">
        <v>240</v>
      </c>
      <c r="Z681" s="280" t="s">
        <v>240</v>
      </c>
      <c r="AA681" s="280" t="s">
        <v>240</v>
      </c>
      <c r="AB681" s="280" t="s">
        <v>2044</v>
      </c>
      <c r="AC681" s="280" t="s">
        <v>2044</v>
      </c>
      <c r="AD681" s="280" t="s">
        <v>240</v>
      </c>
      <c r="AE681" s="280" t="str">
        <f>IFERROR(VLOOKUP(A681,ورقة4!A$1:AZ$2000,51,0),"")</f>
        <v>م</v>
      </c>
      <c r="AF681" s="280" t="s">
        <v>2044</v>
      </c>
      <c r="AG681" s="280" t="s">
        <v>261</v>
      </c>
      <c r="AH681" s="280" t="s">
        <v>5190</v>
      </c>
      <c r="AI681" s="280" t="s">
        <v>240</v>
      </c>
      <c r="AJ681" s="279">
        <v>707018</v>
      </c>
      <c r="AP681" s="223"/>
      <c r="AQ681" s="224"/>
      <c r="AR681" s="224"/>
      <c r="AS681" s="224"/>
      <c r="AT681" s="224"/>
      <c r="AU681" s="227"/>
      <c r="AV681" s="224"/>
      <c r="AW681" s="224"/>
      <c r="AX681" s="224"/>
      <c r="AY681" s="224"/>
      <c r="AZ681" s="227"/>
      <c r="BA681" s="224"/>
      <c r="BB681" s="224"/>
      <c r="BC681" s="224"/>
      <c r="BD681" s="224"/>
      <c r="BE681" s="224"/>
      <c r="BF681" s="227"/>
      <c r="BG681" s="224"/>
      <c r="BH681" s="224"/>
      <c r="BI681" s="224"/>
      <c r="BJ681" s="224"/>
      <c r="BK681" s="224"/>
      <c r="BL681" s="224"/>
      <c r="BM681" s="224"/>
      <c r="BN681" s="224"/>
      <c r="BO681" s="224"/>
      <c r="BP681" s="224"/>
      <c r="BQ681" s="224"/>
      <c r="BR681" s="224"/>
      <c r="BS681" s="228"/>
      <c r="BT681" s="224"/>
      <c r="BU681" s="229"/>
      <c r="BV681" s="223"/>
      <c r="BW681" s="224"/>
      <c r="BX681" s="224"/>
      <c r="BY681" s="224"/>
      <c r="BZ681"/>
      <c r="CA681" s="229"/>
      <c r="CB681"/>
      <c r="CC681"/>
      <c r="CD681"/>
    </row>
    <row r="682" spans="1:82" ht="45" x14ac:dyDescent="0.25">
      <c r="A682" s="279">
        <v>707019</v>
      </c>
      <c r="B682" s="280" t="s">
        <v>1243</v>
      </c>
      <c r="C682" s="280" t="s">
        <v>278</v>
      </c>
      <c r="D682" s="280" t="s">
        <v>1922</v>
      </c>
      <c r="E682" s="280" t="s">
        <v>240</v>
      </c>
      <c r="F682" s="288"/>
      <c r="G682" s="280" t="s">
        <v>240</v>
      </c>
      <c r="H682" s="280" t="s">
        <v>240</v>
      </c>
      <c r="I682" s="280" t="s">
        <v>261</v>
      </c>
      <c r="J682" s="280" t="s">
        <v>240</v>
      </c>
      <c r="K682" s="288"/>
      <c r="L682" s="280" t="s">
        <v>240</v>
      </c>
      <c r="M682" s="280" t="s">
        <v>240</v>
      </c>
      <c r="N682" s="280" t="s">
        <v>240</v>
      </c>
      <c r="O682" s="280" t="str">
        <f>IFERROR(VLOOKUP(A682,'[1]معالجة التسجيل'!A$2:CW$514,101,0),"")</f>
        <v/>
      </c>
      <c r="P682" s="280"/>
      <c r="Q682" s="282">
        <v>0</v>
      </c>
      <c r="R682" s="282"/>
      <c r="S682" s="280" t="s">
        <v>240</v>
      </c>
      <c r="T682" s="280" t="s">
        <v>240</v>
      </c>
      <c r="U682" s="280" t="s">
        <v>240</v>
      </c>
      <c r="V682" s="280" t="s">
        <v>240</v>
      </c>
      <c r="W682" s="280" t="s">
        <v>240</v>
      </c>
      <c r="X682" s="280" t="s">
        <v>240</v>
      </c>
      <c r="Y682" s="280" t="s">
        <v>240</v>
      </c>
      <c r="Z682" s="280" t="s">
        <v>240</v>
      </c>
      <c r="AA682" s="280" t="s">
        <v>2044</v>
      </c>
      <c r="AB682" s="280" t="s">
        <v>2044</v>
      </c>
      <c r="AC682" s="280" t="s">
        <v>2044</v>
      </c>
      <c r="AD682" s="280" t="s">
        <v>240</v>
      </c>
      <c r="AE682" s="280" t="str">
        <f>IFERROR(VLOOKUP(A682,ورقة4!A$1:AZ$2000,51,0),"")</f>
        <v>م</v>
      </c>
      <c r="AF682" s="280" t="s">
        <v>2044</v>
      </c>
      <c r="AG682" s="280" t="s">
        <v>261</v>
      </c>
      <c r="AH682" s="280" t="s">
        <v>5190</v>
      </c>
      <c r="AI682" s="280" t="s">
        <v>240</v>
      </c>
      <c r="AJ682" s="279">
        <v>707019</v>
      </c>
      <c r="AP682" s="223"/>
      <c r="AQ682" s="224"/>
      <c r="AR682" s="224"/>
      <c r="AS682" s="224"/>
      <c r="AT682" s="224"/>
      <c r="AU682" s="227"/>
      <c r="AV682" s="224"/>
      <c r="AW682" s="224"/>
      <c r="AX682" s="224"/>
      <c r="AY682" s="224"/>
      <c r="AZ682" s="227"/>
      <c r="BA682" s="224"/>
      <c r="BB682" s="224"/>
      <c r="BC682" s="224"/>
      <c r="BD682" s="224"/>
      <c r="BE682" s="224"/>
      <c r="BF682" s="227"/>
      <c r="BG682" s="224"/>
      <c r="BH682" s="224"/>
      <c r="BI682" s="224"/>
      <c r="BJ682" s="224"/>
      <c r="BK682" s="224"/>
      <c r="BL682" s="224"/>
      <c r="BM682" s="224"/>
      <c r="BN682" s="224"/>
      <c r="BO682" s="224"/>
      <c r="BP682" s="224"/>
      <c r="BQ682" s="224"/>
      <c r="BR682" s="224"/>
      <c r="BS682" s="228"/>
      <c r="BT682" s="224"/>
      <c r="BU682" s="229"/>
      <c r="BV682" s="223"/>
      <c r="BW682" s="224"/>
      <c r="BX682" s="224"/>
      <c r="BY682" s="224"/>
      <c r="BZ682"/>
      <c r="CA682" s="229"/>
      <c r="CB682"/>
      <c r="CC682"/>
      <c r="CD682"/>
    </row>
    <row r="683" spans="1:82" ht="30" x14ac:dyDescent="0.25">
      <c r="A683" s="279">
        <v>707021</v>
      </c>
      <c r="B683" s="280" t="s">
        <v>619</v>
      </c>
      <c r="C683" s="280" t="s">
        <v>71</v>
      </c>
      <c r="D683" s="280" t="s">
        <v>1923</v>
      </c>
      <c r="E683" s="280" t="s">
        <v>240</v>
      </c>
      <c r="F683" s="288"/>
      <c r="G683" s="280" t="s">
        <v>240</v>
      </c>
      <c r="H683" s="280" t="s">
        <v>240</v>
      </c>
      <c r="I683" s="280" t="s">
        <v>261</v>
      </c>
      <c r="J683" s="280" t="s">
        <v>240</v>
      </c>
      <c r="K683" s="288"/>
      <c r="L683" s="280" t="s">
        <v>240</v>
      </c>
      <c r="M683" s="280" t="s">
        <v>240</v>
      </c>
      <c r="N683" s="280" t="s">
        <v>240</v>
      </c>
      <c r="O683" s="280" t="str">
        <f>IFERROR(VLOOKUP(A683,'[1]معالجة التسجيل'!A$2:CW$514,101,0),"")</f>
        <v/>
      </c>
      <c r="P683" s="280"/>
      <c r="Q683" s="282">
        <v>0</v>
      </c>
      <c r="R683" s="288"/>
      <c r="S683" s="280" t="s">
        <v>240</v>
      </c>
      <c r="T683" s="280" t="s">
        <v>240</v>
      </c>
      <c r="U683" s="280" t="s">
        <v>240</v>
      </c>
      <c r="V683" s="280" t="s">
        <v>240</v>
      </c>
      <c r="W683" s="280" t="s">
        <v>240</v>
      </c>
      <c r="X683" s="280" t="s">
        <v>240</v>
      </c>
      <c r="Y683" s="280" t="s">
        <v>240</v>
      </c>
      <c r="Z683" s="280" t="s">
        <v>240</v>
      </c>
      <c r="AA683" s="280" t="s">
        <v>2044</v>
      </c>
      <c r="AB683" s="280" t="s">
        <v>2044</v>
      </c>
      <c r="AC683" s="280" t="s">
        <v>2044</v>
      </c>
      <c r="AD683" s="280" t="s">
        <v>240</v>
      </c>
      <c r="AE683" s="280" t="str">
        <f>IFERROR(VLOOKUP(A683,ورقة4!A$1:AZ$2000,51,0),"")</f>
        <v>م</v>
      </c>
      <c r="AF683" s="280" t="s">
        <v>2044</v>
      </c>
      <c r="AG683" s="280" t="s">
        <v>261</v>
      </c>
      <c r="AH683" s="280" t="s">
        <v>5190</v>
      </c>
      <c r="AI683" s="280" t="s">
        <v>240</v>
      </c>
      <c r="AJ683" s="279">
        <v>707021</v>
      </c>
      <c r="AP683" s="223"/>
      <c r="AQ683" s="224"/>
      <c r="AR683" s="224"/>
      <c r="AS683" s="224"/>
      <c r="AT683" s="224"/>
      <c r="AU683" s="225"/>
      <c r="AV683" s="224"/>
      <c r="AW683" s="224"/>
      <c r="AX683" s="224"/>
      <c r="AY683" s="224"/>
      <c r="AZ683" s="226"/>
      <c r="BA683" s="224"/>
      <c r="BB683" s="219"/>
      <c r="BC683" s="219"/>
      <c r="BD683" s="224"/>
      <c r="BE683" s="224"/>
      <c r="BF683" s="227"/>
      <c r="BG683" s="223"/>
      <c r="BH683" s="224"/>
      <c r="BI683" s="224"/>
      <c r="BJ683" s="224"/>
      <c r="BK683" s="224"/>
      <c r="BL683" s="223"/>
      <c r="BM683" s="224"/>
      <c r="BN683" s="223"/>
      <c r="BO683" s="223"/>
      <c r="BP683" s="223"/>
      <c r="BQ683" s="223"/>
      <c r="BR683" s="223"/>
      <c r="BS683" s="224"/>
      <c r="BT683" s="219"/>
      <c r="BU683" s="229"/>
      <c r="BV683" s="219"/>
      <c r="BW683" s="219"/>
      <c r="BX683" s="224"/>
      <c r="BY683" s="224"/>
      <c r="BZ683" s="230"/>
      <c r="CA683" s="229"/>
      <c r="CB683" s="230"/>
      <c r="CC683" s="230"/>
      <c r="CD683" s="230"/>
    </row>
    <row r="684" spans="1:82" ht="30" x14ac:dyDescent="0.25">
      <c r="A684" s="279">
        <v>707022</v>
      </c>
      <c r="B684" s="280" t="s">
        <v>1244</v>
      </c>
      <c r="C684" s="280" t="s">
        <v>108</v>
      </c>
      <c r="D684" s="280" t="s">
        <v>1678</v>
      </c>
      <c r="E684" s="280" t="s">
        <v>183</v>
      </c>
      <c r="F684" s="289">
        <v>34726</v>
      </c>
      <c r="G684" s="280" t="s">
        <v>213</v>
      </c>
      <c r="H684" s="280" t="s">
        <v>1290</v>
      </c>
      <c r="I684" s="280" t="s">
        <v>261</v>
      </c>
      <c r="J684" s="280" t="s">
        <v>214</v>
      </c>
      <c r="K684" s="290">
        <v>2012</v>
      </c>
      <c r="L684" s="280" t="s">
        <v>213</v>
      </c>
      <c r="M684" s="280" t="s">
        <v>240</v>
      </c>
      <c r="N684" s="280" t="s">
        <v>240</v>
      </c>
      <c r="O684" s="280" t="str">
        <f>IFERROR(VLOOKUP(A684,'[1]معالجة التسجيل'!A$2:CW$514,101,0),"")</f>
        <v/>
      </c>
      <c r="P684" s="280"/>
      <c r="Q684" s="282">
        <v>0</v>
      </c>
      <c r="R684" s="282"/>
      <c r="S684" s="280" t="s">
        <v>3275</v>
      </c>
      <c r="T684" s="280" t="s">
        <v>2816</v>
      </c>
      <c r="U684" s="280" t="s">
        <v>3276</v>
      </c>
      <c r="V684" s="280" t="s">
        <v>2570</v>
      </c>
      <c r="W684" s="280" t="s">
        <v>240</v>
      </c>
      <c r="X684" s="280" t="s">
        <v>240</v>
      </c>
      <c r="Y684" s="280" t="s">
        <v>240</v>
      </c>
      <c r="Z684" s="280" t="s">
        <v>240</v>
      </c>
      <c r="AA684" s="280" t="s">
        <v>240</v>
      </c>
      <c r="AB684" s="280" t="s">
        <v>240</v>
      </c>
      <c r="AC684" s="280" t="s">
        <v>2044</v>
      </c>
      <c r="AD684" s="280" t="s">
        <v>240</v>
      </c>
      <c r="AE684" s="280" t="str">
        <f>IFERROR(VLOOKUP(A684,ورقة4!A$1:AZ$2000,51,0),"")</f>
        <v>م</v>
      </c>
      <c r="AF684" s="280" t="s">
        <v>2044</v>
      </c>
      <c r="AG684" s="280" t="s">
        <v>261</v>
      </c>
      <c r="AH684" s="280" t="s">
        <v>5190</v>
      </c>
      <c r="AI684" s="280" t="s">
        <v>240</v>
      </c>
      <c r="AJ684" s="279">
        <v>707022</v>
      </c>
      <c r="AP684" s="223"/>
      <c r="AQ684" s="224"/>
      <c r="AR684" s="224"/>
      <c r="AS684" s="224"/>
      <c r="AT684" s="224"/>
      <c r="AU684" s="227"/>
      <c r="AV684" s="224"/>
      <c r="AW684" s="224"/>
      <c r="AX684" s="224"/>
      <c r="AY684" s="224"/>
      <c r="AZ684" s="227"/>
      <c r="BA684" s="224"/>
      <c r="BB684" s="224"/>
      <c r="BC684" s="224"/>
      <c r="BD684" s="224"/>
      <c r="BE684" s="224"/>
      <c r="BF684" s="227"/>
      <c r="BG684" s="224"/>
      <c r="BH684" s="224"/>
      <c r="BI684" s="224"/>
      <c r="BJ684" s="224"/>
      <c r="BK684" s="224"/>
      <c r="BL684" s="224"/>
      <c r="BM684" s="224"/>
      <c r="BN684" s="224"/>
      <c r="BO684" s="224"/>
      <c r="BP684" s="224"/>
      <c r="BQ684" s="224"/>
      <c r="BR684" s="224"/>
      <c r="BS684" s="228"/>
      <c r="BT684" s="224"/>
      <c r="BU684" s="229"/>
      <c r="BV684" s="223"/>
      <c r="BW684" s="224"/>
      <c r="BX684" s="224"/>
      <c r="BY684" s="224"/>
      <c r="BZ684"/>
      <c r="CA684" s="229"/>
      <c r="CB684"/>
      <c r="CC684"/>
      <c r="CD684"/>
    </row>
    <row r="685" spans="1:82" ht="30" x14ac:dyDescent="0.25">
      <c r="A685" s="279">
        <v>707023</v>
      </c>
      <c r="B685" s="280" t="s">
        <v>1245</v>
      </c>
      <c r="C685" s="280" t="s">
        <v>541</v>
      </c>
      <c r="D685" s="280" t="s">
        <v>1409</v>
      </c>
      <c r="E685" s="280" t="s">
        <v>183</v>
      </c>
      <c r="F685" s="289">
        <v>36161</v>
      </c>
      <c r="G685" s="280" t="s">
        <v>1417</v>
      </c>
      <c r="H685" s="280" t="s">
        <v>1290</v>
      </c>
      <c r="I685" s="280" t="s">
        <v>261</v>
      </c>
      <c r="J685" s="280" t="s">
        <v>214</v>
      </c>
      <c r="K685" s="290">
        <v>2017</v>
      </c>
      <c r="L685" s="280" t="s">
        <v>215</v>
      </c>
      <c r="M685" s="280" t="s">
        <v>240</v>
      </c>
      <c r="N685" s="280" t="s">
        <v>240</v>
      </c>
      <c r="O685" s="280" t="str">
        <f>IFERROR(VLOOKUP(A685,'[1]معالجة التسجيل'!A$2:CW$514,101,0),"")</f>
        <v/>
      </c>
      <c r="P685" s="280"/>
      <c r="Q685" s="282">
        <v>0</v>
      </c>
      <c r="R685" s="282"/>
      <c r="S685" s="280" t="s">
        <v>2686</v>
      </c>
      <c r="T685" s="280" t="s">
        <v>2687</v>
      </c>
      <c r="U685" s="280" t="s">
        <v>2688</v>
      </c>
      <c r="V685" s="280" t="s">
        <v>2689</v>
      </c>
      <c r="W685" s="280" t="s">
        <v>240</v>
      </c>
      <c r="X685" s="280" t="s">
        <v>240</v>
      </c>
      <c r="Y685" s="280" t="s">
        <v>240</v>
      </c>
      <c r="Z685" s="280" t="s">
        <v>240</v>
      </c>
      <c r="AA685" s="280" t="s">
        <v>240</v>
      </c>
      <c r="AB685" s="280" t="s">
        <v>2044</v>
      </c>
      <c r="AC685" s="280" t="s">
        <v>2044</v>
      </c>
      <c r="AD685" s="280" t="s">
        <v>240</v>
      </c>
      <c r="AE685" s="280" t="str">
        <f>IFERROR(VLOOKUP(A685,ورقة4!A$1:AZ$2000,51,0),"")</f>
        <v>م</v>
      </c>
      <c r="AF685" s="280" t="s">
        <v>2044</v>
      </c>
      <c r="AG685" s="280" t="s">
        <v>261</v>
      </c>
      <c r="AH685" s="280" t="s">
        <v>5190</v>
      </c>
      <c r="AI685" s="280" t="s">
        <v>240</v>
      </c>
      <c r="AJ685" s="279">
        <v>707023</v>
      </c>
      <c r="AP685" s="223"/>
      <c r="AQ685" s="224"/>
      <c r="AR685" s="224"/>
      <c r="AS685" s="224"/>
      <c r="AT685" s="224"/>
      <c r="AU685" s="227"/>
      <c r="AV685" s="224"/>
      <c r="AW685" s="224"/>
      <c r="AX685" s="224"/>
      <c r="AY685" s="224"/>
      <c r="AZ685" s="227"/>
      <c r="BA685" s="224"/>
      <c r="BB685" s="224"/>
      <c r="BC685" s="224"/>
      <c r="BD685" s="224"/>
      <c r="BE685" s="224"/>
      <c r="BF685" s="227"/>
      <c r="BG685" s="224"/>
      <c r="BH685" s="224"/>
      <c r="BI685" s="224"/>
      <c r="BJ685" s="224"/>
      <c r="BK685" s="224"/>
      <c r="BL685" s="224"/>
      <c r="BM685" s="224"/>
      <c r="BN685" s="224"/>
      <c r="BO685" s="224"/>
      <c r="BP685" s="224"/>
      <c r="BQ685" s="224"/>
      <c r="BR685" s="224"/>
      <c r="BS685" s="228"/>
      <c r="BT685" s="224"/>
      <c r="BU685" s="229"/>
      <c r="BV685" s="223"/>
      <c r="BW685" s="224"/>
      <c r="BX685" s="224"/>
      <c r="BY685" s="224"/>
      <c r="BZ685"/>
      <c r="CA685" s="229"/>
      <c r="CB685"/>
      <c r="CC685"/>
      <c r="CD685"/>
    </row>
    <row r="686" spans="1:82" ht="30" x14ac:dyDescent="0.25">
      <c r="A686" s="279">
        <v>707024</v>
      </c>
      <c r="B686" s="280" t="s">
        <v>817</v>
      </c>
      <c r="C686" s="280" t="s">
        <v>62</v>
      </c>
      <c r="D686" s="280" t="s">
        <v>1924</v>
      </c>
      <c r="E686" s="280" t="s">
        <v>240</v>
      </c>
      <c r="F686" s="288"/>
      <c r="G686" s="280" t="s">
        <v>240</v>
      </c>
      <c r="H686" s="280" t="s">
        <v>240</v>
      </c>
      <c r="I686" s="280" t="s">
        <v>261</v>
      </c>
      <c r="J686" s="280" t="s">
        <v>240</v>
      </c>
      <c r="K686" s="288"/>
      <c r="L686" s="280" t="s">
        <v>240</v>
      </c>
      <c r="M686" s="280" t="s">
        <v>240</v>
      </c>
      <c r="N686" s="280" t="s">
        <v>240</v>
      </c>
      <c r="O686" s="280" t="str">
        <f>IFERROR(VLOOKUP(A686,'[1]معالجة التسجيل'!A$2:CW$514,101,0),"")</f>
        <v/>
      </c>
      <c r="P686" s="280"/>
      <c r="Q686" s="282">
        <v>0</v>
      </c>
      <c r="R686" s="282"/>
      <c r="S686" s="280" t="s">
        <v>240</v>
      </c>
      <c r="T686" s="280" t="s">
        <v>240</v>
      </c>
      <c r="U686" s="280" t="s">
        <v>240</v>
      </c>
      <c r="V686" s="280" t="s">
        <v>240</v>
      </c>
      <c r="W686" s="280" t="s">
        <v>240</v>
      </c>
      <c r="X686" s="280" t="s">
        <v>240</v>
      </c>
      <c r="Y686" s="280" t="s">
        <v>240</v>
      </c>
      <c r="Z686" s="280" t="s">
        <v>240</v>
      </c>
      <c r="AA686" s="280" t="s">
        <v>2044</v>
      </c>
      <c r="AB686" s="280" t="s">
        <v>2044</v>
      </c>
      <c r="AC686" s="280" t="s">
        <v>2044</v>
      </c>
      <c r="AD686" s="280" t="s">
        <v>240</v>
      </c>
      <c r="AE686" s="280" t="str">
        <f>IFERROR(VLOOKUP(A686,ورقة4!A$1:AZ$2000,51,0),"")</f>
        <v>م</v>
      </c>
      <c r="AF686" s="280" t="s">
        <v>2044</v>
      </c>
      <c r="AG686" s="280" t="s">
        <v>261</v>
      </c>
      <c r="AH686" s="280" t="s">
        <v>5190</v>
      </c>
      <c r="AI686" s="280" t="s">
        <v>240</v>
      </c>
      <c r="AJ686" s="279">
        <v>707024</v>
      </c>
      <c r="AP686" s="223"/>
      <c r="AQ686" s="224"/>
      <c r="AR686" s="224"/>
      <c r="AS686" s="224"/>
      <c r="AT686" s="224"/>
      <c r="AU686" s="225"/>
      <c r="AV686" s="224"/>
      <c r="AW686" s="224"/>
      <c r="AX686" s="224"/>
      <c r="AY686" s="224"/>
      <c r="AZ686" s="226"/>
      <c r="BA686" s="224"/>
      <c r="BB686" s="224"/>
      <c r="BC686" s="224"/>
      <c r="BD686" s="224"/>
      <c r="BE686" s="224"/>
      <c r="BF686" s="227"/>
      <c r="BG686" s="224"/>
      <c r="BH686" s="224"/>
      <c r="BI686" s="224"/>
      <c r="BJ686" s="224"/>
      <c r="BK686" s="224"/>
      <c r="BL686" s="224"/>
      <c r="BM686" s="224"/>
      <c r="BN686" s="224"/>
      <c r="BO686" s="224"/>
      <c r="BP686" s="224"/>
      <c r="BQ686" s="224"/>
      <c r="BR686" s="224"/>
      <c r="BS686" s="228"/>
      <c r="BT686" s="224"/>
      <c r="BU686" s="229"/>
      <c r="BV686" s="223"/>
      <c r="BW686" s="224"/>
      <c r="BX686" s="224"/>
      <c r="BY686" s="224"/>
      <c r="BZ686"/>
      <c r="CA686" s="229"/>
      <c r="CB686"/>
      <c r="CC686"/>
      <c r="CD686"/>
    </row>
    <row r="687" spans="1:82" ht="30" x14ac:dyDescent="0.25">
      <c r="A687" s="279">
        <v>707025</v>
      </c>
      <c r="B687" s="280" t="s">
        <v>635</v>
      </c>
      <c r="C687" s="280" t="s">
        <v>63</v>
      </c>
      <c r="D687" s="280" t="s">
        <v>1769</v>
      </c>
      <c r="E687" s="280" t="s">
        <v>183</v>
      </c>
      <c r="F687" s="281">
        <v>32365</v>
      </c>
      <c r="G687" s="280" t="s">
        <v>230</v>
      </c>
      <c r="H687" s="280" t="s">
        <v>1290</v>
      </c>
      <c r="I687" s="280" t="s">
        <v>261</v>
      </c>
      <c r="J687" s="280" t="s">
        <v>216</v>
      </c>
      <c r="K687" s="279">
        <v>2007</v>
      </c>
      <c r="L687" s="280" t="s">
        <v>230</v>
      </c>
      <c r="M687" s="280" t="s">
        <v>240</v>
      </c>
      <c r="N687" s="280" t="s">
        <v>240</v>
      </c>
      <c r="O687" s="280" t="str">
        <f>IFERROR(VLOOKUP(A687,'[1]معالجة التسجيل'!A$2:CW$514,101,0),"")</f>
        <v/>
      </c>
      <c r="P687" s="280"/>
      <c r="Q687" s="282">
        <v>0</v>
      </c>
      <c r="R687" s="282"/>
      <c r="S687" s="280" t="s">
        <v>240</v>
      </c>
      <c r="T687" s="280" t="s">
        <v>240</v>
      </c>
      <c r="U687" s="280" t="s">
        <v>240</v>
      </c>
      <c r="V687" s="280" t="s">
        <v>240</v>
      </c>
      <c r="W687" s="280" t="s">
        <v>240</v>
      </c>
      <c r="X687" s="280" t="s">
        <v>240</v>
      </c>
      <c r="Y687" s="280" t="s">
        <v>240</v>
      </c>
      <c r="Z687" s="280" t="s">
        <v>240</v>
      </c>
      <c r="AA687" s="280" t="s">
        <v>240</v>
      </c>
      <c r="AB687" s="280" t="s">
        <v>240</v>
      </c>
      <c r="AC687" s="280" t="s">
        <v>2044</v>
      </c>
      <c r="AD687" s="280" t="s">
        <v>240</v>
      </c>
      <c r="AE687" s="280" t="str">
        <f>IFERROR(VLOOKUP(A687,ورقة4!A$1:AZ$2000,51,0),"")</f>
        <v>م</v>
      </c>
      <c r="AF687" s="280" t="s">
        <v>2044</v>
      </c>
      <c r="AG687" s="280" t="s">
        <v>261</v>
      </c>
      <c r="AH687" s="280" t="s">
        <v>240</v>
      </c>
      <c r="AI687" s="280" t="s">
        <v>240</v>
      </c>
      <c r="AJ687" s="279">
        <v>707025</v>
      </c>
      <c r="AP687" s="223"/>
      <c r="AQ687" s="224"/>
      <c r="AR687" s="224"/>
      <c r="AS687" s="224"/>
      <c r="AT687" s="224"/>
      <c r="AU687" s="227"/>
      <c r="AV687" s="224"/>
      <c r="AW687" s="224"/>
      <c r="AX687" s="224"/>
      <c r="AY687" s="224"/>
      <c r="AZ687" s="227"/>
      <c r="BA687" s="224"/>
      <c r="BB687" s="224"/>
      <c r="BC687" s="224"/>
      <c r="BD687" s="224"/>
      <c r="BE687" s="224"/>
      <c r="BF687" s="227"/>
      <c r="BG687" s="224"/>
      <c r="BH687" s="224"/>
      <c r="BI687" s="224"/>
      <c r="BJ687" s="224"/>
      <c r="BK687" s="224"/>
      <c r="BL687" s="224"/>
      <c r="BM687" s="224"/>
      <c r="BN687" s="224"/>
      <c r="BO687" s="224"/>
      <c r="BP687" s="224"/>
      <c r="BQ687" s="224"/>
      <c r="BR687" s="224"/>
      <c r="BS687" s="228"/>
      <c r="BT687" s="224"/>
      <c r="BU687" s="229"/>
      <c r="BV687" s="223"/>
      <c r="BW687" s="224"/>
      <c r="BX687" s="224"/>
      <c r="BY687" s="224"/>
      <c r="BZ687"/>
      <c r="CA687" s="229"/>
      <c r="CB687"/>
      <c r="CC687"/>
      <c r="CD687"/>
    </row>
    <row r="688" spans="1:82" ht="15" x14ac:dyDescent="0.25">
      <c r="A688" s="279">
        <v>707026</v>
      </c>
      <c r="B688" s="280" t="s">
        <v>642</v>
      </c>
      <c r="C688" s="280" t="s">
        <v>284</v>
      </c>
      <c r="D688" s="280" t="s">
        <v>1925</v>
      </c>
      <c r="E688" s="280" t="s">
        <v>240</v>
      </c>
      <c r="F688" s="288"/>
      <c r="G688" s="280" t="s">
        <v>240</v>
      </c>
      <c r="H688" s="280" t="s">
        <v>240</v>
      </c>
      <c r="I688" s="280" t="s">
        <v>261</v>
      </c>
      <c r="J688" s="280" t="s">
        <v>240</v>
      </c>
      <c r="K688" s="288"/>
      <c r="L688" s="280" t="s">
        <v>240</v>
      </c>
      <c r="M688" s="280" t="s">
        <v>240</v>
      </c>
      <c r="N688" s="280" t="s">
        <v>240</v>
      </c>
      <c r="O688" s="280" t="str">
        <f>IFERROR(VLOOKUP(A688,'[1]معالجة التسجيل'!A$2:CW$514,101,0),"")</f>
        <v/>
      </c>
      <c r="P688" s="280"/>
      <c r="Q688" s="282">
        <v>0</v>
      </c>
      <c r="R688" s="282"/>
      <c r="S688" s="280" t="s">
        <v>240</v>
      </c>
      <c r="T688" s="280" t="s">
        <v>240</v>
      </c>
      <c r="U688" s="280" t="s">
        <v>240</v>
      </c>
      <c r="V688" s="280" t="s">
        <v>240</v>
      </c>
      <c r="W688" s="280" t="s">
        <v>240</v>
      </c>
      <c r="X688" s="280" t="s">
        <v>240</v>
      </c>
      <c r="Y688" s="280" t="s">
        <v>240</v>
      </c>
      <c r="Z688" s="280" t="s">
        <v>240</v>
      </c>
      <c r="AA688" s="280" t="s">
        <v>2044</v>
      </c>
      <c r="AB688" s="280" t="s">
        <v>2044</v>
      </c>
      <c r="AC688" s="280" t="s">
        <v>2044</v>
      </c>
      <c r="AD688" s="280" t="s">
        <v>240</v>
      </c>
      <c r="AE688" s="280" t="str">
        <f>IFERROR(VLOOKUP(A688,ورقة4!A$1:AZ$2000,51,0),"")</f>
        <v>م</v>
      </c>
      <c r="AF688" s="280" t="s">
        <v>2044</v>
      </c>
      <c r="AG688" s="280" t="s">
        <v>261</v>
      </c>
      <c r="AH688" s="280" t="s">
        <v>5190</v>
      </c>
      <c r="AI688" s="280" t="s">
        <v>240</v>
      </c>
      <c r="AJ688" s="279">
        <v>707026</v>
      </c>
      <c r="AP688" s="223"/>
      <c r="AQ688" s="224"/>
      <c r="AR688" s="224"/>
      <c r="AS688" s="224"/>
      <c r="AT688" s="224"/>
      <c r="AU688" s="232"/>
      <c r="AV688" s="224"/>
      <c r="AW688" s="224"/>
      <c r="AX688" s="224"/>
      <c r="AY688" s="224"/>
      <c r="AZ688" s="232"/>
      <c r="BA688" s="224"/>
      <c r="BB688" s="224"/>
      <c r="BC688" s="224"/>
      <c r="BD688" s="224"/>
      <c r="BE688" s="224"/>
      <c r="BF688" s="227"/>
      <c r="BG688" s="224"/>
      <c r="BH688" s="224"/>
      <c r="BI688" s="224"/>
      <c r="BJ688" s="224"/>
      <c r="BK688" s="224"/>
      <c r="BL688" s="224"/>
      <c r="BM688" s="224"/>
      <c r="BN688" s="224"/>
      <c r="BO688" s="224"/>
      <c r="BP688" s="224"/>
      <c r="BQ688" s="224"/>
      <c r="BR688" s="224"/>
      <c r="BS688" s="228"/>
      <c r="BT688" s="224"/>
      <c r="BU688" s="229"/>
      <c r="BV688" s="223"/>
      <c r="BW688" s="224"/>
      <c r="BX688" s="224"/>
      <c r="BY688" s="224"/>
      <c r="BZ688"/>
      <c r="CA688" s="229"/>
      <c r="CB688"/>
      <c r="CC688"/>
      <c r="CD688"/>
    </row>
    <row r="689" spans="1:82" ht="45" x14ac:dyDescent="0.25">
      <c r="A689" s="279">
        <v>707027</v>
      </c>
      <c r="B689" s="280" t="s">
        <v>328</v>
      </c>
      <c r="C689" s="280" t="s">
        <v>67</v>
      </c>
      <c r="D689" s="280" t="s">
        <v>1679</v>
      </c>
      <c r="E689" s="280" t="s">
        <v>183</v>
      </c>
      <c r="F689" s="289">
        <v>24525</v>
      </c>
      <c r="G689" s="280" t="s">
        <v>1326</v>
      </c>
      <c r="H689" s="280" t="s">
        <v>1318</v>
      </c>
      <c r="I689" s="280" t="s">
        <v>263</v>
      </c>
      <c r="J689" s="280" t="s">
        <v>214</v>
      </c>
      <c r="K689" s="290">
        <v>1986</v>
      </c>
      <c r="L689" s="280" t="s">
        <v>213</v>
      </c>
      <c r="M689" s="280" t="s">
        <v>240</v>
      </c>
      <c r="N689" s="280" t="s">
        <v>240</v>
      </c>
      <c r="O689" s="280"/>
      <c r="P689" s="280"/>
      <c r="Q689" s="282">
        <v>0</v>
      </c>
      <c r="R689" s="290">
        <v>0</v>
      </c>
      <c r="S689" s="280" t="s">
        <v>4155</v>
      </c>
      <c r="T689" s="280" t="s">
        <v>4156</v>
      </c>
      <c r="U689" s="280" t="s">
        <v>3508</v>
      </c>
      <c r="V689" s="280" t="s">
        <v>2531</v>
      </c>
      <c r="W689" s="280" t="s">
        <v>240</v>
      </c>
      <c r="X689" s="280" t="s">
        <v>240</v>
      </c>
      <c r="Y689" s="280" t="s">
        <v>240</v>
      </c>
      <c r="Z689" s="280" t="s">
        <v>240</v>
      </c>
      <c r="AA689" s="280" t="s">
        <v>240</v>
      </c>
      <c r="AB689" s="280" t="s">
        <v>240</v>
      </c>
      <c r="AC689" s="280" t="s">
        <v>240</v>
      </c>
      <c r="AD689" s="280" t="s">
        <v>240</v>
      </c>
      <c r="AE689" s="280"/>
      <c r="AF689" s="280" t="s">
        <v>240</v>
      </c>
      <c r="AG689" s="280" t="s">
        <v>239</v>
      </c>
      <c r="AH689" s="280" t="s">
        <v>240</v>
      </c>
      <c r="AI689" s="280" t="s">
        <v>5192</v>
      </c>
      <c r="AJ689" s="279">
        <v>707027</v>
      </c>
      <c r="AP689" s="223"/>
      <c r="AQ689" s="224"/>
      <c r="AR689" s="224"/>
      <c r="AS689" s="224"/>
      <c r="AT689" s="224"/>
      <c r="AU689" s="231"/>
      <c r="AV689" s="224"/>
      <c r="AW689" s="224"/>
      <c r="AX689" s="224"/>
      <c r="AY689" s="224"/>
      <c r="AZ689" s="223"/>
      <c r="BA689" s="224"/>
      <c r="BB689" s="219"/>
      <c r="BC689" s="219"/>
      <c r="BD689" s="224"/>
      <c r="BE689" s="224"/>
      <c r="BF689" s="227"/>
      <c r="BG689" s="223"/>
      <c r="BH689" s="224"/>
      <c r="BI689" s="224"/>
      <c r="BJ689" s="224"/>
      <c r="BK689" s="224"/>
      <c r="BL689" s="223"/>
      <c r="BM689" s="224"/>
      <c r="BN689" s="223"/>
      <c r="BO689" s="223"/>
      <c r="BP689" s="223"/>
      <c r="BQ689" s="223"/>
      <c r="BR689" s="223"/>
      <c r="BS689" s="224"/>
      <c r="BT689" s="219"/>
      <c r="BU689" s="229"/>
      <c r="BV689" s="219"/>
      <c r="BW689" s="219"/>
      <c r="BX689" s="224"/>
      <c r="BY689" s="224"/>
      <c r="BZ689" s="230"/>
      <c r="CA689" s="229"/>
      <c r="CB689" s="230"/>
      <c r="CC689" s="230"/>
      <c r="CD689" s="230"/>
    </row>
    <row r="690" spans="1:82" ht="60" x14ac:dyDescent="0.25">
      <c r="A690" s="279">
        <v>707028</v>
      </c>
      <c r="B690" s="280" t="s">
        <v>2102</v>
      </c>
      <c r="C690" s="280" t="s">
        <v>74</v>
      </c>
      <c r="D690" s="280" t="s">
        <v>240</v>
      </c>
      <c r="E690" s="280" t="s">
        <v>240</v>
      </c>
      <c r="F690" s="282"/>
      <c r="G690" s="280" t="s">
        <v>240</v>
      </c>
      <c r="H690" s="280" t="s">
        <v>240</v>
      </c>
      <c r="I690" s="280" t="s">
        <v>261</v>
      </c>
      <c r="J690" s="280" t="s">
        <v>240</v>
      </c>
      <c r="K690" s="282"/>
      <c r="L690" s="280" t="s">
        <v>240</v>
      </c>
      <c r="M690" s="280" t="s">
        <v>240</v>
      </c>
      <c r="N690" s="280" t="s">
        <v>240</v>
      </c>
      <c r="O690" s="280" t="str">
        <f>IFERROR(VLOOKUP(A690,'[1]معالجة التسجيل'!A$2:CW$514,101,0),"")</f>
        <v/>
      </c>
      <c r="P690" s="280"/>
      <c r="Q690" s="282">
        <v>0</v>
      </c>
      <c r="R690" s="282"/>
      <c r="S690" s="280" t="s">
        <v>240</v>
      </c>
      <c r="T690" s="280" t="s">
        <v>240</v>
      </c>
      <c r="U690" s="280" t="s">
        <v>240</v>
      </c>
      <c r="V690" s="280" t="s">
        <v>240</v>
      </c>
      <c r="W690" s="280" t="s">
        <v>240</v>
      </c>
      <c r="X690" s="280" t="s">
        <v>240</v>
      </c>
      <c r="Y690" s="280" t="s">
        <v>240</v>
      </c>
      <c r="Z690" s="280" t="s">
        <v>240</v>
      </c>
      <c r="AA690" s="280" t="s">
        <v>240</v>
      </c>
      <c r="AB690" s="280" t="s">
        <v>2044</v>
      </c>
      <c r="AC690" s="280" t="s">
        <v>2044</v>
      </c>
      <c r="AD690" s="280" t="s">
        <v>240</v>
      </c>
      <c r="AE690" s="280" t="str">
        <f>IFERROR(VLOOKUP(A690,ورقة4!A$1:AZ$2000,51,0),"")</f>
        <v>م</v>
      </c>
      <c r="AF690" s="280" t="s">
        <v>2044</v>
      </c>
      <c r="AG690" s="280" t="s">
        <v>261</v>
      </c>
      <c r="AH690" s="280" t="s">
        <v>240</v>
      </c>
      <c r="AI690" s="280" t="s">
        <v>240</v>
      </c>
      <c r="AJ690" s="279">
        <v>707028</v>
      </c>
      <c r="AP690" s="223"/>
      <c r="AQ690" s="224"/>
      <c r="AR690" s="224"/>
      <c r="AS690" s="224"/>
      <c r="AT690" s="224"/>
      <c r="AU690" s="225"/>
      <c r="AV690" s="224"/>
      <c r="AW690" s="224"/>
      <c r="AX690" s="224"/>
      <c r="AY690" s="224"/>
      <c r="AZ690" s="226"/>
      <c r="BA690" s="224"/>
      <c r="BB690" s="224"/>
      <c r="BC690" s="224"/>
      <c r="BD690" s="224"/>
      <c r="BE690" s="224"/>
      <c r="BF690" s="227"/>
      <c r="BG690" s="224"/>
      <c r="BH690" s="224"/>
      <c r="BI690" s="224"/>
      <c r="BJ690" s="224"/>
      <c r="BK690" s="224"/>
      <c r="BL690" s="224"/>
      <c r="BM690" s="224"/>
      <c r="BN690" s="224"/>
      <c r="BO690" s="224"/>
      <c r="BP690" s="224"/>
      <c r="BQ690" s="224"/>
      <c r="BR690" s="224"/>
      <c r="BS690" s="228"/>
      <c r="BT690" s="224"/>
      <c r="BU690" s="229"/>
      <c r="BV690" s="223"/>
      <c r="BW690" s="224"/>
      <c r="BX690" s="224"/>
      <c r="BY690" s="224"/>
      <c r="BZ690"/>
      <c r="CA690" s="229"/>
      <c r="CB690"/>
      <c r="CC690"/>
      <c r="CD690"/>
    </row>
    <row r="691" spans="1:82" ht="30" x14ac:dyDescent="0.25">
      <c r="A691" s="279">
        <v>707029</v>
      </c>
      <c r="B691" s="280" t="s">
        <v>259</v>
      </c>
      <c r="C691" s="280" t="s">
        <v>100</v>
      </c>
      <c r="D691" s="280" t="s">
        <v>1926</v>
      </c>
      <c r="E691" s="280" t="s">
        <v>183</v>
      </c>
      <c r="F691" s="289">
        <v>31739</v>
      </c>
      <c r="G691" s="280" t="s">
        <v>213</v>
      </c>
      <c r="H691" s="280" t="s">
        <v>1290</v>
      </c>
      <c r="I691" s="280" t="s">
        <v>261</v>
      </c>
      <c r="J691" s="280" t="s">
        <v>216</v>
      </c>
      <c r="K691" s="290">
        <v>2006</v>
      </c>
      <c r="L691" s="280" t="s">
        <v>213</v>
      </c>
      <c r="M691" s="280" t="s">
        <v>240</v>
      </c>
      <c r="N691" s="280" t="s">
        <v>240</v>
      </c>
      <c r="O691" s="280" t="str">
        <f>IFERROR(VLOOKUP(A691,'[1]معالجة التسجيل'!A$2:CW$514,101,0),"")</f>
        <v/>
      </c>
      <c r="P691" s="280"/>
      <c r="Q691" s="282">
        <v>0</v>
      </c>
      <c r="R691" s="282"/>
      <c r="S691" s="280" t="s">
        <v>2842</v>
      </c>
      <c r="T691" s="280" t="s">
        <v>2577</v>
      </c>
      <c r="U691" s="280" t="s">
        <v>2843</v>
      </c>
      <c r="V691" s="280" t="s">
        <v>2413</v>
      </c>
      <c r="W691" s="280" t="s">
        <v>240</v>
      </c>
      <c r="X691" s="280" t="s">
        <v>240</v>
      </c>
      <c r="Y691" s="280" t="s">
        <v>240</v>
      </c>
      <c r="Z691" s="280" t="s">
        <v>240</v>
      </c>
      <c r="AA691" s="280" t="s">
        <v>240</v>
      </c>
      <c r="AB691" s="280" t="s">
        <v>240</v>
      </c>
      <c r="AC691" s="280" t="s">
        <v>2044</v>
      </c>
      <c r="AD691" s="280" t="s">
        <v>240</v>
      </c>
      <c r="AE691" s="280" t="str">
        <f>IFERROR(VLOOKUP(A691,ورقة4!A$1:AZ$2000,51,0),"")</f>
        <v>م</v>
      </c>
      <c r="AF691" s="280" t="s">
        <v>2044</v>
      </c>
      <c r="AG691" s="280" t="s">
        <v>261</v>
      </c>
      <c r="AH691" s="280" t="s">
        <v>5190</v>
      </c>
      <c r="AI691" s="280" t="s">
        <v>240</v>
      </c>
      <c r="AJ691" s="279">
        <v>707029</v>
      </c>
      <c r="AP691" s="223"/>
      <c r="AQ691" s="224"/>
      <c r="AR691" s="224"/>
      <c r="AS691" s="224"/>
      <c r="AT691" s="224"/>
      <c r="AU691" s="225"/>
      <c r="AV691" s="224"/>
      <c r="AW691" s="224"/>
      <c r="AX691" s="224"/>
      <c r="AY691" s="224"/>
      <c r="AZ691" s="226"/>
      <c r="BA691" s="224"/>
      <c r="BB691" s="219"/>
      <c r="BC691" s="219"/>
      <c r="BD691" s="224"/>
      <c r="BE691" s="224"/>
      <c r="BF691" s="227"/>
      <c r="BG691" s="232"/>
      <c r="BH691" s="224"/>
      <c r="BI691" s="224"/>
      <c r="BJ691" s="224"/>
      <c r="BK691" s="224"/>
      <c r="BL691" s="223"/>
      <c r="BM691" s="224"/>
      <c r="BN691" s="223"/>
      <c r="BO691" s="223"/>
      <c r="BP691" s="223"/>
      <c r="BQ691" s="223"/>
      <c r="BR691" s="223"/>
      <c r="BS691" s="224"/>
      <c r="BT691" s="219"/>
      <c r="BU691" s="229"/>
      <c r="BV691" s="219"/>
      <c r="BW691" s="219"/>
      <c r="BX691" s="224"/>
      <c r="BY691" s="224"/>
      <c r="BZ691" s="230"/>
      <c r="CA691" s="229"/>
      <c r="CB691" s="230"/>
      <c r="CC691" s="230"/>
      <c r="CD691" s="230"/>
    </row>
    <row r="692" spans="1:82" ht="30" x14ac:dyDescent="0.25">
      <c r="A692" s="279">
        <v>707030</v>
      </c>
      <c r="B692" s="280" t="s">
        <v>1246</v>
      </c>
      <c r="C692" s="280" t="s">
        <v>337</v>
      </c>
      <c r="D692" s="280" t="s">
        <v>1312</v>
      </c>
      <c r="E692" s="280" t="s">
        <v>240</v>
      </c>
      <c r="F692" s="288"/>
      <c r="G692" s="280" t="s">
        <v>240</v>
      </c>
      <c r="H692" s="280" t="s">
        <v>240</v>
      </c>
      <c r="I692" s="280" t="s">
        <v>261</v>
      </c>
      <c r="J692" s="280" t="s">
        <v>240</v>
      </c>
      <c r="K692" s="288"/>
      <c r="L692" s="280" t="s">
        <v>240</v>
      </c>
      <c r="M692" s="280" t="s">
        <v>240</v>
      </c>
      <c r="N692" s="280" t="s">
        <v>240</v>
      </c>
      <c r="O692" s="280" t="str">
        <f>IFERROR(VLOOKUP(A692,'[1]معالجة التسجيل'!A$2:CW$514,101,0),"")</f>
        <v/>
      </c>
      <c r="P692" s="280"/>
      <c r="Q692" s="282">
        <v>0</v>
      </c>
      <c r="R692" s="282"/>
      <c r="S692" s="280" t="s">
        <v>240</v>
      </c>
      <c r="T692" s="280" t="s">
        <v>240</v>
      </c>
      <c r="U692" s="280" t="s">
        <v>240</v>
      </c>
      <c r="V692" s="280" t="s">
        <v>240</v>
      </c>
      <c r="W692" s="280" t="s">
        <v>240</v>
      </c>
      <c r="X692" s="280" t="s">
        <v>240</v>
      </c>
      <c r="Y692" s="280" t="s">
        <v>240</v>
      </c>
      <c r="Z692" s="280" t="s">
        <v>240</v>
      </c>
      <c r="AA692" s="280" t="s">
        <v>2044</v>
      </c>
      <c r="AB692" s="280" t="s">
        <v>2044</v>
      </c>
      <c r="AC692" s="280" t="s">
        <v>2044</v>
      </c>
      <c r="AD692" s="280" t="s">
        <v>240</v>
      </c>
      <c r="AE692" s="280" t="str">
        <f>IFERROR(VLOOKUP(A692,ورقة4!A$1:AZ$2000,51,0),"")</f>
        <v>م</v>
      </c>
      <c r="AF692" s="280" t="s">
        <v>2044</v>
      </c>
      <c r="AG692" s="280" t="s">
        <v>261</v>
      </c>
      <c r="AH692" s="280" t="s">
        <v>5190</v>
      </c>
      <c r="AI692" s="280" t="s">
        <v>240</v>
      </c>
      <c r="AJ692" s="279">
        <v>707030</v>
      </c>
      <c r="AP692" s="223"/>
      <c r="AQ692" s="224"/>
      <c r="AR692" s="224"/>
      <c r="AS692" s="224"/>
      <c r="AT692" s="224"/>
      <c r="AU692" s="232"/>
      <c r="AV692" s="224"/>
      <c r="AW692" s="224"/>
      <c r="AX692" s="224"/>
      <c r="AY692" s="224"/>
      <c r="AZ692" s="232"/>
      <c r="BA692" s="224"/>
      <c r="BB692" s="224"/>
      <c r="BC692" s="224"/>
      <c r="BD692" s="224"/>
      <c r="BE692" s="224"/>
      <c r="BF692" s="227"/>
      <c r="BG692" s="224"/>
      <c r="BH692" s="224"/>
      <c r="BI692" s="224"/>
      <c r="BJ692" s="224"/>
      <c r="BK692" s="224"/>
      <c r="BL692" s="224"/>
      <c r="BM692" s="224"/>
      <c r="BN692" s="224"/>
      <c r="BO692" s="224"/>
      <c r="BP692" s="224"/>
      <c r="BQ692" s="224"/>
      <c r="BR692" s="224"/>
      <c r="BS692" s="228"/>
      <c r="BT692" s="224"/>
      <c r="BU692" s="229"/>
      <c r="BV692" s="223"/>
      <c r="BW692" s="224"/>
      <c r="BX692" s="224"/>
      <c r="BY692" s="224"/>
      <c r="BZ692"/>
      <c r="CA692" s="229"/>
      <c r="CB692"/>
      <c r="CC692"/>
      <c r="CD692"/>
    </row>
    <row r="693" spans="1:82" ht="30" x14ac:dyDescent="0.25">
      <c r="A693" s="279">
        <v>707031</v>
      </c>
      <c r="B693" s="280" t="s">
        <v>370</v>
      </c>
      <c r="C693" s="280" t="s">
        <v>67</v>
      </c>
      <c r="D693" s="280" t="s">
        <v>1775</v>
      </c>
      <c r="E693" s="280" t="s">
        <v>183</v>
      </c>
      <c r="F693" s="281">
        <v>32596</v>
      </c>
      <c r="G693" s="280" t="s">
        <v>225</v>
      </c>
      <c r="H693" s="280" t="s">
        <v>1290</v>
      </c>
      <c r="I693" s="280" t="s">
        <v>261</v>
      </c>
      <c r="J693" s="280" t="s">
        <v>216</v>
      </c>
      <c r="K693" s="279">
        <v>2007</v>
      </c>
      <c r="L693" s="280" t="s">
        <v>225</v>
      </c>
      <c r="M693" s="280" t="s">
        <v>240</v>
      </c>
      <c r="N693" s="280" t="s">
        <v>240</v>
      </c>
      <c r="O693" s="280" t="str">
        <f>IFERROR(VLOOKUP(A693,'[1]معالجة التسجيل'!A$2:CW$514,101,0),"")</f>
        <v/>
      </c>
      <c r="P693" s="280"/>
      <c r="Q693" s="282">
        <v>0</v>
      </c>
      <c r="R693" s="288"/>
      <c r="S693" s="280" t="s">
        <v>2901</v>
      </c>
      <c r="T693" s="280" t="s">
        <v>2628</v>
      </c>
      <c r="U693" s="280" t="s">
        <v>2902</v>
      </c>
      <c r="V693" s="280" t="s">
        <v>2903</v>
      </c>
      <c r="W693" s="280" t="s">
        <v>240</v>
      </c>
      <c r="X693" s="280" t="s">
        <v>240</v>
      </c>
      <c r="Y693" s="280" t="s">
        <v>240</v>
      </c>
      <c r="Z693" s="280" t="s">
        <v>240</v>
      </c>
      <c r="AA693" s="280" t="s">
        <v>240</v>
      </c>
      <c r="AB693" s="280" t="s">
        <v>240</v>
      </c>
      <c r="AC693" s="280" t="s">
        <v>240</v>
      </c>
      <c r="AD693" s="280" t="s">
        <v>240</v>
      </c>
      <c r="AE693" s="280" t="str">
        <f>IFERROR(VLOOKUP(A693,ورقة4!A$1:AZ$2000,51,0),"")</f>
        <v>م</v>
      </c>
      <c r="AF693" s="280" t="s">
        <v>240</v>
      </c>
      <c r="AG693" s="280" t="s">
        <v>261</v>
      </c>
      <c r="AH693" s="280" t="s">
        <v>240</v>
      </c>
      <c r="AI693" s="280" t="s">
        <v>240</v>
      </c>
      <c r="AJ693" s="279">
        <v>707031</v>
      </c>
      <c r="AP693" s="223"/>
      <c r="AQ693" s="224"/>
      <c r="AR693" s="224"/>
      <c r="AS693" s="224"/>
      <c r="AT693" s="224"/>
      <c r="AU693" s="225"/>
      <c r="AV693" s="224"/>
      <c r="AW693" s="224"/>
      <c r="AX693" s="224"/>
      <c r="AY693" s="224"/>
      <c r="AZ693" s="226"/>
      <c r="BA693" s="224"/>
      <c r="BB693" s="219"/>
      <c r="BC693" s="219"/>
      <c r="BD693" s="224"/>
      <c r="BE693" s="224"/>
      <c r="BF693" s="227"/>
      <c r="BG693" s="223"/>
      <c r="BH693" s="224"/>
      <c r="BI693" s="224"/>
      <c r="BJ693" s="224"/>
      <c r="BK693" s="224"/>
      <c r="BL693" s="223"/>
      <c r="BM693" s="224"/>
      <c r="BN693" s="223"/>
      <c r="BO693" s="223"/>
      <c r="BP693" s="223"/>
      <c r="BQ693" s="223"/>
      <c r="BR693" s="223"/>
      <c r="BS693" s="224"/>
      <c r="BT693" s="219"/>
      <c r="BU693" s="229"/>
      <c r="BV693" s="219"/>
      <c r="BW693" s="219"/>
      <c r="BX693" s="224"/>
      <c r="BY693" s="224"/>
      <c r="BZ693" s="230"/>
      <c r="CA693" s="229"/>
      <c r="CB693" s="230"/>
      <c r="CC693" s="230"/>
      <c r="CD693" s="230"/>
    </row>
    <row r="694" spans="1:82" ht="45" x14ac:dyDescent="0.25">
      <c r="A694" s="279">
        <v>707032</v>
      </c>
      <c r="B694" s="280" t="s">
        <v>1247</v>
      </c>
      <c r="C694" s="280" t="s">
        <v>68</v>
      </c>
      <c r="D694" s="280" t="s">
        <v>1681</v>
      </c>
      <c r="E694" s="280" t="s">
        <v>183</v>
      </c>
      <c r="F694" s="289">
        <v>27468</v>
      </c>
      <c r="G694" s="280" t="s">
        <v>1714</v>
      </c>
      <c r="H694" s="280" t="s">
        <v>1290</v>
      </c>
      <c r="I694" s="280" t="s">
        <v>262</v>
      </c>
      <c r="J694" s="280" t="s">
        <v>214</v>
      </c>
      <c r="K694" s="290">
        <v>1995</v>
      </c>
      <c r="L694" s="280" t="s">
        <v>224</v>
      </c>
      <c r="M694" s="280" t="s">
        <v>240</v>
      </c>
      <c r="N694" s="280" t="s">
        <v>240</v>
      </c>
      <c r="O694" s="280"/>
      <c r="P694" s="280"/>
      <c r="Q694" s="282">
        <v>0</v>
      </c>
      <c r="R694" s="290">
        <v>0</v>
      </c>
      <c r="S694" s="280" t="s">
        <v>4157</v>
      </c>
      <c r="T694" s="280" t="s">
        <v>3235</v>
      </c>
      <c r="U694" s="280" t="s">
        <v>4158</v>
      </c>
      <c r="V694" s="280" t="s">
        <v>2531</v>
      </c>
      <c r="W694" s="280" t="s">
        <v>240</v>
      </c>
      <c r="X694" s="280" t="s">
        <v>240</v>
      </c>
      <c r="Y694" s="280" t="s">
        <v>240</v>
      </c>
      <c r="Z694" s="280" t="s">
        <v>240</v>
      </c>
      <c r="AA694" s="280" t="s">
        <v>240</v>
      </c>
      <c r="AB694" s="280" t="s">
        <v>240</v>
      </c>
      <c r="AC694" s="280" t="s">
        <v>240</v>
      </c>
      <c r="AD694" s="280" t="s">
        <v>240</v>
      </c>
      <c r="AE694" s="280"/>
      <c r="AF694" s="280" t="s">
        <v>240</v>
      </c>
      <c r="AG694" s="280" t="s">
        <v>468</v>
      </c>
      <c r="AH694" s="280" t="s">
        <v>240</v>
      </c>
      <c r="AI694" s="280" t="s">
        <v>5194</v>
      </c>
      <c r="AJ694" s="279">
        <v>707032</v>
      </c>
      <c r="AP694" s="223"/>
      <c r="AQ694" s="224"/>
      <c r="AR694" s="224"/>
      <c r="AS694" s="224"/>
      <c r="AT694" s="224"/>
      <c r="AU694" s="227"/>
      <c r="AV694" s="224"/>
      <c r="AW694" s="224"/>
      <c r="AX694" s="224"/>
      <c r="AY694" s="224"/>
      <c r="AZ694" s="227"/>
      <c r="BA694" s="224"/>
      <c r="BB694" s="224"/>
      <c r="BC694" s="224"/>
      <c r="BD694" s="224"/>
      <c r="BE694" s="224"/>
      <c r="BF694" s="227"/>
      <c r="BG694" s="224"/>
      <c r="BH694" s="224"/>
      <c r="BI694" s="224"/>
      <c r="BJ694" s="224"/>
      <c r="BK694" s="224"/>
      <c r="BL694" s="224"/>
      <c r="BM694" s="224"/>
      <c r="BN694" s="224"/>
      <c r="BO694" s="224"/>
      <c r="BP694" s="224"/>
      <c r="BQ694" s="224"/>
      <c r="BR694" s="224"/>
      <c r="BS694" s="228"/>
      <c r="BT694" s="224"/>
      <c r="BU694" s="229"/>
      <c r="BV694" s="223"/>
      <c r="BW694" s="224"/>
      <c r="BX694" s="224"/>
      <c r="BY694" s="224"/>
      <c r="BZ694"/>
      <c r="CA694" s="229"/>
      <c r="CB694"/>
      <c r="CC694"/>
      <c r="CD694"/>
    </row>
    <row r="695" spans="1:82" ht="15" x14ac:dyDescent="0.25">
      <c r="A695" s="279">
        <v>707033</v>
      </c>
      <c r="B695" s="280" t="s">
        <v>424</v>
      </c>
      <c r="C695" s="280" t="s">
        <v>340</v>
      </c>
      <c r="D695" s="280" t="s">
        <v>1927</v>
      </c>
      <c r="E695" s="280" t="s">
        <v>240</v>
      </c>
      <c r="F695" s="288"/>
      <c r="G695" s="280" t="s">
        <v>240</v>
      </c>
      <c r="H695" s="280" t="s">
        <v>240</v>
      </c>
      <c r="I695" s="280" t="s">
        <v>261</v>
      </c>
      <c r="J695" s="280" t="s">
        <v>240</v>
      </c>
      <c r="K695" s="288"/>
      <c r="L695" s="280" t="s">
        <v>240</v>
      </c>
      <c r="M695" s="280" t="s">
        <v>240</v>
      </c>
      <c r="N695" s="280" t="s">
        <v>240</v>
      </c>
      <c r="O695" s="280" t="str">
        <f>IFERROR(VLOOKUP(A695,'[1]معالجة التسجيل'!A$2:CW$514,101,0),"")</f>
        <v/>
      </c>
      <c r="P695" s="280"/>
      <c r="Q695" s="282">
        <v>0</v>
      </c>
      <c r="R695" s="282"/>
      <c r="S695" s="280" t="s">
        <v>240</v>
      </c>
      <c r="T695" s="280" t="s">
        <v>240</v>
      </c>
      <c r="U695" s="280" t="s">
        <v>240</v>
      </c>
      <c r="V695" s="280" t="s">
        <v>240</v>
      </c>
      <c r="W695" s="280" t="s">
        <v>240</v>
      </c>
      <c r="X695" s="280" t="s">
        <v>240</v>
      </c>
      <c r="Y695" s="280" t="s">
        <v>240</v>
      </c>
      <c r="Z695" s="280" t="s">
        <v>240</v>
      </c>
      <c r="AA695" s="280" t="s">
        <v>2044</v>
      </c>
      <c r="AB695" s="280" t="s">
        <v>2044</v>
      </c>
      <c r="AC695" s="280" t="s">
        <v>2044</v>
      </c>
      <c r="AD695" s="280" t="s">
        <v>240</v>
      </c>
      <c r="AE695" s="280" t="str">
        <f>IFERROR(VLOOKUP(A695,ورقة4!A$1:AZ$2000,51,0),"")</f>
        <v>م</v>
      </c>
      <c r="AF695" s="280" t="s">
        <v>2044</v>
      </c>
      <c r="AG695" s="280" t="s">
        <v>261</v>
      </c>
      <c r="AH695" s="280" t="s">
        <v>5190</v>
      </c>
      <c r="AI695" s="280" t="s">
        <v>240</v>
      </c>
      <c r="AJ695" s="279">
        <v>707033</v>
      </c>
      <c r="AP695" s="223"/>
      <c r="AQ695" s="224"/>
      <c r="AR695" s="224"/>
      <c r="AS695" s="224"/>
      <c r="AT695" s="224"/>
      <c r="AU695" s="225"/>
      <c r="AV695" s="224"/>
      <c r="AW695" s="224"/>
      <c r="AX695" s="224"/>
      <c r="AY695" s="224"/>
      <c r="AZ695" s="226"/>
      <c r="BA695" s="224"/>
      <c r="BB695" s="219"/>
      <c r="BC695" s="219"/>
      <c r="BD695" s="224"/>
      <c r="BE695" s="224"/>
      <c r="BF695" s="227"/>
      <c r="BG695" s="223"/>
      <c r="BH695" s="224"/>
      <c r="BI695" s="224"/>
      <c r="BJ695" s="224"/>
      <c r="BK695" s="224"/>
      <c r="BL695" s="223"/>
      <c r="BM695" s="224"/>
      <c r="BN695" s="223"/>
      <c r="BO695" s="223"/>
      <c r="BP695" s="223"/>
      <c r="BQ695" s="223"/>
      <c r="BR695" s="223"/>
      <c r="BS695" s="224"/>
      <c r="BT695" s="219"/>
      <c r="BU695" s="229"/>
      <c r="BV695" s="219"/>
      <c r="BW695" s="219"/>
      <c r="BX695" s="224"/>
      <c r="BY695" s="224"/>
      <c r="BZ695" s="230"/>
      <c r="CA695" s="229"/>
      <c r="CB695" s="230"/>
      <c r="CC695" s="230"/>
      <c r="CD695" s="230"/>
    </row>
    <row r="696" spans="1:82" ht="15" x14ac:dyDescent="0.25">
      <c r="A696" s="279">
        <v>707034</v>
      </c>
      <c r="B696" s="280" t="s">
        <v>361</v>
      </c>
      <c r="C696" s="280" t="s">
        <v>284</v>
      </c>
      <c r="D696" s="280" t="s">
        <v>1768</v>
      </c>
      <c r="E696" s="280" t="s">
        <v>240</v>
      </c>
      <c r="F696" s="282"/>
      <c r="G696" s="280" t="s">
        <v>240</v>
      </c>
      <c r="H696" s="280" t="s">
        <v>240</v>
      </c>
      <c r="I696" s="280" t="s">
        <v>261</v>
      </c>
      <c r="J696" s="280" t="s">
        <v>240</v>
      </c>
      <c r="K696" s="282"/>
      <c r="L696" s="280" t="s">
        <v>240</v>
      </c>
      <c r="M696" s="280" t="s">
        <v>240</v>
      </c>
      <c r="N696" s="280" t="s">
        <v>240</v>
      </c>
      <c r="O696" s="280" t="str">
        <f>IFERROR(VLOOKUP(A696,'[1]معالجة التسجيل'!A$2:CW$514,101,0),"")</f>
        <v/>
      </c>
      <c r="P696" s="280"/>
      <c r="Q696" s="282">
        <v>0</v>
      </c>
      <c r="R696" s="282"/>
      <c r="S696" s="280" t="s">
        <v>240</v>
      </c>
      <c r="T696" s="280" t="s">
        <v>240</v>
      </c>
      <c r="U696" s="280" t="s">
        <v>240</v>
      </c>
      <c r="V696" s="280" t="s">
        <v>240</v>
      </c>
      <c r="W696" s="280" t="s">
        <v>240</v>
      </c>
      <c r="X696" s="280" t="s">
        <v>240</v>
      </c>
      <c r="Y696" s="280" t="s">
        <v>240</v>
      </c>
      <c r="Z696" s="280" t="s">
        <v>240</v>
      </c>
      <c r="AA696" s="280" t="s">
        <v>2044</v>
      </c>
      <c r="AB696" s="280" t="s">
        <v>2044</v>
      </c>
      <c r="AC696" s="280" t="s">
        <v>2044</v>
      </c>
      <c r="AD696" s="280" t="s">
        <v>240</v>
      </c>
      <c r="AE696" s="280" t="str">
        <f>IFERROR(VLOOKUP(A696,ورقة4!A$1:AZ$2000,51,0),"")</f>
        <v>م</v>
      </c>
      <c r="AF696" s="280" t="s">
        <v>2044</v>
      </c>
      <c r="AG696" s="280" t="s">
        <v>261</v>
      </c>
      <c r="AH696" s="280" t="s">
        <v>5190</v>
      </c>
      <c r="AI696" s="280" t="s">
        <v>240</v>
      </c>
      <c r="AJ696" s="279">
        <v>707034</v>
      </c>
      <c r="AP696" s="223"/>
      <c r="AQ696" s="224"/>
      <c r="AR696" s="224"/>
      <c r="AS696" s="224"/>
      <c r="AT696" s="224"/>
      <c r="AU696" s="232"/>
      <c r="AV696" s="224"/>
      <c r="AW696" s="224"/>
      <c r="AX696" s="224"/>
      <c r="AY696" s="224"/>
      <c r="AZ696" s="232"/>
      <c r="BA696" s="224"/>
      <c r="BB696" s="224"/>
      <c r="BC696" s="224"/>
      <c r="BD696" s="224"/>
      <c r="BE696" s="224"/>
      <c r="BF696" s="227"/>
      <c r="BG696" s="224"/>
      <c r="BH696" s="224"/>
      <c r="BI696" s="224"/>
      <c r="BJ696" s="224"/>
      <c r="BK696" s="224"/>
      <c r="BL696" s="224"/>
      <c r="BM696" s="224"/>
      <c r="BN696" s="224"/>
      <c r="BO696" s="224"/>
      <c r="BP696" s="224"/>
      <c r="BQ696" s="224"/>
      <c r="BR696" s="224"/>
      <c r="BS696" s="228"/>
      <c r="BT696" s="224"/>
      <c r="BU696" s="229"/>
      <c r="BV696" s="223"/>
      <c r="BW696" s="224"/>
      <c r="BX696" s="224"/>
      <c r="BY696" s="224"/>
      <c r="BZ696"/>
      <c r="CA696" s="229"/>
      <c r="CB696"/>
      <c r="CC696"/>
      <c r="CD696"/>
    </row>
    <row r="697" spans="1:82" ht="60" x14ac:dyDescent="0.25">
      <c r="A697" s="279">
        <v>707035</v>
      </c>
      <c r="B697" s="280" t="s">
        <v>564</v>
      </c>
      <c r="C697" s="280" t="s">
        <v>76</v>
      </c>
      <c r="D697" s="280" t="s">
        <v>1673</v>
      </c>
      <c r="E697" s="280" t="s">
        <v>183</v>
      </c>
      <c r="F697" s="289">
        <v>33825</v>
      </c>
      <c r="G697" s="280" t="s">
        <v>1326</v>
      </c>
      <c r="H697" s="280" t="s">
        <v>1290</v>
      </c>
      <c r="I697" s="280" t="s">
        <v>262</v>
      </c>
      <c r="J697" s="280" t="s">
        <v>216</v>
      </c>
      <c r="K697" s="290">
        <v>2013</v>
      </c>
      <c r="L697" s="280" t="s">
        <v>213</v>
      </c>
      <c r="M697" s="280" t="s">
        <v>240</v>
      </c>
      <c r="N697" s="280" t="s">
        <v>240</v>
      </c>
      <c r="O697" s="280"/>
      <c r="P697" s="280"/>
      <c r="Q697" s="282">
        <v>0</v>
      </c>
      <c r="R697" s="282"/>
      <c r="S697" s="280" t="s">
        <v>4159</v>
      </c>
      <c r="T697" s="280" t="s">
        <v>4160</v>
      </c>
      <c r="U697" s="280" t="s">
        <v>4161</v>
      </c>
      <c r="V697" s="280" t="s">
        <v>2531</v>
      </c>
      <c r="W697" s="280" t="s">
        <v>240</v>
      </c>
      <c r="X697" s="280" t="s">
        <v>240</v>
      </c>
      <c r="Y697" s="280" t="s">
        <v>240</v>
      </c>
      <c r="Z697" s="280" t="s">
        <v>240</v>
      </c>
      <c r="AA697" s="280" t="s">
        <v>240</v>
      </c>
      <c r="AB697" s="280" t="s">
        <v>240</v>
      </c>
      <c r="AC697" s="280" t="s">
        <v>240</v>
      </c>
      <c r="AD697" s="280" t="s">
        <v>240</v>
      </c>
      <c r="AE697" s="280"/>
      <c r="AF697" s="280" t="s">
        <v>240</v>
      </c>
      <c r="AG697" s="280" t="s">
        <v>262</v>
      </c>
      <c r="AH697" s="280" t="s">
        <v>240</v>
      </c>
      <c r="AI697" s="280" t="s">
        <v>240</v>
      </c>
      <c r="AJ697" s="279">
        <v>707035</v>
      </c>
      <c r="AP697" s="223"/>
      <c r="AQ697" s="224"/>
      <c r="AR697" s="224"/>
      <c r="AS697" s="224"/>
      <c r="AT697" s="224"/>
      <c r="AU697" s="231"/>
      <c r="AV697" s="224"/>
      <c r="AW697" s="224"/>
      <c r="AX697" s="224"/>
      <c r="AY697" s="224"/>
      <c r="AZ697" s="223"/>
      <c r="BA697" s="224"/>
      <c r="BB697" s="219"/>
      <c r="BC697" s="219"/>
      <c r="BD697" s="224"/>
      <c r="BE697" s="224"/>
      <c r="BF697" s="227"/>
      <c r="BG697" s="223"/>
      <c r="BH697" s="224"/>
      <c r="BI697" s="224"/>
      <c r="BJ697" s="224"/>
      <c r="BK697" s="224"/>
      <c r="BL697" s="223"/>
      <c r="BM697" s="224"/>
      <c r="BN697" s="223"/>
      <c r="BO697" s="223"/>
      <c r="BP697" s="223"/>
      <c r="BQ697" s="223"/>
      <c r="BR697" s="223"/>
      <c r="BS697" s="224"/>
      <c r="BT697" s="219"/>
      <c r="BU697" s="229"/>
      <c r="BV697" s="219"/>
      <c r="BW697" s="219"/>
      <c r="BX697" s="224"/>
      <c r="BY697" s="224"/>
      <c r="BZ697" s="230"/>
      <c r="CA697" s="229"/>
      <c r="CB697" s="230"/>
      <c r="CC697" s="230"/>
      <c r="CD697" s="230"/>
    </row>
    <row r="698" spans="1:82" ht="30" x14ac:dyDescent="0.25">
      <c r="A698" s="279">
        <v>707036</v>
      </c>
      <c r="B698" s="280" t="s">
        <v>1248</v>
      </c>
      <c r="C698" s="280" t="s">
        <v>65</v>
      </c>
      <c r="D698" s="280" t="s">
        <v>1412</v>
      </c>
      <c r="E698" s="280" t="s">
        <v>183</v>
      </c>
      <c r="F698" s="281">
        <v>31476</v>
      </c>
      <c r="G698" s="280" t="s">
        <v>213</v>
      </c>
      <c r="H698" s="280" t="s">
        <v>1290</v>
      </c>
      <c r="I698" s="280" t="s">
        <v>261</v>
      </c>
      <c r="J698" s="280" t="s">
        <v>214</v>
      </c>
      <c r="K698" s="279">
        <v>2005</v>
      </c>
      <c r="L698" s="280" t="s">
        <v>213</v>
      </c>
      <c r="M698" s="280" t="s">
        <v>240</v>
      </c>
      <c r="N698" s="280" t="s">
        <v>240</v>
      </c>
      <c r="O698" s="280" t="str">
        <f>IFERROR(VLOOKUP(A698,'[1]معالجة التسجيل'!A$2:CW$514,101,0),"")</f>
        <v/>
      </c>
      <c r="P698" s="280"/>
      <c r="Q698" s="282">
        <v>0</v>
      </c>
      <c r="R698" s="282"/>
      <c r="S698" s="280" t="s">
        <v>240</v>
      </c>
      <c r="T698" s="280" t="s">
        <v>240</v>
      </c>
      <c r="U698" s="280" t="s">
        <v>240</v>
      </c>
      <c r="V698" s="280" t="s">
        <v>240</v>
      </c>
      <c r="W698" s="280" t="s">
        <v>240</v>
      </c>
      <c r="X698" s="280" t="s">
        <v>240</v>
      </c>
      <c r="Y698" s="280" t="s">
        <v>240</v>
      </c>
      <c r="Z698" s="280" t="s">
        <v>240</v>
      </c>
      <c r="AA698" s="280" t="s">
        <v>240</v>
      </c>
      <c r="AB698" s="280" t="s">
        <v>240</v>
      </c>
      <c r="AC698" s="280" t="s">
        <v>2044</v>
      </c>
      <c r="AD698" s="280" t="s">
        <v>240</v>
      </c>
      <c r="AE698" s="280" t="str">
        <f>IFERROR(VLOOKUP(A698,ورقة4!A$1:AZ$2000,51,0),"")</f>
        <v>م</v>
      </c>
      <c r="AF698" s="280" t="s">
        <v>2044</v>
      </c>
      <c r="AG698" s="280" t="s">
        <v>261</v>
      </c>
      <c r="AH698" s="280" t="s">
        <v>240</v>
      </c>
      <c r="AI698" s="280" t="s">
        <v>240</v>
      </c>
      <c r="AJ698" s="279">
        <v>707036</v>
      </c>
      <c r="AP698" s="223"/>
      <c r="AQ698" s="224"/>
      <c r="AR698" s="224"/>
      <c r="AS698" s="224"/>
      <c r="AT698" s="224"/>
      <c r="AU698" s="227"/>
      <c r="AV698" s="224"/>
      <c r="AW698" s="224"/>
      <c r="AX698" s="224"/>
      <c r="AY698" s="224"/>
      <c r="AZ698" s="227"/>
      <c r="BA698" s="224"/>
      <c r="BB698" s="224"/>
      <c r="BC698" s="224"/>
      <c r="BD698" s="224"/>
      <c r="BE698" s="224"/>
      <c r="BF698" s="227"/>
      <c r="BG698" s="224"/>
      <c r="BH698" s="224"/>
      <c r="BI698" s="224"/>
      <c r="BJ698" s="224"/>
      <c r="BK698" s="224"/>
      <c r="BL698" s="224"/>
      <c r="BM698" s="224"/>
      <c r="BN698" s="224"/>
      <c r="BO698" s="224"/>
      <c r="BP698" s="224"/>
      <c r="BQ698" s="224"/>
      <c r="BR698" s="224"/>
      <c r="BS698" s="228"/>
      <c r="BT698" s="224"/>
      <c r="BU698" s="229"/>
      <c r="BV698" s="223"/>
      <c r="BW698" s="224"/>
      <c r="BX698" s="224"/>
      <c r="BY698" s="224"/>
      <c r="BZ698"/>
      <c r="CA698" s="229"/>
      <c r="CB698"/>
      <c r="CC698"/>
      <c r="CD698"/>
    </row>
    <row r="699" spans="1:82" ht="30" x14ac:dyDescent="0.25">
      <c r="A699" s="279">
        <v>707037</v>
      </c>
      <c r="B699" s="280" t="s">
        <v>636</v>
      </c>
      <c r="C699" s="280" t="s">
        <v>321</v>
      </c>
      <c r="D699" s="280" t="s">
        <v>1607</v>
      </c>
      <c r="E699" s="280" t="s">
        <v>183</v>
      </c>
      <c r="F699" s="281">
        <v>31413</v>
      </c>
      <c r="G699" s="280" t="s">
        <v>1682</v>
      </c>
      <c r="H699" s="280" t="s">
        <v>1290</v>
      </c>
      <c r="I699" s="280" t="s">
        <v>261</v>
      </c>
      <c r="J699" s="280" t="s">
        <v>216</v>
      </c>
      <c r="K699" s="279">
        <v>2005</v>
      </c>
      <c r="L699" s="280" t="s">
        <v>224</v>
      </c>
      <c r="M699" s="280" t="s">
        <v>240</v>
      </c>
      <c r="N699" s="280" t="s">
        <v>240</v>
      </c>
      <c r="O699" s="280" t="str">
        <f>IFERROR(VLOOKUP(A699,'[1]معالجة التسجيل'!A$2:CW$514,101,0),"")</f>
        <v/>
      </c>
      <c r="P699" s="280"/>
      <c r="Q699" s="282">
        <v>0</v>
      </c>
      <c r="R699" s="288"/>
      <c r="S699" s="280" t="s">
        <v>2813</v>
      </c>
      <c r="T699" s="280" t="s">
        <v>2814</v>
      </c>
      <c r="U699" s="280" t="s">
        <v>2815</v>
      </c>
      <c r="V699" s="280" t="s">
        <v>2533</v>
      </c>
      <c r="W699" s="280" t="s">
        <v>240</v>
      </c>
      <c r="X699" s="280" t="s">
        <v>240</v>
      </c>
      <c r="Y699" s="280" t="s">
        <v>240</v>
      </c>
      <c r="Z699" s="280" t="s">
        <v>240</v>
      </c>
      <c r="AA699" s="280" t="s">
        <v>240</v>
      </c>
      <c r="AB699" s="280" t="s">
        <v>240</v>
      </c>
      <c r="AC699" s="280" t="s">
        <v>240</v>
      </c>
      <c r="AD699" s="280" t="s">
        <v>240</v>
      </c>
      <c r="AE699" s="280" t="str">
        <f>IFERROR(VLOOKUP(A699,ورقة4!A$1:AZ$2000,51,0),"")</f>
        <v>م</v>
      </c>
      <c r="AF699" s="280" t="s">
        <v>2044</v>
      </c>
      <c r="AG699" s="280" t="s">
        <v>261</v>
      </c>
      <c r="AH699" s="280" t="s">
        <v>5190</v>
      </c>
      <c r="AI699" s="280" t="s">
        <v>240</v>
      </c>
      <c r="AJ699" s="279">
        <v>707037</v>
      </c>
      <c r="AP699" s="223"/>
      <c r="AQ699" s="224"/>
      <c r="AR699" s="224"/>
      <c r="AS699" s="224"/>
      <c r="AT699" s="224"/>
      <c r="AU699" s="232"/>
      <c r="AV699" s="224"/>
      <c r="AW699" s="224"/>
      <c r="AX699" s="224"/>
      <c r="AY699" s="224"/>
      <c r="AZ699" s="232"/>
      <c r="BA699" s="224"/>
      <c r="BB699" s="224"/>
      <c r="BC699" s="224"/>
      <c r="BD699" s="224"/>
      <c r="BE699" s="224"/>
      <c r="BF699" s="227"/>
      <c r="BG699" s="224"/>
      <c r="BH699" s="224"/>
      <c r="BI699" s="224"/>
      <c r="BJ699" s="224"/>
      <c r="BK699" s="224"/>
      <c r="BL699" s="224"/>
      <c r="BM699" s="224"/>
      <c r="BN699" s="224"/>
      <c r="BO699" s="224"/>
      <c r="BP699" s="224"/>
      <c r="BQ699" s="224"/>
      <c r="BR699" s="224"/>
      <c r="BS699" s="228"/>
      <c r="BT699" s="224"/>
      <c r="BU699" s="229"/>
      <c r="BV699" s="223"/>
      <c r="BW699" s="224"/>
      <c r="BX699" s="224"/>
      <c r="BY699" s="224"/>
      <c r="BZ699"/>
      <c r="CA699" s="229"/>
      <c r="CB699"/>
      <c r="CC699"/>
      <c r="CD699"/>
    </row>
    <row r="700" spans="1:82" ht="15" x14ac:dyDescent="0.25">
      <c r="A700" s="279">
        <v>707038</v>
      </c>
      <c r="B700" s="280" t="s">
        <v>154</v>
      </c>
      <c r="C700" s="280" t="s">
        <v>303</v>
      </c>
      <c r="D700" s="280" t="s">
        <v>1928</v>
      </c>
      <c r="E700" s="280" t="s">
        <v>240</v>
      </c>
      <c r="F700" s="288"/>
      <c r="G700" s="280" t="s">
        <v>240</v>
      </c>
      <c r="H700" s="280" t="s">
        <v>240</v>
      </c>
      <c r="I700" s="280" t="s">
        <v>261</v>
      </c>
      <c r="J700" s="280" t="s">
        <v>240</v>
      </c>
      <c r="K700" s="288"/>
      <c r="L700" s="280" t="s">
        <v>240</v>
      </c>
      <c r="M700" s="280" t="s">
        <v>240</v>
      </c>
      <c r="N700" s="280" t="s">
        <v>240</v>
      </c>
      <c r="O700" s="280" t="str">
        <f>IFERROR(VLOOKUP(A700,'[1]معالجة التسجيل'!A$2:CW$514,101,0),"")</f>
        <v/>
      </c>
      <c r="P700" s="280"/>
      <c r="Q700" s="282">
        <v>0</v>
      </c>
      <c r="R700" s="282"/>
      <c r="S700" s="280" t="s">
        <v>240</v>
      </c>
      <c r="T700" s="280" t="s">
        <v>240</v>
      </c>
      <c r="U700" s="280" t="s">
        <v>240</v>
      </c>
      <c r="V700" s="280" t="s">
        <v>240</v>
      </c>
      <c r="W700" s="280" t="s">
        <v>240</v>
      </c>
      <c r="X700" s="280" t="s">
        <v>240</v>
      </c>
      <c r="Y700" s="280" t="s">
        <v>240</v>
      </c>
      <c r="Z700" s="280" t="s">
        <v>240</v>
      </c>
      <c r="AA700" s="280" t="s">
        <v>2044</v>
      </c>
      <c r="AB700" s="280" t="s">
        <v>2044</v>
      </c>
      <c r="AC700" s="280" t="s">
        <v>2044</v>
      </c>
      <c r="AD700" s="280" t="s">
        <v>240</v>
      </c>
      <c r="AE700" s="280" t="str">
        <f>IFERROR(VLOOKUP(A700,ورقة4!A$1:AZ$2000,51,0),"")</f>
        <v>م</v>
      </c>
      <c r="AF700" s="280" t="s">
        <v>2044</v>
      </c>
      <c r="AG700" s="280" t="s">
        <v>261</v>
      </c>
      <c r="AH700" s="280" t="s">
        <v>5190</v>
      </c>
      <c r="AI700" s="280" t="s">
        <v>240</v>
      </c>
      <c r="AJ700" s="279">
        <v>707038</v>
      </c>
      <c r="AP700" s="223"/>
      <c r="AQ700" s="224"/>
      <c r="AR700" s="224"/>
      <c r="AS700" s="224"/>
      <c r="AT700" s="224"/>
      <c r="AU700" s="227"/>
      <c r="AV700" s="224"/>
      <c r="AW700" s="224"/>
      <c r="AX700" s="224"/>
      <c r="AY700" s="224"/>
      <c r="AZ700" s="227"/>
      <c r="BA700" s="224"/>
      <c r="BB700" s="224"/>
      <c r="BC700" s="224"/>
      <c r="BD700" s="224"/>
      <c r="BE700" s="224"/>
      <c r="BF700" s="227"/>
      <c r="BG700" s="224"/>
      <c r="BH700" s="224"/>
      <c r="BI700" s="224"/>
      <c r="BJ700" s="224"/>
      <c r="BK700" s="224"/>
      <c r="BL700" s="224"/>
      <c r="BM700" s="224"/>
      <c r="BN700" s="224"/>
      <c r="BO700" s="224"/>
      <c r="BP700" s="224"/>
      <c r="BQ700" s="224"/>
      <c r="BR700" s="224"/>
      <c r="BS700" s="228"/>
      <c r="BT700" s="224"/>
      <c r="BU700" s="229"/>
      <c r="BV700" s="223"/>
      <c r="BW700" s="224"/>
      <c r="BX700" s="224"/>
      <c r="BY700" s="224"/>
      <c r="BZ700"/>
      <c r="CA700" s="229"/>
      <c r="CB700"/>
      <c r="CC700"/>
      <c r="CD700"/>
    </row>
    <row r="701" spans="1:82" ht="30" x14ac:dyDescent="0.25">
      <c r="A701" s="279">
        <v>707039</v>
      </c>
      <c r="B701" s="280" t="s">
        <v>1249</v>
      </c>
      <c r="C701" s="280" t="s">
        <v>156</v>
      </c>
      <c r="D701" s="280" t="s">
        <v>160</v>
      </c>
      <c r="E701" s="280" t="s">
        <v>240</v>
      </c>
      <c r="F701" s="282"/>
      <c r="G701" s="280" t="s">
        <v>240</v>
      </c>
      <c r="H701" s="280" t="s">
        <v>240</v>
      </c>
      <c r="I701" s="280" t="s">
        <v>261</v>
      </c>
      <c r="J701" s="280" t="s">
        <v>240</v>
      </c>
      <c r="K701" s="282"/>
      <c r="L701" s="280" t="s">
        <v>240</v>
      </c>
      <c r="M701" s="280" t="s">
        <v>240</v>
      </c>
      <c r="N701" s="280" t="s">
        <v>240</v>
      </c>
      <c r="O701" s="280" t="str">
        <f>IFERROR(VLOOKUP(A701,'[1]معالجة التسجيل'!A$2:CW$514,101,0),"")</f>
        <v/>
      </c>
      <c r="P701" s="280"/>
      <c r="Q701" s="282">
        <v>0</v>
      </c>
      <c r="R701" s="282"/>
      <c r="S701" s="280" t="s">
        <v>240</v>
      </c>
      <c r="T701" s="280" t="s">
        <v>240</v>
      </c>
      <c r="U701" s="280" t="s">
        <v>240</v>
      </c>
      <c r="V701" s="280" t="s">
        <v>240</v>
      </c>
      <c r="W701" s="280" t="s">
        <v>240</v>
      </c>
      <c r="X701" s="280" t="s">
        <v>240</v>
      </c>
      <c r="Y701" s="280" t="s">
        <v>240</v>
      </c>
      <c r="Z701" s="280" t="s">
        <v>240</v>
      </c>
      <c r="AA701" s="280" t="s">
        <v>240</v>
      </c>
      <c r="AB701" s="280" t="s">
        <v>240</v>
      </c>
      <c r="AC701" s="280" t="s">
        <v>240</v>
      </c>
      <c r="AD701" s="280" t="s">
        <v>240</v>
      </c>
      <c r="AE701" s="280" t="str">
        <f>IFERROR(VLOOKUP(A701,ورقة4!A$1:AZ$2000,51,0),"")</f>
        <v>م</v>
      </c>
      <c r="AF701" s="280" t="s">
        <v>2044</v>
      </c>
      <c r="AG701" s="280" t="s">
        <v>261</v>
      </c>
      <c r="AH701" s="280" t="s">
        <v>5190</v>
      </c>
      <c r="AI701" s="280" t="s">
        <v>240</v>
      </c>
      <c r="AJ701" s="279">
        <v>707039</v>
      </c>
      <c r="AP701" s="223"/>
      <c r="AQ701" s="224"/>
      <c r="AR701" s="224"/>
      <c r="AS701" s="224"/>
      <c r="AT701" s="224"/>
      <c r="AU701" s="227"/>
      <c r="AV701" s="224"/>
      <c r="AW701" s="224"/>
      <c r="AX701" s="224"/>
      <c r="AY701" s="224"/>
      <c r="AZ701" s="227"/>
      <c r="BA701" s="224"/>
      <c r="BB701" s="224"/>
      <c r="BC701" s="224"/>
      <c r="BD701" s="224"/>
      <c r="BE701" s="224"/>
      <c r="BF701" s="227"/>
      <c r="BG701" s="224"/>
      <c r="BH701" s="224"/>
      <c r="BI701" s="224"/>
      <c r="BJ701" s="224"/>
      <c r="BK701" s="224"/>
      <c r="BL701" s="224"/>
      <c r="BM701" s="224"/>
      <c r="BN701" s="224"/>
      <c r="BO701" s="224"/>
      <c r="BP701" s="224"/>
      <c r="BQ701" s="224"/>
      <c r="BR701" s="224"/>
      <c r="BS701" s="228"/>
      <c r="BT701" s="224"/>
      <c r="BU701" s="229"/>
      <c r="BV701" s="223"/>
      <c r="BW701" s="224"/>
      <c r="BX701" s="224"/>
      <c r="BY701" s="224"/>
      <c r="BZ701"/>
      <c r="CA701" s="229"/>
      <c r="CB701"/>
      <c r="CC701"/>
      <c r="CD701"/>
    </row>
    <row r="702" spans="1:82" ht="30" x14ac:dyDescent="0.25">
      <c r="A702" s="279">
        <v>707040</v>
      </c>
      <c r="B702" s="280" t="s">
        <v>620</v>
      </c>
      <c r="C702" s="280" t="s">
        <v>100</v>
      </c>
      <c r="D702" s="280" t="s">
        <v>1389</v>
      </c>
      <c r="E702" s="280" t="s">
        <v>240</v>
      </c>
      <c r="F702" s="282"/>
      <c r="G702" s="280" t="s">
        <v>240</v>
      </c>
      <c r="H702" s="280" t="s">
        <v>240</v>
      </c>
      <c r="I702" s="280" t="s">
        <v>261</v>
      </c>
      <c r="J702" s="280" t="s">
        <v>240</v>
      </c>
      <c r="K702" s="282"/>
      <c r="L702" s="280" t="s">
        <v>240</v>
      </c>
      <c r="M702" s="280" t="s">
        <v>240</v>
      </c>
      <c r="N702" s="280" t="s">
        <v>240</v>
      </c>
      <c r="O702" s="280" t="str">
        <f>IFERROR(VLOOKUP(A702,'[1]معالجة التسجيل'!A$2:CW$514,101,0),"")</f>
        <v/>
      </c>
      <c r="P702" s="280"/>
      <c r="Q702" s="282">
        <v>0</v>
      </c>
      <c r="R702" s="282"/>
      <c r="S702" s="280" t="s">
        <v>240</v>
      </c>
      <c r="T702" s="280" t="s">
        <v>240</v>
      </c>
      <c r="U702" s="280" t="s">
        <v>240</v>
      </c>
      <c r="V702" s="280" t="s">
        <v>240</v>
      </c>
      <c r="W702" s="280" t="s">
        <v>240</v>
      </c>
      <c r="X702" s="280" t="s">
        <v>240</v>
      </c>
      <c r="Y702" s="280" t="s">
        <v>240</v>
      </c>
      <c r="Z702" s="280" t="s">
        <v>240</v>
      </c>
      <c r="AA702" s="280" t="s">
        <v>2044</v>
      </c>
      <c r="AB702" s="280" t="s">
        <v>2044</v>
      </c>
      <c r="AC702" s="280" t="s">
        <v>2044</v>
      </c>
      <c r="AD702" s="280" t="s">
        <v>240</v>
      </c>
      <c r="AE702" s="280" t="str">
        <f>IFERROR(VLOOKUP(A702,ورقة4!A$1:AZ$2000,51,0),"")</f>
        <v>م</v>
      </c>
      <c r="AF702" s="280" t="s">
        <v>2044</v>
      </c>
      <c r="AG702" s="280" t="s">
        <v>261</v>
      </c>
      <c r="AH702" s="280" t="s">
        <v>5190</v>
      </c>
      <c r="AI702" s="280" t="s">
        <v>240</v>
      </c>
      <c r="AJ702" s="279">
        <v>707040</v>
      </c>
      <c r="AP702" s="223"/>
      <c r="AQ702" s="224"/>
      <c r="AR702" s="224"/>
      <c r="AS702" s="224"/>
      <c r="AT702" s="224"/>
      <c r="AU702" s="232"/>
      <c r="AV702" s="224"/>
      <c r="AW702" s="224"/>
      <c r="AX702" s="224"/>
      <c r="AY702" s="224"/>
      <c r="AZ702" s="232"/>
      <c r="BA702" s="224"/>
      <c r="BB702" s="224"/>
      <c r="BC702" s="224"/>
      <c r="BD702" s="224"/>
      <c r="BE702" s="224"/>
      <c r="BF702" s="227"/>
      <c r="BG702" s="224"/>
      <c r="BH702" s="224"/>
      <c r="BI702" s="224"/>
      <c r="BJ702" s="224"/>
      <c r="BK702" s="224"/>
      <c r="BL702" s="224"/>
      <c r="BM702" s="224"/>
      <c r="BN702" s="224"/>
      <c r="BO702" s="224"/>
      <c r="BP702" s="224"/>
      <c r="BQ702" s="224"/>
      <c r="BR702" s="224"/>
      <c r="BS702" s="228"/>
      <c r="BT702" s="224"/>
      <c r="BU702" s="229"/>
      <c r="BV702" s="223"/>
      <c r="BW702" s="224"/>
      <c r="BX702" s="224"/>
      <c r="BY702" s="224"/>
      <c r="BZ702"/>
      <c r="CA702" s="229"/>
      <c r="CB702"/>
      <c r="CC702"/>
      <c r="CD702"/>
    </row>
    <row r="703" spans="1:82" ht="45" x14ac:dyDescent="0.25">
      <c r="A703" s="279">
        <v>707041</v>
      </c>
      <c r="B703" s="280" t="s">
        <v>637</v>
      </c>
      <c r="C703" s="280" t="s">
        <v>387</v>
      </c>
      <c r="D703" s="280" t="s">
        <v>1418</v>
      </c>
      <c r="E703" s="280" t="s">
        <v>183</v>
      </c>
      <c r="F703" s="289">
        <v>32719</v>
      </c>
      <c r="G703" s="280" t="s">
        <v>213</v>
      </c>
      <c r="H703" s="280" t="s">
        <v>1290</v>
      </c>
      <c r="I703" s="280" t="s">
        <v>262</v>
      </c>
      <c r="J703" s="280" t="s">
        <v>216</v>
      </c>
      <c r="K703" s="290">
        <v>2007</v>
      </c>
      <c r="L703" s="280" t="s">
        <v>213</v>
      </c>
      <c r="M703" s="280" t="s">
        <v>240</v>
      </c>
      <c r="N703" s="280" t="s">
        <v>240</v>
      </c>
      <c r="O703" s="280"/>
      <c r="P703" s="280"/>
      <c r="Q703" s="282">
        <v>0</v>
      </c>
      <c r="R703" s="282"/>
      <c r="S703" s="280" t="s">
        <v>4162</v>
      </c>
      <c r="T703" s="280" t="s">
        <v>4163</v>
      </c>
      <c r="U703" s="280" t="s">
        <v>4164</v>
      </c>
      <c r="V703" s="280" t="s">
        <v>3514</v>
      </c>
      <c r="W703" s="280" t="s">
        <v>240</v>
      </c>
      <c r="X703" s="280" t="s">
        <v>240</v>
      </c>
      <c r="Y703" s="280" t="s">
        <v>240</v>
      </c>
      <c r="Z703" s="280" t="s">
        <v>240</v>
      </c>
      <c r="AA703" s="280" t="s">
        <v>240</v>
      </c>
      <c r="AB703" s="280" t="s">
        <v>240</v>
      </c>
      <c r="AC703" s="280" t="s">
        <v>240</v>
      </c>
      <c r="AD703" s="280" t="s">
        <v>240</v>
      </c>
      <c r="AE703" s="280"/>
      <c r="AF703" s="280" t="s">
        <v>240</v>
      </c>
      <c r="AG703" s="280" t="s">
        <v>262</v>
      </c>
      <c r="AH703" s="280" t="s">
        <v>240</v>
      </c>
      <c r="AI703" s="280" t="s">
        <v>240</v>
      </c>
      <c r="AJ703" s="279">
        <v>707041</v>
      </c>
      <c r="AP703" s="223"/>
      <c r="AQ703" s="224"/>
      <c r="AR703" s="224"/>
      <c r="AS703" s="224"/>
      <c r="AT703" s="224"/>
      <c r="AU703" s="227"/>
      <c r="AV703" s="224"/>
      <c r="AW703" s="224"/>
      <c r="AX703" s="224"/>
      <c r="AY703" s="224"/>
      <c r="AZ703" s="227"/>
      <c r="BA703" s="224"/>
      <c r="BB703" s="224"/>
      <c r="BC703" s="224"/>
      <c r="BD703" s="224"/>
      <c r="BE703" s="224"/>
      <c r="BF703" s="227"/>
      <c r="BG703" s="224"/>
      <c r="BH703" s="224"/>
      <c r="BI703" s="224"/>
      <c r="BJ703" s="224"/>
      <c r="BK703" s="224"/>
      <c r="BL703" s="224"/>
      <c r="BM703" s="224"/>
      <c r="BN703" s="224"/>
      <c r="BO703" s="224"/>
      <c r="BP703" s="224"/>
      <c r="BQ703" s="224"/>
      <c r="BR703" s="224"/>
      <c r="BS703" s="228"/>
      <c r="BT703" s="224"/>
      <c r="BU703" s="229"/>
      <c r="BV703" s="223"/>
      <c r="BW703" s="224"/>
      <c r="BX703" s="224"/>
      <c r="BY703" s="224"/>
      <c r="BZ703"/>
      <c r="CA703" s="229"/>
      <c r="CB703"/>
      <c r="CC703"/>
      <c r="CD703"/>
    </row>
    <row r="704" spans="1:82" ht="45" x14ac:dyDescent="0.25">
      <c r="A704" s="279">
        <v>707042</v>
      </c>
      <c r="B704" s="280" t="s">
        <v>621</v>
      </c>
      <c r="C704" s="280" t="s">
        <v>111</v>
      </c>
      <c r="D704" s="280" t="s">
        <v>1758</v>
      </c>
      <c r="E704" s="280" t="s">
        <v>183</v>
      </c>
      <c r="F704" s="281">
        <v>31476</v>
      </c>
      <c r="G704" s="280" t="s">
        <v>1434</v>
      </c>
      <c r="H704" s="280" t="s">
        <v>1290</v>
      </c>
      <c r="I704" s="280" t="s">
        <v>263</v>
      </c>
      <c r="J704" s="280" t="s">
        <v>216</v>
      </c>
      <c r="K704" s="279">
        <v>2004</v>
      </c>
      <c r="L704" s="280" t="s">
        <v>226</v>
      </c>
      <c r="M704" s="280" t="s">
        <v>240</v>
      </c>
      <c r="N704" s="280" t="s">
        <v>240</v>
      </c>
      <c r="O704" s="280"/>
      <c r="P704" s="280"/>
      <c r="Q704" s="282">
        <v>0</v>
      </c>
      <c r="R704" s="290">
        <v>0</v>
      </c>
      <c r="S704" s="280" t="s">
        <v>4165</v>
      </c>
      <c r="T704" s="280" t="s">
        <v>4166</v>
      </c>
      <c r="U704" s="280" t="s">
        <v>2881</v>
      </c>
      <c r="V704" s="280" t="s">
        <v>4167</v>
      </c>
      <c r="W704" s="280" t="s">
        <v>240</v>
      </c>
      <c r="X704" s="280" t="s">
        <v>240</v>
      </c>
      <c r="Y704" s="280" t="s">
        <v>240</v>
      </c>
      <c r="Z704" s="280" t="s">
        <v>240</v>
      </c>
      <c r="AA704" s="280" t="s">
        <v>240</v>
      </c>
      <c r="AB704" s="280" t="s">
        <v>240</v>
      </c>
      <c r="AC704" s="280" t="s">
        <v>240</v>
      </c>
      <c r="AD704" s="280" t="s">
        <v>240</v>
      </c>
      <c r="AE704" s="280"/>
      <c r="AF704" s="280" t="s">
        <v>240</v>
      </c>
      <c r="AG704" s="280" t="s">
        <v>239</v>
      </c>
      <c r="AH704" s="280" t="s">
        <v>240</v>
      </c>
      <c r="AI704" s="280" t="s">
        <v>5192</v>
      </c>
      <c r="AJ704" s="279">
        <v>707042</v>
      </c>
      <c r="AP704" s="223"/>
      <c r="AQ704" s="224"/>
      <c r="AR704" s="224"/>
      <c r="AS704" s="224"/>
      <c r="AT704" s="224"/>
      <c r="AU704" s="227"/>
      <c r="AV704" s="224"/>
      <c r="AW704" s="224"/>
      <c r="AX704" s="224"/>
      <c r="AY704" s="224"/>
      <c r="AZ704" s="227"/>
      <c r="BA704" s="224"/>
      <c r="BB704" s="224"/>
      <c r="BC704" s="224"/>
      <c r="BD704" s="224"/>
      <c r="BE704" s="224"/>
      <c r="BF704" s="227"/>
      <c r="BG704" s="224"/>
      <c r="BH704" s="224"/>
      <c r="BI704" s="224"/>
      <c r="BJ704" s="224"/>
      <c r="BK704" s="224"/>
      <c r="BL704" s="224"/>
      <c r="BM704" s="224"/>
      <c r="BN704" s="224"/>
      <c r="BO704" s="224"/>
      <c r="BP704" s="224"/>
      <c r="BQ704" s="224"/>
      <c r="BR704" s="224"/>
      <c r="BS704" s="228"/>
      <c r="BT704" s="224"/>
      <c r="BU704" s="229"/>
      <c r="BV704" s="223"/>
      <c r="BW704" s="224"/>
      <c r="BX704" s="224"/>
      <c r="BY704" s="224"/>
      <c r="BZ704"/>
      <c r="CA704" s="229"/>
      <c r="CB704"/>
      <c r="CC704"/>
      <c r="CD704"/>
    </row>
    <row r="705" spans="1:82" ht="30" x14ac:dyDescent="0.25">
      <c r="A705" s="279">
        <v>707043</v>
      </c>
      <c r="B705" s="280" t="s">
        <v>622</v>
      </c>
      <c r="C705" s="280" t="s">
        <v>318</v>
      </c>
      <c r="D705" s="280" t="s">
        <v>240</v>
      </c>
      <c r="E705" s="280" t="s">
        <v>240</v>
      </c>
      <c r="F705" s="288"/>
      <c r="G705" s="280" t="s">
        <v>240</v>
      </c>
      <c r="H705" s="280" t="s">
        <v>240</v>
      </c>
      <c r="I705" s="280" t="s">
        <v>261</v>
      </c>
      <c r="J705" s="280" t="s">
        <v>240</v>
      </c>
      <c r="K705" s="288"/>
      <c r="L705" s="280" t="s">
        <v>240</v>
      </c>
      <c r="M705" s="280" t="s">
        <v>240</v>
      </c>
      <c r="N705" s="280" t="s">
        <v>240</v>
      </c>
      <c r="O705" s="280" t="str">
        <f>IFERROR(VLOOKUP(A705,'[1]معالجة التسجيل'!A$2:CW$514,101,0),"")</f>
        <v/>
      </c>
      <c r="P705" s="280"/>
      <c r="Q705" s="282">
        <v>0</v>
      </c>
      <c r="R705" s="288"/>
      <c r="S705" s="280" t="s">
        <v>240</v>
      </c>
      <c r="T705" s="280" t="s">
        <v>240</v>
      </c>
      <c r="U705" s="280" t="s">
        <v>240</v>
      </c>
      <c r="V705" s="280" t="s">
        <v>240</v>
      </c>
      <c r="W705" s="280" t="s">
        <v>240</v>
      </c>
      <c r="X705" s="280" t="s">
        <v>240</v>
      </c>
      <c r="Y705" s="280" t="s">
        <v>240</v>
      </c>
      <c r="Z705" s="280" t="s">
        <v>240</v>
      </c>
      <c r="AA705" s="280" t="s">
        <v>240</v>
      </c>
      <c r="AB705" s="280" t="s">
        <v>240</v>
      </c>
      <c r="AC705" s="280" t="s">
        <v>240</v>
      </c>
      <c r="AD705" s="280" t="s">
        <v>240</v>
      </c>
      <c r="AE705" s="280" t="str">
        <f>IFERROR(VLOOKUP(A705,ورقة4!A$1:AZ$2000,51,0),"")</f>
        <v>م</v>
      </c>
      <c r="AF705" s="280" t="s">
        <v>240</v>
      </c>
      <c r="AG705" s="280" t="s">
        <v>261</v>
      </c>
      <c r="AH705" s="280" t="s">
        <v>240</v>
      </c>
      <c r="AI705" s="280" t="s">
        <v>240</v>
      </c>
      <c r="AJ705" s="279">
        <v>707043</v>
      </c>
      <c r="AP705" s="223"/>
      <c r="AQ705" s="224"/>
      <c r="AR705" s="224"/>
      <c r="AS705" s="224"/>
      <c r="AT705" s="224"/>
      <c r="AU705" s="227"/>
      <c r="AV705" s="224"/>
      <c r="AW705" s="224"/>
      <c r="AX705" s="224"/>
      <c r="AY705" s="224"/>
      <c r="AZ705" s="227"/>
      <c r="BA705" s="224"/>
      <c r="BB705" s="224"/>
      <c r="BC705" s="224"/>
      <c r="BD705" s="224"/>
      <c r="BE705" s="224"/>
      <c r="BF705" s="227"/>
      <c r="BG705" s="224"/>
      <c r="BH705" s="224"/>
      <c r="BI705" s="224"/>
      <c r="BJ705" s="224"/>
      <c r="BK705" s="224"/>
      <c r="BL705" s="224"/>
      <c r="BM705" s="224"/>
      <c r="BN705" s="224"/>
      <c r="BO705" s="224"/>
      <c r="BP705" s="224"/>
      <c r="BQ705" s="224"/>
      <c r="BR705" s="224"/>
      <c r="BS705" s="228"/>
      <c r="BT705" s="224"/>
      <c r="BU705" s="229"/>
      <c r="BV705" s="223"/>
      <c r="BW705" s="224"/>
      <c r="BX705" s="224"/>
      <c r="BY705" s="224"/>
      <c r="BZ705"/>
      <c r="CA705" s="229"/>
      <c r="CB705"/>
      <c r="CC705"/>
      <c r="CD705"/>
    </row>
    <row r="706" spans="1:82" ht="30" x14ac:dyDescent="0.25">
      <c r="A706" s="279">
        <v>707044</v>
      </c>
      <c r="B706" s="280" t="s">
        <v>643</v>
      </c>
      <c r="C706" s="280" t="s">
        <v>292</v>
      </c>
      <c r="D706" s="280" t="s">
        <v>1314</v>
      </c>
      <c r="E706" s="280" t="s">
        <v>183</v>
      </c>
      <c r="F706" s="281">
        <v>31962</v>
      </c>
      <c r="G706" s="280" t="s">
        <v>213</v>
      </c>
      <c r="H706" s="280" t="s">
        <v>1290</v>
      </c>
      <c r="I706" s="280" t="s">
        <v>261</v>
      </c>
      <c r="J706" s="280" t="s">
        <v>216</v>
      </c>
      <c r="K706" s="279">
        <v>2006</v>
      </c>
      <c r="L706" s="280" t="s">
        <v>228</v>
      </c>
      <c r="M706" s="280" t="s">
        <v>240</v>
      </c>
      <c r="N706" s="280" t="s">
        <v>240</v>
      </c>
      <c r="O706" s="280" t="str">
        <f>IFERROR(VLOOKUP(A706,'[1]معالجة التسجيل'!A$2:CW$514,101,0),"")</f>
        <v/>
      </c>
      <c r="P706" s="280"/>
      <c r="Q706" s="282">
        <v>0</v>
      </c>
      <c r="R706" s="288"/>
      <c r="S706" s="280" t="s">
        <v>2826</v>
      </c>
      <c r="T706" s="280" t="s">
        <v>2827</v>
      </c>
      <c r="U706" s="280" t="s">
        <v>2828</v>
      </c>
      <c r="V706" s="280" t="s">
        <v>2707</v>
      </c>
      <c r="W706" s="280" t="s">
        <v>240</v>
      </c>
      <c r="X706" s="280" t="s">
        <v>240</v>
      </c>
      <c r="Y706" s="280" t="s">
        <v>240</v>
      </c>
      <c r="Z706" s="280" t="s">
        <v>240</v>
      </c>
      <c r="AA706" s="280" t="s">
        <v>240</v>
      </c>
      <c r="AB706" s="280" t="s">
        <v>240</v>
      </c>
      <c r="AC706" s="280" t="s">
        <v>2044</v>
      </c>
      <c r="AD706" s="280" t="s">
        <v>240</v>
      </c>
      <c r="AE706" s="280" t="str">
        <f>IFERROR(VLOOKUP(A706,ورقة4!A$1:AZ$2000,51,0),"")</f>
        <v>م</v>
      </c>
      <c r="AF706" s="280" t="s">
        <v>2044</v>
      </c>
      <c r="AG706" s="280" t="s">
        <v>261</v>
      </c>
      <c r="AH706" s="280" t="s">
        <v>5190</v>
      </c>
      <c r="AI706" s="280" t="s">
        <v>240</v>
      </c>
      <c r="AJ706" s="279">
        <v>707044</v>
      </c>
      <c r="AP706" s="223"/>
      <c r="AQ706" s="224"/>
      <c r="AR706" s="224"/>
      <c r="AS706" s="224"/>
      <c r="AT706" s="224"/>
      <c r="AU706" s="232"/>
      <c r="AV706" s="224"/>
      <c r="AW706" s="224"/>
      <c r="AX706" s="224"/>
      <c r="AY706" s="224"/>
      <c r="AZ706" s="232"/>
      <c r="BA706" s="224"/>
      <c r="BB706" s="224"/>
      <c r="BC706" s="224"/>
      <c r="BD706" s="224"/>
      <c r="BE706" s="224"/>
      <c r="BF706" s="227"/>
      <c r="BG706" s="224"/>
      <c r="BH706" s="224"/>
      <c r="BI706" s="224"/>
      <c r="BJ706" s="224"/>
      <c r="BK706" s="224"/>
      <c r="BL706" s="224"/>
      <c r="BM706" s="224"/>
      <c r="BN706" s="224"/>
      <c r="BO706" s="224"/>
      <c r="BP706" s="224"/>
      <c r="BQ706" s="224"/>
      <c r="BR706" s="224"/>
      <c r="BS706" s="228"/>
      <c r="BT706" s="224"/>
      <c r="BU706" s="229"/>
      <c r="BV706" s="223"/>
      <c r="BW706" s="224"/>
      <c r="BX706" s="224"/>
      <c r="BY706" s="224"/>
      <c r="BZ706"/>
      <c r="CA706" s="229"/>
      <c r="CB706"/>
      <c r="CC706"/>
      <c r="CD706"/>
    </row>
    <row r="707" spans="1:82" ht="30" x14ac:dyDescent="0.25">
      <c r="A707" s="279">
        <v>707045</v>
      </c>
      <c r="B707" s="280" t="s">
        <v>859</v>
      </c>
      <c r="C707" s="280" t="s">
        <v>269</v>
      </c>
      <c r="D707" s="280" t="s">
        <v>240</v>
      </c>
      <c r="E707" s="280" t="s">
        <v>240</v>
      </c>
      <c r="F707" s="282"/>
      <c r="G707" s="280" t="s">
        <v>240</v>
      </c>
      <c r="H707" s="280" t="s">
        <v>240</v>
      </c>
      <c r="I707" s="280" t="s">
        <v>261</v>
      </c>
      <c r="J707" s="280" t="s">
        <v>240</v>
      </c>
      <c r="K707" s="282"/>
      <c r="L707" s="280" t="s">
        <v>240</v>
      </c>
      <c r="M707" s="280" t="s">
        <v>240</v>
      </c>
      <c r="N707" s="280" t="s">
        <v>240</v>
      </c>
      <c r="O707" s="280" t="str">
        <f>IFERROR(VLOOKUP(A707,'[1]معالجة التسجيل'!A$2:CW$514,101,0),"")</f>
        <v/>
      </c>
      <c r="P707" s="280"/>
      <c r="Q707" s="282">
        <v>0</v>
      </c>
      <c r="R707" s="282"/>
      <c r="S707" s="280" t="s">
        <v>240</v>
      </c>
      <c r="T707" s="280" t="s">
        <v>240</v>
      </c>
      <c r="U707" s="280" t="s">
        <v>240</v>
      </c>
      <c r="V707" s="280" t="s">
        <v>240</v>
      </c>
      <c r="W707" s="280" t="s">
        <v>240</v>
      </c>
      <c r="X707" s="280" t="s">
        <v>240</v>
      </c>
      <c r="Y707" s="280" t="s">
        <v>240</v>
      </c>
      <c r="Z707" s="280" t="s">
        <v>240</v>
      </c>
      <c r="AA707" s="280" t="s">
        <v>2044</v>
      </c>
      <c r="AB707" s="280" t="s">
        <v>2044</v>
      </c>
      <c r="AC707" s="280" t="s">
        <v>2044</v>
      </c>
      <c r="AD707" s="280" t="s">
        <v>240</v>
      </c>
      <c r="AE707" s="280" t="str">
        <f>IFERROR(VLOOKUP(A707,ورقة4!A$1:AZ$2000,51,0),"")</f>
        <v>م</v>
      </c>
      <c r="AF707" s="280" t="s">
        <v>2044</v>
      </c>
      <c r="AG707" s="280" t="s">
        <v>261</v>
      </c>
      <c r="AH707" s="280" t="s">
        <v>5190</v>
      </c>
      <c r="AI707" s="280" t="s">
        <v>240</v>
      </c>
      <c r="AJ707" s="279">
        <v>707045</v>
      </c>
      <c r="AP707" s="223"/>
      <c r="AQ707" s="224"/>
      <c r="AR707" s="224"/>
      <c r="AS707" s="224"/>
      <c r="AT707" s="224"/>
      <c r="AU707" s="232"/>
      <c r="AV707" s="224"/>
      <c r="AW707" s="224"/>
      <c r="AX707" s="224"/>
      <c r="AY707" s="224"/>
      <c r="AZ707" s="232"/>
      <c r="BA707" s="224"/>
      <c r="BB707" s="224"/>
      <c r="BC707" s="224"/>
      <c r="BD707" s="224"/>
      <c r="BE707" s="224"/>
      <c r="BF707" s="227"/>
      <c r="BG707" s="224"/>
      <c r="BH707" s="224"/>
      <c r="BI707" s="224"/>
      <c r="BJ707" s="224"/>
      <c r="BK707" s="224"/>
      <c r="BL707" s="224"/>
      <c r="BM707" s="224"/>
      <c r="BN707" s="224"/>
      <c r="BO707" s="224"/>
      <c r="BP707" s="224"/>
      <c r="BQ707" s="224"/>
      <c r="BR707" s="224"/>
      <c r="BS707" s="228"/>
      <c r="BT707" s="224"/>
      <c r="BU707" s="229"/>
      <c r="BV707" s="223"/>
      <c r="BW707" s="224"/>
      <c r="BX707" s="224"/>
      <c r="BY707" s="224"/>
      <c r="BZ707"/>
      <c r="CA707" s="229"/>
      <c r="CB707"/>
      <c r="CC707"/>
      <c r="CD707"/>
    </row>
    <row r="708" spans="1:82" ht="15" x14ac:dyDescent="0.25">
      <c r="A708" s="279">
        <v>707046</v>
      </c>
      <c r="B708" s="280" t="s">
        <v>860</v>
      </c>
      <c r="C708" s="280" t="s">
        <v>87</v>
      </c>
      <c r="D708" s="280" t="s">
        <v>1862</v>
      </c>
      <c r="E708" s="280" t="s">
        <v>240</v>
      </c>
      <c r="F708" s="288"/>
      <c r="G708" s="280" t="s">
        <v>240</v>
      </c>
      <c r="H708" s="280" t="s">
        <v>240</v>
      </c>
      <c r="I708" s="280" t="s">
        <v>261</v>
      </c>
      <c r="J708" s="280" t="s">
        <v>240</v>
      </c>
      <c r="K708" s="288"/>
      <c r="L708" s="280" t="s">
        <v>240</v>
      </c>
      <c r="M708" s="280" t="s">
        <v>240</v>
      </c>
      <c r="N708" s="280" t="s">
        <v>240</v>
      </c>
      <c r="O708" s="280" t="str">
        <f>IFERROR(VLOOKUP(A708,'[1]معالجة التسجيل'!A$2:CW$514,101,0),"")</f>
        <v/>
      </c>
      <c r="P708" s="280"/>
      <c r="Q708" s="282">
        <v>0</v>
      </c>
      <c r="R708" s="288"/>
      <c r="S708" s="280" t="s">
        <v>240</v>
      </c>
      <c r="T708" s="280" t="s">
        <v>240</v>
      </c>
      <c r="U708" s="280" t="s">
        <v>240</v>
      </c>
      <c r="V708" s="280" t="s">
        <v>240</v>
      </c>
      <c r="W708" s="280" t="s">
        <v>240</v>
      </c>
      <c r="X708" s="280" t="s">
        <v>240</v>
      </c>
      <c r="Y708" s="280" t="s">
        <v>240</v>
      </c>
      <c r="Z708" s="280" t="s">
        <v>240</v>
      </c>
      <c r="AA708" s="280" t="s">
        <v>2044</v>
      </c>
      <c r="AB708" s="280" t="s">
        <v>2044</v>
      </c>
      <c r="AC708" s="280" t="s">
        <v>2044</v>
      </c>
      <c r="AD708" s="280" t="s">
        <v>240</v>
      </c>
      <c r="AE708" s="280" t="str">
        <f>IFERROR(VLOOKUP(A708,ورقة4!A$1:AZ$2000,51,0),"")</f>
        <v>م</v>
      </c>
      <c r="AF708" s="280" t="s">
        <v>2044</v>
      </c>
      <c r="AG708" s="280" t="s">
        <v>261</v>
      </c>
      <c r="AH708" s="280" t="s">
        <v>5190</v>
      </c>
      <c r="AI708" s="280" t="s">
        <v>240</v>
      </c>
      <c r="AJ708" s="279">
        <v>707046</v>
      </c>
      <c r="AP708" s="223"/>
      <c r="AQ708" s="224"/>
      <c r="AR708" s="224"/>
      <c r="AS708" s="224"/>
      <c r="AT708" s="224"/>
      <c r="AU708" s="227"/>
      <c r="AV708" s="224"/>
      <c r="AW708" s="224"/>
      <c r="AX708" s="224"/>
      <c r="AY708" s="224"/>
      <c r="AZ708" s="227"/>
      <c r="BA708" s="224"/>
      <c r="BB708" s="224"/>
      <c r="BC708" s="224"/>
      <c r="BD708" s="224"/>
      <c r="BE708" s="224"/>
      <c r="BF708" s="227"/>
      <c r="BG708" s="224"/>
      <c r="BH708" s="224"/>
      <c r="BI708" s="224"/>
      <c r="BJ708" s="224"/>
      <c r="BK708" s="224"/>
      <c r="BL708" s="224"/>
      <c r="BM708" s="224"/>
      <c r="BN708" s="224"/>
      <c r="BO708" s="224"/>
      <c r="BP708" s="224"/>
      <c r="BQ708" s="224"/>
      <c r="BR708" s="224"/>
      <c r="BS708" s="228"/>
      <c r="BT708" s="224"/>
      <c r="BU708" s="229"/>
      <c r="BV708" s="223"/>
      <c r="BW708" s="224"/>
      <c r="BX708" s="224"/>
      <c r="BY708" s="224"/>
      <c r="BZ708"/>
      <c r="CA708" s="229"/>
      <c r="CB708"/>
      <c r="CC708"/>
      <c r="CD708"/>
    </row>
    <row r="709" spans="1:82" ht="45" x14ac:dyDescent="0.25">
      <c r="A709" s="279">
        <v>707047</v>
      </c>
      <c r="B709" s="280" t="s">
        <v>702</v>
      </c>
      <c r="C709" s="280" t="s">
        <v>75</v>
      </c>
      <c r="D709" s="280" t="s">
        <v>1683</v>
      </c>
      <c r="E709" s="280" t="s">
        <v>184</v>
      </c>
      <c r="F709" s="281">
        <v>35194</v>
      </c>
      <c r="G709" s="280" t="s">
        <v>227</v>
      </c>
      <c r="H709" s="280" t="s">
        <v>1290</v>
      </c>
      <c r="I709" s="280" t="s">
        <v>261</v>
      </c>
      <c r="J709" s="280" t="s">
        <v>214</v>
      </c>
      <c r="K709" s="279">
        <v>2014</v>
      </c>
      <c r="L709" s="280" t="s">
        <v>227</v>
      </c>
      <c r="M709" s="280" t="s">
        <v>240</v>
      </c>
      <c r="N709" s="280" t="s">
        <v>240</v>
      </c>
      <c r="O709" s="280" t="str">
        <f>IFERROR(VLOOKUP(A709,'[1]معالجة التسجيل'!A$2:CW$514,101,0),"")</f>
        <v/>
      </c>
      <c r="P709" s="280"/>
      <c r="Q709" s="282">
        <v>0</v>
      </c>
      <c r="R709" s="282"/>
      <c r="S709" s="280" t="s">
        <v>3295</v>
      </c>
      <c r="T709" s="280" t="s">
        <v>3296</v>
      </c>
      <c r="U709" s="280" t="s">
        <v>3297</v>
      </c>
      <c r="V709" s="280" t="s">
        <v>3298</v>
      </c>
      <c r="W709" s="280" t="s">
        <v>240</v>
      </c>
      <c r="X709" s="280" t="s">
        <v>240</v>
      </c>
      <c r="Y709" s="280" t="s">
        <v>240</v>
      </c>
      <c r="Z709" s="280" t="s">
        <v>240</v>
      </c>
      <c r="AA709" s="280" t="s">
        <v>240</v>
      </c>
      <c r="AB709" s="280" t="s">
        <v>240</v>
      </c>
      <c r="AC709" s="280" t="s">
        <v>2044</v>
      </c>
      <c r="AD709" s="280" t="s">
        <v>240</v>
      </c>
      <c r="AE709" s="280" t="str">
        <f>IFERROR(VLOOKUP(A709,ورقة4!A$1:AZ$2000,51,0),"")</f>
        <v>م</v>
      </c>
      <c r="AF709" s="280" t="s">
        <v>2044</v>
      </c>
      <c r="AG709" s="280" t="s">
        <v>261</v>
      </c>
      <c r="AH709" s="280" t="s">
        <v>5190</v>
      </c>
      <c r="AI709" s="280" t="s">
        <v>240</v>
      </c>
      <c r="AJ709" s="279">
        <v>707047</v>
      </c>
      <c r="AP709" s="223"/>
      <c r="AQ709" s="224"/>
      <c r="AR709" s="224"/>
      <c r="AS709" s="224"/>
      <c r="AT709" s="224"/>
      <c r="AU709" s="225"/>
      <c r="AV709" s="224"/>
      <c r="AW709" s="224"/>
      <c r="AX709" s="224"/>
      <c r="AY709" s="224"/>
      <c r="AZ709" s="226"/>
      <c r="BA709" s="224"/>
      <c r="BB709" s="219"/>
      <c r="BC709" s="219"/>
      <c r="BD709" s="224"/>
      <c r="BE709" s="224"/>
      <c r="BF709" s="227"/>
      <c r="BG709" s="223"/>
      <c r="BH709" s="224"/>
      <c r="BI709" s="224"/>
      <c r="BJ709" s="224"/>
      <c r="BK709" s="224"/>
      <c r="BL709" s="223"/>
      <c r="BM709" s="224"/>
      <c r="BN709" s="223"/>
      <c r="BO709" s="223"/>
      <c r="BP709" s="223"/>
      <c r="BQ709" s="223"/>
      <c r="BR709" s="223"/>
      <c r="BS709" s="224"/>
      <c r="BT709" s="219"/>
      <c r="BU709" s="229"/>
      <c r="BV709" s="219"/>
      <c r="BW709" s="219"/>
      <c r="BX709" s="224"/>
      <c r="BY709" s="224"/>
      <c r="BZ709" s="230"/>
      <c r="CA709" s="229"/>
      <c r="CB709" s="230"/>
      <c r="CC709" s="230"/>
      <c r="CD709" s="230"/>
    </row>
    <row r="710" spans="1:82" ht="30" x14ac:dyDescent="0.25">
      <c r="A710" s="279">
        <v>707048</v>
      </c>
      <c r="B710" s="280" t="s">
        <v>1250</v>
      </c>
      <c r="C710" s="280" t="s">
        <v>1251</v>
      </c>
      <c r="D710" s="280" t="s">
        <v>1684</v>
      </c>
      <c r="E710" s="280" t="s">
        <v>184</v>
      </c>
      <c r="F710" s="281">
        <v>34359</v>
      </c>
      <c r="G710" s="280" t="s">
        <v>1468</v>
      </c>
      <c r="H710" s="280" t="s">
        <v>1318</v>
      </c>
      <c r="I710" s="280" t="s">
        <v>262</v>
      </c>
      <c r="J710" s="280" t="s">
        <v>214</v>
      </c>
      <c r="K710" s="279">
        <v>2011</v>
      </c>
      <c r="L710" s="280" t="s">
        <v>215</v>
      </c>
      <c r="M710" s="280" t="s">
        <v>240</v>
      </c>
      <c r="N710" s="280" t="s">
        <v>240</v>
      </c>
      <c r="O710" s="280" t="str">
        <f>IFERROR(VLOOKUP(A710,'[1]معالجة التسجيل'!A$2:CW$514,101,0),"")</f>
        <v/>
      </c>
      <c r="P710" s="280"/>
      <c r="Q710" s="282">
        <v>0</v>
      </c>
      <c r="R710" s="290">
        <v>0</v>
      </c>
      <c r="S710" s="280" t="s">
        <v>4168</v>
      </c>
      <c r="T710" s="280" t="s">
        <v>4169</v>
      </c>
      <c r="U710" s="280" t="s">
        <v>3651</v>
      </c>
      <c r="V710" s="280" t="s">
        <v>3100</v>
      </c>
      <c r="W710" s="280" t="s">
        <v>240</v>
      </c>
      <c r="X710" s="280" t="s">
        <v>240</v>
      </c>
      <c r="Y710" s="280" t="s">
        <v>240</v>
      </c>
      <c r="Z710" s="280" t="s">
        <v>240</v>
      </c>
      <c r="AA710" s="280" t="s">
        <v>240</v>
      </c>
      <c r="AB710" s="280" t="s">
        <v>240</v>
      </c>
      <c r="AC710" s="280" t="s">
        <v>240</v>
      </c>
      <c r="AD710" s="280" t="s">
        <v>240</v>
      </c>
      <c r="AE710" s="280" t="str">
        <f>IFERROR(VLOOKUP(A710,ورقة4!A$1:AZ$2000,51,0),"")</f>
        <v>م</v>
      </c>
      <c r="AF710" s="280" t="s">
        <v>240</v>
      </c>
      <c r="AG710" s="280" t="s">
        <v>262</v>
      </c>
      <c r="AH710" s="280" t="s">
        <v>240</v>
      </c>
      <c r="AI710" s="280" t="s">
        <v>240</v>
      </c>
      <c r="AJ710" s="279">
        <v>707048</v>
      </c>
      <c r="AP710" s="223"/>
      <c r="AQ710" s="224"/>
      <c r="AR710" s="224"/>
      <c r="AS710" s="224"/>
      <c r="AT710" s="224"/>
      <c r="AU710" s="227"/>
      <c r="AV710" s="224"/>
      <c r="AW710" s="224"/>
      <c r="AX710" s="224"/>
      <c r="AY710" s="224"/>
      <c r="AZ710" s="227"/>
      <c r="BA710" s="224"/>
      <c r="BB710" s="224"/>
      <c r="BC710" s="224"/>
      <c r="BD710" s="224"/>
      <c r="BE710" s="224"/>
      <c r="BF710" s="227"/>
      <c r="BG710" s="224"/>
      <c r="BH710" s="224"/>
      <c r="BI710" s="224"/>
      <c r="BJ710" s="224"/>
      <c r="BK710" s="224"/>
      <c r="BL710" s="224"/>
      <c r="BM710" s="224"/>
      <c r="BN710" s="224"/>
      <c r="BO710" s="224"/>
      <c r="BP710" s="224"/>
      <c r="BQ710" s="224"/>
      <c r="BR710" s="224"/>
      <c r="BS710" s="228"/>
      <c r="BT710" s="224"/>
      <c r="BU710" s="229"/>
      <c r="BV710" s="223"/>
      <c r="BW710" s="224"/>
      <c r="BX710" s="224"/>
      <c r="BY710" s="224"/>
      <c r="BZ710"/>
      <c r="CA710" s="229"/>
      <c r="CB710"/>
      <c r="CC710"/>
      <c r="CD710"/>
    </row>
    <row r="711" spans="1:82" ht="30" x14ac:dyDescent="0.25">
      <c r="A711" s="279">
        <v>707049</v>
      </c>
      <c r="B711" s="280" t="s">
        <v>1252</v>
      </c>
      <c r="C711" s="280" t="s">
        <v>328</v>
      </c>
      <c r="D711" s="280" t="s">
        <v>1462</v>
      </c>
      <c r="E711" s="280" t="s">
        <v>184</v>
      </c>
      <c r="F711" s="289">
        <v>32501</v>
      </c>
      <c r="G711" s="280" t="s">
        <v>223</v>
      </c>
      <c r="H711" s="280" t="s">
        <v>1290</v>
      </c>
      <c r="I711" s="280" t="s">
        <v>261</v>
      </c>
      <c r="J711" s="280" t="s">
        <v>216</v>
      </c>
      <c r="K711" s="290">
        <v>2007</v>
      </c>
      <c r="L711" s="280" t="s">
        <v>223</v>
      </c>
      <c r="M711" s="280" t="s">
        <v>240</v>
      </c>
      <c r="N711" s="280" t="s">
        <v>240</v>
      </c>
      <c r="O711" s="280" t="str">
        <f>IFERROR(VLOOKUP(A711,'[1]معالجة التسجيل'!A$2:CW$514,101,0),"")</f>
        <v/>
      </c>
      <c r="P711" s="280"/>
      <c r="Q711" s="282">
        <v>0</v>
      </c>
      <c r="R711" s="282"/>
      <c r="S711" s="280" t="s">
        <v>2854</v>
      </c>
      <c r="T711" s="280" t="s">
        <v>2855</v>
      </c>
      <c r="U711" s="280" t="s">
        <v>2856</v>
      </c>
      <c r="V711" s="280" t="s">
        <v>2857</v>
      </c>
      <c r="W711" s="280" t="s">
        <v>240</v>
      </c>
      <c r="X711" s="280" t="s">
        <v>240</v>
      </c>
      <c r="Y711" s="280" t="s">
        <v>240</v>
      </c>
      <c r="Z711" s="280" t="s">
        <v>240</v>
      </c>
      <c r="AA711" s="280" t="s">
        <v>240</v>
      </c>
      <c r="AB711" s="280" t="s">
        <v>240</v>
      </c>
      <c r="AC711" s="280" t="s">
        <v>2044</v>
      </c>
      <c r="AD711" s="280" t="s">
        <v>240</v>
      </c>
      <c r="AE711" s="280" t="str">
        <f>IFERROR(VLOOKUP(A711,ورقة4!A$1:AZ$2000,51,0),"")</f>
        <v>م</v>
      </c>
      <c r="AF711" s="280" t="s">
        <v>2044</v>
      </c>
      <c r="AG711" s="280" t="s">
        <v>261</v>
      </c>
      <c r="AH711" s="280" t="s">
        <v>240</v>
      </c>
      <c r="AI711" s="280" t="s">
        <v>240</v>
      </c>
      <c r="AJ711" s="279">
        <v>707049</v>
      </c>
      <c r="AP711" s="223"/>
      <c r="AQ711" s="224"/>
      <c r="AR711" s="224"/>
      <c r="AS711" s="224"/>
      <c r="AT711" s="224"/>
      <c r="AU711" s="232"/>
      <c r="AV711" s="224"/>
      <c r="AW711" s="224"/>
      <c r="AX711" s="224"/>
      <c r="AY711" s="224"/>
      <c r="AZ711" s="232"/>
      <c r="BA711" s="224"/>
      <c r="BB711" s="224"/>
      <c r="BC711" s="224"/>
      <c r="BD711" s="224"/>
      <c r="BE711" s="224"/>
      <c r="BF711" s="227"/>
      <c r="BG711" s="224"/>
      <c r="BH711" s="224"/>
      <c r="BI711" s="224"/>
      <c r="BJ711" s="224"/>
      <c r="BK711" s="224"/>
      <c r="BL711" s="224"/>
      <c r="BM711" s="224"/>
      <c r="BN711" s="224"/>
      <c r="BO711" s="224"/>
      <c r="BP711" s="224"/>
      <c r="BQ711" s="224"/>
      <c r="BR711" s="224"/>
      <c r="BS711" s="228"/>
      <c r="BT711" s="224"/>
      <c r="BU711" s="229"/>
      <c r="BV711" s="223"/>
      <c r="BW711" s="224"/>
      <c r="BX711" s="224"/>
      <c r="BY711" s="224"/>
      <c r="BZ711"/>
      <c r="CA711" s="229"/>
      <c r="CB711"/>
      <c r="CC711"/>
      <c r="CD711"/>
    </row>
    <row r="712" spans="1:82" ht="15" x14ac:dyDescent="0.25">
      <c r="A712" s="279">
        <v>707050</v>
      </c>
      <c r="B712" s="280" t="s">
        <v>400</v>
      </c>
      <c r="C712" s="280" t="s">
        <v>282</v>
      </c>
      <c r="D712" s="280" t="s">
        <v>1839</v>
      </c>
      <c r="E712" s="280" t="s">
        <v>240</v>
      </c>
      <c r="F712" s="288"/>
      <c r="G712" s="280" t="s">
        <v>240</v>
      </c>
      <c r="H712" s="280" t="s">
        <v>240</v>
      </c>
      <c r="I712" s="280" t="s">
        <v>261</v>
      </c>
      <c r="J712" s="280" t="s">
        <v>240</v>
      </c>
      <c r="K712" s="288"/>
      <c r="L712" s="280" t="s">
        <v>240</v>
      </c>
      <c r="M712" s="280" t="s">
        <v>240</v>
      </c>
      <c r="N712" s="280" t="s">
        <v>240</v>
      </c>
      <c r="O712" s="280" t="str">
        <f>IFERROR(VLOOKUP(A712,'[1]معالجة التسجيل'!A$2:CW$514,101,0),"")</f>
        <v/>
      </c>
      <c r="P712" s="280"/>
      <c r="Q712" s="282">
        <v>0</v>
      </c>
      <c r="R712" s="288"/>
      <c r="S712" s="280" t="s">
        <v>240</v>
      </c>
      <c r="T712" s="280" t="s">
        <v>240</v>
      </c>
      <c r="U712" s="280" t="s">
        <v>240</v>
      </c>
      <c r="V712" s="280" t="s">
        <v>240</v>
      </c>
      <c r="W712" s="280" t="s">
        <v>240</v>
      </c>
      <c r="X712" s="280" t="s">
        <v>240</v>
      </c>
      <c r="Y712" s="280" t="s">
        <v>240</v>
      </c>
      <c r="Z712" s="280" t="s">
        <v>240</v>
      </c>
      <c r="AA712" s="280" t="s">
        <v>2044</v>
      </c>
      <c r="AB712" s="280" t="s">
        <v>2044</v>
      </c>
      <c r="AC712" s="280" t="s">
        <v>2044</v>
      </c>
      <c r="AD712" s="280" t="s">
        <v>240</v>
      </c>
      <c r="AE712" s="280" t="str">
        <f>IFERROR(VLOOKUP(A712,ورقة4!A$1:AZ$2000,51,0),"")</f>
        <v>م</v>
      </c>
      <c r="AF712" s="280" t="s">
        <v>2044</v>
      </c>
      <c r="AG712" s="280" t="s">
        <v>261</v>
      </c>
      <c r="AH712" s="280" t="s">
        <v>5190</v>
      </c>
      <c r="AI712" s="280" t="s">
        <v>240</v>
      </c>
      <c r="AJ712" s="279">
        <v>707050</v>
      </c>
      <c r="AP712" s="223"/>
      <c r="AQ712" s="224"/>
      <c r="AR712" s="224"/>
      <c r="AS712" s="224"/>
      <c r="AT712" s="224"/>
      <c r="AU712" s="227"/>
      <c r="AV712" s="224"/>
      <c r="AW712" s="224"/>
      <c r="AX712" s="224"/>
      <c r="AY712" s="224"/>
      <c r="AZ712" s="227"/>
      <c r="BA712" s="224"/>
      <c r="BB712" s="224"/>
      <c r="BC712" s="224"/>
      <c r="BD712" s="224"/>
      <c r="BE712" s="224"/>
      <c r="BF712" s="227"/>
      <c r="BG712" s="224"/>
      <c r="BH712" s="224"/>
      <c r="BI712" s="224"/>
      <c r="BJ712" s="224"/>
      <c r="BK712" s="224"/>
      <c r="BL712" s="224"/>
      <c r="BM712" s="224"/>
      <c r="BN712" s="224"/>
      <c r="BO712" s="224"/>
      <c r="BP712" s="224"/>
      <c r="BQ712" s="224"/>
      <c r="BR712" s="224"/>
      <c r="BS712" s="228"/>
      <c r="BT712" s="224"/>
      <c r="BU712" s="229"/>
      <c r="BV712" s="223"/>
      <c r="BW712" s="224"/>
      <c r="BX712" s="224"/>
      <c r="BY712" s="224"/>
      <c r="BZ712"/>
      <c r="CA712" s="229"/>
      <c r="CB712"/>
      <c r="CC712"/>
      <c r="CD712"/>
    </row>
    <row r="713" spans="1:82" ht="30" x14ac:dyDescent="0.25">
      <c r="A713" s="279">
        <v>707051</v>
      </c>
      <c r="B713" s="280" t="s">
        <v>2103</v>
      </c>
      <c r="C713" s="280" t="s">
        <v>2104</v>
      </c>
      <c r="D713" s="280" t="s">
        <v>240</v>
      </c>
      <c r="E713" s="280" t="s">
        <v>240</v>
      </c>
      <c r="F713" s="288"/>
      <c r="G713" s="280" t="s">
        <v>240</v>
      </c>
      <c r="H713" s="280" t="s">
        <v>240</v>
      </c>
      <c r="I713" s="280" t="s">
        <v>261</v>
      </c>
      <c r="J713" s="280" t="s">
        <v>240</v>
      </c>
      <c r="K713" s="288"/>
      <c r="L713" s="280" t="s">
        <v>240</v>
      </c>
      <c r="M713" s="280" t="s">
        <v>240</v>
      </c>
      <c r="N713" s="280" t="s">
        <v>240</v>
      </c>
      <c r="O713" s="280" t="str">
        <f>IFERROR(VLOOKUP(A713,'[1]معالجة التسجيل'!A$2:CW$514,101,0),"")</f>
        <v/>
      </c>
      <c r="P713" s="280"/>
      <c r="Q713" s="282">
        <v>0</v>
      </c>
      <c r="R713" s="282"/>
      <c r="S713" s="280" t="s">
        <v>240</v>
      </c>
      <c r="T713" s="280" t="s">
        <v>240</v>
      </c>
      <c r="U713" s="280" t="s">
        <v>240</v>
      </c>
      <c r="V713" s="280" t="s">
        <v>240</v>
      </c>
      <c r="W713" s="280" t="s">
        <v>240</v>
      </c>
      <c r="X713" s="280" t="s">
        <v>240</v>
      </c>
      <c r="Y713" s="280" t="s">
        <v>240</v>
      </c>
      <c r="Z713" s="280" t="s">
        <v>240</v>
      </c>
      <c r="AA713" s="280" t="s">
        <v>240</v>
      </c>
      <c r="AB713" s="280" t="s">
        <v>2044</v>
      </c>
      <c r="AC713" s="280" t="s">
        <v>2044</v>
      </c>
      <c r="AD713" s="280" t="s">
        <v>240</v>
      </c>
      <c r="AE713" s="280" t="str">
        <f>IFERROR(VLOOKUP(A713,ورقة4!A$1:AZ$2000,51,0),"")</f>
        <v>م</v>
      </c>
      <c r="AF713" s="280" t="s">
        <v>2044</v>
      </c>
      <c r="AG713" s="280" t="s">
        <v>261</v>
      </c>
      <c r="AH713" s="280" t="s">
        <v>240</v>
      </c>
      <c r="AI713" s="280" t="s">
        <v>240</v>
      </c>
      <c r="AJ713" s="279">
        <v>707051</v>
      </c>
      <c r="AP713" s="223"/>
      <c r="AQ713" s="224"/>
      <c r="AR713" s="224"/>
      <c r="AS713" s="224"/>
      <c r="AT713" s="224"/>
      <c r="AU713" s="225"/>
      <c r="AV713" s="224"/>
      <c r="AW713" s="224"/>
      <c r="AX713" s="224"/>
      <c r="AY713" s="224"/>
      <c r="AZ713" s="226"/>
      <c r="BA713" s="224"/>
      <c r="BB713" s="224"/>
      <c r="BC713" s="224"/>
      <c r="BD713" s="224"/>
      <c r="BE713" s="224"/>
      <c r="BF713" s="227"/>
      <c r="BG713" s="224"/>
      <c r="BH713" s="224"/>
      <c r="BI713" s="224"/>
      <c r="BJ713" s="224"/>
      <c r="BK713" s="224"/>
      <c r="BL713" s="224"/>
      <c r="BM713" s="224"/>
      <c r="BN713" s="224"/>
      <c r="BO713" s="224"/>
      <c r="BP713" s="224"/>
      <c r="BQ713" s="224"/>
      <c r="BR713" s="224"/>
      <c r="BS713" s="228"/>
      <c r="BT713" s="224"/>
      <c r="BU713" s="229"/>
      <c r="BV713" s="223"/>
      <c r="BW713" s="224"/>
      <c r="BX713" s="224"/>
      <c r="BY713" s="224"/>
      <c r="BZ713"/>
      <c r="CA713" s="229"/>
      <c r="CB713"/>
      <c r="CC713"/>
      <c r="CD713"/>
    </row>
    <row r="714" spans="1:82" ht="30" x14ac:dyDescent="0.25">
      <c r="A714" s="279">
        <v>707052</v>
      </c>
      <c r="B714" s="280" t="s">
        <v>818</v>
      </c>
      <c r="C714" s="280" t="s">
        <v>395</v>
      </c>
      <c r="D714" s="280" t="s">
        <v>1929</v>
      </c>
      <c r="E714" s="280" t="s">
        <v>240</v>
      </c>
      <c r="F714" s="282"/>
      <c r="G714" s="280" t="s">
        <v>240</v>
      </c>
      <c r="H714" s="280" t="s">
        <v>240</v>
      </c>
      <c r="I714" s="280" t="s">
        <v>261</v>
      </c>
      <c r="J714" s="280" t="s">
        <v>240</v>
      </c>
      <c r="K714" s="282"/>
      <c r="L714" s="280" t="s">
        <v>240</v>
      </c>
      <c r="M714" s="280" t="s">
        <v>240</v>
      </c>
      <c r="N714" s="280" t="s">
        <v>240</v>
      </c>
      <c r="O714" s="280" t="str">
        <f>IFERROR(VLOOKUP(A714,'[1]معالجة التسجيل'!A$2:CW$514,101,0),"")</f>
        <v/>
      </c>
      <c r="P714" s="280"/>
      <c r="Q714" s="282">
        <v>0</v>
      </c>
      <c r="R714" s="282"/>
      <c r="S714" s="280" t="s">
        <v>240</v>
      </c>
      <c r="T714" s="280" t="s">
        <v>240</v>
      </c>
      <c r="U714" s="280" t="s">
        <v>240</v>
      </c>
      <c r="V714" s="280" t="s">
        <v>240</v>
      </c>
      <c r="W714" s="280" t="s">
        <v>240</v>
      </c>
      <c r="X714" s="280" t="s">
        <v>240</v>
      </c>
      <c r="Y714" s="280" t="s">
        <v>240</v>
      </c>
      <c r="Z714" s="280" t="s">
        <v>240</v>
      </c>
      <c r="AA714" s="280" t="s">
        <v>2044</v>
      </c>
      <c r="AB714" s="280" t="s">
        <v>2044</v>
      </c>
      <c r="AC714" s="280" t="s">
        <v>2044</v>
      </c>
      <c r="AD714" s="280" t="s">
        <v>240</v>
      </c>
      <c r="AE714" s="280" t="str">
        <f>IFERROR(VLOOKUP(A714,ورقة4!A$1:AZ$2000,51,0),"")</f>
        <v>م</v>
      </c>
      <c r="AF714" s="280" t="s">
        <v>2044</v>
      </c>
      <c r="AG714" s="280" t="s">
        <v>261</v>
      </c>
      <c r="AH714" s="280" t="s">
        <v>5190</v>
      </c>
      <c r="AI714" s="280" t="s">
        <v>240</v>
      </c>
      <c r="AJ714" s="279">
        <v>707052</v>
      </c>
      <c r="AP714" s="223"/>
      <c r="AQ714" s="224"/>
      <c r="AR714" s="224"/>
      <c r="AS714" s="224"/>
      <c r="AT714" s="224"/>
      <c r="AU714" s="232"/>
      <c r="AV714" s="224"/>
      <c r="AW714" s="224"/>
      <c r="AX714" s="224"/>
      <c r="AY714" s="224"/>
      <c r="AZ714" s="232"/>
      <c r="BA714" s="224"/>
      <c r="BB714" s="224"/>
      <c r="BC714" s="224"/>
      <c r="BD714" s="224"/>
      <c r="BE714" s="224"/>
      <c r="BF714" s="227"/>
      <c r="BG714" s="224"/>
      <c r="BH714" s="224"/>
      <c r="BI714" s="224"/>
      <c r="BJ714" s="224"/>
      <c r="BK714" s="224"/>
      <c r="BL714" s="224"/>
      <c r="BM714" s="224"/>
      <c r="BN714" s="224"/>
      <c r="BO714" s="224"/>
      <c r="BP714" s="224"/>
      <c r="BQ714" s="224"/>
      <c r="BR714" s="224"/>
      <c r="BS714" s="228"/>
      <c r="BT714" s="224"/>
      <c r="BU714" s="229"/>
      <c r="BV714" s="223"/>
      <c r="BW714" s="224"/>
      <c r="BX714" s="224"/>
      <c r="BY714" s="224"/>
      <c r="BZ714"/>
      <c r="CA714" s="229"/>
      <c r="CB714"/>
      <c r="CC714"/>
      <c r="CD714"/>
    </row>
    <row r="715" spans="1:82" ht="30" x14ac:dyDescent="0.25">
      <c r="A715" s="279">
        <v>707053</v>
      </c>
      <c r="B715" s="280" t="s">
        <v>861</v>
      </c>
      <c r="C715" s="280" t="s">
        <v>332</v>
      </c>
      <c r="D715" s="280" t="s">
        <v>1708</v>
      </c>
      <c r="E715" s="280" t="s">
        <v>184</v>
      </c>
      <c r="F715" s="289">
        <v>26512</v>
      </c>
      <c r="G715" s="280" t="s">
        <v>1709</v>
      </c>
      <c r="H715" s="280" t="s">
        <v>1290</v>
      </c>
      <c r="I715" s="280" t="s">
        <v>261</v>
      </c>
      <c r="J715" s="280" t="s">
        <v>216</v>
      </c>
      <c r="K715" s="290">
        <v>2000</v>
      </c>
      <c r="L715" s="280" t="s">
        <v>213</v>
      </c>
      <c r="M715" s="280" t="s">
        <v>240</v>
      </c>
      <c r="N715" s="280" t="s">
        <v>240</v>
      </c>
      <c r="O715" s="280" t="str">
        <f>IFERROR(VLOOKUP(A715,'[1]معالجة التسجيل'!A$2:CW$514,101,0),"")</f>
        <v/>
      </c>
      <c r="P715" s="280"/>
      <c r="Q715" s="282">
        <v>0</v>
      </c>
      <c r="R715" s="282"/>
      <c r="S715" s="280" t="s">
        <v>2728</v>
      </c>
      <c r="T715" s="280" t="s">
        <v>2729</v>
      </c>
      <c r="U715" s="280" t="s">
        <v>2730</v>
      </c>
      <c r="V715" s="280" t="s">
        <v>2731</v>
      </c>
      <c r="W715" s="280" t="s">
        <v>240</v>
      </c>
      <c r="X715" s="280" t="s">
        <v>240</v>
      </c>
      <c r="Y715" s="280" t="s">
        <v>240</v>
      </c>
      <c r="Z715" s="280" t="s">
        <v>240</v>
      </c>
      <c r="AA715" s="280" t="s">
        <v>240</v>
      </c>
      <c r="AB715" s="280" t="s">
        <v>240</v>
      </c>
      <c r="AC715" s="280" t="s">
        <v>240</v>
      </c>
      <c r="AD715" s="280" t="s">
        <v>240</v>
      </c>
      <c r="AE715" s="280" t="str">
        <f>IFERROR(VLOOKUP(A715,ورقة4!A$1:AZ$2000,51,0),"")</f>
        <v>م</v>
      </c>
      <c r="AF715" s="280" t="s">
        <v>2044</v>
      </c>
      <c r="AG715" s="280" t="s">
        <v>261</v>
      </c>
      <c r="AH715" s="280" t="s">
        <v>5190</v>
      </c>
      <c r="AI715" s="280" t="s">
        <v>240</v>
      </c>
      <c r="AJ715" s="279">
        <v>707053</v>
      </c>
      <c r="AP715" s="223"/>
      <c r="AQ715" s="224"/>
      <c r="AR715" s="224"/>
      <c r="AS715" s="224"/>
      <c r="AT715" s="224"/>
      <c r="AU715" s="231"/>
      <c r="AV715" s="224"/>
      <c r="AW715" s="224"/>
      <c r="AX715" s="224"/>
      <c r="AY715" s="224"/>
      <c r="AZ715" s="223"/>
      <c r="BA715" s="224"/>
      <c r="BB715" s="219"/>
      <c r="BC715" s="219"/>
      <c r="BD715" s="224"/>
      <c r="BE715" s="224"/>
      <c r="BF715" s="227"/>
      <c r="BG715" s="223"/>
      <c r="BH715" s="224"/>
      <c r="BI715" s="224"/>
      <c r="BJ715" s="224"/>
      <c r="BK715" s="224"/>
      <c r="BL715" s="223"/>
      <c r="BM715" s="224"/>
      <c r="BN715" s="223"/>
      <c r="BO715" s="223"/>
      <c r="BP715" s="223"/>
      <c r="BQ715" s="223"/>
      <c r="BR715" s="223"/>
      <c r="BS715" s="224"/>
      <c r="BT715" s="219"/>
      <c r="BU715" s="229"/>
      <c r="BV715" s="219"/>
      <c r="BW715" s="219"/>
      <c r="BX715" s="224"/>
      <c r="BY715" s="224"/>
      <c r="BZ715" s="230"/>
      <c r="CA715" s="229"/>
      <c r="CB715" s="230"/>
      <c r="CC715" s="230"/>
      <c r="CD715" s="230"/>
    </row>
    <row r="716" spans="1:82" ht="30" x14ac:dyDescent="0.25">
      <c r="A716" s="279">
        <v>707054</v>
      </c>
      <c r="B716" s="280" t="s">
        <v>819</v>
      </c>
      <c r="C716" s="280" t="s">
        <v>122</v>
      </c>
      <c r="D716" s="280" t="s">
        <v>1506</v>
      </c>
      <c r="E716" s="280" t="s">
        <v>184</v>
      </c>
      <c r="F716" s="289">
        <v>33604</v>
      </c>
      <c r="G716" s="280" t="s">
        <v>213</v>
      </c>
      <c r="H716" s="280" t="s">
        <v>1290</v>
      </c>
      <c r="I716" s="280" t="s">
        <v>262</v>
      </c>
      <c r="J716" s="280" t="s">
        <v>216</v>
      </c>
      <c r="K716" s="290">
        <v>2011</v>
      </c>
      <c r="L716" s="280" t="s">
        <v>213</v>
      </c>
      <c r="M716" s="280" t="s">
        <v>240</v>
      </c>
      <c r="N716" s="280" t="s">
        <v>240</v>
      </c>
      <c r="O716" s="280"/>
      <c r="P716" s="280"/>
      <c r="Q716" s="282">
        <v>0</v>
      </c>
      <c r="R716" s="290">
        <v>0</v>
      </c>
      <c r="S716" s="280" t="s">
        <v>4170</v>
      </c>
      <c r="T716" s="280" t="s">
        <v>3008</v>
      </c>
      <c r="U716" s="280" t="s">
        <v>4171</v>
      </c>
      <c r="V716" s="280" t="s">
        <v>2672</v>
      </c>
      <c r="W716" s="280" t="s">
        <v>240</v>
      </c>
      <c r="X716" s="280" t="s">
        <v>240</v>
      </c>
      <c r="Y716" s="280" t="s">
        <v>240</v>
      </c>
      <c r="Z716" s="280" t="s">
        <v>240</v>
      </c>
      <c r="AA716" s="280" t="s">
        <v>240</v>
      </c>
      <c r="AB716" s="280" t="s">
        <v>240</v>
      </c>
      <c r="AC716" s="280" t="s">
        <v>240</v>
      </c>
      <c r="AD716" s="280" t="s">
        <v>240</v>
      </c>
      <c r="AE716" s="280"/>
      <c r="AF716" s="280" t="s">
        <v>240</v>
      </c>
      <c r="AG716" s="280" t="s">
        <v>468</v>
      </c>
      <c r="AH716" s="280" t="s">
        <v>240</v>
      </c>
      <c r="AI716" s="280" t="s">
        <v>5194</v>
      </c>
      <c r="AJ716" s="279">
        <v>707054</v>
      </c>
      <c r="AP716" s="223"/>
      <c r="AQ716" s="224"/>
      <c r="AR716" s="224"/>
      <c r="AS716" s="224"/>
      <c r="AT716" s="224"/>
      <c r="AU716" s="227"/>
      <c r="AV716" s="224"/>
      <c r="AW716" s="224"/>
      <c r="AX716" s="224"/>
      <c r="AY716" s="224"/>
      <c r="AZ716" s="227"/>
      <c r="BA716" s="224"/>
      <c r="BB716" s="224"/>
      <c r="BC716" s="224"/>
      <c r="BD716" s="224"/>
      <c r="BE716" s="224"/>
      <c r="BF716" s="227"/>
      <c r="BG716" s="224"/>
      <c r="BH716" s="224"/>
      <c r="BI716" s="224"/>
      <c r="BJ716" s="224"/>
      <c r="BK716" s="224"/>
      <c r="BL716" s="224"/>
      <c r="BM716" s="224"/>
      <c r="BN716" s="224"/>
      <c r="BO716" s="224"/>
      <c r="BP716" s="224"/>
      <c r="BQ716" s="224"/>
      <c r="BR716" s="224"/>
      <c r="BS716" s="228"/>
      <c r="BT716" s="224"/>
      <c r="BU716" s="229"/>
      <c r="BV716" s="223"/>
      <c r="BW716" s="224"/>
      <c r="BX716" s="224"/>
      <c r="BY716" s="224"/>
      <c r="BZ716"/>
      <c r="CA716" s="229"/>
      <c r="CB716"/>
      <c r="CC716"/>
      <c r="CD716"/>
    </row>
    <row r="717" spans="1:82" ht="45" x14ac:dyDescent="0.25">
      <c r="A717" s="279">
        <v>707055</v>
      </c>
      <c r="B717" s="280" t="s">
        <v>1253</v>
      </c>
      <c r="C717" s="280" t="s">
        <v>1254</v>
      </c>
      <c r="D717" s="280" t="s">
        <v>1380</v>
      </c>
      <c r="E717" s="280" t="s">
        <v>184</v>
      </c>
      <c r="F717" s="281">
        <v>32457</v>
      </c>
      <c r="G717" s="280" t="s">
        <v>1540</v>
      </c>
      <c r="H717" s="280" t="s">
        <v>1290</v>
      </c>
      <c r="I717" s="280" t="s">
        <v>261</v>
      </c>
      <c r="J717" s="280" t="s">
        <v>216</v>
      </c>
      <c r="K717" s="279">
        <v>2011</v>
      </c>
      <c r="L717" s="280" t="s">
        <v>213</v>
      </c>
      <c r="M717" s="280" t="s">
        <v>240</v>
      </c>
      <c r="N717" s="280" t="s">
        <v>240</v>
      </c>
      <c r="O717" s="280"/>
      <c r="P717" s="280"/>
      <c r="Q717" s="282">
        <v>0</v>
      </c>
      <c r="R717" s="290">
        <v>0</v>
      </c>
      <c r="S717" s="280" t="s">
        <v>4172</v>
      </c>
      <c r="T717" s="280" t="s">
        <v>4173</v>
      </c>
      <c r="U717" s="280" t="s">
        <v>2614</v>
      </c>
      <c r="V717" s="280" t="s">
        <v>3698</v>
      </c>
      <c r="W717" s="280" t="s">
        <v>240</v>
      </c>
      <c r="X717" s="280" t="s">
        <v>240</v>
      </c>
      <c r="Y717" s="280" t="s">
        <v>240</v>
      </c>
      <c r="Z717" s="280" t="s">
        <v>240</v>
      </c>
      <c r="AA717" s="280" t="s">
        <v>240</v>
      </c>
      <c r="AB717" s="280" t="s">
        <v>240</v>
      </c>
      <c r="AC717" s="280" t="s">
        <v>240</v>
      </c>
      <c r="AD717" s="280" t="s">
        <v>240</v>
      </c>
      <c r="AE717" s="280"/>
      <c r="AF717" s="280" t="s">
        <v>240</v>
      </c>
      <c r="AG717" s="280" t="s">
        <v>467</v>
      </c>
      <c r="AH717" s="280" t="s">
        <v>240</v>
      </c>
      <c r="AI717" s="280" t="s">
        <v>5197</v>
      </c>
      <c r="AJ717" s="279">
        <v>707055</v>
      </c>
      <c r="AP717" s="223"/>
      <c r="AQ717" s="224"/>
      <c r="AR717" s="224"/>
      <c r="AS717" s="224"/>
      <c r="AT717" s="224"/>
      <c r="AU717" s="227"/>
      <c r="AV717" s="224"/>
      <c r="AW717" s="224"/>
      <c r="AX717" s="224"/>
      <c r="AY717" s="224"/>
      <c r="AZ717" s="227"/>
      <c r="BA717" s="224"/>
      <c r="BB717" s="224"/>
      <c r="BC717" s="224"/>
      <c r="BD717" s="224"/>
      <c r="BE717" s="224"/>
      <c r="BF717" s="227"/>
      <c r="BG717" s="224"/>
      <c r="BH717" s="224"/>
      <c r="BI717" s="224"/>
      <c r="BJ717" s="224"/>
      <c r="BK717" s="224"/>
      <c r="BL717" s="224"/>
      <c r="BM717" s="224"/>
      <c r="BN717" s="224"/>
      <c r="BO717" s="224"/>
      <c r="BP717" s="224"/>
      <c r="BQ717" s="224"/>
      <c r="BR717" s="224"/>
      <c r="BS717" s="228"/>
      <c r="BT717" s="224"/>
      <c r="BU717" s="229"/>
      <c r="BV717" s="223"/>
      <c r="BW717" s="224"/>
      <c r="BX717" s="224"/>
      <c r="BY717" s="224"/>
      <c r="BZ717"/>
      <c r="CA717" s="229"/>
      <c r="CB717"/>
      <c r="CC717"/>
      <c r="CD717"/>
    </row>
    <row r="718" spans="1:82" ht="15" x14ac:dyDescent="0.25">
      <c r="A718" s="279">
        <v>707056</v>
      </c>
      <c r="B718" s="280" t="s">
        <v>820</v>
      </c>
      <c r="C718" s="280" t="s">
        <v>290</v>
      </c>
      <c r="D718" s="280" t="s">
        <v>240</v>
      </c>
      <c r="E718" s="280" t="s">
        <v>240</v>
      </c>
      <c r="F718" s="288"/>
      <c r="G718" s="280" t="s">
        <v>240</v>
      </c>
      <c r="H718" s="280" t="s">
        <v>240</v>
      </c>
      <c r="I718" s="280" t="s">
        <v>261</v>
      </c>
      <c r="J718" s="280" t="s">
        <v>240</v>
      </c>
      <c r="K718" s="288"/>
      <c r="L718" s="280" t="s">
        <v>240</v>
      </c>
      <c r="M718" s="280" t="s">
        <v>240</v>
      </c>
      <c r="N718" s="280" t="s">
        <v>240</v>
      </c>
      <c r="O718" s="280" t="str">
        <f>IFERROR(VLOOKUP(A718,'[1]معالجة التسجيل'!A$2:CW$514,101,0),"")</f>
        <v/>
      </c>
      <c r="P718" s="280"/>
      <c r="Q718" s="282">
        <v>0</v>
      </c>
      <c r="R718" s="282"/>
      <c r="S718" s="280" t="s">
        <v>240</v>
      </c>
      <c r="T718" s="280" t="s">
        <v>240</v>
      </c>
      <c r="U718" s="280" t="s">
        <v>240</v>
      </c>
      <c r="V718" s="280" t="s">
        <v>240</v>
      </c>
      <c r="W718" s="280" t="s">
        <v>240</v>
      </c>
      <c r="X718" s="280" t="s">
        <v>240</v>
      </c>
      <c r="Y718" s="280" t="s">
        <v>240</v>
      </c>
      <c r="Z718" s="280" t="s">
        <v>240</v>
      </c>
      <c r="AA718" s="280" t="s">
        <v>240</v>
      </c>
      <c r="AB718" s="280" t="s">
        <v>240</v>
      </c>
      <c r="AC718" s="280" t="s">
        <v>240</v>
      </c>
      <c r="AD718" s="280" t="s">
        <v>240</v>
      </c>
      <c r="AE718" s="280" t="str">
        <f>IFERROR(VLOOKUP(A718,ورقة4!A$1:AZ$2000,51,0),"")</f>
        <v>م</v>
      </c>
      <c r="AF718" s="280" t="s">
        <v>240</v>
      </c>
      <c r="AG718" s="280" t="s">
        <v>261</v>
      </c>
      <c r="AH718" s="280" t="s">
        <v>240</v>
      </c>
      <c r="AI718" s="280" t="s">
        <v>240</v>
      </c>
      <c r="AJ718" s="279">
        <v>707056</v>
      </c>
      <c r="AP718" s="223"/>
      <c r="AQ718" s="224"/>
      <c r="AR718" s="224"/>
      <c r="AS718" s="224"/>
      <c r="AT718" s="224"/>
      <c r="AU718" s="227"/>
      <c r="AV718" s="224"/>
      <c r="AW718" s="224"/>
      <c r="AX718" s="224"/>
      <c r="AY718" s="224"/>
      <c r="AZ718" s="227"/>
      <c r="BA718" s="224"/>
      <c r="BB718" s="224"/>
      <c r="BC718" s="224"/>
      <c r="BD718" s="224"/>
      <c r="BE718" s="224"/>
      <c r="BF718" s="227"/>
      <c r="BG718" s="224"/>
      <c r="BH718" s="224"/>
      <c r="BI718" s="224"/>
      <c r="BJ718" s="224"/>
      <c r="BK718" s="224"/>
      <c r="BL718" s="224"/>
      <c r="BM718" s="224"/>
      <c r="BN718" s="224"/>
      <c r="BO718" s="224"/>
      <c r="BP718" s="224"/>
      <c r="BQ718" s="224"/>
      <c r="BR718" s="224"/>
      <c r="BS718" s="228"/>
      <c r="BT718" s="224"/>
      <c r="BU718" s="229"/>
      <c r="BV718" s="223"/>
      <c r="BW718" s="224"/>
      <c r="BX718" s="224"/>
      <c r="BY718" s="224"/>
      <c r="BZ718"/>
      <c r="CA718" s="229"/>
      <c r="CB718"/>
      <c r="CC718"/>
      <c r="CD718"/>
    </row>
    <row r="719" spans="1:82" ht="45" x14ac:dyDescent="0.25">
      <c r="A719" s="279">
        <v>707057</v>
      </c>
      <c r="B719" s="280" t="s">
        <v>1255</v>
      </c>
      <c r="C719" s="280" t="s">
        <v>265</v>
      </c>
      <c r="D719" s="280" t="s">
        <v>1853</v>
      </c>
      <c r="E719" s="280" t="s">
        <v>184</v>
      </c>
      <c r="F719" s="281">
        <v>36703</v>
      </c>
      <c r="G719" s="280" t="s">
        <v>1854</v>
      </c>
      <c r="H719" s="280" t="s">
        <v>1290</v>
      </c>
      <c r="I719" s="280" t="s">
        <v>263</v>
      </c>
      <c r="J719" s="280" t="s">
        <v>214</v>
      </c>
      <c r="K719" s="279">
        <v>2018</v>
      </c>
      <c r="L719" s="280" t="s">
        <v>225</v>
      </c>
      <c r="M719" s="280" t="s">
        <v>240</v>
      </c>
      <c r="N719" s="280" t="s">
        <v>240</v>
      </c>
      <c r="O719" s="280"/>
      <c r="P719" s="280"/>
      <c r="Q719" s="282">
        <v>0</v>
      </c>
      <c r="R719" s="290">
        <v>0</v>
      </c>
      <c r="S719" s="280" t="s">
        <v>4174</v>
      </c>
      <c r="T719" s="280" t="s">
        <v>4175</v>
      </c>
      <c r="U719" s="280" t="s">
        <v>3828</v>
      </c>
      <c r="V719" s="280" t="s">
        <v>4176</v>
      </c>
      <c r="W719" s="280" t="s">
        <v>240</v>
      </c>
      <c r="X719" s="280" t="s">
        <v>240</v>
      </c>
      <c r="Y719" s="280" t="s">
        <v>240</v>
      </c>
      <c r="Z719" s="280" t="s">
        <v>240</v>
      </c>
      <c r="AA719" s="280" t="s">
        <v>240</v>
      </c>
      <c r="AB719" s="280" t="s">
        <v>240</v>
      </c>
      <c r="AC719" s="280" t="s">
        <v>240</v>
      </c>
      <c r="AD719" s="280" t="s">
        <v>240</v>
      </c>
      <c r="AE719" s="280"/>
      <c r="AF719" s="280" t="s">
        <v>240</v>
      </c>
      <c r="AG719" s="280" t="s">
        <v>239</v>
      </c>
      <c r="AH719" s="280" t="s">
        <v>240</v>
      </c>
      <c r="AI719" s="280" t="s">
        <v>5192</v>
      </c>
      <c r="AJ719" s="279">
        <v>707057</v>
      </c>
      <c r="AP719" s="223"/>
      <c r="AQ719" s="224"/>
      <c r="AR719" s="224"/>
      <c r="AS719" s="224"/>
      <c r="AT719" s="224"/>
      <c r="AU719" s="231"/>
      <c r="AV719" s="224"/>
      <c r="AW719" s="224"/>
      <c r="AX719" s="224"/>
      <c r="AY719" s="224"/>
      <c r="AZ719" s="223"/>
      <c r="BA719" s="224"/>
      <c r="BB719" s="219"/>
      <c r="BC719" s="219"/>
      <c r="BD719" s="224"/>
      <c r="BE719" s="224"/>
      <c r="BF719" s="227"/>
      <c r="BG719" s="223"/>
      <c r="BH719" s="224"/>
      <c r="BI719" s="224"/>
      <c r="BJ719" s="224"/>
      <c r="BK719" s="224"/>
      <c r="BL719" s="223"/>
      <c r="BM719" s="224"/>
      <c r="BN719" s="223"/>
      <c r="BO719" s="223"/>
      <c r="BP719" s="223"/>
      <c r="BQ719" s="223"/>
      <c r="BR719" s="223"/>
      <c r="BS719" s="224"/>
      <c r="BT719" s="219"/>
      <c r="BU719" s="229"/>
      <c r="BV719" s="219"/>
      <c r="BW719" s="219"/>
      <c r="BX719" s="224"/>
      <c r="BY719" s="224"/>
      <c r="BZ719" s="230"/>
      <c r="CA719" s="229"/>
      <c r="CB719" s="230"/>
      <c r="CC719" s="230"/>
      <c r="CD719" s="230"/>
    </row>
    <row r="720" spans="1:82" ht="30" x14ac:dyDescent="0.25">
      <c r="A720" s="279">
        <v>707058</v>
      </c>
      <c r="B720" s="280" t="s">
        <v>821</v>
      </c>
      <c r="C720" s="280" t="s">
        <v>822</v>
      </c>
      <c r="D720" s="280" t="s">
        <v>1685</v>
      </c>
      <c r="E720" s="280" t="s">
        <v>183</v>
      </c>
      <c r="F720" s="281">
        <v>34783</v>
      </c>
      <c r="G720" s="280" t="s">
        <v>1686</v>
      </c>
      <c r="H720" s="280" t="s">
        <v>1290</v>
      </c>
      <c r="I720" s="280" t="s">
        <v>261</v>
      </c>
      <c r="J720" s="280" t="s">
        <v>214</v>
      </c>
      <c r="K720" s="279">
        <v>2013</v>
      </c>
      <c r="L720" s="280" t="s">
        <v>229</v>
      </c>
      <c r="M720" s="280" t="s">
        <v>240</v>
      </c>
      <c r="N720" s="280" t="s">
        <v>240</v>
      </c>
      <c r="O720" s="280" t="str">
        <f>IFERROR(VLOOKUP(A720,'[1]معالجة التسجيل'!A$2:CW$514,101,0),"")</f>
        <v/>
      </c>
      <c r="P720" s="280"/>
      <c r="Q720" s="282">
        <v>0</v>
      </c>
      <c r="R720" s="288"/>
      <c r="S720" s="280" t="s">
        <v>2679</v>
      </c>
      <c r="T720" s="280" t="s">
        <v>2680</v>
      </c>
      <c r="U720" s="280" t="s">
        <v>2681</v>
      </c>
      <c r="V720" s="280" t="s">
        <v>2682</v>
      </c>
      <c r="W720" s="280" t="s">
        <v>240</v>
      </c>
      <c r="X720" s="280" t="s">
        <v>240</v>
      </c>
      <c r="Y720" s="280" t="s">
        <v>240</v>
      </c>
      <c r="Z720" s="280" t="s">
        <v>240</v>
      </c>
      <c r="AA720" s="280" t="s">
        <v>240</v>
      </c>
      <c r="AB720" s="280" t="s">
        <v>2044</v>
      </c>
      <c r="AC720" s="280" t="s">
        <v>2044</v>
      </c>
      <c r="AD720" s="280" t="s">
        <v>240</v>
      </c>
      <c r="AE720" s="280" t="str">
        <f>IFERROR(VLOOKUP(A720,ورقة4!A$1:AZ$2000,51,0),"")</f>
        <v>م</v>
      </c>
      <c r="AF720" s="280" t="s">
        <v>2044</v>
      </c>
      <c r="AG720" s="280" t="s">
        <v>261</v>
      </c>
      <c r="AH720" s="280" t="s">
        <v>5190</v>
      </c>
      <c r="AI720" s="280" t="s">
        <v>240</v>
      </c>
      <c r="AJ720" s="279">
        <v>707058</v>
      </c>
      <c r="AP720" s="223"/>
      <c r="AQ720" s="224"/>
      <c r="AR720" s="224"/>
      <c r="AS720" s="224"/>
      <c r="AT720" s="224"/>
      <c r="AU720" s="232"/>
      <c r="AV720" s="224"/>
      <c r="AW720" s="224"/>
      <c r="AX720" s="224"/>
      <c r="AY720" s="224"/>
      <c r="AZ720" s="232"/>
      <c r="BA720" s="224"/>
      <c r="BB720" s="224"/>
      <c r="BC720" s="224"/>
      <c r="BD720" s="224"/>
      <c r="BE720" s="224"/>
      <c r="BF720" s="227"/>
      <c r="BG720" s="224"/>
      <c r="BH720" s="224"/>
      <c r="BI720" s="224"/>
      <c r="BJ720" s="224"/>
      <c r="BK720" s="224"/>
      <c r="BL720" s="224"/>
      <c r="BM720" s="224"/>
      <c r="BN720" s="224"/>
      <c r="BO720" s="224"/>
      <c r="BP720" s="224"/>
      <c r="BQ720" s="224"/>
      <c r="BR720" s="224"/>
      <c r="BS720" s="228"/>
      <c r="BT720" s="224"/>
      <c r="BU720" s="229"/>
      <c r="BV720" s="223"/>
      <c r="BW720" s="224"/>
      <c r="BX720" s="224"/>
      <c r="BY720" s="224"/>
      <c r="BZ720"/>
      <c r="CA720" s="229"/>
      <c r="CB720"/>
      <c r="CC720"/>
      <c r="CD720"/>
    </row>
    <row r="721" spans="1:82" ht="30" x14ac:dyDescent="0.25">
      <c r="A721" s="279">
        <v>707059</v>
      </c>
      <c r="B721" s="280" t="s">
        <v>565</v>
      </c>
      <c r="C721" s="280" t="s">
        <v>566</v>
      </c>
      <c r="D721" s="280" t="s">
        <v>1687</v>
      </c>
      <c r="E721" s="280" t="s">
        <v>183</v>
      </c>
      <c r="F721" s="289">
        <v>32694</v>
      </c>
      <c r="G721" s="280" t="s">
        <v>1465</v>
      </c>
      <c r="H721" s="280" t="s">
        <v>1290</v>
      </c>
      <c r="I721" s="280" t="s">
        <v>261</v>
      </c>
      <c r="J721" s="280" t="s">
        <v>216</v>
      </c>
      <c r="K721" s="290">
        <v>2009</v>
      </c>
      <c r="L721" s="280" t="s">
        <v>228</v>
      </c>
      <c r="M721" s="280" t="s">
        <v>240</v>
      </c>
      <c r="N721" s="280" t="s">
        <v>240</v>
      </c>
      <c r="O721" s="280" t="str">
        <f>IFERROR(VLOOKUP(A721,'[1]معالجة التسجيل'!A$2:CW$514,101,0),"")</f>
        <v/>
      </c>
      <c r="P721" s="280"/>
      <c r="Q721" s="282">
        <v>0</v>
      </c>
      <c r="R721" s="282"/>
      <c r="S721" s="280" t="s">
        <v>2946</v>
      </c>
      <c r="T721" s="280" t="s">
        <v>2947</v>
      </c>
      <c r="U721" s="280" t="s">
        <v>2948</v>
      </c>
      <c r="V721" s="280" t="s">
        <v>2949</v>
      </c>
      <c r="W721" s="280" t="s">
        <v>240</v>
      </c>
      <c r="X721" s="280" t="s">
        <v>240</v>
      </c>
      <c r="Y721" s="280" t="s">
        <v>240</v>
      </c>
      <c r="Z721" s="280" t="s">
        <v>240</v>
      </c>
      <c r="AA721" s="280" t="s">
        <v>240</v>
      </c>
      <c r="AB721" s="280" t="s">
        <v>240</v>
      </c>
      <c r="AC721" s="280" t="s">
        <v>240</v>
      </c>
      <c r="AD721" s="280" t="s">
        <v>240</v>
      </c>
      <c r="AE721" s="280" t="str">
        <f>IFERROR(VLOOKUP(A721,ورقة4!A$1:AZ$2000,51,0),"")</f>
        <v>م</v>
      </c>
      <c r="AF721" s="280" t="s">
        <v>2044</v>
      </c>
      <c r="AG721" s="280" t="s">
        <v>261</v>
      </c>
      <c r="AH721" s="280" t="s">
        <v>5190</v>
      </c>
      <c r="AI721" s="280" t="s">
        <v>240</v>
      </c>
      <c r="AJ721" s="279">
        <v>707059</v>
      </c>
      <c r="AP721" s="223"/>
      <c r="AQ721" s="224"/>
      <c r="AR721" s="224"/>
      <c r="AS721" s="224"/>
      <c r="AT721" s="224"/>
      <c r="AU721" s="232"/>
      <c r="AV721" s="224"/>
      <c r="AW721" s="224"/>
      <c r="AX721" s="224"/>
      <c r="AY721" s="224"/>
      <c r="AZ721" s="232"/>
      <c r="BA721" s="224"/>
      <c r="BB721" s="224"/>
      <c r="BC721" s="224"/>
      <c r="BD721" s="224"/>
      <c r="BE721" s="224"/>
      <c r="BF721" s="227"/>
      <c r="BG721" s="224"/>
      <c r="BH721" s="224"/>
      <c r="BI721" s="224"/>
      <c r="BJ721" s="224"/>
      <c r="BK721" s="224"/>
      <c r="BL721" s="224"/>
      <c r="BM721" s="224"/>
      <c r="BN721" s="224"/>
      <c r="BO721" s="224"/>
      <c r="BP721" s="224"/>
      <c r="BQ721" s="224"/>
      <c r="BR721" s="224"/>
      <c r="BS721" s="228"/>
      <c r="BT721" s="224"/>
      <c r="BU721" s="229"/>
      <c r="BV721" s="223"/>
      <c r="BW721" s="224"/>
      <c r="BX721" s="224"/>
      <c r="BY721" s="224"/>
      <c r="BZ721"/>
      <c r="CA721" s="229"/>
      <c r="CB721"/>
      <c r="CC721"/>
      <c r="CD721"/>
    </row>
    <row r="722" spans="1:82" ht="15" x14ac:dyDescent="0.25">
      <c r="A722" s="279">
        <v>707060</v>
      </c>
      <c r="B722" s="280" t="s">
        <v>1256</v>
      </c>
      <c r="C722" s="280" t="s">
        <v>67</v>
      </c>
      <c r="D722" s="280" t="s">
        <v>1515</v>
      </c>
      <c r="E722" s="280" t="s">
        <v>240</v>
      </c>
      <c r="F722" s="282"/>
      <c r="G722" s="280" t="s">
        <v>240</v>
      </c>
      <c r="H722" s="280" t="s">
        <v>240</v>
      </c>
      <c r="I722" s="280" t="s">
        <v>261</v>
      </c>
      <c r="J722" s="280" t="s">
        <v>240</v>
      </c>
      <c r="K722" s="282"/>
      <c r="L722" s="280" t="s">
        <v>240</v>
      </c>
      <c r="M722" s="280" t="s">
        <v>240</v>
      </c>
      <c r="N722" s="280" t="s">
        <v>240</v>
      </c>
      <c r="O722" s="280" t="str">
        <f>IFERROR(VLOOKUP(A722,'[1]معالجة التسجيل'!A$2:CW$514,101,0),"")</f>
        <v/>
      </c>
      <c r="P722" s="280"/>
      <c r="Q722" s="282">
        <v>0</v>
      </c>
      <c r="R722" s="282"/>
      <c r="S722" s="280" t="s">
        <v>240</v>
      </c>
      <c r="T722" s="280" t="s">
        <v>240</v>
      </c>
      <c r="U722" s="280" t="s">
        <v>240</v>
      </c>
      <c r="V722" s="280" t="s">
        <v>240</v>
      </c>
      <c r="W722" s="280" t="s">
        <v>240</v>
      </c>
      <c r="X722" s="280" t="s">
        <v>240</v>
      </c>
      <c r="Y722" s="280" t="s">
        <v>240</v>
      </c>
      <c r="Z722" s="280" t="s">
        <v>240</v>
      </c>
      <c r="AA722" s="280" t="s">
        <v>2044</v>
      </c>
      <c r="AB722" s="280" t="s">
        <v>2044</v>
      </c>
      <c r="AC722" s="280" t="s">
        <v>2044</v>
      </c>
      <c r="AD722" s="280" t="s">
        <v>240</v>
      </c>
      <c r="AE722" s="280" t="str">
        <f>IFERROR(VLOOKUP(A722,ورقة4!A$1:AZ$2000,51,0),"")</f>
        <v>م</v>
      </c>
      <c r="AF722" s="280" t="s">
        <v>2044</v>
      </c>
      <c r="AG722" s="280" t="s">
        <v>261</v>
      </c>
      <c r="AH722" s="280" t="s">
        <v>5190</v>
      </c>
      <c r="AI722" s="280" t="s">
        <v>240</v>
      </c>
      <c r="AJ722" s="279">
        <v>707060</v>
      </c>
      <c r="AP722" s="223"/>
      <c r="AQ722" s="224"/>
      <c r="AR722" s="224"/>
      <c r="AS722" s="224"/>
      <c r="AT722" s="224"/>
      <c r="AU722" s="227"/>
      <c r="AV722" s="224"/>
      <c r="AW722" s="224"/>
      <c r="AX722" s="224"/>
      <c r="AY722" s="224"/>
      <c r="AZ722" s="227"/>
      <c r="BA722" s="224"/>
      <c r="BB722" s="224"/>
      <c r="BC722" s="224"/>
      <c r="BD722" s="224"/>
      <c r="BE722" s="224"/>
      <c r="BF722" s="227"/>
      <c r="BG722" s="224"/>
      <c r="BH722" s="224"/>
      <c r="BI722" s="224"/>
      <c r="BJ722" s="224"/>
      <c r="BK722" s="224"/>
      <c r="BL722" s="224"/>
      <c r="BM722" s="224"/>
      <c r="BN722" s="224"/>
      <c r="BO722" s="224"/>
      <c r="BP722" s="224"/>
      <c r="BQ722" s="224"/>
      <c r="BR722" s="224"/>
      <c r="BS722" s="228"/>
      <c r="BT722" s="224"/>
      <c r="BU722" s="229"/>
      <c r="BV722" s="223"/>
      <c r="BW722" s="224"/>
      <c r="BX722" s="224"/>
      <c r="BY722" s="224"/>
      <c r="BZ722"/>
      <c r="CA722" s="229"/>
      <c r="CB722"/>
      <c r="CC722"/>
      <c r="CD722"/>
    </row>
    <row r="723" spans="1:82" ht="45" x14ac:dyDescent="0.25">
      <c r="A723" s="279">
        <v>707061</v>
      </c>
      <c r="B723" s="280" t="s">
        <v>1257</v>
      </c>
      <c r="C723" s="280" t="s">
        <v>106</v>
      </c>
      <c r="D723" s="280" t="s">
        <v>1688</v>
      </c>
      <c r="E723" s="280" t="s">
        <v>183</v>
      </c>
      <c r="F723" s="281">
        <v>35613</v>
      </c>
      <c r="G723" s="280" t="s">
        <v>213</v>
      </c>
      <c r="H723" s="280" t="s">
        <v>1290</v>
      </c>
      <c r="I723" s="280" t="s">
        <v>261</v>
      </c>
      <c r="J723" s="280" t="s">
        <v>214</v>
      </c>
      <c r="K723" s="279">
        <v>2016</v>
      </c>
      <c r="L723" s="280" t="s">
        <v>213</v>
      </c>
      <c r="M723" s="280" t="s">
        <v>240</v>
      </c>
      <c r="N723" s="280" t="s">
        <v>240</v>
      </c>
      <c r="O723" s="280" t="str">
        <f>IFERROR(VLOOKUP(A723,'[1]معالجة التسجيل'!A$2:CW$514,101,0),"")</f>
        <v>إيقاف</v>
      </c>
      <c r="P723" s="280"/>
      <c r="Q723" s="282">
        <f>IFERROR(VLOOKUP(A723,'[1]معالجة التسجيل'!A$2:EW$514,150,0),"")</f>
        <v>20000</v>
      </c>
      <c r="R723" s="279">
        <v>0</v>
      </c>
      <c r="S723" s="280" t="s">
        <v>3319</v>
      </c>
      <c r="T723" s="280" t="s">
        <v>3320</v>
      </c>
      <c r="U723" s="280" t="s">
        <v>3321</v>
      </c>
      <c r="V723" s="280" t="s">
        <v>2531</v>
      </c>
      <c r="W723" s="280" t="s">
        <v>240</v>
      </c>
      <c r="X723" s="280" t="s">
        <v>240</v>
      </c>
      <c r="Y723" s="280" t="s">
        <v>240</v>
      </c>
      <c r="Z723" s="280" t="s">
        <v>240</v>
      </c>
      <c r="AA723" s="280" t="s">
        <v>240</v>
      </c>
      <c r="AB723" s="280" t="s">
        <v>240</v>
      </c>
      <c r="AC723" s="280" t="s">
        <v>2044</v>
      </c>
      <c r="AD723" s="280" t="s">
        <v>240</v>
      </c>
      <c r="AE723" s="280"/>
      <c r="AF723" s="280" t="s">
        <v>240</v>
      </c>
      <c r="AG723" s="280" t="s">
        <v>261</v>
      </c>
      <c r="AH723" s="280" t="s">
        <v>240</v>
      </c>
      <c r="AI723" s="280" t="s">
        <v>5191</v>
      </c>
      <c r="AJ723" s="279">
        <v>707061</v>
      </c>
      <c r="AP723" s="223"/>
      <c r="AQ723" s="224"/>
      <c r="AR723" s="224"/>
      <c r="AS723" s="224"/>
      <c r="AT723" s="224"/>
      <c r="AU723" s="232"/>
      <c r="AV723" s="224"/>
      <c r="AW723" s="224"/>
      <c r="AX723" s="224"/>
      <c r="AY723" s="224"/>
      <c r="AZ723" s="232"/>
      <c r="BA723" s="224"/>
      <c r="BB723" s="224"/>
      <c r="BC723" s="224"/>
      <c r="BD723" s="224"/>
      <c r="BE723" s="224"/>
      <c r="BF723" s="227"/>
      <c r="BG723" s="224"/>
      <c r="BH723" s="224"/>
      <c r="BI723" s="224"/>
      <c r="BJ723" s="224"/>
      <c r="BK723" s="224"/>
      <c r="BL723" s="224"/>
      <c r="BM723" s="224"/>
      <c r="BN723" s="224"/>
      <c r="BO723" s="224"/>
      <c r="BP723" s="224"/>
      <c r="BQ723" s="224"/>
      <c r="BR723" s="224"/>
      <c r="BS723" s="228"/>
      <c r="BT723" s="224"/>
      <c r="BU723" s="229"/>
      <c r="BV723" s="223"/>
      <c r="BW723" s="224"/>
      <c r="BX723" s="224"/>
      <c r="BY723" s="224"/>
      <c r="BZ723"/>
      <c r="CA723" s="229"/>
      <c r="CB723"/>
      <c r="CC723"/>
      <c r="CD723"/>
    </row>
    <row r="724" spans="1:82" ht="30" x14ac:dyDescent="0.25">
      <c r="A724" s="279">
        <v>707062</v>
      </c>
      <c r="B724" s="280" t="s">
        <v>1258</v>
      </c>
      <c r="C724" s="280" t="s">
        <v>96</v>
      </c>
      <c r="D724" s="280" t="s">
        <v>1333</v>
      </c>
      <c r="E724" s="280" t="s">
        <v>183</v>
      </c>
      <c r="F724" s="281">
        <v>32553</v>
      </c>
      <c r="G724" s="280" t="s">
        <v>227</v>
      </c>
      <c r="H724" s="280" t="s">
        <v>1290</v>
      </c>
      <c r="I724" s="280" t="s">
        <v>261</v>
      </c>
      <c r="J724" s="280" t="s">
        <v>216</v>
      </c>
      <c r="K724" s="279">
        <v>2007</v>
      </c>
      <c r="L724" s="280" t="s">
        <v>227</v>
      </c>
      <c r="M724" s="280" t="s">
        <v>240</v>
      </c>
      <c r="N724" s="280" t="s">
        <v>240</v>
      </c>
      <c r="O724" s="280" t="str">
        <f>IFERROR(VLOOKUP(A724,'[1]معالجة التسجيل'!A$2:CW$514,101,0),"")</f>
        <v/>
      </c>
      <c r="P724" s="280"/>
      <c r="Q724" s="282">
        <v>0</v>
      </c>
      <c r="R724" s="282"/>
      <c r="S724" s="280" t="s">
        <v>240</v>
      </c>
      <c r="T724" s="280" t="s">
        <v>240</v>
      </c>
      <c r="U724" s="280" t="s">
        <v>240</v>
      </c>
      <c r="V724" s="280" t="s">
        <v>240</v>
      </c>
      <c r="W724" s="280" t="s">
        <v>240</v>
      </c>
      <c r="X724" s="280" t="s">
        <v>240</v>
      </c>
      <c r="Y724" s="280" t="s">
        <v>240</v>
      </c>
      <c r="Z724" s="280" t="s">
        <v>240</v>
      </c>
      <c r="AA724" s="280" t="s">
        <v>240</v>
      </c>
      <c r="AB724" s="280" t="s">
        <v>2044</v>
      </c>
      <c r="AC724" s="280" t="s">
        <v>2044</v>
      </c>
      <c r="AD724" s="280" t="s">
        <v>240</v>
      </c>
      <c r="AE724" s="280" t="str">
        <f>IFERROR(VLOOKUP(A724,ورقة4!A$1:AZ$2000,51,0),"")</f>
        <v>م</v>
      </c>
      <c r="AF724" s="280" t="s">
        <v>2044</v>
      </c>
      <c r="AG724" s="280" t="s">
        <v>261</v>
      </c>
      <c r="AH724" s="280" t="s">
        <v>5190</v>
      </c>
      <c r="AI724" s="280" t="s">
        <v>240</v>
      </c>
      <c r="AJ724" s="279">
        <v>707062</v>
      </c>
      <c r="AP724" s="223"/>
      <c r="AQ724" s="224"/>
      <c r="AR724" s="224"/>
      <c r="AS724" s="224"/>
      <c r="AT724" s="224"/>
      <c r="AU724" s="227"/>
      <c r="AV724" s="224"/>
      <c r="AW724" s="224"/>
      <c r="AX724" s="224"/>
      <c r="AY724" s="224"/>
      <c r="AZ724" s="227"/>
      <c r="BA724" s="224"/>
      <c r="BB724" s="224"/>
      <c r="BC724" s="224"/>
      <c r="BD724" s="224"/>
      <c r="BE724" s="224"/>
      <c r="BF724" s="227"/>
      <c r="BG724" s="224"/>
      <c r="BH724" s="224"/>
      <c r="BI724" s="224"/>
      <c r="BJ724" s="224"/>
      <c r="BK724" s="224"/>
      <c r="BL724" s="224"/>
      <c r="BM724" s="224"/>
      <c r="BN724" s="224"/>
      <c r="BO724" s="224"/>
      <c r="BP724" s="224"/>
      <c r="BQ724" s="224"/>
      <c r="BR724" s="224"/>
      <c r="BS724" s="228"/>
      <c r="BT724" s="224"/>
      <c r="BU724" s="229"/>
      <c r="BV724" s="223"/>
      <c r="BW724" s="224"/>
      <c r="BX724" s="224"/>
      <c r="BY724" s="224"/>
      <c r="BZ724"/>
      <c r="CA724" s="229"/>
      <c r="CB724"/>
      <c r="CC724"/>
      <c r="CD724"/>
    </row>
    <row r="725" spans="1:82" ht="30" x14ac:dyDescent="0.25">
      <c r="A725" s="279">
        <v>707063</v>
      </c>
      <c r="B725" s="280" t="s">
        <v>623</v>
      </c>
      <c r="C725" s="280" t="s">
        <v>135</v>
      </c>
      <c r="D725" s="280" t="s">
        <v>1687</v>
      </c>
      <c r="E725" s="280" t="s">
        <v>240</v>
      </c>
      <c r="F725" s="282"/>
      <c r="G725" s="280" t="s">
        <v>240</v>
      </c>
      <c r="H725" s="280" t="s">
        <v>240</v>
      </c>
      <c r="I725" s="280" t="s">
        <v>261</v>
      </c>
      <c r="J725" s="280" t="s">
        <v>240</v>
      </c>
      <c r="K725" s="282"/>
      <c r="L725" s="280" t="s">
        <v>240</v>
      </c>
      <c r="M725" s="280" t="s">
        <v>240</v>
      </c>
      <c r="N725" s="280" t="s">
        <v>240</v>
      </c>
      <c r="O725" s="280" t="str">
        <f>IFERROR(VLOOKUP(A725,'[1]معالجة التسجيل'!A$2:CW$514,101,0),"")</f>
        <v/>
      </c>
      <c r="P725" s="280"/>
      <c r="Q725" s="282">
        <v>0</v>
      </c>
      <c r="R725" s="282"/>
      <c r="S725" s="280" t="s">
        <v>240</v>
      </c>
      <c r="T725" s="280" t="s">
        <v>240</v>
      </c>
      <c r="U725" s="280" t="s">
        <v>240</v>
      </c>
      <c r="V725" s="280" t="s">
        <v>240</v>
      </c>
      <c r="W725" s="280" t="s">
        <v>240</v>
      </c>
      <c r="X725" s="280" t="s">
        <v>240</v>
      </c>
      <c r="Y725" s="280" t="s">
        <v>240</v>
      </c>
      <c r="Z725" s="280" t="s">
        <v>240</v>
      </c>
      <c r="AA725" s="280" t="s">
        <v>2044</v>
      </c>
      <c r="AB725" s="280" t="s">
        <v>2044</v>
      </c>
      <c r="AC725" s="280" t="s">
        <v>2044</v>
      </c>
      <c r="AD725" s="280" t="s">
        <v>240</v>
      </c>
      <c r="AE725" s="280" t="str">
        <f>IFERROR(VLOOKUP(A725,ورقة4!A$1:AZ$2000,51,0),"")</f>
        <v>م</v>
      </c>
      <c r="AF725" s="280" t="s">
        <v>2044</v>
      </c>
      <c r="AG725" s="280" t="s">
        <v>261</v>
      </c>
      <c r="AH725" s="280" t="s">
        <v>5190</v>
      </c>
      <c r="AI725" s="280" t="s">
        <v>240</v>
      </c>
      <c r="AJ725" s="279">
        <v>707063</v>
      </c>
      <c r="AP725" s="223"/>
      <c r="AQ725" s="224"/>
      <c r="AR725" s="224"/>
      <c r="AS725" s="224"/>
      <c r="AT725" s="224"/>
      <c r="AU725" s="225"/>
      <c r="AV725" s="224"/>
      <c r="AW725" s="224"/>
      <c r="AX725" s="224"/>
      <c r="AY725" s="224"/>
      <c r="AZ725" s="226"/>
      <c r="BA725" s="224"/>
      <c r="BB725" s="219"/>
      <c r="BC725" s="219"/>
      <c r="BD725" s="224"/>
      <c r="BE725" s="224"/>
      <c r="BF725" s="227"/>
      <c r="BG725" s="232"/>
      <c r="BH725" s="224"/>
      <c r="BI725" s="224"/>
      <c r="BJ725" s="224"/>
      <c r="BK725" s="224"/>
      <c r="BL725" s="223"/>
      <c r="BM725" s="224"/>
      <c r="BN725" s="223"/>
      <c r="BO725" s="223"/>
      <c r="BP725" s="223"/>
      <c r="BQ725" s="223"/>
      <c r="BR725" s="223"/>
      <c r="BS725" s="224"/>
      <c r="BT725" s="219"/>
      <c r="BU725" s="229"/>
      <c r="BV725" s="219"/>
      <c r="BW725" s="219"/>
      <c r="BX725" s="224"/>
      <c r="BY725" s="224"/>
      <c r="BZ725" s="230"/>
      <c r="CA725" s="229"/>
      <c r="CB725" s="230"/>
      <c r="CC725" s="230"/>
      <c r="CD725" s="230"/>
    </row>
    <row r="726" spans="1:82" ht="15" x14ac:dyDescent="0.25">
      <c r="A726" s="279">
        <v>707064</v>
      </c>
      <c r="B726" s="280" t="s">
        <v>1259</v>
      </c>
      <c r="C726" s="280" t="s">
        <v>312</v>
      </c>
      <c r="D726" s="280" t="s">
        <v>1930</v>
      </c>
      <c r="E726" s="280" t="s">
        <v>240</v>
      </c>
      <c r="F726" s="282"/>
      <c r="G726" s="280" t="s">
        <v>240</v>
      </c>
      <c r="H726" s="280" t="s">
        <v>240</v>
      </c>
      <c r="I726" s="280" t="s">
        <v>261</v>
      </c>
      <c r="J726" s="280" t="s">
        <v>240</v>
      </c>
      <c r="K726" s="282"/>
      <c r="L726" s="280" t="s">
        <v>240</v>
      </c>
      <c r="M726" s="280" t="s">
        <v>240</v>
      </c>
      <c r="N726" s="280" t="s">
        <v>240</v>
      </c>
      <c r="O726" s="280" t="str">
        <f>IFERROR(VLOOKUP(A726,'[1]معالجة التسجيل'!A$2:CW$514,101,0),"")</f>
        <v/>
      </c>
      <c r="P726" s="280"/>
      <c r="Q726" s="282">
        <v>0</v>
      </c>
      <c r="R726" s="282"/>
      <c r="S726" s="280" t="s">
        <v>240</v>
      </c>
      <c r="T726" s="280" t="s">
        <v>240</v>
      </c>
      <c r="U726" s="280" t="s">
        <v>240</v>
      </c>
      <c r="V726" s="280" t="s">
        <v>240</v>
      </c>
      <c r="W726" s="280" t="s">
        <v>240</v>
      </c>
      <c r="X726" s="280" t="s">
        <v>240</v>
      </c>
      <c r="Y726" s="280" t="s">
        <v>240</v>
      </c>
      <c r="Z726" s="280" t="s">
        <v>240</v>
      </c>
      <c r="AA726" s="280" t="s">
        <v>2044</v>
      </c>
      <c r="AB726" s="280" t="s">
        <v>2044</v>
      </c>
      <c r="AC726" s="280" t="s">
        <v>2044</v>
      </c>
      <c r="AD726" s="280" t="s">
        <v>240</v>
      </c>
      <c r="AE726" s="280" t="str">
        <f>IFERROR(VLOOKUP(A726,ورقة4!A$1:AZ$2000,51,0),"")</f>
        <v>م</v>
      </c>
      <c r="AF726" s="280" t="s">
        <v>2044</v>
      </c>
      <c r="AG726" s="280" t="s">
        <v>261</v>
      </c>
      <c r="AH726" s="280" t="s">
        <v>5190</v>
      </c>
      <c r="AI726" s="280" t="s">
        <v>240</v>
      </c>
      <c r="AJ726" s="279">
        <v>707064</v>
      </c>
      <c r="AP726" s="223"/>
      <c r="AQ726" s="224"/>
      <c r="AR726" s="224"/>
      <c r="AS726" s="224"/>
      <c r="AT726" s="224"/>
      <c r="AU726" s="232"/>
      <c r="AV726" s="224"/>
      <c r="AW726" s="224"/>
      <c r="AX726" s="224"/>
      <c r="AY726" s="224"/>
      <c r="AZ726" s="232"/>
      <c r="BA726" s="224"/>
      <c r="BB726" s="224"/>
      <c r="BC726" s="224"/>
      <c r="BD726" s="224"/>
      <c r="BE726" s="224"/>
      <c r="BF726" s="227"/>
      <c r="BG726" s="224"/>
      <c r="BH726" s="224"/>
      <c r="BI726" s="224"/>
      <c r="BJ726" s="224"/>
      <c r="BK726" s="224"/>
      <c r="BL726" s="224"/>
      <c r="BM726" s="224"/>
      <c r="BN726" s="224"/>
      <c r="BO726" s="224"/>
      <c r="BP726" s="224"/>
      <c r="BQ726" s="224"/>
      <c r="BR726" s="224"/>
      <c r="BS726" s="228"/>
      <c r="BT726" s="224"/>
      <c r="BU726" s="229"/>
      <c r="BV726" s="223"/>
      <c r="BW726" s="224"/>
      <c r="BX726" s="224"/>
      <c r="BY726" s="224"/>
      <c r="BZ726"/>
      <c r="CA726" s="229"/>
      <c r="CB726"/>
      <c r="CC726"/>
      <c r="CD726"/>
    </row>
    <row r="727" spans="1:82" ht="30" x14ac:dyDescent="0.25">
      <c r="A727" s="279">
        <v>707065</v>
      </c>
      <c r="B727" s="280" t="s">
        <v>2105</v>
      </c>
      <c r="C727" s="280" t="s">
        <v>136</v>
      </c>
      <c r="D727" s="280" t="s">
        <v>240</v>
      </c>
      <c r="E727" s="280" t="s">
        <v>240</v>
      </c>
      <c r="F727" s="288"/>
      <c r="G727" s="280" t="s">
        <v>240</v>
      </c>
      <c r="H727" s="280" t="s">
        <v>240</v>
      </c>
      <c r="I727" s="280" t="s">
        <v>261</v>
      </c>
      <c r="J727" s="280" t="s">
        <v>240</v>
      </c>
      <c r="K727" s="288"/>
      <c r="L727" s="280" t="s">
        <v>240</v>
      </c>
      <c r="M727" s="280" t="s">
        <v>240</v>
      </c>
      <c r="N727" s="280" t="s">
        <v>240</v>
      </c>
      <c r="O727" s="280" t="str">
        <f>IFERROR(VLOOKUP(A727,'[1]معالجة التسجيل'!A$2:CW$514,101,0),"")</f>
        <v/>
      </c>
      <c r="P727" s="280"/>
      <c r="Q727" s="282">
        <v>0</v>
      </c>
      <c r="R727" s="288"/>
      <c r="S727" s="280" t="s">
        <v>240</v>
      </c>
      <c r="T727" s="280" t="s">
        <v>240</v>
      </c>
      <c r="U727" s="280" t="s">
        <v>240</v>
      </c>
      <c r="V727" s="280" t="s">
        <v>240</v>
      </c>
      <c r="W727" s="280" t="s">
        <v>240</v>
      </c>
      <c r="X727" s="280" t="s">
        <v>240</v>
      </c>
      <c r="Y727" s="280" t="s">
        <v>240</v>
      </c>
      <c r="Z727" s="280" t="s">
        <v>240</v>
      </c>
      <c r="AA727" s="280" t="s">
        <v>240</v>
      </c>
      <c r="AB727" s="280" t="s">
        <v>240</v>
      </c>
      <c r="AC727" s="280" t="s">
        <v>240</v>
      </c>
      <c r="AD727" s="280" t="s">
        <v>240</v>
      </c>
      <c r="AE727" s="280" t="str">
        <f>IFERROR(VLOOKUP(A727,ورقة4!A$1:AZ$2000,51,0),"")</f>
        <v>م</v>
      </c>
      <c r="AF727" s="280" t="s">
        <v>240</v>
      </c>
      <c r="AG727" s="280" t="s">
        <v>261</v>
      </c>
      <c r="AH727" s="280" t="s">
        <v>240</v>
      </c>
      <c r="AI727" s="280" t="s">
        <v>240</v>
      </c>
      <c r="AJ727" s="279">
        <v>707065</v>
      </c>
      <c r="AP727" s="223"/>
      <c r="AQ727" s="224"/>
      <c r="AR727" s="224"/>
      <c r="AS727" s="224"/>
      <c r="AT727" s="224"/>
      <c r="AU727" s="231"/>
      <c r="AV727" s="224"/>
      <c r="AW727" s="224"/>
      <c r="AX727" s="224"/>
      <c r="AY727" s="224"/>
      <c r="AZ727" s="223"/>
      <c r="BA727" s="224"/>
      <c r="BB727" s="219"/>
      <c r="BC727" s="219"/>
      <c r="BD727" s="224"/>
      <c r="BE727" s="224"/>
      <c r="BF727" s="227"/>
      <c r="BG727" s="223"/>
      <c r="BH727" s="224"/>
      <c r="BI727" s="224"/>
      <c r="BJ727" s="224"/>
      <c r="BK727" s="224"/>
      <c r="BL727" s="223"/>
      <c r="BM727" s="224"/>
      <c r="BN727" s="223"/>
      <c r="BO727" s="223"/>
      <c r="BP727" s="223"/>
      <c r="BQ727" s="223"/>
      <c r="BR727" s="223"/>
      <c r="BS727" s="224"/>
      <c r="BT727" s="219"/>
      <c r="BU727" s="229"/>
      <c r="BV727" s="219"/>
      <c r="BW727" s="219"/>
      <c r="BX727" s="224"/>
      <c r="BY727" s="224"/>
      <c r="BZ727" s="230"/>
      <c r="CA727" s="229"/>
      <c r="CB727" s="230"/>
      <c r="CC727" s="230"/>
      <c r="CD727" s="230"/>
    </row>
    <row r="728" spans="1:82" ht="30" x14ac:dyDescent="0.25">
      <c r="A728" s="279">
        <v>707066</v>
      </c>
      <c r="B728" s="280" t="s">
        <v>823</v>
      </c>
      <c r="C728" s="280" t="s">
        <v>283</v>
      </c>
      <c r="D728" s="280" t="s">
        <v>1748</v>
      </c>
      <c r="E728" s="280" t="s">
        <v>184</v>
      </c>
      <c r="F728" s="281">
        <v>31804</v>
      </c>
      <c r="G728" s="280" t="s">
        <v>229</v>
      </c>
      <c r="H728" s="280" t="s">
        <v>1290</v>
      </c>
      <c r="I728" s="280" t="s">
        <v>261</v>
      </c>
      <c r="J728" s="280" t="s">
        <v>216</v>
      </c>
      <c r="K728" s="279">
        <v>2004</v>
      </c>
      <c r="L728" s="280" t="s">
        <v>229</v>
      </c>
      <c r="M728" s="280" t="s">
        <v>240</v>
      </c>
      <c r="N728" s="280" t="s">
        <v>240</v>
      </c>
      <c r="O728" s="280" t="str">
        <f>IFERROR(VLOOKUP(A728,'[1]معالجة التسجيل'!A$2:CW$514,101,0),"")</f>
        <v/>
      </c>
      <c r="P728" s="280"/>
      <c r="Q728" s="282">
        <v>0</v>
      </c>
      <c r="R728" s="282"/>
      <c r="S728" s="280" t="s">
        <v>240</v>
      </c>
      <c r="T728" s="280" t="s">
        <v>240</v>
      </c>
      <c r="U728" s="280" t="s">
        <v>240</v>
      </c>
      <c r="V728" s="280" t="s">
        <v>240</v>
      </c>
      <c r="W728" s="280" t="s">
        <v>240</v>
      </c>
      <c r="X728" s="280" t="s">
        <v>240</v>
      </c>
      <c r="Y728" s="280" t="s">
        <v>240</v>
      </c>
      <c r="Z728" s="280" t="s">
        <v>240</v>
      </c>
      <c r="AA728" s="280" t="s">
        <v>240</v>
      </c>
      <c r="AB728" s="280" t="s">
        <v>2044</v>
      </c>
      <c r="AC728" s="280" t="s">
        <v>2044</v>
      </c>
      <c r="AD728" s="280" t="s">
        <v>240</v>
      </c>
      <c r="AE728" s="280" t="str">
        <f>IFERROR(VLOOKUP(A728,ورقة4!A$1:AZ$2000,51,0),"")</f>
        <v>م</v>
      </c>
      <c r="AF728" s="280" t="s">
        <v>2044</v>
      </c>
      <c r="AG728" s="280" t="s">
        <v>261</v>
      </c>
      <c r="AH728" s="280" t="s">
        <v>5190</v>
      </c>
      <c r="AI728" s="280" t="s">
        <v>240</v>
      </c>
      <c r="AJ728" s="279">
        <v>707066</v>
      </c>
      <c r="AP728" s="223"/>
      <c r="AQ728" s="224"/>
      <c r="AR728" s="224"/>
      <c r="AS728" s="224"/>
      <c r="AT728" s="224"/>
      <c r="AU728" s="232"/>
      <c r="AV728" s="224"/>
      <c r="AW728" s="224"/>
      <c r="AX728" s="224"/>
      <c r="AY728" s="224"/>
      <c r="AZ728" s="232"/>
      <c r="BA728" s="224"/>
      <c r="BB728" s="224"/>
      <c r="BC728" s="224"/>
      <c r="BD728" s="224"/>
      <c r="BE728" s="224"/>
      <c r="BF728" s="227"/>
      <c r="BG728" s="224"/>
      <c r="BH728" s="224"/>
      <c r="BI728" s="224"/>
      <c r="BJ728" s="224"/>
      <c r="BK728" s="224"/>
      <c r="BL728" s="224"/>
      <c r="BM728" s="224"/>
      <c r="BN728" s="224"/>
      <c r="BO728" s="224"/>
      <c r="BP728" s="224"/>
      <c r="BQ728" s="224"/>
      <c r="BR728" s="224"/>
      <c r="BS728" s="228"/>
      <c r="BT728" s="224"/>
      <c r="BU728" s="229"/>
      <c r="BV728" s="223"/>
      <c r="BW728" s="224"/>
      <c r="BX728" s="224"/>
      <c r="BY728" s="224"/>
      <c r="BZ728"/>
      <c r="CA728" s="229"/>
      <c r="CB728"/>
      <c r="CC728"/>
      <c r="CD728"/>
    </row>
    <row r="729" spans="1:82" ht="30" x14ac:dyDescent="0.25">
      <c r="A729" s="279">
        <v>707067</v>
      </c>
      <c r="B729" s="280" t="s">
        <v>824</v>
      </c>
      <c r="C729" s="280" t="s">
        <v>108</v>
      </c>
      <c r="D729" s="280" t="s">
        <v>1515</v>
      </c>
      <c r="E729" s="280" t="s">
        <v>184</v>
      </c>
      <c r="F729" s="281">
        <v>29175</v>
      </c>
      <c r="G729" s="280" t="s">
        <v>1401</v>
      </c>
      <c r="H729" s="280" t="s">
        <v>1290</v>
      </c>
      <c r="I729" s="280" t="s">
        <v>261</v>
      </c>
      <c r="J729" s="280" t="s">
        <v>216</v>
      </c>
      <c r="K729" s="279">
        <v>2000</v>
      </c>
      <c r="L729" s="280" t="s">
        <v>215</v>
      </c>
      <c r="M729" s="280" t="s">
        <v>240</v>
      </c>
      <c r="N729" s="280" t="s">
        <v>240</v>
      </c>
      <c r="O729" s="280" t="str">
        <f>IFERROR(VLOOKUP(A729,'[1]معالجة التسجيل'!A$2:CW$514,101,0),"")</f>
        <v/>
      </c>
      <c r="P729" s="280"/>
      <c r="Q729" s="282">
        <v>0</v>
      </c>
      <c r="R729" s="282"/>
      <c r="S729" s="280" t="s">
        <v>240</v>
      </c>
      <c r="T729" s="280" t="s">
        <v>240</v>
      </c>
      <c r="U729" s="280" t="s">
        <v>240</v>
      </c>
      <c r="V729" s="280" t="s">
        <v>240</v>
      </c>
      <c r="W729" s="280" t="s">
        <v>240</v>
      </c>
      <c r="X729" s="280" t="s">
        <v>240</v>
      </c>
      <c r="Y729" s="280" t="s">
        <v>240</v>
      </c>
      <c r="Z729" s="280" t="s">
        <v>240</v>
      </c>
      <c r="AA729" s="280" t="s">
        <v>240</v>
      </c>
      <c r="AB729" s="280" t="s">
        <v>2044</v>
      </c>
      <c r="AC729" s="280" t="s">
        <v>2044</v>
      </c>
      <c r="AD729" s="280" t="s">
        <v>240</v>
      </c>
      <c r="AE729" s="280" t="str">
        <f>IFERROR(VLOOKUP(A729,ورقة4!A$1:AZ$2000,51,0),"")</f>
        <v>م</v>
      </c>
      <c r="AF729" s="280" t="s">
        <v>2044</v>
      </c>
      <c r="AG729" s="280" t="s">
        <v>261</v>
      </c>
      <c r="AH729" s="280" t="s">
        <v>5190</v>
      </c>
      <c r="AI729" s="280" t="s">
        <v>240</v>
      </c>
      <c r="AJ729" s="279">
        <v>707067</v>
      </c>
      <c r="AP729" s="223"/>
      <c r="AQ729" s="224"/>
      <c r="AR729" s="224"/>
      <c r="AS729" s="224"/>
      <c r="AT729" s="224"/>
      <c r="AU729" s="227"/>
      <c r="AV729" s="224"/>
      <c r="AW729" s="224"/>
      <c r="AX729" s="224"/>
      <c r="AY729" s="224"/>
      <c r="AZ729" s="227"/>
      <c r="BA729" s="224"/>
      <c r="BB729" s="224"/>
      <c r="BC729" s="224"/>
      <c r="BD729" s="224"/>
      <c r="BE729" s="224"/>
      <c r="BF729" s="227"/>
      <c r="BG729" s="224"/>
      <c r="BH729" s="224"/>
      <c r="BI729" s="224"/>
      <c r="BJ729" s="224"/>
      <c r="BK729" s="224"/>
      <c r="BL729" s="224"/>
      <c r="BM729" s="224"/>
      <c r="BN729" s="224"/>
      <c r="BO729" s="224"/>
      <c r="BP729" s="224"/>
      <c r="BQ729" s="224"/>
      <c r="BR729" s="224"/>
      <c r="BS729" s="228"/>
      <c r="BT729" s="224"/>
      <c r="BU729" s="229"/>
      <c r="BV729" s="223"/>
      <c r="BW729" s="224"/>
      <c r="BX729" s="224"/>
      <c r="BY729" s="224"/>
      <c r="BZ729"/>
      <c r="CA729" s="229"/>
      <c r="CB729"/>
      <c r="CC729"/>
      <c r="CD729"/>
    </row>
    <row r="730" spans="1:82" ht="30" x14ac:dyDescent="0.25">
      <c r="A730" s="279">
        <v>707068</v>
      </c>
      <c r="B730" s="280" t="s">
        <v>1260</v>
      </c>
      <c r="C730" s="280" t="s">
        <v>89</v>
      </c>
      <c r="D730" s="280" t="s">
        <v>1689</v>
      </c>
      <c r="E730" s="280" t="s">
        <v>184</v>
      </c>
      <c r="F730" s="281">
        <v>32330</v>
      </c>
      <c r="G730" s="280" t="s">
        <v>213</v>
      </c>
      <c r="H730" s="280" t="s">
        <v>1290</v>
      </c>
      <c r="I730" s="280" t="s">
        <v>261</v>
      </c>
      <c r="J730" s="280" t="s">
        <v>216</v>
      </c>
      <c r="K730" s="279">
        <v>2007</v>
      </c>
      <c r="L730" s="280" t="s">
        <v>213</v>
      </c>
      <c r="M730" s="280" t="s">
        <v>240</v>
      </c>
      <c r="N730" s="280" t="s">
        <v>240</v>
      </c>
      <c r="O730" s="280" t="str">
        <f>IFERROR(VLOOKUP(A730,'[1]معالجة التسجيل'!A$2:CW$514,101,0),"")</f>
        <v/>
      </c>
      <c r="P730" s="280"/>
      <c r="Q730" s="282">
        <v>0</v>
      </c>
      <c r="R730" s="288"/>
      <c r="S730" s="280" t="s">
        <v>2863</v>
      </c>
      <c r="T730" s="280" t="s">
        <v>2864</v>
      </c>
      <c r="U730" s="280" t="s">
        <v>2805</v>
      </c>
      <c r="V730" s="280" t="s">
        <v>2570</v>
      </c>
      <c r="W730" s="280" t="s">
        <v>240</v>
      </c>
      <c r="X730" s="280" t="s">
        <v>240</v>
      </c>
      <c r="Y730" s="280" t="s">
        <v>240</v>
      </c>
      <c r="Z730" s="280" t="s">
        <v>240</v>
      </c>
      <c r="AA730" s="280" t="s">
        <v>240</v>
      </c>
      <c r="AB730" s="280" t="s">
        <v>240</v>
      </c>
      <c r="AC730" s="280" t="s">
        <v>2044</v>
      </c>
      <c r="AD730" s="280" t="s">
        <v>240</v>
      </c>
      <c r="AE730" s="280" t="str">
        <f>IFERROR(VLOOKUP(A730,ورقة4!A$1:AZ$2000,51,0),"")</f>
        <v>م</v>
      </c>
      <c r="AF730" s="280" t="s">
        <v>2044</v>
      </c>
      <c r="AG730" s="280" t="s">
        <v>261</v>
      </c>
      <c r="AH730" s="280" t="s">
        <v>5190</v>
      </c>
      <c r="AI730" s="280" t="s">
        <v>240</v>
      </c>
      <c r="AJ730" s="279">
        <v>707068</v>
      </c>
      <c r="AP730" s="223"/>
      <c r="AQ730" s="224"/>
      <c r="AR730" s="224"/>
      <c r="AS730" s="224"/>
      <c r="AT730" s="224"/>
      <c r="AU730" s="225"/>
      <c r="AV730" s="224"/>
      <c r="AW730" s="224"/>
      <c r="AX730" s="224"/>
      <c r="AY730" s="224"/>
      <c r="AZ730" s="226"/>
      <c r="BA730" s="224"/>
      <c r="BB730" s="219"/>
      <c r="BC730" s="219"/>
      <c r="BD730" s="224"/>
      <c r="BE730" s="224"/>
      <c r="BF730" s="227"/>
      <c r="BG730" s="223"/>
      <c r="BH730" s="224"/>
      <c r="BI730" s="224"/>
      <c r="BJ730" s="224"/>
      <c r="BK730" s="224"/>
      <c r="BL730" s="223"/>
      <c r="BM730" s="224"/>
      <c r="BN730" s="223"/>
      <c r="BO730" s="223"/>
      <c r="BP730" s="223"/>
      <c r="BQ730" s="223"/>
      <c r="BR730" s="223"/>
      <c r="BS730" s="224"/>
      <c r="BT730" s="219"/>
      <c r="BU730" s="229"/>
      <c r="BV730" s="219"/>
      <c r="BW730" s="219"/>
      <c r="BX730" s="224"/>
      <c r="BY730" s="224"/>
      <c r="BZ730" s="230"/>
      <c r="CA730" s="229"/>
      <c r="CB730" s="230"/>
      <c r="CC730" s="230"/>
      <c r="CD730" s="230"/>
    </row>
    <row r="731" spans="1:82" ht="45" x14ac:dyDescent="0.25">
      <c r="A731" s="279">
        <v>707069</v>
      </c>
      <c r="B731" s="280" t="s">
        <v>1261</v>
      </c>
      <c r="C731" s="280" t="s">
        <v>334</v>
      </c>
      <c r="D731" s="280" t="s">
        <v>1426</v>
      </c>
      <c r="E731" s="280" t="s">
        <v>184</v>
      </c>
      <c r="F731" s="289">
        <v>33606</v>
      </c>
      <c r="G731" s="280" t="s">
        <v>2396</v>
      </c>
      <c r="H731" s="280" t="s">
        <v>1290</v>
      </c>
      <c r="I731" s="280" t="s">
        <v>467</v>
      </c>
      <c r="J731" s="280" t="s">
        <v>214</v>
      </c>
      <c r="K731" s="290">
        <v>2010</v>
      </c>
      <c r="L731" s="280" t="s">
        <v>226</v>
      </c>
      <c r="M731" s="280" t="s">
        <v>240</v>
      </c>
      <c r="N731" s="280" t="s">
        <v>240</v>
      </c>
      <c r="O731" s="280"/>
      <c r="P731" s="280"/>
      <c r="Q731" s="282">
        <v>0</v>
      </c>
      <c r="R731" s="290">
        <v>0</v>
      </c>
      <c r="S731" s="280" t="s">
        <v>4177</v>
      </c>
      <c r="T731" s="280" t="s">
        <v>4178</v>
      </c>
      <c r="U731" s="280" t="s">
        <v>3369</v>
      </c>
      <c r="V731" s="280" t="s">
        <v>4179</v>
      </c>
      <c r="W731" s="280" t="s">
        <v>240</v>
      </c>
      <c r="X731" s="280" t="s">
        <v>240</v>
      </c>
      <c r="Y731" s="280" t="s">
        <v>240</v>
      </c>
      <c r="Z731" s="280" t="s">
        <v>240</v>
      </c>
      <c r="AA731" s="280" t="s">
        <v>240</v>
      </c>
      <c r="AB731" s="280" t="s">
        <v>240</v>
      </c>
      <c r="AC731" s="280" t="s">
        <v>240</v>
      </c>
      <c r="AD731" s="280" t="s">
        <v>240</v>
      </c>
      <c r="AE731" s="280"/>
      <c r="AF731" s="280" t="s">
        <v>240</v>
      </c>
      <c r="AG731" s="280" t="s">
        <v>262</v>
      </c>
      <c r="AH731" s="280" t="s">
        <v>240</v>
      </c>
      <c r="AI731" s="280" t="s">
        <v>240</v>
      </c>
      <c r="AJ731" s="279">
        <v>707069</v>
      </c>
      <c r="AP731" s="223"/>
      <c r="AQ731" s="224"/>
      <c r="AR731" s="224"/>
      <c r="AS731" s="224"/>
      <c r="AT731" s="224"/>
      <c r="AU731" s="232"/>
      <c r="AV731" s="224"/>
      <c r="AW731" s="224"/>
      <c r="AX731" s="224"/>
      <c r="AY731" s="224"/>
      <c r="AZ731" s="232"/>
      <c r="BA731" s="224"/>
      <c r="BB731" s="224"/>
      <c r="BC731" s="224"/>
      <c r="BD731" s="224"/>
      <c r="BE731" s="224"/>
      <c r="BF731" s="227"/>
      <c r="BG731" s="224"/>
      <c r="BH731" s="224"/>
      <c r="BI731" s="224"/>
      <c r="BJ731" s="224"/>
      <c r="BK731" s="224"/>
      <c r="BL731" s="224"/>
      <c r="BM731" s="224"/>
      <c r="BN731" s="224"/>
      <c r="BO731" s="224"/>
      <c r="BP731" s="224"/>
      <c r="BQ731" s="224"/>
      <c r="BR731" s="224"/>
      <c r="BS731" s="228"/>
      <c r="BT731" s="224"/>
      <c r="BU731" s="229"/>
      <c r="BV731" s="223"/>
      <c r="BW731" s="224"/>
      <c r="BX731" s="224"/>
      <c r="BY731" s="224"/>
      <c r="BZ731"/>
      <c r="CA731" s="229"/>
      <c r="CB731"/>
      <c r="CC731"/>
      <c r="CD731"/>
    </row>
    <row r="732" spans="1:82" ht="15" x14ac:dyDescent="0.25">
      <c r="A732" s="279">
        <v>707070</v>
      </c>
      <c r="B732" s="280" t="s">
        <v>874</v>
      </c>
      <c r="C732" s="280" t="s">
        <v>419</v>
      </c>
      <c r="D732" s="280" t="s">
        <v>1931</v>
      </c>
      <c r="E732" s="280" t="s">
        <v>240</v>
      </c>
      <c r="F732" s="282"/>
      <c r="G732" s="280" t="s">
        <v>240</v>
      </c>
      <c r="H732" s="280" t="s">
        <v>240</v>
      </c>
      <c r="I732" s="280" t="s">
        <v>261</v>
      </c>
      <c r="J732" s="280" t="s">
        <v>240</v>
      </c>
      <c r="K732" s="282"/>
      <c r="L732" s="280" t="s">
        <v>240</v>
      </c>
      <c r="M732" s="280" t="s">
        <v>240</v>
      </c>
      <c r="N732" s="280" t="s">
        <v>240</v>
      </c>
      <c r="O732" s="280" t="str">
        <f>IFERROR(VLOOKUP(A732,'[1]معالجة التسجيل'!A$2:CW$514,101,0),"")</f>
        <v/>
      </c>
      <c r="P732" s="280"/>
      <c r="Q732" s="282">
        <v>0</v>
      </c>
      <c r="R732" s="282"/>
      <c r="S732" s="280" t="s">
        <v>240</v>
      </c>
      <c r="T732" s="280" t="s">
        <v>240</v>
      </c>
      <c r="U732" s="280" t="s">
        <v>240</v>
      </c>
      <c r="V732" s="280" t="s">
        <v>240</v>
      </c>
      <c r="W732" s="280" t="s">
        <v>240</v>
      </c>
      <c r="X732" s="280" t="s">
        <v>240</v>
      </c>
      <c r="Y732" s="280" t="s">
        <v>240</v>
      </c>
      <c r="Z732" s="280" t="s">
        <v>240</v>
      </c>
      <c r="AA732" s="280" t="s">
        <v>240</v>
      </c>
      <c r="AB732" s="280" t="s">
        <v>240</v>
      </c>
      <c r="AC732" s="280" t="s">
        <v>2044</v>
      </c>
      <c r="AD732" s="280" t="s">
        <v>240</v>
      </c>
      <c r="AE732" s="280" t="str">
        <f>IFERROR(VLOOKUP(A732,ورقة4!A$1:AZ$2000,51,0),"")</f>
        <v>م</v>
      </c>
      <c r="AF732" s="280" t="s">
        <v>2044</v>
      </c>
      <c r="AG732" s="280" t="s">
        <v>261</v>
      </c>
      <c r="AH732" s="280" t="s">
        <v>5190</v>
      </c>
      <c r="AI732" s="280" t="s">
        <v>240</v>
      </c>
      <c r="AJ732" s="279">
        <v>707070</v>
      </c>
      <c r="AP732" s="223"/>
      <c r="AQ732" s="224"/>
      <c r="AR732" s="224"/>
      <c r="AS732" s="224"/>
      <c r="AT732" s="224"/>
      <c r="AU732" s="227"/>
      <c r="AV732" s="224"/>
      <c r="AW732" s="224"/>
      <c r="AX732" s="224"/>
      <c r="AY732" s="224"/>
      <c r="AZ732" s="227"/>
      <c r="BA732" s="224"/>
      <c r="BB732" s="224"/>
      <c r="BC732" s="224"/>
      <c r="BD732" s="224"/>
      <c r="BE732" s="224"/>
      <c r="BF732" s="227"/>
      <c r="BG732" s="224"/>
      <c r="BH732" s="224"/>
      <c r="BI732" s="224"/>
      <c r="BJ732" s="224"/>
      <c r="BK732" s="224"/>
      <c r="BL732" s="224"/>
      <c r="BM732" s="224"/>
      <c r="BN732" s="224"/>
      <c r="BO732" s="224"/>
      <c r="BP732" s="224"/>
      <c r="BQ732" s="224"/>
      <c r="BR732" s="224"/>
      <c r="BS732" s="228"/>
      <c r="BT732" s="224"/>
      <c r="BU732" s="229"/>
      <c r="BV732" s="223"/>
      <c r="BW732" s="224"/>
      <c r="BX732" s="224"/>
      <c r="BY732" s="224"/>
      <c r="BZ732"/>
      <c r="CA732" s="229"/>
      <c r="CB732"/>
      <c r="CC732"/>
      <c r="CD732"/>
    </row>
    <row r="733" spans="1:82" ht="15" x14ac:dyDescent="0.25">
      <c r="A733" s="279">
        <v>707071</v>
      </c>
      <c r="B733" s="280" t="s">
        <v>2140</v>
      </c>
      <c r="C733" s="280" t="s">
        <v>75</v>
      </c>
      <c r="D733" s="280" t="s">
        <v>240</v>
      </c>
      <c r="E733" s="280" t="s">
        <v>240</v>
      </c>
      <c r="F733" s="288"/>
      <c r="G733" s="280" t="s">
        <v>240</v>
      </c>
      <c r="H733" s="280" t="s">
        <v>240</v>
      </c>
      <c r="I733" s="280" t="s">
        <v>261</v>
      </c>
      <c r="J733" s="280" t="s">
        <v>240</v>
      </c>
      <c r="K733" s="288"/>
      <c r="L733" s="280" t="s">
        <v>240</v>
      </c>
      <c r="M733" s="280" t="s">
        <v>240</v>
      </c>
      <c r="N733" s="280" t="s">
        <v>240</v>
      </c>
      <c r="O733" s="280" t="str">
        <f>IFERROR(VLOOKUP(A733,'[1]معالجة التسجيل'!A$2:CW$514,101,0),"")</f>
        <v/>
      </c>
      <c r="P733" s="280"/>
      <c r="Q733" s="282">
        <v>0</v>
      </c>
      <c r="R733" s="282"/>
      <c r="S733" s="280" t="s">
        <v>240</v>
      </c>
      <c r="T733" s="280" t="s">
        <v>240</v>
      </c>
      <c r="U733" s="280" t="s">
        <v>240</v>
      </c>
      <c r="V733" s="280" t="s">
        <v>240</v>
      </c>
      <c r="W733" s="280" t="s">
        <v>240</v>
      </c>
      <c r="X733" s="280" t="s">
        <v>240</v>
      </c>
      <c r="Y733" s="280" t="s">
        <v>240</v>
      </c>
      <c r="Z733" s="280" t="s">
        <v>240</v>
      </c>
      <c r="AA733" s="280" t="s">
        <v>240</v>
      </c>
      <c r="AB733" s="280" t="s">
        <v>2044</v>
      </c>
      <c r="AC733" s="280" t="s">
        <v>2044</v>
      </c>
      <c r="AD733" s="280" t="s">
        <v>240</v>
      </c>
      <c r="AE733" s="280" t="str">
        <f>IFERROR(VLOOKUP(A733,ورقة4!A$1:AZ$2000,51,0),"")</f>
        <v>م</v>
      </c>
      <c r="AF733" s="280" t="s">
        <v>2044</v>
      </c>
      <c r="AG733" s="280" t="s">
        <v>261</v>
      </c>
      <c r="AH733" s="280" t="s">
        <v>5190</v>
      </c>
      <c r="AI733" s="280" t="s">
        <v>240</v>
      </c>
      <c r="AJ733" s="279">
        <v>707071</v>
      </c>
      <c r="AP733" s="223"/>
      <c r="AQ733" s="224"/>
      <c r="AR733" s="224"/>
      <c r="AS733" s="224"/>
      <c r="AT733" s="224"/>
      <c r="AU733" s="227"/>
      <c r="AV733" s="224"/>
      <c r="AW733" s="224"/>
      <c r="AX733" s="224"/>
      <c r="AY733" s="224"/>
      <c r="AZ733" s="227"/>
      <c r="BA733" s="224"/>
      <c r="BB733" s="224"/>
      <c r="BC733" s="224"/>
      <c r="BD733" s="224"/>
      <c r="BE733" s="224"/>
      <c r="BF733" s="227"/>
      <c r="BG733" s="224"/>
      <c r="BH733" s="224"/>
      <c r="BI733" s="224"/>
      <c r="BJ733" s="224"/>
      <c r="BK733" s="224"/>
      <c r="BL733" s="224"/>
      <c r="BM733" s="224"/>
      <c r="BN733" s="224"/>
      <c r="BO733" s="224"/>
      <c r="BP733" s="224"/>
      <c r="BQ733" s="224"/>
      <c r="BR733" s="224"/>
      <c r="BS733" s="228"/>
      <c r="BT733" s="224"/>
      <c r="BU733" s="229"/>
      <c r="BV733" s="223"/>
      <c r="BW733" s="224"/>
      <c r="BX733" s="224"/>
      <c r="BY733" s="224"/>
      <c r="BZ733"/>
      <c r="CA733" s="229"/>
      <c r="CB733"/>
      <c r="CC733"/>
      <c r="CD733"/>
    </row>
    <row r="734" spans="1:82" ht="45" x14ac:dyDescent="0.25">
      <c r="A734" s="279">
        <v>707072</v>
      </c>
      <c r="B734" s="280" t="s">
        <v>825</v>
      </c>
      <c r="C734" s="280" t="s">
        <v>63</v>
      </c>
      <c r="D734" s="280" t="s">
        <v>1474</v>
      </c>
      <c r="E734" s="280" t="s">
        <v>184</v>
      </c>
      <c r="F734" s="289">
        <v>31987</v>
      </c>
      <c r="G734" s="280" t="s">
        <v>1385</v>
      </c>
      <c r="H734" s="280" t="s">
        <v>1290</v>
      </c>
      <c r="I734" s="280" t="s">
        <v>262</v>
      </c>
      <c r="J734" s="280" t="s">
        <v>216</v>
      </c>
      <c r="K734" s="290">
        <v>2007</v>
      </c>
      <c r="L734" s="280" t="s">
        <v>215</v>
      </c>
      <c r="M734" s="280" t="s">
        <v>240</v>
      </c>
      <c r="N734" s="280" t="s">
        <v>240</v>
      </c>
      <c r="O734" s="280"/>
      <c r="P734" s="280"/>
      <c r="Q734" s="282">
        <v>0</v>
      </c>
      <c r="R734" s="290">
        <v>0</v>
      </c>
      <c r="S734" s="280" t="s">
        <v>4180</v>
      </c>
      <c r="T734" s="280" t="s">
        <v>4181</v>
      </c>
      <c r="U734" s="280" t="s">
        <v>3651</v>
      </c>
      <c r="V734" s="280" t="s">
        <v>2531</v>
      </c>
      <c r="W734" s="280" t="s">
        <v>240</v>
      </c>
      <c r="X734" s="280" t="s">
        <v>240</v>
      </c>
      <c r="Y734" s="280" t="s">
        <v>240</v>
      </c>
      <c r="Z734" s="280" t="s">
        <v>240</v>
      </c>
      <c r="AA734" s="280" t="s">
        <v>240</v>
      </c>
      <c r="AB734" s="280" t="s">
        <v>240</v>
      </c>
      <c r="AC734" s="280" t="s">
        <v>240</v>
      </c>
      <c r="AD734" s="280" t="s">
        <v>240</v>
      </c>
      <c r="AE734" s="280"/>
      <c r="AF734" s="280" t="s">
        <v>240</v>
      </c>
      <c r="AG734" s="280" t="s">
        <v>262</v>
      </c>
      <c r="AH734" s="280" t="s">
        <v>240</v>
      </c>
      <c r="AI734" s="280" t="s">
        <v>240</v>
      </c>
      <c r="AJ734" s="279">
        <v>707072</v>
      </c>
      <c r="AP734" s="223"/>
      <c r="AQ734" s="224"/>
      <c r="AR734" s="224"/>
      <c r="AS734" s="224"/>
      <c r="AT734" s="224"/>
      <c r="AU734" s="232"/>
      <c r="AV734" s="224"/>
      <c r="AW734" s="224"/>
      <c r="AX734" s="224"/>
      <c r="AY734" s="224"/>
      <c r="AZ734" s="232"/>
      <c r="BA734" s="224"/>
      <c r="BB734" s="224"/>
      <c r="BC734" s="224"/>
      <c r="BD734" s="224"/>
      <c r="BE734" s="224"/>
      <c r="BF734" s="227"/>
      <c r="BG734" s="224"/>
      <c r="BH734" s="224"/>
      <c r="BI734" s="224"/>
      <c r="BJ734" s="224"/>
      <c r="BK734" s="224"/>
      <c r="BL734" s="224"/>
      <c r="BM734" s="224"/>
      <c r="BN734" s="224"/>
      <c r="BO734" s="224"/>
      <c r="BP734" s="224"/>
      <c r="BQ734" s="224"/>
      <c r="BR734" s="224"/>
      <c r="BS734" s="228"/>
      <c r="BT734" s="224"/>
      <c r="BU734" s="229"/>
      <c r="BV734" s="223"/>
      <c r="BW734" s="224"/>
      <c r="BX734" s="224"/>
      <c r="BY734" s="224"/>
      <c r="BZ734"/>
      <c r="CA734" s="229"/>
      <c r="CB734"/>
      <c r="CC734"/>
      <c r="CD734"/>
    </row>
    <row r="735" spans="1:82" ht="30" x14ac:dyDescent="0.25">
      <c r="A735" s="279">
        <v>707073</v>
      </c>
      <c r="B735" s="280" t="s">
        <v>567</v>
      </c>
      <c r="C735" s="280" t="s">
        <v>133</v>
      </c>
      <c r="D735" s="280" t="s">
        <v>1376</v>
      </c>
      <c r="E735" s="280" t="s">
        <v>184</v>
      </c>
      <c r="F735" s="281">
        <v>32304</v>
      </c>
      <c r="G735" s="280" t="s">
        <v>1346</v>
      </c>
      <c r="H735" s="280" t="s">
        <v>1290</v>
      </c>
      <c r="I735" s="280" t="s">
        <v>261</v>
      </c>
      <c r="J735" s="280" t="s">
        <v>216</v>
      </c>
      <c r="K735" s="279">
        <v>2007</v>
      </c>
      <c r="L735" s="280" t="s">
        <v>215</v>
      </c>
      <c r="M735" s="280" t="s">
        <v>240</v>
      </c>
      <c r="N735" s="280" t="s">
        <v>240</v>
      </c>
      <c r="O735" s="280" t="str">
        <f>IFERROR(VLOOKUP(A735,'[1]معالجة التسجيل'!A$2:CW$514,101,0),"")</f>
        <v/>
      </c>
      <c r="P735" s="280"/>
      <c r="Q735" s="282">
        <v>0</v>
      </c>
      <c r="R735" s="282"/>
      <c r="S735" s="280" t="s">
        <v>240</v>
      </c>
      <c r="T735" s="280" t="s">
        <v>240</v>
      </c>
      <c r="U735" s="280" t="s">
        <v>240</v>
      </c>
      <c r="V735" s="280" t="s">
        <v>240</v>
      </c>
      <c r="W735" s="280" t="s">
        <v>240</v>
      </c>
      <c r="X735" s="280" t="s">
        <v>240</v>
      </c>
      <c r="Y735" s="280" t="s">
        <v>240</v>
      </c>
      <c r="Z735" s="280" t="s">
        <v>240</v>
      </c>
      <c r="AA735" s="280" t="s">
        <v>240</v>
      </c>
      <c r="AB735" s="280" t="s">
        <v>240</v>
      </c>
      <c r="AC735" s="280" t="s">
        <v>2044</v>
      </c>
      <c r="AD735" s="280" t="s">
        <v>240</v>
      </c>
      <c r="AE735" s="280" t="str">
        <f>IFERROR(VLOOKUP(A735,ورقة4!A$1:AZ$2000,51,0),"")</f>
        <v>م</v>
      </c>
      <c r="AF735" s="280" t="s">
        <v>2044</v>
      </c>
      <c r="AG735" s="280" t="s">
        <v>261</v>
      </c>
      <c r="AH735" s="280" t="s">
        <v>240</v>
      </c>
      <c r="AI735" s="280" t="s">
        <v>240</v>
      </c>
      <c r="AJ735" s="279">
        <v>707073</v>
      </c>
      <c r="AP735" s="223"/>
      <c r="AQ735" s="224"/>
      <c r="AR735" s="224"/>
      <c r="AS735" s="224"/>
      <c r="AT735" s="224"/>
      <c r="AU735" s="231"/>
      <c r="AV735" s="224"/>
      <c r="AW735" s="224"/>
      <c r="AX735" s="224"/>
      <c r="AY735" s="224"/>
      <c r="AZ735" s="223"/>
      <c r="BA735" s="224"/>
      <c r="BB735" s="224"/>
      <c r="BC735" s="224"/>
      <c r="BD735" s="224"/>
      <c r="BE735" s="224"/>
      <c r="BF735" s="227"/>
      <c r="BG735" s="224"/>
      <c r="BH735" s="224"/>
      <c r="BI735" s="224"/>
      <c r="BJ735" s="224"/>
      <c r="BK735" s="224"/>
      <c r="BL735" s="224"/>
      <c r="BM735" s="224"/>
      <c r="BN735" s="224"/>
      <c r="BO735" s="224"/>
      <c r="BP735" s="224"/>
      <c r="BQ735" s="224"/>
      <c r="BR735" s="224"/>
      <c r="BS735" s="228"/>
      <c r="BT735" s="224"/>
      <c r="BU735" s="229"/>
      <c r="BV735" s="223"/>
      <c r="BW735" s="224"/>
      <c r="BX735" s="224"/>
      <c r="BY735" s="224"/>
      <c r="BZ735"/>
      <c r="CA735" s="229"/>
      <c r="CB735"/>
      <c r="CC735"/>
      <c r="CD735"/>
    </row>
    <row r="736" spans="1:82" ht="15" x14ac:dyDescent="0.25">
      <c r="A736" s="279">
        <v>707074</v>
      </c>
      <c r="B736" s="280" t="s">
        <v>826</v>
      </c>
      <c r="C736" s="280" t="s">
        <v>94</v>
      </c>
      <c r="D736" s="280" t="s">
        <v>1359</v>
      </c>
      <c r="E736" s="280" t="s">
        <v>240</v>
      </c>
      <c r="F736" s="288"/>
      <c r="G736" s="280" t="s">
        <v>240</v>
      </c>
      <c r="H736" s="280" t="s">
        <v>240</v>
      </c>
      <c r="I736" s="280" t="s">
        <v>261</v>
      </c>
      <c r="J736" s="280" t="s">
        <v>240</v>
      </c>
      <c r="K736" s="288"/>
      <c r="L736" s="280" t="s">
        <v>240</v>
      </c>
      <c r="M736" s="280" t="s">
        <v>240</v>
      </c>
      <c r="N736" s="280" t="s">
        <v>240</v>
      </c>
      <c r="O736" s="280" t="str">
        <f>IFERROR(VLOOKUP(A736,'[1]معالجة التسجيل'!A$2:CW$514,101,0),"")</f>
        <v/>
      </c>
      <c r="P736" s="280"/>
      <c r="Q736" s="282">
        <v>0</v>
      </c>
      <c r="R736" s="282"/>
      <c r="S736" s="280" t="s">
        <v>240</v>
      </c>
      <c r="T736" s="280" t="s">
        <v>240</v>
      </c>
      <c r="U736" s="280" t="s">
        <v>240</v>
      </c>
      <c r="V736" s="280" t="s">
        <v>240</v>
      </c>
      <c r="W736" s="280" t="s">
        <v>240</v>
      </c>
      <c r="X736" s="280" t="s">
        <v>240</v>
      </c>
      <c r="Y736" s="280" t="s">
        <v>240</v>
      </c>
      <c r="Z736" s="280" t="s">
        <v>240</v>
      </c>
      <c r="AA736" s="280" t="s">
        <v>2044</v>
      </c>
      <c r="AB736" s="280" t="s">
        <v>2044</v>
      </c>
      <c r="AC736" s="280" t="s">
        <v>2044</v>
      </c>
      <c r="AD736" s="280" t="s">
        <v>240</v>
      </c>
      <c r="AE736" s="280" t="str">
        <f>IFERROR(VLOOKUP(A736,ورقة4!A$1:AZ$2000,51,0),"")</f>
        <v>م</v>
      </c>
      <c r="AF736" s="280" t="s">
        <v>2044</v>
      </c>
      <c r="AG736" s="280" t="s">
        <v>261</v>
      </c>
      <c r="AH736" s="280" t="s">
        <v>5190</v>
      </c>
      <c r="AI736" s="280" t="s">
        <v>240</v>
      </c>
      <c r="AJ736" s="279">
        <v>707074</v>
      </c>
      <c r="AP736" s="223"/>
      <c r="AQ736" s="224"/>
      <c r="AR736" s="224"/>
      <c r="AS736" s="224"/>
      <c r="AT736" s="224"/>
      <c r="AU736" s="227"/>
      <c r="AV736" s="224"/>
      <c r="AW736" s="224"/>
      <c r="AX736" s="224"/>
      <c r="AY736" s="224"/>
      <c r="AZ736" s="227"/>
      <c r="BA736" s="224"/>
      <c r="BB736" s="224"/>
      <c r="BC736" s="224"/>
      <c r="BD736" s="224"/>
      <c r="BE736" s="224"/>
      <c r="BF736" s="227"/>
      <c r="BG736" s="224"/>
      <c r="BH736" s="224"/>
      <c r="BI736" s="224"/>
      <c r="BJ736" s="224"/>
      <c r="BK736" s="224"/>
      <c r="BL736" s="224"/>
      <c r="BM736" s="224"/>
      <c r="BN736" s="224"/>
      <c r="BO736" s="224"/>
      <c r="BP736" s="224"/>
      <c r="BQ736" s="224"/>
      <c r="BR736" s="224"/>
      <c r="BS736" s="228"/>
      <c r="BT736" s="224"/>
      <c r="BU736" s="229"/>
      <c r="BV736" s="223"/>
      <c r="BW736" s="224"/>
      <c r="BX736" s="224"/>
      <c r="BY736" s="224"/>
      <c r="BZ736"/>
      <c r="CA736" s="229"/>
      <c r="CB736"/>
      <c r="CC736"/>
      <c r="CD736"/>
    </row>
    <row r="737" spans="1:82" ht="15" x14ac:dyDescent="0.25">
      <c r="A737" s="279">
        <v>707075</v>
      </c>
      <c r="B737" s="280" t="s">
        <v>2106</v>
      </c>
      <c r="C737" s="280" t="s">
        <v>63</v>
      </c>
      <c r="D737" s="280" t="s">
        <v>240</v>
      </c>
      <c r="E737" s="280" t="s">
        <v>240</v>
      </c>
      <c r="F737" s="282"/>
      <c r="G737" s="280" t="s">
        <v>240</v>
      </c>
      <c r="H737" s="280" t="s">
        <v>240</v>
      </c>
      <c r="I737" s="280" t="s">
        <v>261</v>
      </c>
      <c r="J737" s="280" t="s">
        <v>240</v>
      </c>
      <c r="K737" s="282"/>
      <c r="L737" s="280" t="s">
        <v>240</v>
      </c>
      <c r="M737" s="280" t="s">
        <v>240</v>
      </c>
      <c r="N737" s="280" t="s">
        <v>240</v>
      </c>
      <c r="O737" s="280" t="str">
        <f>IFERROR(VLOOKUP(A737,'[1]معالجة التسجيل'!A$2:CW$514,101,0),"")</f>
        <v/>
      </c>
      <c r="P737" s="280"/>
      <c r="Q737" s="282">
        <v>0</v>
      </c>
      <c r="R737" s="282"/>
      <c r="S737" s="280" t="s">
        <v>240</v>
      </c>
      <c r="T737" s="280" t="s">
        <v>240</v>
      </c>
      <c r="U737" s="280" t="s">
        <v>240</v>
      </c>
      <c r="V737" s="280" t="s">
        <v>240</v>
      </c>
      <c r="W737" s="280" t="s">
        <v>240</v>
      </c>
      <c r="X737" s="280" t="s">
        <v>240</v>
      </c>
      <c r="Y737" s="280" t="s">
        <v>240</v>
      </c>
      <c r="Z737" s="280" t="s">
        <v>240</v>
      </c>
      <c r="AA737" s="280" t="s">
        <v>240</v>
      </c>
      <c r="AB737" s="280" t="s">
        <v>2044</v>
      </c>
      <c r="AC737" s="280" t="s">
        <v>2044</v>
      </c>
      <c r="AD737" s="280" t="s">
        <v>240</v>
      </c>
      <c r="AE737" s="280" t="str">
        <f>IFERROR(VLOOKUP(A737,ورقة4!A$1:AZ$2000,51,0),"")</f>
        <v>م</v>
      </c>
      <c r="AF737" s="280" t="s">
        <v>2044</v>
      </c>
      <c r="AG737" s="280" t="s">
        <v>261</v>
      </c>
      <c r="AH737" s="280" t="s">
        <v>240</v>
      </c>
      <c r="AI737" s="280" t="s">
        <v>240</v>
      </c>
      <c r="AJ737" s="279">
        <v>707075</v>
      </c>
      <c r="AP737" s="223"/>
      <c r="AQ737" s="224"/>
      <c r="AR737" s="224"/>
      <c r="AS737" s="224"/>
      <c r="AT737" s="224"/>
      <c r="AU737" s="232"/>
      <c r="AV737" s="224"/>
      <c r="AW737" s="224"/>
      <c r="AX737" s="224"/>
      <c r="AY737" s="224"/>
      <c r="AZ737" s="232"/>
      <c r="BA737" s="224"/>
      <c r="BB737" s="224"/>
      <c r="BC737" s="224"/>
      <c r="BD737" s="224"/>
      <c r="BE737" s="224"/>
      <c r="BF737" s="227"/>
      <c r="BG737" s="224"/>
      <c r="BH737" s="224"/>
      <c r="BI737" s="224"/>
      <c r="BJ737" s="224"/>
      <c r="BK737" s="224"/>
      <c r="BL737" s="224"/>
      <c r="BM737" s="224"/>
      <c r="BN737" s="224"/>
      <c r="BO737" s="224"/>
      <c r="BP737" s="224"/>
      <c r="BQ737" s="224"/>
      <c r="BR737" s="224"/>
      <c r="BS737" s="228"/>
      <c r="BT737" s="224"/>
      <c r="BU737" s="229"/>
      <c r="BV737" s="223"/>
      <c r="BW737" s="224"/>
      <c r="BX737" s="224"/>
      <c r="BY737" s="224"/>
      <c r="BZ737"/>
      <c r="CA737" s="229"/>
      <c r="CB737"/>
      <c r="CC737"/>
      <c r="CD737"/>
    </row>
    <row r="738" spans="1:82" ht="45" x14ac:dyDescent="0.25">
      <c r="A738" s="279">
        <v>707076</v>
      </c>
      <c r="B738" s="280" t="s">
        <v>875</v>
      </c>
      <c r="C738" s="280" t="s">
        <v>100</v>
      </c>
      <c r="D738" s="280" t="s">
        <v>1690</v>
      </c>
      <c r="E738" s="280" t="s">
        <v>183</v>
      </c>
      <c r="F738" s="289">
        <v>27805</v>
      </c>
      <c r="G738" s="280" t="s">
        <v>2381</v>
      </c>
      <c r="H738" s="280" t="s">
        <v>1290</v>
      </c>
      <c r="I738" s="280" t="s">
        <v>261</v>
      </c>
      <c r="J738" s="280" t="s">
        <v>216</v>
      </c>
      <c r="K738" s="290">
        <v>1996</v>
      </c>
      <c r="L738" s="280" t="s">
        <v>232</v>
      </c>
      <c r="M738" s="280" t="s">
        <v>240</v>
      </c>
      <c r="N738" s="280" t="s">
        <v>240</v>
      </c>
      <c r="O738" s="280"/>
      <c r="P738" s="280"/>
      <c r="Q738" s="282">
        <v>0</v>
      </c>
      <c r="R738" s="290">
        <v>0</v>
      </c>
      <c r="S738" s="280" t="s">
        <v>4182</v>
      </c>
      <c r="T738" s="280" t="s">
        <v>4183</v>
      </c>
      <c r="U738" s="280" t="s">
        <v>4184</v>
      </c>
      <c r="V738" s="280" t="s">
        <v>4185</v>
      </c>
      <c r="W738" s="280" t="s">
        <v>240</v>
      </c>
      <c r="X738" s="280" t="s">
        <v>240</v>
      </c>
      <c r="Y738" s="280" t="s">
        <v>240</v>
      </c>
      <c r="Z738" s="280" t="s">
        <v>240</v>
      </c>
      <c r="AA738" s="280" t="s">
        <v>240</v>
      </c>
      <c r="AB738" s="280" t="s">
        <v>240</v>
      </c>
      <c r="AC738" s="280" t="s">
        <v>240</v>
      </c>
      <c r="AD738" s="280" t="s">
        <v>240</v>
      </c>
      <c r="AE738" s="280"/>
      <c r="AF738" s="280" t="s">
        <v>240</v>
      </c>
      <c r="AG738" s="280" t="s">
        <v>261</v>
      </c>
      <c r="AH738" s="280" t="s">
        <v>5190</v>
      </c>
      <c r="AI738" s="280" t="s">
        <v>240</v>
      </c>
      <c r="AJ738" s="279">
        <v>707076</v>
      </c>
      <c r="AP738" s="223"/>
      <c r="AQ738" s="224"/>
      <c r="AR738" s="224"/>
      <c r="AS738" s="224"/>
      <c r="AT738" s="224"/>
      <c r="AU738" s="225"/>
      <c r="AV738" s="224"/>
      <c r="AW738" s="224"/>
      <c r="AX738" s="224"/>
      <c r="AY738" s="224"/>
      <c r="AZ738" s="226"/>
      <c r="BA738" s="224"/>
      <c r="BB738" s="219"/>
      <c r="BC738" s="219"/>
      <c r="BD738" s="224"/>
      <c r="BE738" s="224"/>
      <c r="BF738" s="227"/>
      <c r="BG738" s="223"/>
      <c r="BH738" s="224"/>
      <c r="BI738" s="224"/>
      <c r="BJ738" s="224"/>
      <c r="BK738" s="224"/>
      <c r="BL738" s="223"/>
      <c r="BM738" s="224"/>
      <c r="BN738" s="223"/>
      <c r="BO738" s="223"/>
      <c r="BP738" s="223"/>
      <c r="BQ738" s="223"/>
      <c r="BR738" s="223"/>
      <c r="BS738" s="224"/>
      <c r="BT738" s="219"/>
      <c r="BU738" s="229"/>
      <c r="BV738" s="219"/>
      <c r="BW738" s="219"/>
      <c r="BX738" s="224"/>
      <c r="BY738" s="224"/>
      <c r="BZ738" s="230"/>
      <c r="CA738" s="229"/>
      <c r="CB738" s="230"/>
      <c r="CC738" s="230"/>
      <c r="CD738" s="230"/>
    </row>
    <row r="739" spans="1:82" ht="30" x14ac:dyDescent="0.25">
      <c r="A739" s="279">
        <v>707077</v>
      </c>
      <c r="B739" s="280" t="s">
        <v>638</v>
      </c>
      <c r="C739" s="280" t="s">
        <v>117</v>
      </c>
      <c r="D739" s="280" t="s">
        <v>1691</v>
      </c>
      <c r="E739" s="280" t="s">
        <v>183</v>
      </c>
      <c r="F739" s="289">
        <v>35115</v>
      </c>
      <c r="G739" s="280" t="s">
        <v>1692</v>
      </c>
      <c r="H739" s="280" t="s">
        <v>1290</v>
      </c>
      <c r="I739" s="280" t="s">
        <v>261</v>
      </c>
      <c r="J739" s="280" t="s">
        <v>214</v>
      </c>
      <c r="K739" s="290">
        <v>2014</v>
      </c>
      <c r="L739" s="280" t="s">
        <v>215</v>
      </c>
      <c r="M739" s="280" t="s">
        <v>240</v>
      </c>
      <c r="N739" s="280" t="s">
        <v>240</v>
      </c>
      <c r="O739" s="280" t="str">
        <f>IFERROR(VLOOKUP(A739,'[1]معالجة التسجيل'!A$2:CW$514,101,0),"")</f>
        <v/>
      </c>
      <c r="P739" s="280"/>
      <c r="Q739" s="282">
        <v>0</v>
      </c>
      <c r="R739" s="282"/>
      <c r="S739" s="280" t="s">
        <v>3313</v>
      </c>
      <c r="T739" s="280" t="s">
        <v>2546</v>
      </c>
      <c r="U739" s="280" t="s">
        <v>3314</v>
      </c>
      <c r="V739" s="280" t="s">
        <v>2549</v>
      </c>
      <c r="W739" s="280" t="s">
        <v>240</v>
      </c>
      <c r="X739" s="280" t="s">
        <v>240</v>
      </c>
      <c r="Y739" s="280" t="s">
        <v>240</v>
      </c>
      <c r="Z739" s="280" t="s">
        <v>240</v>
      </c>
      <c r="AA739" s="280" t="s">
        <v>240</v>
      </c>
      <c r="AB739" s="280" t="s">
        <v>240</v>
      </c>
      <c r="AC739" s="280" t="s">
        <v>2044</v>
      </c>
      <c r="AD739" s="280" t="s">
        <v>240</v>
      </c>
      <c r="AE739" s="280" t="str">
        <f>IFERROR(VLOOKUP(A739,ورقة4!A$1:AZ$2000,51,0),"")</f>
        <v>م</v>
      </c>
      <c r="AF739" s="280" t="s">
        <v>2044</v>
      </c>
      <c r="AG739" s="280" t="s">
        <v>261</v>
      </c>
      <c r="AH739" s="280" t="s">
        <v>240</v>
      </c>
      <c r="AI739" s="280" t="s">
        <v>240</v>
      </c>
      <c r="AJ739" s="279">
        <v>707077</v>
      </c>
      <c r="AP739" s="223"/>
      <c r="AQ739" s="224"/>
      <c r="AR739" s="224"/>
      <c r="AS739" s="224"/>
      <c r="AT739" s="224"/>
      <c r="AU739" s="232"/>
      <c r="AV739" s="224"/>
      <c r="AW739" s="224"/>
      <c r="AX739" s="224"/>
      <c r="AY739" s="224"/>
      <c r="AZ739" s="232"/>
      <c r="BA739" s="224"/>
      <c r="BB739" s="224"/>
      <c r="BC739" s="224"/>
      <c r="BD739" s="224"/>
      <c r="BE739" s="224"/>
      <c r="BF739" s="227"/>
      <c r="BG739" s="224"/>
      <c r="BH739" s="224"/>
      <c r="BI739" s="224"/>
      <c r="BJ739" s="224"/>
      <c r="BK739" s="224"/>
      <c r="BL739" s="224"/>
      <c r="BM739" s="224"/>
      <c r="BN739" s="224"/>
      <c r="BO739" s="224"/>
      <c r="BP739" s="224"/>
      <c r="BQ739" s="224"/>
      <c r="BR739" s="224"/>
      <c r="BS739" s="228"/>
      <c r="BT739" s="224"/>
      <c r="BU739" s="229"/>
      <c r="BV739" s="223"/>
      <c r="BW739" s="224"/>
      <c r="BX739" s="224"/>
      <c r="BY739" s="224"/>
      <c r="BZ739"/>
      <c r="CA739" s="229"/>
      <c r="CB739"/>
      <c r="CC739"/>
      <c r="CD739"/>
    </row>
    <row r="740" spans="1:82" ht="30" x14ac:dyDescent="0.25">
      <c r="A740" s="279">
        <v>707078</v>
      </c>
      <c r="B740" s="280" t="s">
        <v>827</v>
      </c>
      <c r="C740" s="280" t="s">
        <v>316</v>
      </c>
      <c r="D740" s="280" t="s">
        <v>1657</v>
      </c>
      <c r="E740" s="280" t="s">
        <v>184</v>
      </c>
      <c r="F740" s="281">
        <v>32898</v>
      </c>
      <c r="G740" s="280" t="s">
        <v>213</v>
      </c>
      <c r="H740" s="280" t="s">
        <v>1318</v>
      </c>
      <c r="I740" s="280" t="s">
        <v>262</v>
      </c>
      <c r="J740" s="280" t="s">
        <v>216</v>
      </c>
      <c r="K740" s="279">
        <v>2007</v>
      </c>
      <c r="L740" s="280" t="s">
        <v>213</v>
      </c>
      <c r="M740" s="280" t="s">
        <v>240</v>
      </c>
      <c r="N740" s="280" t="s">
        <v>240</v>
      </c>
      <c r="O740" s="280" t="str">
        <f>IFERROR(VLOOKUP(A740,'[1]معالجة التسجيل'!A$2:CW$514,101,0),"")</f>
        <v/>
      </c>
      <c r="P740" s="280"/>
      <c r="Q740" s="282">
        <v>0</v>
      </c>
      <c r="R740" s="288"/>
      <c r="S740" s="280" t="s">
        <v>2621</v>
      </c>
      <c r="T740" s="280" t="s">
        <v>2622</v>
      </c>
      <c r="U740" s="280" t="s">
        <v>2623</v>
      </c>
      <c r="V740" s="280" t="s">
        <v>2544</v>
      </c>
      <c r="W740" s="280" t="s">
        <v>240</v>
      </c>
      <c r="X740" s="280" t="s">
        <v>240</v>
      </c>
      <c r="Y740" s="280" t="s">
        <v>240</v>
      </c>
      <c r="Z740" s="280" t="s">
        <v>240</v>
      </c>
      <c r="AA740" s="280" t="s">
        <v>240</v>
      </c>
      <c r="AB740" s="280" t="s">
        <v>2044</v>
      </c>
      <c r="AC740" s="280" t="s">
        <v>2044</v>
      </c>
      <c r="AD740" s="280" t="s">
        <v>240</v>
      </c>
      <c r="AE740" s="280" t="str">
        <f>IFERROR(VLOOKUP(A740,ورقة4!A$1:AZ$2000,51,0),"")</f>
        <v>م</v>
      </c>
      <c r="AF740" s="280" t="s">
        <v>2044</v>
      </c>
      <c r="AG740" s="280" t="s">
        <v>262</v>
      </c>
      <c r="AH740" s="280" t="s">
        <v>240</v>
      </c>
      <c r="AI740" s="280" t="s">
        <v>240</v>
      </c>
      <c r="AJ740" s="279">
        <v>707078</v>
      </c>
      <c r="AP740" s="223"/>
      <c r="AQ740" s="224"/>
      <c r="AR740" s="224"/>
      <c r="AS740" s="224"/>
      <c r="AT740" s="224"/>
      <c r="AU740" s="227"/>
      <c r="AV740" s="224"/>
      <c r="AW740" s="224"/>
      <c r="AX740" s="224"/>
      <c r="AY740" s="224"/>
      <c r="AZ740" s="227"/>
      <c r="BA740" s="224"/>
      <c r="BB740" s="224"/>
      <c r="BC740" s="224"/>
      <c r="BD740" s="224"/>
      <c r="BE740" s="224"/>
      <c r="BF740" s="227"/>
      <c r="BG740" s="224"/>
      <c r="BH740" s="224"/>
      <c r="BI740" s="224"/>
      <c r="BJ740" s="224"/>
      <c r="BK740" s="224"/>
      <c r="BL740" s="224"/>
      <c r="BM740" s="224"/>
      <c r="BN740" s="224"/>
      <c r="BO740" s="224"/>
      <c r="BP740" s="224"/>
      <c r="BQ740" s="224"/>
      <c r="BR740" s="224"/>
      <c r="BS740" s="228"/>
      <c r="BT740" s="224"/>
      <c r="BU740" s="229"/>
      <c r="BV740" s="223"/>
      <c r="BW740" s="224"/>
      <c r="BX740" s="224"/>
      <c r="BY740" s="224"/>
      <c r="BZ740"/>
      <c r="CA740" s="229"/>
      <c r="CB740"/>
      <c r="CC740"/>
      <c r="CD740"/>
    </row>
    <row r="741" spans="1:82" ht="45" x14ac:dyDescent="0.25">
      <c r="A741" s="279">
        <v>707079</v>
      </c>
      <c r="B741" s="280" t="s">
        <v>862</v>
      </c>
      <c r="C741" s="280" t="s">
        <v>100</v>
      </c>
      <c r="D741" s="280" t="s">
        <v>1316</v>
      </c>
      <c r="E741" s="280" t="s">
        <v>184</v>
      </c>
      <c r="F741" s="281">
        <v>29549</v>
      </c>
      <c r="G741" s="280" t="s">
        <v>213</v>
      </c>
      <c r="H741" s="280" t="s">
        <v>1290</v>
      </c>
      <c r="I741" s="280" t="s">
        <v>467</v>
      </c>
      <c r="J741" s="280" t="s">
        <v>214</v>
      </c>
      <c r="K741" s="279">
        <v>1999</v>
      </c>
      <c r="L741" s="280" t="s">
        <v>213</v>
      </c>
      <c r="M741" s="280" t="s">
        <v>240</v>
      </c>
      <c r="N741" s="280" t="s">
        <v>240</v>
      </c>
      <c r="O741" s="280" t="str">
        <f>IFERROR(VLOOKUP(A741,'[1]معالجة التسجيل'!A$2:CW$514,101,0),"")</f>
        <v/>
      </c>
      <c r="P741" s="280"/>
      <c r="Q741" s="282">
        <v>0</v>
      </c>
      <c r="R741" s="290">
        <v>0</v>
      </c>
      <c r="S741" s="280" t="s">
        <v>4186</v>
      </c>
      <c r="T741" s="280" t="s">
        <v>2640</v>
      </c>
      <c r="U741" s="280" t="s">
        <v>2747</v>
      </c>
      <c r="V741" s="280" t="s">
        <v>2531</v>
      </c>
      <c r="W741" s="280" t="s">
        <v>240</v>
      </c>
      <c r="X741" s="280" t="s">
        <v>240</v>
      </c>
      <c r="Y741" s="280" t="s">
        <v>240</v>
      </c>
      <c r="Z741" s="280" t="s">
        <v>240</v>
      </c>
      <c r="AA741" s="280" t="s">
        <v>240</v>
      </c>
      <c r="AB741" s="280" t="s">
        <v>240</v>
      </c>
      <c r="AC741" s="280" t="s">
        <v>2044</v>
      </c>
      <c r="AD741" s="280" t="s">
        <v>240</v>
      </c>
      <c r="AE741" s="280" t="str">
        <f>IFERROR(VLOOKUP(A741,ورقة4!A$1:AZ$2000,51,0),"")</f>
        <v>م</v>
      </c>
      <c r="AF741" s="280" t="s">
        <v>240</v>
      </c>
      <c r="AG741" s="280" t="s">
        <v>262</v>
      </c>
      <c r="AH741" s="280" t="s">
        <v>240</v>
      </c>
      <c r="AI741" s="280" t="s">
        <v>240</v>
      </c>
      <c r="AJ741" s="279">
        <v>707079</v>
      </c>
      <c r="AP741" s="223"/>
      <c r="AQ741" s="224"/>
      <c r="AR741" s="224"/>
      <c r="AS741" s="224"/>
      <c r="AT741" s="224"/>
      <c r="AU741" s="232"/>
      <c r="AV741" s="224"/>
      <c r="AW741" s="224"/>
      <c r="AX741" s="224"/>
      <c r="AY741" s="224"/>
      <c r="AZ741" s="232"/>
      <c r="BA741" s="224"/>
      <c r="BB741" s="224"/>
      <c r="BC741" s="224"/>
      <c r="BD741" s="224"/>
      <c r="BE741" s="224"/>
      <c r="BF741" s="227"/>
      <c r="BG741" s="224"/>
      <c r="BH741" s="224"/>
      <c r="BI741" s="224"/>
      <c r="BJ741" s="224"/>
      <c r="BK741" s="224"/>
      <c r="BL741" s="224"/>
      <c r="BM741" s="224"/>
      <c r="BN741" s="224"/>
      <c r="BO741" s="224"/>
      <c r="BP741" s="224"/>
      <c r="BQ741" s="224"/>
      <c r="BR741" s="224"/>
      <c r="BS741" s="228"/>
      <c r="BT741" s="224"/>
      <c r="BU741" s="229"/>
      <c r="BV741" s="223"/>
      <c r="BW741" s="224"/>
      <c r="BX741" s="224"/>
      <c r="BY741" s="224"/>
      <c r="BZ741"/>
      <c r="CA741" s="229"/>
      <c r="CB741"/>
      <c r="CC741"/>
      <c r="CD741"/>
    </row>
    <row r="742" spans="1:82" ht="15" x14ac:dyDescent="0.25">
      <c r="A742" s="279">
        <v>707080</v>
      </c>
      <c r="B742" s="280" t="s">
        <v>828</v>
      </c>
      <c r="C742" s="280" t="s">
        <v>273</v>
      </c>
      <c r="D742" s="280" t="s">
        <v>1932</v>
      </c>
      <c r="E742" s="280" t="s">
        <v>240</v>
      </c>
      <c r="F742" s="282"/>
      <c r="G742" s="280" t="s">
        <v>240</v>
      </c>
      <c r="H742" s="280" t="s">
        <v>240</v>
      </c>
      <c r="I742" s="280" t="s">
        <v>261</v>
      </c>
      <c r="J742" s="280" t="s">
        <v>240</v>
      </c>
      <c r="K742" s="282"/>
      <c r="L742" s="280" t="s">
        <v>240</v>
      </c>
      <c r="M742" s="280" t="s">
        <v>240</v>
      </c>
      <c r="N742" s="280" t="s">
        <v>240</v>
      </c>
      <c r="O742" s="280" t="str">
        <f>IFERROR(VLOOKUP(A742,'[1]معالجة التسجيل'!A$2:CW$514,101,0),"")</f>
        <v/>
      </c>
      <c r="P742" s="280"/>
      <c r="Q742" s="282">
        <v>0</v>
      </c>
      <c r="R742" s="282"/>
      <c r="S742" s="280" t="s">
        <v>240</v>
      </c>
      <c r="T742" s="280" t="s">
        <v>240</v>
      </c>
      <c r="U742" s="280" t="s">
        <v>240</v>
      </c>
      <c r="V742" s="280" t="s">
        <v>240</v>
      </c>
      <c r="W742" s="280" t="s">
        <v>240</v>
      </c>
      <c r="X742" s="280" t="s">
        <v>240</v>
      </c>
      <c r="Y742" s="280" t="s">
        <v>240</v>
      </c>
      <c r="Z742" s="280" t="s">
        <v>240</v>
      </c>
      <c r="AA742" s="280" t="s">
        <v>2044</v>
      </c>
      <c r="AB742" s="280" t="s">
        <v>2044</v>
      </c>
      <c r="AC742" s="280" t="s">
        <v>2044</v>
      </c>
      <c r="AD742" s="280" t="s">
        <v>240</v>
      </c>
      <c r="AE742" s="280" t="str">
        <f>IFERROR(VLOOKUP(A742,ورقة4!A$1:AZ$2000,51,0),"")</f>
        <v>م</v>
      </c>
      <c r="AF742" s="280" t="s">
        <v>2044</v>
      </c>
      <c r="AG742" s="280" t="s">
        <v>261</v>
      </c>
      <c r="AH742" s="280" t="s">
        <v>5190</v>
      </c>
      <c r="AI742" s="280" t="s">
        <v>240</v>
      </c>
      <c r="AJ742" s="279">
        <v>707080</v>
      </c>
      <c r="AP742" s="223"/>
      <c r="AQ742" s="224"/>
      <c r="AR742" s="224"/>
      <c r="AS742" s="224"/>
      <c r="AT742" s="224"/>
      <c r="AU742" s="227"/>
      <c r="AV742" s="224"/>
      <c r="AW742" s="224"/>
      <c r="AX742" s="224"/>
      <c r="AY742" s="224"/>
      <c r="AZ742" s="227"/>
      <c r="BA742" s="224"/>
      <c r="BB742" s="224"/>
      <c r="BC742" s="224"/>
      <c r="BD742" s="224"/>
      <c r="BE742" s="224"/>
      <c r="BF742" s="227"/>
      <c r="BG742" s="224"/>
      <c r="BH742" s="224"/>
      <c r="BI742" s="224"/>
      <c r="BJ742" s="224"/>
      <c r="BK742" s="224"/>
      <c r="BL742" s="224"/>
      <c r="BM742" s="224"/>
      <c r="BN742" s="224"/>
      <c r="BO742" s="224"/>
      <c r="BP742" s="224"/>
      <c r="BQ742" s="224"/>
      <c r="BR742" s="224"/>
      <c r="BS742" s="228"/>
      <c r="BT742" s="224"/>
      <c r="BU742" s="229"/>
      <c r="BV742" s="223"/>
      <c r="BW742" s="224"/>
      <c r="BX742" s="224"/>
      <c r="BY742" s="224"/>
      <c r="BZ742"/>
      <c r="CA742" s="229"/>
      <c r="CB742"/>
      <c r="CC742"/>
      <c r="CD742"/>
    </row>
    <row r="743" spans="1:82" ht="30" x14ac:dyDescent="0.25">
      <c r="A743" s="279">
        <v>707081</v>
      </c>
      <c r="B743" s="280" t="s">
        <v>829</v>
      </c>
      <c r="C743" s="280" t="s">
        <v>67</v>
      </c>
      <c r="D743" s="280" t="s">
        <v>240</v>
      </c>
      <c r="E743" s="280" t="s">
        <v>240</v>
      </c>
      <c r="F743" s="288"/>
      <c r="G743" s="280" t="s">
        <v>240</v>
      </c>
      <c r="H743" s="280" t="s">
        <v>240</v>
      </c>
      <c r="I743" s="280" t="s">
        <v>261</v>
      </c>
      <c r="J743" s="280" t="s">
        <v>240</v>
      </c>
      <c r="K743" s="288"/>
      <c r="L743" s="280" t="s">
        <v>240</v>
      </c>
      <c r="M743" s="280" t="s">
        <v>240</v>
      </c>
      <c r="N743" s="280" t="s">
        <v>240</v>
      </c>
      <c r="O743" s="280" t="str">
        <f>IFERROR(VLOOKUP(A743,'[1]معالجة التسجيل'!A$2:CW$514,101,0),"")</f>
        <v/>
      </c>
      <c r="P743" s="280"/>
      <c r="Q743" s="282">
        <v>0</v>
      </c>
      <c r="R743" s="282"/>
      <c r="S743" s="280" t="s">
        <v>240</v>
      </c>
      <c r="T743" s="280" t="s">
        <v>240</v>
      </c>
      <c r="U743" s="280" t="s">
        <v>240</v>
      </c>
      <c r="V743" s="280" t="s">
        <v>240</v>
      </c>
      <c r="W743" s="280" t="s">
        <v>240</v>
      </c>
      <c r="X743" s="280" t="s">
        <v>240</v>
      </c>
      <c r="Y743" s="280" t="s">
        <v>240</v>
      </c>
      <c r="Z743" s="280" t="s">
        <v>240</v>
      </c>
      <c r="AA743" s="280" t="s">
        <v>240</v>
      </c>
      <c r="AB743" s="280" t="s">
        <v>240</v>
      </c>
      <c r="AC743" s="280" t="s">
        <v>240</v>
      </c>
      <c r="AD743" s="280" t="s">
        <v>240</v>
      </c>
      <c r="AE743" s="280" t="str">
        <f>IFERROR(VLOOKUP(A743,ورقة4!A$1:AZ$2000,51,0),"")</f>
        <v>م</v>
      </c>
      <c r="AF743" s="280" t="s">
        <v>240</v>
      </c>
      <c r="AG743" s="280" t="s">
        <v>261</v>
      </c>
      <c r="AH743" s="280" t="s">
        <v>240</v>
      </c>
      <c r="AI743" s="280" t="s">
        <v>240</v>
      </c>
      <c r="AJ743" s="279">
        <v>707081</v>
      </c>
      <c r="AP743" s="223"/>
      <c r="AQ743" s="224"/>
      <c r="AR743" s="224"/>
      <c r="AS743" s="224"/>
      <c r="AT743" s="224"/>
      <c r="AU743" s="232"/>
      <c r="AV743" s="224"/>
      <c r="AW743" s="224"/>
      <c r="AX743" s="224"/>
      <c r="AY743" s="224"/>
      <c r="AZ743" s="232"/>
      <c r="BA743" s="224"/>
      <c r="BB743" s="224"/>
      <c r="BC743" s="224"/>
      <c r="BD743" s="224"/>
      <c r="BE743" s="224"/>
      <c r="BF743" s="227"/>
      <c r="BG743" s="224"/>
      <c r="BH743" s="224"/>
      <c r="BI743" s="224"/>
      <c r="BJ743" s="224"/>
      <c r="BK743" s="224"/>
      <c r="BL743" s="224"/>
      <c r="BM743" s="224"/>
      <c r="BN743" s="224"/>
      <c r="BO743" s="224"/>
      <c r="BP743" s="224"/>
      <c r="BQ743" s="224"/>
      <c r="BR743" s="224"/>
      <c r="BS743" s="228"/>
      <c r="BT743" s="224"/>
      <c r="BU743" s="229"/>
      <c r="BV743" s="223"/>
      <c r="BW743" s="224"/>
      <c r="BX743" s="224"/>
      <c r="BY743" s="224"/>
      <c r="BZ743"/>
      <c r="CA743" s="229"/>
      <c r="CB743"/>
      <c r="CC743"/>
      <c r="CD743"/>
    </row>
    <row r="744" spans="1:82" ht="30" x14ac:dyDescent="0.25">
      <c r="A744" s="279">
        <v>707082</v>
      </c>
      <c r="B744" s="280" t="s">
        <v>1262</v>
      </c>
      <c r="C744" s="280" t="s">
        <v>297</v>
      </c>
      <c r="D744" s="280" t="s">
        <v>1291</v>
      </c>
      <c r="E744" s="280" t="s">
        <v>184</v>
      </c>
      <c r="F744" s="289">
        <v>32143</v>
      </c>
      <c r="G744" s="280" t="s">
        <v>222</v>
      </c>
      <c r="H744" s="280" t="s">
        <v>1290</v>
      </c>
      <c r="I744" s="280" t="s">
        <v>262</v>
      </c>
      <c r="J744" s="280" t="s">
        <v>216</v>
      </c>
      <c r="K744" s="290">
        <v>2006</v>
      </c>
      <c r="L744" s="280" t="s">
        <v>222</v>
      </c>
      <c r="M744" s="280" t="s">
        <v>240</v>
      </c>
      <c r="N744" s="280" t="s">
        <v>240</v>
      </c>
      <c r="O744" s="280" t="str">
        <f>IFERROR(VLOOKUP(A744,'[1]معالجة التسجيل'!A$2:CW$514,101,0),"")</f>
        <v/>
      </c>
      <c r="P744" s="280"/>
      <c r="Q744" s="282">
        <v>0</v>
      </c>
      <c r="R744" s="282"/>
      <c r="S744" s="280" t="s">
        <v>2833</v>
      </c>
      <c r="T744" s="280" t="s">
        <v>2834</v>
      </c>
      <c r="U744" s="280" t="s">
        <v>2835</v>
      </c>
      <c r="V744" s="280" t="s">
        <v>2696</v>
      </c>
      <c r="W744" s="280" t="s">
        <v>240</v>
      </c>
      <c r="X744" s="280" t="s">
        <v>240</v>
      </c>
      <c r="Y744" s="280" t="s">
        <v>240</v>
      </c>
      <c r="Z744" s="280" t="s">
        <v>240</v>
      </c>
      <c r="AA744" s="280" t="s">
        <v>240</v>
      </c>
      <c r="AB744" s="280" t="s">
        <v>240</v>
      </c>
      <c r="AC744" s="280" t="s">
        <v>2044</v>
      </c>
      <c r="AD744" s="280" t="s">
        <v>240</v>
      </c>
      <c r="AE744" s="280" t="str">
        <f>IFERROR(VLOOKUP(A744,ورقة4!A$1:AZ$2000,51,0),"")</f>
        <v>م</v>
      </c>
      <c r="AF744" s="280" t="s">
        <v>2044</v>
      </c>
      <c r="AG744" s="280" t="s">
        <v>262</v>
      </c>
      <c r="AH744" s="280" t="s">
        <v>240</v>
      </c>
      <c r="AI744" s="280" t="s">
        <v>240</v>
      </c>
      <c r="AJ744" s="279">
        <v>707082</v>
      </c>
      <c r="AP744" s="223"/>
      <c r="AQ744" s="224"/>
      <c r="AR744" s="224"/>
      <c r="AS744" s="224"/>
      <c r="AT744" s="224"/>
      <c r="AU744" s="231"/>
      <c r="AV744" s="224"/>
      <c r="AW744" s="224"/>
      <c r="AX744" s="224"/>
      <c r="AY744" s="224"/>
      <c r="AZ744" s="223"/>
      <c r="BA744" s="224"/>
      <c r="BB744" s="224"/>
      <c r="BC744" s="224"/>
      <c r="BD744" s="224"/>
      <c r="BE744" s="224"/>
      <c r="BF744" s="227"/>
      <c r="BG744" s="224"/>
      <c r="BH744" s="224"/>
      <c r="BI744" s="224"/>
      <c r="BJ744" s="224"/>
      <c r="BK744" s="224"/>
      <c r="BL744" s="224"/>
      <c r="BM744" s="224"/>
      <c r="BN744" s="224"/>
      <c r="BO744" s="224"/>
      <c r="BP744" s="224"/>
      <c r="BQ744" s="224"/>
      <c r="BR744" s="224"/>
      <c r="BS744" s="228"/>
      <c r="BT744" s="224"/>
      <c r="BU744" s="229"/>
      <c r="BV744" s="223"/>
      <c r="BW744" s="224"/>
      <c r="BX744" s="224"/>
      <c r="BY744" s="224"/>
      <c r="BZ744"/>
      <c r="CA744" s="229"/>
      <c r="CB744"/>
      <c r="CC744"/>
      <c r="CD744"/>
    </row>
    <row r="745" spans="1:82" ht="30" x14ac:dyDescent="0.25">
      <c r="A745" s="279">
        <v>707083</v>
      </c>
      <c r="B745" s="280" t="s">
        <v>568</v>
      </c>
      <c r="C745" s="280" t="s">
        <v>396</v>
      </c>
      <c r="D745" s="280" t="s">
        <v>240</v>
      </c>
      <c r="E745" s="280" t="s">
        <v>240</v>
      </c>
      <c r="F745" s="288"/>
      <c r="G745" s="280" t="s">
        <v>240</v>
      </c>
      <c r="H745" s="280" t="s">
        <v>240</v>
      </c>
      <c r="I745" s="280" t="s">
        <v>261</v>
      </c>
      <c r="J745" s="280" t="s">
        <v>240</v>
      </c>
      <c r="K745" s="288"/>
      <c r="L745" s="280" t="s">
        <v>240</v>
      </c>
      <c r="M745" s="280" t="s">
        <v>240</v>
      </c>
      <c r="N745" s="280" t="s">
        <v>240</v>
      </c>
      <c r="O745" s="280" t="str">
        <f>IFERROR(VLOOKUP(A745,'[1]معالجة التسجيل'!A$2:CW$514,101,0),"")</f>
        <v/>
      </c>
      <c r="P745" s="280"/>
      <c r="Q745" s="282">
        <v>0</v>
      </c>
      <c r="R745" s="282"/>
      <c r="S745" s="280" t="s">
        <v>240</v>
      </c>
      <c r="T745" s="280" t="s">
        <v>240</v>
      </c>
      <c r="U745" s="280" t="s">
        <v>240</v>
      </c>
      <c r="V745" s="280" t="s">
        <v>240</v>
      </c>
      <c r="W745" s="280" t="s">
        <v>240</v>
      </c>
      <c r="X745" s="280" t="s">
        <v>240</v>
      </c>
      <c r="Y745" s="280" t="s">
        <v>240</v>
      </c>
      <c r="Z745" s="280" t="s">
        <v>240</v>
      </c>
      <c r="AA745" s="280" t="s">
        <v>2044</v>
      </c>
      <c r="AB745" s="280" t="s">
        <v>2044</v>
      </c>
      <c r="AC745" s="280" t="s">
        <v>2044</v>
      </c>
      <c r="AD745" s="280" t="s">
        <v>240</v>
      </c>
      <c r="AE745" s="280" t="str">
        <f>IFERROR(VLOOKUP(A745,ورقة4!A$1:AZ$2000,51,0),"")</f>
        <v>م</v>
      </c>
      <c r="AF745" s="280" t="s">
        <v>2044</v>
      </c>
      <c r="AG745" s="280" t="s">
        <v>261</v>
      </c>
      <c r="AH745" s="280" t="s">
        <v>5190</v>
      </c>
      <c r="AI745" s="280" t="s">
        <v>240</v>
      </c>
      <c r="AJ745" s="279">
        <v>707083</v>
      </c>
      <c r="AP745" s="223"/>
      <c r="AQ745" s="224"/>
      <c r="AR745" s="224"/>
      <c r="AS745" s="224"/>
      <c r="AT745" s="224"/>
      <c r="AU745" s="232"/>
      <c r="AV745" s="224"/>
      <c r="AW745" s="224"/>
      <c r="AX745" s="224"/>
      <c r="AY745" s="224"/>
      <c r="AZ745" s="232"/>
      <c r="BA745" s="224"/>
      <c r="BB745" s="224"/>
      <c r="BC745" s="224"/>
      <c r="BD745" s="224"/>
      <c r="BE745" s="224"/>
      <c r="BF745" s="227"/>
      <c r="BG745" s="224"/>
      <c r="BH745" s="224"/>
      <c r="BI745" s="224"/>
      <c r="BJ745" s="224"/>
      <c r="BK745" s="224"/>
      <c r="BL745" s="224"/>
      <c r="BM745" s="224"/>
      <c r="BN745" s="224"/>
      <c r="BO745" s="224"/>
      <c r="BP745" s="224"/>
      <c r="BQ745" s="224"/>
      <c r="BR745" s="224"/>
      <c r="BS745" s="228"/>
      <c r="BT745" s="224"/>
      <c r="BU745" s="229"/>
      <c r="BV745" s="223"/>
      <c r="BW745" s="224"/>
      <c r="BX745" s="224"/>
      <c r="BY745" s="224"/>
      <c r="BZ745"/>
      <c r="CA745" s="229"/>
      <c r="CB745"/>
      <c r="CC745"/>
      <c r="CD745"/>
    </row>
    <row r="746" spans="1:82" ht="30" x14ac:dyDescent="0.25">
      <c r="A746" s="279">
        <v>707084</v>
      </c>
      <c r="B746" s="280" t="s">
        <v>830</v>
      </c>
      <c r="C746" s="280" t="s">
        <v>108</v>
      </c>
      <c r="D746" s="280" t="s">
        <v>1389</v>
      </c>
      <c r="E746" s="280" t="s">
        <v>184</v>
      </c>
      <c r="F746" s="281">
        <v>33310</v>
      </c>
      <c r="G746" s="280" t="s">
        <v>1434</v>
      </c>
      <c r="H746" s="280" t="s">
        <v>1290</v>
      </c>
      <c r="I746" s="280" t="s">
        <v>261</v>
      </c>
      <c r="J746" s="280" t="s">
        <v>216</v>
      </c>
      <c r="K746" s="279">
        <v>2009</v>
      </c>
      <c r="L746" s="280" t="s">
        <v>226</v>
      </c>
      <c r="M746" s="280" t="s">
        <v>240</v>
      </c>
      <c r="N746" s="280" t="s">
        <v>240</v>
      </c>
      <c r="O746" s="280"/>
      <c r="P746" s="280"/>
      <c r="Q746" s="282">
        <v>0</v>
      </c>
      <c r="R746" s="282"/>
      <c r="S746" s="280" t="s">
        <v>4187</v>
      </c>
      <c r="T746" s="280" t="s">
        <v>4188</v>
      </c>
      <c r="U746" s="280" t="s">
        <v>2776</v>
      </c>
      <c r="V746" s="280" t="s">
        <v>4189</v>
      </c>
      <c r="W746" s="280" t="s">
        <v>240</v>
      </c>
      <c r="X746" s="280" t="s">
        <v>240</v>
      </c>
      <c r="Y746" s="280" t="s">
        <v>240</v>
      </c>
      <c r="Z746" s="280" t="s">
        <v>240</v>
      </c>
      <c r="AA746" s="280" t="s">
        <v>240</v>
      </c>
      <c r="AB746" s="280" t="s">
        <v>240</v>
      </c>
      <c r="AC746" s="280" t="s">
        <v>240</v>
      </c>
      <c r="AD746" s="280" t="s">
        <v>240</v>
      </c>
      <c r="AE746" s="280"/>
      <c r="AF746" s="280" t="s">
        <v>240</v>
      </c>
      <c r="AG746" s="280" t="s">
        <v>467</v>
      </c>
      <c r="AH746" s="280" t="s">
        <v>240</v>
      </c>
      <c r="AI746" s="280" t="s">
        <v>5197</v>
      </c>
      <c r="AJ746" s="279">
        <v>707084</v>
      </c>
      <c r="AP746" s="223"/>
      <c r="AQ746" s="224"/>
      <c r="AR746" s="224"/>
      <c r="AS746" s="224"/>
      <c r="AT746" s="224"/>
      <c r="AU746" s="231"/>
      <c r="AV746" s="224"/>
      <c r="AW746" s="224"/>
      <c r="AX746" s="224"/>
      <c r="AY746" s="224"/>
      <c r="AZ746" s="223"/>
      <c r="BA746" s="224"/>
      <c r="BB746" s="219"/>
      <c r="BC746" s="219"/>
      <c r="BD746" s="224"/>
      <c r="BE746" s="224"/>
      <c r="BF746" s="227"/>
      <c r="BG746" s="223"/>
      <c r="BH746" s="224"/>
      <c r="BI746" s="224"/>
      <c r="BJ746" s="224"/>
      <c r="BK746" s="224"/>
      <c r="BL746" s="223"/>
      <c r="BM746" s="224"/>
      <c r="BN746" s="223"/>
      <c r="BO746" s="223"/>
      <c r="BP746" s="223"/>
      <c r="BQ746" s="223"/>
      <c r="BR746" s="223"/>
      <c r="BS746" s="224"/>
      <c r="BT746" s="219"/>
      <c r="BU746" s="229"/>
      <c r="BV746" s="219"/>
      <c r="BW746" s="219"/>
      <c r="BX746" s="224"/>
      <c r="BY746" s="224"/>
      <c r="BZ746" s="230"/>
      <c r="CA746" s="229"/>
      <c r="CB746" s="230"/>
      <c r="CC746" s="230"/>
      <c r="CD746" s="230"/>
    </row>
    <row r="747" spans="1:82" ht="30" x14ac:dyDescent="0.25">
      <c r="A747" s="279">
        <v>707085</v>
      </c>
      <c r="B747" s="280" t="s">
        <v>1263</v>
      </c>
      <c r="C747" s="280" t="s">
        <v>65</v>
      </c>
      <c r="D747" s="280" t="s">
        <v>1362</v>
      </c>
      <c r="E747" s="280" t="s">
        <v>184</v>
      </c>
      <c r="F747" s="281">
        <v>34366</v>
      </c>
      <c r="G747" s="280" t="s">
        <v>1309</v>
      </c>
      <c r="H747" s="280" t="s">
        <v>1290</v>
      </c>
      <c r="I747" s="280" t="s">
        <v>261</v>
      </c>
      <c r="J747" s="280" t="s">
        <v>216</v>
      </c>
      <c r="K747" s="279">
        <v>2013</v>
      </c>
      <c r="L747" s="280" t="s">
        <v>223</v>
      </c>
      <c r="M747" s="280" t="s">
        <v>240</v>
      </c>
      <c r="N747" s="280" t="s">
        <v>240</v>
      </c>
      <c r="O747" s="280" t="str">
        <f>IFERROR(VLOOKUP(A747,'[1]معالجة التسجيل'!A$2:CW$514,101,0),"")</f>
        <v/>
      </c>
      <c r="P747" s="280"/>
      <c r="Q747" s="282">
        <v>0</v>
      </c>
      <c r="R747" s="288"/>
      <c r="S747" s="280" t="s">
        <v>3041</v>
      </c>
      <c r="T747" s="280" t="s">
        <v>3042</v>
      </c>
      <c r="U747" s="280" t="s">
        <v>2537</v>
      </c>
      <c r="V747" s="280" t="s">
        <v>2580</v>
      </c>
      <c r="W747" s="280" t="s">
        <v>240</v>
      </c>
      <c r="X747" s="280" t="s">
        <v>240</v>
      </c>
      <c r="Y747" s="280" t="s">
        <v>240</v>
      </c>
      <c r="Z747" s="280" t="s">
        <v>240</v>
      </c>
      <c r="AA747" s="280" t="s">
        <v>240</v>
      </c>
      <c r="AB747" s="280" t="s">
        <v>240</v>
      </c>
      <c r="AC747" s="280" t="s">
        <v>240</v>
      </c>
      <c r="AD747" s="280" t="s">
        <v>240</v>
      </c>
      <c r="AE747" s="280" t="str">
        <f>IFERROR(VLOOKUP(A747,ورقة4!A$1:AZ$2000,51,0),"")</f>
        <v>م</v>
      </c>
      <c r="AF747" s="280" t="s">
        <v>2044</v>
      </c>
      <c r="AG747" s="280" t="s">
        <v>261</v>
      </c>
      <c r="AH747" s="280" t="s">
        <v>5190</v>
      </c>
      <c r="AI747" s="280" t="s">
        <v>240</v>
      </c>
      <c r="AJ747" s="279">
        <v>707085</v>
      </c>
      <c r="AP747" s="223"/>
      <c r="AQ747" s="224"/>
      <c r="AR747" s="224"/>
      <c r="AS747" s="224"/>
      <c r="AT747" s="224"/>
      <c r="AU747" s="225"/>
      <c r="AV747" s="224"/>
      <c r="AW747" s="224"/>
      <c r="AX747" s="224"/>
      <c r="AY747" s="224"/>
      <c r="AZ747" s="226"/>
      <c r="BA747" s="224"/>
      <c r="BB747" s="219"/>
      <c r="BC747" s="219"/>
      <c r="BD747" s="224"/>
      <c r="BE747" s="224"/>
      <c r="BF747" s="227"/>
      <c r="BG747" s="223"/>
      <c r="BH747" s="224"/>
      <c r="BI747" s="224"/>
      <c r="BJ747" s="224"/>
      <c r="BK747" s="224"/>
      <c r="BL747" s="223"/>
      <c r="BM747" s="224"/>
      <c r="BN747" s="223"/>
      <c r="BO747" s="223"/>
      <c r="BP747" s="223"/>
      <c r="BQ747" s="223"/>
      <c r="BR747" s="223"/>
      <c r="BS747" s="224"/>
      <c r="BT747" s="219"/>
      <c r="BU747" s="229"/>
      <c r="BV747" s="219"/>
      <c r="BW747" s="219"/>
      <c r="BX747" s="224"/>
      <c r="BY747" s="224"/>
      <c r="BZ747" s="230"/>
      <c r="CA747" s="229"/>
      <c r="CB747" s="230"/>
      <c r="CC747" s="230"/>
      <c r="CD747" s="230"/>
    </row>
    <row r="748" spans="1:82" ht="30" x14ac:dyDescent="0.25">
      <c r="A748" s="279">
        <v>707086</v>
      </c>
      <c r="B748" s="280" t="s">
        <v>584</v>
      </c>
      <c r="C748" s="280" t="s">
        <v>67</v>
      </c>
      <c r="D748" s="280" t="s">
        <v>240</v>
      </c>
      <c r="E748" s="280" t="s">
        <v>240</v>
      </c>
      <c r="F748" s="288"/>
      <c r="G748" s="280" t="s">
        <v>240</v>
      </c>
      <c r="H748" s="280" t="s">
        <v>240</v>
      </c>
      <c r="I748" s="280" t="s">
        <v>261</v>
      </c>
      <c r="J748" s="280" t="s">
        <v>240</v>
      </c>
      <c r="K748" s="288"/>
      <c r="L748" s="280" t="s">
        <v>240</v>
      </c>
      <c r="M748" s="280" t="s">
        <v>240</v>
      </c>
      <c r="N748" s="280" t="s">
        <v>240</v>
      </c>
      <c r="O748" s="280" t="str">
        <f>IFERROR(VLOOKUP(A748,'[1]معالجة التسجيل'!A$2:CW$514,101,0),"")</f>
        <v/>
      </c>
      <c r="P748" s="280"/>
      <c r="Q748" s="282">
        <v>0</v>
      </c>
      <c r="R748" s="282"/>
      <c r="S748" s="280" t="s">
        <v>240</v>
      </c>
      <c r="T748" s="280" t="s">
        <v>240</v>
      </c>
      <c r="U748" s="280" t="s">
        <v>240</v>
      </c>
      <c r="V748" s="280" t="s">
        <v>240</v>
      </c>
      <c r="W748" s="280" t="s">
        <v>240</v>
      </c>
      <c r="X748" s="280" t="s">
        <v>240</v>
      </c>
      <c r="Y748" s="280" t="s">
        <v>240</v>
      </c>
      <c r="Z748" s="280" t="s">
        <v>240</v>
      </c>
      <c r="AA748" s="280" t="s">
        <v>240</v>
      </c>
      <c r="AB748" s="280" t="s">
        <v>240</v>
      </c>
      <c r="AC748" s="280" t="s">
        <v>240</v>
      </c>
      <c r="AD748" s="280" t="s">
        <v>240</v>
      </c>
      <c r="AE748" s="280" t="str">
        <f>IFERROR(VLOOKUP(A748,ورقة4!A$1:AZ$2000,51,0),"")</f>
        <v>م</v>
      </c>
      <c r="AF748" s="280" t="s">
        <v>240</v>
      </c>
      <c r="AG748" s="280" t="s">
        <v>261</v>
      </c>
      <c r="AH748" s="280" t="s">
        <v>240</v>
      </c>
      <c r="AI748" s="280" t="s">
        <v>240</v>
      </c>
      <c r="AJ748" s="279">
        <v>707086</v>
      </c>
      <c r="AP748" s="223"/>
      <c r="AQ748" s="224"/>
      <c r="AR748" s="224"/>
      <c r="AS748" s="224"/>
      <c r="AT748" s="224"/>
      <c r="AU748" s="227"/>
      <c r="AV748" s="224"/>
      <c r="AW748" s="224"/>
      <c r="AX748" s="224"/>
      <c r="AY748" s="224"/>
      <c r="AZ748" s="227"/>
      <c r="BA748" s="224"/>
      <c r="BB748" s="224"/>
      <c r="BC748" s="224"/>
      <c r="BD748" s="224"/>
      <c r="BE748" s="224"/>
      <c r="BF748" s="227"/>
      <c r="BG748" s="224"/>
      <c r="BH748" s="224"/>
      <c r="BI748" s="224"/>
      <c r="BJ748" s="224"/>
      <c r="BK748" s="224"/>
      <c r="BL748" s="224"/>
      <c r="BM748" s="224"/>
      <c r="BN748" s="224"/>
      <c r="BO748" s="224"/>
      <c r="BP748" s="224"/>
      <c r="BQ748" s="224"/>
      <c r="BR748" s="224"/>
      <c r="BS748" s="228"/>
      <c r="BT748" s="224"/>
      <c r="BU748" s="229"/>
      <c r="BV748" s="223"/>
      <c r="BW748" s="224"/>
      <c r="BX748" s="224"/>
      <c r="BY748" s="224"/>
      <c r="BZ748"/>
      <c r="CA748" s="229"/>
      <c r="CB748"/>
      <c r="CC748"/>
      <c r="CD748"/>
    </row>
    <row r="749" spans="1:82" ht="15" x14ac:dyDescent="0.25">
      <c r="A749" s="279">
        <v>707087</v>
      </c>
      <c r="B749" s="280" t="s">
        <v>831</v>
      </c>
      <c r="C749" s="280" t="s">
        <v>288</v>
      </c>
      <c r="D749" s="280" t="s">
        <v>240</v>
      </c>
      <c r="E749" s="280" t="s">
        <v>240</v>
      </c>
      <c r="F749" s="288"/>
      <c r="G749" s="280" t="s">
        <v>240</v>
      </c>
      <c r="H749" s="280" t="s">
        <v>240</v>
      </c>
      <c r="I749" s="280" t="s">
        <v>261</v>
      </c>
      <c r="J749" s="280" t="s">
        <v>240</v>
      </c>
      <c r="K749" s="288"/>
      <c r="L749" s="280" t="s">
        <v>240</v>
      </c>
      <c r="M749" s="280" t="s">
        <v>240</v>
      </c>
      <c r="N749" s="280" t="s">
        <v>240</v>
      </c>
      <c r="O749" s="280" t="str">
        <f>IFERROR(VLOOKUP(A749,'[1]معالجة التسجيل'!A$2:CW$514,101,0),"")</f>
        <v/>
      </c>
      <c r="P749" s="280"/>
      <c r="Q749" s="282">
        <v>0</v>
      </c>
      <c r="R749" s="288"/>
      <c r="S749" s="280" t="s">
        <v>240</v>
      </c>
      <c r="T749" s="280" t="s">
        <v>240</v>
      </c>
      <c r="U749" s="280" t="s">
        <v>240</v>
      </c>
      <c r="V749" s="280" t="s">
        <v>240</v>
      </c>
      <c r="W749" s="280" t="s">
        <v>240</v>
      </c>
      <c r="X749" s="280" t="s">
        <v>240</v>
      </c>
      <c r="Y749" s="280" t="s">
        <v>240</v>
      </c>
      <c r="Z749" s="280" t="s">
        <v>240</v>
      </c>
      <c r="AA749" s="280" t="s">
        <v>240</v>
      </c>
      <c r="AB749" s="280" t="s">
        <v>240</v>
      </c>
      <c r="AC749" s="280" t="s">
        <v>240</v>
      </c>
      <c r="AD749" s="280" t="s">
        <v>240</v>
      </c>
      <c r="AE749" s="280" t="str">
        <f>IFERROR(VLOOKUP(A749,ورقة4!A$1:AZ$2000,51,0),"")</f>
        <v>م</v>
      </c>
      <c r="AF749" s="280" t="s">
        <v>240</v>
      </c>
      <c r="AG749" s="280" t="s">
        <v>261</v>
      </c>
      <c r="AH749" s="280" t="s">
        <v>240</v>
      </c>
      <c r="AI749" s="280" t="s">
        <v>240</v>
      </c>
      <c r="AJ749" s="279">
        <v>707087</v>
      </c>
      <c r="AP749" s="223"/>
      <c r="AQ749" s="224"/>
      <c r="AR749" s="224"/>
      <c r="AS749" s="224"/>
      <c r="AT749" s="224"/>
      <c r="AU749" s="231"/>
      <c r="AV749" s="224"/>
      <c r="AW749" s="224"/>
      <c r="AX749" s="224"/>
      <c r="AY749" s="224"/>
      <c r="AZ749" s="223"/>
      <c r="BA749" s="224"/>
      <c r="BB749" s="219"/>
      <c r="BC749" s="219"/>
      <c r="BD749" s="224"/>
      <c r="BE749" s="224"/>
      <c r="BF749" s="227"/>
      <c r="BG749" s="223"/>
      <c r="BH749" s="224"/>
      <c r="BI749" s="224"/>
      <c r="BJ749" s="224"/>
      <c r="BK749" s="224"/>
      <c r="BL749" s="223"/>
      <c r="BM749" s="224"/>
      <c r="BN749" s="223"/>
      <c r="BO749" s="223"/>
      <c r="BP749" s="223"/>
      <c r="BQ749" s="223"/>
      <c r="BR749" s="223"/>
      <c r="BS749" s="224"/>
      <c r="BT749" s="219"/>
      <c r="BU749" s="229"/>
      <c r="BV749" s="219"/>
      <c r="BW749" s="219"/>
      <c r="BX749" s="224"/>
      <c r="BY749" s="224"/>
      <c r="BZ749" s="230"/>
      <c r="CA749" s="229"/>
      <c r="CB749" s="230"/>
      <c r="CC749" s="230"/>
      <c r="CD749" s="230"/>
    </row>
    <row r="750" spans="1:82" ht="15" x14ac:dyDescent="0.25">
      <c r="A750" s="279">
        <v>707088</v>
      </c>
      <c r="B750" s="280" t="s">
        <v>2107</v>
      </c>
      <c r="C750" s="280" t="s">
        <v>91</v>
      </c>
      <c r="D750" s="280" t="s">
        <v>240</v>
      </c>
      <c r="E750" s="280" t="s">
        <v>240</v>
      </c>
      <c r="F750" s="288"/>
      <c r="G750" s="280" t="s">
        <v>240</v>
      </c>
      <c r="H750" s="280" t="s">
        <v>240</v>
      </c>
      <c r="I750" s="280" t="s">
        <v>261</v>
      </c>
      <c r="J750" s="280" t="s">
        <v>240</v>
      </c>
      <c r="K750" s="288"/>
      <c r="L750" s="280" t="s">
        <v>240</v>
      </c>
      <c r="M750" s="280" t="s">
        <v>240</v>
      </c>
      <c r="N750" s="280" t="s">
        <v>240</v>
      </c>
      <c r="O750" s="280" t="str">
        <f>IFERROR(VLOOKUP(A750,'[1]معالجة التسجيل'!A$2:CW$514,101,0),"")</f>
        <v/>
      </c>
      <c r="P750" s="280"/>
      <c r="Q750" s="282">
        <v>0</v>
      </c>
      <c r="R750" s="282"/>
      <c r="S750" s="280" t="s">
        <v>240</v>
      </c>
      <c r="T750" s="280" t="s">
        <v>240</v>
      </c>
      <c r="U750" s="280" t="s">
        <v>240</v>
      </c>
      <c r="V750" s="280" t="s">
        <v>240</v>
      </c>
      <c r="W750" s="280" t="s">
        <v>240</v>
      </c>
      <c r="X750" s="280" t="s">
        <v>240</v>
      </c>
      <c r="Y750" s="280" t="s">
        <v>240</v>
      </c>
      <c r="Z750" s="280" t="s">
        <v>240</v>
      </c>
      <c r="AA750" s="280" t="s">
        <v>240</v>
      </c>
      <c r="AB750" s="280" t="s">
        <v>240</v>
      </c>
      <c r="AC750" s="280" t="s">
        <v>2044</v>
      </c>
      <c r="AD750" s="280" t="s">
        <v>240</v>
      </c>
      <c r="AE750" s="280" t="str">
        <f>IFERROR(VLOOKUP(A750,ورقة4!A$1:AZ$2000,51,0),"")</f>
        <v>م</v>
      </c>
      <c r="AF750" s="280" t="s">
        <v>2044</v>
      </c>
      <c r="AG750" s="280" t="s">
        <v>261</v>
      </c>
      <c r="AH750" s="280" t="s">
        <v>240</v>
      </c>
      <c r="AI750" s="280" t="s">
        <v>240</v>
      </c>
      <c r="AJ750" s="279">
        <v>707088</v>
      </c>
      <c r="AP750" s="223"/>
      <c r="AQ750" s="224"/>
      <c r="AR750" s="224"/>
      <c r="AS750" s="224"/>
      <c r="AT750" s="224"/>
      <c r="AU750" s="227"/>
      <c r="AV750" s="224"/>
      <c r="AW750" s="224"/>
      <c r="AX750" s="224"/>
      <c r="AY750" s="224"/>
      <c r="AZ750" s="227"/>
      <c r="BA750" s="224"/>
      <c r="BB750" s="224"/>
      <c r="BC750" s="224"/>
      <c r="BD750" s="224"/>
      <c r="BE750" s="224"/>
      <c r="BF750" s="227"/>
      <c r="BG750" s="224"/>
      <c r="BH750" s="224"/>
      <c r="BI750" s="224"/>
      <c r="BJ750" s="224"/>
      <c r="BK750" s="224"/>
      <c r="BL750" s="224"/>
      <c r="BM750" s="224"/>
      <c r="BN750" s="224"/>
      <c r="BO750" s="224"/>
      <c r="BP750" s="224"/>
      <c r="BQ750" s="224"/>
      <c r="BR750" s="224"/>
      <c r="BS750" s="228"/>
      <c r="BT750" s="224"/>
      <c r="BU750" s="229"/>
      <c r="BV750" s="223"/>
      <c r="BW750" s="224"/>
      <c r="BX750" s="224"/>
      <c r="BY750" s="224"/>
      <c r="BZ750"/>
      <c r="CA750" s="229"/>
      <c r="CB750"/>
      <c r="CC750"/>
      <c r="CD750"/>
    </row>
    <row r="751" spans="1:82" ht="30" x14ac:dyDescent="0.25">
      <c r="A751" s="279">
        <v>707089</v>
      </c>
      <c r="B751" s="280" t="s">
        <v>1264</v>
      </c>
      <c r="C751" s="280" t="s">
        <v>70</v>
      </c>
      <c r="D751" s="280" t="s">
        <v>1449</v>
      </c>
      <c r="E751" s="280" t="s">
        <v>184</v>
      </c>
      <c r="F751" s="289">
        <v>33841</v>
      </c>
      <c r="G751" s="280" t="s">
        <v>1693</v>
      </c>
      <c r="H751" s="280" t="s">
        <v>1290</v>
      </c>
      <c r="I751" s="280" t="s">
        <v>261</v>
      </c>
      <c r="J751" s="280" t="s">
        <v>216</v>
      </c>
      <c r="K751" s="290">
        <v>2011</v>
      </c>
      <c r="L751" s="280" t="s">
        <v>229</v>
      </c>
      <c r="M751" s="280" t="s">
        <v>240</v>
      </c>
      <c r="N751" s="280" t="s">
        <v>240</v>
      </c>
      <c r="O751" s="280"/>
      <c r="P751" s="280"/>
      <c r="Q751" s="282">
        <v>0</v>
      </c>
      <c r="R751" s="290">
        <v>0</v>
      </c>
      <c r="S751" s="280" t="s">
        <v>4190</v>
      </c>
      <c r="T751" s="280" t="s">
        <v>3045</v>
      </c>
      <c r="U751" s="280" t="s">
        <v>3499</v>
      </c>
      <c r="V751" s="280" t="s">
        <v>4191</v>
      </c>
      <c r="W751" s="280" t="s">
        <v>240</v>
      </c>
      <c r="X751" s="280" t="s">
        <v>240</v>
      </c>
      <c r="Y751" s="280" t="s">
        <v>240</v>
      </c>
      <c r="Z751" s="280" t="s">
        <v>240</v>
      </c>
      <c r="AA751" s="280" t="s">
        <v>240</v>
      </c>
      <c r="AB751" s="280" t="s">
        <v>240</v>
      </c>
      <c r="AC751" s="280" t="s">
        <v>240</v>
      </c>
      <c r="AD751" s="280" t="s">
        <v>240</v>
      </c>
      <c r="AE751" s="280"/>
      <c r="AF751" s="280" t="s">
        <v>240</v>
      </c>
      <c r="AG751" s="280" t="s">
        <v>261</v>
      </c>
      <c r="AH751" s="280" t="s">
        <v>240</v>
      </c>
      <c r="AI751" s="280" t="s">
        <v>240</v>
      </c>
      <c r="AJ751" s="279">
        <v>707089</v>
      </c>
      <c r="AP751" s="223"/>
      <c r="AQ751" s="224"/>
      <c r="AR751" s="224"/>
      <c r="AS751" s="224"/>
      <c r="AT751" s="224"/>
      <c r="AU751" s="227"/>
      <c r="AV751" s="224"/>
      <c r="AW751" s="224"/>
      <c r="AX751" s="224"/>
      <c r="AY751" s="224"/>
      <c r="AZ751" s="227"/>
      <c r="BA751" s="224"/>
      <c r="BB751" s="224"/>
      <c r="BC751" s="224"/>
      <c r="BD751" s="224"/>
      <c r="BE751" s="224"/>
      <c r="BF751" s="227"/>
      <c r="BG751" s="224"/>
      <c r="BH751" s="224"/>
      <c r="BI751" s="224"/>
      <c r="BJ751" s="224"/>
      <c r="BK751" s="224"/>
      <c r="BL751" s="224"/>
      <c r="BM751" s="224"/>
      <c r="BN751" s="224"/>
      <c r="BO751" s="224"/>
      <c r="BP751" s="224"/>
      <c r="BQ751" s="224"/>
      <c r="BR751" s="224"/>
      <c r="BS751" s="228"/>
      <c r="BT751" s="224"/>
      <c r="BU751" s="229"/>
      <c r="BV751" s="223"/>
      <c r="BW751" s="224"/>
      <c r="BX751" s="224"/>
      <c r="BY751" s="224"/>
      <c r="BZ751"/>
      <c r="CA751" s="229"/>
      <c r="CB751"/>
      <c r="CC751"/>
      <c r="CD751"/>
    </row>
    <row r="752" spans="1:82" ht="45" x14ac:dyDescent="0.25">
      <c r="A752" s="279">
        <v>707090</v>
      </c>
      <c r="B752" s="280" t="s">
        <v>863</v>
      </c>
      <c r="C752" s="280" t="s">
        <v>63</v>
      </c>
      <c r="D752" s="280" t="s">
        <v>1419</v>
      </c>
      <c r="E752" s="280" t="s">
        <v>184</v>
      </c>
      <c r="F752" s="289">
        <v>28501</v>
      </c>
      <c r="G752" s="280" t="s">
        <v>1454</v>
      </c>
      <c r="H752" s="280" t="s">
        <v>1290</v>
      </c>
      <c r="I752" s="280" t="s">
        <v>261</v>
      </c>
      <c r="J752" s="280" t="s">
        <v>216</v>
      </c>
      <c r="K752" s="290">
        <v>1998</v>
      </c>
      <c r="L752" s="280" t="s">
        <v>215</v>
      </c>
      <c r="M752" s="280" t="s">
        <v>240</v>
      </c>
      <c r="N752" s="280" t="s">
        <v>240</v>
      </c>
      <c r="O752" s="280" t="str">
        <f>IFERROR(VLOOKUP(A752,'[1]معالجة التسجيل'!A$2:CW$514,101,0),"")</f>
        <v/>
      </c>
      <c r="P752" s="280"/>
      <c r="Q752" s="282">
        <v>0</v>
      </c>
      <c r="R752" s="282"/>
      <c r="S752" s="280" t="s">
        <v>2587</v>
      </c>
      <c r="T752" s="280" t="s">
        <v>2588</v>
      </c>
      <c r="U752" s="280" t="s">
        <v>2589</v>
      </c>
      <c r="V752" s="280" t="s">
        <v>2590</v>
      </c>
      <c r="W752" s="280" t="s">
        <v>240</v>
      </c>
      <c r="X752" s="280" t="s">
        <v>240</v>
      </c>
      <c r="Y752" s="280" t="s">
        <v>240</v>
      </c>
      <c r="Z752" s="280" t="s">
        <v>240</v>
      </c>
      <c r="AA752" s="280" t="s">
        <v>240</v>
      </c>
      <c r="AB752" s="280" t="s">
        <v>2044</v>
      </c>
      <c r="AC752" s="280" t="s">
        <v>2044</v>
      </c>
      <c r="AD752" s="280" t="s">
        <v>240</v>
      </c>
      <c r="AE752" s="280" t="str">
        <f>IFERROR(VLOOKUP(A752,ورقة4!A$1:AZ$2000,51,0),"")</f>
        <v>م</v>
      </c>
      <c r="AF752" s="280" t="s">
        <v>2044</v>
      </c>
      <c r="AG752" s="280" t="s">
        <v>261</v>
      </c>
      <c r="AH752" s="280" t="s">
        <v>5190</v>
      </c>
      <c r="AI752" s="280" t="s">
        <v>240</v>
      </c>
      <c r="AJ752" s="279">
        <v>707090</v>
      </c>
      <c r="AP752" s="223"/>
      <c r="AQ752" s="224"/>
      <c r="AR752" s="224"/>
      <c r="AS752" s="224"/>
      <c r="AT752" s="224"/>
      <c r="AU752" s="227"/>
      <c r="AV752" s="224"/>
      <c r="AW752" s="224"/>
      <c r="AX752" s="224"/>
      <c r="AY752" s="224"/>
      <c r="AZ752" s="227"/>
      <c r="BA752" s="224"/>
      <c r="BB752" s="224"/>
      <c r="BC752" s="224"/>
      <c r="BD752" s="224"/>
      <c r="BE752" s="224"/>
      <c r="BF752" s="227"/>
      <c r="BG752" s="224"/>
      <c r="BH752" s="224"/>
      <c r="BI752" s="224"/>
      <c r="BJ752" s="224"/>
      <c r="BK752" s="224"/>
      <c r="BL752" s="224"/>
      <c r="BM752" s="224"/>
      <c r="BN752" s="224"/>
      <c r="BO752" s="224"/>
      <c r="BP752" s="224"/>
      <c r="BQ752" s="224"/>
      <c r="BR752" s="224"/>
      <c r="BS752" s="228"/>
      <c r="BT752" s="224"/>
      <c r="BU752" s="229"/>
      <c r="BV752" s="223"/>
      <c r="BW752" s="224"/>
      <c r="BX752" s="224"/>
      <c r="BY752" s="224"/>
      <c r="BZ752"/>
      <c r="CA752" s="229"/>
      <c r="CB752"/>
      <c r="CC752"/>
      <c r="CD752"/>
    </row>
    <row r="753" spans="1:82" ht="15" x14ac:dyDescent="0.25">
      <c r="A753" s="279">
        <v>707091</v>
      </c>
      <c r="B753" s="280" t="s">
        <v>876</v>
      </c>
      <c r="C753" s="280" t="s">
        <v>304</v>
      </c>
      <c r="D753" s="280" t="s">
        <v>1443</v>
      </c>
      <c r="E753" s="280" t="s">
        <v>240</v>
      </c>
      <c r="F753" s="288"/>
      <c r="G753" s="280" t="s">
        <v>240</v>
      </c>
      <c r="H753" s="280" t="s">
        <v>240</v>
      </c>
      <c r="I753" s="280" t="s">
        <v>261</v>
      </c>
      <c r="J753" s="280" t="s">
        <v>240</v>
      </c>
      <c r="K753" s="288"/>
      <c r="L753" s="280" t="s">
        <v>240</v>
      </c>
      <c r="M753" s="280" t="s">
        <v>240</v>
      </c>
      <c r="N753" s="280" t="s">
        <v>240</v>
      </c>
      <c r="O753" s="280" t="str">
        <f>IFERROR(VLOOKUP(A753,'[1]معالجة التسجيل'!A$2:CW$514,101,0),"")</f>
        <v/>
      </c>
      <c r="P753" s="280"/>
      <c r="Q753" s="282">
        <v>0</v>
      </c>
      <c r="R753" s="282"/>
      <c r="S753" s="280" t="s">
        <v>240</v>
      </c>
      <c r="T753" s="280" t="s">
        <v>240</v>
      </c>
      <c r="U753" s="280" t="s">
        <v>240</v>
      </c>
      <c r="V753" s="280" t="s">
        <v>240</v>
      </c>
      <c r="W753" s="280" t="s">
        <v>240</v>
      </c>
      <c r="X753" s="280" t="s">
        <v>240</v>
      </c>
      <c r="Y753" s="280" t="s">
        <v>240</v>
      </c>
      <c r="Z753" s="280" t="s">
        <v>240</v>
      </c>
      <c r="AA753" s="280" t="s">
        <v>2044</v>
      </c>
      <c r="AB753" s="280" t="s">
        <v>2044</v>
      </c>
      <c r="AC753" s="280" t="s">
        <v>2044</v>
      </c>
      <c r="AD753" s="280" t="s">
        <v>240</v>
      </c>
      <c r="AE753" s="280" t="str">
        <f>IFERROR(VLOOKUP(A753,ورقة4!A$1:AZ$2000,51,0),"")</f>
        <v>م</v>
      </c>
      <c r="AF753" s="280" t="s">
        <v>2044</v>
      </c>
      <c r="AG753" s="280" t="s">
        <v>261</v>
      </c>
      <c r="AH753" s="280" t="s">
        <v>5190</v>
      </c>
      <c r="AI753" s="280" t="s">
        <v>240</v>
      </c>
      <c r="AJ753" s="279">
        <v>707091</v>
      </c>
      <c r="AP753" s="223"/>
      <c r="AQ753" s="224"/>
      <c r="AR753" s="224"/>
      <c r="AS753" s="224"/>
      <c r="AT753" s="224"/>
      <c r="AU753" s="227"/>
      <c r="AV753" s="224"/>
      <c r="AW753" s="224"/>
      <c r="AX753" s="224"/>
      <c r="AY753" s="224"/>
      <c r="AZ753" s="227"/>
      <c r="BA753" s="224"/>
      <c r="BB753" s="224"/>
      <c r="BC753" s="224"/>
      <c r="BD753" s="224"/>
      <c r="BE753" s="224"/>
      <c r="BF753" s="227"/>
      <c r="BG753" s="224"/>
      <c r="BH753" s="224"/>
      <c r="BI753" s="224"/>
      <c r="BJ753" s="224"/>
      <c r="BK753" s="224"/>
      <c r="BL753" s="224"/>
      <c r="BM753" s="224"/>
      <c r="BN753" s="224"/>
      <c r="BO753" s="224"/>
      <c r="BP753" s="224"/>
      <c r="BQ753" s="224"/>
      <c r="BR753" s="224"/>
      <c r="BS753" s="228"/>
      <c r="BT753" s="224"/>
      <c r="BU753" s="229"/>
      <c r="BV753" s="223"/>
      <c r="BW753" s="224"/>
      <c r="BX753" s="224"/>
      <c r="BY753" s="224"/>
      <c r="BZ753"/>
      <c r="CA753" s="229"/>
      <c r="CB753"/>
      <c r="CC753"/>
      <c r="CD753"/>
    </row>
    <row r="754" spans="1:82" ht="30" x14ac:dyDescent="0.25">
      <c r="A754" s="279">
        <v>707092</v>
      </c>
      <c r="B754" s="280" t="s">
        <v>2108</v>
      </c>
      <c r="C754" s="280" t="s">
        <v>65</v>
      </c>
      <c r="D754" s="280" t="s">
        <v>1389</v>
      </c>
      <c r="E754" s="280" t="s">
        <v>183</v>
      </c>
      <c r="F754" s="289">
        <v>36392</v>
      </c>
      <c r="G754" s="280" t="s">
        <v>2397</v>
      </c>
      <c r="H754" s="280" t="s">
        <v>1290</v>
      </c>
      <c r="I754" s="280" t="s">
        <v>261</v>
      </c>
      <c r="J754" s="280" t="s">
        <v>216</v>
      </c>
      <c r="K754" s="290">
        <v>2017</v>
      </c>
      <c r="L754" s="280" t="s">
        <v>221</v>
      </c>
      <c r="M754" s="280" t="s">
        <v>240</v>
      </c>
      <c r="N754" s="280" t="s">
        <v>240</v>
      </c>
      <c r="O754" s="280" t="str">
        <f>IFERROR(VLOOKUP(A754,'[1]معالجة التسجيل'!A$2:CW$514,101,0),"")</f>
        <v/>
      </c>
      <c r="P754" s="280"/>
      <c r="Q754" s="282">
        <v>0</v>
      </c>
      <c r="R754" s="282"/>
      <c r="S754" s="280" t="s">
        <v>3152</v>
      </c>
      <c r="T754" s="280" t="s">
        <v>2569</v>
      </c>
      <c r="U754" s="280" t="s">
        <v>2810</v>
      </c>
      <c r="V754" s="280" t="s">
        <v>3153</v>
      </c>
      <c r="W754" s="280" t="s">
        <v>240</v>
      </c>
      <c r="X754" s="280" t="s">
        <v>240</v>
      </c>
      <c r="Y754" s="280" t="s">
        <v>240</v>
      </c>
      <c r="Z754" s="280" t="s">
        <v>240</v>
      </c>
      <c r="AA754" s="280" t="s">
        <v>240</v>
      </c>
      <c r="AB754" s="280" t="s">
        <v>240</v>
      </c>
      <c r="AC754" s="280" t="s">
        <v>2044</v>
      </c>
      <c r="AD754" s="280" t="s">
        <v>240</v>
      </c>
      <c r="AE754" s="280" t="str">
        <f>IFERROR(VLOOKUP(A754,ورقة4!A$1:AZ$2000,51,0),"")</f>
        <v>م</v>
      </c>
      <c r="AF754" s="280" t="s">
        <v>2044</v>
      </c>
      <c r="AG754" s="280" t="s">
        <v>261</v>
      </c>
      <c r="AH754" s="280" t="s">
        <v>5190</v>
      </c>
      <c r="AI754" s="280" t="s">
        <v>240</v>
      </c>
      <c r="AJ754" s="279">
        <v>707092</v>
      </c>
      <c r="AP754" s="223"/>
      <c r="AQ754" s="224"/>
      <c r="AR754" s="224"/>
      <c r="AS754" s="224"/>
      <c r="AT754" s="224"/>
      <c r="AU754" s="227"/>
      <c r="AV754" s="224"/>
      <c r="AW754" s="224"/>
      <c r="AX754" s="224"/>
      <c r="AY754" s="224"/>
      <c r="AZ754" s="227"/>
      <c r="BA754" s="224"/>
      <c r="BB754" s="224"/>
      <c r="BC754" s="224"/>
      <c r="BD754" s="224"/>
      <c r="BE754" s="224"/>
      <c r="BF754" s="227"/>
      <c r="BG754" s="224"/>
      <c r="BH754" s="224"/>
      <c r="BI754" s="224"/>
      <c r="BJ754" s="224"/>
      <c r="BK754" s="224"/>
      <c r="BL754" s="224"/>
      <c r="BM754" s="224"/>
      <c r="BN754" s="224"/>
      <c r="BO754" s="224"/>
      <c r="BP754" s="224"/>
      <c r="BQ754" s="224"/>
      <c r="BR754" s="224"/>
      <c r="BS754" s="228"/>
      <c r="BT754" s="224"/>
      <c r="BU754" s="229"/>
      <c r="BV754" s="223"/>
      <c r="BW754" s="224"/>
      <c r="BX754" s="224"/>
      <c r="BY754" s="224"/>
      <c r="BZ754"/>
      <c r="CA754" s="229"/>
      <c r="CB754"/>
      <c r="CC754"/>
      <c r="CD754"/>
    </row>
    <row r="755" spans="1:82" ht="30" x14ac:dyDescent="0.25">
      <c r="A755" s="279">
        <v>707093</v>
      </c>
      <c r="B755" s="280" t="s">
        <v>1265</v>
      </c>
      <c r="C755" s="280" t="s">
        <v>267</v>
      </c>
      <c r="D755" s="280" t="s">
        <v>240</v>
      </c>
      <c r="E755" s="280" t="s">
        <v>240</v>
      </c>
      <c r="F755" s="288"/>
      <c r="G755" s="280" t="s">
        <v>240</v>
      </c>
      <c r="H755" s="280" t="s">
        <v>240</v>
      </c>
      <c r="I755" s="280" t="s">
        <v>261</v>
      </c>
      <c r="J755" s="280" t="s">
        <v>240</v>
      </c>
      <c r="K755" s="288"/>
      <c r="L755" s="280" t="s">
        <v>240</v>
      </c>
      <c r="M755" s="280" t="s">
        <v>240</v>
      </c>
      <c r="N755" s="280" t="s">
        <v>240</v>
      </c>
      <c r="O755" s="280" t="str">
        <f>IFERROR(VLOOKUP(A755,'[1]معالجة التسجيل'!A$2:CW$514,101,0),"")</f>
        <v/>
      </c>
      <c r="P755" s="280"/>
      <c r="Q755" s="282">
        <v>0</v>
      </c>
      <c r="R755" s="288"/>
      <c r="S755" s="280" t="s">
        <v>240</v>
      </c>
      <c r="T755" s="280" t="s">
        <v>240</v>
      </c>
      <c r="U755" s="280" t="s">
        <v>240</v>
      </c>
      <c r="V755" s="280" t="s">
        <v>240</v>
      </c>
      <c r="W755" s="280" t="s">
        <v>240</v>
      </c>
      <c r="X755" s="280" t="s">
        <v>240</v>
      </c>
      <c r="Y755" s="280" t="s">
        <v>240</v>
      </c>
      <c r="Z755" s="280" t="s">
        <v>240</v>
      </c>
      <c r="AA755" s="280" t="s">
        <v>240</v>
      </c>
      <c r="AB755" s="280" t="s">
        <v>240</v>
      </c>
      <c r="AC755" s="280" t="s">
        <v>240</v>
      </c>
      <c r="AD755" s="280" t="s">
        <v>240</v>
      </c>
      <c r="AE755" s="280" t="str">
        <f>IFERROR(VLOOKUP(A755,ورقة4!A$1:AZ$2000,51,0),"")</f>
        <v>م</v>
      </c>
      <c r="AF755" s="280" t="s">
        <v>240</v>
      </c>
      <c r="AG755" s="280" t="s">
        <v>261</v>
      </c>
      <c r="AH755" s="280" t="s">
        <v>240</v>
      </c>
      <c r="AI755" s="280" t="s">
        <v>240</v>
      </c>
      <c r="AJ755" s="279">
        <v>707093</v>
      </c>
      <c r="AP755" s="223"/>
      <c r="AQ755" s="224"/>
      <c r="AR755" s="224"/>
      <c r="AS755" s="224"/>
      <c r="AT755" s="224"/>
      <c r="AU755" s="227"/>
      <c r="AV755" s="224"/>
      <c r="AW755" s="224"/>
      <c r="AX755" s="224"/>
      <c r="AY755" s="224"/>
      <c r="AZ755" s="227"/>
      <c r="BA755" s="224"/>
      <c r="BB755" s="224"/>
      <c r="BC755" s="224"/>
      <c r="BD755" s="224"/>
      <c r="BE755" s="224"/>
      <c r="BF755" s="227"/>
      <c r="BG755" s="224"/>
      <c r="BH755" s="224"/>
      <c r="BI755" s="224"/>
      <c r="BJ755" s="224"/>
      <c r="BK755" s="224"/>
      <c r="BL755" s="224"/>
      <c r="BM755" s="224"/>
      <c r="BN755" s="224"/>
      <c r="BO755" s="224"/>
      <c r="BP755" s="224"/>
      <c r="BQ755" s="224"/>
      <c r="BR755" s="224"/>
      <c r="BS755" s="228"/>
      <c r="BT755" s="224"/>
      <c r="BU755" s="229"/>
      <c r="BV755" s="223"/>
      <c r="BW755" s="224"/>
      <c r="BX755" s="224"/>
      <c r="BY755" s="224"/>
      <c r="BZ755"/>
      <c r="CA755" s="229"/>
      <c r="CB755"/>
      <c r="CC755"/>
      <c r="CD755"/>
    </row>
    <row r="756" spans="1:82" ht="30" x14ac:dyDescent="0.25">
      <c r="A756" s="279">
        <v>707094</v>
      </c>
      <c r="B756" s="280" t="s">
        <v>864</v>
      </c>
      <c r="C756" s="280" t="s">
        <v>346</v>
      </c>
      <c r="D756" s="280" t="s">
        <v>1694</v>
      </c>
      <c r="E756" s="280" t="s">
        <v>184</v>
      </c>
      <c r="F756" s="289">
        <v>31717</v>
      </c>
      <c r="G756" s="280" t="s">
        <v>213</v>
      </c>
      <c r="H756" s="280" t="s">
        <v>1290</v>
      </c>
      <c r="I756" s="280" t="s">
        <v>261</v>
      </c>
      <c r="J756" s="280" t="s">
        <v>216</v>
      </c>
      <c r="K756" s="290">
        <v>2007</v>
      </c>
      <c r="L756" s="280" t="s">
        <v>231</v>
      </c>
      <c r="M756" s="280" t="s">
        <v>240</v>
      </c>
      <c r="N756" s="280" t="s">
        <v>240</v>
      </c>
      <c r="O756" s="280" t="str">
        <f>IFERROR(VLOOKUP(A756,'[1]معالجة التسجيل'!A$2:CW$514,101,0),"")</f>
        <v/>
      </c>
      <c r="P756" s="280"/>
      <c r="Q756" s="282">
        <v>0</v>
      </c>
      <c r="R756" s="282"/>
      <c r="S756" s="280" t="s">
        <v>2624</v>
      </c>
      <c r="T756" s="280" t="s">
        <v>2625</v>
      </c>
      <c r="U756" s="280" t="s">
        <v>2626</v>
      </c>
      <c r="V756" s="280" t="s">
        <v>2540</v>
      </c>
      <c r="W756" s="280" t="s">
        <v>240</v>
      </c>
      <c r="X756" s="280" t="s">
        <v>240</v>
      </c>
      <c r="Y756" s="280" t="s">
        <v>240</v>
      </c>
      <c r="Z756" s="280" t="s">
        <v>240</v>
      </c>
      <c r="AA756" s="280" t="s">
        <v>240</v>
      </c>
      <c r="AB756" s="280" t="s">
        <v>2044</v>
      </c>
      <c r="AC756" s="280" t="s">
        <v>2044</v>
      </c>
      <c r="AD756" s="280" t="s">
        <v>240</v>
      </c>
      <c r="AE756" s="280" t="str">
        <f>IFERROR(VLOOKUP(A756,ورقة4!A$1:AZ$2000,51,0),"")</f>
        <v>م</v>
      </c>
      <c r="AF756" s="280" t="s">
        <v>2044</v>
      </c>
      <c r="AG756" s="280" t="s">
        <v>261</v>
      </c>
      <c r="AH756" s="280" t="s">
        <v>5190</v>
      </c>
      <c r="AI756" s="280" t="s">
        <v>240</v>
      </c>
      <c r="AJ756" s="279">
        <v>707094</v>
      </c>
      <c r="AP756" s="223"/>
      <c r="AQ756" s="224"/>
      <c r="AR756" s="224"/>
      <c r="AS756" s="224"/>
      <c r="AT756" s="224"/>
      <c r="AU756" s="232"/>
      <c r="AV756" s="224"/>
      <c r="AW756" s="224"/>
      <c r="AX756" s="224"/>
      <c r="AY756" s="224"/>
      <c r="AZ756" s="232"/>
      <c r="BA756" s="224"/>
      <c r="BB756" s="224"/>
      <c r="BC756" s="224"/>
      <c r="BD756" s="224"/>
      <c r="BE756" s="224"/>
      <c r="BF756" s="227"/>
      <c r="BG756" s="224"/>
      <c r="BH756" s="224"/>
      <c r="BI756" s="224"/>
      <c r="BJ756" s="224"/>
      <c r="BK756" s="224"/>
      <c r="BL756" s="224"/>
      <c r="BM756" s="224"/>
      <c r="BN756" s="224"/>
      <c r="BO756" s="224"/>
      <c r="BP756" s="224"/>
      <c r="BQ756" s="224"/>
      <c r="BR756" s="224"/>
      <c r="BS756" s="228"/>
      <c r="BT756" s="224"/>
      <c r="BU756" s="229"/>
      <c r="BV756" s="223"/>
      <c r="BW756" s="224"/>
      <c r="BX756" s="224"/>
      <c r="BY756" s="224"/>
      <c r="BZ756"/>
      <c r="CA756" s="229"/>
      <c r="CB756"/>
      <c r="CC756"/>
      <c r="CD756"/>
    </row>
    <row r="757" spans="1:82" ht="45" x14ac:dyDescent="0.25">
      <c r="A757" s="279">
        <v>707095</v>
      </c>
      <c r="B757" s="280" t="s">
        <v>703</v>
      </c>
      <c r="C757" s="280" t="s">
        <v>67</v>
      </c>
      <c r="D757" s="280" t="s">
        <v>1695</v>
      </c>
      <c r="E757" s="280" t="s">
        <v>184</v>
      </c>
      <c r="F757" s="289">
        <v>29832</v>
      </c>
      <c r="G757" s="280" t="s">
        <v>213</v>
      </c>
      <c r="H757" s="280" t="s">
        <v>1290</v>
      </c>
      <c r="I757" s="280" t="s">
        <v>263</v>
      </c>
      <c r="J757" s="280" t="s">
        <v>214</v>
      </c>
      <c r="K757" s="290">
        <v>1998</v>
      </c>
      <c r="L757" s="280" t="s">
        <v>229</v>
      </c>
      <c r="M757" s="280" t="s">
        <v>240</v>
      </c>
      <c r="N757" s="280" t="s">
        <v>240</v>
      </c>
      <c r="O757" s="280"/>
      <c r="P757" s="280"/>
      <c r="Q757" s="282">
        <v>0</v>
      </c>
      <c r="R757" s="282"/>
      <c r="S757" s="280" t="s">
        <v>4192</v>
      </c>
      <c r="T757" s="280" t="s">
        <v>2628</v>
      </c>
      <c r="U757" s="280" t="s">
        <v>2738</v>
      </c>
      <c r="V757" s="280" t="s">
        <v>2531</v>
      </c>
      <c r="W757" s="280" t="s">
        <v>240</v>
      </c>
      <c r="X757" s="280" t="s">
        <v>240</v>
      </c>
      <c r="Y757" s="280" t="s">
        <v>240</v>
      </c>
      <c r="Z757" s="280" t="s">
        <v>240</v>
      </c>
      <c r="AA757" s="280" t="s">
        <v>240</v>
      </c>
      <c r="AB757" s="280" t="s">
        <v>240</v>
      </c>
      <c r="AC757" s="280" t="s">
        <v>240</v>
      </c>
      <c r="AD757" s="280" t="s">
        <v>240</v>
      </c>
      <c r="AE757" s="280"/>
      <c r="AF757" s="280" t="s">
        <v>240</v>
      </c>
      <c r="AG757" s="280" t="s">
        <v>239</v>
      </c>
      <c r="AH757" s="280" t="s">
        <v>240</v>
      </c>
      <c r="AI757" s="280" t="s">
        <v>5192</v>
      </c>
      <c r="AJ757" s="279">
        <v>707095</v>
      </c>
      <c r="AP757" s="223"/>
      <c r="AQ757" s="224"/>
      <c r="AR757" s="224"/>
      <c r="AS757" s="224"/>
      <c r="AT757" s="224"/>
      <c r="AU757" s="231"/>
      <c r="AV757" s="224"/>
      <c r="AW757" s="224"/>
      <c r="AX757" s="224"/>
      <c r="AY757" s="224"/>
      <c r="AZ757" s="223"/>
      <c r="BA757" s="224"/>
      <c r="BB757" s="219"/>
      <c r="BC757" s="219"/>
      <c r="BD757" s="224"/>
      <c r="BE757" s="224"/>
      <c r="BF757" s="227"/>
      <c r="BG757" s="223"/>
      <c r="BH757" s="224"/>
      <c r="BI757" s="224"/>
      <c r="BJ757" s="224"/>
      <c r="BK757" s="224"/>
      <c r="BL757" s="223"/>
      <c r="BM757" s="224"/>
      <c r="BN757" s="223"/>
      <c r="BO757" s="223"/>
      <c r="BP757" s="223"/>
      <c r="BQ757" s="223"/>
      <c r="BR757" s="223"/>
      <c r="BS757" s="224"/>
      <c r="BT757" s="219"/>
      <c r="BU757" s="229"/>
      <c r="BV757" s="219"/>
      <c r="BW757" s="219"/>
      <c r="BX757" s="224"/>
      <c r="BY757" s="224"/>
      <c r="BZ757" s="230"/>
      <c r="CA757" s="229"/>
      <c r="CB757" s="230"/>
      <c r="CC757" s="230"/>
      <c r="CD757" s="230"/>
    </row>
    <row r="758" spans="1:82" ht="45" x14ac:dyDescent="0.25">
      <c r="A758" s="279">
        <v>707096</v>
      </c>
      <c r="B758" s="280" t="s">
        <v>1266</v>
      </c>
      <c r="C758" s="280" t="s">
        <v>137</v>
      </c>
      <c r="D758" s="280" t="s">
        <v>1683</v>
      </c>
      <c r="E758" s="280" t="s">
        <v>184</v>
      </c>
      <c r="F758" s="289">
        <v>36376</v>
      </c>
      <c r="G758" s="280" t="s">
        <v>1370</v>
      </c>
      <c r="H758" s="280" t="s">
        <v>1290</v>
      </c>
      <c r="I758" s="280" t="s">
        <v>261</v>
      </c>
      <c r="J758" s="280" t="s">
        <v>216</v>
      </c>
      <c r="K758" s="290">
        <v>2018</v>
      </c>
      <c r="L758" s="280" t="s">
        <v>229</v>
      </c>
      <c r="M758" s="280" t="s">
        <v>240</v>
      </c>
      <c r="N758" s="280" t="s">
        <v>240</v>
      </c>
      <c r="O758" s="280"/>
      <c r="P758" s="280"/>
      <c r="Q758" s="282">
        <v>0</v>
      </c>
      <c r="R758" s="290">
        <v>0</v>
      </c>
      <c r="S758" s="280" t="s">
        <v>3170</v>
      </c>
      <c r="T758" s="280" t="s">
        <v>3171</v>
      </c>
      <c r="U758" s="280" t="s">
        <v>3172</v>
      </c>
      <c r="V758" s="280" t="s">
        <v>3173</v>
      </c>
      <c r="W758" s="280" t="s">
        <v>240</v>
      </c>
      <c r="X758" s="280" t="s">
        <v>240</v>
      </c>
      <c r="Y758" s="280" t="s">
        <v>240</v>
      </c>
      <c r="Z758" s="280" t="s">
        <v>240</v>
      </c>
      <c r="AA758" s="280" t="s">
        <v>240</v>
      </c>
      <c r="AB758" s="280" t="s">
        <v>240</v>
      </c>
      <c r="AC758" s="280" t="s">
        <v>240</v>
      </c>
      <c r="AD758" s="280" t="s">
        <v>240</v>
      </c>
      <c r="AE758" s="280"/>
      <c r="AF758" s="280" t="s">
        <v>240</v>
      </c>
      <c r="AG758" s="280" t="s">
        <v>467</v>
      </c>
      <c r="AH758" s="280" t="s">
        <v>240</v>
      </c>
      <c r="AI758" s="280" t="s">
        <v>5197</v>
      </c>
      <c r="AJ758" s="279">
        <v>707096</v>
      </c>
      <c r="AP758" s="223"/>
      <c r="AQ758" s="224"/>
      <c r="AR758" s="224"/>
      <c r="AS758" s="224"/>
      <c r="AT758" s="224"/>
      <c r="AU758" s="227"/>
      <c r="AV758" s="224"/>
      <c r="AW758" s="224"/>
      <c r="AX758" s="224"/>
      <c r="AY758" s="224"/>
      <c r="AZ758" s="227"/>
      <c r="BA758" s="224"/>
      <c r="BB758" s="224"/>
      <c r="BC758" s="224"/>
      <c r="BD758" s="224"/>
      <c r="BE758" s="224"/>
      <c r="BF758" s="227"/>
      <c r="BG758" s="224"/>
      <c r="BH758" s="224"/>
      <c r="BI758" s="224"/>
      <c r="BJ758" s="224"/>
      <c r="BK758" s="224"/>
      <c r="BL758" s="224"/>
      <c r="BM758" s="224"/>
      <c r="BN758" s="224"/>
      <c r="BO758" s="224"/>
      <c r="BP758" s="224"/>
      <c r="BQ758" s="224"/>
      <c r="BR758" s="224"/>
      <c r="BS758" s="228"/>
      <c r="BT758" s="224"/>
      <c r="BU758" s="229"/>
      <c r="BV758" s="223"/>
      <c r="BW758" s="224"/>
      <c r="BX758" s="224"/>
      <c r="BY758" s="224"/>
      <c r="BZ758"/>
      <c r="CA758" s="229"/>
      <c r="CB758"/>
      <c r="CC758"/>
      <c r="CD758"/>
    </row>
    <row r="759" spans="1:82" ht="30" x14ac:dyDescent="0.25">
      <c r="A759" s="279">
        <v>707097</v>
      </c>
      <c r="B759" s="280" t="s">
        <v>1267</v>
      </c>
      <c r="C759" s="280" t="s">
        <v>65</v>
      </c>
      <c r="D759" s="280" t="s">
        <v>1696</v>
      </c>
      <c r="E759" s="280" t="s">
        <v>184</v>
      </c>
      <c r="F759" s="289">
        <v>36161</v>
      </c>
      <c r="G759" s="280" t="s">
        <v>232</v>
      </c>
      <c r="H759" s="280" t="s">
        <v>1290</v>
      </c>
      <c r="I759" s="280" t="s">
        <v>261</v>
      </c>
      <c r="J759" s="280" t="s">
        <v>216</v>
      </c>
      <c r="K759" s="290">
        <v>2016</v>
      </c>
      <c r="L759" s="280" t="s">
        <v>215</v>
      </c>
      <c r="M759" s="280" t="s">
        <v>240</v>
      </c>
      <c r="N759" s="280" t="s">
        <v>240</v>
      </c>
      <c r="O759" s="280" t="str">
        <f>IFERROR(VLOOKUP(A759,'[1]معالجة التسجيل'!A$2:CW$514,101,0),"")</f>
        <v/>
      </c>
      <c r="P759" s="280"/>
      <c r="Q759" s="282">
        <v>0</v>
      </c>
      <c r="R759" s="282"/>
      <c r="S759" s="280" t="s">
        <v>2651</v>
      </c>
      <c r="T759" s="280" t="s">
        <v>2652</v>
      </c>
      <c r="U759" s="280" t="s">
        <v>2653</v>
      </c>
      <c r="V759" s="280" t="s">
        <v>2654</v>
      </c>
      <c r="W759" s="280" t="s">
        <v>240</v>
      </c>
      <c r="X759" s="280" t="s">
        <v>240</v>
      </c>
      <c r="Y759" s="280" t="s">
        <v>240</v>
      </c>
      <c r="Z759" s="280" t="s">
        <v>240</v>
      </c>
      <c r="AA759" s="280" t="s">
        <v>240</v>
      </c>
      <c r="AB759" s="280" t="s">
        <v>2044</v>
      </c>
      <c r="AC759" s="280" t="s">
        <v>2044</v>
      </c>
      <c r="AD759" s="280" t="s">
        <v>240</v>
      </c>
      <c r="AE759" s="280" t="str">
        <f>IFERROR(VLOOKUP(A759,ورقة4!A$1:AZ$2000,51,0),"")</f>
        <v>م</v>
      </c>
      <c r="AF759" s="280" t="s">
        <v>2044</v>
      </c>
      <c r="AG759" s="280" t="s">
        <v>261</v>
      </c>
      <c r="AH759" s="280" t="s">
        <v>5190</v>
      </c>
      <c r="AI759" s="280" t="s">
        <v>240</v>
      </c>
      <c r="AJ759" s="279">
        <v>707097</v>
      </c>
      <c r="AP759" s="223"/>
      <c r="AQ759" s="224"/>
      <c r="AR759" s="224"/>
      <c r="AS759" s="224"/>
      <c r="AT759" s="224"/>
      <c r="AU759" s="225"/>
      <c r="AV759" s="224"/>
      <c r="AW759" s="224"/>
      <c r="AX759" s="224"/>
      <c r="AY759" s="224"/>
      <c r="AZ759" s="226"/>
      <c r="BA759" s="224"/>
      <c r="BB759" s="219"/>
      <c r="BC759" s="219"/>
      <c r="BD759" s="224"/>
      <c r="BE759" s="224"/>
      <c r="BF759" s="227"/>
      <c r="BG759" s="223"/>
      <c r="BH759" s="224"/>
      <c r="BI759" s="224"/>
      <c r="BJ759" s="224"/>
      <c r="BK759" s="224"/>
      <c r="BL759" s="223"/>
      <c r="BM759" s="224"/>
      <c r="BN759" s="223"/>
      <c r="BO759" s="223"/>
      <c r="BP759" s="223"/>
      <c r="BQ759" s="223"/>
      <c r="BR759" s="223"/>
      <c r="BS759" s="224"/>
      <c r="BT759" s="219"/>
      <c r="BU759" s="229"/>
      <c r="BV759" s="219"/>
      <c r="BW759" s="219"/>
      <c r="BX759" s="224"/>
      <c r="BY759" s="224"/>
      <c r="BZ759" s="230"/>
      <c r="CA759" s="229"/>
      <c r="CB759" s="230"/>
      <c r="CC759" s="230"/>
      <c r="CD759" s="230"/>
    </row>
    <row r="760" spans="1:82" ht="30" x14ac:dyDescent="0.25">
      <c r="A760" s="279">
        <v>707098</v>
      </c>
      <c r="B760" s="280" t="s">
        <v>1268</v>
      </c>
      <c r="C760" s="280" t="s">
        <v>413</v>
      </c>
      <c r="D760" s="280" t="s">
        <v>1339</v>
      </c>
      <c r="E760" s="280" t="s">
        <v>184</v>
      </c>
      <c r="F760" s="289">
        <v>32752</v>
      </c>
      <c r="G760" s="280" t="s">
        <v>213</v>
      </c>
      <c r="H760" s="280" t="s">
        <v>1290</v>
      </c>
      <c r="I760" s="280" t="s">
        <v>262</v>
      </c>
      <c r="J760" s="280" t="s">
        <v>216</v>
      </c>
      <c r="K760" s="290">
        <v>2007</v>
      </c>
      <c r="L760" s="280" t="s">
        <v>215</v>
      </c>
      <c r="M760" s="280" t="s">
        <v>240</v>
      </c>
      <c r="N760" s="280" t="s">
        <v>240</v>
      </c>
      <c r="O760" s="280"/>
      <c r="P760" s="280"/>
      <c r="Q760" s="282">
        <v>0</v>
      </c>
      <c r="R760" s="290">
        <v>0</v>
      </c>
      <c r="S760" s="280" t="s">
        <v>4193</v>
      </c>
      <c r="T760" s="280" t="s">
        <v>4194</v>
      </c>
      <c r="U760" s="280" t="s">
        <v>3137</v>
      </c>
      <c r="V760" s="280" t="s">
        <v>2531</v>
      </c>
      <c r="W760" s="280" t="s">
        <v>240</v>
      </c>
      <c r="X760" s="280" t="s">
        <v>240</v>
      </c>
      <c r="Y760" s="280" t="s">
        <v>240</v>
      </c>
      <c r="Z760" s="280" t="s">
        <v>240</v>
      </c>
      <c r="AA760" s="280" t="s">
        <v>240</v>
      </c>
      <c r="AB760" s="280" t="s">
        <v>240</v>
      </c>
      <c r="AC760" s="280" t="s">
        <v>240</v>
      </c>
      <c r="AD760" s="280" t="s">
        <v>240</v>
      </c>
      <c r="AE760" s="280"/>
      <c r="AF760" s="280" t="s">
        <v>240</v>
      </c>
      <c r="AG760" s="280" t="s">
        <v>262</v>
      </c>
      <c r="AH760" s="280" t="s">
        <v>240</v>
      </c>
      <c r="AI760" s="280" t="s">
        <v>240</v>
      </c>
      <c r="AJ760" s="279">
        <v>707098</v>
      </c>
      <c r="AP760" s="223"/>
      <c r="AQ760" s="224"/>
      <c r="AR760" s="224"/>
      <c r="AS760" s="224"/>
      <c r="AT760" s="224"/>
      <c r="AU760" s="227"/>
      <c r="AV760" s="224"/>
      <c r="AW760" s="224"/>
      <c r="AX760" s="224"/>
      <c r="AY760" s="224"/>
      <c r="AZ760" s="227"/>
      <c r="BA760" s="224"/>
      <c r="BB760" s="224"/>
      <c r="BC760" s="224"/>
      <c r="BD760" s="224"/>
      <c r="BE760" s="224"/>
      <c r="BF760" s="227"/>
      <c r="BG760" s="224"/>
      <c r="BH760" s="224"/>
      <c r="BI760" s="224"/>
      <c r="BJ760" s="224"/>
      <c r="BK760" s="224"/>
      <c r="BL760" s="224"/>
      <c r="BM760" s="224"/>
      <c r="BN760" s="224"/>
      <c r="BO760" s="224"/>
      <c r="BP760" s="224"/>
      <c r="BQ760" s="224"/>
      <c r="BR760" s="224"/>
      <c r="BS760" s="228"/>
      <c r="BT760" s="224"/>
      <c r="BU760" s="229"/>
      <c r="BV760" s="223"/>
      <c r="BW760" s="224"/>
      <c r="BX760" s="224"/>
      <c r="BY760" s="224"/>
      <c r="BZ760"/>
      <c r="CA760" s="229"/>
      <c r="CB760"/>
      <c r="CC760"/>
      <c r="CD760"/>
    </row>
    <row r="761" spans="1:82" ht="30" x14ac:dyDescent="0.25">
      <c r="A761" s="279">
        <v>707099</v>
      </c>
      <c r="B761" s="280" t="s">
        <v>1269</v>
      </c>
      <c r="C761" s="280" t="s">
        <v>267</v>
      </c>
      <c r="D761" s="280" t="s">
        <v>1697</v>
      </c>
      <c r="E761" s="280" t="s">
        <v>184</v>
      </c>
      <c r="F761" s="281">
        <v>30363</v>
      </c>
      <c r="G761" s="280" t="s">
        <v>213</v>
      </c>
      <c r="H761" s="280" t="s">
        <v>1318</v>
      </c>
      <c r="I761" s="280" t="s">
        <v>261</v>
      </c>
      <c r="J761" s="280" t="s">
        <v>216</v>
      </c>
      <c r="K761" s="279">
        <v>2001</v>
      </c>
      <c r="L761" s="280" t="s">
        <v>215</v>
      </c>
      <c r="M761" s="280" t="s">
        <v>240</v>
      </c>
      <c r="N761" s="280" t="s">
        <v>240</v>
      </c>
      <c r="O761" s="280" t="str">
        <f>IFERROR(VLOOKUP(A761,'[1]معالجة التسجيل'!A$2:CW$514,101,0),"")</f>
        <v/>
      </c>
      <c r="P761" s="280"/>
      <c r="Q761" s="282">
        <v>0</v>
      </c>
      <c r="R761" s="282"/>
      <c r="S761" s="280" t="s">
        <v>240</v>
      </c>
      <c r="T761" s="280" t="s">
        <v>240</v>
      </c>
      <c r="U761" s="280" t="s">
        <v>240</v>
      </c>
      <c r="V761" s="280" t="s">
        <v>240</v>
      </c>
      <c r="W761" s="280" t="s">
        <v>240</v>
      </c>
      <c r="X761" s="280" t="s">
        <v>240</v>
      </c>
      <c r="Y761" s="280" t="s">
        <v>240</v>
      </c>
      <c r="Z761" s="280" t="s">
        <v>240</v>
      </c>
      <c r="AA761" s="280" t="s">
        <v>240</v>
      </c>
      <c r="AB761" s="280" t="s">
        <v>2044</v>
      </c>
      <c r="AC761" s="280" t="s">
        <v>2044</v>
      </c>
      <c r="AD761" s="280" t="s">
        <v>240</v>
      </c>
      <c r="AE761" s="280" t="str">
        <f>IFERROR(VLOOKUP(A761,ورقة4!A$1:AZ$2000,51,0),"")</f>
        <v>م</v>
      </c>
      <c r="AF761" s="280" t="s">
        <v>2044</v>
      </c>
      <c r="AG761" s="280" t="s">
        <v>261</v>
      </c>
      <c r="AH761" s="280" t="s">
        <v>5190</v>
      </c>
      <c r="AI761" s="280" t="s">
        <v>240</v>
      </c>
      <c r="AJ761" s="279">
        <v>707099</v>
      </c>
      <c r="AP761" s="223"/>
      <c r="AQ761" s="224"/>
      <c r="AR761" s="224"/>
      <c r="AS761" s="224"/>
      <c r="AT761" s="224"/>
      <c r="AU761" s="232"/>
      <c r="AV761" s="224"/>
      <c r="AW761" s="224"/>
      <c r="AX761" s="224"/>
      <c r="AY761" s="224"/>
      <c r="AZ761" s="232"/>
      <c r="BA761" s="224"/>
      <c r="BB761" s="224"/>
      <c r="BC761" s="224"/>
      <c r="BD761" s="224"/>
      <c r="BE761" s="224"/>
      <c r="BF761" s="227"/>
      <c r="BG761" s="224"/>
      <c r="BH761" s="224"/>
      <c r="BI761" s="224"/>
      <c r="BJ761" s="224"/>
      <c r="BK761" s="224"/>
      <c r="BL761" s="224"/>
      <c r="BM761" s="224"/>
      <c r="BN761" s="224"/>
      <c r="BO761" s="224"/>
      <c r="BP761" s="224"/>
      <c r="BQ761" s="224"/>
      <c r="BR761" s="224"/>
      <c r="BS761" s="228"/>
      <c r="BT761" s="224"/>
      <c r="BU761" s="229"/>
      <c r="BV761" s="223"/>
      <c r="BW761" s="224"/>
      <c r="BX761" s="224"/>
      <c r="BY761" s="224"/>
      <c r="BZ761"/>
      <c r="CA761" s="229"/>
      <c r="CB761"/>
      <c r="CC761"/>
      <c r="CD761"/>
    </row>
    <row r="762" spans="1:82" ht="45" x14ac:dyDescent="0.25">
      <c r="A762" s="279">
        <v>707100</v>
      </c>
      <c r="B762" s="280" t="s">
        <v>865</v>
      </c>
      <c r="C762" s="280" t="s">
        <v>119</v>
      </c>
      <c r="D762" s="280" t="s">
        <v>1441</v>
      </c>
      <c r="E762" s="280" t="s">
        <v>240</v>
      </c>
      <c r="F762" s="288"/>
      <c r="G762" s="280" t="s">
        <v>240</v>
      </c>
      <c r="H762" s="280" t="s">
        <v>240</v>
      </c>
      <c r="I762" s="280" t="s">
        <v>261</v>
      </c>
      <c r="J762" s="280" t="s">
        <v>240</v>
      </c>
      <c r="K762" s="288"/>
      <c r="L762" s="280" t="s">
        <v>240</v>
      </c>
      <c r="M762" s="280" t="s">
        <v>240</v>
      </c>
      <c r="N762" s="280" t="s">
        <v>240</v>
      </c>
      <c r="O762" s="280" t="str">
        <f>IFERROR(VLOOKUP(A762,'[1]معالجة التسجيل'!A$2:CW$514,101,0),"")</f>
        <v/>
      </c>
      <c r="P762" s="280"/>
      <c r="Q762" s="282">
        <v>0</v>
      </c>
      <c r="R762" s="288"/>
      <c r="S762" s="280" t="s">
        <v>240</v>
      </c>
      <c r="T762" s="280" t="s">
        <v>240</v>
      </c>
      <c r="U762" s="280" t="s">
        <v>240</v>
      </c>
      <c r="V762" s="280" t="s">
        <v>240</v>
      </c>
      <c r="W762" s="280" t="s">
        <v>240</v>
      </c>
      <c r="X762" s="280" t="s">
        <v>240</v>
      </c>
      <c r="Y762" s="280" t="s">
        <v>240</v>
      </c>
      <c r="Z762" s="280" t="s">
        <v>240</v>
      </c>
      <c r="AA762" s="280" t="s">
        <v>2044</v>
      </c>
      <c r="AB762" s="280" t="s">
        <v>2044</v>
      </c>
      <c r="AC762" s="280" t="s">
        <v>2044</v>
      </c>
      <c r="AD762" s="280" t="s">
        <v>240</v>
      </c>
      <c r="AE762" s="280" t="str">
        <f>IFERROR(VLOOKUP(A762,ورقة4!A$1:AZ$2000,51,0),"")</f>
        <v>م</v>
      </c>
      <c r="AF762" s="280" t="s">
        <v>2044</v>
      </c>
      <c r="AG762" s="280" t="s">
        <v>261</v>
      </c>
      <c r="AH762" s="280" t="s">
        <v>5190</v>
      </c>
      <c r="AI762" s="280" t="s">
        <v>240</v>
      </c>
      <c r="AJ762" s="279">
        <v>707100</v>
      </c>
      <c r="AP762" s="223"/>
      <c r="AQ762" s="224"/>
      <c r="AR762" s="224"/>
      <c r="AS762" s="224"/>
      <c r="AT762" s="224"/>
      <c r="AU762" s="227"/>
      <c r="AV762" s="224"/>
      <c r="AW762" s="224"/>
      <c r="AX762" s="224"/>
      <c r="AY762" s="224"/>
      <c r="AZ762" s="227"/>
      <c r="BA762" s="224"/>
      <c r="BB762" s="224"/>
      <c r="BC762" s="224"/>
      <c r="BD762" s="224"/>
      <c r="BE762" s="224"/>
      <c r="BF762" s="227"/>
      <c r="BG762" s="224"/>
      <c r="BH762" s="224"/>
      <c r="BI762" s="224"/>
      <c r="BJ762" s="224"/>
      <c r="BK762" s="224"/>
      <c r="BL762" s="224"/>
      <c r="BM762" s="224"/>
      <c r="BN762" s="224"/>
      <c r="BO762" s="224"/>
      <c r="BP762" s="224"/>
      <c r="BQ762" s="224"/>
      <c r="BR762" s="224"/>
      <c r="BS762" s="228"/>
      <c r="BT762" s="224"/>
      <c r="BU762" s="229"/>
      <c r="BV762" s="223"/>
      <c r="BW762" s="224"/>
      <c r="BX762" s="224"/>
      <c r="BY762" s="224"/>
      <c r="BZ762"/>
      <c r="CA762" s="229"/>
      <c r="CB762"/>
      <c r="CC762"/>
      <c r="CD762"/>
    </row>
    <row r="763" spans="1:82" ht="15" x14ac:dyDescent="0.25">
      <c r="A763" s="279">
        <v>707101</v>
      </c>
      <c r="B763" s="280" t="s">
        <v>866</v>
      </c>
      <c r="C763" s="280" t="s">
        <v>408</v>
      </c>
      <c r="D763" s="280" t="s">
        <v>1316</v>
      </c>
      <c r="E763" s="280" t="s">
        <v>240</v>
      </c>
      <c r="F763" s="288"/>
      <c r="G763" s="280" t="s">
        <v>240</v>
      </c>
      <c r="H763" s="280" t="s">
        <v>240</v>
      </c>
      <c r="I763" s="280" t="s">
        <v>261</v>
      </c>
      <c r="J763" s="280" t="s">
        <v>240</v>
      </c>
      <c r="K763" s="288"/>
      <c r="L763" s="280" t="s">
        <v>240</v>
      </c>
      <c r="M763" s="280" t="s">
        <v>240</v>
      </c>
      <c r="N763" s="280" t="s">
        <v>240</v>
      </c>
      <c r="O763" s="280" t="str">
        <f>IFERROR(VLOOKUP(A763,'[1]معالجة التسجيل'!A$2:CW$514,101,0),"")</f>
        <v/>
      </c>
      <c r="P763" s="280"/>
      <c r="Q763" s="282">
        <v>0</v>
      </c>
      <c r="R763" s="282"/>
      <c r="S763" s="280" t="s">
        <v>240</v>
      </c>
      <c r="T763" s="280" t="s">
        <v>240</v>
      </c>
      <c r="U763" s="280" t="s">
        <v>240</v>
      </c>
      <c r="V763" s="280" t="s">
        <v>240</v>
      </c>
      <c r="W763" s="280" t="s">
        <v>240</v>
      </c>
      <c r="X763" s="280" t="s">
        <v>240</v>
      </c>
      <c r="Y763" s="280" t="s">
        <v>240</v>
      </c>
      <c r="Z763" s="280" t="s">
        <v>240</v>
      </c>
      <c r="AA763" s="280" t="s">
        <v>2044</v>
      </c>
      <c r="AB763" s="280" t="s">
        <v>2044</v>
      </c>
      <c r="AC763" s="280" t="s">
        <v>2044</v>
      </c>
      <c r="AD763" s="280" t="s">
        <v>240</v>
      </c>
      <c r="AE763" s="280" t="str">
        <f>IFERROR(VLOOKUP(A763,ورقة4!A$1:AZ$2000,51,0),"")</f>
        <v>م</v>
      </c>
      <c r="AF763" s="280" t="s">
        <v>2044</v>
      </c>
      <c r="AG763" s="280" t="s">
        <v>261</v>
      </c>
      <c r="AH763" s="280" t="s">
        <v>5190</v>
      </c>
      <c r="AI763" s="280" t="s">
        <v>240</v>
      </c>
      <c r="AJ763" s="279">
        <v>707101</v>
      </c>
      <c r="AP763" s="223"/>
      <c r="AQ763" s="224"/>
      <c r="AR763" s="224"/>
      <c r="AS763" s="224"/>
      <c r="AT763" s="224"/>
      <c r="AU763" s="227"/>
      <c r="AV763" s="224"/>
      <c r="AW763" s="224"/>
      <c r="AX763" s="224"/>
      <c r="AY763" s="224"/>
      <c r="AZ763" s="227"/>
      <c r="BA763" s="224"/>
      <c r="BB763" s="224"/>
      <c r="BC763" s="224"/>
      <c r="BD763" s="224"/>
      <c r="BE763" s="224"/>
      <c r="BF763" s="227"/>
      <c r="BG763" s="224"/>
      <c r="BH763" s="224"/>
      <c r="BI763" s="224"/>
      <c r="BJ763" s="224"/>
      <c r="BK763" s="224"/>
      <c r="BL763" s="224"/>
      <c r="BM763" s="224"/>
      <c r="BN763" s="224"/>
      <c r="BO763" s="224"/>
      <c r="BP763" s="224"/>
      <c r="BQ763" s="224"/>
      <c r="BR763" s="224"/>
      <c r="BS763" s="228"/>
      <c r="BT763" s="224"/>
      <c r="BU763" s="229"/>
      <c r="BV763" s="223"/>
      <c r="BW763" s="224"/>
      <c r="BX763" s="224"/>
      <c r="BY763" s="224"/>
      <c r="BZ763"/>
      <c r="CA763" s="229"/>
      <c r="CB763"/>
      <c r="CC763"/>
      <c r="CD763"/>
    </row>
    <row r="764" spans="1:82" ht="30" x14ac:dyDescent="0.25">
      <c r="A764" s="279">
        <v>707102</v>
      </c>
      <c r="B764" s="280" t="s">
        <v>832</v>
      </c>
      <c r="C764" s="280" t="s">
        <v>128</v>
      </c>
      <c r="D764" s="280" t="s">
        <v>1728</v>
      </c>
      <c r="E764" s="280" t="s">
        <v>184</v>
      </c>
      <c r="F764" s="289">
        <v>29259</v>
      </c>
      <c r="G764" s="280" t="s">
        <v>213</v>
      </c>
      <c r="H764" s="280" t="s">
        <v>1290</v>
      </c>
      <c r="I764" s="280" t="s">
        <v>261</v>
      </c>
      <c r="J764" s="280" t="s">
        <v>216</v>
      </c>
      <c r="K764" s="290">
        <v>2007</v>
      </c>
      <c r="L764" s="280" t="s">
        <v>213</v>
      </c>
      <c r="M764" s="280" t="s">
        <v>240</v>
      </c>
      <c r="N764" s="280" t="s">
        <v>240</v>
      </c>
      <c r="O764" s="280"/>
      <c r="P764" s="280"/>
      <c r="Q764" s="282">
        <v>0</v>
      </c>
      <c r="R764" s="282"/>
      <c r="S764" s="280" t="s">
        <v>2866</v>
      </c>
      <c r="T764" s="280" t="s">
        <v>2867</v>
      </c>
      <c r="U764" s="280" t="s">
        <v>2868</v>
      </c>
      <c r="V764" s="280" t="s">
        <v>2531</v>
      </c>
      <c r="W764" s="280" t="s">
        <v>240</v>
      </c>
      <c r="X764" s="280" t="s">
        <v>240</v>
      </c>
      <c r="Y764" s="280" t="s">
        <v>240</v>
      </c>
      <c r="Z764" s="280" t="s">
        <v>240</v>
      </c>
      <c r="AA764" s="280" t="s">
        <v>240</v>
      </c>
      <c r="AB764" s="280" t="s">
        <v>240</v>
      </c>
      <c r="AC764" s="280" t="s">
        <v>2044</v>
      </c>
      <c r="AD764" s="280" t="s">
        <v>240</v>
      </c>
      <c r="AE764" s="280"/>
      <c r="AF764" s="280" t="s">
        <v>2044</v>
      </c>
      <c r="AG764" s="280" t="s">
        <v>261</v>
      </c>
      <c r="AH764" s="280" t="s">
        <v>240</v>
      </c>
      <c r="AI764" s="280" t="s">
        <v>240</v>
      </c>
      <c r="AJ764" s="279">
        <v>707102</v>
      </c>
      <c r="AP764" s="223"/>
      <c r="AQ764" s="224"/>
      <c r="AR764" s="224"/>
      <c r="AS764" s="224"/>
      <c r="AT764" s="224"/>
      <c r="AU764" s="227"/>
      <c r="AV764" s="224"/>
      <c r="AW764" s="224"/>
      <c r="AX764" s="224"/>
      <c r="AY764" s="224"/>
      <c r="AZ764" s="227"/>
      <c r="BA764" s="224"/>
      <c r="BB764" s="224"/>
      <c r="BC764" s="224"/>
      <c r="BD764" s="224"/>
      <c r="BE764" s="224"/>
      <c r="BF764" s="227"/>
      <c r="BG764" s="224"/>
      <c r="BH764" s="224"/>
      <c r="BI764" s="224"/>
      <c r="BJ764" s="224"/>
      <c r="BK764" s="224"/>
      <c r="BL764" s="224"/>
      <c r="BM764" s="224"/>
      <c r="BN764" s="224"/>
      <c r="BO764" s="224"/>
      <c r="BP764" s="224"/>
      <c r="BQ764" s="224"/>
      <c r="BR764" s="224"/>
      <c r="BS764" s="228"/>
      <c r="BT764" s="224"/>
      <c r="BU764" s="229"/>
      <c r="BV764" s="223"/>
      <c r="BW764" s="224"/>
      <c r="BX764" s="224"/>
      <c r="BY764" s="224"/>
      <c r="BZ764"/>
      <c r="CA764" s="229"/>
      <c r="CB764"/>
      <c r="CC764"/>
      <c r="CD764"/>
    </row>
    <row r="765" spans="1:82" ht="15" x14ac:dyDescent="0.25">
      <c r="A765" s="279">
        <v>707103</v>
      </c>
      <c r="B765" s="280" t="s">
        <v>582</v>
      </c>
      <c r="C765" s="280" t="s">
        <v>583</v>
      </c>
      <c r="D765" s="280" t="s">
        <v>1933</v>
      </c>
      <c r="E765" s="280" t="s">
        <v>240</v>
      </c>
      <c r="F765" s="288"/>
      <c r="G765" s="280" t="s">
        <v>240</v>
      </c>
      <c r="H765" s="280" t="s">
        <v>240</v>
      </c>
      <c r="I765" s="280" t="s">
        <v>261</v>
      </c>
      <c r="J765" s="280" t="s">
        <v>240</v>
      </c>
      <c r="K765" s="288"/>
      <c r="L765" s="280" t="s">
        <v>240</v>
      </c>
      <c r="M765" s="280" t="s">
        <v>240</v>
      </c>
      <c r="N765" s="280" t="s">
        <v>240</v>
      </c>
      <c r="O765" s="280" t="str">
        <f>IFERROR(VLOOKUP(A765,'[1]معالجة التسجيل'!A$2:CW$514,101,0),"")</f>
        <v/>
      </c>
      <c r="P765" s="280"/>
      <c r="Q765" s="282">
        <v>0</v>
      </c>
      <c r="R765" s="282"/>
      <c r="S765" s="280" t="s">
        <v>240</v>
      </c>
      <c r="T765" s="280" t="s">
        <v>240</v>
      </c>
      <c r="U765" s="280" t="s">
        <v>240</v>
      </c>
      <c r="V765" s="280" t="s">
        <v>240</v>
      </c>
      <c r="W765" s="280" t="s">
        <v>240</v>
      </c>
      <c r="X765" s="280" t="s">
        <v>240</v>
      </c>
      <c r="Y765" s="280" t="s">
        <v>240</v>
      </c>
      <c r="Z765" s="280" t="s">
        <v>240</v>
      </c>
      <c r="AA765" s="280" t="s">
        <v>2044</v>
      </c>
      <c r="AB765" s="280" t="s">
        <v>2044</v>
      </c>
      <c r="AC765" s="280" t="s">
        <v>2044</v>
      </c>
      <c r="AD765" s="280" t="s">
        <v>240</v>
      </c>
      <c r="AE765" s="280" t="str">
        <f>IFERROR(VLOOKUP(A765,ورقة4!A$1:AZ$2000,51,0),"")</f>
        <v>م</v>
      </c>
      <c r="AF765" s="280" t="s">
        <v>2044</v>
      </c>
      <c r="AG765" s="280" t="s">
        <v>261</v>
      </c>
      <c r="AH765" s="280" t="s">
        <v>5190</v>
      </c>
      <c r="AI765" s="280" t="s">
        <v>240</v>
      </c>
      <c r="AJ765" s="279">
        <v>707103</v>
      </c>
      <c r="AP765" s="223"/>
      <c r="AQ765" s="224"/>
      <c r="AR765" s="224"/>
      <c r="AS765" s="224"/>
      <c r="AT765" s="224"/>
      <c r="AU765" s="225"/>
      <c r="AV765" s="224"/>
      <c r="AW765" s="224"/>
      <c r="AX765" s="224"/>
      <c r="AY765" s="224"/>
      <c r="AZ765" s="226"/>
      <c r="BA765" s="224"/>
      <c r="BB765" s="219"/>
      <c r="BC765" s="219"/>
      <c r="BD765" s="224"/>
      <c r="BE765" s="224"/>
      <c r="BF765" s="227"/>
      <c r="BG765" s="223"/>
      <c r="BH765" s="224"/>
      <c r="BI765" s="224"/>
      <c r="BJ765" s="224"/>
      <c r="BK765" s="224"/>
      <c r="BL765" s="223"/>
      <c r="BM765" s="224"/>
      <c r="BN765" s="223"/>
      <c r="BO765" s="223"/>
      <c r="BP765" s="223"/>
      <c r="BQ765" s="223"/>
      <c r="BR765" s="223"/>
      <c r="BS765" s="224"/>
      <c r="BT765" s="219"/>
      <c r="BU765" s="229"/>
      <c r="BV765" s="219"/>
      <c r="BW765" s="219"/>
      <c r="BX765" s="224"/>
      <c r="BY765" s="224"/>
      <c r="BZ765" s="230"/>
      <c r="CA765" s="229"/>
      <c r="CB765" s="230"/>
      <c r="CC765" s="230"/>
      <c r="CD765" s="230"/>
    </row>
    <row r="766" spans="1:82" ht="30" x14ac:dyDescent="0.25">
      <c r="A766" s="279">
        <v>707104</v>
      </c>
      <c r="B766" s="280" t="s">
        <v>1270</v>
      </c>
      <c r="C766" s="280" t="s">
        <v>341</v>
      </c>
      <c r="D766" s="280" t="s">
        <v>1934</v>
      </c>
      <c r="E766" s="280" t="s">
        <v>184</v>
      </c>
      <c r="F766" s="289">
        <v>36892</v>
      </c>
      <c r="G766" s="280" t="s">
        <v>224</v>
      </c>
      <c r="H766" s="280" t="s">
        <v>1290</v>
      </c>
      <c r="I766" s="280" t="s">
        <v>261</v>
      </c>
      <c r="J766" s="280" t="s">
        <v>214</v>
      </c>
      <c r="K766" s="290">
        <v>2018</v>
      </c>
      <c r="L766" s="280" t="s">
        <v>224</v>
      </c>
      <c r="M766" s="280" t="s">
        <v>240</v>
      </c>
      <c r="N766" s="280" t="s">
        <v>240</v>
      </c>
      <c r="O766" s="280"/>
      <c r="P766" s="280"/>
      <c r="Q766" s="282">
        <v>0</v>
      </c>
      <c r="R766" s="290">
        <v>0</v>
      </c>
      <c r="S766" s="280" t="s">
        <v>4195</v>
      </c>
      <c r="T766" s="280" t="s">
        <v>4196</v>
      </c>
      <c r="U766" s="280" t="s">
        <v>4197</v>
      </c>
      <c r="V766" s="280" t="s">
        <v>2964</v>
      </c>
      <c r="W766" s="280" t="s">
        <v>240</v>
      </c>
      <c r="X766" s="280" t="s">
        <v>240</v>
      </c>
      <c r="Y766" s="280" t="s">
        <v>240</v>
      </c>
      <c r="Z766" s="280" t="s">
        <v>240</v>
      </c>
      <c r="AA766" s="280" t="s">
        <v>240</v>
      </c>
      <c r="AB766" s="280" t="s">
        <v>240</v>
      </c>
      <c r="AC766" s="280" t="s">
        <v>240</v>
      </c>
      <c r="AD766" s="280" t="s">
        <v>240</v>
      </c>
      <c r="AE766" s="280"/>
      <c r="AF766" s="280" t="s">
        <v>240</v>
      </c>
      <c r="AG766" s="280" t="s">
        <v>261</v>
      </c>
      <c r="AH766" s="280" t="s">
        <v>240</v>
      </c>
      <c r="AI766" s="280" t="s">
        <v>240</v>
      </c>
      <c r="AJ766" s="279">
        <v>707104</v>
      </c>
      <c r="AP766" s="223"/>
      <c r="AQ766" s="224"/>
      <c r="AR766" s="224"/>
      <c r="AS766" s="224"/>
      <c r="AT766" s="224"/>
      <c r="AU766" s="232"/>
      <c r="AV766" s="224"/>
      <c r="AW766" s="224"/>
      <c r="AX766" s="224"/>
      <c r="AY766" s="224"/>
      <c r="AZ766" s="232"/>
      <c r="BA766" s="224"/>
      <c r="BB766" s="224"/>
      <c r="BC766" s="224"/>
      <c r="BD766" s="224"/>
      <c r="BE766" s="224"/>
      <c r="BF766" s="227"/>
      <c r="BG766" s="224"/>
      <c r="BH766" s="224"/>
      <c r="BI766" s="224"/>
      <c r="BJ766" s="224"/>
      <c r="BK766" s="224"/>
      <c r="BL766" s="224"/>
      <c r="BM766" s="224"/>
      <c r="BN766" s="224"/>
      <c r="BO766" s="224"/>
      <c r="BP766" s="224"/>
      <c r="BQ766" s="224"/>
      <c r="BR766" s="224"/>
      <c r="BS766" s="228"/>
      <c r="BT766" s="224"/>
      <c r="BU766" s="229"/>
      <c r="BV766" s="223"/>
      <c r="BW766" s="224"/>
      <c r="BX766" s="224"/>
      <c r="BY766" s="224"/>
      <c r="BZ766"/>
      <c r="CA766" s="229"/>
      <c r="CB766"/>
      <c r="CC766"/>
      <c r="CD766"/>
    </row>
    <row r="767" spans="1:82" ht="30" x14ac:dyDescent="0.25">
      <c r="A767" s="279">
        <v>707105</v>
      </c>
      <c r="B767" s="280" t="s">
        <v>2109</v>
      </c>
      <c r="C767" s="280" t="s">
        <v>100</v>
      </c>
      <c r="D767" s="280" t="s">
        <v>240</v>
      </c>
      <c r="E767" s="280" t="s">
        <v>240</v>
      </c>
      <c r="F767" s="288"/>
      <c r="G767" s="280" t="s">
        <v>240</v>
      </c>
      <c r="H767" s="280" t="s">
        <v>240</v>
      </c>
      <c r="I767" s="280" t="s">
        <v>261</v>
      </c>
      <c r="J767" s="280" t="s">
        <v>240</v>
      </c>
      <c r="K767" s="288"/>
      <c r="L767" s="280" t="s">
        <v>240</v>
      </c>
      <c r="M767" s="280" t="s">
        <v>240</v>
      </c>
      <c r="N767" s="280" t="s">
        <v>240</v>
      </c>
      <c r="O767" s="280" t="str">
        <f>IFERROR(VLOOKUP(A767,'[1]معالجة التسجيل'!A$2:CW$514,101,0),"")</f>
        <v/>
      </c>
      <c r="P767" s="280"/>
      <c r="Q767" s="282">
        <v>0</v>
      </c>
      <c r="R767" s="288"/>
      <c r="S767" s="280" t="s">
        <v>240</v>
      </c>
      <c r="T767" s="280" t="s">
        <v>240</v>
      </c>
      <c r="U767" s="280" t="s">
        <v>240</v>
      </c>
      <c r="V767" s="280" t="s">
        <v>240</v>
      </c>
      <c r="W767" s="280" t="s">
        <v>240</v>
      </c>
      <c r="X767" s="280" t="s">
        <v>240</v>
      </c>
      <c r="Y767" s="280" t="s">
        <v>240</v>
      </c>
      <c r="Z767" s="280" t="s">
        <v>240</v>
      </c>
      <c r="AA767" s="280" t="s">
        <v>240</v>
      </c>
      <c r="AB767" s="280" t="s">
        <v>2044</v>
      </c>
      <c r="AC767" s="280" t="s">
        <v>2044</v>
      </c>
      <c r="AD767" s="280" t="s">
        <v>240</v>
      </c>
      <c r="AE767" s="280" t="str">
        <f>IFERROR(VLOOKUP(A767,ورقة4!A$1:AZ$2000,51,0),"")</f>
        <v>م</v>
      </c>
      <c r="AF767" s="280" t="s">
        <v>2044</v>
      </c>
      <c r="AG767" s="280" t="s">
        <v>261</v>
      </c>
      <c r="AH767" s="280" t="s">
        <v>240</v>
      </c>
      <c r="AI767" s="280" t="s">
        <v>240</v>
      </c>
      <c r="AJ767" s="279">
        <v>707105</v>
      </c>
      <c r="AP767" s="223"/>
      <c r="AQ767" s="224"/>
      <c r="AR767" s="224"/>
      <c r="AS767" s="224"/>
      <c r="AT767" s="224"/>
      <c r="AU767" s="232"/>
      <c r="AV767" s="224"/>
      <c r="AW767" s="224"/>
      <c r="AX767" s="224"/>
      <c r="AY767" s="224"/>
      <c r="AZ767" s="232"/>
      <c r="BA767" s="224"/>
      <c r="BB767" s="224"/>
      <c r="BC767" s="224"/>
      <c r="BD767" s="224"/>
      <c r="BE767" s="224"/>
      <c r="BF767" s="227"/>
      <c r="BG767" s="224"/>
      <c r="BH767" s="224"/>
      <c r="BI767" s="224"/>
      <c r="BJ767" s="224"/>
      <c r="BK767" s="224"/>
      <c r="BL767" s="224"/>
      <c r="BM767" s="224"/>
      <c r="BN767" s="224"/>
      <c r="BO767" s="224"/>
      <c r="BP767" s="224"/>
      <c r="BQ767" s="224"/>
      <c r="BR767" s="224"/>
      <c r="BS767" s="228"/>
      <c r="BT767" s="224"/>
      <c r="BU767" s="229"/>
      <c r="BV767" s="223"/>
      <c r="BW767" s="224"/>
      <c r="BX767" s="224"/>
      <c r="BY767" s="224"/>
      <c r="BZ767"/>
      <c r="CA767" s="229"/>
      <c r="CB767"/>
      <c r="CC767"/>
      <c r="CD767"/>
    </row>
    <row r="768" spans="1:82" ht="15" x14ac:dyDescent="0.25">
      <c r="A768" s="279">
        <v>707106</v>
      </c>
      <c r="B768" s="280" t="s">
        <v>1271</v>
      </c>
      <c r="C768" s="280" t="s">
        <v>435</v>
      </c>
      <c r="D768" s="280" t="s">
        <v>1382</v>
      </c>
      <c r="E768" s="280" t="s">
        <v>240</v>
      </c>
      <c r="F768" s="282"/>
      <c r="G768" s="280" t="s">
        <v>240</v>
      </c>
      <c r="H768" s="280" t="s">
        <v>240</v>
      </c>
      <c r="I768" s="280" t="s">
        <v>261</v>
      </c>
      <c r="J768" s="280" t="s">
        <v>240</v>
      </c>
      <c r="K768" s="282"/>
      <c r="L768" s="280" t="s">
        <v>240</v>
      </c>
      <c r="M768" s="280" t="s">
        <v>240</v>
      </c>
      <c r="N768" s="280" t="s">
        <v>240</v>
      </c>
      <c r="O768" s="280" t="str">
        <f>IFERROR(VLOOKUP(A768,'[1]معالجة التسجيل'!A$2:CW$514,101,0),"")</f>
        <v/>
      </c>
      <c r="P768" s="280"/>
      <c r="Q768" s="282">
        <v>0</v>
      </c>
      <c r="R768" s="282"/>
      <c r="S768" s="280" t="s">
        <v>240</v>
      </c>
      <c r="T768" s="280" t="s">
        <v>240</v>
      </c>
      <c r="U768" s="280" t="s">
        <v>240</v>
      </c>
      <c r="V768" s="280" t="s">
        <v>240</v>
      </c>
      <c r="W768" s="280" t="s">
        <v>240</v>
      </c>
      <c r="X768" s="280" t="s">
        <v>240</v>
      </c>
      <c r="Y768" s="280" t="s">
        <v>240</v>
      </c>
      <c r="Z768" s="280" t="s">
        <v>240</v>
      </c>
      <c r="AA768" s="280" t="s">
        <v>2044</v>
      </c>
      <c r="AB768" s="280" t="s">
        <v>2044</v>
      </c>
      <c r="AC768" s="280" t="s">
        <v>2044</v>
      </c>
      <c r="AD768" s="280" t="s">
        <v>240</v>
      </c>
      <c r="AE768" s="280" t="str">
        <f>IFERROR(VLOOKUP(A768,ورقة4!A$1:AZ$2000,51,0),"")</f>
        <v>م</v>
      </c>
      <c r="AF768" s="280" t="s">
        <v>2044</v>
      </c>
      <c r="AG768" s="280" t="s">
        <v>261</v>
      </c>
      <c r="AH768" s="280" t="s">
        <v>5190</v>
      </c>
      <c r="AI768" s="280" t="s">
        <v>240</v>
      </c>
      <c r="AJ768" s="279">
        <v>707106</v>
      </c>
      <c r="AP768" s="223"/>
      <c r="AQ768" s="224"/>
      <c r="AR768" s="224"/>
      <c r="AS768" s="224"/>
      <c r="AT768" s="224"/>
      <c r="AU768" s="232"/>
      <c r="AV768" s="224"/>
      <c r="AW768" s="224"/>
      <c r="AX768" s="224"/>
      <c r="AY768" s="224"/>
      <c r="AZ768" s="232"/>
      <c r="BA768" s="224"/>
      <c r="BB768" s="224"/>
      <c r="BC768" s="224"/>
      <c r="BD768" s="224"/>
      <c r="BE768" s="224"/>
      <c r="BF768" s="227"/>
      <c r="BG768" s="224"/>
      <c r="BH768" s="224"/>
      <c r="BI768" s="224"/>
      <c r="BJ768" s="224"/>
      <c r="BK768" s="224"/>
      <c r="BL768" s="224"/>
      <c r="BM768" s="224"/>
      <c r="BN768" s="224"/>
      <c r="BO768" s="224"/>
      <c r="BP768" s="224"/>
      <c r="BQ768" s="224"/>
      <c r="BR768" s="224"/>
      <c r="BS768" s="228"/>
      <c r="BT768" s="224"/>
      <c r="BU768" s="229"/>
      <c r="BV768" s="223"/>
      <c r="BW768" s="224"/>
      <c r="BX768" s="224"/>
      <c r="BY768" s="224"/>
      <c r="BZ768"/>
      <c r="CA768" s="229"/>
      <c r="CB768"/>
      <c r="CC768"/>
      <c r="CD768"/>
    </row>
    <row r="769" spans="1:82" ht="15" x14ac:dyDescent="0.25">
      <c r="A769" s="279">
        <v>707107</v>
      </c>
      <c r="B769" s="280" t="s">
        <v>1272</v>
      </c>
      <c r="C769" s="280" t="s">
        <v>126</v>
      </c>
      <c r="D769" s="280" t="s">
        <v>1935</v>
      </c>
      <c r="E769" s="280" t="s">
        <v>240</v>
      </c>
      <c r="F769" s="288"/>
      <c r="G769" s="280" t="s">
        <v>240</v>
      </c>
      <c r="H769" s="280" t="s">
        <v>240</v>
      </c>
      <c r="I769" s="280" t="s">
        <v>261</v>
      </c>
      <c r="J769" s="280" t="s">
        <v>240</v>
      </c>
      <c r="K769" s="288"/>
      <c r="L769" s="280" t="s">
        <v>240</v>
      </c>
      <c r="M769" s="280" t="s">
        <v>240</v>
      </c>
      <c r="N769" s="280" t="s">
        <v>240</v>
      </c>
      <c r="O769" s="280" t="str">
        <f>IFERROR(VLOOKUP(A769,'[1]معالجة التسجيل'!A$2:CW$514,101,0),"")</f>
        <v/>
      </c>
      <c r="P769" s="280"/>
      <c r="Q769" s="282">
        <v>0</v>
      </c>
      <c r="R769" s="282"/>
      <c r="S769" s="280" t="s">
        <v>240</v>
      </c>
      <c r="T769" s="280" t="s">
        <v>240</v>
      </c>
      <c r="U769" s="280" t="s">
        <v>240</v>
      </c>
      <c r="V769" s="280" t="s">
        <v>240</v>
      </c>
      <c r="W769" s="280" t="s">
        <v>240</v>
      </c>
      <c r="X769" s="280" t="s">
        <v>240</v>
      </c>
      <c r="Y769" s="280" t="s">
        <v>240</v>
      </c>
      <c r="Z769" s="280" t="s">
        <v>240</v>
      </c>
      <c r="AA769" s="280" t="s">
        <v>2044</v>
      </c>
      <c r="AB769" s="280" t="s">
        <v>2044</v>
      </c>
      <c r="AC769" s="280" t="s">
        <v>2044</v>
      </c>
      <c r="AD769" s="280" t="s">
        <v>240</v>
      </c>
      <c r="AE769" s="280" t="str">
        <f>IFERROR(VLOOKUP(A769,ورقة4!A$1:AZ$2000,51,0),"")</f>
        <v>م</v>
      </c>
      <c r="AF769" s="280" t="s">
        <v>2044</v>
      </c>
      <c r="AG769" s="280" t="s">
        <v>261</v>
      </c>
      <c r="AH769" s="280" t="s">
        <v>5190</v>
      </c>
      <c r="AI769" s="280" t="s">
        <v>240</v>
      </c>
      <c r="AJ769" s="279">
        <v>707107</v>
      </c>
      <c r="AP769" s="223"/>
      <c r="AQ769" s="224"/>
      <c r="AR769" s="224"/>
      <c r="AS769" s="224"/>
      <c r="AT769" s="224"/>
      <c r="AU769" s="225"/>
      <c r="AV769" s="224"/>
      <c r="AW769" s="224"/>
      <c r="AX769" s="224"/>
      <c r="AY769" s="224"/>
      <c r="AZ769" s="226"/>
      <c r="BA769" s="224"/>
      <c r="BB769" s="224"/>
      <c r="BC769" s="224"/>
      <c r="BD769" s="224"/>
      <c r="BE769" s="224"/>
      <c r="BF769" s="227"/>
      <c r="BG769" s="224"/>
      <c r="BH769" s="224"/>
      <c r="BI769" s="224"/>
      <c r="BJ769" s="224"/>
      <c r="BK769" s="224"/>
      <c r="BL769" s="224"/>
      <c r="BM769" s="224"/>
      <c r="BN769" s="224"/>
      <c r="BO769" s="224"/>
      <c r="BP769" s="224"/>
      <c r="BQ769" s="224"/>
      <c r="BR769" s="224"/>
      <c r="BS769" s="228"/>
      <c r="BT769" s="224"/>
      <c r="BU769" s="229"/>
      <c r="BV769" s="223"/>
      <c r="BW769" s="224"/>
      <c r="BX769" s="224"/>
      <c r="BY769" s="224"/>
      <c r="BZ769"/>
      <c r="CA769" s="229"/>
      <c r="CB769"/>
      <c r="CC769"/>
      <c r="CD769"/>
    </row>
    <row r="770" spans="1:82" ht="15" x14ac:dyDescent="0.25">
      <c r="A770" s="279">
        <v>707108</v>
      </c>
      <c r="B770" s="280" t="s">
        <v>2110</v>
      </c>
      <c r="C770" s="280" t="s">
        <v>69</v>
      </c>
      <c r="D770" s="280" t="s">
        <v>240</v>
      </c>
      <c r="E770" s="280" t="s">
        <v>240</v>
      </c>
      <c r="F770" s="288"/>
      <c r="G770" s="280" t="s">
        <v>240</v>
      </c>
      <c r="H770" s="280" t="s">
        <v>240</v>
      </c>
      <c r="I770" s="280" t="s">
        <v>261</v>
      </c>
      <c r="J770" s="280" t="s">
        <v>240</v>
      </c>
      <c r="K770" s="288"/>
      <c r="L770" s="280" t="s">
        <v>240</v>
      </c>
      <c r="M770" s="280" t="s">
        <v>240</v>
      </c>
      <c r="N770" s="280" t="s">
        <v>240</v>
      </c>
      <c r="O770" s="280" t="str">
        <f>IFERROR(VLOOKUP(A770,'[1]معالجة التسجيل'!A$2:CW$514,101,0),"")</f>
        <v/>
      </c>
      <c r="P770" s="280"/>
      <c r="Q770" s="282">
        <v>0</v>
      </c>
      <c r="R770" s="282"/>
      <c r="S770" s="280" t="s">
        <v>240</v>
      </c>
      <c r="T770" s="280" t="s">
        <v>240</v>
      </c>
      <c r="U770" s="280" t="s">
        <v>240</v>
      </c>
      <c r="V770" s="280" t="s">
        <v>240</v>
      </c>
      <c r="W770" s="280" t="s">
        <v>240</v>
      </c>
      <c r="X770" s="280" t="s">
        <v>240</v>
      </c>
      <c r="Y770" s="280" t="s">
        <v>240</v>
      </c>
      <c r="Z770" s="280" t="s">
        <v>240</v>
      </c>
      <c r="AA770" s="280" t="s">
        <v>240</v>
      </c>
      <c r="AB770" s="280" t="s">
        <v>240</v>
      </c>
      <c r="AC770" s="280" t="s">
        <v>2044</v>
      </c>
      <c r="AD770" s="280" t="s">
        <v>240</v>
      </c>
      <c r="AE770" s="280" t="str">
        <f>IFERROR(VLOOKUP(A770,ورقة4!A$1:AZ$2000,51,0),"")</f>
        <v>م</v>
      </c>
      <c r="AF770" s="280" t="s">
        <v>2044</v>
      </c>
      <c r="AG770" s="280" t="s">
        <v>261</v>
      </c>
      <c r="AH770" s="280" t="s">
        <v>240</v>
      </c>
      <c r="AI770" s="280" t="s">
        <v>240</v>
      </c>
      <c r="AJ770" s="279">
        <v>707108</v>
      </c>
      <c r="AP770" s="223"/>
      <c r="AQ770" s="224"/>
      <c r="AR770" s="224"/>
      <c r="AS770" s="224"/>
      <c r="AT770" s="224"/>
      <c r="AU770" s="232"/>
      <c r="AV770" s="224"/>
      <c r="AW770" s="224"/>
      <c r="AX770" s="224"/>
      <c r="AY770" s="224"/>
      <c r="AZ770" s="232"/>
      <c r="BA770" s="224"/>
      <c r="BB770" s="224"/>
      <c r="BC770" s="224"/>
      <c r="BD770" s="224"/>
      <c r="BE770" s="224"/>
      <c r="BF770" s="227"/>
      <c r="BG770" s="224"/>
      <c r="BH770" s="224"/>
      <c r="BI770" s="224"/>
      <c r="BJ770" s="224"/>
      <c r="BK770" s="224"/>
      <c r="BL770" s="224"/>
      <c r="BM770" s="224"/>
      <c r="BN770" s="224"/>
      <c r="BO770" s="224"/>
      <c r="BP770" s="224"/>
      <c r="BQ770" s="224"/>
      <c r="BR770" s="224"/>
      <c r="BS770" s="228"/>
      <c r="BT770" s="224"/>
      <c r="BU770" s="229"/>
      <c r="BV770" s="223"/>
      <c r="BW770" s="224"/>
      <c r="BX770" s="224"/>
      <c r="BY770" s="224"/>
      <c r="BZ770"/>
      <c r="CA770" s="229"/>
      <c r="CB770"/>
      <c r="CC770"/>
      <c r="CD770"/>
    </row>
    <row r="771" spans="1:82" ht="15" x14ac:dyDescent="0.25">
      <c r="A771" s="279">
        <v>707109</v>
      </c>
      <c r="B771" s="280" t="s">
        <v>1273</v>
      </c>
      <c r="C771" s="280" t="s">
        <v>78</v>
      </c>
      <c r="D771" s="280" t="s">
        <v>1347</v>
      </c>
      <c r="E771" s="280" t="s">
        <v>240</v>
      </c>
      <c r="F771" s="282"/>
      <c r="G771" s="280" t="s">
        <v>240</v>
      </c>
      <c r="H771" s="280" t="s">
        <v>240</v>
      </c>
      <c r="I771" s="280" t="s">
        <v>261</v>
      </c>
      <c r="J771" s="280" t="s">
        <v>240</v>
      </c>
      <c r="K771" s="282"/>
      <c r="L771" s="280" t="s">
        <v>240</v>
      </c>
      <c r="M771" s="280" t="s">
        <v>240</v>
      </c>
      <c r="N771" s="280" t="s">
        <v>240</v>
      </c>
      <c r="O771" s="280" t="str">
        <f>IFERROR(VLOOKUP(A771,'[1]معالجة التسجيل'!A$2:CW$514,101,0),"")</f>
        <v/>
      </c>
      <c r="P771" s="280"/>
      <c r="Q771" s="282">
        <v>0</v>
      </c>
      <c r="R771" s="282"/>
      <c r="S771" s="280" t="s">
        <v>240</v>
      </c>
      <c r="T771" s="280" t="s">
        <v>240</v>
      </c>
      <c r="U771" s="280" t="s">
        <v>240</v>
      </c>
      <c r="V771" s="280" t="s">
        <v>240</v>
      </c>
      <c r="W771" s="280" t="s">
        <v>240</v>
      </c>
      <c r="X771" s="280" t="s">
        <v>240</v>
      </c>
      <c r="Y771" s="280" t="s">
        <v>240</v>
      </c>
      <c r="Z771" s="280" t="s">
        <v>240</v>
      </c>
      <c r="AA771" s="280" t="s">
        <v>2044</v>
      </c>
      <c r="AB771" s="280" t="s">
        <v>2044</v>
      </c>
      <c r="AC771" s="280" t="s">
        <v>2044</v>
      </c>
      <c r="AD771" s="280" t="s">
        <v>240</v>
      </c>
      <c r="AE771" s="280" t="str">
        <f>IFERROR(VLOOKUP(A771,ورقة4!A$1:AZ$2000,51,0),"")</f>
        <v>م</v>
      </c>
      <c r="AF771" s="280" t="s">
        <v>2044</v>
      </c>
      <c r="AG771" s="280" t="s">
        <v>261</v>
      </c>
      <c r="AH771" s="280" t="s">
        <v>5190</v>
      </c>
      <c r="AI771" s="280" t="s">
        <v>240</v>
      </c>
      <c r="AJ771" s="279">
        <v>707109</v>
      </c>
      <c r="AP771" s="223"/>
      <c r="AQ771" s="224"/>
      <c r="AR771" s="224"/>
      <c r="AS771" s="224"/>
      <c r="AT771" s="224"/>
      <c r="AU771" s="227"/>
      <c r="AV771" s="224"/>
      <c r="AW771" s="224"/>
      <c r="AX771" s="224"/>
      <c r="AY771" s="224"/>
      <c r="AZ771" s="227"/>
      <c r="BA771" s="224"/>
      <c r="BB771" s="224"/>
      <c r="BC771" s="224"/>
      <c r="BD771" s="224"/>
      <c r="BE771" s="224"/>
      <c r="BF771" s="227"/>
      <c r="BG771" s="224"/>
      <c r="BH771" s="224"/>
      <c r="BI771" s="224"/>
      <c r="BJ771" s="224"/>
      <c r="BK771" s="224"/>
      <c r="BL771" s="224"/>
      <c r="BM771" s="224"/>
      <c r="BN771" s="224"/>
      <c r="BO771" s="224"/>
      <c r="BP771" s="224"/>
      <c r="BQ771" s="224"/>
      <c r="BR771" s="224"/>
      <c r="BS771" s="228"/>
      <c r="BT771" s="224"/>
      <c r="BU771" s="229"/>
      <c r="BV771" s="223"/>
      <c r="BW771" s="224"/>
      <c r="BX771" s="224"/>
      <c r="BY771" s="224"/>
      <c r="BZ771"/>
      <c r="CA771" s="229"/>
      <c r="CB771"/>
      <c r="CC771"/>
      <c r="CD771"/>
    </row>
    <row r="772" spans="1:82" ht="30" x14ac:dyDescent="0.25">
      <c r="A772" s="279">
        <v>707110</v>
      </c>
      <c r="B772" s="280" t="s">
        <v>1274</v>
      </c>
      <c r="C772" s="280" t="s">
        <v>65</v>
      </c>
      <c r="D772" s="280" t="s">
        <v>1698</v>
      </c>
      <c r="E772" s="280" t="s">
        <v>184</v>
      </c>
      <c r="F772" s="289">
        <v>32874</v>
      </c>
      <c r="G772" s="280" t="s">
        <v>213</v>
      </c>
      <c r="H772" s="280" t="s">
        <v>1290</v>
      </c>
      <c r="I772" s="280" t="s">
        <v>261</v>
      </c>
      <c r="J772" s="280" t="s">
        <v>216</v>
      </c>
      <c r="K772" s="290">
        <v>2007</v>
      </c>
      <c r="L772" s="280" t="s">
        <v>213</v>
      </c>
      <c r="M772" s="280" t="s">
        <v>240</v>
      </c>
      <c r="N772" s="280" t="s">
        <v>240</v>
      </c>
      <c r="O772" s="280" t="str">
        <f>IFERROR(VLOOKUP(A772,'[1]معالجة التسجيل'!A$2:CW$514,101,0),"")</f>
        <v/>
      </c>
      <c r="P772" s="280"/>
      <c r="Q772" s="282">
        <v>0</v>
      </c>
      <c r="R772" s="282"/>
      <c r="S772" s="280" t="s">
        <v>2870</v>
      </c>
      <c r="T772" s="280" t="s">
        <v>2848</v>
      </c>
      <c r="U772" s="280" t="s">
        <v>2871</v>
      </c>
      <c r="V772" s="280" t="s">
        <v>2540</v>
      </c>
      <c r="W772" s="280" t="s">
        <v>240</v>
      </c>
      <c r="X772" s="280" t="s">
        <v>240</v>
      </c>
      <c r="Y772" s="280" t="s">
        <v>240</v>
      </c>
      <c r="Z772" s="280" t="s">
        <v>240</v>
      </c>
      <c r="AA772" s="280" t="s">
        <v>240</v>
      </c>
      <c r="AB772" s="280" t="s">
        <v>240</v>
      </c>
      <c r="AC772" s="280" t="s">
        <v>2044</v>
      </c>
      <c r="AD772" s="280" t="s">
        <v>240</v>
      </c>
      <c r="AE772" s="280" t="str">
        <f>IFERROR(VLOOKUP(A772,ورقة4!A$1:AZ$2000,51,0),"")</f>
        <v>م</v>
      </c>
      <c r="AF772" s="280" t="s">
        <v>2044</v>
      </c>
      <c r="AG772" s="280" t="s">
        <v>261</v>
      </c>
      <c r="AH772" s="280" t="s">
        <v>5190</v>
      </c>
      <c r="AI772" s="280" t="s">
        <v>240</v>
      </c>
      <c r="AJ772" s="279">
        <v>707110</v>
      </c>
      <c r="AP772" s="223"/>
      <c r="AQ772" s="224"/>
      <c r="AR772" s="224"/>
      <c r="AS772" s="224"/>
      <c r="AT772" s="224"/>
      <c r="AU772" s="232"/>
      <c r="AV772" s="224"/>
      <c r="AW772" s="224"/>
      <c r="AX772" s="224"/>
      <c r="AY772" s="224"/>
      <c r="AZ772" s="232"/>
      <c r="BA772" s="224"/>
      <c r="BB772" s="224"/>
      <c r="BC772" s="224"/>
      <c r="BD772" s="224"/>
      <c r="BE772" s="224"/>
      <c r="BF772" s="227"/>
      <c r="BG772" s="224"/>
      <c r="BH772" s="224"/>
      <c r="BI772" s="224"/>
      <c r="BJ772" s="224"/>
      <c r="BK772" s="224"/>
      <c r="BL772" s="224"/>
      <c r="BM772" s="224"/>
      <c r="BN772" s="224"/>
      <c r="BO772" s="224"/>
      <c r="BP772" s="224"/>
      <c r="BQ772" s="224"/>
      <c r="BR772" s="224"/>
      <c r="BS772" s="228"/>
      <c r="BT772" s="224"/>
      <c r="BU772" s="229"/>
      <c r="BV772" s="223"/>
      <c r="BW772" s="224"/>
      <c r="BX772" s="224"/>
      <c r="BY772" s="224"/>
      <c r="BZ772"/>
      <c r="CA772" s="229"/>
      <c r="CB772"/>
      <c r="CC772"/>
      <c r="CD772"/>
    </row>
    <row r="773" spans="1:82" ht="30" x14ac:dyDescent="0.25">
      <c r="A773" s="279">
        <v>707111</v>
      </c>
      <c r="B773" s="280" t="s">
        <v>2111</v>
      </c>
      <c r="C773" s="280" t="s">
        <v>65</v>
      </c>
      <c r="D773" s="280" t="s">
        <v>4527</v>
      </c>
      <c r="E773" s="280" t="s">
        <v>184</v>
      </c>
      <c r="F773" s="289">
        <v>31995</v>
      </c>
      <c r="G773" s="280" t="s">
        <v>213</v>
      </c>
      <c r="H773" s="280" t="s">
        <v>1290</v>
      </c>
      <c r="I773" s="280" t="s">
        <v>261</v>
      </c>
      <c r="J773" s="280" t="s">
        <v>216</v>
      </c>
      <c r="K773" s="290">
        <v>2005</v>
      </c>
      <c r="L773" s="280" t="s">
        <v>213</v>
      </c>
      <c r="M773" s="280" t="s">
        <v>240</v>
      </c>
      <c r="N773" s="280" t="s">
        <v>240</v>
      </c>
      <c r="O773" s="280" t="str">
        <f>IFERROR(VLOOKUP(A773,'[1]معالجة التسجيل'!A$2:CW$514,101,0),"")</f>
        <v/>
      </c>
      <c r="P773" s="280"/>
      <c r="Q773" s="282">
        <v>0</v>
      </c>
      <c r="R773" s="290">
        <v>0</v>
      </c>
      <c r="S773" s="280" t="s">
        <v>4198</v>
      </c>
      <c r="T773" s="280" t="s">
        <v>2751</v>
      </c>
      <c r="U773" s="280" t="s">
        <v>4199</v>
      </c>
      <c r="V773" s="280" t="s">
        <v>2672</v>
      </c>
      <c r="W773" s="280" t="s">
        <v>240</v>
      </c>
      <c r="X773" s="280" t="s">
        <v>240</v>
      </c>
      <c r="Y773" s="280" t="s">
        <v>240</v>
      </c>
      <c r="Z773" s="280" t="s">
        <v>240</v>
      </c>
      <c r="AA773" s="280" t="s">
        <v>240</v>
      </c>
      <c r="AB773" s="280" t="s">
        <v>240</v>
      </c>
      <c r="AC773" s="280" t="s">
        <v>240</v>
      </c>
      <c r="AD773" s="280" t="s">
        <v>240</v>
      </c>
      <c r="AE773" s="280" t="str">
        <f>IFERROR(VLOOKUP(A773,ورقة4!A$1:AZ$2000,51,0),"")</f>
        <v>م</v>
      </c>
      <c r="AF773" s="280" t="s">
        <v>240</v>
      </c>
      <c r="AG773" s="280" t="s">
        <v>261</v>
      </c>
      <c r="AH773" s="280" t="s">
        <v>240</v>
      </c>
      <c r="AI773" s="280" t="s">
        <v>240</v>
      </c>
      <c r="AJ773" s="279">
        <v>707111</v>
      </c>
      <c r="AP773" s="223"/>
      <c r="AQ773" s="224"/>
      <c r="AR773" s="224"/>
      <c r="AS773" s="224"/>
      <c r="AT773" s="224"/>
      <c r="AU773" s="227"/>
      <c r="AV773" s="224"/>
      <c r="AW773" s="224"/>
      <c r="AX773" s="224"/>
      <c r="AY773" s="224"/>
      <c r="AZ773" s="227"/>
      <c r="BA773" s="224"/>
      <c r="BB773" s="224"/>
      <c r="BC773" s="224"/>
      <c r="BD773" s="224"/>
      <c r="BE773" s="224"/>
      <c r="BF773" s="227"/>
      <c r="BG773" s="224"/>
      <c r="BH773" s="224"/>
      <c r="BI773" s="224"/>
      <c r="BJ773" s="224"/>
      <c r="BK773" s="224"/>
      <c r="BL773" s="224"/>
      <c r="BM773" s="224"/>
      <c r="BN773" s="224"/>
      <c r="BO773" s="224"/>
      <c r="BP773" s="224"/>
      <c r="BQ773" s="224"/>
      <c r="BR773" s="224"/>
      <c r="BS773" s="228"/>
      <c r="BT773" s="224"/>
      <c r="BU773" s="229"/>
      <c r="BV773" s="223"/>
      <c r="BW773" s="224"/>
      <c r="BX773" s="224"/>
      <c r="BY773" s="224"/>
      <c r="BZ773"/>
      <c r="CA773" s="229"/>
      <c r="CB773"/>
      <c r="CC773"/>
      <c r="CD773"/>
    </row>
    <row r="774" spans="1:82" ht="30" x14ac:dyDescent="0.25">
      <c r="A774" s="279">
        <v>707112</v>
      </c>
      <c r="B774" s="280" t="s">
        <v>1275</v>
      </c>
      <c r="C774" s="280" t="s">
        <v>386</v>
      </c>
      <c r="D774" s="280" t="s">
        <v>1936</v>
      </c>
      <c r="E774" s="280" t="s">
        <v>184</v>
      </c>
      <c r="F774" s="289">
        <v>36386</v>
      </c>
      <c r="G774" s="280" t="s">
        <v>1385</v>
      </c>
      <c r="H774" s="280" t="s">
        <v>1290</v>
      </c>
      <c r="I774" s="280" t="s">
        <v>261</v>
      </c>
      <c r="J774" s="280" t="s">
        <v>214</v>
      </c>
      <c r="K774" s="290">
        <v>2018</v>
      </c>
      <c r="L774" s="280" t="s">
        <v>227</v>
      </c>
      <c r="M774" s="280" t="s">
        <v>240</v>
      </c>
      <c r="N774" s="280" t="s">
        <v>240</v>
      </c>
      <c r="O774" s="280" t="str">
        <f>IFERROR(VLOOKUP(A774,'[1]معالجة التسجيل'!A$2:CW$514,101,0),"")</f>
        <v/>
      </c>
      <c r="P774" s="280"/>
      <c r="Q774" s="282">
        <v>0</v>
      </c>
      <c r="R774" s="282"/>
      <c r="S774" s="280" t="s">
        <v>3341</v>
      </c>
      <c r="T774" s="280" t="s">
        <v>3342</v>
      </c>
      <c r="U774" s="280" t="s">
        <v>3343</v>
      </c>
      <c r="V774" s="280" t="s">
        <v>2413</v>
      </c>
      <c r="W774" s="280" t="s">
        <v>240</v>
      </c>
      <c r="X774" s="280" t="s">
        <v>240</v>
      </c>
      <c r="Y774" s="280" t="s">
        <v>240</v>
      </c>
      <c r="Z774" s="280" t="s">
        <v>240</v>
      </c>
      <c r="AA774" s="280" t="s">
        <v>240</v>
      </c>
      <c r="AB774" s="280" t="s">
        <v>240</v>
      </c>
      <c r="AC774" s="280" t="s">
        <v>2044</v>
      </c>
      <c r="AD774" s="280" t="s">
        <v>240</v>
      </c>
      <c r="AE774" s="280" t="str">
        <f>IFERROR(VLOOKUP(A774,ورقة4!A$1:AZ$2000,51,0),"")</f>
        <v>م</v>
      </c>
      <c r="AF774" s="280" t="s">
        <v>2044</v>
      </c>
      <c r="AG774" s="280" t="s">
        <v>261</v>
      </c>
      <c r="AH774" s="280" t="s">
        <v>240</v>
      </c>
      <c r="AI774" s="280" t="s">
        <v>240</v>
      </c>
      <c r="AJ774" s="279">
        <v>707112</v>
      </c>
      <c r="AP774" s="223"/>
      <c r="AQ774" s="224"/>
      <c r="AR774" s="224"/>
      <c r="AS774" s="224"/>
      <c r="AT774" s="224"/>
      <c r="AU774" s="227"/>
      <c r="AV774" s="224"/>
      <c r="AW774" s="224"/>
      <c r="AX774" s="224"/>
      <c r="AY774" s="224"/>
      <c r="AZ774" s="227"/>
      <c r="BA774" s="224"/>
      <c r="BB774" s="224"/>
      <c r="BC774" s="224"/>
      <c r="BD774" s="224"/>
      <c r="BE774" s="224"/>
      <c r="BF774" s="227"/>
      <c r="BG774" s="224"/>
      <c r="BH774" s="224"/>
      <c r="BI774" s="224"/>
      <c r="BJ774" s="224"/>
      <c r="BK774" s="224"/>
      <c r="BL774" s="224"/>
      <c r="BM774" s="224"/>
      <c r="BN774" s="224"/>
      <c r="BO774" s="224"/>
      <c r="BP774" s="224"/>
      <c r="BQ774" s="224"/>
      <c r="BR774" s="224"/>
      <c r="BS774" s="228"/>
      <c r="BT774" s="224"/>
      <c r="BU774" s="229"/>
      <c r="BV774" s="223"/>
      <c r="BW774" s="224"/>
      <c r="BX774" s="224"/>
      <c r="BY774" s="224"/>
      <c r="BZ774"/>
      <c r="CA774" s="229"/>
      <c r="CB774"/>
      <c r="CC774"/>
      <c r="CD774"/>
    </row>
    <row r="775" spans="1:82" ht="15" x14ac:dyDescent="0.25">
      <c r="A775" s="279">
        <v>707113</v>
      </c>
      <c r="B775" s="280" t="s">
        <v>624</v>
      </c>
      <c r="C775" s="280" t="s">
        <v>625</v>
      </c>
      <c r="D775" s="280" t="s">
        <v>1676</v>
      </c>
      <c r="E775" s="280" t="s">
        <v>240</v>
      </c>
      <c r="F775" s="288"/>
      <c r="G775" s="280" t="s">
        <v>240</v>
      </c>
      <c r="H775" s="280" t="s">
        <v>240</v>
      </c>
      <c r="I775" s="280" t="s">
        <v>261</v>
      </c>
      <c r="J775" s="280" t="s">
        <v>240</v>
      </c>
      <c r="K775" s="288"/>
      <c r="L775" s="280" t="s">
        <v>240</v>
      </c>
      <c r="M775" s="280" t="s">
        <v>240</v>
      </c>
      <c r="N775" s="280" t="s">
        <v>240</v>
      </c>
      <c r="O775" s="280" t="str">
        <f>IFERROR(VLOOKUP(A775,'[1]معالجة التسجيل'!A$2:CW$514,101,0),"")</f>
        <v/>
      </c>
      <c r="P775" s="280"/>
      <c r="Q775" s="282">
        <v>0</v>
      </c>
      <c r="R775" s="282"/>
      <c r="S775" s="280" t="s">
        <v>240</v>
      </c>
      <c r="T775" s="280" t="s">
        <v>240</v>
      </c>
      <c r="U775" s="280" t="s">
        <v>240</v>
      </c>
      <c r="V775" s="280" t="s">
        <v>240</v>
      </c>
      <c r="W775" s="280" t="s">
        <v>240</v>
      </c>
      <c r="X775" s="280" t="s">
        <v>240</v>
      </c>
      <c r="Y775" s="280" t="s">
        <v>240</v>
      </c>
      <c r="Z775" s="280" t="s">
        <v>240</v>
      </c>
      <c r="AA775" s="280" t="s">
        <v>2044</v>
      </c>
      <c r="AB775" s="280" t="s">
        <v>2044</v>
      </c>
      <c r="AC775" s="280" t="s">
        <v>2044</v>
      </c>
      <c r="AD775" s="280" t="s">
        <v>240</v>
      </c>
      <c r="AE775" s="280" t="str">
        <f>IFERROR(VLOOKUP(A775,ورقة4!A$1:AZ$2000,51,0),"")</f>
        <v>م</v>
      </c>
      <c r="AF775" s="280" t="s">
        <v>2044</v>
      </c>
      <c r="AG775" s="280" t="s">
        <v>261</v>
      </c>
      <c r="AH775" s="280" t="s">
        <v>5190</v>
      </c>
      <c r="AI775" s="280" t="s">
        <v>240</v>
      </c>
      <c r="AJ775" s="279">
        <v>707113</v>
      </c>
      <c r="AP775" s="223"/>
      <c r="AQ775" s="224"/>
      <c r="AR775" s="224"/>
      <c r="AS775" s="224"/>
      <c r="AT775" s="224"/>
      <c r="AU775" s="227"/>
      <c r="AV775" s="224"/>
      <c r="AW775" s="224"/>
      <c r="AX775" s="224"/>
      <c r="AY775" s="224"/>
      <c r="AZ775" s="227"/>
      <c r="BA775" s="224"/>
      <c r="BB775" s="224"/>
      <c r="BC775" s="224"/>
      <c r="BD775" s="224"/>
      <c r="BE775" s="224"/>
      <c r="BF775" s="227"/>
      <c r="BG775" s="224"/>
      <c r="BH775" s="224"/>
      <c r="BI775" s="224"/>
      <c r="BJ775" s="224"/>
      <c r="BK775" s="224"/>
      <c r="BL775" s="224"/>
      <c r="BM775" s="224"/>
      <c r="BN775" s="224"/>
      <c r="BO775" s="224"/>
      <c r="BP775" s="224"/>
      <c r="BQ775" s="224"/>
      <c r="BR775" s="224"/>
      <c r="BS775" s="228"/>
      <c r="BT775" s="224"/>
      <c r="BU775" s="229"/>
      <c r="BV775" s="223"/>
      <c r="BW775" s="224"/>
      <c r="BX775" s="224"/>
      <c r="BY775" s="224"/>
      <c r="BZ775"/>
      <c r="CA775" s="229"/>
      <c r="CB775"/>
      <c r="CC775"/>
      <c r="CD775"/>
    </row>
    <row r="776" spans="1:82" ht="30" x14ac:dyDescent="0.25">
      <c r="A776" s="279">
        <v>707114</v>
      </c>
      <c r="B776" s="280" t="s">
        <v>1276</v>
      </c>
      <c r="C776" s="280" t="s">
        <v>153</v>
      </c>
      <c r="D776" s="280" t="s">
        <v>1808</v>
      </c>
      <c r="E776" s="280" t="s">
        <v>184</v>
      </c>
      <c r="F776" s="281">
        <v>34249</v>
      </c>
      <c r="G776" s="280" t="s">
        <v>213</v>
      </c>
      <c r="H776" s="280" t="s">
        <v>1290</v>
      </c>
      <c r="I776" s="280" t="s">
        <v>263</v>
      </c>
      <c r="J776" s="280" t="s">
        <v>216</v>
      </c>
      <c r="K776" s="279">
        <v>2011</v>
      </c>
      <c r="L776" s="280" t="s">
        <v>213</v>
      </c>
      <c r="M776" s="280" t="s">
        <v>240</v>
      </c>
      <c r="N776" s="280" t="s">
        <v>240</v>
      </c>
      <c r="O776" s="280"/>
      <c r="P776" s="280"/>
      <c r="Q776" s="282">
        <v>0</v>
      </c>
      <c r="R776" s="282"/>
      <c r="S776" s="280" t="s">
        <v>3001</v>
      </c>
      <c r="T776" s="280" t="s">
        <v>3002</v>
      </c>
      <c r="U776" s="280" t="s">
        <v>3003</v>
      </c>
      <c r="V776" s="280" t="s">
        <v>2531</v>
      </c>
      <c r="W776" s="280" t="s">
        <v>240</v>
      </c>
      <c r="X776" s="280" t="s">
        <v>240</v>
      </c>
      <c r="Y776" s="280" t="s">
        <v>240</v>
      </c>
      <c r="Z776" s="280" t="s">
        <v>240</v>
      </c>
      <c r="AA776" s="280" t="s">
        <v>240</v>
      </c>
      <c r="AB776" s="280" t="s">
        <v>240</v>
      </c>
      <c r="AC776" s="280" t="s">
        <v>240</v>
      </c>
      <c r="AD776" s="280" t="s">
        <v>240</v>
      </c>
      <c r="AE776" s="280"/>
      <c r="AF776" s="280" t="s">
        <v>240</v>
      </c>
      <c r="AG776" s="280" t="s">
        <v>239</v>
      </c>
      <c r="AH776" s="280" t="s">
        <v>240</v>
      </c>
      <c r="AI776" s="280" t="s">
        <v>5192</v>
      </c>
      <c r="AJ776" s="279">
        <v>707114</v>
      </c>
      <c r="AP776" s="223"/>
      <c r="AQ776" s="224"/>
      <c r="AR776" s="224"/>
      <c r="AS776" s="224"/>
      <c r="AT776" s="224"/>
      <c r="AU776" s="232"/>
      <c r="AV776" s="224"/>
      <c r="AW776" s="224"/>
      <c r="AX776" s="224"/>
      <c r="AY776" s="224"/>
      <c r="AZ776" s="232"/>
      <c r="BA776" s="224"/>
      <c r="BB776" s="224"/>
      <c r="BC776" s="224"/>
      <c r="BD776" s="224"/>
      <c r="BE776" s="224"/>
      <c r="BF776" s="227"/>
      <c r="BG776" s="224"/>
      <c r="BH776" s="224"/>
      <c r="BI776" s="224"/>
      <c r="BJ776" s="224"/>
      <c r="BK776" s="224"/>
      <c r="BL776" s="224"/>
      <c r="BM776" s="224"/>
      <c r="BN776" s="224"/>
      <c r="BO776" s="224"/>
      <c r="BP776" s="224"/>
      <c r="BQ776" s="224"/>
      <c r="BR776" s="224"/>
      <c r="BS776" s="228"/>
      <c r="BT776" s="224"/>
      <c r="BU776" s="229"/>
      <c r="BV776" s="223"/>
      <c r="BW776" s="224"/>
      <c r="BX776" s="224"/>
      <c r="BY776" s="224"/>
      <c r="BZ776"/>
      <c r="CA776" s="229"/>
      <c r="CB776"/>
      <c r="CC776"/>
      <c r="CD776"/>
    </row>
    <row r="777" spans="1:82" ht="15" x14ac:dyDescent="0.25">
      <c r="A777" s="279">
        <v>707115</v>
      </c>
      <c r="B777" s="280" t="s">
        <v>2112</v>
      </c>
      <c r="C777" s="280" t="s">
        <v>129</v>
      </c>
      <c r="D777" s="280" t="s">
        <v>240</v>
      </c>
      <c r="E777" s="280" t="s">
        <v>240</v>
      </c>
      <c r="F777" s="288"/>
      <c r="G777" s="280" t="s">
        <v>240</v>
      </c>
      <c r="H777" s="280" t="s">
        <v>240</v>
      </c>
      <c r="I777" s="280" t="s">
        <v>261</v>
      </c>
      <c r="J777" s="280" t="s">
        <v>240</v>
      </c>
      <c r="K777" s="288"/>
      <c r="L777" s="280" t="s">
        <v>240</v>
      </c>
      <c r="M777" s="280" t="s">
        <v>240</v>
      </c>
      <c r="N777" s="280" t="s">
        <v>240</v>
      </c>
      <c r="O777" s="280" t="str">
        <f>IFERROR(VLOOKUP(A777,'[1]معالجة التسجيل'!A$2:CW$514,101,0),"")</f>
        <v/>
      </c>
      <c r="P777" s="280"/>
      <c r="Q777" s="282">
        <v>0</v>
      </c>
      <c r="R777" s="282"/>
      <c r="S777" s="280" t="s">
        <v>240</v>
      </c>
      <c r="T777" s="280" t="s">
        <v>240</v>
      </c>
      <c r="U777" s="280" t="s">
        <v>240</v>
      </c>
      <c r="V777" s="280" t="s">
        <v>240</v>
      </c>
      <c r="W777" s="280" t="s">
        <v>240</v>
      </c>
      <c r="X777" s="280" t="s">
        <v>240</v>
      </c>
      <c r="Y777" s="280" t="s">
        <v>240</v>
      </c>
      <c r="Z777" s="280" t="s">
        <v>240</v>
      </c>
      <c r="AA777" s="280" t="s">
        <v>240</v>
      </c>
      <c r="AB777" s="280" t="s">
        <v>2044</v>
      </c>
      <c r="AC777" s="280" t="s">
        <v>2044</v>
      </c>
      <c r="AD777" s="280" t="s">
        <v>240</v>
      </c>
      <c r="AE777" s="280" t="str">
        <f>IFERROR(VLOOKUP(A777,ورقة4!A$1:AZ$2000,51,0),"")</f>
        <v>م</v>
      </c>
      <c r="AF777" s="280" t="s">
        <v>2044</v>
      </c>
      <c r="AG777" s="280" t="s">
        <v>261</v>
      </c>
      <c r="AH777" s="280" t="s">
        <v>240</v>
      </c>
      <c r="AI777" s="280" t="s">
        <v>240</v>
      </c>
      <c r="AJ777" s="279">
        <v>707115</v>
      </c>
      <c r="AP777" s="223"/>
      <c r="AQ777" s="224"/>
      <c r="AR777" s="224"/>
      <c r="AS777" s="224"/>
      <c r="AT777" s="224"/>
      <c r="AU777" s="225"/>
      <c r="AV777" s="224"/>
      <c r="AW777" s="224"/>
      <c r="AX777" s="224"/>
      <c r="AY777" s="224"/>
      <c r="AZ777" s="226"/>
      <c r="BA777" s="224"/>
      <c r="BB777" s="219"/>
      <c r="BC777" s="219"/>
      <c r="BD777" s="224"/>
      <c r="BE777" s="224"/>
      <c r="BF777" s="227"/>
      <c r="BG777" s="223"/>
      <c r="BH777" s="224"/>
      <c r="BI777" s="224"/>
      <c r="BJ777" s="224"/>
      <c r="BK777" s="224"/>
      <c r="BL777" s="223"/>
      <c r="BM777" s="224"/>
      <c r="BN777" s="223"/>
      <c r="BO777" s="223"/>
      <c r="BP777" s="223"/>
      <c r="BQ777" s="223"/>
      <c r="BR777" s="223"/>
      <c r="BS777" s="224"/>
      <c r="BT777" s="219"/>
      <c r="BU777" s="229"/>
      <c r="BV777" s="219"/>
      <c r="BW777" s="219"/>
      <c r="BX777" s="224"/>
      <c r="BY777" s="224"/>
      <c r="BZ777" s="230"/>
      <c r="CA777" s="229"/>
      <c r="CB777" s="230"/>
      <c r="CC777" s="230"/>
      <c r="CD777" s="230"/>
    </row>
    <row r="778" spans="1:82" ht="30" x14ac:dyDescent="0.25">
      <c r="A778" s="279">
        <v>707116</v>
      </c>
      <c r="B778" s="280" t="s">
        <v>867</v>
      </c>
      <c r="C778" s="280" t="s">
        <v>65</v>
      </c>
      <c r="D778" s="280" t="s">
        <v>1389</v>
      </c>
      <c r="E778" s="280" t="s">
        <v>184</v>
      </c>
      <c r="F778" s="281">
        <v>28793</v>
      </c>
      <c r="G778" s="280" t="s">
        <v>213</v>
      </c>
      <c r="H778" s="280" t="s">
        <v>1290</v>
      </c>
      <c r="I778" s="280" t="s">
        <v>467</v>
      </c>
      <c r="J778" s="280" t="s">
        <v>216</v>
      </c>
      <c r="K778" s="279">
        <v>2007</v>
      </c>
      <c r="L778" s="280" t="s">
        <v>213</v>
      </c>
      <c r="M778" s="280" t="s">
        <v>240</v>
      </c>
      <c r="N778" s="280" t="s">
        <v>240</v>
      </c>
      <c r="O778" s="280" t="str">
        <f>IFERROR(VLOOKUP(A778,'[1]معالجة التسجيل'!A$2:CW$514,101,0),"")</f>
        <v>إيقاف</v>
      </c>
      <c r="P778" s="280"/>
      <c r="Q778" s="282">
        <f>IFERROR(VLOOKUP(A778,'[1]معالجة التسجيل'!A$2:EW$514,150,0),"")</f>
        <v>25000</v>
      </c>
      <c r="R778" s="279">
        <v>0</v>
      </c>
      <c r="S778" s="280" t="s">
        <v>2869</v>
      </c>
      <c r="T778" s="280" t="s">
        <v>2751</v>
      </c>
      <c r="U778" s="280" t="s">
        <v>2747</v>
      </c>
      <c r="V778" s="280" t="s">
        <v>2531</v>
      </c>
      <c r="W778" s="280" t="s">
        <v>240</v>
      </c>
      <c r="X778" s="280" t="s">
        <v>240</v>
      </c>
      <c r="Y778" s="280" t="s">
        <v>240</v>
      </c>
      <c r="Z778" s="280" t="s">
        <v>240</v>
      </c>
      <c r="AA778" s="280" t="s">
        <v>240</v>
      </c>
      <c r="AB778" s="280" t="s">
        <v>240</v>
      </c>
      <c r="AC778" s="280" t="s">
        <v>240</v>
      </c>
      <c r="AD778" s="280" t="s">
        <v>240</v>
      </c>
      <c r="AE778" s="280"/>
      <c r="AF778" s="280" t="s">
        <v>240</v>
      </c>
      <c r="AG778" s="280" t="s">
        <v>262</v>
      </c>
      <c r="AH778" s="280" t="s">
        <v>240</v>
      </c>
      <c r="AI778" s="280" t="s">
        <v>5191</v>
      </c>
      <c r="AJ778" s="279">
        <v>707116</v>
      </c>
      <c r="AP778" s="223"/>
      <c r="AQ778" s="224"/>
      <c r="AR778" s="224"/>
      <c r="AS778" s="224"/>
      <c r="AT778" s="224"/>
      <c r="AU778" s="225"/>
      <c r="AV778" s="224"/>
      <c r="AW778" s="224"/>
      <c r="AX778" s="224"/>
      <c r="AY778" s="224"/>
      <c r="AZ778" s="226"/>
      <c r="BA778" s="224"/>
      <c r="BB778" s="219"/>
      <c r="BC778" s="219"/>
      <c r="BD778" s="224"/>
      <c r="BE778" s="224"/>
      <c r="BF778" s="227"/>
      <c r="BG778" s="223"/>
      <c r="BH778" s="224"/>
      <c r="BI778" s="224"/>
      <c r="BJ778" s="224"/>
      <c r="BK778" s="224"/>
      <c r="BL778" s="223"/>
      <c r="BM778" s="224"/>
      <c r="BN778" s="223"/>
      <c r="BO778" s="223"/>
      <c r="BP778" s="223"/>
      <c r="BQ778" s="223"/>
      <c r="BR778" s="223"/>
      <c r="BS778" s="224"/>
      <c r="BT778" s="219"/>
      <c r="BU778" s="229"/>
      <c r="BV778" s="219"/>
      <c r="BW778" s="219"/>
      <c r="BX778" s="224"/>
      <c r="BY778" s="224"/>
      <c r="BZ778" s="230"/>
      <c r="CA778" s="229"/>
      <c r="CB778" s="230"/>
      <c r="CC778" s="230"/>
      <c r="CD778" s="230"/>
    </row>
    <row r="779" spans="1:82" ht="15" x14ac:dyDescent="0.25">
      <c r="A779" s="279">
        <v>707117</v>
      </c>
      <c r="B779" s="280" t="s">
        <v>833</v>
      </c>
      <c r="C779" s="280" t="s">
        <v>63</v>
      </c>
      <c r="D779" s="280" t="s">
        <v>1937</v>
      </c>
      <c r="E779" s="280" t="s">
        <v>240</v>
      </c>
      <c r="F779" s="288"/>
      <c r="G779" s="280" t="s">
        <v>240</v>
      </c>
      <c r="H779" s="280" t="s">
        <v>240</v>
      </c>
      <c r="I779" s="280" t="s">
        <v>261</v>
      </c>
      <c r="J779" s="280" t="s">
        <v>240</v>
      </c>
      <c r="K779" s="288"/>
      <c r="L779" s="280" t="s">
        <v>240</v>
      </c>
      <c r="M779" s="280" t="s">
        <v>240</v>
      </c>
      <c r="N779" s="280" t="s">
        <v>240</v>
      </c>
      <c r="O779" s="280" t="str">
        <f>IFERROR(VLOOKUP(A779,'[1]معالجة التسجيل'!A$2:CW$514,101,0),"")</f>
        <v/>
      </c>
      <c r="P779" s="280"/>
      <c r="Q779" s="282">
        <v>0</v>
      </c>
      <c r="R779" s="288"/>
      <c r="S779" s="280" t="s">
        <v>240</v>
      </c>
      <c r="T779" s="280" t="s">
        <v>240</v>
      </c>
      <c r="U779" s="280" t="s">
        <v>240</v>
      </c>
      <c r="V779" s="280" t="s">
        <v>240</v>
      </c>
      <c r="W779" s="280" t="s">
        <v>240</v>
      </c>
      <c r="X779" s="280" t="s">
        <v>240</v>
      </c>
      <c r="Y779" s="280" t="s">
        <v>240</v>
      </c>
      <c r="Z779" s="280" t="s">
        <v>240</v>
      </c>
      <c r="AA779" s="280" t="s">
        <v>2044</v>
      </c>
      <c r="AB779" s="280" t="s">
        <v>2044</v>
      </c>
      <c r="AC779" s="280" t="s">
        <v>2044</v>
      </c>
      <c r="AD779" s="280" t="s">
        <v>240</v>
      </c>
      <c r="AE779" s="280" t="str">
        <f>IFERROR(VLOOKUP(A779,ورقة4!A$1:AZ$2000,51,0),"")</f>
        <v>م</v>
      </c>
      <c r="AF779" s="280" t="s">
        <v>2044</v>
      </c>
      <c r="AG779" s="280" t="s">
        <v>261</v>
      </c>
      <c r="AH779" s="280" t="s">
        <v>5190</v>
      </c>
      <c r="AI779" s="280" t="s">
        <v>240</v>
      </c>
      <c r="AJ779" s="279">
        <v>707117</v>
      </c>
      <c r="AP779" s="223"/>
      <c r="AQ779" s="224"/>
      <c r="AR779" s="224"/>
      <c r="AS779" s="224"/>
      <c r="AT779" s="224"/>
      <c r="AU779" s="232"/>
      <c r="AV779" s="224"/>
      <c r="AW779" s="224"/>
      <c r="AX779" s="224"/>
      <c r="AY779" s="224"/>
      <c r="AZ779" s="232"/>
      <c r="BA779" s="224"/>
      <c r="BB779" s="224"/>
      <c r="BC779" s="224"/>
      <c r="BD779" s="224"/>
      <c r="BE779" s="224"/>
      <c r="BF779" s="227"/>
      <c r="BG779" s="224"/>
      <c r="BH779" s="224"/>
      <c r="BI779" s="224"/>
      <c r="BJ779" s="224"/>
      <c r="BK779" s="224"/>
      <c r="BL779" s="224"/>
      <c r="BM779" s="224"/>
      <c r="BN779" s="224"/>
      <c r="BO779" s="224"/>
      <c r="BP779" s="224"/>
      <c r="BQ779" s="224"/>
      <c r="BR779" s="224"/>
      <c r="BS779" s="228"/>
      <c r="BT779" s="224"/>
      <c r="BU779" s="229"/>
      <c r="BV779" s="223"/>
      <c r="BW779" s="224"/>
      <c r="BX779" s="224"/>
      <c r="BY779" s="224"/>
      <c r="BZ779"/>
      <c r="CA779" s="229"/>
      <c r="CB779"/>
      <c r="CC779"/>
      <c r="CD779"/>
    </row>
    <row r="780" spans="1:82" ht="30" x14ac:dyDescent="0.25">
      <c r="A780" s="279">
        <v>707118</v>
      </c>
      <c r="B780" s="280" t="s">
        <v>667</v>
      </c>
      <c r="C780" s="280" t="s">
        <v>83</v>
      </c>
      <c r="D780" s="280" t="s">
        <v>1520</v>
      </c>
      <c r="E780" s="280" t="s">
        <v>184</v>
      </c>
      <c r="F780" s="281">
        <v>28764</v>
      </c>
      <c r="G780" s="280" t="s">
        <v>227</v>
      </c>
      <c r="H780" s="280" t="s">
        <v>1290</v>
      </c>
      <c r="I780" s="280" t="s">
        <v>261</v>
      </c>
      <c r="J780" s="280" t="s">
        <v>216</v>
      </c>
      <c r="K780" s="279">
        <v>1995</v>
      </c>
      <c r="L780" s="280" t="s">
        <v>227</v>
      </c>
      <c r="M780" s="280" t="s">
        <v>240</v>
      </c>
      <c r="N780" s="280" t="s">
        <v>240</v>
      </c>
      <c r="O780" s="280" t="str">
        <f>IFERROR(VLOOKUP(A780,'[1]معالجة التسجيل'!A$2:CW$514,101,0),"")</f>
        <v/>
      </c>
      <c r="P780" s="280"/>
      <c r="Q780" s="282">
        <v>0</v>
      </c>
      <c r="R780" s="282"/>
      <c r="S780" s="280" t="s">
        <v>2698</v>
      </c>
      <c r="T780" s="280" t="s">
        <v>2699</v>
      </c>
      <c r="U780" s="280" t="s">
        <v>2700</v>
      </c>
      <c r="V780" s="280" t="s">
        <v>2701</v>
      </c>
      <c r="W780" s="280" t="s">
        <v>240</v>
      </c>
      <c r="X780" s="280" t="s">
        <v>240</v>
      </c>
      <c r="Y780" s="280" t="s">
        <v>240</v>
      </c>
      <c r="Z780" s="280" t="s">
        <v>240</v>
      </c>
      <c r="AA780" s="280" t="s">
        <v>240</v>
      </c>
      <c r="AB780" s="280" t="s">
        <v>240</v>
      </c>
      <c r="AC780" s="280" t="s">
        <v>240</v>
      </c>
      <c r="AD780" s="280" t="s">
        <v>240</v>
      </c>
      <c r="AE780" s="280" t="str">
        <f>IFERROR(VLOOKUP(A780,ورقة4!A$1:AZ$2000,51,0),"")</f>
        <v>م</v>
      </c>
      <c r="AF780" s="280" t="s">
        <v>2044</v>
      </c>
      <c r="AG780" s="280" t="s">
        <v>261</v>
      </c>
      <c r="AH780" s="280" t="s">
        <v>5190</v>
      </c>
      <c r="AI780" s="280" t="s">
        <v>240</v>
      </c>
      <c r="AJ780" s="279">
        <v>707118</v>
      </c>
      <c r="AP780" s="223"/>
      <c r="AQ780" s="224"/>
      <c r="AR780" s="224"/>
      <c r="AS780" s="224"/>
      <c r="AT780" s="224"/>
      <c r="AU780" s="227"/>
      <c r="AV780" s="224"/>
      <c r="AW780" s="224"/>
      <c r="AX780" s="224"/>
      <c r="AY780" s="224"/>
      <c r="AZ780" s="227"/>
      <c r="BA780" s="224"/>
      <c r="BB780" s="219"/>
      <c r="BC780" s="219"/>
      <c r="BD780" s="224"/>
      <c r="BE780" s="224"/>
      <c r="BF780" s="227"/>
      <c r="BG780" s="232"/>
      <c r="BH780" s="224"/>
      <c r="BI780" s="224"/>
      <c r="BJ780" s="224"/>
      <c r="BK780" s="224"/>
      <c r="BL780" s="232"/>
      <c r="BM780" s="224"/>
      <c r="BN780" s="232"/>
      <c r="BO780" s="232"/>
      <c r="BP780" s="232"/>
      <c r="BQ780" s="232"/>
      <c r="BR780" s="232"/>
      <c r="BS780" s="224"/>
      <c r="BT780" s="219"/>
      <c r="BU780" s="229"/>
      <c r="BV780" s="219"/>
      <c r="BW780" s="219"/>
      <c r="BX780" s="224"/>
      <c r="BY780" s="224"/>
      <c r="BZ780" s="230"/>
      <c r="CA780" s="229"/>
      <c r="CB780" s="230"/>
      <c r="CC780" s="230"/>
      <c r="CD780" s="230"/>
    </row>
    <row r="781" spans="1:82" ht="30" x14ac:dyDescent="0.25">
      <c r="A781" s="279">
        <v>707119</v>
      </c>
      <c r="B781" s="280" t="s">
        <v>573</v>
      </c>
      <c r="C781" s="280" t="s">
        <v>574</v>
      </c>
      <c r="D781" s="280" t="s">
        <v>1699</v>
      </c>
      <c r="E781" s="280" t="s">
        <v>183</v>
      </c>
      <c r="F781" s="281">
        <v>31575</v>
      </c>
      <c r="G781" s="280" t="s">
        <v>4528</v>
      </c>
      <c r="H781" s="280" t="s">
        <v>1290</v>
      </c>
      <c r="I781" s="280" t="s">
        <v>261</v>
      </c>
      <c r="J781" s="280" t="s">
        <v>216</v>
      </c>
      <c r="K781" s="279">
        <v>2007</v>
      </c>
      <c r="L781" s="280" t="s">
        <v>231</v>
      </c>
      <c r="M781" s="280" t="s">
        <v>240</v>
      </c>
      <c r="N781" s="280" t="s">
        <v>240</v>
      </c>
      <c r="O781" s="280"/>
      <c r="P781" s="280"/>
      <c r="Q781" s="282">
        <v>0</v>
      </c>
      <c r="R781" s="288"/>
      <c r="S781" s="280" t="s">
        <v>2885</v>
      </c>
      <c r="T781" s="280" t="s">
        <v>2886</v>
      </c>
      <c r="U781" s="280" t="s">
        <v>2887</v>
      </c>
      <c r="V781" s="280" t="s">
        <v>2888</v>
      </c>
      <c r="W781" s="280" t="s">
        <v>240</v>
      </c>
      <c r="X781" s="280" t="s">
        <v>240</v>
      </c>
      <c r="Y781" s="280" t="s">
        <v>240</v>
      </c>
      <c r="Z781" s="280" t="s">
        <v>240</v>
      </c>
      <c r="AA781" s="280" t="s">
        <v>240</v>
      </c>
      <c r="AB781" s="280" t="s">
        <v>240</v>
      </c>
      <c r="AC781" s="280" t="s">
        <v>2044</v>
      </c>
      <c r="AD781" s="280" t="s">
        <v>240</v>
      </c>
      <c r="AE781" s="280"/>
      <c r="AF781" s="280" t="s">
        <v>240</v>
      </c>
      <c r="AG781" s="280" t="s">
        <v>261</v>
      </c>
      <c r="AH781" s="280" t="s">
        <v>5190</v>
      </c>
      <c r="AI781" s="280" t="s">
        <v>240</v>
      </c>
      <c r="AJ781" s="279">
        <v>707119</v>
      </c>
      <c r="AP781" s="223"/>
      <c r="AQ781" s="224"/>
      <c r="AR781" s="224"/>
      <c r="AS781" s="224"/>
      <c r="AT781" s="224"/>
      <c r="AU781" s="232"/>
      <c r="AV781" s="224"/>
      <c r="AW781" s="224"/>
      <c r="AX781" s="224"/>
      <c r="AY781" s="224"/>
      <c r="AZ781" s="232"/>
      <c r="BA781" s="224"/>
      <c r="BB781" s="224"/>
      <c r="BC781" s="224"/>
      <c r="BD781" s="224"/>
      <c r="BE781" s="224"/>
      <c r="BF781" s="227"/>
      <c r="BG781" s="224"/>
      <c r="BH781" s="224"/>
      <c r="BI781" s="224"/>
      <c r="BJ781" s="224"/>
      <c r="BK781" s="224"/>
      <c r="BL781" s="224"/>
      <c r="BM781" s="224"/>
      <c r="BN781" s="224"/>
      <c r="BO781" s="224"/>
      <c r="BP781" s="224"/>
      <c r="BQ781" s="224"/>
      <c r="BR781" s="224"/>
      <c r="BS781" s="228"/>
      <c r="BT781" s="224"/>
      <c r="BU781" s="229"/>
      <c r="BV781" s="223"/>
      <c r="BW781" s="224"/>
      <c r="BX781" s="224"/>
      <c r="BY781" s="224"/>
      <c r="BZ781"/>
      <c r="CA781" s="229"/>
      <c r="CB781"/>
      <c r="CC781"/>
      <c r="CD781"/>
    </row>
    <row r="782" spans="1:82" ht="30" x14ac:dyDescent="0.25">
      <c r="A782" s="279">
        <v>707120</v>
      </c>
      <c r="B782" s="280" t="s">
        <v>834</v>
      </c>
      <c r="C782" s="280" t="s">
        <v>78</v>
      </c>
      <c r="D782" s="280" t="s">
        <v>1864</v>
      </c>
      <c r="E782" s="280" t="s">
        <v>240</v>
      </c>
      <c r="F782" s="282"/>
      <c r="G782" s="280" t="s">
        <v>240</v>
      </c>
      <c r="H782" s="280" t="s">
        <v>240</v>
      </c>
      <c r="I782" s="280" t="s">
        <v>261</v>
      </c>
      <c r="J782" s="280" t="s">
        <v>240</v>
      </c>
      <c r="K782" s="282"/>
      <c r="L782" s="280" t="s">
        <v>240</v>
      </c>
      <c r="M782" s="280" t="s">
        <v>240</v>
      </c>
      <c r="N782" s="280" t="s">
        <v>240</v>
      </c>
      <c r="O782" s="280" t="str">
        <f>IFERROR(VLOOKUP(A782,'[1]معالجة التسجيل'!A$2:CW$514,101,0),"")</f>
        <v/>
      </c>
      <c r="P782" s="280"/>
      <c r="Q782" s="282">
        <v>0</v>
      </c>
      <c r="R782" s="282"/>
      <c r="S782" s="280" t="s">
        <v>240</v>
      </c>
      <c r="T782" s="280" t="s">
        <v>240</v>
      </c>
      <c r="U782" s="280" t="s">
        <v>240</v>
      </c>
      <c r="V782" s="280" t="s">
        <v>240</v>
      </c>
      <c r="W782" s="280" t="s">
        <v>240</v>
      </c>
      <c r="X782" s="280" t="s">
        <v>240</v>
      </c>
      <c r="Y782" s="280" t="s">
        <v>240</v>
      </c>
      <c r="Z782" s="280" t="s">
        <v>240</v>
      </c>
      <c r="AA782" s="280" t="s">
        <v>2044</v>
      </c>
      <c r="AB782" s="280" t="s">
        <v>2044</v>
      </c>
      <c r="AC782" s="280" t="s">
        <v>2044</v>
      </c>
      <c r="AD782" s="280" t="s">
        <v>240</v>
      </c>
      <c r="AE782" s="280" t="str">
        <f>IFERROR(VLOOKUP(A782,ورقة4!A$1:AZ$2000,51,0),"")</f>
        <v>م</v>
      </c>
      <c r="AF782" s="280" t="s">
        <v>2044</v>
      </c>
      <c r="AG782" s="280" t="s">
        <v>261</v>
      </c>
      <c r="AH782" s="280" t="s">
        <v>5190</v>
      </c>
      <c r="AI782" s="280" t="s">
        <v>240</v>
      </c>
      <c r="AJ782" s="279">
        <v>707120</v>
      </c>
      <c r="AP782" s="223"/>
      <c r="AQ782" s="224"/>
      <c r="AR782" s="224"/>
      <c r="AS782" s="224"/>
      <c r="AT782" s="224"/>
      <c r="AU782" s="232"/>
      <c r="AV782" s="224"/>
      <c r="AW782" s="224"/>
      <c r="AX782" s="224"/>
      <c r="AY782" s="224"/>
      <c r="AZ782" s="232"/>
      <c r="BA782" s="224"/>
      <c r="BB782" s="224"/>
      <c r="BC782" s="224"/>
      <c r="BD782" s="224"/>
      <c r="BE782" s="224"/>
      <c r="BF782" s="227"/>
      <c r="BG782" s="224"/>
      <c r="BH782" s="224"/>
      <c r="BI782" s="224"/>
      <c r="BJ782" s="224"/>
      <c r="BK782" s="224"/>
      <c r="BL782" s="224"/>
      <c r="BM782" s="224"/>
      <c r="BN782" s="224"/>
      <c r="BO782" s="224"/>
      <c r="BP782" s="224"/>
      <c r="BQ782" s="224"/>
      <c r="BR782" s="224"/>
      <c r="BS782" s="228"/>
      <c r="BT782" s="224"/>
      <c r="BU782" s="229"/>
      <c r="BV782" s="223"/>
      <c r="BW782" s="224"/>
      <c r="BX782" s="224"/>
      <c r="BY782" s="224"/>
      <c r="BZ782"/>
      <c r="CA782" s="229"/>
      <c r="CB782"/>
      <c r="CC782"/>
      <c r="CD782"/>
    </row>
    <row r="783" spans="1:82" ht="15" x14ac:dyDescent="0.25">
      <c r="A783" s="279">
        <v>707121</v>
      </c>
      <c r="B783" s="280" t="s">
        <v>422</v>
      </c>
      <c r="C783" s="280" t="s">
        <v>91</v>
      </c>
      <c r="D783" s="280" t="s">
        <v>1344</v>
      </c>
      <c r="E783" s="280" t="s">
        <v>240</v>
      </c>
      <c r="F783" s="288"/>
      <c r="G783" s="280" t="s">
        <v>240</v>
      </c>
      <c r="H783" s="280" t="s">
        <v>240</v>
      </c>
      <c r="I783" s="280" t="s">
        <v>261</v>
      </c>
      <c r="J783" s="280" t="s">
        <v>240</v>
      </c>
      <c r="K783" s="288"/>
      <c r="L783" s="280" t="s">
        <v>240</v>
      </c>
      <c r="M783" s="280" t="s">
        <v>240</v>
      </c>
      <c r="N783" s="280" t="s">
        <v>240</v>
      </c>
      <c r="O783" s="280" t="str">
        <f>IFERROR(VLOOKUP(A783,'[1]معالجة التسجيل'!A$2:CW$514,101,0),"")</f>
        <v/>
      </c>
      <c r="P783" s="280"/>
      <c r="Q783" s="282">
        <v>0</v>
      </c>
      <c r="R783" s="282"/>
      <c r="S783" s="280" t="s">
        <v>240</v>
      </c>
      <c r="T783" s="280" t="s">
        <v>240</v>
      </c>
      <c r="U783" s="280" t="s">
        <v>240</v>
      </c>
      <c r="V783" s="280" t="s">
        <v>240</v>
      </c>
      <c r="W783" s="280" t="s">
        <v>240</v>
      </c>
      <c r="X783" s="280" t="s">
        <v>240</v>
      </c>
      <c r="Y783" s="280" t="s">
        <v>240</v>
      </c>
      <c r="Z783" s="280" t="s">
        <v>240</v>
      </c>
      <c r="AA783" s="280" t="s">
        <v>2044</v>
      </c>
      <c r="AB783" s="280" t="s">
        <v>2044</v>
      </c>
      <c r="AC783" s="280" t="s">
        <v>2044</v>
      </c>
      <c r="AD783" s="280" t="s">
        <v>240</v>
      </c>
      <c r="AE783" s="280" t="str">
        <f>IFERROR(VLOOKUP(A783,ورقة4!A$1:AZ$2000,51,0),"")</f>
        <v>م</v>
      </c>
      <c r="AF783" s="280" t="s">
        <v>2044</v>
      </c>
      <c r="AG783" s="280" t="s">
        <v>261</v>
      </c>
      <c r="AH783" s="280" t="s">
        <v>5190</v>
      </c>
      <c r="AI783" s="280" t="s">
        <v>240</v>
      </c>
      <c r="AJ783" s="279">
        <v>707121</v>
      </c>
      <c r="AP783" s="223"/>
      <c r="AQ783" s="224"/>
      <c r="AR783" s="224"/>
      <c r="AS783" s="224"/>
      <c r="AT783" s="224"/>
      <c r="AU783" s="232"/>
      <c r="AV783" s="224"/>
      <c r="AW783" s="224"/>
      <c r="AX783" s="224"/>
      <c r="AY783" s="224"/>
      <c r="AZ783" s="232"/>
      <c r="BA783" s="224"/>
      <c r="BB783" s="224"/>
      <c r="BC783" s="224"/>
      <c r="BD783" s="224"/>
      <c r="BE783" s="224"/>
      <c r="BF783" s="227"/>
      <c r="BG783" s="224"/>
      <c r="BH783" s="224"/>
      <c r="BI783" s="224"/>
      <c r="BJ783" s="224"/>
      <c r="BK783" s="224"/>
      <c r="BL783" s="224"/>
      <c r="BM783" s="224"/>
      <c r="BN783" s="224"/>
      <c r="BO783" s="224"/>
      <c r="BP783" s="224"/>
      <c r="BQ783" s="224"/>
      <c r="BR783" s="224"/>
      <c r="BS783" s="228"/>
      <c r="BT783" s="224"/>
      <c r="BU783" s="229"/>
      <c r="BV783" s="223"/>
      <c r="BW783" s="224"/>
      <c r="BX783" s="224"/>
      <c r="BY783" s="224"/>
      <c r="BZ783"/>
      <c r="CA783" s="229"/>
      <c r="CB783"/>
      <c r="CC783"/>
      <c r="CD783"/>
    </row>
    <row r="784" spans="1:82" ht="15" x14ac:dyDescent="0.25">
      <c r="A784" s="279">
        <v>707122</v>
      </c>
      <c r="B784" s="280" t="s">
        <v>668</v>
      </c>
      <c r="C784" s="280" t="s">
        <v>60</v>
      </c>
      <c r="D784" s="280" t="s">
        <v>1870</v>
      </c>
      <c r="E784" s="280" t="s">
        <v>240</v>
      </c>
      <c r="F784" s="282"/>
      <c r="G784" s="280" t="s">
        <v>240</v>
      </c>
      <c r="H784" s="280" t="s">
        <v>240</v>
      </c>
      <c r="I784" s="280" t="s">
        <v>261</v>
      </c>
      <c r="J784" s="280" t="s">
        <v>240</v>
      </c>
      <c r="K784" s="282"/>
      <c r="L784" s="280" t="s">
        <v>240</v>
      </c>
      <c r="M784" s="280" t="s">
        <v>240</v>
      </c>
      <c r="N784" s="280" t="s">
        <v>240</v>
      </c>
      <c r="O784" s="280" t="str">
        <f>IFERROR(VLOOKUP(A784,'[1]معالجة التسجيل'!A$2:CW$514,101,0),"")</f>
        <v/>
      </c>
      <c r="P784" s="280"/>
      <c r="Q784" s="282">
        <v>0</v>
      </c>
      <c r="R784" s="282"/>
      <c r="S784" s="280" t="s">
        <v>240</v>
      </c>
      <c r="T784" s="280" t="s">
        <v>240</v>
      </c>
      <c r="U784" s="280" t="s">
        <v>240</v>
      </c>
      <c r="V784" s="280" t="s">
        <v>240</v>
      </c>
      <c r="W784" s="280" t="s">
        <v>240</v>
      </c>
      <c r="X784" s="280" t="s">
        <v>240</v>
      </c>
      <c r="Y784" s="280" t="s">
        <v>240</v>
      </c>
      <c r="Z784" s="280" t="s">
        <v>240</v>
      </c>
      <c r="AA784" s="280" t="s">
        <v>2044</v>
      </c>
      <c r="AB784" s="280" t="s">
        <v>2044</v>
      </c>
      <c r="AC784" s="280" t="s">
        <v>2044</v>
      </c>
      <c r="AD784" s="280" t="s">
        <v>240</v>
      </c>
      <c r="AE784" s="280" t="str">
        <f>IFERROR(VLOOKUP(A784,ورقة4!A$1:AZ$2000,51,0),"")</f>
        <v>م</v>
      </c>
      <c r="AF784" s="280" t="s">
        <v>2044</v>
      </c>
      <c r="AG784" s="280" t="s">
        <v>261</v>
      </c>
      <c r="AH784" s="280" t="s">
        <v>5190</v>
      </c>
      <c r="AI784" s="280" t="s">
        <v>240</v>
      </c>
      <c r="AJ784" s="279">
        <v>707122</v>
      </c>
      <c r="AP784" s="223"/>
      <c r="AQ784" s="224"/>
      <c r="AR784" s="224"/>
      <c r="AS784" s="224"/>
      <c r="AT784" s="224"/>
      <c r="AU784" s="232"/>
      <c r="AV784" s="224"/>
      <c r="AW784" s="224"/>
      <c r="AX784" s="224"/>
      <c r="AY784" s="224"/>
      <c r="AZ784" s="232"/>
      <c r="BA784" s="224"/>
      <c r="BB784" s="224"/>
      <c r="BC784" s="224"/>
      <c r="BD784" s="224"/>
      <c r="BE784" s="224"/>
      <c r="BF784" s="227"/>
      <c r="BG784" s="224"/>
      <c r="BH784" s="224"/>
      <c r="BI784" s="224"/>
      <c r="BJ784" s="224"/>
      <c r="BK784" s="224"/>
      <c r="BL784" s="224"/>
      <c r="BM784" s="224"/>
      <c r="BN784" s="224"/>
      <c r="BO784" s="224"/>
      <c r="BP784" s="224"/>
      <c r="BQ784" s="224"/>
      <c r="BR784" s="224"/>
      <c r="BS784" s="228"/>
      <c r="BT784" s="224"/>
      <c r="BU784" s="229"/>
      <c r="BV784" s="223"/>
      <c r="BW784" s="224"/>
      <c r="BX784" s="224"/>
      <c r="BY784" s="224"/>
      <c r="BZ784"/>
      <c r="CA784" s="229"/>
      <c r="CB784"/>
      <c r="CC784"/>
      <c r="CD784"/>
    </row>
    <row r="785" spans="1:82" ht="15" x14ac:dyDescent="0.25">
      <c r="A785" s="279">
        <v>707123</v>
      </c>
      <c r="B785" s="280" t="s">
        <v>835</v>
      </c>
      <c r="C785" s="280" t="s">
        <v>163</v>
      </c>
      <c r="D785" s="280" t="s">
        <v>1938</v>
      </c>
      <c r="E785" s="280" t="s">
        <v>240</v>
      </c>
      <c r="F785" s="288"/>
      <c r="G785" s="280" t="s">
        <v>240</v>
      </c>
      <c r="H785" s="280" t="s">
        <v>240</v>
      </c>
      <c r="I785" s="280" t="s">
        <v>261</v>
      </c>
      <c r="J785" s="280" t="s">
        <v>240</v>
      </c>
      <c r="K785" s="288"/>
      <c r="L785" s="280" t="s">
        <v>240</v>
      </c>
      <c r="M785" s="280" t="s">
        <v>240</v>
      </c>
      <c r="N785" s="280" t="s">
        <v>240</v>
      </c>
      <c r="O785" s="280" t="str">
        <f>IFERROR(VLOOKUP(A785,'[1]معالجة التسجيل'!A$2:CW$514,101,0),"")</f>
        <v/>
      </c>
      <c r="P785" s="280"/>
      <c r="Q785" s="282">
        <v>0</v>
      </c>
      <c r="R785" s="282"/>
      <c r="S785" s="280" t="s">
        <v>240</v>
      </c>
      <c r="T785" s="280" t="s">
        <v>240</v>
      </c>
      <c r="U785" s="280" t="s">
        <v>240</v>
      </c>
      <c r="V785" s="280" t="s">
        <v>240</v>
      </c>
      <c r="W785" s="280" t="s">
        <v>240</v>
      </c>
      <c r="X785" s="280" t="s">
        <v>240</v>
      </c>
      <c r="Y785" s="280" t="s">
        <v>240</v>
      </c>
      <c r="Z785" s="280" t="s">
        <v>240</v>
      </c>
      <c r="AA785" s="280" t="s">
        <v>2044</v>
      </c>
      <c r="AB785" s="280" t="s">
        <v>2044</v>
      </c>
      <c r="AC785" s="280" t="s">
        <v>2044</v>
      </c>
      <c r="AD785" s="280" t="s">
        <v>240</v>
      </c>
      <c r="AE785" s="280" t="str">
        <f>IFERROR(VLOOKUP(A785,ورقة4!A$1:AZ$2000,51,0),"")</f>
        <v>م</v>
      </c>
      <c r="AF785" s="280" t="s">
        <v>2044</v>
      </c>
      <c r="AG785" s="280" t="s">
        <v>261</v>
      </c>
      <c r="AH785" s="280" t="s">
        <v>5190</v>
      </c>
      <c r="AI785" s="280" t="s">
        <v>240</v>
      </c>
      <c r="AJ785" s="279">
        <v>707123</v>
      </c>
      <c r="AP785" s="223"/>
      <c r="AQ785" s="224"/>
      <c r="AR785" s="224"/>
      <c r="AS785" s="224"/>
      <c r="AT785" s="224"/>
      <c r="AU785" s="227"/>
      <c r="AV785" s="224"/>
      <c r="AW785" s="224"/>
      <c r="AX785" s="224"/>
      <c r="AY785" s="224"/>
      <c r="AZ785" s="227"/>
      <c r="BA785" s="224"/>
      <c r="BB785" s="224"/>
      <c r="BC785" s="224"/>
      <c r="BD785" s="224"/>
      <c r="BE785" s="224"/>
      <c r="BF785" s="227"/>
      <c r="BG785" s="224"/>
      <c r="BH785" s="224"/>
      <c r="BI785" s="224"/>
      <c r="BJ785" s="224"/>
      <c r="BK785" s="224"/>
      <c r="BL785" s="224"/>
      <c r="BM785" s="224"/>
      <c r="BN785" s="224"/>
      <c r="BO785" s="224"/>
      <c r="BP785" s="224"/>
      <c r="BQ785" s="224"/>
      <c r="BR785" s="224"/>
      <c r="BS785" s="228"/>
      <c r="BT785" s="224"/>
      <c r="BU785" s="229"/>
      <c r="BV785" s="223"/>
      <c r="BW785" s="224"/>
      <c r="BX785" s="224"/>
      <c r="BY785" s="224"/>
      <c r="BZ785"/>
      <c r="CA785" s="229"/>
      <c r="CB785"/>
      <c r="CC785"/>
      <c r="CD785"/>
    </row>
    <row r="786" spans="1:82" ht="45" x14ac:dyDescent="0.25">
      <c r="A786" s="279">
        <v>707124</v>
      </c>
      <c r="B786" s="280" t="s">
        <v>659</v>
      </c>
      <c r="C786" s="280" t="s">
        <v>438</v>
      </c>
      <c r="D786" s="280" t="s">
        <v>1691</v>
      </c>
      <c r="E786" s="280" t="s">
        <v>183</v>
      </c>
      <c r="F786" s="281">
        <v>27760</v>
      </c>
      <c r="G786" s="280" t="s">
        <v>213</v>
      </c>
      <c r="H786" s="280" t="s">
        <v>1290</v>
      </c>
      <c r="I786" s="280" t="s">
        <v>261</v>
      </c>
      <c r="J786" s="280" t="s">
        <v>214</v>
      </c>
      <c r="K786" s="279">
        <v>1994</v>
      </c>
      <c r="L786" s="280" t="s">
        <v>213</v>
      </c>
      <c r="M786" s="280" t="s">
        <v>240</v>
      </c>
      <c r="N786" s="280" t="s">
        <v>240</v>
      </c>
      <c r="O786" s="280"/>
      <c r="P786" s="280"/>
      <c r="Q786" s="282">
        <v>0</v>
      </c>
      <c r="R786" s="282"/>
      <c r="S786" s="280" t="s">
        <v>4200</v>
      </c>
      <c r="T786" s="280" t="s">
        <v>4201</v>
      </c>
      <c r="U786" s="280" t="s">
        <v>4202</v>
      </c>
      <c r="V786" s="280" t="s">
        <v>2531</v>
      </c>
      <c r="W786" s="280" t="s">
        <v>240</v>
      </c>
      <c r="X786" s="280" t="s">
        <v>240</v>
      </c>
      <c r="Y786" s="280" t="s">
        <v>240</v>
      </c>
      <c r="Z786" s="280" t="s">
        <v>240</v>
      </c>
      <c r="AA786" s="280" t="s">
        <v>240</v>
      </c>
      <c r="AB786" s="280" t="s">
        <v>240</v>
      </c>
      <c r="AC786" s="280" t="s">
        <v>240</v>
      </c>
      <c r="AD786" s="280" t="s">
        <v>240</v>
      </c>
      <c r="AE786" s="280"/>
      <c r="AF786" s="280" t="s">
        <v>240</v>
      </c>
      <c r="AG786" s="280" t="s">
        <v>467</v>
      </c>
      <c r="AH786" s="280" t="s">
        <v>240</v>
      </c>
      <c r="AI786" s="280" t="s">
        <v>5197</v>
      </c>
      <c r="AJ786" s="279">
        <v>707124</v>
      </c>
      <c r="AP786" s="223"/>
      <c r="AQ786" s="224"/>
      <c r="AR786" s="224"/>
      <c r="AS786" s="224"/>
      <c r="AT786" s="224"/>
      <c r="AU786" s="232"/>
      <c r="AV786" s="224"/>
      <c r="AW786" s="224"/>
      <c r="AX786" s="224"/>
      <c r="AY786" s="224"/>
      <c r="AZ786" s="232"/>
      <c r="BA786" s="224"/>
      <c r="BB786" s="224"/>
      <c r="BC786" s="224"/>
      <c r="BD786" s="224"/>
      <c r="BE786" s="224"/>
      <c r="BF786" s="227"/>
      <c r="BG786" s="224"/>
      <c r="BH786" s="224"/>
      <c r="BI786" s="224"/>
      <c r="BJ786" s="224"/>
      <c r="BK786" s="224"/>
      <c r="BL786" s="224"/>
      <c r="BM786" s="224"/>
      <c r="BN786" s="224"/>
      <c r="BO786" s="224"/>
      <c r="BP786" s="224"/>
      <c r="BQ786" s="224"/>
      <c r="BR786" s="224"/>
      <c r="BS786" s="228"/>
      <c r="BT786" s="224"/>
      <c r="BU786" s="229"/>
      <c r="BV786" s="223"/>
      <c r="BW786" s="224"/>
      <c r="BX786" s="224"/>
      <c r="BY786" s="224"/>
      <c r="BZ786"/>
      <c r="CA786" s="229"/>
      <c r="CB786"/>
      <c r="CC786"/>
      <c r="CD786"/>
    </row>
    <row r="787" spans="1:82" ht="30" x14ac:dyDescent="0.25">
      <c r="A787" s="279">
        <v>707125</v>
      </c>
      <c r="B787" s="280" t="s">
        <v>1277</v>
      </c>
      <c r="C787" s="280" t="s">
        <v>744</v>
      </c>
      <c r="D787" s="280" t="s">
        <v>1871</v>
      </c>
      <c r="E787" s="280" t="s">
        <v>184</v>
      </c>
      <c r="F787" s="289">
        <v>30787</v>
      </c>
      <c r="G787" s="280" t="s">
        <v>213</v>
      </c>
      <c r="H787" s="280" t="s">
        <v>1290</v>
      </c>
      <c r="I787" s="280" t="s">
        <v>261</v>
      </c>
      <c r="J787" s="280" t="s">
        <v>216</v>
      </c>
      <c r="K787" s="290">
        <v>2003</v>
      </c>
      <c r="L787" s="280" t="s">
        <v>215</v>
      </c>
      <c r="M787" s="280" t="s">
        <v>240</v>
      </c>
      <c r="N787" s="280" t="s">
        <v>240</v>
      </c>
      <c r="O787" s="280" t="str">
        <f>IFERROR(VLOOKUP(A787,'[1]معالجة التسجيل'!A$2:CW$514,101,0),"")</f>
        <v/>
      </c>
      <c r="P787" s="280"/>
      <c r="Q787" s="282">
        <v>0</v>
      </c>
      <c r="R787" s="282"/>
      <c r="S787" s="280" t="s">
        <v>2781</v>
      </c>
      <c r="T787" s="280" t="s">
        <v>2782</v>
      </c>
      <c r="U787" s="280" t="s">
        <v>2783</v>
      </c>
      <c r="V787" s="280" t="s">
        <v>2570</v>
      </c>
      <c r="W787" s="280" t="s">
        <v>240</v>
      </c>
      <c r="X787" s="280" t="s">
        <v>240</v>
      </c>
      <c r="Y787" s="280" t="s">
        <v>240</v>
      </c>
      <c r="Z787" s="280" t="s">
        <v>240</v>
      </c>
      <c r="AA787" s="280" t="s">
        <v>240</v>
      </c>
      <c r="AB787" s="280" t="s">
        <v>240</v>
      </c>
      <c r="AC787" s="280" t="s">
        <v>2044</v>
      </c>
      <c r="AD787" s="280" t="s">
        <v>240</v>
      </c>
      <c r="AE787" s="280" t="str">
        <f>IFERROR(VLOOKUP(A787,ورقة4!A$1:AZ$2000,51,0),"")</f>
        <v>م</v>
      </c>
      <c r="AF787" s="280" t="s">
        <v>2044</v>
      </c>
      <c r="AG787" s="280" t="s">
        <v>261</v>
      </c>
      <c r="AH787" s="280" t="s">
        <v>5190</v>
      </c>
      <c r="AI787" s="280" t="s">
        <v>240</v>
      </c>
      <c r="AJ787" s="279">
        <v>707125</v>
      </c>
      <c r="AP787" s="223"/>
      <c r="AQ787" s="224"/>
      <c r="AR787" s="224"/>
      <c r="AS787" s="224"/>
      <c r="AT787" s="224"/>
      <c r="AU787" s="227"/>
      <c r="AV787" s="224"/>
      <c r="AW787" s="224"/>
      <c r="AX787" s="224"/>
      <c r="AY787" s="224"/>
      <c r="AZ787" s="227"/>
      <c r="BA787" s="224"/>
      <c r="BB787" s="224"/>
      <c r="BC787" s="224"/>
      <c r="BD787" s="224"/>
      <c r="BE787" s="224"/>
      <c r="BF787" s="227"/>
      <c r="BG787" s="224"/>
      <c r="BH787" s="224"/>
      <c r="BI787" s="224"/>
      <c r="BJ787" s="224"/>
      <c r="BK787" s="224"/>
      <c r="BL787" s="224"/>
      <c r="BM787" s="224"/>
      <c r="BN787" s="224"/>
      <c r="BO787" s="224"/>
      <c r="BP787" s="224"/>
      <c r="BQ787" s="224"/>
      <c r="BR787" s="224"/>
      <c r="BS787" s="228"/>
      <c r="BT787" s="224"/>
      <c r="BU787" s="229"/>
      <c r="BV787" s="223"/>
      <c r="BW787" s="224"/>
      <c r="BX787" s="224"/>
      <c r="BY787" s="224"/>
      <c r="BZ787"/>
      <c r="CA787" s="229"/>
      <c r="CB787"/>
      <c r="CC787"/>
      <c r="CD787"/>
    </row>
    <row r="788" spans="1:82" ht="30" x14ac:dyDescent="0.25">
      <c r="A788" s="279">
        <v>707126</v>
      </c>
      <c r="B788" s="280" t="s">
        <v>877</v>
      </c>
      <c r="C788" s="280" t="s">
        <v>63</v>
      </c>
      <c r="D788" s="280" t="s">
        <v>1700</v>
      </c>
      <c r="E788" s="280" t="s">
        <v>184</v>
      </c>
      <c r="F788" s="281">
        <v>28130</v>
      </c>
      <c r="G788" s="280" t="s">
        <v>1701</v>
      </c>
      <c r="H788" s="280" t="s">
        <v>1290</v>
      </c>
      <c r="I788" s="280" t="s">
        <v>261</v>
      </c>
      <c r="J788" s="280" t="s">
        <v>214</v>
      </c>
      <c r="K788" s="279">
        <v>1999</v>
      </c>
      <c r="L788" s="280" t="s">
        <v>223</v>
      </c>
      <c r="M788" s="280" t="s">
        <v>240</v>
      </c>
      <c r="N788" s="280" t="s">
        <v>240</v>
      </c>
      <c r="O788" s="280" t="str">
        <f>IFERROR(VLOOKUP(A788,'[1]معالجة التسجيل'!A$2:CW$514,101,0),"")</f>
        <v/>
      </c>
      <c r="P788" s="280"/>
      <c r="Q788" s="282">
        <v>0</v>
      </c>
      <c r="R788" s="288"/>
      <c r="S788" s="280" t="s">
        <v>3203</v>
      </c>
      <c r="T788" s="280" t="s">
        <v>3204</v>
      </c>
      <c r="U788" s="280" t="s">
        <v>3205</v>
      </c>
      <c r="V788" s="280" t="s">
        <v>2580</v>
      </c>
      <c r="W788" s="280" t="s">
        <v>240</v>
      </c>
      <c r="X788" s="280" t="s">
        <v>240</v>
      </c>
      <c r="Y788" s="280" t="s">
        <v>240</v>
      </c>
      <c r="Z788" s="280" t="s">
        <v>240</v>
      </c>
      <c r="AA788" s="280" t="s">
        <v>240</v>
      </c>
      <c r="AB788" s="280" t="s">
        <v>240</v>
      </c>
      <c r="AC788" s="280" t="s">
        <v>2044</v>
      </c>
      <c r="AD788" s="280" t="s">
        <v>240</v>
      </c>
      <c r="AE788" s="280" t="str">
        <f>IFERROR(VLOOKUP(A788,ورقة4!A$1:AZ$2000,51,0),"")</f>
        <v>م</v>
      </c>
      <c r="AF788" s="280" t="s">
        <v>2044</v>
      </c>
      <c r="AG788" s="280" t="s">
        <v>261</v>
      </c>
      <c r="AH788" s="280" t="s">
        <v>240</v>
      </c>
      <c r="AI788" s="280" t="s">
        <v>240</v>
      </c>
      <c r="AJ788" s="279">
        <v>707126</v>
      </c>
      <c r="AP788" s="223"/>
      <c r="AQ788" s="224"/>
      <c r="AR788" s="224"/>
      <c r="AS788" s="224"/>
      <c r="AT788" s="224"/>
      <c r="AU788" s="231"/>
      <c r="AV788" s="224"/>
      <c r="AW788" s="224"/>
      <c r="AX788" s="224"/>
      <c r="AY788" s="224"/>
      <c r="AZ788" s="223"/>
      <c r="BA788" s="224"/>
      <c r="BB788" s="224"/>
      <c r="BC788" s="224"/>
      <c r="BD788" s="224"/>
      <c r="BE788" s="224"/>
      <c r="BF788" s="227"/>
      <c r="BG788" s="224"/>
      <c r="BH788" s="224"/>
      <c r="BI788" s="224"/>
      <c r="BJ788" s="224"/>
      <c r="BK788" s="224"/>
      <c r="BL788" s="224"/>
      <c r="BM788" s="224"/>
      <c r="BN788" s="224"/>
      <c r="BO788" s="224"/>
      <c r="BP788" s="224"/>
      <c r="BQ788" s="224"/>
      <c r="BR788" s="224"/>
      <c r="BS788" s="228"/>
      <c r="BT788" s="224"/>
      <c r="BU788" s="229"/>
      <c r="BV788" s="223"/>
      <c r="BW788" s="224"/>
      <c r="BX788" s="224"/>
      <c r="BY788" s="224"/>
      <c r="BZ788"/>
      <c r="CA788" s="229"/>
      <c r="CB788"/>
      <c r="CC788"/>
      <c r="CD788"/>
    </row>
    <row r="789" spans="1:82" ht="30" x14ac:dyDescent="0.25">
      <c r="A789" s="279">
        <v>707127</v>
      </c>
      <c r="B789" s="280" t="s">
        <v>1278</v>
      </c>
      <c r="C789" s="280" t="s">
        <v>108</v>
      </c>
      <c r="D789" s="280" t="s">
        <v>1507</v>
      </c>
      <c r="E789" s="280" t="s">
        <v>183</v>
      </c>
      <c r="F789" s="289">
        <v>29847</v>
      </c>
      <c r="G789" s="280" t="s">
        <v>213</v>
      </c>
      <c r="H789" s="280" t="s">
        <v>1290</v>
      </c>
      <c r="I789" s="280" t="s">
        <v>261</v>
      </c>
      <c r="J789" s="280" t="s">
        <v>216</v>
      </c>
      <c r="K789" s="290">
        <v>2005</v>
      </c>
      <c r="L789" s="280" t="s">
        <v>213</v>
      </c>
      <c r="M789" s="280" t="s">
        <v>240</v>
      </c>
      <c r="N789" s="280" t="s">
        <v>240</v>
      </c>
      <c r="O789" s="280"/>
      <c r="P789" s="280"/>
      <c r="Q789" s="282">
        <v>0</v>
      </c>
      <c r="R789" s="290">
        <v>0</v>
      </c>
      <c r="S789" s="280" t="s">
        <v>4203</v>
      </c>
      <c r="T789" s="280" t="s">
        <v>2572</v>
      </c>
      <c r="U789" s="280" t="s">
        <v>2585</v>
      </c>
      <c r="V789" s="280" t="s">
        <v>2531</v>
      </c>
      <c r="W789" s="280" t="s">
        <v>240</v>
      </c>
      <c r="X789" s="280" t="s">
        <v>240</v>
      </c>
      <c r="Y789" s="280" t="s">
        <v>240</v>
      </c>
      <c r="Z789" s="280" t="s">
        <v>240</v>
      </c>
      <c r="AA789" s="280" t="s">
        <v>240</v>
      </c>
      <c r="AB789" s="280" t="s">
        <v>240</v>
      </c>
      <c r="AC789" s="280" t="s">
        <v>240</v>
      </c>
      <c r="AD789" s="280" t="s">
        <v>240</v>
      </c>
      <c r="AE789" s="280"/>
      <c r="AF789" s="280" t="s">
        <v>240</v>
      </c>
      <c r="AG789" s="280" t="s">
        <v>467</v>
      </c>
      <c r="AH789" s="280" t="s">
        <v>240</v>
      </c>
      <c r="AI789" s="280" t="s">
        <v>5197</v>
      </c>
      <c r="AJ789" s="279">
        <v>707127</v>
      </c>
      <c r="AP789" s="223"/>
      <c r="AQ789" s="224"/>
      <c r="AR789" s="224"/>
      <c r="AS789" s="224"/>
      <c r="AT789" s="224"/>
      <c r="AU789" s="231"/>
      <c r="AV789" s="224"/>
      <c r="AW789" s="224"/>
      <c r="AX789" s="224"/>
      <c r="AY789" s="224"/>
      <c r="AZ789" s="232"/>
      <c r="BA789" s="224"/>
      <c r="BB789" s="224"/>
      <c r="BC789" s="224"/>
      <c r="BD789" s="224"/>
      <c r="BE789" s="224"/>
      <c r="BF789" s="227"/>
      <c r="BG789" s="224"/>
      <c r="BH789" s="224"/>
      <c r="BI789" s="224"/>
      <c r="BJ789" s="224"/>
      <c r="BK789" s="224"/>
      <c r="BL789" s="224"/>
      <c r="BM789" s="224"/>
      <c r="BN789" s="224"/>
      <c r="BO789" s="224"/>
      <c r="BP789" s="224"/>
      <c r="BQ789" s="224"/>
      <c r="BR789" s="224"/>
      <c r="BS789" s="228"/>
      <c r="BT789" s="224"/>
      <c r="BU789" s="229"/>
      <c r="BV789" s="223"/>
      <c r="BW789" s="224"/>
      <c r="BX789" s="224"/>
      <c r="BY789" s="224"/>
      <c r="BZ789"/>
      <c r="CA789" s="229"/>
      <c r="CB789"/>
      <c r="CC789"/>
      <c r="CD789"/>
    </row>
    <row r="790" spans="1:82" ht="30" x14ac:dyDescent="0.25">
      <c r="A790" s="279">
        <v>707128</v>
      </c>
      <c r="B790" s="280" t="s">
        <v>1279</v>
      </c>
      <c r="C790" s="280" t="s">
        <v>113</v>
      </c>
      <c r="D790" s="280" t="s">
        <v>1836</v>
      </c>
      <c r="E790" s="280" t="s">
        <v>183</v>
      </c>
      <c r="F790" s="289">
        <v>35906</v>
      </c>
      <c r="G790" s="280" t="s">
        <v>213</v>
      </c>
      <c r="H790" s="280" t="s">
        <v>1290</v>
      </c>
      <c r="I790" s="280" t="s">
        <v>261</v>
      </c>
      <c r="J790" s="280" t="s">
        <v>214</v>
      </c>
      <c r="K790" s="290">
        <v>2016</v>
      </c>
      <c r="L790" s="280" t="s">
        <v>213</v>
      </c>
      <c r="M790" s="280" t="s">
        <v>240</v>
      </c>
      <c r="N790" s="280" t="s">
        <v>240</v>
      </c>
      <c r="O790" s="280" t="str">
        <f>IFERROR(VLOOKUP(A790,'[1]معالجة التسجيل'!A$2:CW$514,101,0),"")</f>
        <v/>
      </c>
      <c r="P790" s="280"/>
      <c r="Q790" s="282">
        <v>0</v>
      </c>
      <c r="R790" s="290">
        <v>0</v>
      </c>
      <c r="S790" s="280" t="s">
        <v>4204</v>
      </c>
      <c r="T790" s="280" t="s">
        <v>3840</v>
      </c>
      <c r="U790" s="280" t="s">
        <v>4205</v>
      </c>
      <c r="V790" s="280" t="s">
        <v>3514</v>
      </c>
      <c r="W790" s="280" t="s">
        <v>240</v>
      </c>
      <c r="X790" s="280" t="s">
        <v>240</v>
      </c>
      <c r="Y790" s="280" t="s">
        <v>240</v>
      </c>
      <c r="Z790" s="280" t="s">
        <v>240</v>
      </c>
      <c r="AA790" s="280" t="s">
        <v>240</v>
      </c>
      <c r="AB790" s="280" t="s">
        <v>240</v>
      </c>
      <c r="AC790" s="280" t="s">
        <v>240</v>
      </c>
      <c r="AD790" s="280" t="s">
        <v>240</v>
      </c>
      <c r="AE790" s="280" t="str">
        <f>IFERROR(VLOOKUP(A790,ورقة4!A$1:AZ$2000,51,0),"")</f>
        <v>م</v>
      </c>
      <c r="AF790" s="280" t="s">
        <v>240</v>
      </c>
      <c r="AG790" s="280" t="s">
        <v>467</v>
      </c>
      <c r="AH790" s="280" t="s">
        <v>240</v>
      </c>
      <c r="AI790" s="280" t="s">
        <v>5196</v>
      </c>
      <c r="AJ790" s="279">
        <v>707128</v>
      </c>
      <c r="AP790" s="223"/>
      <c r="AQ790" s="224"/>
      <c r="AR790" s="224"/>
      <c r="AS790" s="224"/>
      <c r="AT790" s="224"/>
      <c r="AU790" s="227"/>
      <c r="AV790" s="224"/>
      <c r="AW790" s="224"/>
      <c r="AX790" s="224"/>
      <c r="AY790" s="224"/>
      <c r="AZ790" s="227"/>
      <c r="BA790" s="224"/>
      <c r="BB790" s="224"/>
      <c r="BC790" s="224"/>
      <c r="BD790" s="224"/>
      <c r="BE790" s="224"/>
      <c r="BF790" s="227"/>
      <c r="BG790" s="224"/>
      <c r="BH790" s="224"/>
      <c r="BI790" s="224"/>
      <c r="BJ790" s="224"/>
      <c r="BK790" s="224"/>
      <c r="BL790" s="224"/>
      <c r="BM790" s="224"/>
      <c r="BN790" s="224"/>
      <c r="BO790" s="224"/>
      <c r="BP790" s="224"/>
      <c r="BQ790" s="224"/>
      <c r="BR790" s="224"/>
      <c r="BS790" s="228"/>
      <c r="BT790" s="224"/>
      <c r="BU790" s="229"/>
      <c r="BV790" s="223"/>
      <c r="BW790" s="224"/>
      <c r="BX790" s="224"/>
      <c r="BY790" s="224"/>
      <c r="BZ790"/>
      <c r="CA790" s="229"/>
      <c r="CB790"/>
      <c r="CC790"/>
      <c r="CD790"/>
    </row>
    <row r="791" spans="1:82" ht="45" x14ac:dyDescent="0.25">
      <c r="A791" s="279">
        <v>707129</v>
      </c>
      <c r="B791" s="280" t="s">
        <v>575</v>
      </c>
      <c r="C791" s="280" t="s">
        <v>136</v>
      </c>
      <c r="D791" s="280" t="s">
        <v>1457</v>
      </c>
      <c r="E791" s="280" t="s">
        <v>184</v>
      </c>
      <c r="F791" s="281">
        <v>35266</v>
      </c>
      <c r="G791" s="280" t="s">
        <v>213</v>
      </c>
      <c r="H791" s="280" t="s">
        <v>1290</v>
      </c>
      <c r="I791" s="280" t="s">
        <v>261</v>
      </c>
      <c r="J791" s="280" t="s">
        <v>216</v>
      </c>
      <c r="K791" s="279">
        <v>2015</v>
      </c>
      <c r="L791" s="280" t="s">
        <v>213</v>
      </c>
      <c r="M791" s="280" t="s">
        <v>240</v>
      </c>
      <c r="N791" s="280" t="s">
        <v>240</v>
      </c>
      <c r="O791" s="280" t="str">
        <f>IFERROR(VLOOKUP(A791,'[1]معالجة التسجيل'!A$2:CW$514,101,0),"")</f>
        <v/>
      </c>
      <c r="P791" s="280"/>
      <c r="Q791" s="282">
        <v>0</v>
      </c>
      <c r="R791" s="282"/>
      <c r="S791" s="280" t="s">
        <v>2647</v>
      </c>
      <c r="T791" s="280" t="s">
        <v>2648</v>
      </c>
      <c r="U791" s="280" t="s">
        <v>2649</v>
      </c>
      <c r="V791" s="280" t="s">
        <v>2570</v>
      </c>
      <c r="W791" s="280" t="s">
        <v>240</v>
      </c>
      <c r="X791" s="280" t="s">
        <v>240</v>
      </c>
      <c r="Y791" s="280" t="s">
        <v>240</v>
      </c>
      <c r="Z791" s="280" t="s">
        <v>240</v>
      </c>
      <c r="AA791" s="280" t="s">
        <v>240</v>
      </c>
      <c r="AB791" s="280" t="s">
        <v>2044</v>
      </c>
      <c r="AC791" s="280" t="s">
        <v>2044</v>
      </c>
      <c r="AD791" s="280" t="s">
        <v>240</v>
      </c>
      <c r="AE791" s="280" t="str">
        <f>IFERROR(VLOOKUP(A791,ورقة4!A$1:AZ$2000,51,0),"")</f>
        <v>م</v>
      </c>
      <c r="AF791" s="280" t="s">
        <v>2044</v>
      </c>
      <c r="AG791" s="280" t="s">
        <v>261</v>
      </c>
      <c r="AH791" s="280" t="s">
        <v>5190</v>
      </c>
      <c r="AI791" s="280" t="s">
        <v>240</v>
      </c>
      <c r="AJ791" s="279">
        <v>707129</v>
      </c>
      <c r="AP791" s="223"/>
      <c r="AQ791" s="224"/>
      <c r="AR791" s="224"/>
      <c r="AS791" s="224"/>
      <c r="AT791" s="224"/>
      <c r="AU791" s="231"/>
      <c r="AV791" s="224"/>
      <c r="AW791" s="224"/>
      <c r="AX791" s="224"/>
      <c r="AY791" s="224"/>
      <c r="AZ791" s="223"/>
      <c r="BA791" s="224"/>
      <c r="BB791" s="219"/>
      <c r="BC791" s="219"/>
      <c r="BD791" s="224"/>
      <c r="BE791" s="224"/>
      <c r="BF791" s="227"/>
      <c r="BG791" s="232"/>
      <c r="BH791" s="224"/>
      <c r="BI791" s="224"/>
      <c r="BJ791" s="224"/>
      <c r="BK791" s="224"/>
      <c r="BL791" s="223"/>
      <c r="BM791" s="224"/>
      <c r="BN791" s="223"/>
      <c r="BO791" s="224"/>
      <c r="BP791" s="224"/>
      <c r="BQ791" s="224"/>
      <c r="BR791" s="224"/>
      <c r="BS791" s="224"/>
      <c r="BT791" s="219"/>
      <c r="BU791" s="229"/>
      <c r="BV791" s="219"/>
      <c r="BW791" s="219"/>
      <c r="BX791" s="224"/>
      <c r="BY791" s="224"/>
      <c r="BZ791" s="230"/>
      <c r="CA791" s="229"/>
      <c r="CB791" s="230"/>
      <c r="CC791" s="230"/>
      <c r="CD791" s="230"/>
    </row>
    <row r="792" spans="1:82" ht="45" x14ac:dyDescent="0.25">
      <c r="A792" s="279">
        <v>707130</v>
      </c>
      <c r="B792" s="280" t="s">
        <v>836</v>
      </c>
      <c r="C792" s="280" t="s">
        <v>161</v>
      </c>
      <c r="D792" s="280" t="s">
        <v>1828</v>
      </c>
      <c r="E792" s="280" t="s">
        <v>183</v>
      </c>
      <c r="F792" s="289">
        <v>35452</v>
      </c>
      <c r="G792" s="280" t="s">
        <v>215</v>
      </c>
      <c r="H792" s="280" t="s">
        <v>1290</v>
      </c>
      <c r="I792" s="280" t="s">
        <v>262</v>
      </c>
      <c r="J792" s="280" t="s">
        <v>216</v>
      </c>
      <c r="K792" s="290">
        <v>2015</v>
      </c>
      <c r="L792" s="280" t="s">
        <v>213</v>
      </c>
      <c r="M792" s="280" t="s">
        <v>240</v>
      </c>
      <c r="N792" s="280" t="s">
        <v>240</v>
      </c>
      <c r="O792" s="280"/>
      <c r="P792" s="280"/>
      <c r="Q792" s="282">
        <v>0</v>
      </c>
      <c r="R792" s="290">
        <v>0</v>
      </c>
      <c r="S792" s="280" t="s">
        <v>4206</v>
      </c>
      <c r="T792" s="280" t="s">
        <v>4207</v>
      </c>
      <c r="U792" s="280" t="s">
        <v>4208</v>
      </c>
      <c r="V792" s="280" t="s">
        <v>4209</v>
      </c>
      <c r="W792" s="280" t="s">
        <v>240</v>
      </c>
      <c r="X792" s="280" t="s">
        <v>240</v>
      </c>
      <c r="Y792" s="280" t="s">
        <v>240</v>
      </c>
      <c r="Z792" s="280" t="s">
        <v>240</v>
      </c>
      <c r="AA792" s="280" t="s">
        <v>240</v>
      </c>
      <c r="AB792" s="280" t="s">
        <v>240</v>
      </c>
      <c r="AC792" s="280" t="s">
        <v>240</v>
      </c>
      <c r="AD792" s="280" t="s">
        <v>240</v>
      </c>
      <c r="AE792" s="280"/>
      <c r="AF792" s="280" t="s">
        <v>240</v>
      </c>
      <c r="AG792" s="280" t="s">
        <v>262</v>
      </c>
      <c r="AH792" s="280" t="s">
        <v>240</v>
      </c>
      <c r="AI792" s="280" t="s">
        <v>240</v>
      </c>
      <c r="AJ792" s="279">
        <v>707130</v>
      </c>
      <c r="AP792" s="223"/>
      <c r="AQ792" s="224"/>
      <c r="AR792" s="224"/>
      <c r="AS792" s="224"/>
      <c r="AT792" s="224"/>
      <c r="AU792" s="231"/>
      <c r="AV792" s="224"/>
      <c r="AW792" s="224"/>
      <c r="AX792" s="224"/>
      <c r="AY792" s="224"/>
      <c r="AZ792" s="223"/>
      <c r="BA792" s="224"/>
      <c r="BB792" s="224"/>
      <c r="BC792" s="224"/>
      <c r="BD792" s="224"/>
      <c r="BE792" s="224"/>
      <c r="BF792" s="227"/>
      <c r="BG792" s="224"/>
      <c r="BH792" s="224"/>
      <c r="BI792" s="224"/>
      <c r="BJ792" s="224"/>
      <c r="BK792" s="224"/>
      <c r="BL792" s="224"/>
      <c r="BM792" s="224"/>
      <c r="BN792" s="224"/>
      <c r="BO792" s="224"/>
      <c r="BP792" s="224"/>
      <c r="BQ792" s="224"/>
      <c r="BR792" s="224"/>
      <c r="BS792" s="228"/>
      <c r="BT792" s="224"/>
      <c r="BU792" s="229"/>
      <c r="BV792" s="223"/>
      <c r="BW792" s="224"/>
      <c r="BX792" s="224"/>
      <c r="BY792" s="224"/>
      <c r="BZ792"/>
      <c r="CA792" s="229"/>
      <c r="CB792"/>
      <c r="CC792"/>
      <c r="CD792"/>
    </row>
    <row r="793" spans="1:82" ht="15" x14ac:dyDescent="0.25">
      <c r="A793" s="279">
        <v>707131</v>
      </c>
      <c r="B793" s="280" t="s">
        <v>706</v>
      </c>
      <c r="C793" s="280" t="s">
        <v>165</v>
      </c>
      <c r="D793" s="280" t="s">
        <v>240</v>
      </c>
      <c r="E793" s="280" t="s">
        <v>240</v>
      </c>
      <c r="F793" s="282"/>
      <c r="G793" s="280" t="s">
        <v>240</v>
      </c>
      <c r="H793" s="280" t="s">
        <v>240</v>
      </c>
      <c r="I793" s="280" t="s">
        <v>261</v>
      </c>
      <c r="J793" s="280" t="s">
        <v>240</v>
      </c>
      <c r="K793" s="282"/>
      <c r="L793" s="280" t="s">
        <v>240</v>
      </c>
      <c r="M793" s="280" t="s">
        <v>240</v>
      </c>
      <c r="N793" s="280" t="s">
        <v>240</v>
      </c>
      <c r="O793" s="280" t="str">
        <f>IFERROR(VLOOKUP(A793,'[1]معالجة التسجيل'!A$2:CW$514,101,0),"")</f>
        <v/>
      </c>
      <c r="P793" s="280"/>
      <c r="Q793" s="282">
        <v>0</v>
      </c>
      <c r="R793" s="282"/>
      <c r="S793" s="280" t="s">
        <v>240</v>
      </c>
      <c r="T793" s="280" t="s">
        <v>240</v>
      </c>
      <c r="U793" s="280" t="s">
        <v>240</v>
      </c>
      <c r="V793" s="280" t="s">
        <v>240</v>
      </c>
      <c r="W793" s="280" t="s">
        <v>240</v>
      </c>
      <c r="X793" s="280" t="s">
        <v>240</v>
      </c>
      <c r="Y793" s="280" t="s">
        <v>240</v>
      </c>
      <c r="Z793" s="280" t="s">
        <v>240</v>
      </c>
      <c r="AA793" s="280" t="s">
        <v>2044</v>
      </c>
      <c r="AB793" s="280" t="s">
        <v>2044</v>
      </c>
      <c r="AC793" s="280" t="s">
        <v>2044</v>
      </c>
      <c r="AD793" s="280" t="s">
        <v>240</v>
      </c>
      <c r="AE793" s="280" t="str">
        <f>IFERROR(VLOOKUP(A793,ورقة4!A$1:AZ$2000,51,0),"")</f>
        <v>م</v>
      </c>
      <c r="AF793" s="280" t="s">
        <v>2044</v>
      </c>
      <c r="AG793" s="280" t="s">
        <v>261</v>
      </c>
      <c r="AH793" s="280" t="s">
        <v>5190</v>
      </c>
      <c r="AI793" s="280" t="s">
        <v>240</v>
      </c>
      <c r="AJ793" s="279">
        <v>707131</v>
      </c>
      <c r="AP793" s="223"/>
      <c r="AQ793" s="224"/>
      <c r="AR793" s="224"/>
      <c r="AS793" s="224"/>
      <c r="AT793" s="224"/>
      <c r="AU793" s="232"/>
      <c r="AV793" s="224"/>
      <c r="AW793" s="224"/>
      <c r="AX793" s="224"/>
      <c r="AY793" s="224"/>
      <c r="AZ793" s="232"/>
      <c r="BA793" s="224"/>
      <c r="BB793" s="224"/>
      <c r="BC793" s="224"/>
      <c r="BD793" s="224"/>
      <c r="BE793" s="224"/>
      <c r="BF793" s="227"/>
      <c r="BG793" s="224"/>
      <c r="BH793" s="224"/>
      <c r="BI793" s="224"/>
      <c r="BJ793" s="224"/>
      <c r="BK793" s="224"/>
      <c r="BL793" s="224"/>
      <c r="BM793" s="224"/>
      <c r="BN793" s="224"/>
      <c r="BO793" s="224"/>
      <c r="BP793" s="224"/>
      <c r="BQ793" s="224"/>
      <c r="BR793" s="224"/>
      <c r="BS793" s="228"/>
      <c r="BT793" s="224"/>
      <c r="BU793" s="229"/>
      <c r="BV793" s="223"/>
      <c r="BW793" s="224"/>
      <c r="BX793" s="224"/>
      <c r="BY793" s="224"/>
      <c r="BZ793"/>
      <c r="CA793" s="229"/>
      <c r="CB793"/>
      <c r="CC793"/>
      <c r="CD793"/>
    </row>
    <row r="794" spans="1:82" ht="30" x14ac:dyDescent="0.25">
      <c r="A794" s="279">
        <v>707132</v>
      </c>
      <c r="B794" s="280" t="s">
        <v>1280</v>
      </c>
      <c r="C794" s="280" t="s">
        <v>100</v>
      </c>
      <c r="D794" s="280" t="s">
        <v>1702</v>
      </c>
      <c r="E794" s="280" t="s">
        <v>183</v>
      </c>
      <c r="F794" s="281">
        <v>29758</v>
      </c>
      <c r="G794" s="280" t="s">
        <v>213</v>
      </c>
      <c r="H794" s="280" t="s">
        <v>1290</v>
      </c>
      <c r="I794" s="280" t="s">
        <v>261</v>
      </c>
      <c r="J794" s="280" t="s">
        <v>216</v>
      </c>
      <c r="K794" s="279">
        <v>2002</v>
      </c>
      <c r="L794" s="280" t="s">
        <v>224</v>
      </c>
      <c r="M794" s="280" t="s">
        <v>240</v>
      </c>
      <c r="N794" s="280" t="s">
        <v>240</v>
      </c>
      <c r="O794" s="280" t="str">
        <f>IFERROR(VLOOKUP(A794,'[1]معالجة التسجيل'!A$2:CW$514,101,0),"")</f>
        <v/>
      </c>
      <c r="P794" s="280"/>
      <c r="Q794" s="282">
        <v>0</v>
      </c>
      <c r="R794" s="282"/>
      <c r="S794" s="280" t="s">
        <v>2602</v>
      </c>
      <c r="T794" s="280" t="s">
        <v>2603</v>
      </c>
      <c r="U794" s="280" t="s">
        <v>2604</v>
      </c>
      <c r="V794" s="280" t="s">
        <v>2605</v>
      </c>
      <c r="W794" s="280" t="s">
        <v>240</v>
      </c>
      <c r="X794" s="280" t="s">
        <v>240</v>
      </c>
      <c r="Y794" s="280" t="s">
        <v>240</v>
      </c>
      <c r="Z794" s="280" t="s">
        <v>240</v>
      </c>
      <c r="AA794" s="280" t="s">
        <v>240</v>
      </c>
      <c r="AB794" s="280" t="s">
        <v>2044</v>
      </c>
      <c r="AC794" s="280" t="s">
        <v>2044</v>
      </c>
      <c r="AD794" s="280" t="s">
        <v>240</v>
      </c>
      <c r="AE794" s="280" t="str">
        <f>IFERROR(VLOOKUP(A794,ورقة4!A$1:AZ$2000,51,0),"")</f>
        <v>م</v>
      </c>
      <c r="AF794" s="280" t="s">
        <v>2044</v>
      </c>
      <c r="AG794" s="280" t="s">
        <v>261</v>
      </c>
      <c r="AH794" s="280" t="s">
        <v>5190</v>
      </c>
      <c r="AI794" s="280" t="s">
        <v>240</v>
      </c>
      <c r="AJ794" s="279">
        <v>707132</v>
      </c>
      <c r="AP794" s="223"/>
      <c r="AQ794" s="224"/>
      <c r="AR794" s="224"/>
      <c r="AS794" s="224"/>
      <c r="AT794" s="224"/>
      <c r="AU794" s="225"/>
      <c r="AV794" s="224"/>
      <c r="AW794" s="224"/>
      <c r="AX794" s="224"/>
      <c r="AY794" s="224"/>
      <c r="AZ794" s="226"/>
      <c r="BA794" s="224"/>
      <c r="BB794" s="219"/>
      <c r="BC794" s="219"/>
      <c r="BD794" s="224"/>
      <c r="BE794" s="224"/>
      <c r="BF794" s="227"/>
      <c r="BG794" s="223"/>
      <c r="BH794" s="224"/>
      <c r="BI794" s="224"/>
      <c r="BJ794" s="224"/>
      <c r="BK794" s="224"/>
      <c r="BL794" s="223"/>
      <c r="BM794" s="224"/>
      <c r="BN794" s="223"/>
      <c r="BO794" s="223"/>
      <c r="BP794" s="223"/>
      <c r="BQ794" s="223"/>
      <c r="BR794" s="223"/>
      <c r="BS794" s="224"/>
      <c r="BT794" s="219"/>
      <c r="BU794" s="229"/>
      <c r="BV794" s="219"/>
      <c r="BW794" s="219"/>
      <c r="BX794" s="224"/>
      <c r="BY794" s="224"/>
      <c r="BZ794" s="230"/>
      <c r="CA794" s="229"/>
      <c r="CB794" s="230"/>
      <c r="CC794" s="230"/>
      <c r="CD794" s="230"/>
    </row>
    <row r="795" spans="1:82" ht="15" x14ac:dyDescent="0.25">
      <c r="A795" s="279">
        <v>707133</v>
      </c>
      <c r="B795" s="280" t="s">
        <v>2113</v>
      </c>
      <c r="C795" s="280" t="s">
        <v>67</v>
      </c>
      <c r="D795" s="280" t="s">
        <v>240</v>
      </c>
      <c r="E795" s="280" t="s">
        <v>240</v>
      </c>
      <c r="F795" s="282"/>
      <c r="G795" s="280" t="s">
        <v>240</v>
      </c>
      <c r="H795" s="280" t="s">
        <v>240</v>
      </c>
      <c r="I795" s="280" t="s">
        <v>261</v>
      </c>
      <c r="J795" s="280" t="s">
        <v>240</v>
      </c>
      <c r="K795" s="282"/>
      <c r="L795" s="280" t="s">
        <v>240</v>
      </c>
      <c r="M795" s="280" t="s">
        <v>240</v>
      </c>
      <c r="N795" s="280" t="s">
        <v>240</v>
      </c>
      <c r="O795" s="280" t="str">
        <f>IFERROR(VLOOKUP(A795,'[1]معالجة التسجيل'!A$2:CW$514,101,0),"")</f>
        <v/>
      </c>
      <c r="P795" s="280"/>
      <c r="Q795" s="282">
        <v>0</v>
      </c>
      <c r="R795" s="282"/>
      <c r="S795" s="280" t="s">
        <v>240</v>
      </c>
      <c r="T795" s="280" t="s">
        <v>240</v>
      </c>
      <c r="U795" s="280" t="s">
        <v>240</v>
      </c>
      <c r="V795" s="280" t="s">
        <v>240</v>
      </c>
      <c r="W795" s="280" t="s">
        <v>240</v>
      </c>
      <c r="X795" s="280" t="s">
        <v>240</v>
      </c>
      <c r="Y795" s="280" t="s">
        <v>240</v>
      </c>
      <c r="Z795" s="280" t="s">
        <v>240</v>
      </c>
      <c r="AA795" s="280" t="s">
        <v>240</v>
      </c>
      <c r="AB795" s="280" t="s">
        <v>2044</v>
      </c>
      <c r="AC795" s="280" t="s">
        <v>2044</v>
      </c>
      <c r="AD795" s="280" t="s">
        <v>240</v>
      </c>
      <c r="AE795" s="280" t="str">
        <f>IFERROR(VLOOKUP(A795,ورقة4!A$1:AZ$2000,51,0),"")</f>
        <v>م</v>
      </c>
      <c r="AF795" s="280" t="s">
        <v>2044</v>
      </c>
      <c r="AG795" s="280" t="s">
        <v>261</v>
      </c>
      <c r="AH795" s="280" t="s">
        <v>240</v>
      </c>
      <c r="AI795" s="280" t="s">
        <v>240</v>
      </c>
      <c r="AJ795" s="279">
        <v>707133</v>
      </c>
      <c r="AP795" s="223"/>
      <c r="AQ795" s="224"/>
      <c r="AR795" s="224"/>
      <c r="AS795" s="224"/>
      <c r="AT795" s="224"/>
      <c r="AU795" s="232"/>
      <c r="AV795" s="224"/>
      <c r="AW795" s="224"/>
      <c r="AX795" s="224"/>
      <c r="AY795" s="224"/>
      <c r="AZ795" s="232"/>
      <c r="BA795" s="224"/>
      <c r="BB795" s="224"/>
      <c r="BC795" s="224"/>
      <c r="BD795" s="224"/>
      <c r="BE795" s="224"/>
      <c r="BF795" s="227"/>
      <c r="BG795" s="224"/>
      <c r="BH795" s="224"/>
      <c r="BI795" s="224"/>
      <c r="BJ795" s="224"/>
      <c r="BK795" s="224"/>
      <c r="BL795" s="224"/>
      <c r="BM795" s="224"/>
      <c r="BN795" s="224"/>
      <c r="BO795" s="224"/>
      <c r="BP795" s="224"/>
      <c r="BQ795" s="224"/>
      <c r="BR795" s="224"/>
      <c r="BS795" s="228"/>
      <c r="BT795" s="224"/>
      <c r="BU795" s="229"/>
      <c r="BV795" s="223"/>
      <c r="BW795" s="224"/>
      <c r="BX795" s="224"/>
      <c r="BY795" s="224"/>
      <c r="BZ795"/>
      <c r="CA795" s="229"/>
      <c r="CB795"/>
      <c r="CC795"/>
      <c r="CD795"/>
    </row>
    <row r="796" spans="1:82" ht="30" x14ac:dyDescent="0.25">
      <c r="A796" s="279">
        <v>707134</v>
      </c>
      <c r="B796" s="280" t="s">
        <v>837</v>
      </c>
      <c r="C796" s="280" t="s">
        <v>838</v>
      </c>
      <c r="D796" s="280" t="s">
        <v>1703</v>
      </c>
      <c r="E796" s="280" t="s">
        <v>183</v>
      </c>
      <c r="F796" s="281">
        <v>29040</v>
      </c>
      <c r="G796" s="280" t="s">
        <v>1326</v>
      </c>
      <c r="H796" s="280" t="s">
        <v>1318</v>
      </c>
      <c r="I796" s="280" t="s">
        <v>261</v>
      </c>
      <c r="J796" s="280" t="s">
        <v>214</v>
      </c>
      <c r="K796" s="279">
        <v>1998</v>
      </c>
      <c r="L796" s="280" t="s">
        <v>213</v>
      </c>
      <c r="M796" s="280" t="s">
        <v>240</v>
      </c>
      <c r="N796" s="280" t="s">
        <v>240</v>
      </c>
      <c r="O796" s="280" t="str">
        <f>IFERROR(VLOOKUP(A796,'[1]معالجة التسجيل'!A$2:CW$514,101,0),"")</f>
        <v/>
      </c>
      <c r="P796" s="280"/>
      <c r="Q796" s="282">
        <v>0</v>
      </c>
      <c r="R796" s="282"/>
      <c r="S796" s="280" t="s">
        <v>2659</v>
      </c>
      <c r="T796" s="280" t="s">
        <v>2660</v>
      </c>
      <c r="U796" s="280" t="s">
        <v>2661</v>
      </c>
      <c r="V796" s="280" t="s">
        <v>2662</v>
      </c>
      <c r="W796" s="280" t="s">
        <v>240</v>
      </c>
      <c r="X796" s="280" t="s">
        <v>240</v>
      </c>
      <c r="Y796" s="280" t="s">
        <v>240</v>
      </c>
      <c r="Z796" s="280" t="s">
        <v>240</v>
      </c>
      <c r="AA796" s="280" t="s">
        <v>240</v>
      </c>
      <c r="AB796" s="280" t="s">
        <v>2044</v>
      </c>
      <c r="AC796" s="280" t="s">
        <v>2044</v>
      </c>
      <c r="AD796" s="280" t="s">
        <v>240</v>
      </c>
      <c r="AE796" s="280" t="str">
        <f>IFERROR(VLOOKUP(A796,ورقة4!A$1:AZ$2000,51,0),"")</f>
        <v>م</v>
      </c>
      <c r="AF796" s="280" t="s">
        <v>2044</v>
      </c>
      <c r="AG796" s="280" t="s">
        <v>261</v>
      </c>
      <c r="AH796" s="280" t="s">
        <v>5190</v>
      </c>
      <c r="AI796" s="280" t="s">
        <v>240</v>
      </c>
      <c r="AJ796" s="279">
        <v>707134</v>
      </c>
      <c r="AP796" s="223"/>
      <c r="AQ796" s="224"/>
      <c r="AR796" s="224"/>
      <c r="AS796" s="224"/>
      <c r="AT796" s="224"/>
      <c r="AU796" s="232"/>
      <c r="AV796" s="224"/>
      <c r="AW796" s="224"/>
      <c r="AX796" s="224"/>
      <c r="AY796" s="224"/>
      <c r="AZ796" s="232"/>
      <c r="BA796" s="224"/>
      <c r="BB796" s="224"/>
      <c r="BC796" s="224"/>
      <c r="BD796" s="224"/>
      <c r="BE796" s="224"/>
      <c r="BF796" s="227"/>
      <c r="BG796" s="224"/>
      <c r="BH796" s="224"/>
      <c r="BI796" s="224"/>
      <c r="BJ796" s="224"/>
      <c r="BK796" s="224"/>
      <c r="BL796" s="224"/>
      <c r="BM796" s="224"/>
      <c r="BN796" s="224"/>
      <c r="BO796" s="224"/>
      <c r="BP796" s="224"/>
      <c r="BQ796" s="224"/>
      <c r="BR796" s="224"/>
      <c r="BS796" s="228"/>
      <c r="BT796" s="224"/>
      <c r="BU796" s="229"/>
      <c r="BV796" s="223"/>
      <c r="BW796" s="224"/>
      <c r="BX796" s="224"/>
      <c r="BY796" s="224"/>
      <c r="BZ796"/>
      <c r="CA796" s="229"/>
      <c r="CB796"/>
      <c r="CC796"/>
      <c r="CD796"/>
    </row>
    <row r="797" spans="1:82" ht="30" x14ac:dyDescent="0.25">
      <c r="A797" s="279">
        <v>707135</v>
      </c>
      <c r="B797" s="280" t="s">
        <v>581</v>
      </c>
      <c r="C797" s="280" t="s">
        <v>363</v>
      </c>
      <c r="D797" s="280" t="s">
        <v>1738</v>
      </c>
      <c r="E797" s="280" t="s">
        <v>184</v>
      </c>
      <c r="F797" s="281">
        <v>30545</v>
      </c>
      <c r="G797" s="280" t="s">
        <v>1503</v>
      </c>
      <c r="H797" s="280" t="s">
        <v>1290</v>
      </c>
      <c r="I797" s="280" t="s">
        <v>467</v>
      </c>
      <c r="J797" s="280" t="s">
        <v>214</v>
      </c>
      <c r="K797" s="279">
        <v>2001</v>
      </c>
      <c r="L797" s="280" t="s">
        <v>215</v>
      </c>
      <c r="M797" s="280" t="s">
        <v>240</v>
      </c>
      <c r="N797" s="280" t="s">
        <v>240</v>
      </c>
      <c r="O797" s="280"/>
      <c r="P797" s="280"/>
      <c r="Q797" s="282">
        <v>0</v>
      </c>
      <c r="R797" s="288"/>
      <c r="S797" s="280" t="s">
        <v>4210</v>
      </c>
      <c r="T797" s="280" t="s">
        <v>4211</v>
      </c>
      <c r="U797" s="280" t="s">
        <v>4212</v>
      </c>
      <c r="V797" s="280" t="s">
        <v>4213</v>
      </c>
      <c r="W797" s="280" t="s">
        <v>240</v>
      </c>
      <c r="X797" s="280" t="s">
        <v>240</v>
      </c>
      <c r="Y797" s="280" t="s">
        <v>240</v>
      </c>
      <c r="Z797" s="280" t="s">
        <v>240</v>
      </c>
      <c r="AA797" s="280" t="s">
        <v>240</v>
      </c>
      <c r="AB797" s="280" t="s">
        <v>240</v>
      </c>
      <c r="AC797" s="280" t="s">
        <v>240</v>
      </c>
      <c r="AD797" s="280" t="s">
        <v>240</v>
      </c>
      <c r="AE797" s="280"/>
      <c r="AF797" s="280" t="s">
        <v>240</v>
      </c>
      <c r="AG797" s="280" t="s">
        <v>262</v>
      </c>
      <c r="AH797" s="280" t="s">
        <v>240</v>
      </c>
      <c r="AI797" s="280" t="s">
        <v>240</v>
      </c>
      <c r="AJ797" s="279">
        <v>707135</v>
      </c>
      <c r="AP797" s="223"/>
      <c r="AQ797" s="224"/>
      <c r="AR797" s="224"/>
      <c r="AS797" s="224"/>
      <c r="AT797" s="224"/>
      <c r="AU797" s="232"/>
      <c r="AV797" s="224"/>
      <c r="AW797" s="224"/>
      <c r="AX797" s="224"/>
      <c r="AY797" s="224"/>
      <c r="AZ797" s="232"/>
      <c r="BA797" s="224"/>
      <c r="BB797" s="224"/>
      <c r="BC797" s="224"/>
      <c r="BD797" s="224"/>
      <c r="BE797" s="224"/>
      <c r="BF797" s="227"/>
      <c r="BG797" s="224"/>
      <c r="BH797" s="224"/>
      <c r="BI797" s="224"/>
      <c r="BJ797" s="224"/>
      <c r="BK797" s="224"/>
      <c r="BL797" s="224"/>
      <c r="BM797" s="224"/>
      <c r="BN797" s="224"/>
      <c r="BO797" s="224"/>
      <c r="BP797" s="224"/>
      <c r="BQ797" s="224"/>
      <c r="BR797" s="224"/>
      <c r="BS797" s="228"/>
      <c r="BT797" s="224"/>
      <c r="BU797" s="229"/>
      <c r="BV797" s="223"/>
      <c r="BW797" s="224"/>
      <c r="BX797" s="224"/>
      <c r="BY797" s="224"/>
      <c r="BZ797"/>
      <c r="CA797" s="229"/>
      <c r="CB797"/>
      <c r="CC797"/>
      <c r="CD797"/>
    </row>
    <row r="798" spans="1:82" ht="30" x14ac:dyDescent="0.25">
      <c r="A798" s="279">
        <v>707136</v>
      </c>
      <c r="B798" s="280" t="s">
        <v>1281</v>
      </c>
      <c r="C798" s="280" t="s">
        <v>125</v>
      </c>
      <c r="D798" s="280" t="s">
        <v>1939</v>
      </c>
      <c r="E798" s="280" t="s">
        <v>240</v>
      </c>
      <c r="F798" s="288"/>
      <c r="G798" s="280" t="s">
        <v>240</v>
      </c>
      <c r="H798" s="280" t="s">
        <v>240</v>
      </c>
      <c r="I798" s="280" t="s">
        <v>261</v>
      </c>
      <c r="J798" s="280" t="s">
        <v>240</v>
      </c>
      <c r="K798" s="288"/>
      <c r="L798" s="280" t="s">
        <v>240</v>
      </c>
      <c r="M798" s="280" t="s">
        <v>240</v>
      </c>
      <c r="N798" s="280" t="s">
        <v>240</v>
      </c>
      <c r="O798" s="280" t="str">
        <f>IFERROR(VLOOKUP(A798,'[1]معالجة التسجيل'!A$2:CW$514,101,0),"")</f>
        <v/>
      </c>
      <c r="P798" s="280"/>
      <c r="Q798" s="282">
        <v>0</v>
      </c>
      <c r="R798" s="282"/>
      <c r="S798" s="280" t="s">
        <v>240</v>
      </c>
      <c r="T798" s="280" t="s">
        <v>240</v>
      </c>
      <c r="U798" s="280" t="s">
        <v>240</v>
      </c>
      <c r="V798" s="280" t="s">
        <v>240</v>
      </c>
      <c r="W798" s="280" t="s">
        <v>240</v>
      </c>
      <c r="X798" s="280" t="s">
        <v>240</v>
      </c>
      <c r="Y798" s="280" t="s">
        <v>240</v>
      </c>
      <c r="Z798" s="280" t="s">
        <v>240</v>
      </c>
      <c r="AA798" s="280" t="s">
        <v>2044</v>
      </c>
      <c r="AB798" s="280" t="s">
        <v>2044</v>
      </c>
      <c r="AC798" s="280" t="s">
        <v>2044</v>
      </c>
      <c r="AD798" s="280" t="s">
        <v>240</v>
      </c>
      <c r="AE798" s="280" t="str">
        <f>IFERROR(VLOOKUP(A798,ورقة4!A$1:AZ$2000,51,0),"")</f>
        <v>م</v>
      </c>
      <c r="AF798" s="280" t="s">
        <v>2044</v>
      </c>
      <c r="AG798" s="280" t="s">
        <v>261</v>
      </c>
      <c r="AH798" s="280" t="s">
        <v>5190</v>
      </c>
      <c r="AI798" s="280" t="s">
        <v>240</v>
      </c>
      <c r="AJ798" s="279">
        <v>707136</v>
      </c>
      <c r="AP798" s="223"/>
      <c r="AQ798" s="224"/>
      <c r="AR798" s="224"/>
      <c r="AS798" s="224"/>
      <c r="AT798" s="224"/>
      <c r="AU798" s="232"/>
      <c r="AV798" s="224"/>
      <c r="AW798" s="224"/>
      <c r="AX798" s="224"/>
      <c r="AY798" s="224"/>
      <c r="AZ798" s="232"/>
      <c r="BA798" s="224"/>
      <c r="BB798" s="224"/>
      <c r="BC798" s="224"/>
      <c r="BD798" s="224"/>
      <c r="BE798" s="224"/>
      <c r="BF798" s="227"/>
      <c r="BG798" s="224"/>
      <c r="BH798" s="224"/>
      <c r="BI798" s="224"/>
      <c r="BJ798" s="224"/>
      <c r="BK798" s="224"/>
      <c r="BL798" s="224"/>
      <c r="BM798" s="224"/>
      <c r="BN798" s="224"/>
      <c r="BO798" s="224"/>
      <c r="BP798" s="224"/>
      <c r="BQ798" s="224"/>
      <c r="BR798" s="224"/>
      <c r="BS798" s="228"/>
      <c r="BT798" s="224"/>
      <c r="BU798" s="229"/>
      <c r="BV798" s="223"/>
      <c r="BW798" s="224"/>
      <c r="BX798" s="224"/>
      <c r="BY798" s="224"/>
      <c r="BZ798"/>
      <c r="CA798" s="229"/>
      <c r="CB798"/>
      <c r="CC798"/>
      <c r="CD798"/>
    </row>
    <row r="799" spans="1:82" ht="45" x14ac:dyDescent="0.25">
      <c r="A799" s="279">
        <v>707137</v>
      </c>
      <c r="B799" s="280" t="s">
        <v>1282</v>
      </c>
      <c r="C799" s="280" t="s">
        <v>90</v>
      </c>
      <c r="D799" s="280" t="s">
        <v>1758</v>
      </c>
      <c r="E799" s="280" t="s">
        <v>184</v>
      </c>
      <c r="F799" s="281">
        <v>32592</v>
      </c>
      <c r="G799" s="280" t="s">
        <v>213</v>
      </c>
      <c r="H799" s="280" t="s">
        <v>1290</v>
      </c>
      <c r="I799" s="280" t="s">
        <v>261</v>
      </c>
      <c r="J799" s="280" t="s">
        <v>216</v>
      </c>
      <c r="K799" s="279">
        <v>2007</v>
      </c>
      <c r="L799" s="280" t="s">
        <v>215</v>
      </c>
      <c r="M799" s="280" t="s">
        <v>240</v>
      </c>
      <c r="N799" s="280" t="s">
        <v>240</v>
      </c>
      <c r="O799" s="280" t="str">
        <f>IFERROR(VLOOKUP(A799,'[1]معالجة التسجيل'!A$2:CW$514,101,0),"")</f>
        <v/>
      </c>
      <c r="P799" s="280"/>
      <c r="Q799" s="282">
        <v>0</v>
      </c>
      <c r="R799" s="290">
        <v>0</v>
      </c>
      <c r="S799" s="280" t="s">
        <v>2896</v>
      </c>
      <c r="T799" s="280" t="s">
        <v>2773</v>
      </c>
      <c r="U799" s="280" t="s">
        <v>2881</v>
      </c>
      <c r="V799" s="280" t="s">
        <v>2531</v>
      </c>
      <c r="W799" s="280" t="s">
        <v>240</v>
      </c>
      <c r="X799" s="280" t="s">
        <v>240</v>
      </c>
      <c r="Y799" s="280" t="s">
        <v>240</v>
      </c>
      <c r="Z799" s="280" t="s">
        <v>240</v>
      </c>
      <c r="AA799" s="280" t="s">
        <v>240</v>
      </c>
      <c r="AB799" s="280" t="s">
        <v>240</v>
      </c>
      <c r="AC799" s="280" t="s">
        <v>240</v>
      </c>
      <c r="AD799" s="280" t="s">
        <v>240</v>
      </c>
      <c r="AE799" s="280" t="str">
        <f>IFERROR(VLOOKUP(A799,ورقة4!A$1:AZ$2000,51,0),"")</f>
        <v>م</v>
      </c>
      <c r="AF799" s="280" t="s">
        <v>240</v>
      </c>
      <c r="AG799" s="280" t="s">
        <v>261</v>
      </c>
      <c r="AH799" s="280" t="s">
        <v>240</v>
      </c>
      <c r="AI799" s="280" t="s">
        <v>240</v>
      </c>
      <c r="AJ799" s="279">
        <v>707137</v>
      </c>
      <c r="AP799" s="223"/>
      <c r="AQ799" s="224"/>
      <c r="AR799" s="224"/>
      <c r="AS799" s="224"/>
      <c r="AT799" s="224"/>
      <c r="AU799" s="232"/>
      <c r="AV799" s="224"/>
      <c r="AW799" s="224"/>
      <c r="AX799" s="224"/>
      <c r="AY799" s="224"/>
      <c r="AZ799" s="232"/>
      <c r="BA799" s="224"/>
      <c r="BB799" s="224"/>
      <c r="BC799" s="224"/>
      <c r="BD799" s="224"/>
      <c r="BE799" s="224"/>
      <c r="BF799" s="227"/>
      <c r="BG799" s="224"/>
      <c r="BH799" s="224"/>
      <c r="BI799" s="224"/>
      <c r="BJ799" s="224"/>
      <c r="BK799" s="224"/>
      <c r="BL799" s="224"/>
      <c r="BM799" s="224"/>
      <c r="BN799" s="224"/>
      <c r="BO799" s="224"/>
      <c r="BP799" s="224"/>
      <c r="BQ799" s="224"/>
      <c r="BR799" s="224"/>
      <c r="BS799" s="228"/>
      <c r="BT799" s="224"/>
      <c r="BU799" s="229"/>
      <c r="BV799" s="223"/>
      <c r="BW799" s="224"/>
      <c r="BX799" s="224"/>
      <c r="BY799" s="224"/>
      <c r="BZ799"/>
      <c r="CA799" s="229"/>
      <c r="CB799"/>
      <c r="CC799"/>
      <c r="CD799"/>
    </row>
    <row r="800" spans="1:82" ht="15" x14ac:dyDescent="0.25">
      <c r="A800" s="279">
        <v>707140</v>
      </c>
      <c r="B800" s="280" t="s">
        <v>839</v>
      </c>
      <c r="C800" s="280" t="s">
        <v>164</v>
      </c>
      <c r="D800" s="280" t="s">
        <v>1940</v>
      </c>
      <c r="E800" s="280" t="s">
        <v>240</v>
      </c>
      <c r="F800" s="288"/>
      <c r="G800" s="280" t="s">
        <v>240</v>
      </c>
      <c r="H800" s="280" t="s">
        <v>240</v>
      </c>
      <c r="I800" s="280" t="s">
        <v>261</v>
      </c>
      <c r="J800" s="280" t="s">
        <v>240</v>
      </c>
      <c r="K800" s="288"/>
      <c r="L800" s="280" t="s">
        <v>240</v>
      </c>
      <c r="M800" s="280" t="s">
        <v>240</v>
      </c>
      <c r="N800" s="280" t="s">
        <v>240</v>
      </c>
      <c r="O800" s="280" t="str">
        <f>IFERROR(VLOOKUP(A800,'[1]معالجة التسجيل'!A$2:CW$514,101,0),"")</f>
        <v/>
      </c>
      <c r="P800" s="280"/>
      <c r="Q800" s="282">
        <v>0</v>
      </c>
      <c r="R800" s="282"/>
      <c r="S800" s="280" t="s">
        <v>240</v>
      </c>
      <c r="T800" s="280" t="s">
        <v>240</v>
      </c>
      <c r="U800" s="280" t="s">
        <v>240</v>
      </c>
      <c r="V800" s="280" t="s">
        <v>240</v>
      </c>
      <c r="W800" s="280" t="s">
        <v>240</v>
      </c>
      <c r="X800" s="280" t="s">
        <v>240</v>
      </c>
      <c r="Y800" s="280" t="s">
        <v>240</v>
      </c>
      <c r="Z800" s="280" t="s">
        <v>240</v>
      </c>
      <c r="AA800" s="280" t="s">
        <v>2044</v>
      </c>
      <c r="AB800" s="280" t="s">
        <v>2044</v>
      </c>
      <c r="AC800" s="280" t="s">
        <v>2044</v>
      </c>
      <c r="AD800" s="280" t="s">
        <v>240</v>
      </c>
      <c r="AE800" s="280" t="str">
        <f>IFERROR(VLOOKUP(A800,ورقة4!A$1:AZ$2000,51,0),"")</f>
        <v>م</v>
      </c>
      <c r="AF800" s="280" t="s">
        <v>2044</v>
      </c>
      <c r="AG800" s="280" t="s">
        <v>261</v>
      </c>
      <c r="AH800" s="280" t="s">
        <v>5190</v>
      </c>
      <c r="AI800" s="280" t="s">
        <v>240</v>
      </c>
      <c r="AJ800" s="279">
        <v>707140</v>
      </c>
      <c r="AP800" s="223"/>
      <c r="AQ800" s="224"/>
      <c r="AR800" s="224"/>
      <c r="AS800" s="224"/>
      <c r="AT800" s="224"/>
      <c r="AU800" s="231"/>
      <c r="AV800" s="224"/>
      <c r="AW800" s="224"/>
      <c r="AX800" s="224"/>
      <c r="AY800" s="224"/>
      <c r="AZ800" s="223"/>
      <c r="BA800" s="224"/>
      <c r="BB800" s="224"/>
      <c r="BC800" s="224"/>
      <c r="BD800" s="224"/>
      <c r="BE800" s="224"/>
      <c r="BF800" s="227"/>
      <c r="BG800" s="224"/>
      <c r="BH800" s="224"/>
      <c r="BI800" s="224"/>
      <c r="BJ800" s="224"/>
      <c r="BK800" s="224"/>
      <c r="BL800" s="224"/>
      <c r="BM800" s="224"/>
      <c r="BN800" s="224"/>
      <c r="BO800" s="224"/>
      <c r="BP800" s="224"/>
      <c r="BQ800" s="224"/>
      <c r="BR800" s="224"/>
      <c r="BS800" s="228"/>
      <c r="BT800" s="224"/>
      <c r="BU800" s="229"/>
      <c r="BV800" s="223"/>
      <c r="BW800" s="224"/>
      <c r="BX800" s="224"/>
      <c r="BY800" s="224"/>
      <c r="BZ800"/>
      <c r="CA800" s="229"/>
      <c r="CB800"/>
      <c r="CC800"/>
      <c r="CD800"/>
    </row>
    <row r="801" spans="1:82" ht="30" x14ac:dyDescent="0.25">
      <c r="A801" s="279">
        <v>707141</v>
      </c>
      <c r="B801" s="280" t="s">
        <v>569</v>
      </c>
      <c r="C801" s="280" t="s">
        <v>126</v>
      </c>
      <c r="D801" s="280" t="s">
        <v>1941</v>
      </c>
      <c r="E801" s="280" t="s">
        <v>240</v>
      </c>
      <c r="F801" s="288"/>
      <c r="G801" s="280" t="s">
        <v>240</v>
      </c>
      <c r="H801" s="280" t="s">
        <v>240</v>
      </c>
      <c r="I801" s="280" t="s">
        <v>261</v>
      </c>
      <c r="J801" s="280" t="s">
        <v>240</v>
      </c>
      <c r="K801" s="288"/>
      <c r="L801" s="280" t="s">
        <v>240</v>
      </c>
      <c r="M801" s="280" t="s">
        <v>240</v>
      </c>
      <c r="N801" s="280" t="s">
        <v>240</v>
      </c>
      <c r="O801" s="280" t="str">
        <f>IFERROR(VLOOKUP(A801,'[1]معالجة التسجيل'!A$2:CW$514,101,0),"")</f>
        <v/>
      </c>
      <c r="P801" s="280"/>
      <c r="Q801" s="282">
        <v>0</v>
      </c>
      <c r="R801" s="282"/>
      <c r="S801" s="280" t="s">
        <v>240</v>
      </c>
      <c r="T801" s="280" t="s">
        <v>240</v>
      </c>
      <c r="U801" s="280" t="s">
        <v>240</v>
      </c>
      <c r="V801" s="280" t="s">
        <v>240</v>
      </c>
      <c r="W801" s="280" t="s">
        <v>240</v>
      </c>
      <c r="X801" s="280" t="s">
        <v>240</v>
      </c>
      <c r="Y801" s="280" t="s">
        <v>240</v>
      </c>
      <c r="Z801" s="280" t="s">
        <v>240</v>
      </c>
      <c r="AA801" s="280" t="s">
        <v>2044</v>
      </c>
      <c r="AB801" s="280" t="s">
        <v>2044</v>
      </c>
      <c r="AC801" s="280" t="s">
        <v>2044</v>
      </c>
      <c r="AD801" s="280" t="s">
        <v>240</v>
      </c>
      <c r="AE801" s="280" t="str">
        <f>IFERROR(VLOOKUP(A801,ورقة4!A$1:AZ$2000,51,0),"")</f>
        <v>م</v>
      </c>
      <c r="AF801" s="280" t="s">
        <v>2044</v>
      </c>
      <c r="AG801" s="280" t="s">
        <v>261</v>
      </c>
      <c r="AH801" s="280" t="s">
        <v>5190</v>
      </c>
      <c r="AI801" s="280" t="s">
        <v>240</v>
      </c>
      <c r="AJ801" s="279">
        <v>707141</v>
      </c>
      <c r="AP801" s="223"/>
      <c r="AQ801" s="224"/>
      <c r="AR801" s="224"/>
      <c r="AS801" s="224"/>
      <c r="AT801" s="224"/>
      <c r="AU801" s="231"/>
      <c r="AV801" s="224"/>
      <c r="AW801" s="224"/>
      <c r="AX801" s="224"/>
      <c r="AY801" s="224"/>
      <c r="AZ801" s="223"/>
      <c r="BA801" s="224"/>
      <c r="BB801" s="224"/>
      <c r="BC801" s="224"/>
      <c r="BD801" s="224"/>
      <c r="BE801" s="224"/>
      <c r="BF801" s="227"/>
      <c r="BG801" s="224"/>
      <c r="BH801" s="224"/>
      <c r="BI801" s="224"/>
      <c r="BJ801" s="224"/>
      <c r="BK801" s="224"/>
      <c r="BL801" s="224"/>
      <c r="BM801" s="224"/>
      <c r="BN801" s="224"/>
      <c r="BO801" s="224"/>
      <c r="BP801" s="224"/>
      <c r="BQ801" s="224"/>
      <c r="BR801" s="224"/>
      <c r="BS801" s="228"/>
      <c r="BT801" s="224"/>
      <c r="BU801" s="229"/>
      <c r="BV801" s="223"/>
      <c r="BW801" s="224"/>
      <c r="BX801" s="224"/>
      <c r="BY801" s="224"/>
      <c r="BZ801"/>
      <c r="CA801" s="229"/>
      <c r="CB801"/>
      <c r="CC801"/>
      <c r="CD801"/>
    </row>
    <row r="802" spans="1:82" ht="45" x14ac:dyDescent="0.25">
      <c r="A802" s="279">
        <v>707142</v>
      </c>
      <c r="B802" s="280" t="s">
        <v>570</v>
      </c>
      <c r="C802" s="280" t="s">
        <v>97</v>
      </c>
      <c r="D802" s="280" t="s">
        <v>1425</v>
      </c>
      <c r="E802" s="280" t="s">
        <v>183</v>
      </c>
      <c r="F802" s="289">
        <v>32099</v>
      </c>
      <c r="G802" s="280" t="s">
        <v>222</v>
      </c>
      <c r="H802" s="280" t="s">
        <v>1290</v>
      </c>
      <c r="I802" s="280" t="s">
        <v>261</v>
      </c>
      <c r="J802" s="280" t="s">
        <v>216</v>
      </c>
      <c r="K802" s="290">
        <v>2014</v>
      </c>
      <c r="L802" s="280" t="s">
        <v>231</v>
      </c>
      <c r="M802" s="280" t="s">
        <v>240</v>
      </c>
      <c r="N802" s="280" t="s">
        <v>240</v>
      </c>
      <c r="O802" s="280" t="str">
        <f>IFERROR(VLOOKUP(A802,'[1]معالجة التسجيل'!A$2:CW$514,101,0),"")</f>
        <v/>
      </c>
      <c r="P802" s="280"/>
      <c r="Q802" s="282">
        <v>0</v>
      </c>
      <c r="R802" s="282"/>
      <c r="S802" s="280" t="s">
        <v>2642</v>
      </c>
      <c r="T802" s="280" t="s">
        <v>2643</v>
      </c>
      <c r="U802" s="280" t="s">
        <v>2644</v>
      </c>
      <c r="V802" s="280" t="s">
        <v>2645</v>
      </c>
      <c r="W802" s="280" t="s">
        <v>240</v>
      </c>
      <c r="X802" s="280" t="s">
        <v>240</v>
      </c>
      <c r="Y802" s="280" t="s">
        <v>240</v>
      </c>
      <c r="Z802" s="280" t="s">
        <v>240</v>
      </c>
      <c r="AA802" s="280" t="s">
        <v>240</v>
      </c>
      <c r="AB802" s="280" t="s">
        <v>2044</v>
      </c>
      <c r="AC802" s="280" t="s">
        <v>2044</v>
      </c>
      <c r="AD802" s="280" t="s">
        <v>240</v>
      </c>
      <c r="AE802" s="280" t="str">
        <f>IFERROR(VLOOKUP(A802,ورقة4!A$1:AZ$2000,51,0),"")</f>
        <v>م</v>
      </c>
      <c r="AF802" s="280" t="s">
        <v>2044</v>
      </c>
      <c r="AG802" s="280" t="s">
        <v>261</v>
      </c>
      <c r="AH802" s="280" t="s">
        <v>5190</v>
      </c>
      <c r="AI802" s="280" t="s">
        <v>240</v>
      </c>
      <c r="AJ802" s="279">
        <v>707142</v>
      </c>
      <c r="AP802" s="223"/>
      <c r="AQ802" s="224"/>
      <c r="AR802" s="224"/>
      <c r="AS802" s="224"/>
      <c r="AT802" s="224"/>
      <c r="AU802" s="232"/>
      <c r="AV802" s="224"/>
      <c r="AW802" s="224"/>
      <c r="AX802" s="224"/>
      <c r="AY802" s="224"/>
      <c r="AZ802" s="232"/>
      <c r="BA802" s="224"/>
      <c r="BB802" s="224"/>
      <c r="BC802" s="224"/>
      <c r="BD802" s="224"/>
      <c r="BE802" s="224"/>
      <c r="BF802" s="227"/>
      <c r="BG802" s="224"/>
      <c r="BH802" s="224"/>
      <c r="BI802" s="224"/>
      <c r="BJ802" s="224"/>
      <c r="BK802" s="224"/>
      <c r="BL802" s="224"/>
      <c r="BM802" s="224"/>
      <c r="BN802" s="224"/>
      <c r="BO802" s="224"/>
      <c r="BP802" s="224"/>
      <c r="BQ802" s="224"/>
      <c r="BR802" s="224"/>
      <c r="BS802" s="228"/>
      <c r="BT802" s="224"/>
      <c r="BU802" s="229"/>
      <c r="BV802" s="223"/>
      <c r="BW802" s="224"/>
      <c r="BX802" s="224"/>
      <c r="BY802" s="224"/>
      <c r="BZ802"/>
      <c r="CA802" s="229"/>
      <c r="CB802"/>
      <c r="CC802"/>
      <c r="CD802"/>
    </row>
    <row r="803" spans="1:82" ht="30" x14ac:dyDescent="0.25">
      <c r="A803" s="279">
        <v>707143</v>
      </c>
      <c r="B803" s="280" t="s">
        <v>1283</v>
      </c>
      <c r="C803" s="280" t="s">
        <v>84</v>
      </c>
      <c r="D803" s="280" t="s">
        <v>1320</v>
      </c>
      <c r="E803" s="280" t="s">
        <v>240</v>
      </c>
      <c r="F803" s="288"/>
      <c r="G803" s="280" t="s">
        <v>240</v>
      </c>
      <c r="H803" s="280" t="s">
        <v>240</v>
      </c>
      <c r="I803" s="280" t="s">
        <v>261</v>
      </c>
      <c r="J803" s="280" t="s">
        <v>240</v>
      </c>
      <c r="K803" s="288"/>
      <c r="L803" s="280" t="s">
        <v>240</v>
      </c>
      <c r="M803" s="280" t="s">
        <v>240</v>
      </c>
      <c r="N803" s="280" t="s">
        <v>240</v>
      </c>
      <c r="O803" s="280" t="str">
        <f>IFERROR(VLOOKUP(A803,'[1]معالجة التسجيل'!A$2:CW$514,101,0),"")</f>
        <v/>
      </c>
      <c r="P803" s="280"/>
      <c r="Q803" s="282">
        <v>0</v>
      </c>
      <c r="R803" s="288"/>
      <c r="S803" s="280" t="s">
        <v>240</v>
      </c>
      <c r="T803" s="280" t="s">
        <v>240</v>
      </c>
      <c r="U803" s="280" t="s">
        <v>240</v>
      </c>
      <c r="V803" s="280" t="s">
        <v>240</v>
      </c>
      <c r="W803" s="280" t="s">
        <v>240</v>
      </c>
      <c r="X803" s="280" t="s">
        <v>240</v>
      </c>
      <c r="Y803" s="280" t="s">
        <v>240</v>
      </c>
      <c r="Z803" s="280" t="s">
        <v>240</v>
      </c>
      <c r="AA803" s="280" t="s">
        <v>2044</v>
      </c>
      <c r="AB803" s="280" t="s">
        <v>2044</v>
      </c>
      <c r="AC803" s="280" t="s">
        <v>2044</v>
      </c>
      <c r="AD803" s="280" t="s">
        <v>240</v>
      </c>
      <c r="AE803" s="280" t="str">
        <f>IFERROR(VLOOKUP(A803,ورقة4!A$1:AZ$2000,51,0),"")</f>
        <v>م</v>
      </c>
      <c r="AF803" s="280" t="s">
        <v>2044</v>
      </c>
      <c r="AG803" s="280" t="s">
        <v>261</v>
      </c>
      <c r="AH803" s="280" t="s">
        <v>5190</v>
      </c>
      <c r="AI803" s="280" t="s">
        <v>240</v>
      </c>
      <c r="AJ803" s="279">
        <v>707143</v>
      </c>
      <c r="AP803" s="223"/>
      <c r="AQ803" s="224"/>
      <c r="AR803" s="224"/>
      <c r="AS803" s="224"/>
      <c r="AT803" s="224"/>
      <c r="AU803" s="232"/>
      <c r="AV803" s="224"/>
      <c r="AW803" s="224"/>
      <c r="AX803" s="224"/>
      <c r="AY803" s="224"/>
      <c r="AZ803" s="232"/>
      <c r="BA803" s="224"/>
      <c r="BB803" s="224"/>
      <c r="BC803" s="224"/>
      <c r="BD803" s="224"/>
      <c r="BE803" s="224"/>
      <c r="BF803" s="227"/>
      <c r="BG803" s="224"/>
      <c r="BH803" s="224"/>
      <c r="BI803" s="224"/>
      <c r="BJ803" s="224"/>
      <c r="BK803" s="224"/>
      <c r="BL803" s="224"/>
      <c r="BM803" s="224"/>
      <c r="BN803" s="224"/>
      <c r="BO803" s="224"/>
      <c r="BP803" s="224"/>
      <c r="BQ803" s="224"/>
      <c r="BR803" s="224"/>
      <c r="BS803" s="228"/>
      <c r="BT803" s="224"/>
      <c r="BU803" s="229"/>
      <c r="BV803" s="223"/>
      <c r="BW803" s="224"/>
      <c r="BX803" s="224"/>
      <c r="BY803" s="224"/>
      <c r="BZ803"/>
      <c r="CA803" s="229"/>
      <c r="CB803"/>
      <c r="CC803"/>
      <c r="CD803"/>
    </row>
    <row r="804" spans="1:82" ht="30" x14ac:dyDescent="0.25">
      <c r="A804" s="279">
        <v>707144</v>
      </c>
      <c r="B804" s="280" t="s">
        <v>1284</v>
      </c>
      <c r="C804" s="280" t="s">
        <v>1285</v>
      </c>
      <c r="D804" s="280" t="s">
        <v>1942</v>
      </c>
      <c r="E804" s="280" t="s">
        <v>240</v>
      </c>
      <c r="F804" s="288"/>
      <c r="G804" s="280" t="s">
        <v>240</v>
      </c>
      <c r="H804" s="280" t="s">
        <v>240</v>
      </c>
      <c r="I804" s="280" t="s">
        <v>261</v>
      </c>
      <c r="J804" s="280" t="s">
        <v>240</v>
      </c>
      <c r="K804" s="288"/>
      <c r="L804" s="280" t="s">
        <v>240</v>
      </c>
      <c r="M804" s="280" t="s">
        <v>240</v>
      </c>
      <c r="N804" s="280" t="s">
        <v>240</v>
      </c>
      <c r="O804" s="280" t="str">
        <f>IFERROR(VLOOKUP(A804,'[1]معالجة التسجيل'!A$2:CW$514,101,0),"")</f>
        <v/>
      </c>
      <c r="P804" s="280"/>
      <c r="Q804" s="282">
        <v>0</v>
      </c>
      <c r="R804" s="282"/>
      <c r="S804" s="280" t="s">
        <v>240</v>
      </c>
      <c r="T804" s="280" t="s">
        <v>240</v>
      </c>
      <c r="U804" s="280" t="s">
        <v>240</v>
      </c>
      <c r="V804" s="280" t="s">
        <v>240</v>
      </c>
      <c r="W804" s="280" t="s">
        <v>240</v>
      </c>
      <c r="X804" s="280" t="s">
        <v>240</v>
      </c>
      <c r="Y804" s="280" t="s">
        <v>240</v>
      </c>
      <c r="Z804" s="280" t="s">
        <v>240</v>
      </c>
      <c r="AA804" s="280" t="s">
        <v>2044</v>
      </c>
      <c r="AB804" s="280" t="s">
        <v>2044</v>
      </c>
      <c r="AC804" s="280" t="s">
        <v>2044</v>
      </c>
      <c r="AD804" s="280" t="s">
        <v>240</v>
      </c>
      <c r="AE804" s="280" t="str">
        <f>IFERROR(VLOOKUP(A804,ورقة4!A$1:AZ$2000,51,0),"")</f>
        <v>م</v>
      </c>
      <c r="AF804" s="280" t="s">
        <v>2044</v>
      </c>
      <c r="AG804" s="280" t="s">
        <v>261</v>
      </c>
      <c r="AH804" s="280" t="s">
        <v>5190</v>
      </c>
      <c r="AI804" s="280" t="s">
        <v>240</v>
      </c>
      <c r="AJ804" s="279">
        <v>707144</v>
      </c>
      <c r="AP804" s="223"/>
      <c r="AQ804" s="224"/>
      <c r="AR804" s="224"/>
      <c r="AS804" s="224"/>
      <c r="AT804" s="224"/>
      <c r="AU804" s="232"/>
      <c r="AV804" s="224"/>
      <c r="AW804" s="224"/>
      <c r="AX804" s="224"/>
      <c r="AY804" s="224"/>
      <c r="AZ804" s="232"/>
      <c r="BA804" s="224"/>
      <c r="BB804" s="224"/>
      <c r="BC804" s="224"/>
      <c r="BD804" s="224"/>
      <c r="BE804" s="224"/>
      <c r="BF804" s="227"/>
      <c r="BG804" s="224"/>
      <c r="BH804" s="224"/>
      <c r="BI804" s="224"/>
      <c r="BJ804" s="224"/>
      <c r="BK804" s="224"/>
      <c r="BL804" s="224"/>
      <c r="BM804" s="224"/>
      <c r="BN804" s="224"/>
      <c r="BO804" s="224"/>
      <c r="BP804" s="224"/>
      <c r="BQ804" s="224"/>
      <c r="BR804" s="224"/>
      <c r="BS804" s="228"/>
      <c r="BT804" s="224"/>
      <c r="BU804" s="229"/>
      <c r="BV804" s="223"/>
      <c r="BW804" s="224"/>
      <c r="BX804" s="224"/>
      <c r="BY804" s="224"/>
      <c r="BZ804"/>
      <c r="CA804" s="229"/>
      <c r="CB804"/>
      <c r="CC804"/>
      <c r="CD804"/>
    </row>
    <row r="805" spans="1:82" ht="30" x14ac:dyDescent="0.25">
      <c r="A805" s="279">
        <v>707145</v>
      </c>
      <c r="B805" s="280" t="s">
        <v>868</v>
      </c>
      <c r="C805" s="280" t="s">
        <v>100</v>
      </c>
      <c r="D805" s="280" t="s">
        <v>1788</v>
      </c>
      <c r="E805" s="280" t="s">
        <v>183</v>
      </c>
      <c r="F805" s="289">
        <v>33018</v>
      </c>
      <c r="G805" s="280" t="s">
        <v>1385</v>
      </c>
      <c r="H805" s="280" t="s">
        <v>1318</v>
      </c>
      <c r="I805" s="280" t="s">
        <v>261</v>
      </c>
      <c r="J805" s="280" t="s">
        <v>216</v>
      </c>
      <c r="K805" s="290">
        <v>2013</v>
      </c>
      <c r="L805" s="280" t="s">
        <v>213</v>
      </c>
      <c r="M805" s="280" t="s">
        <v>240</v>
      </c>
      <c r="N805" s="280" t="s">
        <v>240</v>
      </c>
      <c r="O805" s="280" t="str">
        <f>IFERROR(VLOOKUP(A805,'[1]معالجة التسجيل'!A$2:CW$514,101,0),"")</f>
        <v/>
      </c>
      <c r="P805" s="280"/>
      <c r="Q805" s="282">
        <v>0</v>
      </c>
      <c r="R805" s="282"/>
      <c r="S805" s="280" t="s">
        <v>3049</v>
      </c>
      <c r="T805" s="280" t="s">
        <v>2577</v>
      </c>
      <c r="U805" s="280" t="s">
        <v>2930</v>
      </c>
      <c r="V805" s="280" t="s">
        <v>2413</v>
      </c>
      <c r="W805" s="280" t="s">
        <v>240</v>
      </c>
      <c r="X805" s="280" t="s">
        <v>240</v>
      </c>
      <c r="Y805" s="280" t="s">
        <v>240</v>
      </c>
      <c r="Z805" s="280" t="s">
        <v>240</v>
      </c>
      <c r="AA805" s="280" t="s">
        <v>240</v>
      </c>
      <c r="AB805" s="280" t="s">
        <v>240</v>
      </c>
      <c r="AC805" s="280" t="s">
        <v>2044</v>
      </c>
      <c r="AD805" s="280" t="s">
        <v>240</v>
      </c>
      <c r="AE805" s="280" t="str">
        <f>IFERROR(VLOOKUP(A805,ورقة4!A$1:AZ$2000,51,0),"")</f>
        <v>م</v>
      </c>
      <c r="AF805" s="280" t="s">
        <v>2044</v>
      </c>
      <c r="AG805" s="280" t="s">
        <v>261</v>
      </c>
      <c r="AH805" s="280" t="s">
        <v>5190</v>
      </c>
      <c r="AI805" s="280" t="s">
        <v>240</v>
      </c>
      <c r="AJ805" s="279">
        <v>707145</v>
      </c>
      <c r="AP805" s="223"/>
      <c r="AQ805" s="224"/>
      <c r="AR805" s="224"/>
      <c r="AS805" s="224"/>
      <c r="AT805" s="224"/>
      <c r="AU805" s="231"/>
      <c r="AV805" s="224"/>
      <c r="AW805" s="224"/>
      <c r="AX805" s="224"/>
      <c r="AY805" s="224"/>
      <c r="AZ805" s="223"/>
      <c r="BA805" s="224"/>
      <c r="BB805" s="224"/>
      <c r="BC805" s="224"/>
      <c r="BD805" s="224"/>
      <c r="BE805" s="224"/>
      <c r="BF805" s="227"/>
      <c r="BG805" s="224"/>
      <c r="BH805" s="224"/>
      <c r="BI805" s="224"/>
      <c r="BJ805" s="224"/>
      <c r="BK805" s="224"/>
      <c r="BL805" s="224"/>
      <c r="BM805" s="224"/>
      <c r="BN805" s="224"/>
      <c r="BO805" s="224"/>
      <c r="BP805" s="224"/>
      <c r="BQ805" s="224"/>
      <c r="BR805" s="224"/>
      <c r="BS805" s="228"/>
      <c r="BT805" s="224"/>
      <c r="BU805" s="229"/>
      <c r="BV805" s="223"/>
      <c r="BW805" s="224"/>
      <c r="BX805" s="224"/>
      <c r="BY805" s="224"/>
      <c r="BZ805"/>
      <c r="CA805" s="229"/>
      <c r="CB805"/>
      <c r="CC805"/>
      <c r="CD805"/>
    </row>
    <row r="806" spans="1:82" ht="45" x14ac:dyDescent="0.25">
      <c r="A806" s="279">
        <v>707146</v>
      </c>
      <c r="B806" s="280" t="s">
        <v>840</v>
      </c>
      <c r="C806" s="280" t="s">
        <v>85</v>
      </c>
      <c r="D806" s="280" t="s">
        <v>240</v>
      </c>
      <c r="E806" s="280" t="s">
        <v>240</v>
      </c>
      <c r="F806" s="288"/>
      <c r="G806" s="280" t="s">
        <v>240</v>
      </c>
      <c r="H806" s="280" t="s">
        <v>240</v>
      </c>
      <c r="I806" s="280" t="s">
        <v>261</v>
      </c>
      <c r="J806" s="280" t="s">
        <v>240</v>
      </c>
      <c r="K806" s="288"/>
      <c r="L806" s="280" t="s">
        <v>240</v>
      </c>
      <c r="M806" s="280" t="s">
        <v>240</v>
      </c>
      <c r="N806" s="280" t="s">
        <v>240</v>
      </c>
      <c r="O806" s="280" t="str">
        <f>IFERROR(VLOOKUP(A806,'[1]معالجة التسجيل'!A$2:CW$514,101,0),"")</f>
        <v/>
      </c>
      <c r="P806" s="280"/>
      <c r="Q806" s="282">
        <v>0</v>
      </c>
      <c r="R806" s="282"/>
      <c r="S806" s="280" t="s">
        <v>240</v>
      </c>
      <c r="T806" s="280" t="s">
        <v>240</v>
      </c>
      <c r="U806" s="280" t="s">
        <v>240</v>
      </c>
      <c r="V806" s="280" t="s">
        <v>240</v>
      </c>
      <c r="W806" s="280" t="s">
        <v>240</v>
      </c>
      <c r="X806" s="280" t="s">
        <v>240</v>
      </c>
      <c r="Y806" s="280" t="s">
        <v>240</v>
      </c>
      <c r="Z806" s="280" t="s">
        <v>240</v>
      </c>
      <c r="AA806" s="280" t="s">
        <v>2044</v>
      </c>
      <c r="AB806" s="280" t="s">
        <v>2044</v>
      </c>
      <c r="AC806" s="280" t="s">
        <v>2044</v>
      </c>
      <c r="AD806" s="280" t="s">
        <v>240</v>
      </c>
      <c r="AE806" s="280" t="str">
        <f>IFERROR(VLOOKUP(A806,ورقة4!A$1:AZ$2000,51,0),"")</f>
        <v>م</v>
      </c>
      <c r="AF806" s="280" t="s">
        <v>2044</v>
      </c>
      <c r="AG806" s="280" t="s">
        <v>261</v>
      </c>
      <c r="AH806" s="280" t="s">
        <v>5190</v>
      </c>
      <c r="AI806" s="280" t="s">
        <v>240</v>
      </c>
      <c r="AJ806" s="279">
        <v>707146</v>
      </c>
      <c r="AP806" s="223"/>
      <c r="AQ806" s="224"/>
      <c r="AR806" s="224"/>
      <c r="AS806" s="224"/>
      <c r="AT806" s="224"/>
      <c r="AU806" s="231"/>
      <c r="AV806" s="224"/>
      <c r="AW806" s="224"/>
      <c r="AX806" s="224"/>
      <c r="AY806" s="224"/>
      <c r="AZ806" s="223"/>
      <c r="BA806" s="224"/>
      <c r="BB806" s="224"/>
      <c r="BC806" s="224"/>
      <c r="BD806" s="224"/>
      <c r="BE806" s="224"/>
      <c r="BF806" s="227"/>
      <c r="BG806" s="224"/>
      <c r="BH806" s="224"/>
      <c r="BI806" s="224"/>
      <c r="BJ806" s="224"/>
      <c r="BK806" s="224"/>
      <c r="BL806" s="224"/>
      <c r="BM806" s="224"/>
      <c r="BN806" s="224"/>
      <c r="BO806" s="224"/>
      <c r="BP806" s="224"/>
      <c r="BQ806" s="224"/>
      <c r="BR806" s="224"/>
      <c r="BS806" s="228"/>
      <c r="BT806" s="224"/>
      <c r="BU806" s="229"/>
      <c r="BV806" s="223"/>
      <c r="BW806" s="224"/>
      <c r="BX806" s="224"/>
      <c r="BY806" s="224"/>
      <c r="BZ806"/>
      <c r="CA806" s="229"/>
      <c r="CB806"/>
      <c r="CC806"/>
      <c r="CD806"/>
    </row>
    <row r="807" spans="1:82" ht="30" x14ac:dyDescent="0.25">
      <c r="A807" s="279">
        <v>707147</v>
      </c>
      <c r="B807" s="280" t="s">
        <v>2141</v>
      </c>
      <c r="C807" s="280" t="s">
        <v>2142</v>
      </c>
      <c r="D807" s="280" t="s">
        <v>1844</v>
      </c>
      <c r="E807" s="280" t="s">
        <v>183</v>
      </c>
      <c r="F807" s="281">
        <v>33025</v>
      </c>
      <c r="G807" s="280" t="s">
        <v>2398</v>
      </c>
      <c r="H807" s="280" t="s">
        <v>1290</v>
      </c>
      <c r="I807" s="280" t="s">
        <v>261</v>
      </c>
      <c r="J807" s="280" t="s">
        <v>216</v>
      </c>
      <c r="K807" s="279">
        <v>2014</v>
      </c>
      <c r="L807" s="280" t="s">
        <v>230</v>
      </c>
      <c r="M807" s="280" t="s">
        <v>240</v>
      </c>
      <c r="N807" s="280" t="s">
        <v>240</v>
      </c>
      <c r="O807" s="280" t="str">
        <f>IFERROR(VLOOKUP(A807,'[1]معالجة التسجيل'!A$2:CW$514,101,0),"")</f>
        <v/>
      </c>
      <c r="P807" s="280"/>
      <c r="Q807" s="282">
        <v>0</v>
      </c>
      <c r="R807" s="288"/>
      <c r="S807" s="280" t="s">
        <v>3075</v>
      </c>
      <c r="T807" s="280" t="s">
        <v>3076</v>
      </c>
      <c r="U807" s="280" t="s">
        <v>3077</v>
      </c>
      <c r="V807" s="280" t="s">
        <v>3078</v>
      </c>
      <c r="W807" s="280" t="s">
        <v>240</v>
      </c>
      <c r="X807" s="280" t="s">
        <v>240</v>
      </c>
      <c r="Y807" s="280" t="s">
        <v>240</v>
      </c>
      <c r="Z807" s="280" t="s">
        <v>240</v>
      </c>
      <c r="AA807" s="280" t="s">
        <v>240</v>
      </c>
      <c r="AB807" s="280" t="s">
        <v>240</v>
      </c>
      <c r="AC807" s="280" t="s">
        <v>2044</v>
      </c>
      <c r="AD807" s="280" t="s">
        <v>240</v>
      </c>
      <c r="AE807" s="280" t="str">
        <f>IFERROR(VLOOKUP(A807,ورقة4!A$1:AZ$2000,51,0),"")</f>
        <v>م</v>
      </c>
      <c r="AF807" s="280" t="s">
        <v>2044</v>
      </c>
      <c r="AG807" s="280" t="s">
        <v>261</v>
      </c>
      <c r="AH807" s="280" t="s">
        <v>240</v>
      </c>
      <c r="AI807" s="280" t="s">
        <v>240</v>
      </c>
      <c r="AJ807" s="279">
        <v>707147</v>
      </c>
      <c r="AP807" s="223"/>
      <c r="AQ807" s="224"/>
      <c r="AR807" s="224"/>
      <c r="AS807" s="224"/>
      <c r="AT807" s="224"/>
      <c r="AU807" s="232"/>
      <c r="AV807" s="224"/>
      <c r="AW807" s="224"/>
      <c r="AX807" s="224"/>
      <c r="AY807" s="224"/>
      <c r="AZ807" s="232"/>
      <c r="BA807" s="224"/>
      <c r="BB807" s="224"/>
      <c r="BC807" s="224"/>
      <c r="BD807" s="224"/>
      <c r="BE807" s="224"/>
      <c r="BF807" s="227"/>
      <c r="BG807" s="224"/>
      <c r="BH807" s="224"/>
      <c r="BI807" s="224"/>
      <c r="BJ807" s="224"/>
      <c r="BK807" s="224"/>
      <c r="BL807" s="224"/>
      <c r="BM807" s="224"/>
      <c r="BN807" s="224"/>
      <c r="BO807" s="224"/>
      <c r="BP807" s="224"/>
      <c r="BQ807" s="224"/>
      <c r="BR807" s="224"/>
      <c r="BS807" s="228"/>
      <c r="BT807" s="224"/>
      <c r="BU807" s="229"/>
      <c r="BV807" s="223"/>
      <c r="BW807" s="224"/>
      <c r="BX807" s="224"/>
      <c r="BY807" s="224"/>
      <c r="BZ807"/>
      <c r="CA807" s="229"/>
      <c r="CB807"/>
      <c r="CC807"/>
      <c r="CD807"/>
    </row>
    <row r="808" spans="1:82" ht="30" x14ac:dyDescent="0.25">
      <c r="A808" s="279">
        <v>707148</v>
      </c>
      <c r="B808" s="280" t="s">
        <v>2143</v>
      </c>
      <c r="C808" s="280" t="s">
        <v>65</v>
      </c>
      <c r="D808" s="280" t="s">
        <v>1365</v>
      </c>
      <c r="E808" s="280" t="s">
        <v>183</v>
      </c>
      <c r="F808" s="281">
        <v>30728</v>
      </c>
      <c r="G808" s="280" t="s">
        <v>213</v>
      </c>
      <c r="H808" s="280" t="s">
        <v>1290</v>
      </c>
      <c r="I808" s="280" t="s">
        <v>261</v>
      </c>
      <c r="J808" s="280" t="s">
        <v>216</v>
      </c>
      <c r="K808" s="279">
        <v>2001</v>
      </c>
      <c r="L808" s="280" t="s">
        <v>213</v>
      </c>
      <c r="M808" s="280" t="s">
        <v>240</v>
      </c>
      <c r="N808" s="280" t="s">
        <v>240</v>
      </c>
      <c r="O808" s="280" t="str">
        <f>IFERROR(VLOOKUP(A808,'[1]معالجة التسجيل'!A$2:CW$514,101,0),"")</f>
        <v/>
      </c>
      <c r="P808" s="280"/>
      <c r="Q808" s="282">
        <v>0</v>
      </c>
      <c r="R808" s="279">
        <v>0</v>
      </c>
      <c r="S808" s="280" t="s">
        <v>4214</v>
      </c>
      <c r="T808" s="280" t="s">
        <v>2576</v>
      </c>
      <c r="U808" s="280" t="s">
        <v>3490</v>
      </c>
      <c r="V808" s="280" t="s">
        <v>2531</v>
      </c>
      <c r="W808" s="280" t="s">
        <v>240</v>
      </c>
      <c r="X808" s="280" t="s">
        <v>240</v>
      </c>
      <c r="Y808" s="280" t="s">
        <v>240</v>
      </c>
      <c r="Z808" s="280" t="s">
        <v>240</v>
      </c>
      <c r="AA808" s="280" t="s">
        <v>240</v>
      </c>
      <c r="AB808" s="280" t="s">
        <v>240</v>
      </c>
      <c r="AC808" s="280" t="s">
        <v>240</v>
      </c>
      <c r="AD808" s="280" t="s">
        <v>240</v>
      </c>
      <c r="AE808" s="280" t="str">
        <f>IFERROR(VLOOKUP(A808,ورقة4!A$1:AZ$2000,51,0),"")</f>
        <v>م</v>
      </c>
      <c r="AF808" s="280" t="s">
        <v>240</v>
      </c>
      <c r="AG808" s="280" t="s">
        <v>261</v>
      </c>
      <c r="AH808" s="280" t="s">
        <v>240</v>
      </c>
      <c r="AI808" s="280" t="s">
        <v>5191</v>
      </c>
      <c r="AJ808" s="279">
        <v>707148</v>
      </c>
      <c r="AP808" s="223"/>
      <c r="AQ808" s="224"/>
      <c r="AR808" s="224"/>
      <c r="AS808" s="224"/>
      <c r="AT808" s="224"/>
      <c r="AU808" s="231"/>
      <c r="AV808" s="224"/>
      <c r="AW808" s="224"/>
      <c r="AX808" s="224"/>
      <c r="AY808" s="224"/>
      <c r="AZ808" s="223"/>
      <c r="BA808" s="224"/>
      <c r="BB808" s="219"/>
      <c r="BC808" s="219"/>
      <c r="BD808" s="224"/>
      <c r="BE808" s="224"/>
      <c r="BF808" s="227"/>
      <c r="BG808" s="223"/>
      <c r="BH808" s="224"/>
      <c r="BI808" s="224"/>
      <c r="BJ808" s="224"/>
      <c r="BK808" s="224"/>
      <c r="BL808" s="223"/>
      <c r="BM808" s="224"/>
      <c r="BN808" s="223"/>
      <c r="BO808" s="223"/>
      <c r="BP808" s="223"/>
      <c r="BQ808" s="223"/>
      <c r="BR808" s="223"/>
      <c r="BS808" s="224"/>
      <c r="BT808" s="219"/>
      <c r="BU808" s="229"/>
      <c r="BV808" s="219"/>
      <c r="BW808" s="219"/>
      <c r="BX808" s="224"/>
      <c r="BY808" s="224"/>
      <c r="BZ808" s="230"/>
      <c r="CA808" s="229"/>
      <c r="CB808" s="230"/>
      <c r="CC808" s="230"/>
      <c r="CD808" s="230"/>
    </row>
    <row r="809" spans="1:82" ht="30" x14ac:dyDescent="0.25">
      <c r="A809" s="279">
        <v>707149</v>
      </c>
      <c r="B809" s="280" t="s">
        <v>2144</v>
      </c>
      <c r="C809" s="280" t="s">
        <v>86</v>
      </c>
      <c r="D809" s="280" t="s">
        <v>1367</v>
      </c>
      <c r="E809" s="280" t="s">
        <v>184</v>
      </c>
      <c r="F809" s="281">
        <v>34556</v>
      </c>
      <c r="G809" s="280" t="s">
        <v>2399</v>
      </c>
      <c r="H809" s="280" t="s">
        <v>1290</v>
      </c>
      <c r="I809" s="280" t="s">
        <v>261</v>
      </c>
      <c r="J809" s="280" t="s">
        <v>214</v>
      </c>
      <c r="K809" s="279">
        <v>2013</v>
      </c>
      <c r="L809" s="280" t="s">
        <v>223</v>
      </c>
      <c r="M809" s="280" t="s">
        <v>240</v>
      </c>
      <c r="N809" s="280" t="s">
        <v>240</v>
      </c>
      <c r="O809" s="280" t="str">
        <f>IFERROR(VLOOKUP(A809,'[1]معالجة التسجيل'!A$2:CW$514,101,0),"")</f>
        <v/>
      </c>
      <c r="P809" s="280"/>
      <c r="Q809" s="282">
        <v>0</v>
      </c>
      <c r="R809" s="288"/>
      <c r="S809" s="280" t="s">
        <v>3285</v>
      </c>
      <c r="T809" s="280" t="s">
        <v>2532</v>
      </c>
      <c r="U809" s="280" t="s">
        <v>3286</v>
      </c>
      <c r="V809" s="280" t="s">
        <v>2857</v>
      </c>
      <c r="W809" s="280" t="s">
        <v>240</v>
      </c>
      <c r="X809" s="280" t="s">
        <v>240</v>
      </c>
      <c r="Y809" s="280" t="s">
        <v>240</v>
      </c>
      <c r="Z809" s="280" t="s">
        <v>240</v>
      </c>
      <c r="AA809" s="280" t="s">
        <v>240</v>
      </c>
      <c r="AB809" s="280" t="s">
        <v>240</v>
      </c>
      <c r="AC809" s="280" t="s">
        <v>2044</v>
      </c>
      <c r="AD809" s="280" t="s">
        <v>240</v>
      </c>
      <c r="AE809" s="280" t="str">
        <f>IFERROR(VLOOKUP(A809,ورقة4!A$1:AZ$2000,51,0),"")</f>
        <v>م</v>
      </c>
      <c r="AF809" s="280" t="s">
        <v>2044</v>
      </c>
      <c r="AG809" s="280" t="s">
        <v>261</v>
      </c>
      <c r="AH809" s="280" t="s">
        <v>240</v>
      </c>
      <c r="AI809" s="280" t="s">
        <v>240</v>
      </c>
      <c r="AJ809" s="279">
        <v>707149</v>
      </c>
      <c r="AP809" s="223"/>
      <c r="AQ809" s="224"/>
      <c r="AR809" s="224"/>
      <c r="AS809" s="224"/>
      <c r="AT809" s="224"/>
      <c r="AU809" s="231"/>
      <c r="AV809" s="224"/>
      <c r="AW809" s="224"/>
      <c r="AX809" s="224"/>
      <c r="AY809" s="224"/>
      <c r="AZ809" s="223"/>
      <c r="BA809" s="224"/>
      <c r="BB809" s="219"/>
      <c r="BC809" s="219"/>
      <c r="BD809" s="224"/>
      <c r="BE809" s="224"/>
      <c r="BF809" s="227"/>
      <c r="BG809" s="223"/>
      <c r="BH809" s="224"/>
      <c r="BI809" s="224"/>
      <c r="BJ809" s="224"/>
      <c r="BK809" s="224"/>
      <c r="BL809" s="223"/>
      <c r="BM809" s="224"/>
      <c r="BN809" s="223"/>
      <c r="BO809" s="223"/>
      <c r="BP809" s="223"/>
      <c r="BQ809" s="223"/>
      <c r="BR809" s="223"/>
      <c r="BS809" s="224"/>
      <c r="BT809" s="219"/>
      <c r="BU809" s="229"/>
      <c r="BV809" s="219"/>
      <c r="BW809" s="219"/>
      <c r="BX809" s="224"/>
      <c r="BY809" s="224"/>
      <c r="BZ809" s="230"/>
      <c r="CA809" s="229"/>
      <c r="CB809" s="230"/>
      <c r="CC809" s="230"/>
      <c r="CD809" s="230"/>
    </row>
    <row r="810" spans="1:82" ht="45" x14ac:dyDescent="0.25">
      <c r="A810" s="279">
        <v>707150</v>
      </c>
      <c r="B810" s="280" t="s">
        <v>2145</v>
      </c>
      <c r="C810" s="280" t="s">
        <v>2146</v>
      </c>
      <c r="D810" s="280" t="s">
        <v>1316</v>
      </c>
      <c r="E810" s="280" t="s">
        <v>183</v>
      </c>
      <c r="F810" s="281">
        <v>33657</v>
      </c>
      <c r="G810" s="280" t="s">
        <v>2400</v>
      </c>
      <c r="H810" s="280" t="s">
        <v>1290</v>
      </c>
      <c r="I810" s="280" t="s">
        <v>261</v>
      </c>
      <c r="J810" s="280" t="s">
        <v>214</v>
      </c>
      <c r="K810" s="279">
        <v>2010</v>
      </c>
      <c r="L810" s="280" t="s">
        <v>221</v>
      </c>
      <c r="M810" s="280" t="s">
        <v>240</v>
      </c>
      <c r="N810" s="280" t="s">
        <v>240</v>
      </c>
      <c r="O810" s="280"/>
      <c r="P810" s="280"/>
      <c r="Q810" s="282">
        <v>0</v>
      </c>
      <c r="R810" s="282"/>
      <c r="S810" s="280" t="s">
        <v>240</v>
      </c>
      <c r="T810" s="280" t="s">
        <v>240</v>
      </c>
      <c r="U810" s="280" t="s">
        <v>240</v>
      </c>
      <c r="V810" s="280" t="s">
        <v>240</v>
      </c>
      <c r="W810" s="280" t="s">
        <v>240</v>
      </c>
      <c r="X810" s="280" t="s">
        <v>240</v>
      </c>
      <c r="Y810" s="280" t="s">
        <v>240</v>
      </c>
      <c r="Z810" s="280" t="s">
        <v>240</v>
      </c>
      <c r="AA810" s="280" t="s">
        <v>240</v>
      </c>
      <c r="AB810" s="280" t="s">
        <v>240</v>
      </c>
      <c r="AC810" s="280" t="s">
        <v>2044</v>
      </c>
      <c r="AD810" s="280" t="s">
        <v>240</v>
      </c>
      <c r="AE810" s="280"/>
      <c r="AF810" s="280" t="s">
        <v>2044</v>
      </c>
      <c r="AG810" s="280" t="s">
        <v>261</v>
      </c>
      <c r="AH810" s="280" t="s">
        <v>240</v>
      </c>
      <c r="AI810" s="280" t="s">
        <v>240</v>
      </c>
      <c r="AJ810" s="279">
        <v>707150</v>
      </c>
      <c r="AP810" s="223"/>
      <c r="AQ810" s="224"/>
      <c r="AR810" s="224"/>
      <c r="AS810" s="224"/>
      <c r="AT810" s="224"/>
      <c r="AU810" s="231"/>
      <c r="AV810" s="224"/>
      <c r="AW810" s="224"/>
      <c r="AX810" s="224"/>
      <c r="AY810" s="224"/>
      <c r="AZ810" s="223"/>
      <c r="BA810" s="224"/>
      <c r="BB810" s="219"/>
      <c r="BC810" s="219"/>
      <c r="BD810" s="224"/>
      <c r="BE810" s="224"/>
      <c r="BF810" s="227"/>
      <c r="BG810" s="223"/>
      <c r="BH810" s="224"/>
      <c r="BI810" s="224"/>
      <c r="BJ810" s="224"/>
      <c r="BK810" s="224"/>
      <c r="BL810" s="223"/>
      <c r="BM810" s="224"/>
      <c r="BN810" s="223"/>
      <c r="BO810" s="223"/>
      <c r="BP810" s="223"/>
      <c r="BQ810" s="223"/>
      <c r="BR810" s="223"/>
      <c r="BS810" s="224"/>
      <c r="BT810" s="219"/>
      <c r="BU810" s="229"/>
      <c r="BV810" s="219"/>
      <c r="BW810" s="219"/>
      <c r="BX810" s="224"/>
      <c r="BY810" s="224"/>
      <c r="BZ810" s="230"/>
      <c r="CA810" s="229"/>
      <c r="CB810" s="230"/>
      <c r="CC810" s="230"/>
      <c r="CD810" s="230"/>
    </row>
    <row r="811" spans="1:82" ht="45" x14ac:dyDescent="0.25">
      <c r="A811" s="279">
        <v>707151</v>
      </c>
      <c r="B811" s="280" t="s">
        <v>2147</v>
      </c>
      <c r="C811" s="280" t="s">
        <v>69</v>
      </c>
      <c r="D811" s="280" t="s">
        <v>2484</v>
      </c>
      <c r="E811" s="280" t="s">
        <v>184</v>
      </c>
      <c r="F811" s="289">
        <v>31166</v>
      </c>
      <c r="G811" s="280" t="s">
        <v>2401</v>
      </c>
      <c r="H811" s="280" t="s">
        <v>1290</v>
      </c>
      <c r="I811" s="280" t="s">
        <v>261</v>
      </c>
      <c r="J811" s="280" t="s">
        <v>216</v>
      </c>
      <c r="K811" s="290">
        <v>2004</v>
      </c>
      <c r="L811" s="280" t="s">
        <v>229</v>
      </c>
      <c r="M811" s="280" t="s">
        <v>240</v>
      </c>
      <c r="N811" s="280" t="s">
        <v>240</v>
      </c>
      <c r="O811" s="280"/>
      <c r="P811" s="280"/>
      <c r="Q811" s="282">
        <v>0</v>
      </c>
      <c r="R811" s="282"/>
      <c r="S811" s="280" t="s">
        <v>4215</v>
      </c>
      <c r="T811" s="280" t="s">
        <v>2640</v>
      </c>
      <c r="U811" s="280" t="s">
        <v>4216</v>
      </c>
      <c r="V811" s="280" t="s">
        <v>3043</v>
      </c>
      <c r="W811" s="280" t="s">
        <v>240</v>
      </c>
      <c r="X811" s="280" t="s">
        <v>240</v>
      </c>
      <c r="Y811" s="280" t="s">
        <v>240</v>
      </c>
      <c r="Z811" s="280" t="s">
        <v>240</v>
      </c>
      <c r="AA811" s="280" t="s">
        <v>240</v>
      </c>
      <c r="AB811" s="280" t="s">
        <v>240</v>
      </c>
      <c r="AC811" s="280" t="s">
        <v>240</v>
      </c>
      <c r="AD811" s="280" t="s">
        <v>240</v>
      </c>
      <c r="AE811" s="280"/>
      <c r="AF811" s="280" t="s">
        <v>240</v>
      </c>
      <c r="AG811" s="280" t="s">
        <v>467</v>
      </c>
      <c r="AH811" s="280" t="s">
        <v>240</v>
      </c>
      <c r="AI811" s="280" t="s">
        <v>5197</v>
      </c>
      <c r="AJ811" s="279">
        <v>707151</v>
      </c>
      <c r="AP811" s="223"/>
      <c r="AQ811" s="224"/>
      <c r="AR811" s="224"/>
      <c r="AS811" s="224"/>
      <c r="AT811" s="224"/>
      <c r="AU811" s="231"/>
      <c r="AV811" s="224"/>
      <c r="AW811" s="224"/>
      <c r="AX811" s="224"/>
      <c r="AY811" s="224"/>
      <c r="AZ811" s="223"/>
      <c r="BA811" s="224"/>
      <c r="BB811" s="219"/>
      <c r="BC811" s="219"/>
      <c r="BD811" s="224"/>
      <c r="BE811" s="224"/>
      <c r="BF811" s="227"/>
      <c r="BG811" s="223"/>
      <c r="BH811" s="224"/>
      <c r="BI811" s="224"/>
      <c r="BJ811" s="224"/>
      <c r="BK811" s="224"/>
      <c r="BL811" s="223"/>
      <c r="BM811" s="224"/>
      <c r="BN811" s="223"/>
      <c r="BO811" s="223"/>
      <c r="BP811" s="223"/>
      <c r="BQ811" s="223"/>
      <c r="BR811" s="223"/>
      <c r="BS811" s="224"/>
      <c r="BT811" s="219"/>
      <c r="BU811" s="229"/>
      <c r="BV811" s="219"/>
      <c r="BW811" s="219"/>
      <c r="BX811" s="224"/>
      <c r="BY811" s="224"/>
      <c r="BZ811" s="230"/>
      <c r="CA811" s="229"/>
      <c r="CB811" s="230"/>
      <c r="CC811" s="230"/>
      <c r="CD811" s="230"/>
    </row>
    <row r="812" spans="1:82" ht="30" x14ac:dyDescent="0.25">
      <c r="A812" s="279">
        <v>707152</v>
      </c>
      <c r="B812" s="280" t="s">
        <v>2148</v>
      </c>
      <c r="C812" s="280" t="s">
        <v>433</v>
      </c>
      <c r="D812" s="280" t="s">
        <v>1530</v>
      </c>
      <c r="E812" s="280" t="s">
        <v>183</v>
      </c>
      <c r="F812" s="281">
        <v>32233</v>
      </c>
      <c r="G812" s="280" t="s">
        <v>213</v>
      </c>
      <c r="H812" s="280" t="s">
        <v>1290</v>
      </c>
      <c r="I812" s="280" t="s">
        <v>261</v>
      </c>
      <c r="J812" s="280" t="s">
        <v>216</v>
      </c>
      <c r="K812" s="279">
        <v>2008</v>
      </c>
      <c r="L812" s="280" t="s">
        <v>213</v>
      </c>
      <c r="M812" s="280" t="s">
        <v>240</v>
      </c>
      <c r="N812" s="280" t="s">
        <v>240</v>
      </c>
      <c r="O812" s="280" t="str">
        <f>IFERROR(VLOOKUP(A812,'[1]معالجة التسجيل'!A$2:CW$514,101,0),"")</f>
        <v/>
      </c>
      <c r="P812" s="280"/>
      <c r="Q812" s="282">
        <v>0</v>
      </c>
      <c r="R812" s="288"/>
      <c r="S812" s="280" t="s">
        <v>240</v>
      </c>
      <c r="T812" s="280" t="s">
        <v>240</v>
      </c>
      <c r="U812" s="280" t="s">
        <v>240</v>
      </c>
      <c r="V812" s="280" t="s">
        <v>240</v>
      </c>
      <c r="W812" s="280" t="s">
        <v>240</v>
      </c>
      <c r="X812" s="280" t="s">
        <v>240</v>
      </c>
      <c r="Y812" s="280" t="s">
        <v>240</v>
      </c>
      <c r="Z812" s="280" t="s">
        <v>240</v>
      </c>
      <c r="AA812" s="280" t="s">
        <v>240</v>
      </c>
      <c r="AB812" s="280" t="s">
        <v>240</v>
      </c>
      <c r="AC812" s="280" t="s">
        <v>2044</v>
      </c>
      <c r="AD812" s="280" t="s">
        <v>240</v>
      </c>
      <c r="AE812" s="280" t="str">
        <f>IFERROR(VLOOKUP(A812,ورقة4!A$1:AZ$2000,51,0),"")</f>
        <v>م</v>
      </c>
      <c r="AF812" s="280" t="s">
        <v>2044</v>
      </c>
      <c r="AG812" s="280" t="s">
        <v>261</v>
      </c>
      <c r="AH812" s="280" t="s">
        <v>240</v>
      </c>
      <c r="AI812" s="280" t="s">
        <v>240</v>
      </c>
      <c r="AJ812" s="279">
        <v>707152</v>
      </c>
      <c r="AP812" s="223"/>
      <c r="AQ812" s="224"/>
      <c r="AR812" s="224"/>
      <c r="AS812" s="224"/>
      <c r="AT812" s="224"/>
      <c r="AU812" s="231"/>
      <c r="AV812" s="224"/>
      <c r="AW812" s="224"/>
      <c r="AX812" s="224"/>
      <c r="AY812" s="224"/>
      <c r="AZ812" s="223"/>
      <c r="BA812" s="224"/>
      <c r="BB812" s="224"/>
      <c r="BC812" s="224"/>
      <c r="BD812" s="224"/>
      <c r="BE812" s="224"/>
      <c r="BF812" s="227"/>
      <c r="BG812" s="224"/>
      <c r="BH812" s="224"/>
      <c r="BI812" s="224"/>
      <c r="BJ812" s="224"/>
      <c r="BK812" s="224"/>
      <c r="BL812" s="224"/>
      <c r="BM812" s="224"/>
      <c r="BN812" s="224"/>
      <c r="BO812" s="224"/>
      <c r="BP812" s="224"/>
      <c r="BQ812" s="224"/>
      <c r="BR812" s="224"/>
      <c r="BS812" s="228"/>
      <c r="BT812" s="224"/>
      <c r="BU812" s="229"/>
      <c r="BV812" s="223"/>
      <c r="BW812" s="224"/>
      <c r="BX812" s="224"/>
      <c r="BY812" s="224"/>
      <c r="BZ812"/>
      <c r="CA812" s="229"/>
      <c r="CB812"/>
      <c r="CC812"/>
      <c r="CD812"/>
    </row>
    <row r="813" spans="1:82" ht="30" x14ac:dyDescent="0.25">
      <c r="A813" s="279">
        <v>707153</v>
      </c>
      <c r="B813" s="280" t="s">
        <v>2149</v>
      </c>
      <c r="C813" s="280" t="s">
        <v>272</v>
      </c>
      <c r="D813" s="280" t="s">
        <v>240</v>
      </c>
      <c r="E813" s="280" t="s">
        <v>240</v>
      </c>
      <c r="F813" s="288"/>
      <c r="G813" s="280" t="s">
        <v>240</v>
      </c>
      <c r="H813" s="280" t="s">
        <v>240</v>
      </c>
      <c r="I813" s="280" t="s">
        <v>261</v>
      </c>
      <c r="J813" s="280" t="s">
        <v>240</v>
      </c>
      <c r="K813" s="288"/>
      <c r="L813" s="280" t="s">
        <v>240</v>
      </c>
      <c r="M813" s="280" t="s">
        <v>240</v>
      </c>
      <c r="N813" s="280" t="s">
        <v>240</v>
      </c>
      <c r="O813" s="280" t="str">
        <f>IFERROR(VLOOKUP(A813,'[1]معالجة التسجيل'!A$2:CW$514,101,0),"")</f>
        <v/>
      </c>
      <c r="P813" s="280"/>
      <c r="Q813" s="282">
        <v>0</v>
      </c>
      <c r="R813" s="288"/>
      <c r="S813" s="280" t="s">
        <v>240</v>
      </c>
      <c r="T813" s="280" t="s">
        <v>240</v>
      </c>
      <c r="U813" s="280" t="s">
        <v>240</v>
      </c>
      <c r="V813" s="280" t="s">
        <v>240</v>
      </c>
      <c r="W813" s="280" t="s">
        <v>240</v>
      </c>
      <c r="X813" s="280" t="s">
        <v>240</v>
      </c>
      <c r="Y813" s="280" t="s">
        <v>240</v>
      </c>
      <c r="Z813" s="280" t="s">
        <v>240</v>
      </c>
      <c r="AA813" s="280" t="s">
        <v>240</v>
      </c>
      <c r="AB813" s="280" t="s">
        <v>240</v>
      </c>
      <c r="AC813" s="280" t="s">
        <v>2044</v>
      </c>
      <c r="AD813" s="280" t="s">
        <v>240</v>
      </c>
      <c r="AE813" s="280" t="str">
        <f>IFERROR(VLOOKUP(A813,ورقة4!A$1:AZ$2000,51,0),"")</f>
        <v>م</v>
      </c>
      <c r="AF813" s="280" t="s">
        <v>2044</v>
      </c>
      <c r="AG813" s="280" t="s">
        <v>261</v>
      </c>
      <c r="AH813" s="280" t="s">
        <v>240</v>
      </c>
      <c r="AI813" s="280" t="s">
        <v>240</v>
      </c>
      <c r="AJ813" s="279">
        <v>707153</v>
      </c>
      <c r="AP813" s="223"/>
      <c r="AQ813" s="224"/>
      <c r="AR813" s="224"/>
      <c r="AS813" s="224"/>
      <c r="AT813" s="224"/>
      <c r="AU813" s="232"/>
      <c r="AV813" s="224"/>
      <c r="AW813" s="224"/>
      <c r="AX813" s="224"/>
      <c r="AY813" s="224"/>
      <c r="AZ813" s="232"/>
      <c r="BA813" s="224"/>
      <c r="BB813" s="224"/>
      <c r="BC813" s="224"/>
      <c r="BD813" s="224"/>
      <c r="BE813" s="224"/>
      <c r="BF813" s="227"/>
      <c r="BG813" s="224"/>
      <c r="BH813" s="224"/>
      <c r="BI813" s="224"/>
      <c r="BJ813" s="224"/>
      <c r="BK813" s="224"/>
      <c r="BL813" s="224"/>
      <c r="BM813" s="224"/>
      <c r="BN813" s="224"/>
      <c r="BO813" s="224"/>
      <c r="BP813" s="224"/>
      <c r="BQ813" s="224"/>
      <c r="BR813" s="224"/>
      <c r="BS813" s="228"/>
      <c r="BT813" s="224"/>
      <c r="BU813" s="229"/>
      <c r="BV813" s="223"/>
      <c r="BW813" s="224"/>
      <c r="BX813" s="224"/>
      <c r="BY813" s="224"/>
      <c r="BZ813"/>
      <c r="CA813" s="229"/>
      <c r="CB813"/>
      <c r="CC813"/>
      <c r="CD813"/>
    </row>
    <row r="814" spans="1:82" ht="45" x14ac:dyDescent="0.25">
      <c r="A814" s="279">
        <v>707154</v>
      </c>
      <c r="B814" s="280" t="s">
        <v>2150</v>
      </c>
      <c r="C814" s="280" t="s">
        <v>2151</v>
      </c>
      <c r="D814" s="280" t="s">
        <v>1382</v>
      </c>
      <c r="E814" s="280" t="s">
        <v>184</v>
      </c>
      <c r="F814" s="281">
        <v>35431</v>
      </c>
      <c r="G814" s="280" t="s">
        <v>221</v>
      </c>
      <c r="H814" s="280" t="s">
        <v>1290</v>
      </c>
      <c r="I814" s="280" t="s">
        <v>261</v>
      </c>
      <c r="J814" s="280" t="s">
        <v>216</v>
      </c>
      <c r="K814" s="279">
        <v>2014</v>
      </c>
      <c r="L814" s="280" t="s">
        <v>224</v>
      </c>
      <c r="M814" s="280" t="s">
        <v>240</v>
      </c>
      <c r="N814" s="280" t="s">
        <v>240</v>
      </c>
      <c r="O814" s="280"/>
      <c r="P814" s="280"/>
      <c r="Q814" s="282">
        <v>0</v>
      </c>
      <c r="R814" s="290">
        <v>0</v>
      </c>
      <c r="S814" s="280" t="s">
        <v>3079</v>
      </c>
      <c r="T814" s="280" t="s">
        <v>3080</v>
      </c>
      <c r="U814" s="280" t="s">
        <v>2937</v>
      </c>
      <c r="V814" s="280" t="s">
        <v>3081</v>
      </c>
      <c r="W814" s="280" t="s">
        <v>240</v>
      </c>
      <c r="X814" s="280" t="s">
        <v>240</v>
      </c>
      <c r="Y814" s="280" t="s">
        <v>240</v>
      </c>
      <c r="Z814" s="280" t="s">
        <v>240</v>
      </c>
      <c r="AA814" s="280" t="s">
        <v>240</v>
      </c>
      <c r="AB814" s="280" t="s">
        <v>240</v>
      </c>
      <c r="AC814" s="280" t="s">
        <v>2044</v>
      </c>
      <c r="AD814" s="280" t="s">
        <v>240</v>
      </c>
      <c r="AE814" s="280"/>
      <c r="AF814" s="280" t="s">
        <v>240</v>
      </c>
      <c r="AG814" s="280" t="s">
        <v>467</v>
      </c>
      <c r="AH814" s="280" t="s">
        <v>240</v>
      </c>
      <c r="AI814" s="280" t="s">
        <v>5197</v>
      </c>
      <c r="AJ814" s="279">
        <v>707154</v>
      </c>
      <c r="AP814" s="223"/>
      <c r="AQ814" s="224"/>
      <c r="AR814" s="224"/>
      <c r="AS814" s="224"/>
      <c r="AT814" s="224"/>
      <c r="AU814" s="231"/>
      <c r="AV814" s="224"/>
      <c r="AW814" s="224"/>
      <c r="AX814" s="224"/>
      <c r="AY814" s="224"/>
      <c r="AZ814" s="223"/>
      <c r="BA814" s="224"/>
      <c r="BB814" s="219"/>
      <c r="BC814" s="219"/>
      <c r="BD814" s="224"/>
      <c r="BE814" s="224"/>
      <c r="BF814" s="227"/>
      <c r="BG814" s="223"/>
      <c r="BH814" s="224"/>
      <c r="BI814" s="224"/>
      <c r="BJ814" s="224"/>
      <c r="BK814" s="224"/>
      <c r="BL814" s="223"/>
      <c r="BM814" s="224"/>
      <c r="BN814" s="223"/>
      <c r="BO814" s="223"/>
      <c r="BP814" s="223"/>
      <c r="BQ814" s="223"/>
      <c r="BR814" s="223"/>
      <c r="BS814" s="224"/>
      <c r="BT814" s="219"/>
      <c r="BU814" s="229"/>
      <c r="BV814" s="219"/>
      <c r="BW814" s="219"/>
      <c r="BX814" s="224"/>
      <c r="BY814" s="224"/>
      <c r="BZ814" s="230"/>
      <c r="CA814" s="229"/>
      <c r="CB814" s="230"/>
      <c r="CC814" s="230"/>
      <c r="CD814" s="230"/>
    </row>
    <row r="815" spans="1:82" ht="30" x14ac:dyDescent="0.25">
      <c r="A815" s="279">
        <v>707155</v>
      </c>
      <c r="B815" s="280" t="s">
        <v>2152</v>
      </c>
      <c r="C815" s="280" t="s">
        <v>2146</v>
      </c>
      <c r="D815" s="280" t="s">
        <v>1322</v>
      </c>
      <c r="E815" s="280" t="s">
        <v>183</v>
      </c>
      <c r="F815" s="289">
        <v>30699</v>
      </c>
      <c r="G815" s="280" t="s">
        <v>231</v>
      </c>
      <c r="H815" s="280" t="s">
        <v>1290</v>
      </c>
      <c r="I815" s="280" t="s">
        <v>261</v>
      </c>
      <c r="J815" s="280" t="s">
        <v>216</v>
      </c>
      <c r="K815" s="290">
        <v>2003</v>
      </c>
      <c r="L815" s="280" t="s">
        <v>231</v>
      </c>
      <c r="M815" s="280" t="s">
        <v>240</v>
      </c>
      <c r="N815" s="280" t="s">
        <v>240</v>
      </c>
      <c r="O815" s="280" t="str">
        <f>IFERROR(VLOOKUP(A815,'[1]معالجة التسجيل'!A$2:CW$514,101,0),"")</f>
        <v/>
      </c>
      <c r="P815" s="280"/>
      <c r="Q815" s="282">
        <v>0</v>
      </c>
      <c r="R815" s="282"/>
      <c r="S815" s="280" t="s">
        <v>240</v>
      </c>
      <c r="T815" s="280" t="s">
        <v>240</v>
      </c>
      <c r="U815" s="280" t="s">
        <v>240</v>
      </c>
      <c r="V815" s="280" t="s">
        <v>240</v>
      </c>
      <c r="W815" s="280" t="s">
        <v>240</v>
      </c>
      <c r="X815" s="280" t="s">
        <v>240</v>
      </c>
      <c r="Y815" s="280" t="s">
        <v>240</v>
      </c>
      <c r="Z815" s="280" t="s">
        <v>240</v>
      </c>
      <c r="AA815" s="280" t="s">
        <v>240</v>
      </c>
      <c r="AB815" s="280" t="s">
        <v>240</v>
      </c>
      <c r="AC815" s="280" t="s">
        <v>2044</v>
      </c>
      <c r="AD815" s="280" t="s">
        <v>240</v>
      </c>
      <c r="AE815" s="280" t="str">
        <f>IFERROR(VLOOKUP(A815,ورقة4!A$1:AZ$2000,51,0),"")</f>
        <v>م</v>
      </c>
      <c r="AF815" s="280" t="s">
        <v>2044</v>
      </c>
      <c r="AG815" s="280" t="s">
        <v>261</v>
      </c>
      <c r="AH815" s="280" t="s">
        <v>240</v>
      </c>
      <c r="AI815" s="280" t="s">
        <v>240</v>
      </c>
      <c r="AJ815" s="279">
        <v>707155</v>
      </c>
      <c r="AP815" s="223"/>
      <c r="AQ815" s="224"/>
      <c r="AR815" s="224"/>
      <c r="AS815" s="224"/>
      <c r="AT815" s="224"/>
      <c r="AU815" s="231"/>
      <c r="AV815" s="224"/>
      <c r="AW815" s="224"/>
      <c r="AX815" s="224"/>
      <c r="AY815" s="224"/>
      <c r="AZ815" s="223"/>
      <c r="BA815" s="224"/>
      <c r="BB815" s="219"/>
      <c r="BC815" s="219"/>
      <c r="BD815" s="224"/>
      <c r="BE815" s="224"/>
      <c r="BF815" s="227"/>
      <c r="BG815" s="223"/>
      <c r="BH815" s="224"/>
      <c r="BI815" s="224"/>
      <c r="BJ815" s="224"/>
      <c r="BK815" s="224"/>
      <c r="BL815" s="223"/>
      <c r="BM815" s="224"/>
      <c r="BN815" s="223"/>
      <c r="BO815" s="223"/>
      <c r="BP815" s="223"/>
      <c r="BQ815" s="223"/>
      <c r="BR815" s="223"/>
      <c r="BS815" s="224"/>
      <c r="BT815" s="219"/>
      <c r="BU815" s="229"/>
      <c r="BV815" s="219"/>
      <c r="BW815" s="219"/>
      <c r="BX815" s="224"/>
      <c r="BY815" s="224"/>
      <c r="BZ815" s="230"/>
      <c r="CA815" s="229"/>
      <c r="CB815" s="230"/>
      <c r="CC815" s="230"/>
      <c r="CD815" s="230"/>
    </row>
    <row r="816" spans="1:82" ht="30" x14ac:dyDescent="0.25">
      <c r="A816" s="279">
        <v>707156</v>
      </c>
      <c r="B816" s="280" t="s">
        <v>2153</v>
      </c>
      <c r="C816" s="280" t="s">
        <v>77</v>
      </c>
      <c r="D816" s="280" t="s">
        <v>240</v>
      </c>
      <c r="E816" s="280" t="s">
        <v>240</v>
      </c>
      <c r="F816" s="288"/>
      <c r="G816" s="280" t="s">
        <v>240</v>
      </c>
      <c r="H816" s="280" t="s">
        <v>240</v>
      </c>
      <c r="I816" s="280" t="s">
        <v>261</v>
      </c>
      <c r="J816" s="280" t="s">
        <v>240</v>
      </c>
      <c r="K816" s="288"/>
      <c r="L816" s="280" t="s">
        <v>240</v>
      </c>
      <c r="M816" s="280" t="s">
        <v>240</v>
      </c>
      <c r="N816" s="280" t="s">
        <v>240</v>
      </c>
      <c r="O816" s="280" t="str">
        <f>IFERROR(VLOOKUP(A816,'[1]معالجة التسجيل'!A$2:CW$514,101,0),"")</f>
        <v/>
      </c>
      <c r="P816" s="280"/>
      <c r="Q816" s="282">
        <v>0</v>
      </c>
      <c r="R816" s="288"/>
      <c r="S816" s="280" t="s">
        <v>240</v>
      </c>
      <c r="T816" s="280" t="s">
        <v>240</v>
      </c>
      <c r="U816" s="280" t="s">
        <v>240</v>
      </c>
      <c r="V816" s="280" t="s">
        <v>240</v>
      </c>
      <c r="W816" s="280" t="s">
        <v>240</v>
      </c>
      <c r="X816" s="280" t="s">
        <v>240</v>
      </c>
      <c r="Y816" s="280" t="s">
        <v>240</v>
      </c>
      <c r="Z816" s="280" t="s">
        <v>240</v>
      </c>
      <c r="AA816" s="280" t="s">
        <v>240</v>
      </c>
      <c r="AB816" s="280" t="s">
        <v>240</v>
      </c>
      <c r="AC816" s="280" t="s">
        <v>2044</v>
      </c>
      <c r="AD816" s="280" t="s">
        <v>240</v>
      </c>
      <c r="AE816" s="280" t="str">
        <f>IFERROR(VLOOKUP(A816,ورقة4!A$1:AZ$2000,51,0),"")</f>
        <v>م</v>
      </c>
      <c r="AF816" s="280" t="s">
        <v>2044</v>
      </c>
      <c r="AG816" s="280" t="s">
        <v>261</v>
      </c>
      <c r="AH816" s="280" t="s">
        <v>240</v>
      </c>
      <c r="AI816" s="280" t="s">
        <v>240</v>
      </c>
      <c r="AJ816" s="279">
        <v>707156</v>
      </c>
      <c r="AP816" s="223"/>
      <c r="AQ816" s="224"/>
      <c r="AR816" s="224"/>
      <c r="AS816" s="224"/>
      <c r="AT816" s="224"/>
      <c r="AU816" s="231"/>
      <c r="AV816" s="224"/>
      <c r="AW816" s="224"/>
      <c r="AX816" s="224"/>
      <c r="AY816" s="224"/>
      <c r="AZ816" s="223"/>
      <c r="BA816" s="224"/>
      <c r="BB816" s="224"/>
      <c r="BC816" s="224"/>
      <c r="BD816" s="224"/>
      <c r="BE816" s="224"/>
      <c r="BF816" s="227"/>
      <c r="BG816" s="224"/>
      <c r="BH816" s="224"/>
      <c r="BI816" s="224"/>
      <c r="BJ816" s="224"/>
      <c r="BK816" s="224"/>
      <c r="BL816" s="224"/>
      <c r="BM816" s="224"/>
      <c r="BN816" s="224"/>
      <c r="BO816" s="224"/>
      <c r="BP816" s="224"/>
      <c r="BQ816" s="224"/>
      <c r="BR816" s="224"/>
      <c r="BS816" s="228"/>
      <c r="BT816" s="224"/>
      <c r="BU816" s="229"/>
      <c r="BV816" s="223"/>
      <c r="BW816" s="224"/>
      <c r="BX816" s="224"/>
      <c r="BY816" s="224"/>
      <c r="BZ816"/>
      <c r="CA816" s="229"/>
      <c r="CB816"/>
      <c r="CC816"/>
      <c r="CD816"/>
    </row>
    <row r="817" spans="1:82" ht="45" x14ac:dyDescent="0.25">
      <c r="A817" s="279">
        <v>707157</v>
      </c>
      <c r="B817" s="280" t="s">
        <v>2154</v>
      </c>
      <c r="C817" s="280" t="s">
        <v>293</v>
      </c>
      <c r="D817" s="280" t="s">
        <v>1319</v>
      </c>
      <c r="E817" s="280" t="s">
        <v>183</v>
      </c>
      <c r="F817" s="281">
        <v>33848</v>
      </c>
      <c r="G817" s="280" t="s">
        <v>224</v>
      </c>
      <c r="H817" s="280" t="s">
        <v>1290</v>
      </c>
      <c r="I817" s="280" t="s">
        <v>261</v>
      </c>
      <c r="J817" s="280" t="s">
        <v>216</v>
      </c>
      <c r="K817" s="279">
        <v>2011</v>
      </c>
      <c r="L817" s="280" t="s">
        <v>224</v>
      </c>
      <c r="M817" s="280" t="s">
        <v>240</v>
      </c>
      <c r="N817" s="280" t="s">
        <v>240</v>
      </c>
      <c r="O817" s="280" t="str">
        <f>IFERROR(VLOOKUP(A817,'[1]معالجة التسجيل'!A$2:CW$514,101,0),"")</f>
        <v/>
      </c>
      <c r="P817" s="280"/>
      <c r="Q817" s="282">
        <v>0</v>
      </c>
      <c r="R817" s="282"/>
      <c r="S817" s="280" t="s">
        <v>2991</v>
      </c>
      <c r="T817" s="280" t="s">
        <v>2992</v>
      </c>
      <c r="U817" s="280" t="s">
        <v>2993</v>
      </c>
      <c r="V817" s="280" t="s">
        <v>2994</v>
      </c>
      <c r="W817" s="280" t="s">
        <v>240</v>
      </c>
      <c r="X817" s="280" t="s">
        <v>240</v>
      </c>
      <c r="Y817" s="280" t="s">
        <v>240</v>
      </c>
      <c r="Z817" s="280" t="s">
        <v>240</v>
      </c>
      <c r="AA817" s="280" t="s">
        <v>240</v>
      </c>
      <c r="AB817" s="280" t="s">
        <v>240</v>
      </c>
      <c r="AC817" s="280" t="s">
        <v>2044</v>
      </c>
      <c r="AD817" s="280" t="s">
        <v>240</v>
      </c>
      <c r="AE817" s="280" t="str">
        <f>IFERROR(VLOOKUP(A817,ورقة4!A$1:AZ$2000,51,0),"")</f>
        <v>م</v>
      </c>
      <c r="AF817" s="280" t="s">
        <v>2044</v>
      </c>
      <c r="AG817" s="280" t="s">
        <v>261</v>
      </c>
      <c r="AH817" s="280" t="s">
        <v>240</v>
      </c>
      <c r="AI817" s="280" t="s">
        <v>240</v>
      </c>
      <c r="AJ817" s="279">
        <v>707157</v>
      </c>
      <c r="AP817" s="223"/>
      <c r="AQ817" s="224"/>
      <c r="AR817" s="224"/>
      <c r="AS817" s="224"/>
      <c r="AT817" s="224"/>
      <c r="AU817" s="232"/>
      <c r="AV817" s="224"/>
      <c r="AW817" s="224"/>
      <c r="AX817" s="224"/>
      <c r="AY817" s="224"/>
      <c r="AZ817" s="232"/>
      <c r="BA817" s="224"/>
      <c r="BB817" s="224"/>
      <c r="BC817" s="224"/>
      <c r="BD817" s="224"/>
      <c r="BE817" s="224"/>
      <c r="BF817" s="227"/>
      <c r="BG817" s="224"/>
      <c r="BH817" s="224"/>
      <c r="BI817" s="224"/>
      <c r="BJ817" s="224"/>
      <c r="BK817" s="224"/>
      <c r="BL817" s="224"/>
      <c r="BM817" s="224"/>
      <c r="BN817" s="224"/>
      <c r="BO817" s="224"/>
      <c r="BP817" s="224"/>
      <c r="BQ817" s="224"/>
      <c r="BR817" s="224"/>
      <c r="BS817" s="228"/>
      <c r="BT817" s="224"/>
      <c r="BU817" s="229"/>
      <c r="BV817" s="223"/>
      <c r="BW817" s="224"/>
      <c r="BX817" s="224"/>
      <c r="BY817" s="224"/>
      <c r="BZ817"/>
      <c r="CA817" s="229"/>
      <c r="CB817"/>
      <c r="CC817"/>
      <c r="CD817"/>
    </row>
    <row r="818" spans="1:82" ht="30" x14ac:dyDescent="0.25">
      <c r="A818" s="279">
        <v>707158</v>
      </c>
      <c r="B818" s="280" t="s">
        <v>2155</v>
      </c>
      <c r="C818" s="280" t="s">
        <v>65</v>
      </c>
      <c r="D818" s="280" t="s">
        <v>1542</v>
      </c>
      <c r="E818" s="280" t="s">
        <v>183</v>
      </c>
      <c r="F818" s="281">
        <v>37240</v>
      </c>
      <c r="G818" s="280" t="s">
        <v>1455</v>
      </c>
      <c r="H818" s="280" t="s">
        <v>1290</v>
      </c>
      <c r="I818" s="280" t="s">
        <v>467</v>
      </c>
      <c r="J818" s="280" t="s">
        <v>216</v>
      </c>
      <c r="K818" s="279">
        <v>2019</v>
      </c>
      <c r="L818" s="280" t="s">
        <v>215</v>
      </c>
      <c r="M818" s="280" t="s">
        <v>240</v>
      </c>
      <c r="N818" s="280" t="s">
        <v>240</v>
      </c>
      <c r="O818" s="280"/>
      <c r="P818" s="280"/>
      <c r="Q818" s="282">
        <v>0</v>
      </c>
      <c r="R818" s="290">
        <v>0</v>
      </c>
      <c r="S818" s="280" t="s">
        <v>4217</v>
      </c>
      <c r="T818" s="280" t="s">
        <v>2751</v>
      </c>
      <c r="U818" s="280" t="s">
        <v>3406</v>
      </c>
      <c r="V818" s="280" t="s">
        <v>2565</v>
      </c>
      <c r="W818" s="280" t="s">
        <v>240</v>
      </c>
      <c r="X818" s="280" t="s">
        <v>240</v>
      </c>
      <c r="Y818" s="280" t="s">
        <v>240</v>
      </c>
      <c r="Z818" s="280" t="s">
        <v>240</v>
      </c>
      <c r="AA818" s="280" t="s">
        <v>240</v>
      </c>
      <c r="AB818" s="280" t="s">
        <v>240</v>
      </c>
      <c r="AC818" s="280" t="s">
        <v>240</v>
      </c>
      <c r="AD818" s="280" t="s">
        <v>240</v>
      </c>
      <c r="AE818" s="280"/>
      <c r="AF818" s="280" t="s">
        <v>240</v>
      </c>
      <c r="AG818" s="280" t="s">
        <v>262</v>
      </c>
      <c r="AH818" s="280" t="s">
        <v>240</v>
      </c>
      <c r="AI818" s="280" t="s">
        <v>240</v>
      </c>
      <c r="AJ818" s="279">
        <v>707158</v>
      </c>
      <c r="AP818" s="223"/>
      <c r="AQ818" s="224"/>
      <c r="AR818" s="224"/>
      <c r="AS818" s="224"/>
      <c r="AT818" s="224"/>
      <c r="AU818" s="231"/>
      <c r="AV818" s="224"/>
      <c r="AW818" s="224"/>
      <c r="AX818" s="224"/>
      <c r="AY818" s="224"/>
      <c r="AZ818" s="223"/>
      <c r="BA818" s="224"/>
      <c r="BB818" s="219"/>
      <c r="BC818" s="219"/>
      <c r="BD818" s="224"/>
      <c r="BE818" s="224"/>
      <c r="BF818" s="227"/>
      <c r="BG818" s="232"/>
      <c r="BH818" s="224"/>
      <c r="BI818" s="224"/>
      <c r="BJ818" s="224"/>
      <c r="BK818" s="224"/>
      <c r="BL818" s="223"/>
      <c r="BM818" s="224"/>
      <c r="BN818" s="223"/>
      <c r="BO818" s="223"/>
      <c r="BP818" s="223"/>
      <c r="BQ818" s="223"/>
      <c r="BR818" s="223"/>
      <c r="BS818" s="224"/>
      <c r="BT818" s="219"/>
      <c r="BU818" s="229"/>
      <c r="BV818" s="219"/>
      <c r="BW818" s="219"/>
      <c r="BX818" s="224"/>
      <c r="BY818" s="224"/>
      <c r="BZ818" s="230"/>
      <c r="CA818" s="229"/>
      <c r="CB818" s="230"/>
      <c r="CC818" s="230"/>
      <c r="CD818" s="230"/>
    </row>
    <row r="819" spans="1:82" ht="30" x14ac:dyDescent="0.25">
      <c r="A819" s="279">
        <v>707159</v>
      </c>
      <c r="B819" s="280" t="s">
        <v>2156</v>
      </c>
      <c r="C819" s="280" t="s">
        <v>94</v>
      </c>
      <c r="D819" s="280" t="s">
        <v>1362</v>
      </c>
      <c r="E819" s="280" t="s">
        <v>183</v>
      </c>
      <c r="F819" s="281">
        <v>28672</v>
      </c>
      <c r="G819" s="280" t="s">
        <v>225</v>
      </c>
      <c r="H819" s="280" t="s">
        <v>1290</v>
      </c>
      <c r="I819" s="280" t="s">
        <v>467</v>
      </c>
      <c r="J819" s="280" t="s">
        <v>216</v>
      </c>
      <c r="K819" s="279">
        <v>1996</v>
      </c>
      <c r="L819" s="280" t="s">
        <v>225</v>
      </c>
      <c r="M819" s="280" t="s">
        <v>240</v>
      </c>
      <c r="N819" s="280" t="s">
        <v>240</v>
      </c>
      <c r="O819" s="280"/>
      <c r="P819" s="280"/>
      <c r="Q819" s="282">
        <v>0</v>
      </c>
      <c r="R819" s="290">
        <v>0</v>
      </c>
      <c r="S819" s="280" t="s">
        <v>4218</v>
      </c>
      <c r="T819" s="280" t="s">
        <v>4219</v>
      </c>
      <c r="U819" s="280" t="s">
        <v>3508</v>
      </c>
      <c r="V819" s="280" t="s">
        <v>2884</v>
      </c>
      <c r="W819" s="280" t="s">
        <v>240</v>
      </c>
      <c r="X819" s="280" t="s">
        <v>240</v>
      </c>
      <c r="Y819" s="280" t="s">
        <v>240</v>
      </c>
      <c r="Z819" s="280" t="s">
        <v>240</v>
      </c>
      <c r="AA819" s="280" t="s">
        <v>240</v>
      </c>
      <c r="AB819" s="280" t="s">
        <v>240</v>
      </c>
      <c r="AC819" s="280" t="s">
        <v>2044</v>
      </c>
      <c r="AD819" s="280" t="s">
        <v>240</v>
      </c>
      <c r="AE819" s="280"/>
      <c r="AF819" s="280" t="s">
        <v>240</v>
      </c>
      <c r="AG819" s="280" t="s">
        <v>262</v>
      </c>
      <c r="AH819" s="280" t="s">
        <v>240</v>
      </c>
      <c r="AI819" s="280" t="s">
        <v>240</v>
      </c>
      <c r="AJ819" s="279">
        <v>707159</v>
      </c>
      <c r="AP819" s="223"/>
      <c r="AQ819" s="224"/>
      <c r="AR819" s="224"/>
      <c r="AS819" s="224"/>
      <c r="AT819" s="224"/>
      <c r="AU819" s="232"/>
      <c r="AV819" s="224"/>
      <c r="AW819" s="224"/>
      <c r="AX819" s="224"/>
      <c r="AY819" s="224"/>
      <c r="AZ819" s="232"/>
      <c r="BA819" s="224"/>
      <c r="BB819" s="224"/>
      <c r="BC819" s="224"/>
      <c r="BD819" s="224"/>
      <c r="BE819" s="224"/>
      <c r="BF819" s="227"/>
      <c r="BG819" s="224"/>
      <c r="BH819" s="224"/>
      <c r="BI819" s="224"/>
      <c r="BJ819" s="224"/>
      <c r="BK819" s="224"/>
      <c r="BL819" s="224"/>
      <c r="BM819" s="224"/>
      <c r="BN819" s="224"/>
      <c r="BO819" s="224"/>
      <c r="BP819" s="224"/>
      <c r="BQ819" s="224"/>
      <c r="BR819" s="224"/>
      <c r="BS819" s="228"/>
      <c r="BT819" s="224"/>
      <c r="BU819" s="229"/>
      <c r="BV819" s="223"/>
      <c r="BW819" s="224"/>
      <c r="BX819" s="224"/>
      <c r="BY819" s="224"/>
      <c r="BZ819"/>
      <c r="CA819" s="229"/>
      <c r="CB819"/>
      <c r="CC819"/>
      <c r="CD819"/>
    </row>
    <row r="820" spans="1:82" ht="30" x14ac:dyDescent="0.25">
      <c r="A820" s="279">
        <v>707160</v>
      </c>
      <c r="B820" s="280" t="s">
        <v>2157</v>
      </c>
      <c r="C820" s="280" t="s">
        <v>63</v>
      </c>
      <c r="D820" s="280" t="s">
        <v>1362</v>
      </c>
      <c r="E820" s="280" t="s">
        <v>184</v>
      </c>
      <c r="F820" s="281">
        <v>28698</v>
      </c>
      <c r="G820" s="280" t="s">
        <v>2402</v>
      </c>
      <c r="H820" s="280" t="s">
        <v>1290</v>
      </c>
      <c r="I820" s="280" t="s">
        <v>262</v>
      </c>
      <c r="J820" s="280" t="s">
        <v>216</v>
      </c>
      <c r="K820" s="279">
        <v>1998</v>
      </c>
      <c r="L820" s="280" t="s">
        <v>225</v>
      </c>
      <c r="M820" s="280" t="s">
        <v>240</v>
      </c>
      <c r="N820" s="280" t="s">
        <v>240</v>
      </c>
      <c r="O820" s="280"/>
      <c r="P820" s="280"/>
      <c r="Q820" s="282">
        <v>0</v>
      </c>
      <c r="R820" s="290">
        <v>0</v>
      </c>
      <c r="S820" s="280" t="s">
        <v>4220</v>
      </c>
      <c r="T820" s="280" t="s">
        <v>3547</v>
      </c>
      <c r="U820" s="280" t="s">
        <v>3508</v>
      </c>
      <c r="V820" s="280" t="s">
        <v>4221</v>
      </c>
      <c r="W820" s="280" t="s">
        <v>240</v>
      </c>
      <c r="X820" s="280" t="s">
        <v>240</v>
      </c>
      <c r="Y820" s="280" t="s">
        <v>240</v>
      </c>
      <c r="Z820" s="280" t="s">
        <v>240</v>
      </c>
      <c r="AA820" s="280" t="s">
        <v>240</v>
      </c>
      <c r="AB820" s="280" t="s">
        <v>240</v>
      </c>
      <c r="AC820" s="280" t="s">
        <v>240</v>
      </c>
      <c r="AD820" s="280" t="s">
        <v>240</v>
      </c>
      <c r="AE820" s="280"/>
      <c r="AF820" s="280" t="s">
        <v>240</v>
      </c>
      <c r="AG820" s="280" t="s">
        <v>468</v>
      </c>
      <c r="AH820" s="280" t="s">
        <v>240</v>
      </c>
      <c r="AI820" s="280" t="s">
        <v>5194</v>
      </c>
      <c r="AJ820" s="279">
        <v>707160</v>
      </c>
      <c r="AP820" s="223"/>
      <c r="AQ820" s="224"/>
      <c r="AR820" s="224"/>
      <c r="AS820" s="224"/>
      <c r="AT820" s="224"/>
      <c r="AU820" s="231"/>
      <c r="AV820" s="224"/>
      <c r="AW820" s="224"/>
      <c r="AX820" s="224"/>
      <c r="AY820" s="224"/>
      <c r="AZ820" s="223"/>
      <c r="BA820" s="224"/>
      <c r="BB820" s="219"/>
      <c r="BC820" s="219"/>
      <c r="BD820" s="224"/>
      <c r="BE820" s="224"/>
      <c r="BF820" s="227"/>
      <c r="BG820" s="223"/>
      <c r="BH820" s="224"/>
      <c r="BI820" s="224"/>
      <c r="BJ820" s="224"/>
      <c r="BK820" s="224"/>
      <c r="BL820" s="223"/>
      <c r="BM820" s="224"/>
      <c r="BN820" s="223"/>
      <c r="BO820" s="223"/>
      <c r="BP820" s="223"/>
      <c r="BQ820" s="223"/>
      <c r="BR820" s="223"/>
      <c r="BS820" s="224"/>
      <c r="BT820" s="219"/>
      <c r="BU820" s="229"/>
      <c r="BV820" s="219"/>
      <c r="BW820" s="219"/>
      <c r="BX820" s="224"/>
      <c r="BY820" s="224"/>
      <c r="BZ820" s="230"/>
      <c r="CA820" s="229"/>
      <c r="CB820" s="230"/>
      <c r="CC820" s="230"/>
      <c r="CD820" s="230"/>
    </row>
    <row r="821" spans="1:82" ht="30" x14ac:dyDescent="0.25">
      <c r="A821" s="279">
        <v>707162</v>
      </c>
      <c r="B821" s="280" t="s">
        <v>2158</v>
      </c>
      <c r="C821" s="280" t="s">
        <v>65</v>
      </c>
      <c r="D821" s="280" t="s">
        <v>1494</v>
      </c>
      <c r="E821" s="280" t="s">
        <v>184</v>
      </c>
      <c r="F821" s="289">
        <v>29730</v>
      </c>
      <c r="G821" s="280" t="s">
        <v>2403</v>
      </c>
      <c r="H821" s="280" t="s">
        <v>1290</v>
      </c>
      <c r="I821" s="280" t="s">
        <v>262</v>
      </c>
      <c r="J821" s="280" t="s">
        <v>216</v>
      </c>
      <c r="K821" s="290">
        <v>2000</v>
      </c>
      <c r="L821" s="280" t="s">
        <v>225</v>
      </c>
      <c r="M821" s="280" t="s">
        <v>240</v>
      </c>
      <c r="N821" s="280" t="s">
        <v>240</v>
      </c>
      <c r="O821" s="280"/>
      <c r="P821" s="280"/>
      <c r="Q821" s="282">
        <v>0</v>
      </c>
      <c r="R821" s="282"/>
      <c r="S821" s="280" t="s">
        <v>4222</v>
      </c>
      <c r="T821" s="280" t="s">
        <v>2751</v>
      </c>
      <c r="U821" s="280" t="s">
        <v>3273</v>
      </c>
      <c r="V821" s="280" t="s">
        <v>2903</v>
      </c>
      <c r="W821" s="280" t="s">
        <v>240</v>
      </c>
      <c r="X821" s="280" t="s">
        <v>240</v>
      </c>
      <c r="Y821" s="280" t="s">
        <v>240</v>
      </c>
      <c r="Z821" s="280" t="s">
        <v>240</v>
      </c>
      <c r="AA821" s="280" t="s">
        <v>240</v>
      </c>
      <c r="AB821" s="280" t="s">
        <v>240</v>
      </c>
      <c r="AC821" s="280" t="s">
        <v>240</v>
      </c>
      <c r="AD821" s="280" t="s">
        <v>240</v>
      </c>
      <c r="AE821" s="280"/>
      <c r="AF821" s="280" t="s">
        <v>240</v>
      </c>
      <c r="AG821" s="280" t="s">
        <v>468</v>
      </c>
      <c r="AH821" s="280" t="s">
        <v>240</v>
      </c>
      <c r="AI821" s="280" t="s">
        <v>5194</v>
      </c>
      <c r="AJ821" s="279">
        <v>707162</v>
      </c>
      <c r="AP821" s="223"/>
      <c r="AQ821" s="224"/>
      <c r="AR821" s="224"/>
      <c r="AS821" s="224"/>
      <c r="AT821" s="224"/>
      <c r="AU821" s="232"/>
      <c r="AV821" s="224"/>
      <c r="AW821" s="224"/>
      <c r="AX821" s="224"/>
      <c r="AY821" s="224"/>
      <c r="AZ821" s="232"/>
      <c r="BA821" s="224"/>
      <c r="BB821" s="224"/>
      <c r="BC821" s="224"/>
      <c r="BD821" s="224"/>
      <c r="BE821" s="224"/>
      <c r="BF821" s="227"/>
      <c r="BG821" s="224"/>
      <c r="BH821" s="224"/>
      <c r="BI821" s="224"/>
      <c r="BJ821" s="224"/>
      <c r="BK821" s="224"/>
      <c r="BL821" s="224"/>
      <c r="BM821" s="224"/>
      <c r="BN821" s="224"/>
      <c r="BO821" s="224"/>
      <c r="BP821" s="224"/>
      <c r="BQ821" s="224"/>
      <c r="BR821" s="224"/>
      <c r="BS821" s="228"/>
      <c r="BT821" s="224"/>
      <c r="BU821" s="229"/>
      <c r="BV821" s="223"/>
      <c r="BW821" s="224"/>
      <c r="BX821" s="224"/>
      <c r="BY821" s="224"/>
      <c r="BZ821"/>
      <c r="CA821" s="229"/>
      <c r="CB821"/>
      <c r="CC821"/>
      <c r="CD821"/>
    </row>
    <row r="822" spans="1:82" ht="30" x14ac:dyDescent="0.25">
      <c r="A822" s="279">
        <v>707163</v>
      </c>
      <c r="B822" s="280" t="s">
        <v>2159</v>
      </c>
      <c r="C822" s="280" t="s">
        <v>65</v>
      </c>
      <c r="D822" s="280" t="s">
        <v>240</v>
      </c>
      <c r="E822" s="280" t="s">
        <v>240</v>
      </c>
      <c r="F822" s="288"/>
      <c r="G822" s="280" t="s">
        <v>240</v>
      </c>
      <c r="H822" s="280" t="s">
        <v>240</v>
      </c>
      <c r="I822" s="280" t="s">
        <v>261</v>
      </c>
      <c r="J822" s="280" t="s">
        <v>240</v>
      </c>
      <c r="K822" s="288"/>
      <c r="L822" s="280" t="s">
        <v>240</v>
      </c>
      <c r="M822" s="280" t="s">
        <v>240</v>
      </c>
      <c r="N822" s="280" t="s">
        <v>240</v>
      </c>
      <c r="O822" s="280" t="str">
        <f>IFERROR(VLOOKUP(A822,'[1]معالجة التسجيل'!A$2:CW$514,101,0),"")</f>
        <v/>
      </c>
      <c r="P822" s="280"/>
      <c r="Q822" s="282">
        <v>0</v>
      </c>
      <c r="R822" s="288"/>
      <c r="S822" s="280" t="s">
        <v>240</v>
      </c>
      <c r="T822" s="280" t="s">
        <v>240</v>
      </c>
      <c r="U822" s="280" t="s">
        <v>240</v>
      </c>
      <c r="V822" s="280" t="s">
        <v>240</v>
      </c>
      <c r="W822" s="280" t="s">
        <v>240</v>
      </c>
      <c r="X822" s="280" t="s">
        <v>240</v>
      </c>
      <c r="Y822" s="280" t="s">
        <v>240</v>
      </c>
      <c r="Z822" s="280" t="s">
        <v>240</v>
      </c>
      <c r="AA822" s="280" t="s">
        <v>240</v>
      </c>
      <c r="AB822" s="280" t="s">
        <v>240</v>
      </c>
      <c r="AC822" s="280" t="s">
        <v>240</v>
      </c>
      <c r="AD822" s="280" t="s">
        <v>240</v>
      </c>
      <c r="AE822" s="280" t="str">
        <f>IFERROR(VLOOKUP(A822,ورقة4!A$1:AZ$2000,51,0),"")</f>
        <v>م</v>
      </c>
      <c r="AF822" s="280" t="s">
        <v>240</v>
      </c>
      <c r="AG822" s="280" t="s">
        <v>261</v>
      </c>
      <c r="AH822" s="280" t="s">
        <v>240</v>
      </c>
      <c r="AI822" s="280" t="s">
        <v>240</v>
      </c>
      <c r="AJ822" s="279">
        <v>707163</v>
      </c>
      <c r="AP822" s="223"/>
      <c r="AQ822" s="224"/>
      <c r="AR822" s="224"/>
      <c r="AS822" s="224"/>
      <c r="AT822" s="224"/>
      <c r="AU822" s="231"/>
      <c r="AV822" s="224"/>
      <c r="AW822" s="224"/>
      <c r="AX822" s="224"/>
      <c r="AY822" s="224"/>
      <c r="AZ822" s="223"/>
      <c r="BA822" s="224"/>
      <c r="BB822" s="224"/>
      <c r="BC822" s="224"/>
      <c r="BD822" s="224"/>
      <c r="BE822" s="224"/>
      <c r="BF822" s="227"/>
      <c r="BG822" s="224"/>
      <c r="BH822" s="224"/>
      <c r="BI822" s="224"/>
      <c r="BJ822" s="224"/>
      <c r="BK822" s="224"/>
      <c r="BL822" s="224"/>
      <c r="BM822" s="224"/>
      <c r="BN822" s="224"/>
      <c r="BO822" s="224"/>
      <c r="BP822" s="224"/>
      <c r="BQ822" s="224"/>
      <c r="BR822" s="224"/>
      <c r="BS822" s="228"/>
      <c r="BT822" s="224"/>
      <c r="BU822" s="229"/>
      <c r="BV822" s="223"/>
      <c r="BW822" s="224"/>
      <c r="BX822" s="224"/>
      <c r="BY822" s="224"/>
      <c r="BZ822"/>
      <c r="CA822" s="229"/>
      <c r="CB822"/>
      <c r="CC822"/>
      <c r="CD822"/>
    </row>
    <row r="823" spans="1:82" ht="30" x14ac:dyDescent="0.25">
      <c r="A823" s="279">
        <v>707164</v>
      </c>
      <c r="B823" s="280" t="s">
        <v>2160</v>
      </c>
      <c r="C823" s="280" t="s">
        <v>358</v>
      </c>
      <c r="D823" s="280" t="s">
        <v>1360</v>
      </c>
      <c r="E823" s="280" t="s">
        <v>183</v>
      </c>
      <c r="F823" s="281">
        <v>36929</v>
      </c>
      <c r="G823" s="280" t="s">
        <v>2404</v>
      </c>
      <c r="H823" s="280" t="s">
        <v>1290</v>
      </c>
      <c r="I823" s="280" t="s">
        <v>467</v>
      </c>
      <c r="J823" s="280" t="s">
        <v>214</v>
      </c>
      <c r="K823" s="279">
        <v>2019</v>
      </c>
      <c r="L823" s="280" t="s">
        <v>215</v>
      </c>
      <c r="M823" s="280" t="s">
        <v>240</v>
      </c>
      <c r="N823" s="280" t="s">
        <v>240</v>
      </c>
      <c r="O823" s="280"/>
      <c r="P823" s="280"/>
      <c r="Q823" s="282">
        <v>0</v>
      </c>
      <c r="R823" s="290">
        <v>0</v>
      </c>
      <c r="S823" s="280" t="s">
        <v>4223</v>
      </c>
      <c r="T823" s="280" t="s">
        <v>4224</v>
      </c>
      <c r="U823" s="280" t="s">
        <v>3673</v>
      </c>
      <c r="V823" s="280" t="s">
        <v>4225</v>
      </c>
      <c r="W823" s="280" t="s">
        <v>240</v>
      </c>
      <c r="X823" s="280" t="s">
        <v>240</v>
      </c>
      <c r="Y823" s="280" t="s">
        <v>240</v>
      </c>
      <c r="Z823" s="280" t="s">
        <v>240</v>
      </c>
      <c r="AA823" s="280" t="s">
        <v>240</v>
      </c>
      <c r="AB823" s="280" t="s">
        <v>240</v>
      </c>
      <c r="AC823" s="280" t="s">
        <v>240</v>
      </c>
      <c r="AD823" s="280" t="s">
        <v>240</v>
      </c>
      <c r="AE823" s="280"/>
      <c r="AF823" s="280" t="s">
        <v>240</v>
      </c>
      <c r="AG823" s="280" t="s">
        <v>262</v>
      </c>
      <c r="AH823" s="280" t="s">
        <v>240</v>
      </c>
      <c r="AI823" s="280" t="s">
        <v>240</v>
      </c>
      <c r="AJ823" s="279">
        <v>707164</v>
      </c>
      <c r="AP823" s="223"/>
      <c r="AQ823" s="224"/>
      <c r="AR823" s="224"/>
      <c r="AS823" s="224"/>
      <c r="AT823" s="224"/>
      <c r="AU823" s="225"/>
      <c r="AV823" s="224"/>
      <c r="AW823" s="224"/>
      <c r="AX823" s="224"/>
      <c r="AY823" s="224"/>
      <c r="AZ823" s="226"/>
      <c r="BA823" s="224"/>
      <c r="BB823" s="224"/>
      <c r="BC823" s="224"/>
      <c r="BD823" s="224"/>
      <c r="BE823" s="224"/>
      <c r="BF823" s="227"/>
      <c r="BG823" s="224"/>
      <c r="BH823" s="224"/>
      <c r="BI823" s="224"/>
      <c r="BJ823" s="224"/>
      <c r="BK823" s="224"/>
      <c r="BL823" s="224"/>
      <c r="BM823" s="224"/>
      <c r="BN823" s="224"/>
      <c r="BO823" s="224"/>
      <c r="BP823" s="224"/>
      <c r="BQ823" s="224"/>
      <c r="BR823" s="224"/>
      <c r="BS823" s="228"/>
      <c r="BT823" s="224"/>
      <c r="BU823" s="229"/>
      <c r="BV823" s="223"/>
      <c r="BW823" s="224"/>
      <c r="BX823" s="224"/>
      <c r="BY823" s="224"/>
      <c r="BZ823"/>
      <c r="CA823" s="229"/>
      <c r="CB823"/>
      <c r="CC823"/>
      <c r="CD823"/>
    </row>
    <row r="824" spans="1:82" ht="30" x14ac:dyDescent="0.25">
      <c r="A824" s="279">
        <v>707165</v>
      </c>
      <c r="B824" s="280" t="s">
        <v>2161</v>
      </c>
      <c r="C824" s="280" t="s">
        <v>66</v>
      </c>
      <c r="D824" s="280" t="s">
        <v>2461</v>
      </c>
      <c r="E824" s="280" t="s">
        <v>183</v>
      </c>
      <c r="F824" s="281">
        <v>37266</v>
      </c>
      <c r="G824" s="280" t="s">
        <v>221</v>
      </c>
      <c r="H824" s="280" t="s">
        <v>1290</v>
      </c>
      <c r="I824" s="280" t="s">
        <v>261</v>
      </c>
      <c r="J824" s="280" t="s">
        <v>214</v>
      </c>
      <c r="K824" s="279">
        <v>2019</v>
      </c>
      <c r="L824" s="280" t="s">
        <v>221</v>
      </c>
      <c r="M824" s="280" t="s">
        <v>240</v>
      </c>
      <c r="N824" s="280" t="s">
        <v>240</v>
      </c>
      <c r="O824" s="280" t="str">
        <f>IFERROR(VLOOKUP(A824,'[1]معالجة التسجيل'!A$2:CW$514,101,0),"")</f>
        <v/>
      </c>
      <c r="P824" s="280"/>
      <c r="Q824" s="282">
        <v>0</v>
      </c>
      <c r="R824" s="279">
        <v>0</v>
      </c>
      <c r="S824" s="280" t="s">
        <v>4226</v>
      </c>
      <c r="T824" s="280" t="s">
        <v>2563</v>
      </c>
      <c r="U824" s="280" t="s">
        <v>4227</v>
      </c>
      <c r="V824" s="280" t="s">
        <v>2915</v>
      </c>
      <c r="W824" s="280" t="s">
        <v>240</v>
      </c>
      <c r="X824" s="280" t="s">
        <v>240</v>
      </c>
      <c r="Y824" s="280" t="s">
        <v>240</v>
      </c>
      <c r="Z824" s="280" t="s">
        <v>240</v>
      </c>
      <c r="AA824" s="280" t="s">
        <v>240</v>
      </c>
      <c r="AB824" s="280" t="s">
        <v>240</v>
      </c>
      <c r="AC824" s="280" t="s">
        <v>2044</v>
      </c>
      <c r="AD824" s="280" t="s">
        <v>240</v>
      </c>
      <c r="AE824" s="280" t="str">
        <f>IFERROR(VLOOKUP(A824,ورقة4!A$1:AZ$2000,51,0),"")</f>
        <v>م</v>
      </c>
      <c r="AF824" s="280" t="s">
        <v>240</v>
      </c>
      <c r="AG824" s="280" t="s">
        <v>261</v>
      </c>
      <c r="AH824" s="280" t="s">
        <v>240</v>
      </c>
      <c r="AI824" s="280" t="s">
        <v>240</v>
      </c>
      <c r="AJ824" s="279">
        <v>707165</v>
      </c>
      <c r="AP824" s="223"/>
      <c r="AQ824" s="224"/>
      <c r="AR824" s="224"/>
      <c r="AS824" s="224"/>
      <c r="AT824" s="224"/>
      <c r="AU824" s="231"/>
      <c r="AV824" s="224"/>
      <c r="AW824" s="224"/>
      <c r="AX824" s="224"/>
      <c r="AY824" s="224"/>
      <c r="AZ824" s="223"/>
      <c r="BA824" s="224"/>
      <c r="BB824" s="219"/>
      <c r="BC824" s="219"/>
      <c r="BD824" s="224"/>
      <c r="BE824" s="224"/>
      <c r="BF824" s="227"/>
      <c r="BG824" s="232"/>
      <c r="BH824" s="224"/>
      <c r="BI824" s="224"/>
      <c r="BJ824" s="224"/>
      <c r="BK824" s="224"/>
      <c r="BL824" s="223"/>
      <c r="BM824" s="224"/>
      <c r="BN824" s="223"/>
      <c r="BO824" s="223"/>
      <c r="BP824" s="223"/>
      <c r="BQ824" s="223"/>
      <c r="BR824" s="223"/>
      <c r="BS824" s="224"/>
      <c r="BT824" s="219"/>
      <c r="BU824" s="229"/>
      <c r="BV824" s="219"/>
      <c r="BW824" s="219"/>
      <c r="BX824" s="224"/>
      <c r="BY824" s="224"/>
      <c r="BZ824" s="230"/>
      <c r="CA824" s="229"/>
      <c r="CB824" s="230"/>
      <c r="CC824" s="230"/>
      <c r="CD824" s="230"/>
    </row>
    <row r="825" spans="1:82" ht="30" x14ac:dyDescent="0.25">
      <c r="A825" s="279">
        <v>707166</v>
      </c>
      <c r="B825" s="280" t="s">
        <v>2162</v>
      </c>
      <c r="C825" s="280" t="s">
        <v>284</v>
      </c>
      <c r="D825" s="280" t="s">
        <v>1450</v>
      </c>
      <c r="E825" s="280" t="s">
        <v>184</v>
      </c>
      <c r="F825" s="281">
        <v>35265</v>
      </c>
      <c r="G825" s="280" t="s">
        <v>213</v>
      </c>
      <c r="H825" s="280" t="s">
        <v>1290</v>
      </c>
      <c r="I825" s="280" t="s">
        <v>261</v>
      </c>
      <c r="J825" s="280" t="s">
        <v>216</v>
      </c>
      <c r="K825" s="279">
        <v>2014</v>
      </c>
      <c r="L825" s="280" t="s">
        <v>213</v>
      </c>
      <c r="M825" s="280" t="s">
        <v>240</v>
      </c>
      <c r="N825" s="280" t="s">
        <v>240</v>
      </c>
      <c r="O825" s="280" t="str">
        <f>IFERROR(VLOOKUP(A825,'[1]معالجة التسجيل'!A$2:CW$514,101,0),"")</f>
        <v/>
      </c>
      <c r="P825" s="280"/>
      <c r="Q825" s="282">
        <v>0</v>
      </c>
      <c r="R825" s="288"/>
      <c r="S825" s="280" t="s">
        <v>240</v>
      </c>
      <c r="T825" s="280" t="s">
        <v>240</v>
      </c>
      <c r="U825" s="280" t="s">
        <v>240</v>
      </c>
      <c r="V825" s="280" t="s">
        <v>240</v>
      </c>
      <c r="W825" s="280" t="s">
        <v>240</v>
      </c>
      <c r="X825" s="280" t="s">
        <v>240</v>
      </c>
      <c r="Y825" s="280" t="s">
        <v>240</v>
      </c>
      <c r="Z825" s="280" t="s">
        <v>240</v>
      </c>
      <c r="AA825" s="280" t="s">
        <v>240</v>
      </c>
      <c r="AB825" s="280" t="s">
        <v>240</v>
      </c>
      <c r="AC825" s="280" t="s">
        <v>2044</v>
      </c>
      <c r="AD825" s="280" t="s">
        <v>240</v>
      </c>
      <c r="AE825" s="280" t="str">
        <f>IFERROR(VLOOKUP(A825,ورقة4!A$1:AZ$2000,51,0),"")</f>
        <v>م</v>
      </c>
      <c r="AF825" s="280" t="s">
        <v>2044</v>
      </c>
      <c r="AG825" s="280" t="s">
        <v>261</v>
      </c>
      <c r="AH825" s="280" t="s">
        <v>240</v>
      </c>
      <c r="AI825" s="280" t="s">
        <v>240</v>
      </c>
      <c r="AJ825" s="279">
        <v>707166</v>
      </c>
      <c r="AP825" s="223"/>
      <c r="AQ825" s="224"/>
      <c r="AR825" s="224"/>
      <c r="AS825" s="224"/>
      <c r="AT825" s="224"/>
      <c r="AU825" s="232"/>
      <c r="AV825" s="224"/>
      <c r="AW825" s="224"/>
      <c r="AX825" s="224"/>
      <c r="AY825" s="224"/>
      <c r="AZ825" s="232"/>
      <c r="BA825" s="224"/>
      <c r="BB825" s="224"/>
      <c r="BC825" s="224"/>
      <c r="BD825" s="224"/>
      <c r="BE825" s="224"/>
      <c r="BF825" s="227"/>
      <c r="BG825" s="224"/>
      <c r="BH825" s="224"/>
      <c r="BI825" s="224"/>
      <c r="BJ825" s="224"/>
      <c r="BK825" s="224"/>
      <c r="BL825" s="224"/>
      <c r="BM825" s="224"/>
      <c r="BN825" s="224"/>
      <c r="BO825" s="224"/>
      <c r="BP825" s="224"/>
      <c r="BQ825" s="224"/>
      <c r="BR825" s="224"/>
      <c r="BS825" s="228"/>
      <c r="BT825" s="224"/>
      <c r="BU825" s="229"/>
      <c r="BV825" s="223"/>
      <c r="BW825" s="224"/>
      <c r="BX825" s="224"/>
      <c r="BY825" s="224"/>
      <c r="BZ825"/>
      <c r="CA825" s="229"/>
      <c r="CB825"/>
      <c r="CC825"/>
      <c r="CD825"/>
    </row>
    <row r="826" spans="1:82" ht="15" x14ac:dyDescent="0.25">
      <c r="A826" s="279">
        <v>707167</v>
      </c>
      <c r="B826" s="280" t="s">
        <v>2163</v>
      </c>
      <c r="C826" s="280" t="s">
        <v>65</v>
      </c>
      <c r="D826" s="280" t="s">
        <v>240</v>
      </c>
      <c r="E826" s="280" t="s">
        <v>240</v>
      </c>
      <c r="F826" s="288"/>
      <c r="G826" s="280" t="s">
        <v>240</v>
      </c>
      <c r="H826" s="280" t="s">
        <v>240</v>
      </c>
      <c r="I826" s="280" t="s">
        <v>261</v>
      </c>
      <c r="J826" s="280" t="s">
        <v>240</v>
      </c>
      <c r="K826" s="288"/>
      <c r="L826" s="280" t="s">
        <v>240</v>
      </c>
      <c r="M826" s="280" t="s">
        <v>240</v>
      </c>
      <c r="N826" s="280" t="s">
        <v>240</v>
      </c>
      <c r="O826" s="280" t="str">
        <f>IFERROR(VLOOKUP(A826,'[1]معالجة التسجيل'!A$2:CW$514,101,0),"")</f>
        <v/>
      </c>
      <c r="P826" s="280"/>
      <c r="Q826" s="282">
        <v>0</v>
      </c>
      <c r="R826" s="282"/>
      <c r="S826" s="280" t="s">
        <v>240</v>
      </c>
      <c r="T826" s="280" t="s">
        <v>240</v>
      </c>
      <c r="U826" s="280" t="s">
        <v>240</v>
      </c>
      <c r="V826" s="280" t="s">
        <v>240</v>
      </c>
      <c r="W826" s="280" t="s">
        <v>240</v>
      </c>
      <c r="X826" s="280" t="s">
        <v>240</v>
      </c>
      <c r="Y826" s="280" t="s">
        <v>240</v>
      </c>
      <c r="Z826" s="280" t="s">
        <v>240</v>
      </c>
      <c r="AA826" s="280" t="s">
        <v>240</v>
      </c>
      <c r="AB826" s="280" t="s">
        <v>240</v>
      </c>
      <c r="AC826" s="280" t="s">
        <v>240</v>
      </c>
      <c r="AD826" s="280" t="s">
        <v>240</v>
      </c>
      <c r="AE826" s="280" t="str">
        <f>IFERROR(VLOOKUP(A826,ورقة4!A$1:AZ$2000,51,0),"")</f>
        <v>م</v>
      </c>
      <c r="AF826" s="280" t="s">
        <v>2044</v>
      </c>
      <c r="AG826" s="280" t="s">
        <v>261</v>
      </c>
      <c r="AH826" s="280" t="s">
        <v>240</v>
      </c>
      <c r="AI826" s="280" t="s">
        <v>240</v>
      </c>
      <c r="AJ826" s="279">
        <v>707167</v>
      </c>
      <c r="AP826" s="223"/>
      <c r="AQ826" s="224"/>
      <c r="AR826" s="224"/>
      <c r="AS826" s="224"/>
      <c r="AT826" s="224"/>
      <c r="AU826" s="231"/>
      <c r="AV826" s="224"/>
      <c r="AW826" s="224"/>
      <c r="AX826" s="224"/>
      <c r="AY826" s="224"/>
      <c r="AZ826" s="223"/>
      <c r="BA826" s="224"/>
      <c r="BB826" s="224"/>
      <c r="BC826" s="224"/>
      <c r="BD826" s="224"/>
      <c r="BE826" s="224"/>
      <c r="BF826" s="227"/>
      <c r="BG826" s="224"/>
      <c r="BH826" s="224"/>
      <c r="BI826" s="224"/>
      <c r="BJ826" s="224"/>
      <c r="BK826" s="224"/>
      <c r="BL826" s="224"/>
      <c r="BM826" s="224"/>
      <c r="BN826" s="224"/>
      <c r="BO826" s="224"/>
      <c r="BP826" s="224"/>
      <c r="BQ826" s="224"/>
      <c r="BR826" s="224"/>
      <c r="BS826" s="228"/>
      <c r="BT826" s="224"/>
      <c r="BU826" s="229"/>
      <c r="BV826" s="223"/>
      <c r="BW826" s="224"/>
      <c r="BX826" s="224"/>
      <c r="BY826" s="224"/>
      <c r="BZ826"/>
      <c r="CA826" s="229"/>
      <c r="CB826"/>
      <c r="CC826"/>
      <c r="CD826"/>
    </row>
    <row r="827" spans="1:82" ht="30" x14ac:dyDescent="0.25">
      <c r="A827" s="279">
        <v>707168</v>
      </c>
      <c r="B827" s="280" t="s">
        <v>2164</v>
      </c>
      <c r="C827" s="280" t="s">
        <v>146</v>
      </c>
      <c r="D827" s="280" t="s">
        <v>1763</v>
      </c>
      <c r="E827" s="280" t="s">
        <v>184</v>
      </c>
      <c r="F827" s="281">
        <v>33608</v>
      </c>
      <c r="G827" s="280" t="s">
        <v>213</v>
      </c>
      <c r="H827" s="280" t="s">
        <v>1290</v>
      </c>
      <c r="I827" s="280" t="s">
        <v>261</v>
      </c>
      <c r="J827" s="280" t="s">
        <v>216</v>
      </c>
      <c r="K827" s="279">
        <v>2012</v>
      </c>
      <c r="L827" s="280" t="s">
        <v>213</v>
      </c>
      <c r="M827" s="280" t="s">
        <v>240</v>
      </c>
      <c r="N827" s="280" t="s">
        <v>240</v>
      </c>
      <c r="O827" s="280"/>
      <c r="P827" s="280"/>
      <c r="Q827" s="282">
        <v>0</v>
      </c>
      <c r="R827" s="290">
        <v>0</v>
      </c>
      <c r="S827" s="280" t="s">
        <v>4228</v>
      </c>
      <c r="T827" s="280" t="s">
        <v>4229</v>
      </c>
      <c r="U827" s="280" t="s">
        <v>4230</v>
      </c>
      <c r="V827" s="280" t="s">
        <v>3514</v>
      </c>
      <c r="W827" s="280" t="s">
        <v>240</v>
      </c>
      <c r="X827" s="280" t="s">
        <v>240</v>
      </c>
      <c r="Y827" s="280" t="s">
        <v>240</v>
      </c>
      <c r="Z827" s="280" t="s">
        <v>240</v>
      </c>
      <c r="AA827" s="280" t="s">
        <v>240</v>
      </c>
      <c r="AB827" s="280" t="s">
        <v>240</v>
      </c>
      <c r="AC827" s="280" t="s">
        <v>240</v>
      </c>
      <c r="AD827" s="280" t="s">
        <v>240</v>
      </c>
      <c r="AE827" s="280"/>
      <c r="AF827" s="280" t="s">
        <v>240</v>
      </c>
      <c r="AG827" s="280" t="s">
        <v>261</v>
      </c>
      <c r="AH827" s="280" t="s">
        <v>240</v>
      </c>
      <c r="AI827" s="280" t="s">
        <v>240</v>
      </c>
      <c r="AJ827" s="279">
        <v>707168</v>
      </c>
      <c r="AP827" s="223"/>
      <c r="AQ827" s="224"/>
      <c r="AR827" s="224"/>
      <c r="AS827" s="224"/>
      <c r="AT827" s="224"/>
      <c r="AU827" s="227"/>
      <c r="AV827" s="224"/>
      <c r="AW827" s="224"/>
      <c r="AX827" s="224"/>
      <c r="AY827" s="224"/>
      <c r="AZ827" s="227"/>
      <c r="BA827" s="224"/>
      <c r="BB827" s="224"/>
      <c r="BC827" s="224"/>
      <c r="BD827" s="224"/>
      <c r="BE827" s="224"/>
      <c r="BF827" s="227"/>
      <c r="BG827" s="224"/>
      <c r="BH827" s="224"/>
      <c r="BI827" s="224"/>
      <c r="BJ827" s="224"/>
      <c r="BK827" s="224"/>
      <c r="BL827" s="224"/>
      <c r="BM827" s="224"/>
      <c r="BN827" s="224"/>
      <c r="BO827" s="224"/>
      <c r="BP827" s="224"/>
      <c r="BQ827" s="224"/>
      <c r="BR827" s="224"/>
      <c r="BS827" s="228"/>
      <c r="BT827" s="224"/>
      <c r="BU827" s="229"/>
      <c r="BV827" s="223"/>
      <c r="BW827" s="224"/>
      <c r="BX827" s="224"/>
      <c r="BY827" s="224"/>
      <c r="BZ827"/>
      <c r="CA827" s="229"/>
      <c r="CB827"/>
      <c r="CC827"/>
      <c r="CD827"/>
    </row>
    <row r="828" spans="1:82" ht="30" x14ac:dyDescent="0.25">
      <c r="A828" s="279">
        <v>707169</v>
      </c>
      <c r="B828" s="280" t="s">
        <v>2165</v>
      </c>
      <c r="C828" s="280" t="s">
        <v>66</v>
      </c>
      <c r="D828" s="280" t="s">
        <v>1322</v>
      </c>
      <c r="E828" s="280" t="s">
        <v>184</v>
      </c>
      <c r="F828" s="281">
        <v>35918</v>
      </c>
      <c r="G828" s="280" t="s">
        <v>213</v>
      </c>
      <c r="H828" s="280" t="s">
        <v>1290</v>
      </c>
      <c r="I828" s="280" t="s">
        <v>261</v>
      </c>
      <c r="J828" s="280" t="s">
        <v>216</v>
      </c>
      <c r="K828" s="279">
        <v>2016</v>
      </c>
      <c r="L828" s="280" t="s">
        <v>215</v>
      </c>
      <c r="M828" s="280" t="s">
        <v>240</v>
      </c>
      <c r="N828" s="280" t="s">
        <v>240</v>
      </c>
      <c r="O828" s="280" t="str">
        <f>IFERROR(VLOOKUP(A828,'[1]معالجة التسجيل'!A$2:CW$514,101,0),"")</f>
        <v/>
      </c>
      <c r="P828" s="280"/>
      <c r="Q828" s="282">
        <v>0</v>
      </c>
      <c r="R828" s="282"/>
      <c r="S828" s="280" t="s">
        <v>240</v>
      </c>
      <c r="T828" s="280" t="s">
        <v>240</v>
      </c>
      <c r="U828" s="280" t="s">
        <v>240</v>
      </c>
      <c r="V828" s="280" t="s">
        <v>240</v>
      </c>
      <c r="W828" s="280" t="s">
        <v>240</v>
      </c>
      <c r="X828" s="280" t="s">
        <v>240</v>
      </c>
      <c r="Y828" s="280" t="s">
        <v>240</v>
      </c>
      <c r="Z828" s="280" t="s">
        <v>240</v>
      </c>
      <c r="AA828" s="280" t="s">
        <v>240</v>
      </c>
      <c r="AB828" s="280" t="s">
        <v>240</v>
      </c>
      <c r="AC828" s="280" t="s">
        <v>2044</v>
      </c>
      <c r="AD828" s="280" t="s">
        <v>240</v>
      </c>
      <c r="AE828" s="280" t="str">
        <f>IFERROR(VLOOKUP(A828,ورقة4!A$1:AZ$2000,51,0),"")</f>
        <v>م</v>
      </c>
      <c r="AF828" s="280" t="s">
        <v>2044</v>
      </c>
      <c r="AG828" s="280" t="s">
        <v>261</v>
      </c>
      <c r="AH828" s="280" t="s">
        <v>240</v>
      </c>
      <c r="AI828" s="280" t="s">
        <v>240</v>
      </c>
      <c r="AJ828" s="279">
        <v>707169</v>
      </c>
      <c r="AP828" s="223"/>
      <c r="AQ828" s="224"/>
      <c r="AR828" s="224"/>
      <c r="AS828" s="224"/>
      <c r="AT828" s="224"/>
      <c r="AU828" s="232"/>
      <c r="AV828" s="224"/>
      <c r="AW828" s="224"/>
      <c r="AX828" s="224"/>
      <c r="AY828" s="224"/>
      <c r="AZ828" s="232"/>
      <c r="BA828" s="224"/>
      <c r="BB828" s="224"/>
      <c r="BC828" s="224"/>
      <c r="BD828" s="224"/>
      <c r="BE828" s="224"/>
      <c r="BF828" s="227"/>
      <c r="BG828" s="224"/>
      <c r="BH828" s="224"/>
      <c r="BI828" s="224"/>
      <c r="BJ828" s="224"/>
      <c r="BK828" s="224"/>
      <c r="BL828" s="224"/>
      <c r="BM828" s="224"/>
      <c r="BN828" s="224"/>
      <c r="BO828" s="224"/>
      <c r="BP828" s="224"/>
      <c r="BQ828" s="224"/>
      <c r="BR828" s="224"/>
      <c r="BS828" s="228"/>
      <c r="BT828" s="224"/>
      <c r="BU828" s="229"/>
      <c r="BV828" s="223"/>
      <c r="BW828" s="224"/>
      <c r="BX828" s="224"/>
      <c r="BY828" s="224"/>
      <c r="BZ828"/>
      <c r="CA828" s="229"/>
      <c r="CB828"/>
      <c r="CC828"/>
      <c r="CD828"/>
    </row>
    <row r="829" spans="1:82" ht="45" x14ac:dyDescent="0.25">
      <c r="A829" s="279">
        <v>707170</v>
      </c>
      <c r="B829" s="280" t="s">
        <v>2166</v>
      </c>
      <c r="C829" s="280" t="s">
        <v>437</v>
      </c>
      <c r="D829" s="280" t="s">
        <v>2463</v>
      </c>
      <c r="E829" s="280" t="s">
        <v>183</v>
      </c>
      <c r="F829" s="281">
        <v>31076</v>
      </c>
      <c r="G829" s="280" t="s">
        <v>2405</v>
      </c>
      <c r="H829" s="280" t="s">
        <v>1318</v>
      </c>
      <c r="I829" s="280" t="s">
        <v>261</v>
      </c>
      <c r="J829" s="280" t="s">
        <v>214</v>
      </c>
      <c r="K829" s="279">
        <v>2003</v>
      </c>
      <c r="L829" s="280" t="s">
        <v>213</v>
      </c>
      <c r="M829" s="280" t="s">
        <v>240</v>
      </c>
      <c r="N829" s="280" t="s">
        <v>240</v>
      </c>
      <c r="O829" s="280"/>
      <c r="P829" s="280"/>
      <c r="Q829" s="282">
        <v>0</v>
      </c>
      <c r="R829" s="288"/>
      <c r="S829" s="280" t="s">
        <v>3219</v>
      </c>
      <c r="T829" s="280" t="s">
        <v>3220</v>
      </c>
      <c r="U829" s="280" t="s">
        <v>3221</v>
      </c>
      <c r="V829" s="280" t="s">
        <v>2531</v>
      </c>
      <c r="W829" s="280" t="s">
        <v>240</v>
      </c>
      <c r="X829" s="280" t="s">
        <v>240</v>
      </c>
      <c r="Y829" s="280" t="s">
        <v>240</v>
      </c>
      <c r="Z829" s="280" t="s">
        <v>240</v>
      </c>
      <c r="AA829" s="280" t="s">
        <v>240</v>
      </c>
      <c r="AB829" s="280" t="s">
        <v>240</v>
      </c>
      <c r="AC829" s="280" t="s">
        <v>240</v>
      </c>
      <c r="AD829" s="280" t="s">
        <v>240</v>
      </c>
      <c r="AE829" s="280"/>
      <c r="AF829" s="280" t="s">
        <v>2044</v>
      </c>
      <c r="AG829" s="280" t="s">
        <v>261</v>
      </c>
      <c r="AH829" s="280" t="s">
        <v>240</v>
      </c>
      <c r="AI829" s="280" t="s">
        <v>240</v>
      </c>
      <c r="AJ829" s="279">
        <v>707170</v>
      </c>
      <c r="AP829" s="223"/>
      <c r="AQ829" s="224"/>
      <c r="AR829" s="224"/>
      <c r="AS829" s="224"/>
      <c r="AT829" s="224"/>
      <c r="AU829" s="232"/>
      <c r="AV829" s="224"/>
      <c r="AW829" s="224"/>
      <c r="AX829" s="224"/>
      <c r="AY829" s="224"/>
      <c r="AZ829" s="232"/>
      <c r="BA829" s="224"/>
      <c r="BB829" s="224"/>
      <c r="BC829" s="224"/>
      <c r="BD829" s="224"/>
      <c r="BE829" s="224"/>
      <c r="BF829" s="227"/>
      <c r="BG829" s="224"/>
      <c r="BH829" s="224"/>
      <c r="BI829" s="224"/>
      <c r="BJ829" s="224"/>
      <c r="BK829" s="224"/>
      <c r="BL829" s="224"/>
      <c r="BM829" s="224"/>
      <c r="BN829" s="224"/>
      <c r="BO829" s="224"/>
      <c r="BP829" s="224"/>
      <c r="BQ829" s="224"/>
      <c r="BR829" s="224"/>
      <c r="BS829" s="228"/>
      <c r="BT829" s="224"/>
      <c r="BU829" s="229"/>
      <c r="BV829" s="223"/>
      <c r="BW829" s="224"/>
      <c r="BX829" s="224"/>
      <c r="BY829" s="224"/>
      <c r="BZ829"/>
      <c r="CA829" s="229"/>
      <c r="CB829"/>
      <c r="CC829"/>
      <c r="CD829"/>
    </row>
    <row r="830" spans="1:82" ht="30" x14ac:dyDescent="0.25">
      <c r="A830" s="279">
        <v>707171</v>
      </c>
      <c r="B830" s="280" t="s">
        <v>2167</v>
      </c>
      <c r="C830" s="280" t="s">
        <v>65</v>
      </c>
      <c r="D830" s="280" t="s">
        <v>1833</v>
      </c>
      <c r="E830" s="280" t="s">
        <v>183</v>
      </c>
      <c r="F830" s="281">
        <v>36402</v>
      </c>
      <c r="G830" s="280" t="s">
        <v>213</v>
      </c>
      <c r="H830" s="280" t="s">
        <v>1290</v>
      </c>
      <c r="I830" s="280" t="s">
        <v>261</v>
      </c>
      <c r="J830" s="280" t="s">
        <v>216</v>
      </c>
      <c r="K830" s="279">
        <v>2019</v>
      </c>
      <c r="L830" s="280" t="s">
        <v>213</v>
      </c>
      <c r="M830" s="280" t="s">
        <v>240</v>
      </c>
      <c r="N830" s="280" t="s">
        <v>240</v>
      </c>
      <c r="O830" s="280"/>
      <c r="P830" s="280"/>
      <c r="Q830" s="282">
        <v>0</v>
      </c>
      <c r="R830" s="282"/>
      <c r="S830" s="280" t="s">
        <v>4231</v>
      </c>
      <c r="T830" s="280" t="s">
        <v>3110</v>
      </c>
      <c r="U830" s="280" t="s">
        <v>4141</v>
      </c>
      <c r="V830" s="280" t="s">
        <v>2884</v>
      </c>
      <c r="W830" s="280" t="s">
        <v>240</v>
      </c>
      <c r="X830" s="280" t="s">
        <v>240</v>
      </c>
      <c r="Y830" s="280" t="s">
        <v>240</v>
      </c>
      <c r="Z830" s="280" t="s">
        <v>240</v>
      </c>
      <c r="AA830" s="280" t="s">
        <v>240</v>
      </c>
      <c r="AB830" s="280" t="s">
        <v>240</v>
      </c>
      <c r="AC830" s="280" t="s">
        <v>240</v>
      </c>
      <c r="AD830" s="280" t="s">
        <v>240</v>
      </c>
      <c r="AE830" s="280"/>
      <c r="AF830" s="280" t="s">
        <v>240</v>
      </c>
      <c r="AG830" s="280" t="s">
        <v>261</v>
      </c>
      <c r="AH830" s="280" t="s">
        <v>240</v>
      </c>
      <c r="AI830" s="280" t="s">
        <v>240</v>
      </c>
      <c r="AJ830" s="279">
        <v>707171</v>
      </c>
      <c r="AP830" s="223"/>
      <c r="AQ830" s="224"/>
      <c r="AR830" s="224"/>
      <c r="AS830" s="224"/>
      <c r="AT830" s="224"/>
      <c r="AU830" s="232"/>
      <c r="AV830" s="224"/>
      <c r="AW830" s="224"/>
      <c r="AX830" s="224"/>
      <c r="AY830" s="224"/>
      <c r="AZ830" s="232"/>
      <c r="BA830" s="224"/>
      <c r="BB830" s="224"/>
      <c r="BC830" s="224"/>
      <c r="BD830" s="224"/>
      <c r="BE830" s="224"/>
      <c r="BF830" s="227"/>
      <c r="BG830" s="224"/>
      <c r="BH830" s="224"/>
      <c r="BI830" s="224"/>
      <c r="BJ830" s="224"/>
      <c r="BK830" s="224"/>
      <c r="BL830" s="224"/>
      <c r="BM830" s="224"/>
      <c r="BN830" s="224"/>
      <c r="BO830" s="224"/>
      <c r="BP830" s="224"/>
      <c r="BQ830" s="224"/>
      <c r="BR830" s="224"/>
      <c r="BS830" s="228"/>
      <c r="BT830" s="224"/>
      <c r="BU830" s="229"/>
      <c r="BV830" s="223"/>
      <c r="BW830" s="224"/>
      <c r="BX830" s="224"/>
      <c r="BY830" s="224"/>
      <c r="BZ830"/>
      <c r="CA830" s="229"/>
      <c r="CB830"/>
      <c r="CC830"/>
      <c r="CD830"/>
    </row>
    <row r="831" spans="1:82" ht="30" x14ac:dyDescent="0.25">
      <c r="A831" s="279">
        <v>707172</v>
      </c>
      <c r="B831" s="280" t="s">
        <v>2168</v>
      </c>
      <c r="C831" s="280" t="s">
        <v>2169</v>
      </c>
      <c r="D831" s="280" t="s">
        <v>1298</v>
      </c>
      <c r="E831" s="280" t="s">
        <v>184</v>
      </c>
      <c r="F831" s="281">
        <v>35065</v>
      </c>
      <c r="G831" s="280" t="s">
        <v>213</v>
      </c>
      <c r="H831" s="280" t="s">
        <v>1290</v>
      </c>
      <c r="I831" s="280" t="s">
        <v>261</v>
      </c>
      <c r="J831" s="280" t="s">
        <v>216</v>
      </c>
      <c r="K831" s="279">
        <v>2020</v>
      </c>
      <c r="L831" s="280" t="s">
        <v>215</v>
      </c>
      <c r="M831" s="280" t="s">
        <v>240</v>
      </c>
      <c r="N831" s="280" t="s">
        <v>240</v>
      </c>
      <c r="O831" s="280" t="str">
        <f>IFERROR(VLOOKUP(A831,'[1]معالجة التسجيل'!A$2:CW$514,101,0),"")</f>
        <v/>
      </c>
      <c r="P831" s="280"/>
      <c r="Q831" s="282">
        <v>0</v>
      </c>
      <c r="R831" s="288"/>
      <c r="S831" s="280" t="s">
        <v>240</v>
      </c>
      <c r="T831" s="280" t="s">
        <v>240</v>
      </c>
      <c r="U831" s="280" t="s">
        <v>240</v>
      </c>
      <c r="V831" s="280" t="s">
        <v>240</v>
      </c>
      <c r="W831" s="280" t="s">
        <v>240</v>
      </c>
      <c r="X831" s="280" t="s">
        <v>240</v>
      </c>
      <c r="Y831" s="280" t="s">
        <v>240</v>
      </c>
      <c r="Z831" s="280" t="s">
        <v>240</v>
      </c>
      <c r="AA831" s="280" t="s">
        <v>240</v>
      </c>
      <c r="AB831" s="280" t="s">
        <v>240</v>
      </c>
      <c r="AC831" s="280" t="s">
        <v>2044</v>
      </c>
      <c r="AD831" s="280" t="s">
        <v>240</v>
      </c>
      <c r="AE831" s="280" t="str">
        <f>IFERROR(VLOOKUP(A831,ورقة4!A$1:AZ$2000,51,0),"")</f>
        <v>م</v>
      </c>
      <c r="AF831" s="280" t="s">
        <v>2044</v>
      </c>
      <c r="AG831" s="280" t="s">
        <v>261</v>
      </c>
      <c r="AH831" s="280" t="s">
        <v>240</v>
      </c>
      <c r="AI831" s="280" t="s">
        <v>240</v>
      </c>
      <c r="AJ831" s="279">
        <v>707172</v>
      </c>
      <c r="AP831" s="223"/>
      <c r="AQ831" s="224"/>
      <c r="AR831" s="224"/>
      <c r="AS831" s="224"/>
      <c r="AT831" s="224"/>
      <c r="AU831" s="232"/>
      <c r="AV831" s="224"/>
      <c r="AW831" s="224"/>
      <c r="AX831" s="224"/>
      <c r="AY831" s="224"/>
      <c r="AZ831" s="232"/>
      <c r="BA831" s="224"/>
      <c r="BB831" s="224"/>
      <c r="BC831" s="224"/>
      <c r="BD831" s="224"/>
      <c r="BE831" s="224"/>
      <c r="BF831" s="227"/>
      <c r="BG831" s="224"/>
      <c r="BH831" s="224"/>
      <c r="BI831" s="224"/>
      <c r="BJ831" s="224"/>
      <c r="BK831" s="224"/>
      <c r="BL831" s="224"/>
      <c r="BM831" s="224"/>
      <c r="BN831" s="224"/>
      <c r="BO831" s="224"/>
      <c r="BP831" s="224"/>
      <c r="BQ831" s="224"/>
      <c r="BR831" s="224"/>
      <c r="BS831" s="228"/>
      <c r="BT831" s="224"/>
      <c r="BU831" s="229"/>
      <c r="BV831" s="223"/>
      <c r="BW831" s="224"/>
      <c r="BX831" s="224"/>
      <c r="BY831" s="224"/>
      <c r="BZ831"/>
      <c r="CA831" s="229"/>
      <c r="CB831"/>
      <c r="CC831"/>
      <c r="CD831"/>
    </row>
    <row r="832" spans="1:82" ht="15" x14ac:dyDescent="0.25">
      <c r="A832" s="279">
        <v>707173</v>
      </c>
      <c r="B832" s="280" t="s">
        <v>2170</v>
      </c>
      <c r="C832" s="280" t="s">
        <v>431</v>
      </c>
      <c r="D832" s="280" t="s">
        <v>240</v>
      </c>
      <c r="E832" s="280" t="s">
        <v>240</v>
      </c>
      <c r="F832" s="288"/>
      <c r="G832" s="280" t="s">
        <v>240</v>
      </c>
      <c r="H832" s="280" t="s">
        <v>240</v>
      </c>
      <c r="I832" s="280" t="s">
        <v>261</v>
      </c>
      <c r="J832" s="280" t="s">
        <v>240</v>
      </c>
      <c r="K832" s="288"/>
      <c r="L832" s="280" t="s">
        <v>240</v>
      </c>
      <c r="M832" s="280" t="s">
        <v>240</v>
      </c>
      <c r="N832" s="280" t="s">
        <v>240</v>
      </c>
      <c r="O832" s="280" t="str">
        <f>IFERROR(VLOOKUP(A832,'[1]معالجة التسجيل'!A$2:CW$514,101,0),"")</f>
        <v/>
      </c>
      <c r="P832" s="280"/>
      <c r="Q832" s="282">
        <v>0</v>
      </c>
      <c r="R832" s="282"/>
      <c r="S832" s="280" t="s">
        <v>240</v>
      </c>
      <c r="T832" s="280" t="s">
        <v>240</v>
      </c>
      <c r="U832" s="280" t="s">
        <v>240</v>
      </c>
      <c r="V832" s="280" t="s">
        <v>240</v>
      </c>
      <c r="W832" s="280" t="s">
        <v>240</v>
      </c>
      <c r="X832" s="280" t="s">
        <v>240</v>
      </c>
      <c r="Y832" s="280" t="s">
        <v>240</v>
      </c>
      <c r="Z832" s="280" t="s">
        <v>240</v>
      </c>
      <c r="AA832" s="280" t="s">
        <v>240</v>
      </c>
      <c r="AB832" s="280" t="s">
        <v>240</v>
      </c>
      <c r="AC832" s="280" t="s">
        <v>240</v>
      </c>
      <c r="AD832" s="280" t="s">
        <v>240</v>
      </c>
      <c r="AE832" s="280" t="str">
        <f>IFERROR(VLOOKUP(A832,ورقة4!A$1:AZ$2000,51,0),"")</f>
        <v>م</v>
      </c>
      <c r="AF832" s="280" t="s">
        <v>2044</v>
      </c>
      <c r="AG832" s="280" t="s">
        <v>261</v>
      </c>
      <c r="AH832" s="280" t="s">
        <v>240</v>
      </c>
      <c r="AI832" s="280" t="s">
        <v>240</v>
      </c>
      <c r="AJ832" s="279">
        <v>707173</v>
      </c>
      <c r="AP832" s="223"/>
      <c r="AQ832" s="224"/>
      <c r="AR832" s="224"/>
      <c r="AS832" s="224"/>
      <c r="AT832" s="224"/>
      <c r="AU832" s="232"/>
      <c r="AV832" s="224"/>
      <c r="AW832" s="224"/>
      <c r="AX832" s="224"/>
      <c r="AY832" s="224"/>
      <c r="AZ832" s="232"/>
      <c r="BA832" s="224"/>
      <c r="BB832" s="224"/>
      <c r="BC832" s="224"/>
      <c r="BD832" s="224"/>
      <c r="BE832" s="224"/>
      <c r="BF832" s="227"/>
      <c r="BG832" s="224"/>
      <c r="BH832" s="224"/>
      <c r="BI832" s="224"/>
      <c r="BJ832" s="224"/>
      <c r="BK832" s="224"/>
      <c r="BL832" s="224"/>
      <c r="BM832" s="224"/>
      <c r="BN832" s="224"/>
      <c r="BO832" s="224"/>
      <c r="BP832" s="224"/>
      <c r="BQ832" s="224"/>
      <c r="BR832" s="224"/>
      <c r="BS832" s="228"/>
      <c r="BT832" s="224"/>
      <c r="BU832" s="229"/>
      <c r="BV832" s="223"/>
      <c r="BW832" s="224"/>
      <c r="BX832" s="224"/>
      <c r="BY832" s="224"/>
      <c r="BZ832"/>
      <c r="CA832" s="229"/>
      <c r="CB832"/>
      <c r="CC832"/>
      <c r="CD832"/>
    </row>
    <row r="833" spans="1:82" ht="30" x14ac:dyDescent="0.25">
      <c r="A833" s="279">
        <v>707174</v>
      </c>
      <c r="B833" s="280" t="s">
        <v>2171</v>
      </c>
      <c r="C833" s="280" t="s">
        <v>68</v>
      </c>
      <c r="D833" s="280" t="s">
        <v>2462</v>
      </c>
      <c r="E833" s="280" t="s">
        <v>184</v>
      </c>
      <c r="F833" s="281">
        <v>31291</v>
      </c>
      <c r="G833" s="280" t="s">
        <v>1301</v>
      </c>
      <c r="H833" s="280" t="s">
        <v>1318</v>
      </c>
      <c r="I833" s="280" t="s">
        <v>261</v>
      </c>
      <c r="J833" s="280" t="s">
        <v>216</v>
      </c>
      <c r="K833" s="279">
        <v>2003</v>
      </c>
      <c r="L833" s="280" t="s">
        <v>223</v>
      </c>
      <c r="M833" s="280" t="s">
        <v>240</v>
      </c>
      <c r="N833" s="280" t="s">
        <v>240</v>
      </c>
      <c r="O833" s="280" t="str">
        <f>IFERROR(VLOOKUP(A833,'[1]معالجة التسجيل'!A$2:CW$514,101,0),"")</f>
        <v>إيقاف</v>
      </c>
      <c r="P833" s="280"/>
      <c r="Q833" s="282">
        <f>IFERROR(VLOOKUP(A833,'[1]معالجة التسجيل'!A$2:EW$514,150,0),"")</f>
        <v>35000</v>
      </c>
      <c r="R833" s="290">
        <v>0</v>
      </c>
      <c r="S833" s="280" t="s">
        <v>4232</v>
      </c>
      <c r="T833" s="280" t="s">
        <v>3912</v>
      </c>
      <c r="U833" s="280" t="s">
        <v>4233</v>
      </c>
      <c r="V833" s="280" t="s">
        <v>4209</v>
      </c>
      <c r="W833" s="280" t="s">
        <v>240</v>
      </c>
      <c r="X833" s="280" t="s">
        <v>240</v>
      </c>
      <c r="Y833" s="280" t="s">
        <v>240</v>
      </c>
      <c r="Z833" s="280" t="s">
        <v>240</v>
      </c>
      <c r="AA833" s="280" t="s">
        <v>240</v>
      </c>
      <c r="AB833" s="280" t="s">
        <v>240</v>
      </c>
      <c r="AC833" s="280" t="s">
        <v>240</v>
      </c>
      <c r="AD833" s="280" t="s">
        <v>240</v>
      </c>
      <c r="AE833" s="280"/>
      <c r="AF833" s="280" t="s">
        <v>240</v>
      </c>
      <c r="AG833" s="280" t="s">
        <v>261</v>
      </c>
      <c r="AH833" s="280" t="s">
        <v>240</v>
      </c>
      <c r="AI833" s="280" t="s">
        <v>5191</v>
      </c>
      <c r="AJ833" s="279">
        <v>707174</v>
      </c>
      <c r="AP833" s="223"/>
      <c r="AQ833" s="224"/>
      <c r="AR833" s="224"/>
      <c r="AS833" s="224"/>
      <c r="AT833" s="224"/>
      <c r="AU833" s="232"/>
      <c r="AV833" s="224"/>
      <c r="AW833" s="224"/>
      <c r="AX833" s="224"/>
      <c r="AY833" s="224"/>
      <c r="AZ833" s="232"/>
      <c r="BA833" s="224"/>
      <c r="BB833" s="224"/>
      <c r="BC833" s="224"/>
      <c r="BD833" s="224"/>
      <c r="BE833" s="224"/>
      <c r="BF833" s="227"/>
      <c r="BG833" s="224"/>
      <c r="BH833" s="224"/>
      <c r="BI833" s="224"/>
      <c r="BJ833" s="224"/>
      <c r="BK833" s="224"/>
      <c r="BL833" s="224"/>
      <c r="BM833" s="224"/>
      <c r="BN833" s="224"/>
      <c r="BO833" s="224"/>
      <c r="BP833" s="224"/>
      <c r="BQ833" s="224"/>
      <c r="BR833" s="224"/>
      <c r="BS833" s="228"/>
      <c r="BT833" s="224"/>
      <c r="BU833" s="229"/>
      <c r="BV833" s="223"/>
      <c r="BW833" s="224"/>
      <c r="BX833" s="224"/>
      <c r="BY833" s="224"/>
      <c r="BZ833"/>
      <c r="CA833" s="229"/>
      <c r="CB833"/>
      <c r="CC833"/>
      <c r="CD833"/>
    </row>
    <row r="834" spans="1:82" ht="30" x14ac:dyDescent="0.25">
      <c r="A834" s="279">
        <v>707175</v>
      </c>
      <c r="B834" s="280" t="s">
        <v>2172</v>
      </c>
      <c r="C834" s="280" t="s">
        <v>129</v>
      </c>
      <c r="D834" s="280" t="s">
        <v>2477</v>
      </c>
      <c r="E834" s="280" t="s">
        <v>2378</v>
      </c>
      <c r="F834" s="289">
        <v>37108</v>
      </c>
      <c r="G834" s="280" t="s">
        <v>213</v>
      </c>
      <c r="H834" s="280" t="s">
        <v>1290</v>
      </c>
      <c r="I834" s="280" t="s">
        <v>261</v>
      </c>
      <c r="J834" s="280" t="s">
        <v>216</v>
      </c>
      <c r="K834" s="290">
        <v>2019</v>
      </c>
      <c r="L834" s="280" t="s">
        <v>213</v>
      </c>
      <c r="M834" s="280" t="s">
        <v>240</v>
      </c>
      <c r="N834" s="280" t="s">
        <v>240</v>
      </c>
      <c r="O834" s="280" t="str">
        <f>IFERROR(VLOOKUP(A834,'[1]معالجة التسجيل'!A$2:CW$514,101,0),"")</f>
        <v/>
      </c>
      <c r="P834" s="280"/>
      <c r="Q834" s="282">
        <v>0</v>
      </c>
      <c r="R834" s="282"/>
      <c r="S834" s="280" t="s">
        <v>240</v>
      </c>
      <c r="T834" s="280" t="s">
        <v>240</v>
      </c>
      <c r="U834" s="280" t="s">
        <v>240</v>
      </c>
      <c r="V834" s="280" t="s">
        <v>240</v>
      </c>
      <c r="W834" s="280" t="s">
        <v>240</v>
      </c>
      <c r="X834" s="280" t="s">
        <v>240</v>
      </c>
      <c r="Y834" s="280" t="s">
        <v>240</v>
      </c>
      <c r="Z834" s="280" t="s">
        <v>240</v>
      </c>
      <c r="AA834" s="280" t="s">
        <v>240</v>
      </c>
      <c r="AB834" s="280" t="s">
        <v>240</v>
      </c>
      <c r="AC834" s="280" t="s">
        <v>2044</v>
      </c>
      <c r="AD834" s="280" t="s">
        <v>240</v>
      </c>
      <c r="AE834" s="280" t="str">
        <f>IFERROR(VLOOKUP(A834,ورقة4!A$1:AZ$2000,51,0),"")</f>
        <v>م</v>
      </c>
      <c r="AF834" s="280" t="s">
        <v>2044</v>
      </c>
      <c r="AG834" s="280" t="s">
        <v>261</v>
      </c>
      <c r="AH834" s="280" t="s">
        <v>240</v>
      </c>
      <c r="AI834" s="280" t="s">
        <v>240</v>
      </c>
      <c r="AJ834" s="279">
        <v>707175</v>
      </c>
      <c r="AP834" s="223"/>
      <c r="AQ834" s="224"/>
      <c r="AR834" s="224"/>
      <c r="AS834" s="224"/>
      <c r="AT834" s="224"/>
      <c r="AU834" s="232"/>
      <c r="AV834" s="224"/>
      <c r="AW834" s="224"/>
      <c r="AX834" s="224"/>
      <c r="AY834" s="224"/>
      <c r="AZ834" s="232"/>
      <c r="BA834" s="224"/>
      <c r="BB834" s="224"/>
      <c r="BC834" s="224"/>
      <c r="BD834" s="224"/>
      <c r="BE834" s="224"/>
      <c r="BF834" s="227"/>
      <c r="BG834" s="224"/>
      <c r="BH834" s="224"/>
      <c r="BI834" s="224"/>
      <c r="BJ834" s="224"/>
      <c r="BK834" s="224"/>
      <c r="BL834" s="224"/>
      <c r="BM834" s="224"/>
      <c r="BN834" s="224"/>
      <c r="BO834" s="224"/>
      <c r="BP834" s="224"/>
      <c r="BQ834" s="224"/>
      <c r="BR834" s="224"/>
      <c r="BS834" s="228"/>
      <c r="BT834" s="224"/>
      <c r="BU834" s="229"/>
      <c r="BV834" s="223"/>
      <c r="BW834" s="224"/>
      <c r="BX834" s="224"/>
      <c r="BY834" s="224"/>
      <c r="BZ834"/>
      <c r="CA834" s="229"/>
      <c r="CB834"/>
      <c r="CC834"/>
      <c r="CD834"/>
    </row>
    <row r="835" spans="1:82" ht="30" x14ac:dyDescent="0.25">
      <c r="A835" s="279">
        <v>707176</v>
      </c>
      <c r="B835" s="280" t="s">
        <v>2173</v>
      </c>
      <c r="C835" s="280" t="s">
        <v>2131</v>
      </c>
      <c r="D835" s="280" t="s">
        <v>2502</v>
      </c>
      <c r="E835" s="280" t="s">
        <v>183</v>
      </c>
      <c r="F835" s="281">
        <v>31174</v>
      </c>
      <c r="G835" s="280" t="s">
        <v>230</v>
      </c>
      <c r="H835" s="280" t="s">
        <v>1290</v>
      </c>
      <c r="I835" s="280" t="s">
        <v>261</v>
      </c>
      <c r="J835" s="280" t="s">
        <v>214</v>
      </c>
      <c r="K835" s="279">
        <v>2004</v>
      </c>
      <c r="L835" s="280" t="s">
        <v>230</v>
      </c>
      <c r="M835" s="280" t="s">
        <v>240</v>
      </c>
      <c r="N835" s="280" t="s">
        <v>240</v>
      </c>
      <c r="O835" s="280"/>
      <c r="P835" s="280"/>
      <c r="Q835" s="282">
        <v>0</v>
      </c>
      <c r="R835" s="290">
        <v>0</v>
      </c>
      <c r="S835" s="280" t="s">
        <v>4234</v>
      </c>
      <c r="T835" s="280" t="s">
        <v>3222</v>
      </c>
      <c r="U835" s="280" t="s">
        <v>3223</v>
      </c>
      <c r="V835" s="280" t="s">
        <v>3224</v>
      </c>
      <c r="W835" s="280" t="s">
        <v>240</v>
      </c>
      <c r="X835" s="280" t="s">
        <v>240</v>
      </c>
      <c r="Y835" s="280" t="s">
        <v>240</v>
      </c>
      <c r="Z835" s="280" t="s">
        <v>240</v>
      </c>
      <c r="AA835" s="280" t="s">
        <v>240</v>
      </c>
      <c r="AB835" s="280" t="s">
        <v>240</v>
      </c>
      <c r="AC835" s="280" t="s">
        <v>240</v>
      </c>
      <c r="AD835" s="280" t="s">
        <v>240</v>
      </c>
      <c r="AE835" s="280"/>
      <c r="AF835" s="280" t="s">
        <v>240</v>
      </c>
      <c r="AG835" s="280" t="s">
        <v>467</v>
      </c>
      <c r="AH835" s="280" t="s">
        <v>240</v>
      </c>
      <c r="AI835" s="280" t="s">
        <v>5197</v>
      </c>
      <c r="AJ835" s="279">
        <v>707176</v>
      </c>
      <c r="AP835" s="223"/>
      <c r="AQ835" s="224"/>
      <c r="AR835" s="224"/>
      <c r="AS835" s="224"/>
      <c r="AT835" s="224"/>
      <c r="AU835" s="232"/>
      <c r="AV835" s="224"/>
      <c r="AW835" s="224"/>
      <c r="AX835" s="224"/>
      <c r="AY835" s="224"/>
      <c r="AZ835" s="232"/>
      <c r="BA835" s="224"/>
      <c r="BB835" s="224"/>
      <c r="BC835" s="224"/>
      <c r="BD835" s="224"/>
      <c r="BE835" s="224"/>
      <c r="BF835" s="227"/>
      <c r="BG835" s="224"/>
      <c r="BH835" s="224"/>
      <c r="BI835" s="224"/>
      <c r="BJ835" s="224"/>
      <c r="BK835" s="224"/>
      <c r="BL835" s="224"/>
      <c r="BM835" s="224"/>
      <c r="BN835" s="224"/>
      <c r="BO835" s="224"/>
      <c r="BP835" s="224"/>
      <c r="BQ835" s="224"/>
      <c r="BR835" s="224"/>
      <c r="BS835" s="228"/>
      <c r="BT835" s="224"/>
      <c r="BU835" s="229"/>
      <c r="BV835" s="223"/>
      <c r="BW835" s="224"/>
      <c r="BX835" s="224"/>
      <c r="BY835" s="224"/>
      <c r="BZ835"/>
      <c r="CA835" s="229"/>
      <c r="CB835"/>
      <c r="CC835"/>
      <c r="CD835"/>
    </row>
    <row r="836" spans="1:82" ht="30" x14ac:dyDescent="0.25">
      <c r="A836" s="279">
        <v>707177</v>
      </c>
      <c r="B836" s="280" t="s">
        <v>2174</v>
      </c>
      <c r="C836" s="280" t="s">
        <v>100</v>
      </c>
      <c r="D836" s="280" t="s">
        <v>2473</v>
      </c>
      <c r="E836" s="280" t="s">
        <v>183</v>
      </c>
      <c r="F836" s="281">
        <v>30462</v>
      </c>
      <c r="G836" s="280" t="s">
        <v>213</v>
      </c>
      <c r="H836" s="280" t="s">
        <v>1290</v>
      </c>
      <c r="I836" s="280" t="s">
        <v>261</v>
      </c>
      <c r="J836" s="280" t="s">
        <v>216</v>
      </c>
      <c r="K836" s="279">
        <v>2007</v>
      </c>
      <c r="L836" s="280" t="s">
        <v>228</v>
      </c>
      <c r="M836" s="280" t="s">
        <v>240</v>
      </c>
      <c r="N836" s="280" t="s">
        <v>240</v>
      </c>
      <c r="O836" s="280" t="str">
        <f>IFERROR(VLOOKUP(A836,'[1]معالجة التسجيل'!A$2:CW$514,101,0),"")</f>
        <v/>
      </c>
      <c r="P836" s="280"/>
      <c r="Q836" s="282">
        <v>0</v>
      </c>
      <c r="R836" s="290">
        <v>0</v>
      </c>
      <c r="S836" s="280" t="s">
        <v>2851</v>
      </c>
      <c r="T836" s="280" t="s">
        <v>2640</v>
      </c>
      <c r="U836" s="280" t="s">
        <v>2852</v>
      </c>
      <c r="V836" s="280" t="s">
        <v>2531</v>
      </c>
      <c r="W836" s="280" t="s">
        <v>240</v>
      </c>
      <c r="X836" s="280" t="s">
        <v>240</v>
      </c>
      <c r="Y836" s="280" t="s">
        <v>240</v>
      </c>
      <c r="Z836" s="280" t="s">
        <v>240</v>
      </c>
      <c r="AA836" s="280" t="s">
        <v>240</v>
      </c>
      <c r="AB836" s="280" t="s">
        <v>240</v>
      </c>
      <c r="AC836" s="280" t="s">
        <v>240</v>
      </c>
      <c r="AD836" s="280" t="s">
        <v>240</v>
      </c>
      <c r="AE836" s="280" t="str">
        <f>IFERROR(VLOOKUP(A836,ورقة4!A$1:AZ$2000,51,0),"")</f>
        <v>م</v>
      </c>
      <c r="AF836" s="280" t="s">
        <v>240</v>
      </c>
      <c r="AG836" s="280" t="s">
        <v>261</v>
      </c>
      <c r="AH836" s="280" t="s">
        <v>240</v>
      </c>
      <c r="AI836" s="280" t="s">
        <v>240</v>
      </c>
      <c r="AJ836" s="279">
        <v>707177</v>
      </c>
      <c r="AP836" s="223"/>
      <c r="AQ836" s="224"/>
      <c r="AR836" s="224"/>
      <c r="AS836" s="224"/>
      <c r="AT836" s="224"/>
      <c r="AU836" s="231"/>
      <c r="AV836" s="224"/>
      <c r="AW836" s="224"/>
      <c r="AX836" s="224"/>
      <c r="AY836" s="224"/>
      <c r="AZ836" s="223"/>
      <c r="BA836" s="224"/>
      <c r="BB836" s="219"/>
      <c r="BC836" s="219"/>
      <c r="BD836" s="224"/>
      <c r="BE836" s="224"/>
      <c r="BF836" s="227"/>
      <c r="BG836" s="223"/>
      <c r="BH836" s="224"/>
      <c r="BI836" s="224"/>
      <c r="BJ836" s="224"/>
      <c r="BK836" s="224"/>
      <c r="BL836" s="223"/>
      <c r="BM836" s="224"/>
      <c r="BN836" s="223"/>
      <c r="BO836" s="223"/>
      <c r="BP836" s="223"/>
      <c r="BQ836" s="223"/>
      <c r="BR836" s="223"/>
      <c r="BS836" s="224"/>
      <c r="BT836" s="219"/>
      <c r="BU836" s="229"/>
      <c r="BV836" s="219"/>
      <c r="BW836" s="219"/>
      <c r="BX836" s="224"/>
      <c r="BY836" s="224"/>
      <c r="BZ836" s="230"/>
      <c r="CA836" s="229"/>
      <c r="CB836" s="230"/>
      <c r="CC836" s="230"/>
      <c r="CD836" s="230"/>
    </row>
    <row r="837" spans="1:82" ht="30" x14ac:dyDescent="0.25">
      <c r="A837" s="279">
        <v>707178</v>
      </c>
      <c r="B837" s="280" t="s">
        <v>2175</v>
      </c>
      <c r="C837" s="280" t="s">
        <v>2176</v>
      </c>
      <c r="D837" s="280" t="s">
        <v>1362</v>
      </c>
      <c r="E837" s="280" t="s">
        <v>183</v>
      </c>
      <c r="F837" s="281">
        <v>31414</v>
      </c>
      <c r="G837" s="280" t="s">
        <v>213</v>
      </c>
      <c r="H837" s="280" t="s">
        <v>1290</v>
      </c>
      <c r="I837" s="280" t="s">
        <v>261</v>
      </c>
      <c r="J837" s="280" t="s">
        <v>214</v>
      </c>
      <c r="K837" s="279">
        <v>2003</v>
      </c>
      <c r="L837" s="280" t="s">
        <v>213</v>
      </c>
      <c r="M837" s="280" t="s">
        <v>240</v>
      </c>
      <c r="N837" s="280" t="s">
        <v>240</v>
      </c>
      <c r="O837" s="280" t="str">
        <f>IFERROR(VLOOKUP(A837,'[1]معالجة التسجيل'!A$2:CW$514,101,0),"")</f>
        <v/>
      </c>
      <c r="P837" s="280"/>
      <c r="Q837" s="282">
        <v>0</v>
      </c>
      <c r="R837" s="282"/>
      <c r="S837" s="280" t="s">
        <v>240</v>
      </c>
      <c r="T837" s="280" t="s">
        <v>240</v>
      </c>
      <c r="U837" s="280" t="s">
        <v>240</v>
      </c>
      <c r="V837" s="280" t="s">
        <v>240</v>
      </c>
      <c r="W837" s="280" t="s">
        <v>240</v>
      </c>
      <c r="X837" s="280" t="s">
        <v>240</v>
      </c>
      <c r="Y837" s="280" t="s">
        <v>240</v>
      </c>
      <c r="Z837" s="280" t="s">
        <v>240</v>
      </c>
      <c r="AA837" s="280" t="s">
        <v>240</v>
      </c>
      <c r="AB837" s="280" t="s">
        <v>240</v>
      </c>
      <c r="AC837" s="280" t="s">
        <v>2044</v>
      </c>
      <c r="AD837" s="280" t="s">
        <v>240</v>
      </c>
      <c r="AE837" s="280" t="str">
        <f>IFERROR(VLOOKUP(A837,ورقة4!A$1:AZ$2000,51,0),"")</f>
        <v>م</v>
      </c>
      <c r="AF837" s="280" t="s">
        <v>2044</v>
      </c>
      <c r="AG837" s="280" t="s">
        <v>261</v>
      </c>
      <c r="AH837" s="280" t="s">
        <v>240</v>
      </c>
      <c r="AI837" s="280" t="s">
        <v>240</v>
      </c>
      <c r="AJ837" s="279">
        <v>707178</v>
      </c>
      <c r="AP837" s="223"/>
      <c r="AQ837" s="224"/>
      <c r="AR837" s="224"/>
      <c r="AS837" s="224"/>
      <c r="AT837" s="224"/>
      <c r="AU837" s="232"/>
      <c r="AV837" s="224"/>
      <c r="AW837" s="224"/>
      <c r="AX837" s="224"/>
      <c r="AY837" s="224"/>
      <c r="AZ837" s="232"/>
      <c r="BA837" s="224"/>
      <c r="BB837" s="224"/>
      <c r="BC837" s="224"/>
      <c r="BD837" s="224"/>
      <c r="BE837" s="224"/>
      <c r="BF837" s="227"/>
      <c r="BG837" s="224"/>
      <c r="BH837" s="224"/>
      <c r="BI837" s="224"/>
      <c r="BJ837" s="224"/>
      <c r="BK837" s="224"/>
      <c r="BL837" s="224"/>
      <c r="BM837" s="224"/>
      <c r="BN837" s="224"/>
      <c r="BO837" s="224"/>
      <c r="BP837" s="224"/>
      <c r="BQ837" s="224"/>
      <c r="BR837" s="224"/>
      <c r="BS837" s="228"/>
      <c r="BT837" s="224"/>
      <c r="BU837" s="229"/>
      <c r="BV837" s="223"/>
      <c r="BW837" s="224"/>
      <c r="BX837" s="224"/>
      <c r="BY837" s="224"/>
      <c r="BZ837"/>
      <c r="CA837" s="229"/>
      <c r="CB837"/>
      <c r="CC837"/>
      <c r="CD837"/>
    </row>
    <row r="838" spans="1:82" ht="30" x14ac:dyDescent="0.25">
      <c r="A838" s="279">
        <v>707179</v>
      </c>
      <c r="B838" s="280" t="s">
        <v>2177</v>
      </c>
      <c r="C838" s="280" t="s">
        <v>2178</v>
      </c>
      <c r="D838" s="280" t="s">
        <v>1298</v>
      </c>
      <c r="E838" s="280" t="s">
        <v>183</v>
      </c>
      <c r="F838" s="281">
        <v>31251</v>
      </c>
      <c r="G838" s="280" t="s">
        <v>222</v>
      </c>
      <c r="H838" s="280" t="s">
        <v>1290</v>
      </c>
      <c r="I838" s="280" t="s">
        <v>261</v>
      </c>
      <c r="J838" s="280" t="s">
        <v>214</v>
      </c>
      <c r="K838" s="279">
        <v>2004</v>
      </c>
      <c r="L838" s="280" t="s">
        <v>222</v>
      </c>
      <c r="M838" s="280" t="s">
        <v>240</v>
      </c>
      <c r="N838" s="280" t="s">
        <v>240</v>
      </c>
      <c r="O838" s="280" t="str">
        <f>IFERROR(VLOOKUP(A838,'[1]معالجة التسجيل'!A$2:CW$514,101,0),"")</f>
        <v/>
      </c>
      <c r="P838" s="280"/>
      <c r="Q838" s="282">
        <v>0</v>
      </c>
      <c r="R838" s="282"/>
      <c r="S838" s="280" t="s">
        <v>3231</v>
      </c>
      <c r="T838" s="280" t="s">
        <v>3232</v>
      </c>
      <c r="U838" s="280" t="s">
        <v>3233</v>
      </c>
      <c r="V838" s="280" t="s">
        <v>2645</v>
      </c>
      <c r="W838" s="280" t="s">
        <v>240</v>
      </c>
      <c r="X838" s="280" t="s">
        <v>240</v>
      </c>
      <c r="Y838" s="280" t="s">
        <v>240</v>
      </c>
      <c r="Z838" s="280" t="s">
        <v>240</v>
      </c>
      <c r="AA838" s="280" t="s">
        <v>240</v>
      </c>
      <c r="AB838" s="280" t="s">
        <v>240</v>
      </c>
      <c r="AC838" s="280" t="s">
        <v>240</v>
      </c>
      <c r="AD838" s="280" t="s">
        <v>240</v>
      </c>
      <c r="AE838" s="280" t="str">
        <f>IFERROR(VLOOKUP(A838,ورقة4!A$1:AZ$2000,51,0),"")</f>
        <v>م</v>
      </c>
      <c r="AF838" s="280" t="s">
        <v>2044</v>
      </c>
      <c r="AG838" s="280" t="s">
        <v>261</v>
      </c>
      <c r="AH838" s="280" t="s">
        <v>240</v>
      </c>
      <c r="AI838" s="280" t="s">
        <v>240</v>
      </c>
      <c r="AJ838" s="279">
        <v>707179</v>
      </c>
      <c r="AP838" s="223"/>
      <c r="AQ838" s="224"/>
      <c r="AR838" s="224"/>
      <c r="AS838" s="224"/>
      <c r="AT838" s="224"/>
      <c r="AU838" s="232"/>
      <c r="AV838" s="224"/>
      <c r="AW838" s="224"/>
      <c r="AX838" s="224"/>
      <c r="AY838" s="224"/>
      <c r="AZ838" s="232"/>
      <c r="BA838" s="224"/>
      <c r="BB838" s="224"/>
      <c r="BC838" s="224"/>
      <c r="BD838" s="224"/>
      <c r="BE838" s="224"/>
      <c r="BF838" s="227"/>
      <c r="BG838" s="224"/>
      <c r="BH838" s="224"/>
      <c r="BI838" s="224"/>
      <c r="BJ838" s="224"/>
      <c r="BK838" s="224"/>
      <c r="BL838" s="224"/>
      <c r="BM838" s="224"/>
      <c r="BN838" s="224"/>
      <c r="BO838" s="224"/>
      <c r="BP838" s="224"/>
      <c r="BQ838" s="224"/>
      <c r="BR838" s="224"/>
      <c r="BS838" s="228"/>
      <c r="BT838" s="224"/>
      <c r="BU838" s="229"/>
      <c r="BV838" s="223"/>
      <c r="BW838" s="224"/>
      <c r="BX838" s="224"/>
      <c r="BY838" s="224"/>
      <c r="BZ838"/>
      <c r="CA838" s="229"/>
      <c r="CB838"/>
      <c r="CC838"/>
      <c r="CD838"/>
    </row>
    <row r="839" spans="1:82" ht="30" x14ac:dyDescent="0.25">
      <c r="A839" s="279">
        <v>707180</v>
      </c>
      <c r="B839" s="280" t="s">
        <v>2179</v>
      </c>
      <c r="C839" s="280" t="s">
        <v>202</v>
      </c>
      <c r="D839" s="280" t="s">
        <v>1302</v>
      </c>
      <c r="E839" s="280" t="s">
        <v>183</v>
      </c>
      <c r="F839" s="281">
        <v>34354</v>
      </c>
      <c r="G839" s="280" t="s">
        <v>1676</v>
      </c>
      <c r="H839" s="280" t="s">
        <v>1290</v>
      </c>
      <c r="I839" s="280" t="s">
        <v>261</v>
      </c>
      <c r="J839" s="280" t="s">
        <v>216</v>
      </c>
      <c r="K839" s="279">
        <v>2012</v>
      </c>
      <c r="L839" s="280" t="s">
        <v>221</v>
      </c>
      <c r="M839" s="280" t="s">
        <v>240</v>
      </c>
      <c r="N839" s="280" t="s">
        <v>240</v>
      </c>
      <c r="O839" s="280" t="str">
        <f>IFERROR(VLOOKUP(A839,'[1]معالجة التسجيل'!A$2:CW$514,101,0),"")</f>
        <v/>
      </c>
      <c r="P839" s="280"/>
      <c r="Q839" s="282">
        <v>0</v>
      </c>
      <c r="R839" s="288"/>
      <c r="S839" s="280" t="s">
        <v>240</v>
      </c>
      <c r="T839" s="280" t="s">
        <v>240</v>
      </c>
      <c r="U839" s="280" t="s">
        <v>240</v>
      </c>
      <c r="V839" s="280" t="s">
        <v>240</v>
      </c>
      <c r="W839" s="280" t="s">
        <v>240</v>
      </c>
      <c r="X839" s="280" t="s">
        <v>240</v>
      </c>
      <c r="Y839" s="280" t="s">
        <v>240</v>
      </c>
      <c r="Z839" s="280" t="s">
        <v>240</v>
      </c>
      <c r="AA839" s="280" t="s">
        <v>240</v>
      </c>
      <c r="AB839" s="280" t="s">
        <v>240</v>
      </c>
      <c r="AC839" s="280" t="s">
        <v>2044</v>
      </c>
      <c r="AD839" s="280" t="s">
        <v>240</v>
      </c>
      <c r="AE839" s="280" t="str">
        <f>IFERROR(VLOOKUP(A839,ورقة4!A$1:AZ$2000,51,0),"")</f>
        <v>م</v>
      </c>
      <c r="AF839" s="280" t="s">
        <v>2044</v>
      </c>
      <c r="AG839" s="280" t="s">
        <v>261</v>
      </c>
      <c r="AH839" s="280" t="s">
        <v>240</v>
      </c>
      <c r="AI839" s="280" t="s">
        <v>240</v>
      </c>
      <c r="AJ839" s="279">
        <v>707180</v>
      </c>
      <c r="AP839" s="223"/>
      <c r="AQ839" s="224"/>
      <c r="AR839" s="224"/>
      <c r="AS839" s="224"/>
      <c r="AT839" s="224"/>
      <c r="AU839" s="232"/>
      <c r="AV839" s="224"/>
      <c r="AW839" s="224"/>
      <c r="AX839" s="224"/>
      <c r="AY839" s="224"/>
      <c r="AZ839" s="232"/>
      <c r="BA839" s="224"/>
      <c r="BB839" s="224"/>
      <c r="BC839" s="224"/>
      <c r="BD839" s="224"/>
      <c r="BE839" s="224"/>
      <c r="BF839" s="227"/>
      <c r="BG839" s="224"/>
      <c r="BH839" s="224"/>
      <c r="BI839" s="224"/>
      <c r="BJ839" s="224"/>
      <c r="BK839" s="224"/>
      <c r="BL839" s="224"/>
      <c r="BM839" s="224"/>
      <c r="BN839" s="224"/>
      <c r="BO839" s="224"/>
      <c r="BP839" s="224"/>
      <c r="BQ839" s="224"/>
      <c r="BR839" s="224"/>
      <c r="BS839" s="228"/>
      <c r="BT839" s="224"/>
      <c r="BU839" s="229"/>
      <c r="BV839" s="223"/>
      <c r="BW839" s="224"/>
      <c r="BX839" s="224"/>
      <c r="BY839" s="224"/>
      <c r="BZ839"/>
      <c r="CA839" s="229"/>
      <c r="CB839"/>
      <c r="CC839"/>
      <c r="CD839"/>
    </row>
    <row r="840" spans="1:82" ht="30" x14ac:dyDescent="0.25">
      <c r="A840" s="279">
        <v>707181</v>
      </c>
      <c r="B840" s="280" t="s">
        <v>2180</v>
      </c>
      <c r="C840" s="280" t="s">
        <v>65</v>
      </c>
      <c r="D840" s="280" t="s">
        <v>1835</v>
      </c>
      <c r="E840" s="280" t="s">
        <v>184</v>
      </c>
      <c r="F840" s="281">
        <v>33245</v>
      </c>
      <c r="G840" s="280" t="s">
        <v>2406</v>
      </c>
      <c r="H840" s="280" t="s">
        <v>1318</v>
      </c>
      <c r="I840" s="280" t="s">
        <v>261</v>
      </c>
      <c r="J840" s="280" t="s">
        <v>216</v>
      </c>
      <c r="K840" s="279">
        <v>2008</v>
      </c>
      <c r="L840" s="280" t="s">
        <v>215</v>
      </c>
      <c r="M840" s="280" t="s">
        <v>240</v>
      </c>
      <c r="N840" s="280" t="s">
        <v>240</v>
      </c>
      <c r="O840" s="280" t="str">
        <f>IFERROR(VLOOKUP(A840,'[1]معالجة التسجيل'!A$2:CW$514,101,0),"")</f>
        <v/>
      </c>
      <c r="P840" s="280"/>
      <c r="Q840" s="282">
        <v>0</v>
      </c>
      <c r="R840" s="290">
        <v>0</v>
      </c>
      <c r="S840" s="280" t="s">
        <v>4235</v>
      </c>
      <c r="T840" s="280" t="s">
        <v>2751</v>
      </c>
      <c r="U840" s="280" t="s">
        <v>3895</v>
      </c>
      <c r="V840" s="280" t="s">
        <v>2672</v>
      </c>
      <c r="W840" s="280" t="s">
        <v>240</v>
      </c>
      <c r="X840" s="280" t="s">
        <v>240</v>
      </c>
      <c r="Y840" s="280" t="s">
        <v>240</v>
      </c>
      <c r="Z840" s="280" t="s">
        <v>240</v>
      </c>
      <c r="AA840" s="280" t="s">
        <v>240</v>
      </c>
      <c r="AB840" s="280" t="s">
        <v>240</v>
      </c>
      <c r="AC840" s="280" t="s">
        <v>2044</v>
      </c>
      <c r="AD840" s="280" t="s">
        <v>240</v>
      </c>
      <c r="AE840" s="280" t="str">
        <f>IFERROR(VLOOKUP(A840,ورقة4!A$1:AZ$2000,51,0),"")</f>
        <v>م</v>
      </c>
      <c r="AF840" s="280" t="s">
        <v>240</v>
      </c>
      <c r="AG840" s="280" t="s">
        <v>261</v>
      </c>
      <c r="AH840" s="280" t="s">
        <v>240</v>
      </c>
      <c r="AI840" s="280" t="s">
        <v>240</v>
      </c>
      <c r="AJ840" s="279">
        <v>707181</v>
      </c>
      <c r="AP840" s="223"/>
      <c r="AQ840" s="224"/>
      <c r="AR840" s="224"/>
      <c r="AS840" s="224"/>
      <c r="AT840" s="224"/>
      <c r="AU840" s="232"/>
      <c r="AV840" s="224"/>
      <c r="AW840" s="224"/>
      <c r="AX840" s="224"/>
      <c r="AY840" s="224"/>
      <c r="AZ840" s="232"/>
      <c r="BA840" s="224"/>
      <c r="BB840" s="224"/>
      <c r="BC840" s="224"/>
      <c r="BD840" s="224"/>
      <c r="BE840" s="224"/>
      <c r="BF840" s="227"/>
      <c r="BG840" s="224"/>
      <c r="BH840" s="224"/>
      <c r="BI840" s="224"/>
      <c r="BJ840" s="224"/>
      <c r="BK840" s="224"/>
      <c r="BL840" s="224"/>
      <c r="BM840" s="224"/>
      <c r="BN840" s="224"/>
      <c r="BO840" s="224"/>
      <c r="BP840" s="224"/>
      <c r="BQ840" s="224"/>
      <c r="BR840" s="224"/>
      <c r="BS840" s="228"/>
      <c r="BT840" s="224"/>
      <c r="BU840" s="229"/>
      <c r="BV840" s="223"/>
      <c r="BW840" s="224"/>
      <c r="BX840" s="224"/>
      <c r="BY840" s="224"/>
      <c r="BZ840"/>
      <c r="CA840" s="229"/>
      <c r="CB840"/>
      <c r="CC840"/>
      <c r="CD840"/>
    </row>
    <row r="841" spans="1:82" ht="30" x14ac:dyDescent="0.25">
      <c r="A841" s="279">
        <v>707182</v>
      </c>
      <c r="B841" s="280" t="s">
        <v>2181</v>
      </c>
      <c r="C841" s="280" t="s">
        <v>437</v>
      </c>
      <c r="D841" s="280" t="s">
        <v>1541</v>
      </c>
      <c r="E841" s="280" t="s">
        <v>183</v>
      </c>
      <c r="F841" s="281">
        <v>30624</v>
      </c>
      <c r="G841" s="280" t="s">
        <v>1434</v>
      </c>
      <c r="H841" s="280" t="s">
        <v>1290</v>
      </c>
      <c r="I841" s="280" t="s">
        <v>261</v>
      </c>
      <c r="J841" s="280" t="s">
        <v>216</v>
      </c>
      <c r="K841" s="279">
        <v>2002</v>
      </c>
      <c r="L841" s="280" t="s">
        <v>226</v>
      </c>
      <c r="M841" s="280" t="s">
        <v>240</v>
      </c>
      <c r="N841" s="280" t="s">
        <v>240</v>
      </c>
      <c r="O841" s="280" t="str">
        <f>IFERROR(VLOOKUP(A841,'[1]معالجة التسجيل'!A$2:CW$514,101,0),"")</f>
        <v/>
      </c>
      <c r="P841" s="280"/>
      <c r="Q841" s="282">
        <v>0</v>
      </c>
      <c r="R841" s="288"/>
      <c r="S841" s="280" t="s">
        <v>240</v>
      </c>
      <c r="T841" s="280" t="s">
        <v>240</v>
      </c>
      <c r="U841" s="280" t="s">
        <v>240</v>
      </c>
      <c r="V841" s="280" t="s">
        <v>240</v>
      </c>
      <c r="W841" s="280" t="s">
        <v>240</v>
      </c>
      <c r="X841" s="280" t="s">
        <v>240</v>
      </c>
      <c r="Y841" s="280" t="s">
        <v>240</v>
      </c>
      <c r="Z841" s="280" t="s">
        <v>240</v>
      </c>
      <c r="AA841" s="280" t="s">
        <v>240</v>
      </c>
      <c r="AB841" s="280" t="s">
        <v>240</v>
      </c>
      <c r="AC841" s="280" t="s">
        <v>2044</v>
      </c>
      <c r="AD841" s="280" t="s">
        <v>240</v>
      </c>
      <c r="AE841" s="280" t="str">
        <f>IFERROR(VLOOKUP(A841,ورقة4!A$1:AZ$2000,51,0),"")</f>
        <v>م</v>
      </c>
      <c r="AF841" s="280" t="s">
        <v>2044</v>
      </c>
      <c r="AG841" s="280" t="s">
        <v>261</v>
      </c>
      <c r="AH841" s="280" t="s">
        <v>240</v>
      </c>
      <c r="AI841" s="280" t="s">
        <v>240</v>
      </c>
      <c r="AJ841" s="279">
        <v>707182</v>
      </c>
      <c r="AP841" s="223"/>
      <c r="AQ841" s="224"/>
      <c r="AR841" s="224"/>
      <c r="AS841" s="224"/>
      <c r="AT841" s="224"/>
      <c r="AU841" s="227"/>
      <c r="AV841" s="224"/>
      <c r="AW841" s="224"/>
      <c r="AX841" s="224"/>
      <c r="AY841" s="224"/>
      <c r="AZ841" s="227"/>
      <c r="BA841" s="224"/>
      <c r="BB841" s="224"/>
      <c r="BC841" s="224"/>
      <c r="BD841" s="224"/>
      <c r="BE841" s="224"/>
      <c r="BF841" s="227"/>
      <c r="BG841" s="224"/>
      <c r="BH841" s="224"/>
      <c r="BI841" s="224"/>
      <c r="BJ841" s="224"/>
      <c r="BK841" s="224"/>
      <c r="BL841" s="224"/>
      <c r="BM841" s="224"/>
      <c r="BN841" s="224"/>
      <c r="BO841" s="224"/>
      <c r="BP841" s="224"/>
      <c r="BQ841" s="224"/>
      <c r="BR841" s="224"/>
      <c r="BS841" s="228"/>
      <c r="BT841" s="224"/>
      <c r="BU841" s="229"/>
      <c r="BV841" s="223"/>
      <c r="BW841" s="224"/>
      <c r="BX841" s="224"/>
      <c r="BY841" s="224"/>
      <c r="BZ841"/>
      <c r="CA841" s="229"/>
      <c r="CB841"/>
      <c r="CC841"/>
      <c r="CD841"/>
    </row>
    <row r="842" spans="1:82" ht="45" x14ac:dyDescent="0.25">
      <c r="A842" s="279">
        <v>707183</v>
      </c>
      <c r="B842" s="280" t="s">
        <v>2182</v>
      </c>
      <c r="C842" s="280" t="s">
        <v>118</v>
      </c>
      <c r="D842" s="280" t="s">
        <v>1298</v>
      </c>
      <c r="E842" s="280" t="s">
        <v>183</v>
      </c>
      <c r="F842" s="281">
        <v>32242</v>
      </c>
      <c r="G842" s="280" t="s">
        <v>1505</v>
      </c>
      <c r="H842" s="280" t="s">
        <v>1290</v>
      </c>
      <c r="I842" s="280" t="s">
        <v>261</v>
      </c>
      <c r="J842" s="280" t="s">
        <v>214</v>
      </c>
      <c r="K842" s="279">
        <v>2007</v>
      </c>
      <c r="L842" s="280" t="s">
        <v>229</v>
      </c>
      <c r="M842" s="280" t="s">
        <v>240</v>
      </c>
      <c r="N842" s="280" t="s">
        <v>240</v>
      </c>
      <c r="O842" s="280"/>
      <c r="P842" s="280"/>
      <c r="Q842" s="282">
        <v>0</v>
      </c>
      <c r="R842" s="290">
        <v>0</v>
      </c>
      <c r="S842" s="280" t="s">
        <v>3256</v>
      </c>
      <c r="T842" s="280" t="s">
        <v>3257</v>
      </c>
      <c r="U842" s="280" t="s">
        <v>3233</v>
      </c>
      <c r="V842" s="280" t="s">
        <v>2557</v>
      </c>
      <c r="W842" s="280" t="s">
        <v>240</v>
      </c>
      <c r="X842" s="280" t="s">
        <v>240</v>
      </c>
      <c r="Y842" s="280" t="s">
        <v>240</v>
      </c>
      <c r="Z842" s="280" t="s">
        <v>240</v>
      </c>
      <c r="AA842" s="280" t="s">
        <v>240</v>
      </c>
      <c r="AB842" s="280" t="s">
        <v>240</v>
      </c>
      <c r="AC842" s="280" t="s">
        <v>240</v>
      </c>
      <c r="AD842" s="280" t="s">
        <v>240</v>
      </c>
      <c r="AE842" s="280"/>
      <c r="AF842" s="280" t="s">
        <v>240</v>
      </c>
      <c r="AG842" s="280" t="s">
        <v>467</v>
      </c>
      <c r="AH842" s="280" t="s">
        <v>240</v>
      </c>
      <c r="AI842" s="280" t="s">
        <v>5197</v>
      </c>
      <c r="AJ842" s="279">
        <v>707183</v>
      </c>
      <c r="AP842" s="223"/>
      <c r="AQ842" s="224"/>
      <c r="AR842" s="224"/>
      <c r="AS842" s="224"/>
      <c r="AT842" s="224"/>
      <c r="AU842" s="232"/>
      <c r="AV842" s="224"/>
      <c r="AW842" s="224"/>
      <c r="AX842" s="224"/>
      <c r="AY842" s="224"/>
      <c r="AZ842" s="232"/>
      <c r="BA842" s="224"/>
      <c r="BB842" s="224"/>
      <c r="BC842" s="224"/>
      <c r="BD842" s="224"/>
      <c r="BE842" s="224"/>
      <c r="BF842" s="227"/>
      <c r="BG842" s="224"/>
      <c r="BH842" s="224"/>
      <c r="BI842" s="224"/>
      <c r="BJ842" s="224"/>
      <c r="BK842" s="224"/>
      <c r="BL842" s="224"/>
      <c r="BM842" s="224"/>
      <c r="BN842" s="224"/>
      <c r="BO842" s="224"/>
      <c r="BP842" s="224"/>
      <c r="BQ842" s="224"/>
      <c r="BR842" s="224"/>
      <c r="BS842" s="228"/>
      <c r="BT842" s="224"/>
      <c r="BU842" s="229"/>
      <c r="BV842" s="223"/>
      <c r="BW842" s="224"/>
      <c r="BX842" s="224"/>
      <c r="BY842" s="224"/>
      <c r="BZ842"/>
      <c r="CA842" s="229"/>
      <c r="CB842"/>
      <c r="CC842"/>
      <c r="CD842"/>
    </row>
    <row r="843" spans="1:82" ht="30" x14ac:dyDescent="0.25">
      <c r="A843" s="279">
        <v>707184</v>
      </c>
      <c r="B843" s="280" t="s">
        <v>2183</v>
      </c>
      <c r="C843" s="280" t="s">
        <v>2184</v>
      </c>
      <c r="D843" s="280" t="s">
        <v>1369</v>
      </c>
      <c r="E843" s="280" t="s">
        <v>183</v>
      </c>
      <c r="F843" s="281">
        <v>33970</v>
      </c>
      <c r="G843" s="280" t="s">
        <v>231</v>
      </c>
      <c r="H843" s="280" t="s">
        <v>1290</v>
      </c>
      <c r="I843" s="280" t="s">
        <v>261</v>
      </c>
      <c r="J843" s="280" t="s">
        <v>216</v>
      </c>
      <c r="K843" s="279">
        <v>2011</v>
      </c>
      <c r="L843" s="280" t="s">
        <v>231</v>
      </c>
      <c r="M843" s="280" t="s">
        <v>240</v>
      </c>
      <c r="N843" s="280" t="s">
        <v>240</v>
      </c>
      <c r="O843" s="280" t="str">
        <f>IFERROR(VLOOKUP(A843,'[1]معالجة التسجيل'!A$2:CW$514,101,0),"")</f>
        <v/>
      </c>
      <c r="P843" s="280"/>
      <c r="Q843" s="282">
        <v>0</v>
      </c>
      <c r="R843" s="288"/>
      <c r="S843" s="280" t="s">
        <v>240</v>
      </c>
      <c r="T843" s="280" t="s">
        <v>240</v>
      </c>
      <c r="U843" s="280" t="s">
        <v>240</v>
      </c>
      <c r="V843" s="280" t="s">
        <v>240</v>
      </c>
      <c r="W843" s="280" t="s">
        <v>240</v>
      </c>
      <c r="X843" s="280" t="s">
        <v>240</v>
      </c>
      <c r="Y843" s="280" t="s">
        <v>240</v>
      </c>
      <c r="Z843" s="280" t="s">
        <v>240</v>
      </c>
      <c r="AA843" s="280" t="s">
        <v>240</v>
      </c>
      <c r="AB843" s="280" t="s">
        <v>240</v>
      </c>
      <c r="AC843" s="280" t="s">
        <v>240</v>
      </c>
      <c r="AD843" s="280" t="s">
        <v>240</v>
      </c>
      <c r="AE843" s="280" t="str">
        <f>IFERROR(VLOOKUP(A843,ورقة4!A$1:AZ$2000,51,0),"")</f>
        <v>م</v>
      </c>
      <c r="AF843" s="280" t="s">
        <v>2044</v>
      </c>
      <c r="AG843" s="280" t="s">
        <v>261</v>
      </c>
      <c r="AH843" s="280" t="s">
        <v>240</v>
      </c>
      <c r="AI843" s="280" t="s">
        <v>240</v>
      </c>
      <c r="AJ843" s="279">
        <v>707184</v>
      </c>
      <c r="AP843" s="223"/>
      <c r="AQ843" s="224"/>
      <c r="AR843" s="224"/>
      <c r="AS843" s="224"/>
      <c r="AT843" s="224"/>
      <c r="AU843" s="232"/>
      <c r="AV843" s="224"/>
      <c r="AW843" s="224"/>
      <c r="AX843" s="224"/>
      <c r="AY843" s="224"/>
      <c r="AZ843" s="232"/>
      <c r="BA843" s="224"/>
      <c r="BB843" s="224"/>
      <c r="BC843" s="224"/>
      <c r="BD843" s="224"/>
      <c r="BE843" s="224"/>
      <c r="BF843" s="227"/>
      <c r="BG843" s="224"/>
      <c r="BH843" s="224"/>
      <c r="BI843" s="224"/>
      <c r="BJ843" s="224"/>
      <c r="BK843" s="224"/>
      <c r="BL843" s="224"/>
      <c r="BM843" s="224"/>
      <c r="BN843" s="224"/>
      <c r="BO843" s="224"/>
      <c r="BP843" s="224"/>
      <c r="BQ843" s="224"/>
      <c r="BR843" s="224"/>
      <c r="BS843" s="228"/>
      <c r="BT843" s="224"/>
      <c r="BU843" s="229"/>
      <c r="BV843" s="223"/>
      <c r="BW843" s="224"/>
      <c r="BX843" s="224"/>
      <c r="BY843" s="224"/>
      <c r="BZ843"/>
      <c r="CA843" s="229"/>
      <c r="CB843"/>
      <c r="CC843"/>
      <c r="CD843"/>
    </row>
    <row r="844" spans="1:82" ht="30" x14ac:dyDescent="0.25">
      <c r="A844" s="279">
        <v>707185</v>
      </c>
      <c r="B844" s="280" t="s">
        <v>2185</v>
      </c>
      <c r="C844" s="280" t="s">
        <v>60</v>
      </c>
      <c r="D844" s="280" t="s">
        <v>1494</v>
      </c>
      <c r="E844" s="280" t="s">
        <v>183</v>
      </c>
      <c r="F844" s="281">
        <v>35066</v>
      </c>
      <c r="G844" s="280" t="s">
        <v>2407</v>
      </c>
      <c r="H844" s="280" t="s">
        <v>1290</v>
      </c>
      <c r="I844" s="280" t="s">
        <v>261</v>
      </c>
      <c r="J844" s="280" t="s">
        <v>214</v>
      </c>
      <c r="K844" s="279">
        <v>2013</v>
      </c>
      <c r="L844" s="280" t="s">
        <v>230</v>
      </c>
      <c r="M844" s="280" t="s">
        <v>240</v>
      </c>
      <c r="N844" s="280" t="s">
        <v>240</v>
      </c>
      <c r="O844" s="280" t="str">
        <f>IFERROR(VLOOKUP(A844,'[1]معالجة التسجيل'!A$2:CW$514,101,0),"")</f>
        <v/>
      </c>
      <c r="P844" s="280"/>
      <c r="Q844" s="282">
        <v>0</v>
      </c>
      <c r="R844" s="288"/>
      <c r="S844" s="280" t="s">
        <v>240</v>
      </c>
      <c r="T844" s="280" t="s">
        <v>240</v>
      </c>
      <c r="U844" s="280" t="s">
        <v>240</v>
      </c>
      <c r="V844" s="280" t="s">
        <v>240</v>
      </c>
      <c r="W844" s="280" t="s">
        <v>240</v>
      </c>
      <c r="X844" s="280" t="s">
        <v>240</v>
      </c>
      <c r="Y844" s="280" t="s">
        <v>240</v>
      </c>
      <c r="Z844" s="280" t="s">
        <v>240</v>
      </c>
      <c r="AA844" s="280" t="s">
        <v>240</v>
      </c>
      <c r="AB844" s="280" t="s">
        <v>240</v>
      </c>
      <c r="AC844" s="280" t="s">
        <v>2044</v>
      </c>
      <c r="AD844" s="280" t="s">
        <v>240</v>
      </c>
      <c r="AE844" s="280" t="str">
        <f>IFERROR(VLOOKUP(A844,ورقة4!A$1:AZ$2000,51,0),"")</f>
        <v>م</v>
      </c>
      <c r="AF844" s="280" t="s">
        <v>2044</v>
      </c>
      <c r="AG844" s="280" t="s">
        <v>261</v>
      </c>
      <c r="AH844" s="280" t="s">
        <v>240</v>
      </c>
      <c r="AI844" s="280" t="s">
        <v>240</v>
      </c>
      <c r="AJ844" s="279">
        <v>707185</v>
      </c>
      <c r="AP844" s="223"/>
      <c r="AQ844" s="224"/>
      <c r="AR844" s="224"/>
      <c r="AS844" s="224"/>
      <c r="AT844" s="224"/>
      <c r="AU844" s="232"/>
      <c r="AV844" s="224"/>
      <c r="AW844" s="224"/>
      <c r="AX844" s="224"/>
      <c r="AY844" s="224"/>
      <c r="AZ844" s="232"/>
      <c r="BA844" s="224"/>
      <c r="BB844" s="224"/>
      <c r="BC844" s="224"/>
      <c r="BD844" s="224"/>
      <c r="BE844" s="224"/>
      <c r="BF844" s="227"/>
      <c r="BG844" s="224"/>
      <c r="BH844" s="224"/>
      <c r="BI844" s="224"/>
      <c r="BJ844" s="224"/>
      <c r="BK844" s="224"/>
      <c r="BL844" s="224"/>
      <c r="BM844" s="224"/>
      <c r="BN844" s="224"/>
      <c r="BO844" s="224"/>
      <c r="BP844" s="224"/>
      <c r="BQ844" s="224"/>
      <c r="BR844" s="224"/>
      <c r="BS844" s="228"/>
      <c r="BT844" s="224"/>
      <c r="BU844" s="229"/>
      <c r="BV844" s="223"/>
      <c r="BW844" s="224"/>
      <c r="BX844" s="224"/>
      <c r="BY844" s="224"/>
      <c r="BZ844"/>
      <c r="CA844" s="229"/>
      <c r="CB844"/>
      <c r="CC844"/>
      <c r="CD844"/>
    </row>
    <row r="845" spans="1:82" ht="30" x14ac:dyDescent="0.25">
      <c r="A845" s="279">
        <v>707186</v>
      </c>
      <c r="B845" s="280" t="s">
        <v>2186</v>
      </c>
      <c r="C845" s="280" t="s">
        <v>329</v>
      </c>
      <c r="D845" s="280" t="s">
        <v>240</v>
      </c>
      <c r="E845" s="280" t="s">
        <v>240</v>
      </c>
      <c r="F845" s="288"/>
      <c r="G845" s="280" t="s">
        <v>240</v>
      </c>
      <c r="H845" s="280" t="s">
        <v>240</v>
      </c>
      <c r="I845" s="280" t="s">
        <v>261</v>
      </c>
      <c r="J845" s="280" t="s">
        <v>240</v>
      </c>
      <c r="K845" s="288"/>
      <c r="L845" s="280" t="s">
        <v>240</v>
      </c>
      <c r="M845" s="280" t="s">
        <v>240</v>
      </c>
      <c r="N845" s="280" t="s">
        <v>240</v>
      </c>
      <c r="O845" s="280" t="str">
        <f>IFERROR(VLOOKUP(A845,'[1]معالجة التسجيل'!A$2:CW$514,101,0),"")</f>
        <v/>
      </c>
      <c r="P845" s="280"/>
      <c r="Q845" s="282">
        <v>0</v>
      </c>
      <c r="R845" s="282"/>
      <c r="S845" s="280" t="s">
        <v>240</v>
      </c>
      <c r="T845" s="280" t="s">
        <v>240</v>
      </c>
      <c r="U845" s="280" t="s">
        <v>240</v>
      </c>
      <c r="V845" s="280" t="s">
        <v>240</v>
      </c>
      <c r="W845" s="280" t="s">
        <v>240</v>
      </c>
      <c r="X845" s="280" t="s">
        <v>240</v>
      </c>
      <c r="Y845" s="280" t="s">
        <v>240</v>
      </c>
      <c r="Z845" s="280" t="s">
        <v>240</v>
      </c>
      <c r="AA845" s="280" t="s">
        <v>240</v>
      </c>
      <c r="AB845" s="280" t="s">
        <v>240</v>
      </c>
      <c r="AC845" s="280" t="s">
        <v>240</v>
      </c>
      <c r="AD845" s="280" t="s">
        <v>240</v>
      </c>
      <c r="AE845" s="280" t="str">
        <f>IFERROR(VLOOKUP(A845,ورقة4!A$1:AZ$2000,51,0),"")</f>
        <v>م</v>
      </c>
      <c r="AF845" s="280" t="s">
        <v>240</v>
      </c>
      <c r="AG845" s="280" t="s">
        <v>261</v>
      </c>
      <c r="AH845" s="280" t="s">
        <v>240</v>
      </c>
      <c r="AI845" s="280" t="s">
        <v>240</v>
      </c>
      <c r="AJ845" s="279">
        <v>707186</v>
      </c>
      <c r="AP845" s="223"/>
      <c r="AQ845" s="224"/>
      <c r="AR845" s="224"/>
      <c r="AS845" s="224"/>
      <c r="AT845" s="224"/>
      <c r="AU845" s="227"/>
      <c r="AV845" s="224"/>
      <c r="AW845" s="224"/>
      <c r="AX845" s="224"/>
      <c r="AY845" s="224"/>
      <c r="AZ845" s="227"/>
      <c r="BA845" s="224"/>
      <c r="BB845" s="224"/>
      <c r="BC845" s="224"/>
      <c r="BD845" s="224"/>
      <c r="BE845" s="224"/>
      <c r="BF845" s="227"/>
      <c r="BG845" s="224"/>
      <c r="BH845" s="224"/>
      <c r="BI845" s="224"/>
      <c r="BJ845" s="224"/>
      <c r="BK845" s="224"/>
      <c r="BL845" s="224"/>
      <c r="BM845" s="224"/>
      <c r="BN845" s="224"/>
      <c r="BO845" s="224"/>
      <c r="BP845" s="224"/>
      <c r="BQ845" s="224"/>
      <c r="BR845" s="224"/>
      <c r="BS845" s="228"/>
      <c r="BT845" s="224"/>
      <c r="BU845" s="229"/>
      <c r="BV845" s="223"/>
      <c r="BW845" s="224"/>
      <c r="BX845" s="224"/>
      <c r="BY845" s="224"/>
      <c r="BZ845"/>
      <c r="CA845" s="229"/>
      <c r="CB845"/>
      <c r="CC845"/>
      <c r="CD845"/>
    </row>
    <row r="846" spans="1:82" ht="30" x14ac:dyDescent="0.25">
      <c r="A846" s="279">
        <v>707188</v>
      </c>
      <c r="B846" s="280" t="s">
        <v>2187</v>
      </c>
      <c r="C846" s="280" t="s">
        <v>108</v>
      </c>
      <c r="D846" s="280" t="s">
        <v>2456</v>
      </c>
      <c r="E846" s="280" t="s">
        <v>183</v>
      </c>
      <c r="F846" s="281">
        <v>35126</v>
      </c>
      <c r="G846" s="280" t="s">
        <v>1368</v>
      </c>
      <c r="H846" s="280" t="s">
        <v>1290</v>
      </c>
      <c r="I846" s="280" t="s">
        <v>261</v>
      </c>
      <c r="J846" s="280" t="s">
        <v>214</v>
      </c>
      <c r="K846" s="279">
        <v>2014</v>
      </c>
      <c r="L846" s="280" t="s">
        <v>215</v>
      </c>
      <c r="M846" s="280" t="s">
        <v>240</v>
      </c>
      <c r="N846" s="280" t="s">
        <v>240</v>
      </c>
      <c r="O846" s="280" t="str">
        <f>IFERROR(VLOOKUP(A846,'[1]معالجة التسجيل'!A$2:CW$514,101,0),"")</f>
        <v/>
      </c>
      <c r="P846" s="280"/>
      <c r="Q846" s="282">
        <v>0</v>
      </c>
      <c r="R846" s="288"/>
      <c r="S846" s="280" t="s">
        <v>3310</v>
      </c>
      <c r="T846" s="280" t="s">
        <v>2816</v>
      </c>
      <c r="U846" s="280" t="s">
        <v>3311</v>
      </c>
      <c r="V846" s="280" t="s">
        <v>3312</v>
      </c>
      <c r="W846" s="280" t="s">
        <v>240</v>
      </c>
      <c r="X846" s="280" t="s">
        <v>240</v>
      </c>
      <c r="Y846" s="280" t="s">
        <v>240</v>
      </c>
      <c r="Z846" s="280" t="s">
        <v>240</v>
      </c>
      <c r="AA846" s="280" t="s">
        <v>240</v>
      </c>
      <c r="AB846" s="280" t="s">
        <v>240</v>
      </c>
      <c r="AC846" s="280" t="s">
        <v>2044</v>
      </c>
      <c r="AD846" s="280" t="s">
        <v>240</v>
      </c>
      <c r="AE846" s="280" t="str">
        <f>IFERROR(VLOOKUP(A846,ورقة4!A$1:AZ$2000,51,0),"")</f>
        <v>م</v>
      </c>
      <c r="AF846" s="280" t="s">
        <v>2044</v>
      </c>
      <c r="AG846" s="280" t="s">
        <v>261</v>
      </c>
      <c r="AH846" s="280" t="s">
        <v>240</v>
      </c>
      <c r="AI846" s="280" t="s">
        <v>240</v>
      </c>
      <c r="AJ846" s="279">
        <v>707188</v>
      </c>
      <c r="AP846" s="223"/>
      <c r="AQ846" s="224"/>
      <c r="AR846" s="224"/>
      <c r="AS846" s="224"/>
      <c r="AT846" s="224"/>
      <c r="AU846" s="227"/>
      <c r="AV846" s="224"/>
      <c r="AW846" s="224"/>
      <c r="AX846" s="224"/>
      <c r="AY846" s="224"/>
      <c r="AZ846" s="227"/>
      <c r="BA846" s="224"/>
      <c r="BB846" s="224"/>
      <c r="BC846" s="224"/>
      <c r="BD846" s="224"/>
      <c r="BE846" s="224"/>
      <c r="BF846" s="227"/>
      <c r="BG846" s="224"/>
      <c r="BH846" s="224"/>
      <c r="BI846" s="224"/>
      <c r="BJ846" s="224"/>
      <c r="BK846" s="224"/>
      <c r="BL846" s="224"/>
      <c r="BM846" s="224"/>
      <c r="BN846" s="224"/>
      <c r="BO846" s="224"/>
      <c r="BP846" s="224"/>
      <c r="BQ846" s="224"/>
      <c r="BR846" s="224"/>
      <c r="BS846" s="228"/>
      <c r="BT846" s="224"/>
      <c r="BU846" s="229"/>
      <c r="BV846" s="223"/>
      <c r="BW846" s="224"/>
      <c r="BX846" s="224"/>
      <c r="BY846" s="224"/>
      <c r="BZ846"/>
      <c r="CA846" s="229"/>
      <c r="CB846"/>
      <c r="CC846"/>
      <c r="CD846"/>
    </row>
    <row r="847" spans="1:82" ht="30" x14ac:dyDescent="0.25">
      <c r="A847" s="279">
        <v>707189</v>
      </c>
      <c r="B847" s="280" t="s">
        <v>1181</v>
      </c>
      <c r="C847" s="280" t="s">
        <v>257</v>
      </c>
      <c r="D847" s="280" t="s">
        <v>1312</v>
      </c>
      <c r="E847" s="280" t="s">
        <v>183</v>
      </c>
      <c r="F847" s="281">
        <v>31807</v>
      </c>
      <c r="G847" s="280" t="s">
        <v>1722</v>
      </c>
      <c r="H847" s="280" t="s">
        <v>1290</v>
      </c>
      <c r="I847" s="280" t="s">
        <v>261</v>
      </c>
      <c r="J847" s="280" t="s">
        <v>216</v>
      </c>
      <c r="K847" s="279">
        <v>2012</v>
      </c>
      <c r="L847" s="280" t="s">
        <v>230</v>
      </c>
      <c r="M847" s="280" t="s">
        <v>240</v>
      </c>
      <c r="N847" s="280" t="s">
        <v>240</v>
      </c>
      <c r="O847" s="280" t="str">
        <f>IFERROR(VLOOKUP(A847,'[1]معالجة التسجيل'!A$2:CW$514,101,0),"")</f>
        <v/>
      </c>
      <c r="P847" s="280"/>
      <c r="Q847" s="282">
        <v>0</v>
      </c>
      <c r="R847" s="288"/>
      <c r="S847" s="280" t="s">
        <v>240</v>
      </c>
      <c r="T847" s="280" t="s">
        <v>240</v>
      </c>
      <c r="U847" s="280" t="s">
        <v>240</v>
      </c>
      <c r="V847" s="280" t="s">
        <v>240</v>
      </c>
      <c r="W847" s="280" t="s">
        <v>240</v>
      </c>
      <c r="X847" s="280" t="s">
        <v>240</v>
      </c>
      <c r="Y847" s="280" t="s">
        <v>240</v>
      </c>
      <c r="Z847" s="280" t="s">
        <v>240</v>
      </c>
      <c r="AA847" s="280" t="s">
        <v>240</v>
      </c>
      <c r="AB847" s="280" t="s">
        <v>240</v>
      </c>
      <c r="AC847" s="280" t="s">
        <v>2044</v>
      </c>
      <c r="AD847" s="280" t="s">
        <v>240</v>
      </c>
      <c r="AE847" s="280" t="str">
        <f>IFERROR(VLOOKUP(A847,ورقة4!A$1:AZ$2000,51,0),"")</f>
        <v>م</v>
      </c>
      <c r="AF847" s="280" t="s">
        <v>2044</v>
      </c>
      <c r="AG847" s="280" t="s">
        <v>261</v>
      </c>
      <c r="AH847" s="280" t="s">
        <v>240</v>
      </c>
      <c r="AI847" s="280" t="s">
        <v>240</v>
      </c>
      <c r="AJ847" s="279">
        <v>707189</v>
      </c>
      <c r="AP847" s="223"/>
      <c r="AQ847" s="224"/>
      <c r="AR847" s="224"/>
      <c r="AS847" s="224"/>
      <c r="AT847" s="224"/>
      <c r="AU847" s="231"/>
      <c r="AV847" s="224"/>
      <c r="AW847" s="224"/>
      <c r="AX847" s="224"/>
      <c r="AY847" s="224"/>
      <c r="AZ847" s="223"/>
      <c r="BA847" s="224"/>
      <c r="BB847" s="224"/>
      <c r="BC847" s="224"/>
      <c r="BD847" s="224"/>
      <c r="BE847" s="224"/>
      <c r="BF847" s="227"/>
      <c r="BG847" s="224"/>
      <c r="BH847" s="224"/>
      <c r="BI847" s="224"/>
      <c r="BJ847" s="224"/>
      <c r="BK847" s="224"/>
      <c r="BL847" s="224"/>
      <c r="BM847" s="224"/>
      <c r="BN847" s="224"/>
      <c r="BO847" s="224"/>
      <c r="BP847" s="224"/>
      <c r="BQ847" s="224"/>
      <c r="BR847" s="224"/>
      <c r="BS847" s="228"/>
      <c r="BT847" s="224"/>
      <c r="BU847" s="229"/>
      <c r="BV847" s="223"/>
      <c r="BW847" s="224"/>
      <c r="BX847" s="224"/>
      <c r="BY847" s="224"/>
      <c r="BZ847"/>
      <c r="CA847" s="229"/>
      <c r="CB847"/>
      <c r="CC847"/>
      <c r="CD847"/>
    </row>
    <row r="848" spans="1:82" ht="30" x14ac:dyDescent="0.25">
      <c r="A848" s="279">
        <v>707190</v>
      </c>
      <c r="B848" s="280" t="s">
        <v>2188</v>
      </c>
      <c r="C848" s="280" t="s">
        <v>103</v>
      </c>
      <c r="D848" s="280" t="s">
        <v>1374</v>
      </c>
      <c r="E848" s="280" t="s">
        <v>184</v>
      </c>
      <c r="F848" s="281">
        <v>31193</v>
      </c>
      <c r="G848" s="280" t="s">
        <v>213</v>
      </c>
      <c r="H848" s="280" t="s">
        <v>1290</v>
      </c>
      <c r="I848" s="280" t="s">
        <v>261</v>
      </c>
      <c r="J848" s="280" t="s">
        <v>214</v>
      </c>
      <c r="K848" s="279">
        <v>2006</v>
      </c>
      <c r="L848" s="280" t="s">
        <v>213</v>
      </c>
      <c r="M848" s="280" t="s">
        <v>240</v>
      </c>
      <c r="N848" s="280" t="s">
        <v>240</v>
      </c>
      <c r="O848" s="280" t="str">
        <f>IFERROR(VLOOKUP(A848,'[1]معالجة التسجيل'!A$2:CW$514,101,0),"")</f>
        <v/>
      </c>
      <c r="P848" s="280"/>
      <c r="Q848" s="282">
        <v>0</v>
      </c>
      <c r="R848" s="282"/>
      <c r="S848" s="280" t="s">
        <v>240</v>
      </c>
      <c r="T848" s="280" t="s">
        <v>240</v>
      </c>
      <c r="U848" s="280" t="s">
        <v>240</v>
      </c>
      <c r="V848" s="280" t="s">
        <v>240</v>
      </c>
      <c r="W848" s="280" t="s">
        <v>240</v>
      </c>
      <c r="X848" s="280" t="s">
        <v>240</v>
      </c>
      <c r="Y848" s="280" t="s">
        <v>240</v>
      </c>
      <c r="Z848" s="280" t="s">
        <v>240</v>
      </c>
      <c r="AA848" s="280" t="s">
        <v>240</v>
      </c>
      <c r="AB848" s="280" t="s">
        <v>240</v>
      </c>
      <c r="AC848" s="280" t="s">
        <v>2044</v>
      </c>
      <c r="AD848" s="280" t="s">
        <v>240</v>
      </c>
      <c r="AE848" s="280" t="str">
        <f>IFERROR(VLOOKUP(A848,ورقة4!A$1:AZ$2000,51,0),"")</f>
        <v>م</v>
      </c>
      <c r="AF848" s="280" t="s">
        <v>2044</v>
      </c>
      <c r="AG848" s="280" t="s">
        <v>261</v>
      </c>
      <c r="AH848" s="280" t="s">
        <v>240</v>
      </c>
      <c r="AI848" s="280" t="s">
        <v>240</v>
      </c>
      <c r="AJ848" s="279">
        <v>707190</v>
      </c>
      <c r="AP848" s="223"/>
      <c r="AQ848" s="224"/>
      <c r="AR848" s="224"/>
      <c r="AS848" s="224"/>
      <c r="AT848" s="224"/>
      <c r="AU848" s="232"/>
      <c r="AV848" s="224"/>
      <c r="AW848" s="224"/>
      <c r="AX848" s="224"/>
      <c r="AY848" s="224"/>
      <c r="AZ848" s="232"/>
      <c r="BA848" s="224"/>
      <c r="BB848" s="224"/>
      <c r="BC848" s="224"/>
      <c r="BD848" s="224"/>
      <c r="BE848" s="224"/>
      <c r="BF848" s="227"/>
      <c r="BG848" s="224"/>
      <c r="BH848" s="224"/>
      <c r="BI848" s="224"/>
      <c r="BJ848" s="224"/>
      <c r="BK848" s="224"/>
      <c r="BL848" s="224"/>
      <c r="BM848" s="224"/>
      <c r="BN848" s="224"/>
      <c r="BO848" s="224"/>
      <c r="BP848" s="224"/>
      <c r="BQ848" s="224"/>
      <c r="BR848" s="224"/>
      <c r="BS848" s="228"/>
      <c r="BT848" s="224"/>
      <c r="BU848" s="229"/>
      <c r="BV848" s="223"/>
      <c r="BW848" s="224"/>
      <c r="BX848" s="224"/>
      <c r="BY848" s="224"/>
      <c r="BZ848"/>
      <c r="CA848" s="229"/>
      <c r="CB848"/>
      <c r="CC848"/>
      <c r="CD848"/>
    </row>
    <row r="849" spans="1:82" ht="30" x14ac:dyDescent="0.25">
      <c r="A849" s="279">
        <v>707191</v>
      </c>
      <c r="B849" s="280" t="s">
        <v>2189</v>
      </c>
      <c r="C849" s="280" t="s">
        <v>360</v>
      </c>
      <c r="D849" s="280" t="s">
        <v>2488</v>
      </c>
      <c r="E849" s="280" t="s">
        <v>184</v>
      </c>
      <c r="F849" s="281">
        <v>32721</v>
      </c>
      <c r="G849" s="280" t="s">
        <v>2408</v>
      </c>
      <c r="H849" s="280" t="s">
        <v>1290</v>
      </c>
      <c r="I849" s="280" t="s">
        <v>261</v>
      </c>
      <c r="J849" s="280" t="s">
        <v>214</v>
      </c>
      <c r="K849" s="279">
        <v>2007</v>
      </c>
      <c r="L849" s="280" t="s">
        <v>222</v>
      </c>
      <c r="M849" s="280" t="s">
        <v>240</v>
      </c>
      <c r="N849" s="280" t="s">
        <v>240</v>
      </c>
      <c r="O849" s="280" t="str">
        <f>IFERROR(VLOOKUP(A849,'[1]معالجة التسجيل'!A$2:CW$514,101,0),"")</f>
        <v/>
      </c>
      <c r="P849" s="280"/>
      <c r="Q849" s="282">
        <v>0</v>
      </c>
      <c r="R849" s="288"/>
      <c r="S849" s="280" t="s">
        <v>240</v>
      </c>
      <c r="T849" s="280" t="s">
        <v>240</v>
      </c>
      <c r="U849" s="280" t="s">
        <v>240</v>
      </c>
      <c r="V849" s="280" t="s">
        <v>240</v>
      </c>
      <c r="W849" s="280" t="s">
        <v>240</v>
      </c>
      <c r="X849" s="280" t="s">
        <v>240</v>
      </c>
      <c r="Y849" s="280" t="s">
        <v>240</v>
      </c>
      <c r="Z849" s="280" t="s">
        <v>240</v>
      </c>
      <c r="AA849" s="280" t="s">
        <v>240</v>
      </c>
      <c r="AB849" s="280" t="s">
        <v>240</v>
      </c>
      <c r="AC849" s="280" t="s">
        <v>240</v>
      </c>
      <c r="AD849" s="280" t="s">
        <v>240</v>
      </c>
      <c r="AE849" s="280" t="str">
        <f>IFERROR(VLOOKUP(A849,ورقة4!A$1:AZ$2000,51,0),"")</f>
        <v>م</v>
      </c>
      <c r="AF849" s="280" t="s">
        <v>2044</v>
      </c>
      <c r="AG849" s="280" t="s">
        <v>261</v>
      </c>
      <c r="AH849" s="280" t="s">
        <v>240</v>
      </c>
      <c r="AI849" s="280" t="s">
        <v>240</v>
      </c>
      <c r="AJ849" s="279">
        <v>707191</v>
      </c>
      <c r="AP849" s="223"/>
      <c r="AQ849" s="224"/>
      <c r="AR849" s="224"/>
      <c r="AS849" s="224"/>
      <c r="AT849" s="224"/>
      <c r="AU849" s="232"/>
      <c r="AV849" s="224"/>
      <c r="AW849" s="224"/>
      <c r="AX849" s="224"/>
      <c r="AY849" s="224"/>
      <c r="AZ849" s="232"/>
      <c r="BA849" s="224"/>
      <c r="BB849" s="224"/>
      <c r="BC849" s="224"/>
      <c r="BD849" s="224"/>
      <c r="BE849" s="224"/>
      <c r="BF849" s="227"/>
      <c r="BG849" s="224"/>
      <c r="BH849" s="224"/>
      <c r="BI849" s="224"/>
      <c r="BJ849" s="224"/>
      <c r="BK849" s="224"/>
      <c r="BL849" s="224"/>
      <c r="BM849" s="224"/>
      <c r="BN849" s="224"/>
      <c r="BO849" s="224"/>
      <c r="BP849" s="224"/>
      <c r="BQ849" s="224"/>
      <c r="BR849" s="224"/>
      <c r="BS849" s="228"/>
      <c r="BT849" s="224"/>
      <c r="BU849" s="229"/>
      <c r="BV849" s="223"/>
      <c r="BW849" s="224"/>
      <c r="BX849" s="224"/>
      <c r="BY849" s="224"/>
      <c r="BZ849"/>
      <c r="CA849" s="229"/>
      <c r="CB849"/>
      <c r="CC849"/>
      <c r="CD849"/>
    </row>
    <row r="850" spans="1:82" ht="45" x14ac:dyDescent="0.25">
      <c r="A850" s="279">
        <v>707192</v>
      </c>
      <c r="B850" s="280" t="s">
        <v>2190</v>
      </c>
      <c r="C850" s="280" t="s">
        <v>87</v>
      </c>
      <c r="D850" s="280" t="s">
        <v>2456</v>
      </c>
      <c r="E850" s="280" t="s">
        <v>184</v>
      </c>
      <c r="F850" s="281">
        <v>31048</v>
      </c>
      <c r="G850" s="280" t="s">
        <v>2409</v>
      </c>
      <c r="H850" s="280" t="s">
        <v>1290</v>
      </c>
      <c r="I850" s="280" t="s">
        <v>261</v>
      </c>
      <c r="J850" s="280" t="s">
        <v>216</v>
      </c>
      <c r="K850" s="279">
        <v>2002</v>
      </c>
      <c r="L850" s="280" t="s">
        <v>215</v>
      </c>
      <c r="M850" s="280" t="s">
        <v>240</v>
      </c>
      <c r="N850" s="280" t="s">
        <v>240</v>
      </c>
      <c r="O850" s="280" t="str">
        <f>IFERROR(VLOOKUP(A850,'[1]معالجة التسجيل'!A$2:CW$514,101,0),"")</f>
        <v/>
      </c>
      <c r="P850" s="280"/>
      <c r="Q850" s="282">
        <v>0</v>
      </c>
      <c r="R850" s="279">
        <v>0</v>
      </c>
      <c r="S850" s="280" t="s">
        <v>4236</v>
      </c>
      <c r="T850" s="280" t="s">
        <v>3412</v>
      </c>
      <c r="U850" s="280" t="s">
        <v>3386</v>
      </c>
      <c r="V850" s="280" t="s">
        <v>2672</v>
      </c>
      <c r="W850" s="280" t="s">
        <v>240</v>
      </c>
      <c r="X850" s="280" t="s">
        <v>240</v>
      </c>
      <c r="Y850" s="280" t="s">
        <v>240</v>
      </c>
      <c r="Z850" s="280" t="s">
        <v>240</v>
      </c>
      <c r="AA850" s="280" t="s">
        <v>240</v>
      </c>
      <c r="AB850" s="280" t="s">
        <v>240</v>
      </c>
      <c r="AC850" s="280" t="s">
        <v>240</v>
      </c>
      <c r="AD850" s="280" t="s">
        <v>240</v>
      </c>
      <c r="AE850" s="280" t="str">
        <f>IFERROR(VLOOKUP(A850,ورقة4!A$1:AZ$2000,51,0),"")</f>
        <v>م</v>
      </c>
      <c r="AF850" s="280" t="s">
        <v>240</v>
      </c>
      <c r="AG850" s="280" t="s">
        <v>261</v>
      </c>
      <c r="AH850" s="280" t="s">
        <v>240</v>
      </c>
      <c r="AI850" s="280" t="s">
        <v>240</v>
      </c>
      <c r="AJ850" s="279">
        <v>707192</v>
      </c>
      <c r="AP850" s="223"/>
      <c r="AQ850" s="224"/>
      <c r="AR850" s="224"/>
      <c r="AS850" s="224"/>
      <c r="AT850" s="224"/>
      <c r="AU850" s="232"/>
      <c r="AV850" s="224"/>
      <c r="AW850" s="224"/>
      <c r="AX850" s="224"/>
      <c r="AY850" s="224"/>
      <c r="AZ850" s="232"/>
      <c r="BA850" s="224"/>
      <c r="BB850" s="224"/>
      <c r="BC850" s="224"/>
      <c r="BD850" s="224"/>
      <c r="BE850" s="224"/>
      <c r="BF850" s="227"/>
      <c r="BG850" s="224"/>
      <c r="BH850" s="224"/>
      <c r="BI850" s="224"/>
      <c r="BJ850" s="224"/>
      <c r="BK850" s="224"/>
      <c r="BL850" s="224"/>
      <c r="BM850" s="224"/>
      <c r="BN850" s="224"/>
      <c r="BO850" s="224"/>
      <c r="BP850" s="224"/>
      <c r="BQ850" s="224"/>
      <c r="BR850" s="224"/>
      <c r="BS850" s="228"/>
      <c r="BT850" s="224"/>
      <c r="BU850" s="229"/>
      <c r="BV850" s="223"/>
      <c r="BW850" s="224"/>
      <c r="BX850" s="224"/>
      <c r="BY850" s="224"/>
      <c r="BZ850"/>
      <c r="CA850" s="229"/>
      <c r="CB850"/>
      <c r="CC850"/>
      <c r="CD850"/>
    </row>
    <row r="851" spans="1:82" ht="30" x14ac:dyDescent="0.25">
      <c r="A851" s="279">
        <v>707193</v>
      </c>
      <c r="B851" s="280" t="s">
        <v>2191</v>
      </c>
      <c r="C851" s="280" t="s">
        <v>380</v>
      </c>
      <c r="D851" s="280" t="s">
        <v>2481</v>
      </c>
      <c r="E851" s="280" t="s">
        <v>184</v>
      </c>
      <c r="F851" s="281">
        <v>28859</v>
      </c>
      <c r="G851" s="280" t="s">
        <v>213</v>
      </c>
      <c r="H851" s="280" t="s">
        <v>1290</v>
      </c>
      <c r="I851" s="280" t="s">
        <v>467</v>
      </c>
      <c r="J851" s="280" t="s">
        <v>216</v>
      </c>
      <c r="K851" s="279">
        <v>1997</v>
      </c>
      <c r="L851" s="280" t="s">
        <v>213</v>
      </c>
      <c r="M851" s="280" t="s">
        <v>240</v>
      </c>
      <c r="N851" s="280" t="s">
        <v>240</v>
      </c>
      <c r="O851" s="280"/>
      <c r="P851" s="280"/>
      <c r="Q851" s="282">
        <v>0</v>
      </c>
      <c r="R851" s="282"/>
      <c r="S851" s="280" t="s">
        <v>4237</v>
      </c>
      <c r="T851" s="280" t="s">
        <v>3112</v>
      </c>
      <c r="U851" s="280" t="s">
        <v>4238</v>
      </c>
      <c r="V851" s="280" t="s">
        <v>2531</v>
      </c>
      <c r="W851" s="280" t="s">
        <v>240</v>
      </c>
      <c r="X851" s="280" t="s">
        <v>240</v>
      </c>
      <c r="Y851" s="280" t="s">
        <v>240</v>
      </c>
      <c r="Z851" s="280" t="s">
        <v>240</v>
      </c>
      <c r="AA851" s="280" t="s">
        <v>240</v>
      </c>
      <c r="AB851" s="280" t="s">
        <v>240</v>
      </c>
      <c r="AC851" s="280" t="s">
        <v>240</v>
      </c>
      <c r="AD851" s="280" t="s">
        <v>240</v>
      </c>
      <c r="AE851" s="280"/>
      <c r="AF851" s="280" t="s">
        <v>240</v>
      </c>
      <c r="AG851" s="280" t="s">
        <v>262</v>
      </c>
      <c r="AH851" s="280" t="s">
        <v>240</v>
      </c>
      <c r="AI851" s="280" t="s">
        <v>240</v>
      </c>
      <c r="AJ851" s="279">
        <v>707193</v>
      </c>
      <c r="AP851" s="223"/>
      <c r="AQ851" s="224"/>
      <c r="AR851" s="224"/>
      <c r="AS851" s="224"/>
      <c r="AT851" s="224"/>
      <c r="AU851" s="231"/>
      <c r="AV851" s="224"/>
      <c r="AW851" s="224"/>
      <c r="AX851" s="224"/>
      <c r="AY851" s="224"/>
      <c r="AZ851" s="223"/>
      <c r="BA851" s="224"/>
      <c r="BB851" s="219"/>
      <c r="BC851" s="219"/>
      <c r="BD851" s="224"/>
      <c r="BE851" s="224"/>
      <c r="BF851" s="227"/>
      <c r="BG851" s="223"/>
      <c r="BH851" s="224"/>
      <c r="BI851" s="224"/>
      <c r="BJ851" s="224"/>
      <c r="BK851" s="224"/>
      <c r="BL851" s="223"/>
      <c r="BM851" s="224"/>
      <c r="BN851" s="223"/>
      <c r="BO851" s="223"/>
      <c r="BP851" s="223"/>
      <c r="BQ851" s="223"/>
      <c r="BR851" s="223"/>
      <c r="BS851" s="224"/>
      <c r="BT851" s="219"/>
      <c r="BU851" s="229"/>
      <c r="BV851" s="219"/>
      <c r="BW851" s="219"/>
      <c r="BX851" s="224"/>
      <c r="BY851" s="224"/>
      <c r="BZ851" s="230"/>
      <c r="CA851" s="229"/>
      <c r="CB851" s="230"/>
      <c r="CC851" s="230"/>
      <c r="CD851" s="230"/>
    </row>
    <row r="852" spans="1:82" ht="45" x14ac:dyDescent="0.25">
      <c r="A852" s="279">
        <v>707194</v>
      </c>
      <c r="B852" s="280" t="s">
        <v>2192</v>
      </c>
      <c r="C852" s="280" t="s">
        <v>282</v>
      </c>
      <c r="D852" s="280" t="s">
        <v>1493</v>
      </c>
      <c r="E852" s="280" t="s">
        <v>184</v>
      </c>
      <c r="F852" s="289">
        <v>27962</v>
      </c>
      <c r="G852" s="280" t="s">
        <v>2410</v>
      </c>
      <c r="H852" s="280" t="s">
        <v>1290</v>
      </c>
      <c r="I852" s="280" t="s">
        <v>262</v>
      </c>
      <c r="J852" s="280" t="s">
        <v>216</v>
      </c>
      <c r="K852" s="290">
        <v>1996</v>
      </c>
      <c r="L852" s="280" t="s">
        <v>1809</v>
      </c>
      <c r="M852" s="280" t="s">
        <v>240</v>
      </c>
      <c r="N852" s="280" t="s">
        <v>240</v>
      </c>
      <c r="O852" s="280" t="str">
        <f>IFERROR(VLOOKUP(A852,'[1]معالجة التسجيل'!A$2:CW$514,101,0),"")</f>
        <v/>
      </c>
      <c r="P852" s="280"/>
      <c r="Q852" s="282">
        <v>0</v>
      </c>
      <c r="R852" s="290">
        <v>0</v>
      </c>
      <c r="S852" s="280" t="s">
        <v>4239</v>
      </c>
      <c r="T852" s="280" t="s">
        <v>4240</v>
      </c>
      <c r="U852" s="280" t="s">
        <v>4241</v>
      </c>
      <c r="V852" s="280" t="s">
        <v>4242</v>
      </c>
      <c r="W852" s="280" t="s">
        <v>240</v>
      </c>
      <c r="X852" s="280" t="s">
        <v>240</v>
      </c>
      <c r="Y852" s="280" t="s">
        <v>240</v>
      </c>
      <c r="Z852" s="280" t="s">
        <v>240</v>
      </c>
      <c r="AA852" s="280" t="s">
        <v>240</v>
      </c>
      <c r="AB852" s="280" t="s">
        <v>240</v>
      </c>
      <c r="AC852" s="280" t="s">
        <v>240</v>
      </c>
      <c r="AD852" s="280" t="s">
        <v>240</v>
      </c>
      <c r="AE852" s="280" t="str">
        <f>IFERROR(VLOOKUP(A852,ورقة4!A$1:AZ$2000,51,0),"")</f>
        <v>م</v>
      </c>
      <c r="AF852" s="280" t="s">
        <v>240</v>
      </c>
      <c r="AG852" s="280" t="s">
        <v>262</v>
      </c>
      <c r="AH852" s="280" t="s">
        <v>240</v>
      </c>
      <c r="AI852" s="280" t="s">
        <v>240</v>
      </c>
      <c r="AJ852" s="279">
        <v>707194</v>
      </c>
      <c r="AP852" s="223"/>
      <c r="AQ852" s="224"/>
      <c r="AR852" s="224"/>
      <c r="AS852" s="224"/>
      <c r="AT852" s="224"/>
      <c r="AU852" s="232"/>
      <c r="AV852" s="224"/>
      <c r="AW852" s="224"/>
      <c r="AX852" s="224"/>
      <c r="AY852" s="224"/>
      <c r="AZ852" s="232"/>
      <c r="BA852" s="224"/>
      <c r="BB852" s="224"/>
      <c r="BC852" s="224"/>
      <c r="BD852" s="224"/>
      <c r="BE852" s="224"/>
      <c r="BF852" s="227"/>
      <c r="BG852" s="224"/>
      <c r="BH852" s="224"/>
      <c r="BI852" s="224"/>
      <c r="BJ852" s="224"/>
      <c r="BK852" s="224"/>
      <c r="BL852" s="224"/>
      <c r="BM852" s="224"/>
      <c r="BN852" s="224"/>
      <c r="BO852" s="224"/>
      <c r="BP852" s="224"/>
      <c r="BQ852" s="224"/>
      <c r="BR852" s="224"/>
      <c r="BS852" s="228"/>
      <c r="BT852" s="224"/>
      <c r="BU852" s="229"/>
      <c r="BV852" s="223"/>
      <c r="BW852" s="224"/>
      <c r="BX852" s="224"/>
      <c r="BY852" s="224"/>
      <c r="BZ852"/>
      <c r="CA852" s="229"/>
      <c r="CB852"/>
      <c r="CC852"/>
      <c r="CD852"/>
    </row>
    <row r="853" spans="1:82" ht="30" x14ac:dyDescent="0.25">
      <c r="A853" s="279">
        <v>707195</v>
      </c>
      <c r="B853" s="280" t="s">
        <v>2193</v>
      </c>
      <c r="C853" s="280" t="s">
        <v>402</v>
      </c>
      <c r="D853" s="280" t="s">
        <v>2479</v>
      </c>
      <c r="E853" s="280" t="s">
        <v>184</v>
      </c>
      <c r="F853" s="281">
        <v>26816</v>
      </c>
      <c r="G853" s="280" t="s">
        <v>224</v>
      </c>
      <c r="H853" s="280" t="s">
        <v>1290</v>
      </c>
      <c r="I853" s="280" t="s">
        <v>261</v>
      </c>
      <c r="J853" s="280" t="s">
        <v>214</v>
      </c>
      <c r="K853" s="279">
        <v>1990</v>
      </c>
      <c r="L853" s="280" t="s">
        <v>224</v>
      </c>
      <c r="M853" s="280" t="s">
        <v>240</v>
      </c>
      <c r="N853" s="280" t="s">
        <v>240</v>
      </c>
      <c r="O853" s="280" t="str">
        <f>IFERROR(VLOOKUP(A853,'[1]معالجة التسجيل'!A$2:CW$514,101,0),"")</f>
        <v/>
      </c>
      <c r="P853" s="280"/>
      <c r="Q853" s="282">
        <v>0</v>
      </c>
      <c r="R853" s="288"/>
      <c r="S853" s="280" t="s">
        <v>240</v>
      </c>
      <c r="T853" s="280" t="s">
        <v>240</v>
      </c>
      <c r="U853" s="280" t="s">
        <v>240</v>
      </c>
      <c r="V853" s="280" t="s">
        <v>240</v>
      </c>
      <c r="W853" s="280" t="s">
        <v>240</v>
      </c>
      <c r="X853" s="280" t="s">
        <v>240</v>
      </c>
      <c r="Y853" s="280" t="s">
        <v>240</v>
      </c>
      <c r="Z853" s="280" t="s">
        <v>240</v>
      </c>
      <c r="AA853" s="280" t="s">
        <v>240</v>
      </c>
      <c r="AB853" s="280" t="s">
        <v>240</v>
      </c>
      <c r="AC853" s="280" t="s">
        <v>2044</v>
      </c>
      <c r="AD853" s="280" t="s">
        <v>240</v>
      </c>
      <c r="AE853" s="280" t="str">
        <f>IFERROR(VLOOKUP(A853,ورقة4!A$1:AZ$2000,51,0),"")</f>
        <v>م</v>
      </c>
      <c r="AF853" s="280" t="s">
        <v>2044</v>
      </c>
      <c r="AG853" s="280" t="s">
        <v>261</v>
      </c>
      <c r="AH853" s="280" t="s">
        <v>240</v>
      </c>
      <c r="AI853" s="280" t="s">
        <v>240</v>
      </c>
      <c r="AJ853" s="279">
        <v>707195</v>
      </c>
      <c r="AP853" s="223"/>
      <c r="AQ853" s="224"/>
      <c r="AR853" s="224"/>
      <c r="AS853" s="224"/>
      <c r="AT853" s="224"/>
      <c r="AU853" s="225"/>
      <c r="AV853" s="224"/>
      <c r="AW853" s="224"/>
      <c r="AX853" s="224"/>
      <c r="AY853" s="224"/>
      <c r="AZ853" s="226"/>
      <c r="BA853" s="224"/>
      <c r="BB853" s="219"/>
      <c r="BC853" s="219"/>
      <c r="BD853" s="224"/>
      <c r="BE853" s="224"/>
      <c r="BF853" s="227"/>
      <c r="BG853" s="223"/>
      <c r="BH853" s="224"/>
      <c r="BI853" s="224"/>
      <c r="BJ853" s="224"/>
      <c r="BK853" s="224"/>
      <c r="BL853" s="223"/>
      <c r="BM853" s="224"/>
      <c r="BN853" s="223"/>
      <c r="BO853" s="223"/>
      <c r="BP853" s="223"/>
      <c r="BQ853" s="223"/>
      <c r="BR853" s="223"/>
      <c r="BS853" s="224"/>
      <c r="BT853" s="219"/>
      <c r="BU853" s="229"/>
      <c r="BV853" s="219"/>
      <c r="BW853" s="219"/>
      <c r="BX853" s="224"/>
      <c r="BY853" s="224"/>
      <c r="BZ853" s="230"/>
      <c r="CA853" s="229"/>
      <c r="CB853" s="230"/>
      <c r="CC853" s="230"/>
      <c r="CD853" s="230"/>
    </row>
    <row r="854" spans="1:82" ht="30" x14ac:dyDescent="0.25">
      <c r="A854" s="279">
        <v>707196</v>
      </c>
      <c r="B854" s="280" t="s">
        <v>2194</v>
      </c>
      <c r="C854" s="280" t="s">
        <v>66</v>
      </c>
      <c r="D854" s="280" t="s">
        <v>1582</v>
      </c>
      <c r="E854" s="280" t="s">
        <v>183</v>
      </c>
      <c r="F854" s="281">
        <v>34046</v>
      </c>
      <c r="G854" s="280" t="s">
        <v>213</v>
      </c>
      <c r="H854" s="280" t="s">
        <v>1290</v>
      </c>
      <c r="I854" s="280" t="s">
        <v>261</v>
      </c>
      <c r="J854" s="280" t="s">
        <v>214</v>
      </c>
      <c r="K854" s="279">
        <v>2011</v>
      </c>
      <c r="L854" s="280" t="s">
        <v>213</v>
      </c>
      <c r="M854" s="280" t="s">
        <v>240</v>
      </c>
      <c r="N854" s="280" t="s">
        <v>240</v>
      </c>
      <c r="O854" s="280"/>
      <c r="P854" s="280"/>
      <c r="Q854" s="282">
        <v>0</v>
      </c>
      <c r="R854" s="279">
        <v>0</v>
      </c>
      <c r="S854" s="280" t="s">
        <v>4243</v>
      </c>
      <c r="T854" s="280" t="s">
        <v>2563</v>
      </c>
      <c r="U854" s="280" t="s">
        <v>3963</v>
      </c>
      <c r="V854" s="280" t="s">
        <v>2672</v>
      </c>
      <c r="W854" s="280" t="s">
        <v>240</v>
      </c>
      <c r="X854" s="280" t="s">
        <v>240</v>
      </c>
      <c r="Y854" s="280" t="s">
        <v>240</v>
      </c>
      <c r="Z854" s="280" t="s">
        <v>240</v>
      </c>
      <c r="AA854" s="280" t="s">
        <v>240</v>
      </c>
      <c r="AB854" s="280" t="s">
        <v>240</v>
      </c>
      <c r="AC854" s="280" t="s">
        <v>240</v>
      </c>
      <c r="AD854" s="280" t="s">
        <v>240</v>
      </c>
      <c r="AE854" s="280"/>
      <c r="AF854" s="280" t="s">
        <v>240</v>
      </c>
      <c r="AG854" s="280" t="s">
        <v>261</v>
      </c>
      <c r="AH854" s="280" t="s">
        <v>240</v>
      </c>
      <c r="AI854" s="280" t="s">
        <v>240</v>
      </c>
      <c r="AJ854" s="279">
        <v>707196</v>
      </c>
      <c r="AP854" s="223"/>
      <c r="AQ854" s="224"/>
      <c r="AR854" s="224"/>
      <c r="AS854" s="224"/>
      <c r="AT854" s="224"/>
      <c r="AU854" s="232"/>
      <c r="AV854" s="224"/>
      <c r="AW854" s="224"/>
      <c r="AX854" s="224"/>
      <c r="AY854" s="224"/>
      <c r="AZ854" s="232"/>
      <c r="BA854" s="224"/>
      <c r="BB854" s="224"/>
      <c r="BC854" s="224"/>
      <c r="BD854" s="224"/>
      <c r="BE854" s="224"/>
      <c r="BF854" s="227"/>
      <c r="BG854" s="224"/>
      <c r="BH854" s="224"/>
      <c r="BI854" s="224"/>
      <c r="BJ854" s="224"/>
      <c r="BK854" s="224"/>
      <c r="BL854" s="224"/>
      <c r="BM854" s="224"/>
      <c r="BN854" s="224"/>
      <c r="BO854" s="224"/>
      <c r="BP854" s="224"/>
      <c r="BQ854" s="224"/>
      <c r="BR854" s="224"/>
      <c r="BS854" s="228"/>
      <c r="BT854" s="224"/>
      <c r="BU854" s="229"/>
      <c r="BV854" s="223"/>
      <c r="BW854" s="224"/>
      <c r="BX854" s="224"/>
      <c r="BY854" s="224"/>
      <c r="BZ854"/>
      <c r="CA854" s="229"/>
      <c r="CB854"/>
      <c r="CC854"/>
      <c r="CD854"/>
    </row>
    <row r="855" spans="1:82" ht="30" x14ac:dyDescent="0.25">
      <c r="A855" s="279">
        <v>707197</v>
      </c>
      <c r="B855" s="280" t="s">
        <v>2195</v>
      </c>
      <c r="C855" s="280" t="s">
        <v>121</v>
      </c>
      <c r="D855" s="280" t="s">
        <v>2485</v>
      </c>
      <c r="E855" s="280" t="s">
        <v>184</v>
      </c>
      <c r="F855" s="281">
        <v>31542</v>
      </c>
      <c r="G855" s="280" t="s">
        <v>1561</v>
      </c>
      <c r="H855" s="280" t="s">
        <v>1290</v>
      </c>
      <c r="I855" s="280" t="s">
        <v>467</v>
      </c>
      <c r="J855" s="280" t="s">
        <v>214</v>
      </c>
      <c r="K855" s="279">
        <v>2004</v>
      </c>
      <c r="L855" s="280" t="s">
        <v>229</v>
      </c>
      <c r="M855" s="280" t="s">
        <v>240</v>
      </c>
      <c r="N855" s="280" t="s">
        <v>240</v>
      </c>
      <c r="O855" s="280"/>
      <c r="P855" s="280"/>
      <c r="Q855" s="282">
        <v>0</v>
      </c>
      <c r="R855" s="290">
        <v>0</v>
      </c>
      <c r="S855" s="280" t="s">
        <v>4244</v>
      </c>
      <c r="T855" s="280" t="s">
        <v>2746</v>
      </c>
      <c r="U855" s="280" t="s">
        <v>4245</v>
      </c>
      <c r="V855" s="280" t="s">
        <v>4246</v>
      </c>
      <c r="W855" s="280" t="s">
        <v>240</v>
      </c>
      <c r="X855" s="280" t="s">
        <v>240</v>
      </c>
      <c r="Y855" s="280" t="s">
        <v>240</v>
      </c>
      <c r="Z855" s="280" t="s">
        <v>240</v>
      </c>
      <c r="AA855" s="280" t="s">
        <v>240</v>
      </c>
      <c r="AB855" s="280" t="s">
        <v>240</v>
      </c>
      <c r="AC855" s="280" t="s">
        <v>240</v>
      </c>
      <c r="AD855" s="280" t="s">
        <v>240</v>
      </c>
      <c r="AE855" s="280"/>
      <c r="AF855" s="280" t="s">
        <v>240</v>
      </c>
      <c r="AG855" s="280" t="s">
        <v>262</v>
      </c>
      <c r="AH855" s="280" t="s">
        <v>240</v>
      </c>
      <c r="AI855" s="280" t="s">
        <v>240</v>
      </c>
      <c r="AJ855" s="279">
        <v>707197</v>
      </c>
      <c r="AP855" s="223"/>
      <c r="AQ855" s="224"/>
      <c r="AR855" s="224"/>
      <c r="AS855" s="224"/>
      <c r="AT855" s="224"/>
      <c r="AU855" s="232"/>
      <c r="AV855" s="224"/>
      <c r="AW855" s="224"/>
      <c r="AX855" s="224"/>
      <c r="AY855" s="224"/>
      <c r="AZ855" s="232"/>
      <c r="BA855" s="224"/>
      <c r="BB855" s="224"/>
      <c r="BC855" s="224"/>
      <c r="BD855" s="224"/>
      <c r="BE855" s="224"/>
      <c r="BF855" s="227"/>
      <c r="BG855" s="224"/>
      <c r="BH855" s="224"/>
      <c r="BI855" s="224"/>
      <c r="BJ855" s="224"/>
      <c r="BK855" s="224"/>
      <c r="BL855" s="224"/>
      <c r="BM855" s="224"/>
      <c r="BN855" s="224"/>
      <c r="BO855" s="224"/>
      <c r="BP855" s="224"/>
      <c r="BQ855" s="224"/>
      <c r="BR855" s="224"/>
      <c r="BS855" s="228"/>
      <c r="BT855" s="224"/>
      <c r="BU855" s="229"/>
      <c r="BV855" s="223"/>
      <c r="BW855" s="224"/>
      <c r="BX855" s="224"/>
      <c r="BY855" s="224"/>
      <c r="BZ855"/>
      <c r="CA855" s="229"/>
      <c r="CB855"/>
      <c r="CC855"/>
      <c r="CD855"/>
    </row>
    <row r="856" spans="1:82" ht="30" x14ac:dyDescent="0.25">
      <c r="A856" s="279">
        <v>707198</v>
      </c>
      <c r="B856" s="280" t="s">
        <v>2196</v>
      </c>
      <c r="C856" s="280" t="s">
        <v>100</v>
      </c>
      <c r="D856" s="280" t="s">
        <v>2478</v>
      </c>
      <c r="E856" s="280" t="s">
        <v>184</v>
      </c>
      <c r="F856" s="281">
        <v>24388</v>
      </c>
      <c r="G856" s="280" t="s">
        <v>1631</v>
      </c>
      <c r="H856" s="280" t="s">
        <v>1290</v>
      </c>
      <c r="I856" s="280" t="s">
        <v>261</v>
      </c>
      <c r="J856" s="280" t="s">
        <v>216</v>
      </c>
      <c r="K856" s="279">
        <v>2021</v>
      </c>
      <c r="L856" s="280" t="s">
        <v>215</v>
      </c>
      <c r="M856" s="280" t="s">
        <v>240</v>
      </c>
      <c r="N856" s="280" t="s">
        <v>240</v>
      </c>
      <c r="O856" s="280" t="str">
        <f>IFERROR(VLOOKUP(A856,'[1]معالجة التسجيل'!A$2:CW$514,101,0),"")</f>
        <v/>
      </c>
      <c r="P856" s="280"/>
      <c r="Q856" s="282">
        <v>0</v>
      </c>
      <c r="R856" s="288"/>
      <c r="S856" s="280" t="s">
        <v>240</v>
      </c>
      <c r="T856" s="280" t="s">
        <v>240</v>
      </c>
      <c r="U856" s="280" t="s">
        <v>240</v>
      </c>
      <c r="V856" s="280" t="s">
        <v>240</v>
      </c>
      <c r="W856" s="280" t="s">
        <v>240</v>
      </c>
      <c r="X856" s="280" t="s">
        <v>240</v>
      </c>
      <c r="Y856" s="280" t="s">
        <v>240</v>
      </c>
      <c r="Z856" s="280" t="s">
        <v>240</v>
      </c>
      <c r="AA856" s="280" t="s">
        <v>240</v>
      </c>
      <c r="AB856" s="280" t="s">
        <v>240</v>
      </c>
      <c r="AC856" s="280" t="s">
        <v>240</v>
      </c>
      <c r="AD856" s="280" t="s">
        <v>240</v>
      </c>
      <c r="AE856" s="280" t="str">
        <f>IFERROR(VLOOKUP(A856,ورقة4!A$1:AZ$2000,51,0),"")</f>
        <v>م</v>
      </c>
      <c r="AF856" s="280" t="s">
        <v>2044</v>
      </c>
      <c r="AG856" s="280" t="s">
        <v>261</v>
      </c>
      <c r="AH856" s="280" t="s">
        <v>240</v>
      </c>
      <c r="AI856" s="280" t="s">
        <v>240</v>
      </c>
      <c r="AJ856" s="279">
        <v>707198</v>
      </c>
      <c r="AP856" s="223"/>
      <c r="AQ856" s="224"/>
      <c r="AR856" s="224"/>
      <c r="AS856" s="224"/>
      <c r="AT856" s="224"/>
      <c r="AU856" s="232"/>
      <c r="AV856" s="224"/>
      <c r="AW856" s="224"/>
      <c r="AX856" s="224"/>
      <c r="AY856" s="224"/>
      <c r="AZ856" s="232"/>
      <c r="BA856" s="224"/>
      <c r="BB856" s="224"/>
      <c r="BC856" s="224"/>
      <c r="BD856" s="224"/>
      <c r="BE856" s="224"/>
      <c r="BF856" s="227"/>
      <c r="BG856" s="224"/>
      <c r="BH856" s="224"/>
      <c r="BI856" s="224"/>
      <c r="BJ856" s="224"/>
      <c r="BK856" s="224"/>
      <c r="BL856" s="224"/>
      <c r="BM856" s="224"/>
      <c r="BN856" s="224"/>
      <c r="BO856" s="224"/>
      <c r="BP856" s="224"/>
      <c r="BQ856" s="224"/>
      <c r="BR856" s="224"/>
      <c r="BS856" s="228"/>
      <c r="BT856" s="224"/>
      <c r="BU856" s="229"/>
      <c r="BV856" s="223"/>
      <c r="BW856" s="224"/>
      <c r="BX856" s="224"/>
      <c r="BY856" s="224"/>
      <c r="BZ856"/>
      <c r="CA856" s="229"/>
      <c r="CB856"/>
      <c r="CC856"/>
      <c r="CD856"/>
    </row>
    <row r="857" spans="1:82" ht="30" x14ac:dyDescent="0.25">
      <c r="A857" s="279">
        <v>707199</v>
      </c>
      <c r="B857" s="280" t="s">
        <v>2197</v>
      </c>
      <c r="C857" s="280" t="s">
        <v>90</v>
      </c>
      <c r="D857" s="280" t="s">
        <v>2489</v>
      </c>
      <c r="E857" s="280" t="s">
        <v>184</v>
      </c>
      <c r="F857" s="281">
        <v>33158</v>
      </c>
      <c r="G857" s="280" t="s">
        <v>213</v>
      </c>
      <c r="H857" s="280" t="s">
        <v>1290</v>
      </c>
      <c r="I857" s="280" t="s">
        <v>262</v>
      </c>
      <c r="J857" s="280" t="s">
        <v>214</v>
      </c>
      <c r="K857" s="279">
        <v>2008</v>
      </c>
      <c r="L857" s="280" t="s">
        <v>215</v>
      </c>
      <c r="M857" s="280" t="s">
        <v>240</v>
      </c>
      <c r="N857" s="280" t="s">
        <v>240</v>
      </c>
      <c r="O857" s="280"/>
      <c r="P857" s="280"/>
      <c r="Q857" s="282">
        <v>0</v>
      </c>
      <c r="R857" s="279">
        <v>0</v>
      </c>
      <c r="S857" s="280" t="s">
        <v>4247</v>
      </c>
      <c r="T857" s="280" t="s">
        <v>4248</v>
      </c>
      <c r="U857" s="280" t="s">
        <v>4249</v>
      </c>
      <c r="V857" s="280" t="s">
        <v>2672</v>
      </c>
      <c r="W857" s="280" t="s">
        <v>240</v>
      </c>
      <c r="X857" s="280" t="s">
        <v>240</v>
      </c>
      <c r="Y857" s="280" t="s">
        <v>240</v>
      </c>
      <c r="Z857" s="280" t="s">
        <v>240</v>
      </c>
      <c r="AA857" s="280" t="s">
        <v>240</v>
      </c>
      <c r="AB857" s="280" t="s">
        <v>240</v>
      </c>
      <c r="AC857" s="280" t="s">
        <v>240</v>
      </c>
      <c r="AD857" s="280" t="s">
        <v>240</v>
      </c>
      <c r="AE857" s="280"/>
      <c r="AF857" s="280" t="s">
        <v>240</v>
      </c>
      <c r="AG857" s="280" t="s">
        <v>262</v>
      </c>
      <c r="AH857" s="280" t="s">
        <v>240</v>
      </c>
      <c r="AI857" s="280" t="s">
        <v>240</v>
      </c>
      <c r="AJ857" s="279">
        <v>707199</v>
      </c>
      <c r="AP857" s="223"/>
      <c r="AQ857" s="224"/>
      <c r="AR857" s="224"/>
      <c r="AS857" s="224"/>
      <c r="AT857" s="224"/>
      <c r="AU857" s="232"/>
      <c r="AV857" s="224"/>
      <c r="AW857" s="224"/>
      <c r="AX857" s="224"/>
      <c r="AY857" s="224"/>
      <c r="AZ857" s="232"/>
      <c r="BA857" s="224"/>
      <c r="BB857" s="224"/>
      <c r="BC857" s="224"/>
      <c r="BD857" s="224"/>
      <c r="BE857" s="224"/>
      <c r="BF857" s="227"/>
      <c r="BG857" s="224"/>
      <c r="BH857" s="224"/>
      <c r="BI857" s="224"/>
      <c r="BJ857" s="224"/>
      <c r="BK857" s="224"/>
      <c r="BL857" s="224"/>
      <c r="BM857" s="224"/>
      <c r="BN857" s="224"/>
      <c r="BO857" s="224"/>
      <c r="BP857" s="224"/>
      <c r="BQ857" s="224"/>
      <c r="BR857" s="224"/>
      <c r="BS857" s="228"/>
      <c r="BT857" s="224"/>
      <c r="BU857" s="229"/>
      <c r="BV857" s="223"/>
      <c r="BW857" s="224"/>
      <c r="BX857" s="224"/>
      <c r="BY857" s="224"/>
      <c r="BZ857"/>
      <c r="CA857" s="229"/>
      <c r="CB857"/>
      <c r="CC857"/>
      <c r="CD857"/>
    </row>
    <row r="858" spans="1:82" ht="30" x14ac:dyDescent="0.25">
      <c r="A858" s="279">
        <v>707200</v>
      </c>
      <c r="B858" s="280" t="s">
        <v>2198</v>
      </c>
      <c r="C858" s="280" t="s">
        <v>411</v>
      </c>
      <c r="D858" s="280" t="s">
        <v>1840</v>
      </c>
      <c r="E858" s="280" t="s">
        <v>184</v>
      </c>
      <c r="F858" s="281">
        <v>32761</v>
      </c>
      <c r="G858" s="280" t="s">
        <v>2411</v>
      </c>
      <c r="H858" s="280" t="s">
        <v>1290</v>
      </c>
      <c r="I858" s="280" t="s">
        <v>262</v>
      </c>
      <c r="J858" s="280" t="s">
        <v>216</v>
      </c>
      <c r="K858" s="279">
        <v>2008</v>
      </c>
      <c r="L858" s="280" t="s">
        <v>222</v>
      </c>
      <c r="M858" s="280" t="s">
        <v>240</v>
      </c>
      <c r="N858" s="280" t="s">
        <v>240</v>
      </c>
      <c r="O858" s="280" t="str">
        <f>IFERROR(VLOOKUP(A858,'[1]معالجة التسجيل'!A$2:CW$514,101,0),"")</f>
        <v>إيقاف</v>
      </c>
      <c r="P858" s="280"/>
      <c r="Q858" s="282">
        <f>IFERROR(VLOOKUP(A858,'[1]معالجة التسجيل'!A$2:EW$514,150,0),"")</f>
        <v>20000</v>
      </c>
      <c r="R858" s="290">
        <v>0</v>
      </c>
      <c r="S858" s="280" t="s">
        <v>4250</v>
      </c>
      <c r="T858" s="280" t="s">
        <v>4251</v>
      </c>
      <c r="U858" s="280" t="s">
        <v>4252</v>
      </c>
      <c r="V858" s="280" t="s">
        <v>2645</v>
      </c>
      <c r="W858" s="280" t="s">
        <v>240</v>
      </c>
      <c r="X858" s="280" t="s">
        <v>240</v>
      </c>
      <c r="Y858" s="280" t="s">
        <v>240</v>
      </c>
      <c r="Z858" s="280" t="s">
        <v>240</v>
      </c>
      <c r="AA858" s="280" t="s">
        <v>240</v>
      </c>
      <c r="AB858" s="280" t="s">
        <v>240</v>
      </c>
      <c r="AC858" s="280" t="s">
        <v>240</v>
      </c>
      <c r="AD858" s="280" t="s">
        <v>240</v>
      </c>
      <c r="AE858" s="280"/>
      <c r="AF858" s="280" t="s">
        <v>240</v>
      </c>
      <c r="AG858" s="280" t="s">
        <v>262</v>
      </c>
      <c r="AH858" s="280" t="s">
        <v>240</v>
      </c>
      <c r="AI858" s="280" t="s">
        <v>5191</v>
      </c>
      <c r="AJ858" s="279">
        <v>707200</v>
      </c>
      <c r="AP858" s="223"/>
      <c r="AQ858" s="224"/>
      <c r="AR858" s="224"/>
      <c r="AS858" s="224"/>
      <c r="AT858" s="224"/>
      <c r="AU858" s="231"/>
      <c r="AV858" s="224"/>
      <c r="AW858" s="224"/>
      <c r="AX858" s="224"/>
      <c r="AY858" s="224"/>
      <c r="AZ858" s="226"/>
      <c r="BA858" s="224"/>
      <c r="BB858" s="219"/>
      <c r="BC858" s="219"/>
      <c r="BD858" s="224"/>
      <c r="BE858" s="224"/>
      <c r="BF858" s="227"/>
      <c r="BG858" s="223"/>
      <c r="BH858" s="224"/>
      <c r="BI858" s="224"/>
      <c r="BJ858" s="224"/>
      <c r="BK858" s="224"/>
      <c r="BL858" s="223"/>
      <c r="BM858" s="224"/>
      <c r="BN858" s="223"/>
      <c r="BO858" s="223"/>
      <c r="BP858" s="223"/>
      <c r="BQ858" s="223"/>
      <c r="BR858" s="223"/>
      <c r="BS858" s="224"/>
      <c r="BT858" s="219"/>
      <c r="BU858" s="229"/>
      <c r="BV858" s="219"/>
      <c r="BW858" s="219"/>
      <c r="BX858" s="224"/>
      <c r="BY858" s="224"/>
      <c r="BZ858" s="230"/>
      <c r="CA858" s="229"/>
      <c r="CB858" s="230"/>
      <c r="CC858" s="230"/>
      <c r="CD858" s="230"/>
    </row>
    <row r="859" spans="1:82" ht="45" x14ac:dyDescent="0.25">
      <c r="A859" s="279">
        <v>707201</v>
      </c>
      <c r="B859" s="280" t="s">
        <v>2199</v>
      </c>
      <c r="C859" s="280" t="s">
        <v>60</v>
      </c>
      <c r="D859" s="280" t="s">
        <v>1521</v>
      </c>
      <c r="E859" s="280" t="s">
        <v>184</v>
      </c>
      <c r="F859" s="281">
        <v>35194</v>
      </c>
      <c r="G859" s="280" t="s">
        <v>213</v>
      </c>
      <c r="H859" s="280" t="s">
        <v>1318</v>
      </c>
      <c r="I859" s="280" t="s">
        <v>261</v>
      </c>
      <c r="J859" s="280" t="s">
        <v>214</v>
      </c>
      <c r="K859" s="279">
        <v>2014</v>
      </c>
      <c r="L859" s="280" t="s">
        <v>215</v>
      </c>
      <c r="M859" s="280" t="s">
        <v>240</v>
      </c>
      <c r="N859" s="280" t="s">
        <v>240</v>
      </c>
      <c r="O859" s="280" t="str">
        <f>IFERROR(VLOOKUP(A859,'[1]معالجة التسجيل'!A$2:CW$514,101,0),"")</f>
        <v/>
      </c>
      <c r="P859" s="280"/>
      <c r="Q859" s="282">
        <v>0</v>
      </c>
      <c r="R859" s="282"/>
      <c r="S859" s="280" t="s">
        <v>3309</v>
      </c>
      <c r="T859" s="280" t="s">
        <v>3193</v>
      </c>
      <c r="U859" s="280" t="s">
        <v>2899</v>
      </c>
      <c r="V859" s="280" t="s">
        <v>2413</v>
      </c>
      <c r="W859" s="280" t="s">
        <v>240</v>
      </c>
      <c r="X859" s="280" t="s">
        <v>240</v>
      </c>
      <c r="Y859" s="280" t="s">
        <v>240</v>
      </c>
      <c r="Z859" s="280" t="s">
        <v>240</v>
      </c>
      <c r="AA859" s="280" t="s">
        <v>240</v>
      </c>
      <c r="AB859" s="280" t="s">
        <v>240</v>
      </c>
      <c r="AC859" s="280" t="s">
        <v>2044</v>
      </c>
      <c r="AD859" s="280" t="s">
        <v>240</v>
      </c>
      <c r="AE859" s="280" t="str">
        <f>IFERROR(VLOOKUP(A859,ورقة4!A$1:AZ$2000,51,0),"")</f>
        <v>م</v>
      </c>
      <c r="AF859" s="280" t="s">
        <v>2044</v>
      </c>
      <c r="AG859" s="280" t="s">
        <v>261</v>
      </c>
      <c r="AH859" s="280" t="s">
        <v>240</v>
      </c>
      <c r="AI859" s="280" t="s">
        <v>240</v>
      </c>
      <c r="AJ859" s="279">
        <v>707201</v>
      </c>
      <c r="AP859" s="223"/>
      <c r="AQ859" s="224"/>
      <c r="AR859" s="224"/>
      <c r="AS859" s="224"/>
      <c r="AT859" s="224"/>
      <c r="AU859" s="227"/>
      <c r="AV859" s="224"/>
      <c r="AW859" s="224"/>
      <c r="AX859" s="224"/>
      <c r="AY859" s="224"/>
      <c r="AZ859" s="227"/>
      <c r="BA859" s="224"/>
      <c r="BB859" s="224"/>
      <c r="BC859" s="224"/>
      <c r="BD859" s="224"/>
      <c r="BE859" s="224"/>
      <c r="BF859" s="227"/>
      <c r="BG859" s="224"/>
      <c r="BH859" s="224"/>
      <c r="BI859" s="224"/>
      <c r="BJ859" s="224"/>
      <c r="BK859" s="224"/>
      <c r="BL859" s="224"/>
      <c r="BM859" s="224"/>
      <c r="BN859" s="224"/>
      <c r="BO859" s="224"/>
      <c r="BP859" s="224"/>
      <c r="BQ859" s="224"/>
      <c r="BR859" s="224"/>
      <c r="BS859" s="228"/>
      <c r="BT859" s="224"/>
      <c r="BU859" s="229"/>
      <c r="BV859" s="223"/>
      <c r="BW859" s="224"/>
      <c r="BX859" s="224"/>
      <c r="BY859" s="224"/>
      <c r="BZ859"/>
      <c r="CA859" s="229"/>
      <c r="CB859"/>
      <c r="CC859"/>
      <c r="CD859"/>
    </row>
    <row r="860" spans="1:82" ht="45" x14ac:dyDescent="0.25">
      <c r="A860" s="279">
        <v>707202</v>
      </c>
      <c r="B860" s="280" t="s">
        <v>2200</v>
      </c>
      <c r="C860" s="280" t="s">
        <v>121</v>
      </c>
      <c r="D860" s="280" t="s">
        <v>1589</v>
      </c>
      <c r="E860" s="280" t="s">
        <v>184</v>
      </c>
      <c r="F860" s="281">
        <v>31727</v>
      </c>
      <c r="G860" s="280" t="s">
        <v>1727</v>
      </c>
      <c r="H860" s="280" t="s">
        <v>1290</v>
      </c>
      <c r="I860" s="280" t="s">
        <v>261</v>
      </c>
      <c r="J860" s="280" t="s">
        <v>214</v>
      </c>
      <c r="K860" s="279">
        <v>2008</v>
      </c>
      <c r="L860" s="280" t="s">
        <v>213</v>
      </c>
      <c r="M860" s="280" t="s">
        <v>240</v>
      </c>
      <c r="N860" s="280" t="s">
        <v>240</v>
      </c>
      <c r="O860" s="280"/>
      <c r="P860" s="280"/>
      <c r="Q860" s="282">
        <v>0</v>
      </c>
      <c r="R860" s="279">
        <v>0</v>
      </c>
      <c r="S860" s="280" t="s">
        <v>4253</v>
      </c>
      <c r="T860" s="280" t="s">
        <v>3842</v>
      </c>
      <c r="U860" s="280" t="s">
        <v>4254</v>
      </c>
      <c r="V860" s="280" t="s">
        <v>2531</v>
      </c>
      <c r="W860" s="280" t="s">
        <v>240</v>
      </c>
      <c r="X860" s="280" t="s">
        <v>240</v>
      </c>
      <c r="Y860" s="280" t="s">
        <v>240</v>
      </c>
      <c r="Z860" s="280" t="s">
        <v>240</v>
      </c>
      <c r="AA860" s="280" t="s">
        <v>240</v>
      </c>
      <c r="AB860" s="280" t="s">
        <v>240</v>
      </c>
      <c r="AC860" s="280" t="s">
        <v>240</v>
      </c>
      <c r="AD860" s="280" t="s">
        <v>240</v>
      </c>
      <c r="AE860" s="280"/>
      <c r="AF860" s="280" t="s">
        <v>240</v>
      </c>
      <c r="AG860" s="280" t="s">
        <v>467</v>
      </c>
      <c r="AH860" s="280" t="s">
        <v>240</v>
      </c>
      <c r="AI860" s="280" t="s">
        <v>5197</v>
      </c>
      <c r="AJ860" s="279">
        <v>707202</v>
      </c>
      <c r="AP860" s="223"/>
      <c r="AQ860" s="224"/>
      <c r="AR860" s="224"/>
      <c r="AS860" s="224"/>
      <c r="AT860" s="224"/>
      <c r="AU860" s="232"/>
      <c r="AV860" s="224"/>
      <c r="AW860" s="224"/>
      <c r="AX860" s="224"/>
      <c r="AY860" s="224"/>
      <c r="AZ860" s="232"/>
      <c r="BA860" s="224"/>
      <c r="BB860" s="224"/>
      <c r="BC860" s="224"/>
      <c r="BD860" s="224"/>
      <c r="BE860" s="224"/>
      <c r="BF860" s="227"/>
      <c r="BG860" s="224"/>
      <c r="BH860" s="224"/>
      <c r="BI860" s="224"/>
      <c r="BJ860" s="224"/>
      <c r="BK860" s="224"/>
      <c r="BL860" s="224"/>
      <c r="BM860" s="224"/>
      <c r="BN860" s="224"/>
      <c r="BO860" s="224"/>
      <c r="BP860" s="224"/>
      <c r="BQ860" s="224"/>
      <c r="BR860" s="224"/>
      <c r="BS860" s="228"/>
      <c r="BT860" s="224"/>
      <c r="BU860" s="229"/>
      <c r="BV860" s="223"/>
      <c r="BW860" s="224"/>
      <c r="BX860" s="224"/>
      <c r="BY860" s="224"/>
      <c r="BZ860"/>
      <c r="CA860" s="229"/>
      <c r="CB860"/>
      <c r="CC860"/>
      <c r="CD860"/>
    </row>
    <row r="861" spans="1:82" ht="30" x14ac:dyDescent="0.25">
      <c r="A861" s="279">
        <v>707203</v>
      </c>
      <c r="B861" s="280" t="s">
        <v>2201</v>
      </c>
      <c r="C861" s="280" t="s">
        <v>93</v>
      </c>
      <c r="D861" s="280" t="s">
        <v>1571</v>
      </c>
      <c r="E861" s="280" t="s">
        <v>183</v>
      </c>
      <c r="F861" s="281">
        <v>29407</v>
      </c>
      <c r="G861" s="280" t="s">
        <v>2412</v>
      </c>
      <c r="H861" s="280" t="s">
        <v>1290</v>
      </c>
      <c r="I861" s="280" t="s">
        <v>261</v>
      </c>
      <c r="J861" s="280" t="s">
        <v>216</v>
      </c>
      <c r="K861" s="279">
        <v>1998</v>
      </c>
      <c r="L861" s="280" t="s">
        <v>215</v>
      </c>
      <c r="M861" s="280" t="s">
        <v>240</v>
      </c>
      <c r="N861" s="280" t="s">
        <v>240</v>
      </c>
      <c r="O861" s="280" t="str">
        <f>IFERROR(VLOOKUP(A861,'[1]معالجة التسجيل'!A$2:CW$514,101,0),"")</f>
        <v/>
      </c>
      <c r="P861" s="280"/>
      <c r="Q861" s="282">
        <v>0</v>
      </c>
      <c r="R861" s="290">
        <v>0</v>
      </c>
      <c r="S861" s="280" t="s">
        <v>4255</v>
      </c>
      <c r="T861" s="280" t="s">
        <v>4074</v>
      </c>
      <c r="U861" s="280" t="s">
        <v>4256</v>
      </c>
      <c r="V861" s="280" t="s">
        <v>2565</v>
      </c>
      <c r="W861" s="280" t="s">
        <v>240</v>
      </c>
      <c r="X861" s="280" t="s">
        <v>240</v>
      </c>
      <c r="Y861" s="280" t="s">
        <v>240</v>
      </c>
      <c r="Z861" s="280" t="s">
        <v>240</v>
      </c>
      <c r="AA861" s="280" t="s">
        <v>240</v>
      </c>
      <c r="AB861" s="280" t="s">
        <v>240</v>
      </c>
      <c r="AC861" s="280" t="s">
        <v>240</v>
      </c>
      <c r="AD861" s="280" t="s">
        <v>240</v>
      </c>
      <c r="AE861" s="280" t="str">
        <f>IFERROR(VLOOKUP(A861,ورقة4!A$1:AZ$2000,51,0),"")</f>
        <v>م</v>
      </c>
      <c r="AF861" s="280" t="s">
        <v>240</v>
      </c>
      <c r="AG861" s="280" t="s">
        <v>261</v>
      </c>
      <c r="AH861" s="280" t="s">
        <v>240</v>
      </c>
      <c r="AI861" s="280" t="s">
        <v>240</v>
      </c>
      <c r="AJ861" s="279">
        <v>707203</v>
      </c>
      <c r="AP861" s="223"/>
      <c r="AQ861" s="224"/>
      <c r="AR861" s="224"/>
      <c r="AS861" s="224"/>
      <c r="AT861" s="224"/>
      <c r="AU861" s="231"/>
      <c r="AV861" s="224"/>
      <c r="AW861" s="224"/>
      <c r="AX861" s="224"/>
      <c r="AY861" s="224"/>
      <c r="AZ861" s="223"/>
      <c r="BA861" s="224"/>
      <c r="BB861" s="219"/>
      <c r="BC861" s="219"/>
      <c r="BD861" s="224"/>
      <c r="BE861" s="224"/>
      <c r="BF861" s="227"/>
      <c r="BG861" s="223"/>
      <c r="BH861" s="224"/>
      <c r="BI861" s="224"/>
      <c r="BJ861" s="224"/>
      <c r="BK861" s="224"/>
      <c r="BL861" s="223"/>
      <c r="BM861" s="224"/>
      <c r="BN861" s="223"/>
      <c r="BO861" s="223"/>
      <c r="BP861" s="223"/>
      <c r="BQ861" s="223"/>
      <c r="BR861" s="223"/>
      <c r="BS861" s="224"/>
      <c r="BT861" s="219"/>
      <c r="BU861" s="229"/>
      <c r="BV861" s="219"/>
      <c r="BW861" s="219"/>
      <c r="BX861" s="224"/>
      <c r="BY861" s="224"/>
      <c r="BZ861" s="230"/>
      <c r="CA861" s="229"/>
      <c r="CB861" s="230"/>
      <c r="CC861" s="230"/>
      <c r="CD861" s="230"/>
    </row>
    <row r="862" spans="1:82" ht="30" x14ac:dyDescent="0.25">
      <c r="A862" s="279">
        <v>707204</v>
      </c>
      <c r="B862" s="280" t="s">
        <v>2202</v>
      </c>
      <c r="C862" s="280" t="s">
        <v>2203</v>
      </c>
      <c r="D862" s="280" t="s">
        <v>1695</v>
      </c>
      <c r="E862" s="280" t="s">
        <v>184</v>
      </c>
      <c r="F862" s="281">
        <v>29952</v>
      </c>
      <c r="G862" s="280" t="s">
        <v>1556</v>
      </c>
      <c r="H862" s="280" t="s">
        <v>1290</v>
      </c>
      <c r="I862" s="280" t="s">
        <v>261</v>
      </c>
      <c r="J862" s="280" t="s">
        <v>216</v>
      </c>
      <c r="K862" s="279">
        <v>2000</v>
      </c>
      <c r="L862" s="280" t="s">
        <v>215</v>
      </c>
      <c r="M862" s="280" t="s">
        <v>240</v>
      </c>
      <c r="N862" s="280" t="s">
        <v>240</v>
      </c>
      <c r="O862" s="280" t="str">
        <f>IFERROR(VLOOKUP(A862,'[1]معالجة التسجيل'!A$2:CW$514,101,0),"")</f>
        <v/>
      </c>
      <c r="P862" s="280"/>
      <c r="Q862" s="282">
        <v>0</v>
      </c>
      <c r="R862" s="288"/>
      <c r="S862" s="280" t="s">
        <v>2736</v>
      </c>
      <c r="T862" s="280" t="s">
        <v>2737</v>
      </c>
      <c r="U862" s="280" t="s">
        <v>2738</v>
      </c>
      <c r="V862" s="280" t="s">
        <v>2739</v>
      </c>
      <c r="W862" s="280" t="s">
        <v>240</v>
      </c>
      <c r="X862" s="280" t="s">
        <v>240</v>
      </c>
      <c r="Y862" s="280" t="s">
        <v>240</v>
      </c>
      <c r="Z862" s="280" t="s">
        <v>240</v>
      </c>
      <c r="AA862" s="280" t="s">
        <v>240</v>
      </c>
      <c r="AB862" s="280" t="s">
        <v>240</v>
      </c>
      <c r="AC862" s="280" t="s">
        <v>240</v>
      </c>
      <c r="AD862" s="280" t="s">
        <v>240</v>
      </c>
      <c r="AE862" s="280" t="str">
        <f>IFERROR(VLOOKUP(A862,ورقة4!A$1:AZ$2000,51,0),"")</f>
        <v>م</v>
      </c>
      <c r="AF862" s="280" t="s">
        <v>2044</v>
      </c>
      <c r="AG862" s="280" t="s">
        <v>261</v>
      </c>
      <c r="AH862" s="280" t="s">
        <v>240</v>
      </c>
      <c r="AI862" s="280" t="s">
        <v>240</v>
      </c>
      <c r="AJ862" s="279">
        <v>707204</v>
      </c>
      <c r="AP862" s="223"/>
      <c r="AQ862" s="224"/>
      <c r="AR862" s="224"/>
      <c r="AS862" s="224"/>
      <c r="AT862" s="224"/>
      <c r="AU862" s="231"/>
      <c r="AV862" s="224"/>
      <c r="AW862" s="224"/>
      <c r="AX862" s="224"/>
      <c r="AY862" s="224"/>
      <c r="AZ862" s="223"/>
      <c r="BA862" s="224"/>
      <c r="BB862" s="219"/>
      <c r="BC862" s="219"/>
      <c r="BD862" s="224"/>
      <c r="BE862" s="224"/>
      <c r="BF862" s="227"/>
      <c r="BG862" s="223"/>
      <c r="BH862" s="224"/>
      <c r="BI862" s="224"/>
      <c r="BJ862" s="224"/>
      <c r="BK862" s="224"/>
      <c r="BL862" s="223"/>
      <c r="BM862" s="224"/>
      <c r="BN862" s="223"/>
      <c r="BO862" s="223"/>
      <c r="BP862" s="223"/>
      <c r="BQ862" s="223"/>
      <c r="BR862" s="223"/>
      <c r="BS862" s="224"/>
      <c r="BT862" s="219"/>
      <c r="BU862" s="229"/>
      <c r="BV862" s="219"/>
      <c r="BW862" s="219"/>
      <c r="BX862" s="224"/>
      <c r="BY862" s="224"/>
      <c r="BZ862" s="230"/>
      <c r="CA862" s="229"/>
      <c r="CB862" s="230"/>
      <c r="CC862" s="230"/>
      <c r="CD862" s="230"/>
    </row>
    <row r="863" spans="1:82" ht="15" x14ac:dyDescent="0.25">
      <c r="A863" s="279">
        <v>707205</v>
      </c>
      <c r="B863" s="280" t="s">
        <v>2204</v>
      </c>
      <c r="C863" s="280" t="s">
        <v>87</v>
      </c>
      <c r="D863" s="280" t="s">
        <v>240</v>
      </c>
      <c r="E863" s="280" t="s">
        <v>240</v>
      </c>
      <c r="F863" s="288"/>
      <c r="G863" s="280" t="s">
        <v>240</v>
      </c>
      <c r="H863" s="280" t="s">
        <v>240</v>
      </c>
      <c r="I863" s="280" t="s">
        <v>261</v>
      </c>
      <c r="J863" s="280" t="s">
        <v>240</v>
      </c>
      <c r="K863" s="288"/>
      <c r="L863" s="280" t="s">
        <v>240</v>
      </c>
      <c r="M863" s="280" t="s">
        <v>240</v>
      </c>
      <c r="N863" s="280" t="s">
        <v>240</v>
      </c>
      <c r="O863" s="280" t="str">
        <f>IFERROR(VLOOKUP(A863,'[1]معالجة التسجيل'!A$2:CW$514,101,0),"")</f>
        <v/>
      </c>
      <c r="P863" s="280"/>
      <c r="Q863" s="282">
        <v>0</v>
      </c>
      <c r="R863" s="282"/>
      <c r="S863" s="280" t="s">
        <v>240</v>
      </c>
      <c r="T863" s="280" t="s">
        <v>240</v>
      </c>
      <c r="U863" s="280" t="s">
        <v>240</v>
      </c>
      <c r="V863" s="280" t="s">
        <v>240</v>
      </c>
      <c r="W863" s="280" t="s">
        <v>240</v>
      </c>
      <c r="X863" s="280" t="s">
        <v>240</v>
      </c>
      <c r="Y863" s="280" t="s">
        <v>240</v>
      </c>
      <c r="Z863" s="280" t="s">
        <v>240</v>
      </c>
      <c r="AA863" s="280" t="s">
        <v>240</v>
      </c>
      <c r="AB863" s="280" t="s">
        <v>240</v>
      </c>
      <c r="AC863" s="280" t="s">
        <v>240</v>
      </c>
      <c r="AD863" s="280" t="s">
        <v>240</v>
      </c>
      <c r="AE863" s="280" t="str">
        <f>IFERROR(VLOOKUP(A863,ورقة4!A$1:AZ$2000,51,0),"")</f>
        <v>م</v>
      </c>
      <c r="AF863" s="280" t="s">
        <v>240</v>
      </c>
      <c r="AG863" s="280" t="s">
        <v>261</v>
      </c>
      <c r="AH863" s="280" t="s">
        <v>240</v>
      </c>
      <c r="AI863" s="280" t="s">
        <v>240</v>
      </c>
      <c r="AJ863" s="279">
        <v>707205</v>
      </c>
      <c r="AP863" s="223"/>
      <c r="AQ863" s="224"/>
      <c r="AR863" s="224"/>
      <c r="AS863" s="224"/>
      <c r="AT863" s="224"/>
      <c r="AU863" s="231"/>
      <c r="AV863" s="224"/>
      <c r="AW863" s="224"/>
      <c r="AX863" s="224"/>
      <c r="AY863" s="224"/>
      <c r="AZ863" s="223"/>
      <c r="BA863" s="224"/>
      <c r="BB863" s="224"/>
      <c r="BC863" s="224"/>
      <c r="BD863" s="224"/>
      <c r="BE863" s="224"/>
      <c r="BF863" s="227"/>
      <c r="BG863" s="224"/>
      <c r="BH863" s="224"/>
      <c r="BI863" s="224"/>
      <c r="BJ863" s="224"/>
      <c r="BK863" s="224"/>
      <c r="BL863" s="224"/>
      <c r="BM863" s="224"/>
      <c r="BN863" s="224"/>
      <c r="BO863" s="224"/>
      <c r="BP863" s="224"/>
      <c r="BQ863" s="224"/>
      <c r="BR863" s="224"/>
      <c r="BS863" s="228"/>
      <c r="BT863" s="224"/>
      <c r="BU863" s="229"/>
      <c r="BV863" s="223"/>
      <c r="BW863" s="224"/>
      <c r="BX863" s="224"/>
      <c r="BY863" s="224"/>
      <c r="BZ863"/>
      <c r="CA863" s="229"/>
      <c r="CB863"/>
      <c r="CC863"/>
      <c r="CD863"/>
    </row>
    <row r="864" spans="1:82" ht="30" x14ac:dyDescent="0.25">
      <c r="A864" s="279">
        <v>707206</v>
      </c>
      <c r="B864" s="280" t="s">
        <v>2205</v>
      </c>
      <c r="C864" s="280" t="s">
        <v>67</v>
      </c>
      <c r="D864" s="280" t="s">
        <v>2465</v>
      </c>
      <c r="E864" s="280" t="s">
        <v>184</v>
      </c>
      <c r="F864" s="281">
        <v>33973</v>
      </c>
      <c r="G864" s="280" t="s">
        <v>213</v>
      </c>
      <c r="H864" s="280" t="s">
        <v>1290</v>
      </c>
      <c r="I864" s="280" t="s">
        <v>261</v>
      </c>
      <c r="J864" s="280" t="s">
        <v>216</v>
      </c>
      <c r="K864" s="279">
        <v>2011</v>
      </c>
      <c r="L864" s="280" t="s">
        <v>213</v>
      </c>
      <c r="M864" s="280" t="s">
        <v>240</v>
      </c>
      <c r="N864" s="280" t="s">
        <v>240</v>
      </c>
      <c r="O864" s="280"/>
      <c r="P864" s="280"/>
      <c r="Q864" s="282">
        <v>0</v>
      </c>
      <c r="R864" s="279">
        <v>0</v>
      </c>
      <c r="S864" s="280" t="s">
        <v>4257</v>
      </c>
      <c r="T864" s="280" t="s">
        <v>2628</v>
      </c>
      <c r="U864" s="280" t="s">
        <v>4258</v>
      </c>
      <c r="V864" s="280" t="s">
        <v>2531</v>
      </c>
      <c r="W864" s="280" t="s">
        <v>240</v>
      </c>
      <c r="X864" s="280" t="s">
        <v>240</v>
      </c>
      <c r="Y864" s="280" t="s">
        <v>240</v>
      </c>
      <c r="Z864" s="280" t="s">
        <v>240</v>
      </c>
      <c r="AA864" s="280" t="s">
        <v>240</v>
      </c>
      <c r="AB864" s="280" t="s">
        <v>240</v>
      </c>
      <c r="AC864" s="280" t="s">
        <v>240</v>
      </c>
      <c r="AD864" s="280" t="s">
        <v>240</v>
      </c>
      <c r="AE864" s="280"/>
      <c r="AF864" s="280" t="s">
        <v>240</v>
      </c>
      <c r="AG864" s="280" t="s">
        <v>261</v>
      </c>
      <c r="AH864" s="280" t="s">
        <v>240</v>
      </c>
      <c r="AI864" s="280" t="s">
        <v>240</v>
      </c>
      <c r="AJ864" s="279">
        <v>707206</v>
      </c>
      <c r="AP864" s="223"/>
      <c r="AQ864" s="224"/>
      <c r="AR864" s="224"/>
      <c r="AS864" s="224"/>
      <c r="AT864" s="224"/>
      <c r="AU864" s="232"/>
      <c r="AV864" s="224"/>
      <c r="AW864" s="224"/>
      <c r="AX864" s="224"/>
      <c r="AY864" s="224"/>
      <c r="AZ864" s="232"/>
      <c r="BA864" s="224"/>
      <c r="BB864" s="224"/>
      <c r="BC864" s="224"/>
      <c r="BD864" s="224"/>
      <c r="BE864" s="224"/>
      <c r="BF864" s="227"/>
      <c r="BG864" s="224"/>
      <c r="BH864" s="224"/>
      <c r="BI864" s="224"/>
      <c r="BJ864" s="224"/>
      <c r="BK864" s="224"/>
      <c r="BL864" s="224"/>
      <c r="BM864" s="224"/>
      <c r="BN864" s="224"/>
      <c r="BO864" s="224"/>
      <c r="BP864" s="224"/>
      <c r="BQ864" s="224"/>
      <c r="BR864" s="224"/>
      <c r="BS864" s="228"/>
      <c r="BT864" s="224"/>
      <c r="BU864" s="229"/>
      <c r="BV864" s="223"/>
      <c r="BW864" s="224"/>
      <c r="BX864" s="224"/>
      <c r="BY864" s="224"/>
      <c r="BZ864"/>
      <c r="CA864" s="229"/>
      <c r="CB864"/>
      <c r="CC864"/>
      <c r="CD864"/>
    </row>
    <row r="865" spans="1:82" ht="30" x14ac:dyDescent="0.25">
      <c r="A865" s="279">
        <v>707207</v>
      </c>
      <c r="B865" s="280" t="s">
        <v>2206</v>
      </c>
      <c r="C865" s="280" t="s">
        <v>100</v>
      </c>
      <c r="D865" s="280" t="s">
        <v>1314</v>
      </c>
      <c r="E865" s="280" t="s">
        <v>2378</v>
      </c>
      <c r="F865" s="281">
        <v>31868</v>
      </c>
      <c r="G865" s="280" t="s">
        <v>2414</v>
      </c>
      <c r="H865" s="280" t="s">
        <v>1290</v>
      </c>
      <c r="I865" s="280" t="s">
        <v>261</v>
      </c>
      <c r="J865" s="280" t="s">
        <v>216</v>
      </c>
      <c r="K865" s="279">
        <v>2008</v>
      </c>
      <c r="L865" s="280" t="s">
        <v>215</v>
      </c>
      <c r="M865" s="280" t="s">
        <v>240</v>
      </c>
      <c r="N865" s="280" t="s">
        <v>240</v>
      </c>
      <c r="O865" s="280"/>
      <c r="P865" s="280"/>
      <c r="Q865" s="282">
        <v>0</v>
      </c>
      <c r="R865" s="290">
        <v>0</v>
      </c>
      <c r="S865" s="280" t="s">
        <v>4259</v>
      </c>
      <c r="T865" s="280" t="s">
        <v>2640</v>
      </c>
      <c r="U865" s="280" t="s">
        <v>3848</v>
      </c>
      <c r="V865" s="280" t="s">
        <v>4260</v>
      </c>
      <c r="W865" s="280" t="s">
        <v>240</v>
      </c>
      <c r="X865" s="280" t="s">
        <v>240</v>
      </c>
      <c r="Y865" s="280" t="s">
        <v>240</v>
      </c>
      <c r="Z865" s="280" t="s">
        <v>240</v>
      </c>
      <c r="AA865" s="280" t="s">
        <v>240</v>
      </c>
      <c r="AB865" s="280" t="s">
        <v>240</v>
      </c>
      <c r="AC865" s="280" t="s">
        <v>240</v>
      </c>
      <c r="AD865" s="280" t="s">
        <v>240</v>
      </c>
      <c r="AE865" s="280"/>
      <c r="AF865" s="280" t="s">
        <v>240</v>
      </c>
      <c r="AG865" s="280" t="s">
        <v>261</v>
      </c>
      <c r="AH865" s="280" t="s">
        <v>240</v>
      </c>
      <c r="AI865" s="280" t="s">
        <v>240</v>
      </c>
      <c r="AJ865" s="279">
        <v>707207</v>
      </c>
      <c r="AP865" s="223"/>
      <c r="AQ865" s="224"/>
      <c r="AR865" s="224"/>
      <c r="AS865" s="224"/>
      <c r="AT865" s="224"/>
      <c r="AU865" s="232"/>
      <c r="AV865" s="224"/>
      <c r="AW865" s="224"/>
      <c r="AX865" s="224"/>
      <c r="AY865" s="224"/>
      <c r="AZ865" s="232"/>
      <c r="BA865" s="224"/>
      <c r="BB865" s="224"/>
      <c r="BC865" s="224"/>
      <c r="BD865" s="224"/>
      <c r="BE865" s="224"/>
      <c r="BF865" s="227"/>
      <c r="BG865" s="224"/>
      <c r="BH865" s="224"/>
      <c r="BI865" s="224"/>
      <c r="BJ865" s="224"/>
      <c r="BK865" s="224"/>
      <c r="BL865" s="224"/>
      <c r="BM865" s="224"/>
      <c r="BN865" s="224"/>
      <c r="BO865" s="224"/>
      <c r="BP865" s="224"/>
      <c r="BQ865" s="224"/>
      <c r="BR865" s="224"/>
      <c r="BS865" s="228"/>
      <c r="BT865" s="224"/>
      <c r="BU865" s="229"/>
      <c r="BV865" s="223"/>
      <c r="BW865" s="224"/>
      <c r="BX865" s="224"/>
      <c r="BY865" s="224"/>
      <c r="BZ865"/>
      <c r="CA865" s="229"/>
      <c r="CB865"/>
      <c r="CC865"/>
      <c r="CD865"/>
    </row>
    <row r="866" spans="1:82" ht="30" x14ac:dyDescent="0.25">
      <c r="A866" s="279">
        <v>707208</v>
      </c>
      <c r="B866" s="280" t="s">
        <v>2207</v>
      </c>
      <c r="C866" s="280" t="s">
        <v>83</v>
      </c>
      <c r="D866" s="280" t="s">
        <v>1374</v>
      </c>
      <c r="E866" s="280" t="s">
        <v>184</v>
      </c>
      <c r="F866" s="281">
        <v>36964</v>
      </c>
      <c r="G866" s="280" t="s">
        <v>213</v>
      </c>
      <c r="H866" s="280" t="s">
        <v>1290</v>
      </c>
      <c r="I866" s="280" t="s">
        <v>261</v>
      </c>
      <c r="J866" s="280" t="s">
        <v>214</v>
      </c>
      <c r="K866" s="279">
        <v>2019</v>
      </c>
      <c r="L866" s="280" t="s">
        <v>213</v>
      </c>
      <c r="M866" s="280" t="s">
        <v>240</v>
      </c>
      <c r="N866" s="280" t="s">
        <v>240</v>
      </c>
      <c r="O866" s="280" t="str">
        <f>IFERROR(VLOOKUP(A866,'[1]معالجة التسجيل'!A$2:CW$514,101,0),"")</f>
        <v/>
      </c>
      <c r="P866" s="280"/>
      <c r="Q866" s="282">
        <v>0</v>
      </c>
      <c r="R866" s="288"/>
      <c r="S866" s="280" t="s">
        <v>3356</v>
      </c>
      <c r="T866" s="280" t="s">
        <v>3357</v>
      </c>
      <c r="U866" s="280" t="s">
        <v>2562</v>
      </c>
      <c r="V866" s="280" t="s">
        <v>2707</v>
      </c>
      <c r="W866" s="280" t="s">
        <v>240</v>
      </c>
      <c r="X866" s="280" t="s">
        <v>240</v>
      </c>
      <c r="Y866" s="280" t="s">
        <v>240</v>
      </c>
      <c r="Z866" s="280" t="s">
        <v>240</v>
      </c>
      <c r="AA866" s="280" t="s">
        <v>240</v>
      </c>
      <c r="AB866" s="280" t="s">
        <v>240</v>
      </c>
      <c r="AC866" s="280" t="s">
        <v>240</v>
      </c>
      <c r="AD866" s="280" t="s">
        <v>240</v>
      </c>
      <c r="AE866" s="280" t="str">
        <f>IFERROR(VLOOKUP(A866,ورقة4!A$1:AZ$2000,51,0),"")</f>
        <v>م</v>
      </c>
      <c r="AF866" s="280" t="s">
        <v>2044</v>
      </c>
      <c r="AG866" s="280" t="s">
        <v>261</v>
      </c>
      <c r="AH866" s="280" t="s">
        <v>240</v>
      </c>
      <c r="AI866" s="280" t="s">
        <v>240</v>
      </c>
      <c r="AJ866" s="279">
        <v>707208</v>
      </c>
      <c r="AP866" s="223"/>
      <c r="AQ866" s="224"/>
      <c r="AR866" s="224"/>
      <c r="AS866" s="224"/>
      <c r="AT866" s="224"/>
      <c r="AU866" s="232"/>
      <c r="AV866" s="224"/>
      <c r="AW866" s="224"/>
      <c r="AX866" s="224"/>
      <c r="AY866" s="224"/>
      <c r="AZ866" s="232"/>
      <c r="BA866" s="224"/>
      <c r="BB866" s="224"/>
      <c r="BC866" s="224"/>
      <c r="BD866" s="224"/>
      <c r="BE866" s="224"/>
      <c r="BF866" s="227"/>
      <c r="BG866" s="224"/>
      <c r="BH866" s="224"/>
      <c r="BI866" s="224"/>
      <c r="BJ866" s="224"/>
      <c r="BK866" s="224"/>
      <c r="BL866" s="224"/>
      <c r="BM866" s="224"/>
      <c r="BN866" s="224"/>
      <c r="BO866" s="224"/>
      <c r="BP866" s="224"/>
      <c r="BQ866" s="224"/>
      <c r="BR866" s="224"/>
      <c r="BS866" s="228"/>
      <c r="BT866" s="224"/>
      <c r="BU866" s="229"/>
      <c r="BV866" s="223"/>
      <c r="BW866" s="224"/>
      <c r="BX866" s="224"/>
      <c r="BY866" s="224"/>
      <c r="BZ866"/>
      <c r="CA866" s="229"/>
      <c r="CB866"/>
      <c r="CC866"/>
      <c r="CD866"/>
    </row>
    <row r="867" spans="1:82" ht="30" x14ac:dyDescent="0.25">
      <c r="A867" s="279">
        <v>707209</v>
      </c>
      <c r="B867" s="280" t="s">
        <v>2208</v>
      </c>
      <c r="C867" s="280" t="s">
        <v>340</v>
      </c>
      <c r="D867" s="280" t="s">
        <v>2480</v>
      </c>
      <c r="E867" s="280" t="s">
        <v>184</v>
      </c>
      <c r="F867" s="281">
        <v>28118</v>
      </c>
      <c r="G867" s="280" t="s">
        <v>227</v>
      </c>
      <c r="H867" s="280" t="s">
        <v>1290</v>
      </c>
      <c r="I867" s="280" t="s">
        <v>261</v>
      </c>
      <c r="J867" s="280" t="s">
        <v>216</v>
      </c>
      <c r="K867" s="279">
        <v>2007</v>
      </c>
      <c r="L867" s="280" t="s">
        <v>227</v>
      </c>
      <c r="M867" s="280" t="s">
        <v>240</v>
      </c>
      <c r="N867" s="280" t="s">
        <v>240</v>
      </c>
      <c r="O867" s="280" t="str">
        <f>IFERROR(VLOOKUP(A867,'[1]معالجة التسجيل'!A$2:CW$514,101,0),"")</f>
        <v>إيقاف</v>
      </c>
      <c r="P867" s="280"/>
      <c r="Q867" s="282">
        <f>IFERROR(VLOOKUP(A867,'[1]معالجة التسجيل'!A$2:EW$514,150,0),"")</f>
        <v>20000</v>
      </c>
      <c r="R867" s="279">
        <v>0</v>
      </c>
      <c r="S867" s="280" t="s">
        <v>2920</v>
      </c>
      <c r="T867" s="280" t="s">
        <v>2764</v>
      </c>
      <c r="U867" s="280" t="s">
        <v>4261</v>
      </c>
      <c r="V867" s="280" t="s">
        <v>2701</v>
      </c>
      <c r="W867" s="280" t="s">
        <v>240</v>
      </c>
      <c r="X867" s="280" t="s">
        <v>240</v>
      </c>
      <c r="Y867" s="280" t="s">
        <v>240</v>
      </c>
      <c r="Z867" s="280" t="s">
        <v>240</v>
      </c>
      <c r="AA867" s="280" t="s">
        <v>240</v>
      </c>
      <c r="AB867" s="280" t="s">
        <v>240</v>
      </c>
      <c r="AC867" s="280" t="s">
        <v>240</v>
      </c>
      <c r="AD867" s="280" t="s">
        <v>240</v>
      </c>
      <c r="AE867" s="280"/>
      <c r="AF867" s="280" t="s">
        <v>240</v>
      </c>
      <c r="AG867" s="280" t="s">
        <v>261</v>
      </c>
      <c r="AH867" s="280" t="s">
        <v>240</v>
      </c>
      <c r="AI867" s="280" t="s">
        <v>5191</v>
      </c>
      <c r="AJ867" s="279">
        <v>707209</v>
      </c>
      <c r="AP867" s="223"/>
      <c r="AQ867" s="224"/>
      <c r="AR867" s="224"/>
      <c r="AS867" s="224"/>
      <c r="AT867" s="224"/>
      <c r="AU867" s="232"/>
      <c r="AV867" s="224"/>
      <c r="AW867" s="224"/>
      <c r="AX867" s="224"/>
      <c r="AY867" s="224"/>
      <c r="AZ867" s="227"/>
      <c r="BA867" s="224"/>
      <c r="BB867" s="224"/>
      <c r="BC867" s="224"/>
      <c r="BD867" s="224"/>
      <c r="BE867" s="224"/>
      <c r="BF867" s="227"/>
      <c r="BG867" s="224"/>
      <c r="BH867" s="224"/>
      <c r="BI867" s="224"/>
      <c r="BJ867" s="224"/>
      <c r="BK867" s="224"/>
      <c r="BL867" s="224"/>
      <c r="BM867" s="224"/>
      <c r="BN867" s="224"/>
      <c r="BO867" s="224"/>
      <c r="BP867" s="224"/>
      <c r="BQ867" s="224"/>
      <c r="BR867" s="224"/>
      <c r="BS867" s="228"/>
      <c r="BT867" s="224"/>
      <c r="BU867" s="229"/>
      <c r="BV867" s="223"/>
      <c r="BW867" s="224"/>
      <c r="BX867" s="224"/>
      <c r="BY867" s="224"/>
      <c r="BZ867"/>
      <c r="CA867" s="229"/>
      <c r="CB867"/>
      <c r="CC867"/>
      <c r="CD867"/>
    </row>
    <row r="868" spans="1:82" ht="30" x14ac:dyDescent="0.25">
      <c r="A868" s="279">
        <v>707210</v>
      </c>
      <c r="B868" s="280" t="s">
        <v>2209</v>
      </c>
      <c r="C868" s="280" t="s">
        <v>89</v>
      </c>
      <c r="D868" s="280" t="s">
        <v>1382</v>
      </c>
      <c r="E868" s="280" t="s">
        <v>184</v>
      </c>
      <c r="F868" s="281">
        <v>36400</v>
      </c>
      <c r="G868" s="280" t="s">
        <v>2415</v>
      </c>
      <c r="H868" s="280" t="s">
        <v>1290</v>
      </c>
      <c r="I868" s="280" t="s">
        <v>261</v>
      </c>
      <c r="J868" s="280" t="s">
        <v>216</v>
      </c>
      <c r="K868" s="279">
        <v>2017</v>
      </c>
      <c r="L868" s="280" t="s">
        <v>213</v>
      </c>
      <c r="M868" s="280" t="s">
        <v>240</v>
      </c>
      <c r="N868" s="280" t="s">
        <v>240</v>
      </c>
      <c r="O868" s="280"/>
      <c r="P868" s="280"/>
      <c r="Q868" s="282">
        <v>0</v>
      </c>
      <c r="R868" s="279">
        <v>0</v>
      </c>
      <c r="S868" s="280" t="s">
        <v>4262</v>
      </c>
      <c r="T868" s="280" t="s">
        <v>2692</v>
      </c>
      <c r="U868" s="280" t="s">
        <v>4263</v>
      </c>
      <c r="V868" s="280" t="s">
        <v>3012</v>
      </c>
      <c r="W868" s="280" t="s">
        <v>240</v>
      </c>
      <c r="X868" s="280" t="s">
        <v>240</v>
      </c>
      <c r="Y868" s="280" t="s">
        <v>240</v>
      </c>
      <c r="Z868" s="280" t="s">
        <v>240</v>
      </c>
      <c r="AA868" s="280" t="s">
        <v>240</v>
      </c>
      <c r="AB868" s="280" t="s">
        <v>240</v>
      </c>
      <c r="AC868" s="280" t="s">
        <v>240</v>
      </c>
      <c r="AD868" s="280" t="s">
        <v>240</v>
      </c>
      <c r="AE868" s="280"/>
      <c r="AF868" s="280" t="s">
        <v>240</v>
      </c>
      <c r="AG868" s="280" t="s">
        <v>261</v>
      </c>
      <c r="AH868" s="280" t="s">
        <v>240</v>
      </c>
      <c r="AI868" s="280" t="s">
        <v>240</v>
      </c>
      <c r="AJ868" s="279">
        <v>707210</v>
      </c>
      <c r="AP868" s="223"/>
      <c r="AQ868" s="224"/>
      <c r="AR868" s="224"/>
      <c r="AS868" s="224"/>
      <c r="AT868" s="224"/>
      <c r="AU868" s="231"/>
      <c r="AV868" s="224"/>
      <c r="AW868" s="224"/>
      <c r="AX868" s="224"/>
      <c r="AY868" s="224"/>
      <c r="AZ868" s="223"/>
      <c r="BA868" s="224"/>
      <c r="BB868" s="219"/>
      <c r="BC868" s="219"/>
      <c r="BD868" s="224"/>
      <c r="BE868" s="224"/>
      <c r="BF868" s="227"/>
      <c r="BG868" s="223"/>
      <c r="BH868" s="224"/>
      <c r="BI868" s="224"/>
      <c r="BJ868" s="224"/>
      <c r="BK868" s="224"/>
      <c r="BL868" s="223"/>
      <c r="BM868" s="224"/>
      <c r="BN868" s="223"/>
      <c r="BO868" s="223"/>
      <c r="BP868" s="223"/>
      <c r="BQ868" s="223"/>
      <c r="BR868" s="223"/>
      <c r="BS868" s="224"/>
      <c r="BT868" s="219"/>
      <c r="BU868" s="229"/>
      <c r="BV868" s="219"/>
      <c r="BW868" s="219"/>
      <c r="BX868" s="224"/>
      <c r="BY868" s="224"/>
      <c r="BZ868" s="230"/>
      <c r="CA868" s="229"/>
      <c r="CB868" s="230"/>
      <c r="CC868" s="230"/>
      <c r="CD868" s="230"/>
    </row>
    <row r="869" spans="1:82" ht="30" x14ac:dyDescent="0.25">
      <c r="A869" s="279">
        <v>707211</v>
      </c>
      <c r="B869" s="280" t="s">
        <v>2210</v>
      </c>
      <c r="C869" s="280" t="s">
        <v>75</v>
      </c>
      <c r="D869" s="280" t="s">
        <v>173</v>
      </c>
      <c r="E869" s="280" t="s">
        <v>2378</v>
      </c>
      <c r="F869" s="281">
        <v>31077</v>
      </c>
      <c r="G869" s="280" t="s">
        <v>213</v>
      </c>
      <c r="H869" s="280" t="s">
        <v>1290</v>
      </c>
      <c r="I869" s="280" t="s">
        <v>261</v>
      </c>
      <c r="J869" s="280" t="s">
        <v>214</v>
      </c>
      <c r="K869" s="279">
        <v>2002</v>
      </c>
      <c r="L869" s="280" t="s">
        <v>213</v>
      </c>
      <c r="M869" s="280" t="s">
        <v>240</v>
      </c>
      <c r="N869" s="280" t="s">
        <v>240</v>
      </c>
      <c r="O869" s="280"/>
      <c r="P869" s="280"/>
      <c r="Q869" s="282">
        <v>0</v>
      </c>
      <c r="R869" s="282"/>
      <c r="S869" s="280" t="s">
        <v>4264</v>
      </c>
      <c r="T869" s="280" t="s">
        <v>4265</v>
      </c>
      <c r="U869" s="280" t="s">
        <v>3244</v>
      </c>
      <c r="V869" s="280" t="s">
        <v>2531</v>
      </c>
      <c r="W869" s="280" t="s">
        <v>240</v>
      </c>
      <c r="X869" s="280" t="s">
        <v>240</v>
      </c>
      <c r="Y869" s="280" t="s">
        <v>240</v>
      </c>
      <c r="Z869" s="280" t="s">
        <v>240</v>
      </c>
      <c r="AA869" s="280" t="s">
        <v>240</v>
      </c>
      <c r="AB869" s="280" t="s">
        <v>240</v>
      </c>
      <c r="AC869" s="280" t="s">
        <v>240</v>
      </c>
      <c r="AD869" s="280" t="s">
        <v>240</v>
      </c>
      <c r="AE869" s="280"/>
      <c r="AF869" s="280" t="s">
        <v>240</v>
      </c>
      <c r="AG869" s="280" t="s">
        <v>261</v>
      </c>
      <c r="AH869" s="280" t="s">
        <v>240</v>
      </c>
      <c r="AI869" s="280" t="s">
        <v>240</v>
      </c>
      <c r="AJ869" s="279">
        <v>707211</v>
      </c>
      <c r="AP869" s="223"/>
      <c r="AQ869" s="224"/>
      <c r="AR869" s="224"/>
      <c r="AS869" s="224"/>
      <c r="AT869" s="224"/>
      <c r="AU869" s="232"/>
      <c r="AV869" s="224"/>
      <c r="AW869" s="224"/>
      <c r="AX869" s="224"/>
      <c r="AY869" s="224"/>
      <c r="AZ869" s="232"/>
      <c r="BA869" s="224"/>
      <c r="BB869" s="224"/>
      <c r="BC869" s="224"/>
      <c r="BD869" s="224"/>
      <c r="BE869" s="224"/>
      <c r="BF869" s="227"/>
      <c r="BG869" s="224"/>
      <c r="BH869" s="224"/>
      <c r="BI869" s="224"/>
      <c r="BJ869" s="224"/>
      <c r="BK869" s="224"/>
      <c r="BL869" s="224"/>
      <c r="BM869" s="224"/>
      <c r="BN869" s="224"/>
      <c r="BO869" s="224"/>
      <c r="BP869" s="224"/>
      <c r="BQ869" s="224"/>
      <c r="BR869" s="224"/>
      <c r="BS869" s="228"/>
      <c r="BT869" s="224"/>
      <c r="BU869" s="229"/>
      <c r="BV869" s="223"/>
      <c r="BW869" s="224"/>
      <c r="BX869" s="224"/>
      <c r="BY869" s="224"/>
      <c r="BZ869"/>
      <c r="CA869" s="229"/>
      <c r="CB869"/>
      <c r="CC869"/>
      <c r="CD869"/>
    </row>
    <row r="870" spans="1:82" ht="30" x14ac:dyDescent="0.25">
      <c r="A870" s="279">
        <v>707212</v>
      </c>
      <c r="B870" s="280" t="s">
        <v>2211</v>
      </c>
      <c r="C870" s="280" t="s">
        <v>86</v>
      </c>
      <c r="D870" s="280" t="s">
        <v>1517</v>
      </c>
      <c r="E870" s="280" t="s">
        <v>183</v>
      </c>
      <c r="F870" s="281">
        <v>32814</v>
      </c>
      <c r="G870" s="280" t="s">
        <v>213</v>
      </c>
      <c r="H870" s="280" t="s">
        <v>1290</v>
      </c>
      <c r="I870" s="280" t="s">
        <v>261</v>
      </c>
      <c r="J870" s="280" t="s">
        <v>216</v>
      </c>
      <c r="K870" s="279">
        <v>2008</v>
      </c>
      <c r="L870" s="280" t="s">
        <v>213</v>
      </c>
      <c r="M870" s="280" t="s">
        <v>240</v>
      </c>
      <c r="N870" s="280" t="s">
        <v>240</v>
      </c>
      <c r="O870" s="280" t="str">
        <f>IFERROR(VLOOKUP(A870,'[1]معالجة التسجيل'!A$2:CW$514,101,0),"")</f>
        <v/>
      </c>
      <c r="P870" s="280"/>
      <c r="Q870" s="282">
        <v>0</v>
      </c>
      <c r="R870" s="282"/>
      <c r="S870" s="280" t="s">
        <v>2924</v>
      </c>
      <c r="T870" s="280" t="s">
        <v>2925</v>
      </c>
      <c r="U870" s="280" t="s">
        <v>2926</v>
      </c>
      <c r="V870" s="280" t="s">
        <v>2531</v>
      </c>
      <c r="W870" s="280" t="s">
        <v>240</v>
      </c>
      <c r="X870" s="280" t="s">
        <v>240</v>
      </c>
      <c r="Y870" s="280" t="s">
        <v>240</v>
      </c>
      <c r="Z870" s="280" t="s">
        <v>240</v>
      </c>
      <c r="AA870" s="280" t="s">
        <v>240</v>
      </c>
      <c r="AB870" s="280" t="s">
        <v>240</v>
      </c>
      <c r="AC870" s="280" t="s">
        <v>2044</v>
      </c>
      <c r="AD870" s="280" t="s">
        <v>240</v>
      </c>
      <c r="AE870" s="280" t="str">
        <f>IFERROR(VLOOKUP(A870,ورقة4!A$1:AZ$2000,51,0),"")</f>
        <v>م</v>
      </c>
      <c r="AF870" s="280" t="s">
        <v>2044</v>
      </c>
      <c r="AG870" s="280" t="s">
        <v>261</v>
      </c>
      <c r="AH870" s="280" t="s">
        <v>240</v>
      </c>
      <c r="AI870" s="280" t="s">
        <v>240</v>
      </c>
      <c r="AJ870" s="279">
        <v>707212</v>
      </c>
      <c r="AP870" s="223"/>
      <c r="AQ870" s="224"/>
      <c r="AR870" s="224"/>
      <c r="AS870" s="224"/>
      <c r="AT870" s="224"/>
      <c r="AU870" s="232"/>
      <c r="AV870" s="224"/>
      <c r="AW870" s="224"/>
      <c r="AX870" s="224"/>
      <c r="AY870" s="224"/>
      <c r="AZ870" s="232"/>
      <c r="BA870" s="224"/>
      <c r="BB870" s="224"/>
      <c r="BC870" s="224"/>
      <c r="BD870" s="224"/>
      <c r="BE870" s="224"/>
      <c r="BF870" s="227"/>
      <c r="BG870" s="224"/>
      <c r="BH870" s="224"/>
      <c r="BI870" s="224"/>
      <c r="BJ870" s="224"/>
      <c r="BK870" s="224"/>
      <c r="BL870" s="224"/>
      <c r="BM870" s="224"/>
      <c r="BN870" s="224"/>
      <c r="BO870" s="224"/>
      <c r="BP870" s="224"/>
      <c r="BQ870" s="224"/>
      <c r="BR870" s="224"/>
      <c r="BS870" s="228"/>
      <c r="BT870" s="224"/>
      <c r="BU870" s="229"/>
      <c r="BV870" s="223"/>
      <c r="BW870" s="224"/>
      <c r="BX870" s="224"/>
      <c r="BY870" s="224"/>
      <c r="BZ870"/>
      <c r="CA870" s="229"/>
      <c r="CB870"/>
      <c r="CC870"/>
      <c r="CD870"/>
    </row>
    <row r="871" spans="1:82" ht="30" x14ac:dyDescent="0.25">
      <c r="A871" s="279">
        <v>707213</v>
      </c>
      <c r="B871" s="280" t="s">
        <v>2212</v>
      </c>
      <c r="C871" s="280" t="s">
        <v>2146</v>
      </c>
      <c r="D871" s="280" t="s">
        <v>1758</v>
      </c>
      <c r="E871" s="280" t="s">
        <v>183</v>
      </c>
      <c r="F871" s="281">
        <v>31052</v>
      </c>
      <c r="G871" s="280" t="s">
        <v>1354</v>
      </c>
      <c r="H871" s="280" t="s">
        <v>1290</v>
      </c>
      <c r="I871" s="280" t="s">
        <v>467</v>
      </c>
      <c r="J871" s="280" t="s">
        <v>216</v>
      </c>
      <c r="K871" s="279">
        <v>2007</v>
      </c>
      <c r="L871" s="280" t="s">
        <v>213</v>
      </c>
      <c r="M871" s="280" t="s">
        <v>240</v>
      </c>
      <c r="N871" s="280" t="s">
        <v>240</v>
      </c>
      <c r="O871" s="280"/>
      <c r="P871" s="280"/>
      <c r="Q871" s="282">
        <v>0</v>
      </c>
      <c r="R871" s="290">
        <v>0</v>
      </c>
      <c r="S871" s="280" t="s">
        <v>2879</v>
      </c>
      <c r="T871" s="280" t="s">
        <v>2880</v>
      </c>
      <c r="U871" s="280" t="s">
        <v>2881</v>
      </c>
      <c r="V871" s="280" t="s">
        <v>2882</v>
      </c>
      <c r="W871" s="280" t="s">
        <v>240</v>
      </c>
      <c r="X871" s="280" t="s">
        <v>240</v>
      </c>
      <c r="Y871" s="280" t="s">
        <v>240</v>
      </c>
      <c r="Z871" s="280" t="s">
        <v>240</v>
      </c>
      <c r="AA871" s="280" t="s">
        <v>240</v>
      </c>
      <c r="AB871" s="280" t="s">
        <v>240</v>
      </c>
      <c r="AC871" s="280" t="s">
        <v>240</v>
      </c>
      <c r="AD871" s="280" t="s">
        <v>240</v>
      </c>
      <c r="AE871" s="280"/>
      <c r="AF871" s="280" t="s">
        <v>240</v>
      </c>
      <c r="AG871" s="280" t="s">
        <v>262</v>
      </c>
      <c r="AH871" s="280" t="s">
        <v>240</v>
      </c>
      <c r="AI871" s="280" t="s">
        <v>240</v>
      </c>
      <c r="AJ871" s="279">
        <v>707213</v>
      </c>
      <c r="AP871" s="223"/>
      <c r="AQ871" s="224"/>
      <c r="AR871" s="224"/>
      <c r="AS871" s="224"/>
      <c r="AT871" s="224"/>
      <c r="AU871" s="232"/>
      <c r="AV871" s="224"/>
      <c r="AW871" s="224"/>
      <c r="AX871" s="224"/>
      <c r="AY871" s="224"/>
      <c r="AZ871" s="232"/>
      <c r="BA871" s="224"/>
      <c r="BB871" s="224"/>
      <c r="BC871" s="224"/>
      <c r="BD871" s="224"/>
      <c r="BE871" s="224"/>
      <c r="BF871" s="227"/>
      <c r="BG871" s="224"/>
      <c r="BH871" s="224"/>
      <c r="BI871" s="224"/>
      <c r="BJ871" s="224"/>
      <c r="BK871" s="224"/>
      <c r="BL871" s="224"/>
      <c r="BM871" s="224"/>
      <c r="BN871" s="224"/>
      <c r="BO871" s="224"/>
      <c r="BP871" s="224"/>
      <c r="BQ871" s="224"/>
      <c r="BR871" s="224"/>
      <c r="BS871" s="228"/>
      <c r="BT871" s="224"/>
      <c r="BU871" s="229"/>
      <c r="BV871" s="223"/>
      <c r="BW871" s="224"/>
      <c r="BX871" s="224"/>
      <c r="BY871" s="224"/>
      <c r="BZ871"/>
      <c r="CA871" s="229"/>
      <c r="CB871"/>
      <c r="CC871"/>
      <c r="CD871"/>
    </row>
    <row r="872" spans="1:82" ht="30" x14ac:dyDescent="0.25">
      <c r="A872" s="279">
        <v>707214</v>
      </c>
      <c r="B872" s="280" t="s">
        <v>2213</v>
      </c>
      <c r="C872" s="280" t="s">
        <v>87</v>
      </c>
      <c r="D872" s="280" t="s">
        <v>1586</v>
      </c>
      <c r="E872" s="280" t="s">
        <v>184</v>
      </c>
      <c r="F872" s="281">
        <v>29509</v>
      </c>
      <c r="G872" s="280" t="s">
        <v>1301</v>
      </c>
      <c r="H872" s="280" t="s">
        <v>1290</v>
      </c>
      <c r="I872" s="280" t="s">
        <v>261</v>
      </c>
      <c r="J872" s="280" t="s">
        <v>216</v>
      </c>
      <c r="K872" s="279">
        <v>2003</v>
      </c>
      <c r="L872" s="280" t="s">
        <v>215</v>
      </c>
      <c r="M872" s="280" t="s">
        <v>240</v>
      </c>
      <c r="N872" s="280" t="s">
        <v>240</v>
      </c>
      <c r="O872" s="280" t="str">
        <f>IFERROR(VLOOKUP(A872,'[1]معالجة التسجيل'!A$2:CW$514,101,0),"")</f>
        <v/>
      </c>
      <c r="P872" s="280"/>
      <c r="Q872" s="282">
        <v>0</v>
      </c>
      <c r="R872" s="282"/>
      <c r="S872" s="280" t="s">
        <v>240</v>
      </c>
      <c r="T872" s="280" t="s">
        <v>240</v>
      </c>
      <c r="U872" s="280" t="s">
        <v>240</v>
      </c>
      <c r="V872" s="280" t="s">
        <v>240</v>
      </c>
      <c r="W872" s="280" t="s">
        <v>240</v>
      </c>
      <c r="X872" s="280" t="s">
        <v>240</v>
      </c>
      <c r="Y872" s="280" t="s">
        <v>240</v>
      </c>
      <c r="Z872" s="280" t="s">
        <v>240</v>
      </c>
      <c r="AA872" s="280" t="s">
        <v>240</v>
      </c>
      <c r="AB872" s="280" t="s">
        <v>240</v>
      </c>
      <c r="AC872" s="280" t="s">
        <v>240</v>
      </c>
      <c r="AD872" s="280" t="s">
        <v>240</v>
      </c>
      <c r="AE872" s="280" t="str">
        <f>IFERROR(VLOOKUP(A872,ورقة4!A$1:AZ$2000,51,0),"")</f>
        <v>م</v>
      </c>
      <c r="AF872" s="280" t="s">
        <v>2044</v>
      </c>
      <c r="AG872" s="280" t="s">
        <v>261</v>
      </c>
      <c r="AH872" s="280" t="s">
        <v>240</v>
      </c>
      <c r="AI872" s="280" t="s">
        <v>240</v>
      </c>
      <c r="AJ872" s="279">
        <v>707214</v>
      </c>
      <c r="AP872" s="223"/>
      <c r="AQ872" s="224"/>
      <c r="AR872" s="224"/>
      <c r="AS872" s="224"/>
      <c r="AT872" s="224"/>
      <c r="AU872" s="232"/>
      <c r="AV872" s="224"/>
      <c r="AW872" s="224"/>
      <c r="AX872" s="224"/>
      <c r="AY872" s="224"/>
      <c r="AZ872" s="232"/>
      <c r="BA872" s="224"/>
      <c r="BB872" s="224"/>
      <c r="BC872" s="224"/>
      <c r="BD872" s="224"/>
      <c r="BE872" s="224"/>
      <c r="BF872" s="227"/>
      <c r="BG872" s="224"/>
      <c r="BH872" s="224"/>
      <c r="BI872" s="224"/>
      <c r="BJ872" s="224"/>
      <c r="BK872" s="224"/>
      <c r="BL872" s="224"/>
      <c r="BM872" s="224"/>
      <c r="BN872" s="224"/>
      <c r="BO872" s="224"/>
      <c r="BP872" s="224"/>
      <c r="BQ872" s="224"/>
      <c r="BR872" s="224"/>
      <c r="BS872" s="228"/>
      <c r="BT872" s="224"/>
      <c r="BU872" s="229"/>
      <c r="BV872" s="223"/>
      <c r="BW872" s="224"/>
      <c r="BX872" s="224"/>
      <c r="BY872" s="224"/>
      <c r="BZ872"/>
      <c r="CA872" s="229"/>
      <c r="CB872"/>
      <c r="CC872"/>
      <c r="CD872"/>
    </row>
    <row r="873" spans="1:82" ht="30" x14ac:dyDescent="0.25">
      <c r="A873" s="279">
        <v>707215</v>
      </c>
      <c r="B873" s="280" t="s">
        <v>2214</v>
      </c>
      <c r="C873" s="280" t="s">
        <v>297</v>
      </c>
      <c r="D873" s="280" t="s">
        <v>1614</v>
      </c>
      <c r="E873" s="280" t="s">
        <v>184</v>
      </c>
      <c r="F873" s="281">
        <v>27604</v>
      </c>
      <c r="G873" s="280" t="s">
        <v>1370</v>
      </c>
      <c r="H873" s="280" t="s">
        <v>1290</v>
      </c>
      <c r="I873" s="280" t="s">
        <v>261</v>
      </c>
      <c r="J873" s="280" t="s">
        <v>216</v>
      </c>
      <c r="K873" s="279">
        <v>1993</v>
      </c>
      <c r="L873" s="280" t="s">
        <v>229</v>
      </c>
      <c r="M873" s="280" t="s">
        <v>240</v>
      </c>
      <c r="N873" s="280" t="s">
        <v>240</v>
      </c>
      <c r="O873" s="280"/>
      <c r="P873" s="280"/>
      <c r="Q873" s="282">
        <v>0</v>
      </c>
      <c r="R873" s="290">
        <v>0</v>
      </c>
      <c r="S873" s="280" t="s">
        <v>4266</v>
      </c>
      <c r="T873" s="280" t="s">
        <v>4267</v>
      </c>
      <c r="U873" s="280" t="s">
        <v>4268</v>
      </c>
      <c r="V873" s="280" t="s">
        <v>2557</v>
      </c>
      <c r="W873" s="280" t="s">
        <v>240</v>
      </c>
      <c r="X873" s="280" t="s">
        <v>240</v>
      </c>
      <c r="Y873" s="280" t="s">
        <v>240</v>
      </c>
      <c r="Z873" s="280" t="s">
        <v>240</v>
      </c>
      <c r="AA873" s="280" t="s">
        <v>240</v>
      </c>
      <c r="AB873" s="280" t="s">
        <v>240</v>
      </c>
      <c r="AC873" s="280" t="s">
        <v>240</v>
      </c>
      <c r="AD873" s="280" t="s">
        <v>240</v>
      </c>
      <c r="AE873" s="280"/>
      <c r="AF873" s="280" t="s">
        <v>240</v>
      </c>
      <c r="AG873" s="280" t="s">
        <v>467</v>
      </c>
      <c r="AH873" s="280" t="s">
        <v>240</v>
      </c>
      <c r="AI873" s="280" t="s">
        <v>5197</v>
      </c>
      <c r="AJ873" s="279">
        <v>707215</v>
      </c>
      <c r="AP873" s="223"/>
      <c r="AQ873" s="224"/>
      <c r="AR873" s="224"/>
      <c r="AS873" s="224"/>
      <c r="AT873" s="224"/>
      <c r="AU873" s="231"/>
      <c r="AV873" s="224"/>
      <c r="AW873" s="224"/>
      <c r="AX873" s="224"/>
      <c r="AY873" s="224"/>
      <c r="AZ873" s="223"/>
      <c r="BA873" s="224"/>
      <c r="BB873" s="224"/>
      <c r="BC873" s="224"/>
      <c r="BD873" s="224"/>
      <c r="BE873" s="224"/>
      <c r="BF873" s="227"/>
      <c r="BG873" s="224"/>
      <c r="BH873" s="224"/>
      <c r="BI873" s="224"/>
      <c r="BJ873" s="224"/>
      <c r="BK873" s="224"/>
      <c r="BL873" s="224"/>
      <c r="BM873" s="224"/>
      <c r="BN873" s="224"/>
      <c r="BO873" s="224"/>
      <c r="BP873" s="224"/>
      <c r="BQ873" s="224"/>
      <c r="BR873" s="224"/>
      <c r="BS873" s="228"/>
      <c r="BT873" s="224"/>
      <c r="BU873" s="229"/>
      <c r="BV873" s="223"/>
      <c r="BW873" s="224"/>
      <c r="BX873" s="224"/>
      <c r="BY873" s="224"/>
      <c r="BZ873"/>
      <c r="CA873" s="229"/>
      <c r="CB873"/>
      <c r="CC873"/>
      <c r="CD873"/>
    </row>
    <row r="874" spans="1:82" ht="30" x14ac:dyDescent="0.25">
      <c r="A874" s="279">
        <v>707216</v>
      </c>
      <c r="B874" s="280" t="s">
        <v>2215</v>
      </c>
      <c r="C874" s="280" t="s">
        <v>166</v>
      </c>
      <c r="D874" s="280" t="s">
        <v>2482</v>
      </c>
      <c r="E874" s="280" t="s">
        <v>184</v>
      </c>
      <c r="F874" s="281">
        <v>30317</v>
      </c>
      <c r="G874" s="280" t="s">
        <v>1353</v>
      </c>
      <c r="H874" s="280" t="s">
        <v>1290</v>
      </c>
      <c r="I874" s="280" t="s">
        <v>261</v>
      </c>
      <c r="J874" s="280" t="s">
        <v>216</v>
      </c>
      <c r="K874" s="279">
        <v>2001</v>
      </c>
      <c r="L874" s="280" t="s">
        <v>213</v>
      </c>
      <c r="M874" s="280" t="s">
        <v>240</v>
      </c>
      <c r="N874" s="280" t="s">
        <v>240</v>
      </c>
      <c r="O874" s="280" t="str">
        <f>IFERROR(VLOOKUP(A874,'[1]معالجة التسجيل'!A$2:CW$514,101,0),"")</f>
        <v/>
      </c>
      <c r="P874" s="280"/>
      <c r="Q874" s="282">
        <v>0</v>
      </c>
      <c r="R874" s="282"/>
      <c r="S874" s="280" t="s">
        <v>240</v>
      </c>
      <c r="T874" s="280" t="s">
        <v>240</v>
      </c>
      <c r="U874" s="280" t="s">
        <v>240</v>
      </c>
      <c r="V874" s="280" t="s">
        <v>240</v>
      </c>
      <c r="W874" s="280" t="s">
        <v>240</v>
      </c>
      <c r="X874" s="280" t="s">
        <v>240</v>
      </c>
      <c r="Y874" s="280" t="s">
        <v>240</v>
      </c>
      <c r="Z874" s="280" t="s">
        <v>240</v>
      </c>
      <c r="AA874" s="280" t="s">
        <v>240</v>
      </c>
      <c r="AB874" s="280" t="s">
        <v>240</v>
      </c>
      <c r="AC874" s="280" t="s">
        <v>2044</v>
      </c>
      <c r="AD874" s="280" t="s">
        <v>240</v>
      </c>
      <c r="AE874" s="280" t="str">
        <f>IFERROR(VLOOKUP(A874,ورقة4!A$1:AZ$2000,51,0),"")</f>
        <v>م</v>
      </c>
      <c r="AF874" s="280" t="s">
        <v>2044</v>
      </c>
      <c r="AG874" s="280" t="s">
        <v>261</v>
      </c>
      <c r="AH874" s="280" t="s">
        <v>240</v>
      </c>
      <c r="AI874" s="280" t="s">
        <v>240</v>
      </c>
      <c r="AJ874" s="279">
        <v>707216</v>
      </c>
      <c r="AP874" s="223"/>
      <c r="AQ874" s="224"/>
      <c r="AR874" s="224"/>
      <c r="AS874" s="224"/>
      <c r="AT874" s="224"/>
      <c r="AU874" s="232"/>
      <c r="AV874" s="224"/>
      <c r="AW874" s="224"/>
      <c r="AX874" s="224"/>
      <c r="AY874" s="224"/>
      <c r="AZ874" s="232"/>
      <c r="BA874" s="224"/>
      <c r="BB874" s="224"/>
      <c r="BC874" s="224"/>
      <c r="BD874" s="224"/>
      <c r="BE874" s="224"/>
      <c r="BF874" s="227"/>
      <c r="BG874" s="224"/>
      <c r="BH874" s="224"/>
      <c r="BI874" s="224"/>
      <c r="BJ874" s="224"/>
      <c r="BK874" s="224"/>
      <c r="BL874" s="224"/>
      <c r="BM874" s="224"/>
      <c r="BN874" s="224"/>
      <c r="BO874" s="224"/>
      <c r="BP874" s="224"/>
      <c r="BQ874" s="224"/>
      <c r="BR874" s="224"/>
      <c r="BS874" s="228"/>
      <c r="BT874" s="224"/>
      <c r="BU874" s="229"/>
      <c r="BV874" s="223"/>
      <c r="BW874" s="224"/>
      <c r="BX874" s="224"/>
      <c r="BY874" s="224"/>
      <c r="BZ874"/>
      <c r="CA874" s="229"/>
      <c r="CB874"/>
      <c r="CC874"/>
      <c r="CD874"/>
    </row>
    <row r="875" spans="1:82" ht="45" x14ac:dyDescent="0.25">
      <c r="A875" s="279">
        <v>707217</v>
      </c>
      <c r="B875" s="280" t="s">
        <v>2216</v>
      </c>
      <c r="C875" s="280" t="s">
        <v>376</v>
      </c>
      <c r="D875" s="280" t="s">
        <v>1316</v>
      </c>
      <c r="E875" s="280" t="s">
        <v>184</v>
      </c>
      <c r="F875" s="281">
        <v>34367</v>
      </c>
      <c r="G875" s="280" t="s">
        <v>1429</v>
      </c>
      <c r="H875" s="280" t="s">
        <v>1290</v>
      </c>
      <c r="I875" s="280" t="s">
        <v>262</v>
      </c>
      <c r="J875" s="280" t="s">
        <v>216</v>
      </c>
      <c r="K875" s="279">
        <v>2012</v>
      </c>
      <c r="L875" s="280" t="s">
        <v>215</v>
      </c>
      <c r="M875" s="280" t="s">
        <v>240</v>
      </c>
      <c r="N875" s="280" t="s">
        <v>240</v>
      </c>
      <c r="O875" s="280"/>
      <c r="P875" s="280"/>
      <c r="Q875" s="282">
        <v>0</v>
      </c>
      <c r="R875" s="279">
        <v>0</v>
      </c>
      <c r="S875" s="280" t="s">
        <v>4269</v>
      </c>
      <c r="T875" s="280" t="s">
        <v>4270</v>
      </c>
      <c r="U875" s="280" t="s">
        <v>2776</v>
      </c>
      <c r="V875" s="280" t="s">
        <v>4271</v>
      </c>
      <c r="W875" s="280" t="s">
        <v>240</v>
      </c>
      <c r="X875" s="280" t="s">
        <v>240</v>
      </c>
      <c r="Y875" s="280" t="s">
        <v>240</v>
      </c>
      <c r="Z875" s="280" t="s">
        <v>240</v>
      </c>
      <c r="AA875" s="280" t="s">
        <v>240</v>
      </c>
      <c r="AB875" s="280" t="s">
        <v>240</v>
      </c>
      <c r="AC875" s="280" t="s">
        <v>240</v>
      </c>
      <c r="AD875" s="280" t="s">
        <v>240</v>
      </c>
      <c r="AE875" s="280"/>
      <c r="AF875" s="280" t="s">
        <v>240</v>
      </c>
      <c r="AG875" s="280" t="s">
        <v>468</v>
      </c>
      <c r="AH875" s="280" t="s">
        <v>240</v>
      </c>
      <c r="AI875" s="280" t="s">
        <v>5194</v>
      </c>
      <c r="AJ875" s="279">
        <v>707217</v>
      </c>
      <c r="AP875" s="223"/>
      <c r="AQ875" s="224"/>
      <c r="AR875" s="224"/>
      <c r="AS875" s="224"/>
      <c r="AT875" s="224"/>
      <c r="AU875" s="231"/>
      <c r="AV875" s="224"/>
      <c r="AW875" s="224"/>
      <c r="AX875" s="224"/>
      <c r="AY875" s="224"/>
      <c r="AZ875" s="226"/>
      <c r="BA875" s="224"/>
      <c r="BB875" s="224"/>
      <c r="BC875" s="224"/>
      <c r="BD875" s="224"/>
      <c r="BE875" s="224"/>
      <c r="BF875" s="227"/>
      <c r="BG875" s="224"/>
      <c r="BH875" s="224"/>
      <c r="BI875" s="224"/>
      <c r="BJ875" s="224"/>
      <c r="BK875" s="224"/>
      <c r="BL875" s="224"/>
      <c r="BM875" s="224"/>
      <c r="BN875" s="224"/>
      <c r="BO875" s="224"/>
      <c r="BP875" s="224"/>
      <c r="BQ875" s="224"/>
      <c r="BR875" s="224"/>
      <c r="BS875" s="228"/>
      <c r="BT875" s="224"/>
      <c r="BU875" s="229"/>
      <c r="BV875" s="223"/>
      <c r="BW875" s="224"/>
      <c r="BX875" s="224"/>
      <c r="BY875" s="224"/>
      <c r="BZ875"/>
      <c r="CA875" s="229"/>
      <c r="CB875"/>
      <c r="CC875"/>
      <c r="CD875"/>
    </row>
    <row r="876" spans="1:82" ht="45" x14ac:dyDescent="0.25">
      <c r="A876" s="279">
        <v>707218</v>
      </c>
      <c r="B876" s="280" t="s">
        <v>2217</v>
      </c>
      <c r="C876" s="280" t="s">
        <v>2218</v>
      </c>
      <c r="D876" s="280" t="s">
        <v>1678</v>
      </c>
      <c r="E876" s="280" t="s">
        <v>184</v>
      </c>
      <c r="F876" s="281">
        <v>29221</v>
      </c>
      <c r="G876" s="280" t="s">
        <v>213</v>
      </c>
      <c r="H876" s="280" t="s">
        <v>1290</v>
      </c>
      <c r="I876" s="280" t="s">
        <v>261</v>
      </c>
      <c r="J876" s="280" t="s">
        <v>216</v>
      </c>
      <c r="K876" s="279">
        <v>2012</v>
      </c>
      <c r="L876" s="280" t="s">
        <v>229</v>
      </c>
      <c r="M876" s="280" t="s">
        <v>240</v>
      </c>
      <c r="N876" s="280" t="s">
        <v>240</v>
      </c>
      <c r="O876" s="280" t="str">
        <f>IFERROR(VLOOKUP(A876,'[1]معالجة التسجيل'!A$2:CW$514,101,0),"")</f>
        <v/>
      </c>
      <c r="P876" s="280"/>
      <c r="Q876" s="282">
        <v>0</v>
      </c>
      <c r="R876" s="282"/>
      <c r="S876" s="280" t="s">
        <v>4272</v>
      </c>
      <c r="T876" s="280" t="s">
        <v>4273</v>
      </c>
      <c r="U876" s="280" t="s">
        <v>4274</v>
      </c>
      <c r="V876" s="280" t="s">
        <v>2531</v>
      </c>
      <c r="W876" s="280" t="s">
        <v>240</v>
      </c>
      <c r="X876" s="280" t="s">
        <v>240</v>
      </c>
      <c r="Y876" s="280" t="s">
        <v>240</v>
      </c>
      <c r="Z876" s="280" t="s">
        <v>240</v>
      </c>
      <c r="AA876" s="280" t="s">
        <v>240</v>
      </c>
      <c r="AB876" s="280" t="s">
        <v>240</v>
      </c>
      <c r="AC876" s="280" t="s">
        <v>2044</v>
      </c>
      <c r="AD876" s="280" t="s">
        <v>240</v>
      </c>
      <c r="AE876" s="280" t="str">
        <f>IFERROR(VLOOKUP(A876,ورقة4!A$1:AZ$2000,51,0),"")</f>
        <v>م</v>
      </c>
      <c r="AF876" s="280" t="s">
        <v>240</v>
      </c>
      <c r="AG876" s="280" t="s">
        <v>261</v>
      </c>
      <c r="AH876" s="280" t="s">
        <v>240</v>
      </c>
      <c r="AI876" s="280" t="s">
        <v>240</v>
      </c>
      <c r="AJ876" s="279">
        <v>707218</v>
      </c>
      <c r="AP876" s="223"/>
      <c r="AQ876" s="224"/>
      <c r="AR876" s="224"/>
      <c r="AS876" s="224"/>
      <c r="AT876" s="224"/>
      <c r="AU876" s="232"/>
      <c r="AV876" s="224"/>
      <c r="AW876" s="224"/>
      <c r="AX876" s="224"/>
      <c r="AY876" s="224"/>
      <c r="AZ876" s="232"/>
      <c r="BA876" s="224"/>
      <c r="BB876" s="224"/>
      <c r="BC876" s="224"/>
      <c r="BD876" s="224"/>
      <c r="BE876" s="224"/>
      <c r="BF876" s="227"/>
      <c r="BG876" s="224"/>
      <c r="BH876" s="224"/>
      <c r="BI876" s="224"/>
      <c r="BJ876" s="224"/>
      <c r="BK876" s="224"/>
      <c r="BL876" s="224"/>
      <c r="BM876" s="224"/>
      <c r="BN876" s="224"/>
      <c r="BO876" s="224"/>
      <c r="BP876" s="224"/>
      <c r="BQ876" s="224"/>
      <c r="BR876" s="224"/>
      <c r="BS876" s="228"/>
      <c r="BT876" s="224"/>
      <c r="BU876" s="229"/>
      <c r="BV876" s="223"/>
      <c r="BW876" s="224"/>
      <c r="BX876" s="224"/>
      <c r="BY876" s="224"/>
      <c r="BZ876"/>
      <c r="CA876" s="229"/>
      <c r="CB876"/>
      <c r="CC876"/>
      <c r="CD876"/>
    </row>
    <row r="877" spans="1:82" ht="30" x14ac:dyDescent="0.25">
      <c r="A877" s="279">
        <v>707219</v>
      </c>
      <c r="B877" s="280" t="s">
        <v>1210</v>
      </c>
      <c r="C877" s="280" t="s">
        <v>69</v>
      </c>
      <c r="D877" s="280" t="s">
        <v>1873</v>
      </c>
      <c r="E877" s="280" t="s">
        <v>184</v>
      </c>
      <c r="F877" s="281">
        <v>36732</v>
      </c>
      <c r="G877" s="280" t="s">
        <v>213</v>
      </c>
      <c r="H877" s="280" t="s">
        <v>1290</v>
      </c>
      <c r="I877" s="280" t="s">
        <v>261</v>
      </c>
      <c r="J877" s="280" t="s">
        <v>214</v>
      </c>
      <c r="K877" s="279">
        <v>2018</v>
      </c>
      <c r="L877" s="280" t="s">
        <v>215</v>
      </c>
      <c r="M877" s="280" t="s">
        <v>240</v>
      </c>
      <c r="N877" s="280" t="s">
        <v>240</v>
      </c>
      <c r="O877" s="280" t="str">
        <f>IFERROR(VLOOKUP(A877,'[1]معالجة التسجيل'!A$2:CW$514,101,0),"")</f>
        <v/>
      </c>
      <c r="P877" s="280"/>
      <c r="Q877" s="282">
        <v>0</v>
      </c>
      <c r="R877" s="290">
        <v>0</v>
      </c>
      <c r="S877" s="280" t="s">
        <v>3350</v>
      </c>
      <c r="T877" s="280" t="s">
        <v>2640</v>
      </c>
      <c r="U877" s="280" t="s">
        <v>3351</v>
      </c>
      <c r="V877" s="280" t="s">
        <v>2531</v>
      </c>
      <c r="W877" s="280" t="s">
        <v>240</v>
      </c>
      <c r="X877" s="280" t="s">
        <v>240</v>
      </c>
      <c r="Y877" s="280" t="s">
        <v>240</v>
      </c>
      <c r="Z877" s="280" t="s">
        <v>240</v>
      </c>
      <c r="AA877" s="280" t="s">
        <v>240</v>
      </c>
      <c r="AB877" s="280" t="s">
        <v>240</v>
      </c>
      <c r="AC877" s="280" t="s">
        <v>2044</v>
      </c>
      <c r="AD877" s="280" t="s">
        <v>240</v>
      </c>
      <c r="AE877" s="280" t="str">
        <f>IFERROR(VLOOKUP(A877,ورقة4!A$1:AZ$2000,51,0),"")</f>
        <v>م</v>
      </c>
      <c r="AF877" s="280" t="s">
        <v>240</v>
      </c>
      <c r="AG877" s="280" t="s">
        <v>261</v>
      </c>
      <c r="AH877" s="280" t="s">
        <v>240</v>
      </c>
      <c r="AI877" s="280" t="s">
        <v>240</v>
      </c>
      <c r="AJ877" s="279">
        <v>707219</v>
      </c>
      <c r="AP877" s="223"/>
      <c r="AQ877" s="224"/>
      <c r="AR877" s="224"/>
      <c r="AS877" s="224"/>
      <c r="AT877" s="224"/>
      <c r="AU877" s="231"/>
      <c r="AV877" s="224"/>
      <c r="AW877" s="224"/>
      <c r="AX877" s="224"/>
      <c r="AY877" s="224"/>
      <c r="AZ877" s="223"/>
      <c r="BA877" s="224"/>
      <c r="BB877" s="219"/>
      <c r="BC877" s="219"/>
      <c r="BD877" s="224"/>
      <c r="BE877" s="224"/>
      <c r="BF877" s="227"/>
      <c r="BG877" s="223"/>
      <c r="BH877" s="224"/>
      <c r="BI877" s="224"/>
      <c r="BJ877" s="224"/>
      <c r="BK877" s="224"/>
      <c r="BL877" s="223"/>
      <c r="BM877" s="224"/>
      <c r="BN877" s="223"/>
      <c r="BO877" s="223"/>
      <c r="BP877" s="223"/>
      <c r="BQ877" s="223"/>
      <c r="BR877" s="223"/>
      <c r="BS877" s="224"/>
      <c r="BT877" s="219"/>
      <c r="BU877" s="229"/>
      <c r="BV877" s="219"/>
      <c r="BW877" s="219"/>
      <c r="BX877" s="224"/>
      <c r="BY877" s="224"/>
      <c r="BZ877" s="230"/>
      <c r="CA877" s="229"/>
      <c r="CB877" s="230"/>
      <c r="CC877" s="230"/>
      <c r="CD877" s="230"/>
    </row>
    <row r="878" spans="1:82" ht="30" x14ac:dyDescent="0.25">
      <c r="A878" s="279">
        <v>707220</v>
      </c>
      <c r="B878" s="280" t="s">
        <v>2219</v>
      </c>
      <c r="C878" s="280" t="s">
        <v>64</v>
      </c>
      <c r="D878" s="280" t="s">
        <v>2492</v>
      </c>
      <c r="E878" s="280" t="s">
        <v>184</v>
      </c>
      <c r="F878" s="281">
        <v>36017</v>
      </c>
      <c r="G878" s="280" t="s">
        <v>213</v>
      </c>
      <c r="H878" s="280" t="s">
        <v>1290</v>
      </c>
      <c r="I878" s="280" t="s">
        <v>261</v>
      </c>
      <c r="J878" s="280" t="s">
        <v>216</v>
      </c>
      <c r="K878" s="279">
        <v>2016</v>
      </c>
      <c r="L878" s="280" t="s">
        <v>213</v>
      </c>
      <c r="M878" s="280" t="s">
        <v>240</v>
      </c>
      <c r="N878" s="280" t="s">
        <v>240</v>
      </c>
      <c r="O878" s="280" t="str">
        <f>IFERROR(VLOOKUP(A878,'[1]معالجة التسجيل'!A$2:CW$514,101,0),"")</f>
        <v>إيقاف</v>
      </c>
      <c r="P878" s="280"/>
      <c r="Q878" s="282">
        <f>IFERROR(VLOOKUP(A878,'[1]معالجة التسجيل'!A$2:EW$514,150,0),"")</f>
        <v>120000</v>
      </c>
      <c r="R878" s="290">
        <v>0</v>
      </c>
      <c r="S878" s="280" t="s">
        <v>4275</v>
      </c>
      <c r="T878" s="280" t="s">
        <v>4276</v>
      </c>
      <c r="U878" s="280" t="s">
        <v>4277</v>
      </c>
      <c r="V878" s="280" t="s">
        <v>2531</v>
      </c>
      <c r="W878" s="280" t="s">
        <v>240</v>
      </c>
      <c r="X878" s="280" t="s">
        <v>240</v>
      </c>
      <c r="Y878" s="280" t="s">
        <v>240</v>
      </c>
      <c r="Z878" s="280" t="s">
        <v>240</v>
      </c>
      <c r="AA878" s="280" t="s">
        <v>240</v>
      </c>
      <c r="AB878" s="280" t="s">
        <v>240</v>
      </c>
      <c r="AC878" s="280" t="s">
        <v>2044</v>
      </c>
      <c r="AD878" s="280" t="s">
        <v>240</v>
      </c>
      <c r="AE878" s="280"/>
      <c r="AF878" s="280" t="s">
        <v>240</v>
      </c>
      <c r="AG878" s="280" t="s">
        <v>261</v>
      </c>
      <c r="AH878" s="280" t="s">
        <v>240</v>
      </c>
      <c r="AI878" s="280" t="s">
        <v>5191</v>
      </c>
      <c r="AJ878" s="279">
        <v>707220</v>
      </c>
      <c r="AP878" s="223"/>
      <c r="AQ878" s="224"/>
      <c r="AR878" s="224"/>
      <c r="AS878" s="224"/>
      <c r="AT878" s="224"/>
      <c r="AU878" s="232"/>
      <c r="AV878" s="224"/>
      <c r="AW878" s="224"/>
      <c r="AX878" s="224"/>
      <c r="AY878" s="224"/>
      <c r="AZ878" s="232"/>
      <c r="BA878" s="224"/>
      <c r="BB878" s="224"/>
      <c r="BC878" s="224"/>
      <c r="BD878" s="224"/>
      <c r="BE878" s="224"/>
      <c r="BF878" s="227"/>
      <c r="BG878" s="224"/>
      <c r="BH878" s="224"/>
      <c r="BI878" s="224"/>
      <c r="BJ878" s="224"/>
      <c r="BK878" s="224"/>
      <c r="BL878" s="224"/>
      <c r="BM878" s="224"/>
      <c r="BN878" s="224"/>
      <c r="BO878" s="224"/>
      <c r="BP878" s="224"/>
      <c r="BQ878" s="224"/>
      <c r="BR878" s="224"/>
      <c r="BS878" s="228"/>
      <c r="BT878" s="224"/>
      <c r="BU878" s="229"/>
      <c r="BV878" s="223"/>
      <c r="BW878" s="224"/>
      <c r="BX878" s="224"/>
      <c r="BY878" s="224"/>
      <c r="BZ878"/>
      <c r="CA878" s="229"/>
      <c r="CB878"/>
      <c r="CC878"/>
      <c r="CD878"/>
    </row>
    <row r="879" spans="1:82" ht="30" x14ac:dyDescent="0.25">
      <c r="A879" s="279">
        <v>707221</v>
      </c>
      <c r="B879" s="280" t="s">
        <v>2220</v>
      </c>
      <c r="C879" s="280" t="s">
        <v>287</v>
      </c>
      <c r="D879" s="280" t="s">
        <v>1783</v>
      </c>
      <c r="E879" s="280" t="s">
        <v>183</v>
      </c>
      <c r="F879" s="289">
        <v>28495</v>
      </c>
      <c r="G879" s="280" t="s">
        <v>2416</v>
      </c>
      <c r="H879" s="280" t="s">
        <v>1290</v>
      </c>
      <c r="I879" s="280" t="s">
        <v>262</v>
      </c>
      <c r="J879" s="280" t="s">
        <v>214</v>
      </c>
      <c r="K879" s="290">
        <v>1996</v>
      </c>
      <c r="L879" s="280" t="s">
        <v>227</v>
      </c>
      <c r="M879" s="280" t="s">
        <v>240</v>
      </c>
      <c r="N879" s="280" t="s">
        <v>240</v>
      </c>
      <c r="O879" s="280"/>
      <c r="P879" s="280"/>
      <c r="Q879" s="282">
        <v>0</v>
      </c>
      <c r="R879" s="290">
        <v>0</v>
      </c>
      <c r="S879" s="280" t="s">
        <v>4278</v>
      </c>
      <c r="T879" s="280" t="s">
        <v>3419</v>
      </c>
      <c r="U879" s="280" t="s">
        <v>4279</v>
      </c>
      <c r="V879" s="280" t="s">
        <v>4280</v>
      </c>
      <c r="W879" s="280" t="s">
        <v>240</v>
      </c>
      <c r="X879" s="280" t="s">
        <v>240</v>
      </c>
      <c r="Y879" s="280" t="s">
        <v>240</v>
      </c>
      <c r="Z879" s="280" t="s">
        <v>240</v>
      </c>
      <c r="AA879" s="280" t="s">
        <v>240</v>
      </c>
      <c r="AB879" s="280" t="s">
        <v>240</v>
      </c>
      <c r="AC879" s="280" t="s">
        <v>240</v>
      </c>
      <c r="AD879" s="280" t="s">
        <v>240</v>
      </c>
      <c r="AE879" s="280"/>
      <c r="AF879" s="280" t="s">
        <v>240</v>
      </c>
      <c r="AG879" s="280" t="s">
        <v>468</v>
      </c>
      <c r="AH879" s="280" t="s">
        <v>240</v>
      </c>
      <c r="AI879" s="280" t="s">
        <v>5194</v>
      </c>
      <c r="AJ879" s="279">
        <v>707221</v>
      </c>
      <c r="AP879" s="223"/>
      <c r="AQ879" s="224"/>
      <c r="AR879" s="224"/>
      <c r="AS879" s="224"/>
      <c r="AT879" s="224"/>
      <c r="AU879" s="232"/>
      <c r="AV879" s="224"/>
      <c r="AW879" s="224"/>
      <c r="AX879" s="224"/>
      <c r="AY879" s="224"/>
      <c r="AZ879" s="227"/>
      <c r="BA879" s="224"/>
      <c r="BB879" s="224"/>
      <c r="BC879" s="224"/>
      <c r="BD879" s="224"/>
      <c r="BE879" s="224"/>
      <c r="BF879" s="227"/>
      <c r="BG879" s="224"/>
      <c r="BH879" s="224"/>
      <c r="BI879" s="224"/>
      <c r="BJ879" s="224"/>
      <c r="BK879" s="224"/>
      <c r="BL879" s="224"/>
      <c r="BM879" s="224"/>
      <c r="BN879" s="224"/>
      <c r="BO879" s="224"/>
      <c r="BP879" s="224"/>
      <c r="BQ879" s="224"/>
      <c r="BR879" s="224"/>
      <c r="BS879" s="228"/>
      <c r="BT879" s="224"/>
      <c r="BU879" s="229"/>
      <c r="BV879" s="223"/>
      <c r="BW879" s="224"/>
      <c r="BX879" s="224"/>
      <c r="BY879" s="224"/>
      <c r="BZ879"/>
      <c r="CA879" s="229"/>
      <c r="CB879"/>
      <c r="CC879"/>
      <c r="CD879"/>
    </row>
    <row r="880" spans="1:82" ht="30" x14ac:dyDescent="0.25">
      <c r="A880" s="279">
        <v>707222</v>
      </c>
      <c r="B880" s="280" t="s">
        <v>2221</v>
      </c>
      <c r="C880" s="280" t="s">
        <v>2222</v>
      </c>
      <c r="D880" s="280" t="s">
        <v>2474</v>
      </c>
      <c r="E880" s="280" t="s">
        <v>183</v>
      </c>
      <c r="F880" s="281">
        <v>36244</v>
      </c>
      <c r="G880" s="280" t="s">
        <v>1503</v>
      </c>
      <c r="H880" s="280" t="s">
        <v>1290</v>
      </c>
      <c r="I880" s="280" t="s">
        <v>261</v>
      </c>
      <c r="J880" s="280" t="s">
        <v>216</v>
      </c>
      <c r="K880" s="279">
        <v>2017</v>
      </c>
      <c r="L880" s="280" t="s">
        <v>213</v>
      </c>
      <c r="M880" s="280" t="s">
        <v>240</v>
      </c>
      <c r="N880" s="280" t="s">
        <v>240</v>
      </c>
      <c r="O880" s="280" t="str">
        <f>IFERROR(VLOOKUP(A880,'[1]معالجة التسجيل'!A$2:CW$514,101,0),"")</f>
        <v/>
      </c>
      <c r="P880" s="280"/>
      <c r="Q880" s="282">
        <v>0</v>
      </c>
      <c r="R880" s="288"/>
      <c r="S880" s="280" t="s">
        <v>3163</v>
      </c>
      <c r="T880" s="280" t="s">
        <v>3164</v>
      </c>
      <c r="U880" s="280" t="s">
        <v>3165</v>
      </c>
      <c r="V880" s="280" t="s">
        <v>2531</v>
      </c>
      <c r="W880" s="280" t="s">
        <v>240</v>
      </c>
      <c r="X880" s="280" t="s">
        <v>240</v>
      </c>
      <c r="Y880" s="280" t="s">
        <v>240</v>
      </c>
      <c r="Z880" s="280" t="s">
        <v>240</v>
      </c>
      <c r="AA880" s="280" t="s">
        <v>240</v>
      </c>
      <c r="AB880" s="280" t="s">
        <v>240</v>
      </c>
      <c r="AC880" s="280" t="s">
        <v>240</v>
      </c>
      <c r="AD880" s="280" t="s">
        <v>240</v>
      </c>
      <c r="AE880" s="280" t="str">
        <f>IFERROR(VLOOKUP(A880,ورقة4!A$1:AZ$2000,51,0),"")</f>
        <v>م</v>
      </c>
      <c r="AF880" s="280" t="s">
        <v>2044</v>
      </c>
      <c r="AG880" s="280" t="s">
        <v>261</v>
      </c>
      <c r="AH880" s="280" t="s">
        <v>240</v>
      </c>
      <c r="AI880" s="280" t="s">
        <v>240</v>
      </c>
      <c r="AJ880" s="279">
        <v>707222</v>
      </c>
      <c r="AP880" s="223"/>
      <c r="AQ880" s="224"/>
      <c r="AR880" s="224"/>
      <c r="AS880" s="224"/>
      <c r="AT880" s="224"/>
      <c r="AU880" s="231"/>
      <c r="AV880" s="224"/>
      <c r="AW880" s="224"/>
      <c r="AX880" s="224"/>
      <c r="AY880" s="224"/>
      <c r="AZ880" s="223"/>
      <c r="BA880" s="224"/>
      <c r="BB880" s="219"/>
      <c r="BC880" s="219"/>
      <c r="BD880" s="224"/>
      <c r="BE880" s="224"/>
      <c r="BF880" s="227"/>
      <c r="BG880" s="223"/>
      <c r="BH880" s="224"/>
      <c r="BI880" s="224"/>
      <c r="BJ880" s="224"/>
      <c r="BK880" s="224"/>
      <c r="BL880" s="223"/>
      <c r="BM880" s="224"/>
      <c r="BN880" s="223"/>
      <c r="BO880" s="223"/>
      <c r="BP880" s="223"/>
      <c r="BQ880" s="223"/>
      <c r="BR880" s="223"/>
      <c r="BS880" s="224"/>
      <c r="BT880" s="219"/>
      <c r="BU880" s="229"/>
      <c r="BV880" s="219"/>
      <c r="BW880" s="219"/>
      <c r="BX880" s="224"/>
      <c r="BY880" s="224"/>
      <c r="BZ880" s="230"/>
      <c r="CA880" s="229"/>
      <c r="CB880" s="230"/>
      <c r="CC880" s="230"/>
      <c r="CD880" s="230"/>
    </row>
    <row r="881" spans="1:82" ht="30" x14ac:dyDescent="0.25">
      <c r="A881" s="279">
        <v>707223</v>
      </c>
      <c r="B881" s="280" t="s">
        <v>2223</v>
      </c>
      <c r="C881" s="280" t="s">
        <v>87</v>
      </c>
      <c r="D881" s="280" t="s">
        <v>1319</v>
      </c>
      <c r="E881" s="280" t="s">
        <v>183</v>
      </c>
      <c r="F881" s="281">
        <v>31946</v>
      </c>
      <c r="G881" s="280" t="s">
        <v>2417</v>
      </c>
      <c r="H881" s="280" t="s">
        <v>1290</v>
      </c>
      <c r="I881" s="280" t="s">
        <v>261</v>
      </c>
      <c r="J881" s="280" t="s">
        <v>214</v>
      </c>
      <c r="K881" s="279">
        <v>2006</v>
      </c>
      <c r="L881" s="280" t="s">
        <v>213</v>
      </c>
      <c r="M881" s="280" t="s">
        <v>240</v>
      </c>
      <c r="N881" s="280" t="s">
        <v>240</v>
      </c>
      <c r="O881" s="280" t="str">
        <f>IFERROR(VLOOKUP(A881,'[1]معالجة التسجيل'!A$2:CW$514,101,0),"")</f>
        <v/>
      </c>
      <c r="P881" s="280"/>
      <c r="Q881" s="282">
        <v>0</v>
      </c>
      <c r="R881" s="282"/>
      <c r="S881" s="280" t="s">
        <v>3253</v>
      </c>
      <c r="T881" s="280" t="s">
        <v>3132</v>
      </c>
      <c r="U881" s="280" t="s">
        <v>3254</v>
      </c>
      <c r="V881" s="280" t="s">
        <v>3255</v>
      </c>
      <c r="W881" s="280" t="s">
        <v>240</v>
      </c>
      <c r="X881" s="280" t="s">
        <v>240</v>
      </c>
      <c r="Y881" s="280" t="s">
        <v>240</v>
      </c>
      <c r="Z881" s="280" t="s">
        <v>240</v>
      </c>
      <c r="AA881" s="280" t="s">
        <v>240</v>
      </c>
      <c r="AB881" s="280" t="s">
        <v>240</v>
      </c>
      <c r="AC881" s="280" t="s">
        <v>2044</v>
      </c>
      <c r="AD881" s="280" t="s">
        <v>240</v>
      </c>
      <c r="AE881" s="280" t="str">
        <f>IFERROR(VLOOKUP(A881,ورقة4!A$1:AZ$2000,51,0),"")</f>
        <v>م</v>
      </c>
      <c r="AF881" s="280" t="s">
        <v>2044</v>
      </c>
      <c r="AG881" s="280" t="s">
        <v>261</v>
      </c>
      <c r="AH881" s="280" t="s">
        <v>240</v>
      </c>
      <c r="AI881" s="280" t="s">
        <v>240</v>
      </c>
      <c r="AJ881" s="279">
        <v>707223</v>
      </c>
      <c r="AP881" s="223"/>
      <c r="AQ881" s="224"/>
      <c r="AR881" s="224"/>
      <c r="AS881" s="224"/>
      <c r="AT881" s="224"/>
      <c r="AU881" s="231"/>
      <c r="AV881" s="224"/>
      <c r="AW881" s="224"/>
      <c r="AX881" s="224"/>
      <c r="AY881" s="224"/>
      <c r="AZ881" s="223"/>
      <c r="BA881" s="224"/>
      <c r="BB881" s="224"/>
      <c r="BC881" s="224"/>
      <c r="BD881" s="224"/>
      <c r="BE881" s="224"/>
      <c r="BF881" s="227"/>
      <c r="BG881" s="224"/>
      <c r="BH881" s="224"/>
      <c r="BI881" s="224"/>
      <c r="BJ881" s="224"/>
      <c r="BK881" s="224"/>
      <c r="BL881" s="224"/>
      <c r="BM881" s="224"/>
      <c r="BN881" s="224"/>
      <c r="BO881" s="224"/>
      <c r="BP881" s="224"/>
      <c r="BQ881" s="224"/>
      <c r="BR881" s="224"/>
      <c r="BS881" s="228"/>
      <c r="BT881" s="224"/>
      <c r="BU881" s="229"/>
      <c r="BV881" s="223"/>
      <c r="BW881" s="224"/>
      <c r="BX881" s="224"/>
      <c r="BY881" s="224"/>
      <c r="BZ881"/>
      <c r="CA881" s="229"/>
      <c r="CB881"/>
      <c r="CC881"/>
      <c r="CD881"/>
    </row>
    <row r="882" spans="1:82" ht="30" x14ac:dyDescent="0.25">
      <c r="A882" s="279">
        <v>707224</v>
      </c>
      <c r="B882" s="280" t="s">
        <v>2224</v>
      </c>
      <c r="C882" s="280" t="s">
        <v>405</v>
      </c>
      <c r="D882" s="280" t="s">
        <v>2448</v>
      </c>
      <c r="E882" s="280" t="s">
        <v>184</v>
      </c>
      <c r="F882" s="289">
        <v>27383</v>
      </c>
      <c r="G882" s="280" t="s">
        <v>2418</v>
      </c>
      <c r="H882" s="280" t="s">
        <v>1290</v>
      </c>
      <c r="I882" s="280" t="s">
        <v>261</v>
      </c>
      <c r="J882" s="280" t="s">
        <v>216</v>
      </c>
      <c r="K882" s="290">
        <v>1998</v>
      </c>
      <c r="L882" s="280" t="s">
        <v>222</v>
      </c>
      <c r="M882" s="280" t="s">
        <v>240</v>
      </c>
      <c r="N882" s="280" t="s">
        <v>240</v>
      </c>
      <c r="O882" s="280" t="str">
        <f>IFERROR(VLOOKUP(A882,'[1]معالجة التسجيل'!A$2:CW$514,101,0),"")</f>
        <v/>
      </c>
      <c r="P882" s="280"/>
      <c r="Q882" s="282">
        <v>0</v>
      </c>
      <c r="R882" s="282"/>
      <c r="S882" s="280" t="s">
        <v>2714</v>
      </c>
      <c r="T882" s="280" t="s">
        <v>2715</v>
      </c>
      <c r="U882" s="280" t="s">
        <v>2716</v>
      </c>
      <c r="V882" s="280" t="s">
        <v>2717</v>
      </c>
      <c r="W882" s="280" t="s">
        <v>240</v>
      </c>
      <c r="X882" s="280" t="s">
        <v>240</v>
      </c>
      <c r="Y882" s="280" t="s">
        <v>240</v>
      </c>
      <c r="Z882" s="280" t="s">
        <v>240</v>
      </c>
      <c r="AA882" s="280" t="s">
        <v>240</v>
      </c>
      <c r="AB882" s="280" t="s">
        <v>240</v>
      </c>
      <c r="AC882" s="280" t="s">
        <v>2044</v>
      </c>
      <c r="AD882" s="280" t="s">
        <v>240</v>
      </c>
      <c r="AE882" s="280" t="str">
        <f>IFERROR(VLOOKUP(A882,ورقة4!A$1:AZ$2000,51,0),"")</f>
        <v>م</v>
      </c>
      <c r="AF882" s="280" t="s">
        <v>2044</v>
      </c>
      <c r="AG882" s="280" t="s">
        <v>261</v>
      </c>
      <c r="AH882" s="280" t="s">
        <v>240</v>
      </c>
      <c r="AI882" s="280" t="s">
        <v>240</v>
      </c>
      <c r="AJ882" s="279">
        <v>707224</v>
      </c>
      <c r="AP882" s="223"/>
      <c r="AQ882" s="224"/>
      <c r="AR882" s="224"/>
      <c r="AS882" s="224"/>
      <c r="AT882" s="224"/>
      <c r="AU882" s="231"/>
      <c r="AV882" s="224"/>
      <c r="AW882" s="224"/>
      <c r="AX882" s="224"/>
      <c r="AY882" s="224"/>
      <c r="AZ882" s="223"/>
      <c r="BA882" s="224"/>
      <c r="BB882" s="219"/>
      <c r="BC882" s="219"/>
      <c r="BD882" s="224"/>
      <c r="BE882" s="224"/>
      <c r="BF882" s="227"/>
      <c r="BG882" s="223"/>
      <c r="BH882" s="224"/>
      <c r="BI882" s="224"/>
      <c r="BJ882" s="224"/>
      <c r="BK882" s="224"/>
      <c r="BL882" s="223"/>
      <c r="BM882" s="224"/>
      <c r="BN882" s="223"/>
      <c r="BO882" s="223"/>
      <c r="BP882" s="223"/>
      <c r="BQ882" s="223"/>
      <c r="BR882" s="223"/>
      <c r="BS882" s="224"/>
      <c r="BT882" s="219"/>
      <c r="BU882" s="229"/>
      <c r="BV882" s="219"/>
      <c r="BW882" s="219"/>
      <c r="BX882" s="224"/>
      <c r="BY882" s="224"/>
      <c r="BZ882" s="230"/>
      <c r="CA882" s="229"/>
      <c r="CB882" s="230"/>
      <c r="CC882" s="230"/>
      <c r="CD882" s="230"/>
    </row>
    <row r="883" spans="1:82" ht="30" x14ac:dyDescent="0.25">
      <c r="A883" s="279">
        <v>707225</v>
      </c>
      <c r="B883" s="280" t="s">
        <v>2225</v>
      </c>
      <c r="C883" s="280" t="s">
        <v>719</v>
      </c>
      <c r="D883" s="280" t="s">
        <v>1866</v>
      </c>
      <c r="E883" s="280" t="s">
        <v>184</v>
      </c>
      <c r="F883" s="281">
        <v>36903</v>
      </c>
      <c r="G883" s="280" t="s">
        <v>213</v>
      </c>
      <c r="H883" s="280" t="s">
        <v>1290</v>
      </c>
      <c r="I883" s="280" t="s">
        <v>261</v>
      </c>
      <c r="J883" s="280" t="s">
        <v>214</v>
      </c>
      <c r="K883" s="279">
        <v>2019</v>
      </c>
      <c r="L883" s="280" t="s">
        <v>213</v>
      </c>
      <c r="M883" s="280" t="s">
        <v>240</v>
      </c>
      <c r="N883" s="280" t="s">
        <v>240</v>
      </c>
      <c r="O883" s="280" t="str">
        <f>IFERROR(VLOOKUP(A883,'[1]معالجة التسجيل'!A$2:CW$514,101,0),"")</f>
        <v/>
      </c>
      <c r="P883" s="280"/>
      <c r="Q883" s="282">
        <v>0</v>
      </c>
      <c r="R883" s="282"/>
      <c r="S883" s="280" t="s">
        <v>3358</v>
      </c>
      <c r="T883" s="280" t="s">
        <v>3359</v>
      </c>
      <c r="U883" s="280" t="s">
        <v>3360</v>
      </c>
      <c r="V883" s="280" t="s">
        <v>2540</v>
      </c>
      <c r="W883" s="280" t="s">
        <v>240</v>
      </c>
      <c r="X883" s="280" t="s">
        <v>240</v>
      </c>
      <c r="Y883" s="280" t="s">
        <v>240</v>
      </c>
      <c r="Z883" s="280" t="s">
        <v>240</v>
      </c>
      <c r="AA883" s="280" t="s">
        <v>240</v>
      </c>
      <c r="AB883" s="280" t="s">
        <v>240</v>
      </c>
      <c r="AC883" s="280" t="s">
        <v>2044</v>
      </c>
      <c r="AD883" s="280" t="s">
        <v>240</v>
      </c>
      <c r="AE883" s="280" t="str">
        <f>IFERROR(VLOOKUP(A883,ورقة4!A$1:AZ$2000,51,0),"")</f>
        <v>م</v>
      </c>
      <c r="AF883" s="280" t="s">
        <v>2044</v>
      </c>
      <c r="AG883" s="280" t="s">
        <v>261</v>
      </c>
      <c r="AH883" s="280" t="s">
        <v>240</v>
      </c>
      <c r="AI883" s="280" t="s">
        <v>240</v>
      </c>
      <c r="AJ883" s="279">
        <v>707225</v>
      </c>
      <c r="AP883" s="223"/>
      <c r="AQ883" s="224"/>
      <c r="AR883" s="224"/>
      <c r="AS883" s="224"/>
      <c r="AT883" s="224"/>
      <c r="AU883" s="231"/>
      <c r="AV883" s="224"/>
      <c r="AW883" s="224"/>
      <c r="AX883" s="224"/>
      <c r="AY883" s="224"/>
      <c r="AZ883" s="223"/>
      <c r="BA883" s="224"/>
      <c r="BB883" s="224"/>
      <c r="BC883" s="224"/>
      <c r="BD883" s="224"/>
      <c r="BE883" s="224"/>
      <c r="BF883" s="227"/>
      <c r="BG883" s="224"/>
      <c r="BH883" s="224"/>
      <c r="BI883" s="224"/>
      <c r="BJ883" s="224"/>
      <c r="BK883" s="224"/>
      <c r="BL883" s="224"/>
      <c r="BM883" s="224"/>
      <c r="BN883" s="224"/>
      <c r="BO883" s="224"/>
      <c r="BP883" s="224"/>
      <c r="BQ883" s="224"/>
      <c r="BR883" s="224"/>
      <c r="BS883" s="228"/>
      <c r="BT883" s="224"/>
      <c r="BU883" s="229"/>
      <c r="BV883" s="223"/>
      <c r="BW883" s="224"/>
      <c r="BX883" s="224"/>
      <c r="BY883" s="224"/>
      <c r="BZ883"/>
      <c r="CA883" s="229"/>
      <c r="CB883"/>
      <c r="CC883"/>
      <c r="CD883"/>
    </row>
    <row r="884" spans="1:82" ht="30" x14ac:dyDescent="0.25">
      <c r="A884" s="279">
        <v>707226</v>
      </c>
      <c r="B884" s="280" t="s">
        <v>2226</v>
      </c>
      <c r="C884" s="280" t="s">
        <v>100</v>
      </c>
      <c r="D884" s="280" t="s">
        <v>1335</v>
      </c>
      <c r="E884" s="280" t="s">
        <v>183</v>
      </c>
      <c r="F884" s="281">
        <v>36540</v>
      </c>
      <c r="G884" s="280" t="s">
        <v>231</v>
      </c>
      <c r="H884" s="280" t="s">
        <v>1290</v>
      </c>
      <c r="I884" s="280" t="s">
        <v>261</v>
      </c>
      <c r="J884" s="280" t="s">
        <v>214</v>
      </c>
      <c r="K884" s="279">
        <v>2019</v>
      </c>
      <c r="L884" s="280" t="s">
        <v>231</v>
      </c>
      <c r="M884" s="280" t="s">
        <v>240</v>
      </c>
      <c r="N884" s="280" t="s">
        <v>240</v>
      </c>
      <c r="O884" s="280" t="str">
        <f>IFERROR(VLOOKUP(A884,'[1]معالجة التسجيل'!A$2:CW$514,101,0),"")</f>
        <v/>
      </c>
      <c r="P884" s="280"/>
      <c r="Q884" s="282">
        <v>0</v>
      </c>
      <c r="R884" s="288"/>
      <c r="S884" s="280" t="s">
        <v>3363</v>
      </c>
      <c r="T884" s="280" t="s">
        <v>2577</v>
      </c>
      <c r="U884" s="280" t="s">
        <v>2811</v>
      </c>
      <c r="V884" s="280" t="s">
        <v>2959</v>
      </c>
      <c r="W884" s="280" t="s">
        <v>240</v>
      </c>
      <c r="X884" s="280" t="s">
        <v>240</v>
      </c>
      <c r="Y884" s="280" t="s">
        <v>240</v>
      </c>
      <c r="Z884" s="280" t="s">
        <v>240</v>
      </c>
      <c r="AA884" s="280" t="s">
        <v>240</v>
      </c>
      <c r="AB884" s="280" t="s">
        <v>240</v>
      </c>
      <c r="AC884" s="280" t="s">
        <v>2044</v>
      </c>
      <c r="AD884" s="280" t="s">
        <v>240</v>
      </c>
      <c r="AE884" s="280" t="str">
        <f>IFERROR(VLOOKUP(A884,ورقة4!A$1:AZ$2000,51,0),"")</f>
        <v>م</v>
      </c>
      <c r="AF884" s="280" t="s">
        <v>2044</v>
      </c>
      <c r="AG884" s="280" t="s">
        <v>261</v>
      </c>
      <c r="AH884" s="280" t="s">
        <v>240</v>
      </c>
      <c r="AI884" s="280" t="s">
        <v>240</v>
      </c>
      <c r="AJ884" s="279">
        <v>707226</v>
      </c>
      <c r="AP884" s="223"/>
      <c r="AQ884" s="224"/>
      <c r="AR884" s="224"/>
      <c r="AS884" s="224"/>
      <c r="AT884" s="224"/>
      <c r="AU884" s="232"/>
      <c r="AV884" s="224"/>
      <c r="AW884" s="224"/>
      <c r="AX884" s="224"/>
      <c r="AY884" s="224"/>
      <c r="AZ884" s="232"/>
      <c r="BA884" s="224"/>
      <c r="BB884" s="224"/>
      <c r="BC884" s="224"/>
      <c r="BD884" s="224"/>
      <c r="BE884" s="224"/>
      <c r="BF884" s="227"/>
      <c r="BG884" s="224"/>
      <c r="BH884" s="224"/>
      <c r="BI884" s="224"/>
      <c r="BJ884" s="224"/>
      <c r="BK884" s="224"/>
      <c r="BL884" s="224"/>
      <c r="BM884" s="224"/>
      <c r="BN884" s="224"/>
      <c r="BO884" s="224"/>
      <c r="BP884" s="224"/>
      <c r="BQ884" s="224"/>
      <c r="BR884" s="224"/>
      <c r="BS884" s="228"/>
      <c r="BT884" s="224"/>
      <c r="BU884" s="229"/>
      <c r="BV884" s="223"/>
      <c r="BW884" s="224"/>
      <c r="BX884" s="224"/>
      <c r="BY884" s="224"/>
      <c r="BZ884"/>
      <c r="CA884" s="229"/>
      <c r="CB884"/>
      <c r="CC884"/>
      <c r="CD884"/>
    </row>
    <row r="885" spans="1:82" ht="30" x14ac:dyDescent="0.25">
      <c r="A885" s="279">
        <v>707227</v>
      </c>
      <c r="B885" s="280" t="s">
        <v>2227</v>
      </c>
      <c r="C885" s="280" t="s">
        <v>119</v>
      </c>
      <c r="D885" s="280" t="s">
        <v>2494</v>
      </c>
      <c r="E885" s="280" t="s">
        <v>184</v>
      </c>
      <c r="F885" s="281">
        <v>37133</v>
      </c>
      <c r="G885" s="280" t="s">
        <v>1354</v>
      </c>
      <c r="H885" s="280" t="s">
        <v>1290</v>
      </c>
      <c r="I885" s="280" t="s">
        <v>261</v>
      </c>
      <c r="J885" s="280" t="s">
        <v>214</v>
      </c>
      <c r="K885" s="279">
        <v>2019</v>
      </c>
      <c r="L885" s="280" t="s">
        <v>215</v>
      </c>
      <c r="M885" s="280" t="s">
        <v>240</v>
      </c>
      <c r="N885" s="280" t="s">
        <v>240</v>
      </c>
      <c r="O885" s="280" t="str">
        <f>IFERROR(VLOOKUP(A885,'[1]معالجة التسجيل'!A$2:CW$514,101,0),"")</f>
        <v/>
      </c>
      <c r="P885" s="280"/>
      <c r="Q885" s="282">
        <v>0</v>
      </c>
      <c r="R885" s="288"/>
      <c r="S885" s="280" t="s">
        <v>3364</v>
      </c>
      <c r="T885" s="280" t="s">
        <v>3365</v>
      </c>
      <c r="U885" s="280" t="s">
        <v>3366</v>
      </c>
      <c r="V885" s="280" t="s">
        <v>2639</v>
      </c>
      <c r="W885" s="280" t="s">
        <v>240</v>
      </c>
      <c r="X885" s="280" t="s">
        <v>240</v>
      </c>
      <c r="Y885" s="280" t="s">
        <v>240</v>
      </c>
      <c r="Z885" s="280" t="s">
        <v>240</v>
      </c>
      <c r="AA885" s="280" t="s">
        <v>240</v>
      </c>
      <c r="AB885" s="280" t="s">
        <v>240</v>
      </c>
      <c r="AC885" s="280" t="s">
        <v>2044</v>
      </c>
      <c r="AD885" s="280" t="s">
        <v>240</v>
      </c>
      <c r="AE885" s="280" t="str">
        <f>IFERROR(VLOOKUP(A885,ورقة4!A$1:AZ$2000,51,0),"")</f>
        <v>م</v>
      </c>
      <c r="AF885" s="280" t="s">
        <v>2044</v>
      </c>
      <c r="AG885" s="280" t="s">
        <v>261</v>
      </c>
      <c r="AH885" s="280" t="s">
        <v>240</v>
      </c>
      <c r="AI885" s="280" t="s">
        <v>240</v>
      </c>
      <c r="AJ885" s="279">
        <v>707227</v>
      </c>
      <c r="AP885" s="223"/>
      <c r="AQ885" s="224"/>
      <c r="AR885" s="224"/>
      <c r="AS885" s="224"/>
      <c r="AT885" s="224"/>
      <c r="AU885" s="225"/>
      <c r="AV885" s="224"/>
      <c r="AW885" s="224"/>
      <c r="AX885" s="224"/>
      <c r="AY885" s="224"/>
      <c r="AZ885" s="226"/>
      <c r="BA885" s="224"/>
      <c r="BB885" s="219"/>
      <c r="BC885" s="219"/>
      <c r="BD885" s="224"/>
      <c r="BE885" s="224"/>
      <c r="BF885" s="227"/>
      <c r="BG885" s="223"/>
      <c r="BH885" s="224"/>
      <c r="BI885" s="224"/>
      <c r="BJ885" s="224"/>
      <c r="BK885" s="224"/>
      <c r="BL885" s="223"/>
      <c r="BM885" s="224"/>
      <c r="BN885" s="223"/>
      <c r="BO885" s="223"/>
      <c r="BP885" s="223"/>
      <c r="BQ885" s="223"/>
      <c r="BR885" s="223"/>
      <c r="BS885" s="224"/>
      <c r="BT885" s="219"/>
      <c r="BU885" s="229"/>
      <c r="BV885" s="219"/>
      <c r="BW885" s="219"/>
      <c r="BX885" s="224"/>
      <c r="BY885" s="224"/>
      <c r="BZ885" s="230"/>
      <c r="CA885" s="229"/>
      <c r="CB885" s="230"/>
      <c r="CC885" s="230"/>
      <c r="CD885" s="230"/>
    </row>
    <row r="886" spans="1:82" ht="30" x14ac:dyDescent="0.25">
      <c r="A886" s="279">
        <v>707228</v>
      </c>
      <c r="B886" s="280" t="s">
        <v>2228</v>
      </c>
      <c r="C886" s="280" t="s">
        <v>156</v>
      </c>
      <c r="D886" s="280" t="s">
        <v>1616</v>
      </c>
      <c r="E886" s="280" t="s">
        <v>184</v>
      </c>
      <c r="F886" s="281">
        <v>31177</v>
      </c>
      <c r="G886" s="280" t="s">
        <v>213</v>
      </c>
      <c r="H886" s="280" t="s">
        <v>1290</v>
      </c>
      <c r="I886" s="280" t="s">
        <v>467</v>
      </c>
      <c r="J886" s="280" t="s">
        <v>214</v>
      </c>
      <c r="K886" s="279">
        <v>2004</v>
      </c>
      <c r="L886" s="280" t="s">
        <v>213</v>
      </c>
      <c r="M886" s="280" t="s">
        <v>240</v>
      </c>
      <c r="N886" s="280" t="s">
        <v>240</v>
      </c>
      <c r="O886" s="280"/>
      <c r="P886" s="280"/>
      <c r="Q886" s="282">
        <v>0</v>
      </c>
      <c r="R886" s="290">
        <v>0</v>
      </c>
      <c r="S886" s="280" t="s">
        <v>4281</v>
      </c>
      <c r="T886" s="280" t="s">
        <v>4282</v>
      </c>
      <c r="U886" s="280" t="s">
        <v>4128</v>
      </c>
      <c r="V886" s="280" t="s">
        <v>2672</v>
      </c>
      <c r="W886" s="280" t="s">
        <v>240</v>
      </c>
      <c r="X886" s="280" t="s">
        <v>240</v>
      </c>
      <c r="Y886" s="280" t="s">
        <v>240</v>
      </c>
      <c r="Z886" s="280" t="s">
        <v>240</v>
      </c>
      <c r="AA886" s="280" t="s">
        <v>240</v>
      </c>
      <c r="AB886" s="280" t="s">
        <v>240</v>
      </c>
      <c r="AC886" s="280" t="s">
        <v>240</v>
      </c>
      <c r="AD886" s="280" t="s">
        <v>240</v>
      </c>
      <c r="AE886" s="280"/>
      <c r="AF886" s="280" t="s">
        <v>240</v>
      </c>
      <c r="AG886" s="280" t="s">
        <v>262</v>
      </c>
      <c r="AH886" s="280" t="s">
        <v>240</v>
      </c>
      <c r="AI886" s="280" t="s">
        <v>240</v>
      </c>
      <c r="AJ886" s="279">
        <v>707228</v>
      </c>
      <c r="AP886" s="223"/>
      <c r="AQ886" s="224"/>
      <c r="AR886" s="224"/>
      <c r="AS886" s="224"/>
      <c r="AT886" s="224"/>
      <c r="AU886" s="227"/>
      <c r="AV886" s="224"/>
      <c r="AW886" s="224"/>
      <c r="AX886" s="224"/>
      <c r="AY886" s="224"/>
      <c r="AZ886" s="227"/>
      <c r="BA886" s="224"/>
      <c r="BB886" s="224"/>
      <c r="BC886" s="224"/>
      <c r="BD886" s="224"/>
      <c r="BE886" s="224"/>
      <c r="BF886" s="227"/>
      <c r="BG886" s="224"/>
      <c r="BH886" s="224"/>
      <c r="BI886" s="224"/>
      <c r="BJ886" s="224"/>
      <c r="BK886" s="224"/>
      <c r="BL886" s="224"/>
      <c r="BM886" s="224"/>
      <c r="BN886" s="224"/>
      <c r="BO886" s="224"/>
      <c r="BP886" s="224"/>
      <c r="BQ886" s="224"/>
      <c r="BR886" s="224"/>
      <c r="BS886" s="228"/>
      <c r="BT886" s="224"/>
      <c r="BU886" s="229"/>
      <c r="BV886" s="223"/>
      <c r="BW886" s="224"/>
      <c r="BX886" s="224"/>
      <c r="BY886" s="224"/>
      <c r="BZ886"/>
      <c r="CA886" s="229"/>
      <c r="CB886"/>
      <c r="CC886"/>
      <c r="CD886"/>
    </row>
    <row r="887" spans="1:82" ht="30" x14ac:dyDescent="0.25">
      <c r="A887" s="279">
        <v>707229</v>
      </c>
      <c r="B887" s="280" t="s">
        <v>2229</v>
      </c>
      <c r="C887" s="280" t="s">
        <v>368</v>
      </c>
      <c r="D887" s="280" t="s">
        <v>1494</v>
      </c>
      <c r="E887" s="280" t="s">
        <v>184</v>
      </c>
      <c r="F887" s="289">
        <v>32030</v>
      </c>
      <c r="G887" s="280" t="s">
        <v>2419</v>
      </c>
      <c r="H887" s="280" t="s">
        <v>1290</v>
      </c>
      <c r="I887" s="280" t="s">
        <v>261</v>
      </c>
      <c r="J887" s="280" t="s">
        <v>216</v>
      </c>
      <c r="K887" s="290">
        <v>2005</v>
      </c>
      <c r="L887" s="280" t="s">
        <v>225</v>
      </c>
      <c r="M887" s="280" t="s">
        <v>240</v>
      </c>
      <c r="N887" s="280" t="s">
        <v>240</v>
      </c>
      <c r="O887" s="280" t="str">
        <f>IFERROR(VLOOKUP(A887,'[1]معالجة التسجيل'!A$2:CW$514,101,0),"")</f>
        <v/>
      </c>
      <c r="P887" s="280"/>
      <c r="Q887" s="282">
        <v>0</v>
      </c>
      <c r="R887" s="282"/>
      <c r="S887" s="280" t="s">
        <v>2823</v>
      </c>
      <c r="T887" s="280" t="s">
        <v>2824</v>
      </c>
      <c r="U887" s="280" t="s">
        <v>2825</v>
      </c>
      <c r="V887" s="280" t="s">
        <v>2721</v>
      </c>
      <c r="W887" s="280" t="s">
        <v>240</v>
      </c>
      <c r="X887" s="280" t="s">
        <v>240</v>
      </c>
      <c r="Y887" s="280" t="s">
        <v>240</v>
      </c>
      <c r="Z887" s="280" t="s">
        <v>240</v>
      </c>
      <c r="AA887" s="280" t="s">
        <v>240</v>
      </c>
      <c r="AB887" s="280" t="s">
        <v>240</v>
      </c>
      <c r="AC887" s="280" t="s">
        <v>2044</v>
      </c>
      <c r="AD887" s="280" t="s">
        <v>240</v>
      </c>
      <c r="AE887" s="280" t="str">
        <f>IFERROR(VLOOKUP(A887,ورقة4!A$1:AZ$2000,51,0),"")</f>
        <v>م</v>
      </c>
      <c r="AF887" s="280" t="s">
        <v>2044</v>
      </c>
      <c r="AG887" s="280" t="s">
        <v>261</v>
      </c>
      <c r="AH887" s="280" t="s">
        <v>240</v>
      </c>
      <c r="AI887" s="280" t="s">
        <v>240</v>
      </c>
      <c r="AJ887" s="279">
        <v>707229</v>
      </c>
      <c r="AP887" s="234"/>
      <c r="AQ887" s="235"/>
      <c r="AR887" s="235"/>
      <c r="AS887" s="235"/>
      <c r="AT887" s="235"/>
      <c r="AU887" s="236"/>
      <c r="AV887" s="235"/>
      <c r="AW887" s="235"/>
      <c r="AX887" s="235"/>
      <c r="AY887" s="235"/>
      <c r="AZ887" s="236"/>
      <c r="BA887" s="235"/>
      <c r="BB887" s="235"/>
      <c r="BC887" s="235"/>
      <c r="BD887" s="224"/>
      <c r="BE887" s="235"/>
      <c r="BF887" s="227"/>
      <c r="BG887" s="235"/>
      <c r="BH887" s="235"/>
      <c r="BI887" s="235"/>
      <c r="BJ887" s="235"/>
      <c r="BK887" s="235"/>
      <c r="BL887" s="235"/>
      <c r="BM887" s="235"/>
      <c r="BN887" s="235"/>
      <c r="BO887" s="235"/>
      <c r="BP887" s="235"/>
      <c r="BQ887" s="235"/>
      <c r="BR887" s="235"/>
      <c r="BS887" s="237"/>
      <c r="BT887" s="235"/>
      <c r="BU887" s="235"/>
      <c r="BV887" s="234"/>
      <c r="BW887" s="235"/>
      <c r="BX887" s="235"/>
      <c r="BY887" s="235"/>
      <c r="BZ887" s="238"/>
      <c r="CA887" s="235"/>
      <c r="CB887" s="238"/>
      <c r="CC887" s="238"/>
      <c r="CD887" s="238"/>
    </row>
    <row r="888" spans="1:82" ht="30" x14ac:dyDescent="0.25">
      <c r="A888" s="279">
        <v>707230</v>
      </c>
      <c r="B888" s="280" t="s">
        <v>2230</v>
      </c>
      <c r="C888" s="280" t="s">
        <v>65</v>
      </c>
      <c r="D888" s="280" t="s">
        <v>1316</v>
      </c>
      <c r="E888" s="280" t="s">
        <v>184</v>
      </c>
      <c r="F888" s="281">
        <v>30328</v>
      </c>
      <c r="G888" s="280" t="s">
        <v>2420</v>
      </c>
      <c r="H888" s="280" t="s">
        <v>1290</v>
      </c>
      <c r="I888" s="280" t="s">
        <v>261</v>
      </c>
      <c r="J888" s="280" t="s">
        <v>216</v>
      </c>
      <c r="K888" s="279">
        <v>2003</v>
      </c>
      <c r="L888" s="280" t="s">
        <v>231</v>
      </c>
      <c r="M888" s="280" t="s">
        <v>240</v>
      </c>
      <c r="N888" s="280" t="s">
        <v>240</v>
      </c>
      <c r="O888" s="280"/>
      <c r="P888" s="280"/>
      <c r="Q888" s="282">
        <v>0</v>
      </c>
      <c r="R888" s="282"/>
      <c r="S888" s="280" t="s">
        <v>2775</v>
      </c>
      <c r="T888" s="280" t="s">
        <v>2576</v>
      </c>
      <c r="U888" s="280" t="s">
        <v>2776</v>
      </c>
      <c r="V888" s="280" t="s">
        <v>2777</v>
      </c>
      <c r="W888" s="280" t="s">
        <v>240</v>
      </c>
      <c r="X888" s="280" t="s">
        <v>240</v>
      </c>
      <c r="Y888" s="280" t="s">
        <v>240</v>
      </c>
      <c r="Z888" s="280" t="s">
        <v>240</v>
      </c>
      <c r="AA888" s="280" t="s">
        <v>240</v>
      </c>
      <c r="AB888" s="280" t="s">
        <v>240</v>
      </c>
      <c r="AC888" s="280" t="s">
        <v>2044</v>
      </c>
      <c r="AD888" s="280" t="s">
        <v>240</v>
      </c>
      <c r="AE888" s="280"/>
      <c r="AF888" s="280" t="s">
        <v>2044</v>
      </c>
      <c r="AG888" s="280" t="s">
        <v>261</v>
      </c>
      <c r="AH888" s="280" t="s">
        <v>240</v>
      </c>
      <c r="AI888" s="280" t="s">
        <v>240</v>
      </c>
      <c r="AJ888" s="279">
        <v>707230</v>
      </c>
      <c r="AP888" s="223"/>
      <c r="AQ888" s="224"/>
      <c r="AR888" s="224"/>
      <c r="AS888" s="224"/>
      <c r="AT888" s="224"/>
      <c r="AU888" s="232"/>
      <c r="AV888" s="224"/>
      <c r="AW888" s="224"/>
      <c r="AX888" s="224"/>
      <c r="AY888" s="224"/>
      <c r="AZ888" s="232"/>
      <c r="BA888" s="224"/>
      <c r="BB888" s="230"/>
      <c r="BC888" s="230"/>
      <c r="BD888" s="224"/>
      <c r="BE888" s="224"/>
      <c r="BF888" s="227"/>
      <c r="BG888" s="224"/>
      <c r="BH888" s="224"/>
      <c r="BI888" s="224"/>
      <c r="BJ888" s="224"/>
      <c r="BK888" s="224"/>
      <c r="BL888" s="224"/>
      <c r="BM888" s="224"/>
      <c r="BN888" s="224"/>
      <c r="BO888" s="224"/>
      <c r="BP888" s="224"/>
      <c r="BQ888" s="224"/>
      <c r="BR888" s="224"/>
      <c r="BS888" s="228"/>
      <c r="BT888" s="230"/>
      <c r="BU888" s="224"/>
      <c r="BV888" s="226"/>
      <c r="BW888" s="230"/>
      <c r="BX888" s="224"/>
      <c r="BY888" s="224"/>
      <c r="BZ888" s="219"/>
      <c r="CA888" s="224"/>
      <c r="CB888" s="219"/>
      <c r="CC888" s="219"/>
      <c r="CD888" s="219"/>
    </row>
    <row r="889" spans="1:82" ht="30" x14ac:dyDescent="0.25">
      <c r="A889" s="279">
        <v>707231</v>
      </c>
      <c r="B889" s="280" t="s">
        <v>2231</v>
      </c>
      <c r="C889" s="280" t="s">
        <v>65</v>
      </c>
      <c r="D889" s="280" t="s">
        <v>2505</v>
      </c>
      <c r="E889" s="280" t="s">
        <v>183</v>
      </c>
      <c r="F889" s="289">
        <v>34036</v>
      </c>
      <c r="G889" s="280" t="s">
        <v>213</v>
      </c>
      <c r="H889" s="280" t="s">
        <v>2390</v>
      </c>
      <c r="I889" s="280" t="s">
        <v>261</v>
      </c>
      <c r="J889" s="280" t="s">
        <v>214</v>
      </c>
      <c r="K889" s="290">
        <v>2012</v>
      </c>
      <c r="L889" s="280" t="s">
        <v>213</v>
      </c>
      <c r="M889" s="280" t="s">
        <v>240</v>
      </c>
      <c r="N889" s="280" t="s">
        <v>240</v>
      </c>
      <c r="O889" s="280" t="str">
        <f>IFERROR(VLOOKUP(A889,'[1]معالجة التسجيل'!A$2:CW$514,101,0),"")</f>
        <v/>
      </c>
      <c r="P889" s="280"/>
      <c r="Q889" s="282">
        <v>0</v>
      </c>
      <c r="R889" s="282"/>
      <c r="S889" s="280" t="s">
        <v>240</v>
      </c>
      <c r="T889" s="280" t="s">
        <v>240</v>
      </c>
      <c r="U889" s="280" t="s">
        <v>240</v>
      </c>
      <c r="V889" s="280" t="s">
        <v>240</v>
      </c>
      <c r="W889" s="280" t="s">
        <v>240</v>
      </c>
      <c r="X889" s="280" t="s">
        <v>240</v>
      </c>
      <c r="Y889" s="280" t="s">
        <v>240</v>
      </c>
      <c r="Z889" s="280" t="s">
        <v>240</v>
      </c>
      <c r="AA889" s="280" t="s">
        <v>240</v>
      </c>
      <c r="AB889" s="280" t="s">
        <v>240</v>
      </c>
      <c r="AC889" s="280" t="s">
        <v>240</v>
      </c>
      <c r="AD889" s="280" t="s">
        <v>240</v>
      </c>
      <c r="AE889" s="280" t="str">
        <f>IFERROR(VLOOKUP(A889,ورقة4!A$1:AZ$2000,51,0),"")</f>
        <v>م</v>
      </c>
      <c r="AF889" s="280" t="s">
        <v>2044</v>
      </c>
      <c r="AG889" s="280" t="s">
        <v>261</v>
      </c>
      <c r="AH889" s="280" t="s">
        <v>240</v>
      </c>
      <c r="AI889" s="280" t="s">
        <v>240</v>
      </c>
      <c r="AJ889" s="279">
        <v>707231</v>
      </c>
      <c r="AP889" s="223"/>
      <c r="AQ889" s="224"/>
      <c r="AR889" s="224"/>
      <c r="AS889" s="224"/>
      <c r="AT889" s="224"/>
      <c r="AU889" s="231"/>
      <c r="AV889" s="224"/>
      <c r="AW889" s="224"/>
      <c r="AX889" s="224"/>
      <c r="AY889" s="224"/>
      <c r="AZ889" s="223"/>
      <c r="BA889" s="224"/>
      <c r="BB889" s="230"/>
      <c r="BC889" s="230"/>
      <c r="BD889" s="224"/>
      <c r="BE889" s="224"/>
      <c r="BF889" s="227"/>
      <c r="BG889" s="224"/>
      <c r="BH889" s="224"/>
      <c r="BI889" s="224"/>
      <c r="BJ889" s="224"/>
      <c r="BK889" s="224"/>
      <c r="BL889" s="224"/>
      <c r="BM889" s="224"/>
      <c r="BN889" s="224"/>
      <c r="BO889" s="224"/>
      <c r="BP889" s="224"/>
      <c r="BQ889" s="224"/>
      <c r="BR889" s="224"/>
      <c r="BS889" s="228"/>
      <c r="BT889" s="230"/>
      <c r="BU889" s="224"/>
      <c r="BV889" s="226"/>
      <c r="BW889" s="230"/>
      <c r="BX889" s="224"/>
      <c r="BY889" s="224"/>
      <c r="BZ889" s="219"/>
      <c r="CA889" s="224"/>
      <c r="CB889" s="219"/>
      <c r="CC889" s="219"/>
      <c r="CD889" s="219"/>
    </row>
    <row r="890" spans="1:82" ht="15" x14ac:dyDescent="0.25">
      <c r="A890" s="279">
        <v>707232</v>
      </c>
      <c r="B890" s="280" t="s">
        <v>2232</v>
      </c>
      <c r="C890" s="280" t="s">
        <v>75</v>
      </c>
      <c r="D890" s="280" t="s">
        <v>240</v>
      </c>
      <c r="E890" s="280" t="s">
        <v>240</v>
      </c>
      <c r="F890" s="282"/>
      <c r="G890" s="280" t="s">
        <v>240</v>
      </c>
      <c r="H890" s="280" t="s">
        <v>240</v>
      </c>
      <c r="I890" s="280" t="s">
        <v>261</v>
      </c>
      <c r="J890" s="280" t="s">
        <v>240</v>
      </c>
      <c r="K890" s="282"/>
      <c r="L890" s="280" t="s">
        <v>240</v>
      </c>
      <c r="M890" s="280" t="s">
        <v>240</v>
      </c>
      <c r="N890" s="280" t="s">
        <v>240</v>
      </c>
      <c r="O890" s="280" t="str">
        <f>IFERROR(VLOOKUP(A890,'[1]معالجة التسجيل'!A$2:CW$514,101,0),"")</f>
        <v/>
      </c>
      <c r="P890" s="280"/>
      <c r="Q890" s="282">
        <v>0</v>
      </c>
      <c r="R890" s="282"/>
      <c r="S890" s="280" t="s">
        <v>240</v>
      </c>
      <c r="T890" s="280" t="s">
        <v>240</v>
      </c>
      <c r="U890" s="280" t="s">
        <v>240</v>
      </c>
      <c r="V890" s="280" t="s">
        <v>240</v>
      </c>
      <c r="W890" s="280" t="s">
        <v>240</v>
      </c>
      <c r="X890" s="280" t="s">
        <v>240</v>
      </c>
      <c r="Y890" s="280" t="s">
        <v>240</v>
      </c>
      <c r="Z890" s="280" t="s">
        <v>240</v>
      </c>
      <c r="AA890" s="280" t="s">
        <v>240</v>
      </c>
      <c r="AB890" s="280" t="s">
        <v>240</v>
      </c>
      <c r="AC890" s="280" t="s">
        <v>2044</v>
      </c>
      <c r="AD890" s="280" t="s">
        <v>240</v>
      </c>
      <c r="AE890" s="280" t="str">
        <f>IFERROR(VLOOKUP(A890,ورقة4!A$1:AZ$2000,51,0),"")</f>
        <v>م</v>
      </c>
      <c r="AF890" s="280" t="s">
        <v>2044</v>
      </c>
      <c r="AG890" s="280" t="s">
        <v>261</v>
      </c>
      <c r="AH890" s="280" t="s">
        <v>240</v>
      </c>
      <c r="AI890" s="280" t="s">
        <v>240</v>
      </c>
      <c r="AJ890" s="279">
        <v>707232</v>
      </c>
      <c r="AP890" s="223"/>
      <c r="AQ890" s="224"/>
      <c r="AR890" s="224"/>
      <c r="AS890" s="224"/>
      <c r="AT890" s="224"/>
      <c r="AU890" s="232"/>
      <c r="AV890" s="224"/>
      <c r="AW890" s="224"/>
      <c r="AX890" s="224"/>
      <c r="AY890" s="224"/>
      <c r="AZ890" s="232"/>
      <c r="BA890" s="224"/>
      <c r="BB890" s="230"/>
      <c r="BC890" s="230"/>
      <c r="BD890" s="224"/>
      <c r="BE890" s="224"/>
      <c r="BF890" s="227"/>
      <c r="BG890" s="224"/>
      <c r="BH890" s="224"/>
      <c r="BI890" s="224"/>
      <c r="BJ890" s="224"/>
      <c r="BK890" s="224"/>
      <c r="BL890" s="224"/>
      <c r="BM890" s="224"/>
      <c r="BN890" s="224"/>
      <c r="BO890" s="224"/>
      <c r="BP890" s="224"/>
      <c r="BQ890" s="224"/>
      <c r="BR890" s="224"/>
      <c r="BS890" s="228"/>
      <c r="BT890" s="230"/>
      <c r="BU890" s="224"/>
      <c r="BV890" s="226"/>
      <c r="BW890" s="230"/>
      <c r="BX890" s="224"/>
      <c r="BY890" s="224"/>
      <c r="BZ890" s="219"/>
      <c r="CA890" s="224"/>
      <c r="CB890" s="219"/>
      <c r="CC890" s="219"/>
      <c r="CD890" s="219"/>
    </row>
    <row r="891" spans="1:82" ht="30" x14ac:dyDescent="0.25">
      <c r="A891" s="279">
        <v>707233</v>
      </c>
      <c r="B891" s="280" t="s">
        <v>2233</v>
      </c>
      <c r="C891" s="280" t="s">
        <v>65</v>
      </c>
      <c r="D891" s="280" t="s">
        <v>2470</v>
      </c>
      <c r="E891" s="280" t="s">
        <v>183</v>
      </c>
      <c r="F891" s="281">
        <v>32169</v>
      </c>
      <c r="G891" s="280" t="s">
        <v>2421</v>
      </c>
      <c r="H891" s="280" t="s">
        <v>1290</v>
      </c>
      <c r="I891" s="280" t="s">
        <v>261</v>
      </c>
      <c r="J891" s="280" t="s">
        <v>216</v>
      </c>
      <c r="K891" s="279">
        <v>2013</v>
      </c>
      <c r="L891" s="280" t="s">
        <v>228</v>
      </c>
      <c r="M891" s="280" t="s">
        <v>240</v>
      </c>
      <c r="N891" s="280" t="s">
        <v>240</v>
      </c>
      <c r="O891" s="280" t="str">
        <f>IFERROR(VLOOKUP(A891,'[1]معالجة التسجيل'!A$2:CW$514,101,0),"")</f>
        <v>إيقاف</v>
      </c>
      <c r="P891" s="280"/>
      <c r="Q891" s="282">
        <f>IFERROR(VLOOKUP(A891,'[1]معالجة التسجيل'!A$2:EW$514,150,0),"")</f>
        <v>20000</v>
      </c>
      <c r="R891" s="290">
        <v>0</v>
      </c>
      <c r="S891" s="280" t="s">
        <v>3037</v>
      </c>
      <c r="T891" s="280" t="s">
        <v>2576</v>
      </c>
      <c r="U891" s="280" t="s">
        <v>3038</v>
      </c>
      <c r="V891" s="280" t="s">
        <v>3039</v>
      </c>
      <c r="W891" s="280" t="s">
        <v>240</v>
      </c>
      <c r="X891" s="280" t="s">
        <v>240</v>
      </c>
      <c r="Y891" s="280" t="s">
        <v>240</v>
      </c>
      <c r="Z891" s="280" t="s">
        <v>240</v>
      </c>
      <c r="AA891" s="280" t="s">
        <v>240</v>
      </c>
      <c r="AB891" s="280" t="s">
        <v>240</v>
      </c>
      <c r="AC891" s="280" t="s">
        <v>240</v>
      </c>
      <c r="AD891" s="280" t="s">
        <v>240</v>
      </c>
      <c r="AE891" s="280"/>
      <c r="AF891" s="280" t="s">
        <v>240</v>
      </c>
      <c r="AG891" s="280" t="s">
        <v>261</v>
      </c>
      <c r="AH891" s="280" t="s">
        <v>240</v>
      </c>
      <c r="AI891" s="280" t="s">
        <v>5191</v>
      </c>
      <c r="AJ891" s="279">
        <v>707233</v>
      </c>
      <c r="AP891" s="223"/>
      <c r="AQ891" s="224"/>
      <c r="AR891" s="224"/>
      <c r="AS891" s="224"/>
      <c r="AT891" s="224"/>
      <c r="AU891" s="231"/>
      <c r="AV891" s="224"/>
      <c r="AW891" s="224"/>
      <c r="AX891" s="224"/>
      <c r="AY891" s="224"/>
      <c r="AZ891" s="223"/>
      <c r="BA891" s="224"/>
      <c r="BB891"/>
      <c r="BC891"/>
      <c r="BD891" s="224"/>
      <c r="BE891" s="224"/>
      <c r="BF891" s="227"/>
      <c r="BG891" s="223"/>
      <c r="BH891" s="224"/>
      <c r="BI891" s="224"/>
      <c r="BJ891" s="224"/>
      <c r="BK891" s="224"/>
      <c r="BL891" s="223"/>
      <c r="BM891" s="224"/>
      <c r="BN891" s="223"/>
      <c r="BO891" s="223"/>
      <c r="BP891" s="223"/>
      <c r="BQ891" s="223"/>
      <c r="BR891" s="223"/>
      <c r="BS891" s="224"/>
      <c r="BT891"/>
      <c r="BU891" s="224"/>
      <c r="BV891"/>
      <c r="BW891"/>
      <c r="BX891" s="224"/>
      <c r="BY891" s="224"/>
      <c r="BZ891" s="224"/>
      <c r="CA891" s="224"/>
      <c r="CB891" s="224"/>
      <c r="CC891" s="224"/>
      <c r="CD891" s="224"/>
    </row>
    <row r="892" spans="1:82" ht="30" x14ac:dyDescent="0.25">
      <c r="A892" s="279">
        <v>707234</v>
      </c>
      <c r="B892" s="280" t="s">
        <v>2234</v>
      </c>
      <c r="C892" s="280" t="s">
        <v>79</v>
      </c>
      <c r="D892" s="280" t="s">
        <v>1292</v>
      </c>
      <c r="E892" s="280" t="s">
        <v>183</v>
      </c>
      <c r="F892" s="289">
        <v>33122</v>
      </c>
      <c r="G892" s="280" t="s">
        <v>2422</v>
      </c>
      <c r="H892" s="280" t="s">
        <v>1290</v>
      </c>
      <c r="I892" s="280" t="s">
        <v>262</v>
      </c>
      <c r="J892" s="280" t="s">
        <v>216</v>
      </c>
      <c r="K892" s="290">
        <v>2008</v>
      </c>
      <c r="L892" s="280" t="s">
        <v>229</v>
      </c>
      <c r="M892" s="280" t="s">
        <v>240</v>
      </c>
      <c r="N892" s="280" t="s">
        <v>240</v>
      </c>
      <c r="O892" s="280"/>
      <c r="P892" s="280"/>
      <c r="Q892" s="282">
        <v>0</v>
      </c>
      <c r="R892" s="282"/>
      <c r="S892" s="280" t="s">
        <v>2918</v>
      </c>
      <c r="T892" s="280" t="s">
        <v>2919</v>
      </c>
      <c r="U892" s="280" t="s">
        <v>2920</v>
      </c>
      <c r="V892" s="280" t="s">
        <v>2557</v>
      </c>
      <c r="W892" s="280" t="s">
        <v>240</v>
      </c>
      <c r="X892" s="280" t="s">
        <v>240</v>
      </c>
      <c r="Y892" s="280" t="s">
        <v>240</v>
      </c>
      <c r="Z892" s="280" t="s">
        <v>240</v>
      </c>
      <c r="AA892" s="280" t="s">
        <v>240</v>
      </c>
      <c r="AB892" s="280" t="s">
        <v>240</v>
      </c>
      <c r="AC892" s="280" t="s">
        <v>240</v>
      </c>
      <c r="AD892" s="280" t="s">
        <v>240</v>
      </c>
      <c r="AE892" s="280"/>
      <c r="AF892" s="280" t="s">
        <v>240</v>
      </c>
      <c r="AG892" s="280" t="s">
        <v>468</v>
      </c>
      <c r="AH892" s="280" t="s">
        <v>240</v>
      </c>
      <c r="AI892" s="280" t="s">
        <v>5194</v>
      </c>
      <c r="AJ892" s="279">
        <v>707234</v>
      </c>
      <c r="AP892" s="223"/>
      <c r="AQ892" s="224"/>
      <c r="AR892" s="224"/>
      <c r="AS892" s="224"/>
      <c r="AT892" s="224"/>
      <c r="AU892" s="232"/>
      <c r="AV892" s="224"/>
      <c r="AW892" s="224"/>
      <c r="AX892" s="224"/>
      <c r="AY892" s="224"/>
      <c r="AZ892" s="232"/>
      <c r="BA892" s="224"/>
      <c r="BB892" s="230"/>
      <c r="BC892" s="230"/>
      <c r="BD892" s="224"/>
      <c r="BE892" s="224"/>
      <c r="BF892" s="227"/>
      <c r="BG892" s="224"/>
      <c r="BH892" s="224"/>
      <c r="BI892" s="224"/>
      <c r="BJ892" s="224"/>
      <c r="BK892" s="224"/>
      <c r="BL892" s="224"/>
      <c r="BM892" s="224"/>
      <c r="BN892" s="224"/>
      <c r="BO892" s="224"/>
      <c r="BP892" s="224"/>
      <c r="BQ892" s="224"/>
      <c r="BR892" s="224"/>
      <c r="BS892" s="228"/>
      <c r="BT892" s="230"/>
      <c r="BU892" s="224"/>
      <c r="BV892" s="226"/>
      <c r="BW892" s="230"/>
      <c r="BX892" s="224"/>
      <c r="BY892" s="224"/>
      <c r="BZ892" s="219"/>
      <c r="CA892" s="224"/>
      <c r="CB892" s="219"/>
      <c r="CC892" s="219"/>
      <c r="CD892" s="219"/>
    </row>
    <row r="893" spans="1:82" ht="15" x14ac:dyDescent="0.25">
      <c r="A893" s="279">
        <v>707235</v>
      </c>
      <c r="B893" s="280" t="s">
        <v>2235</v>
      </c>
      <c r="C893" s="280" t="s">
        <v>312</v>
      </c>
      <c r="D893" s="280" t="s">
        <v>240</v>
      </c>
      <c r="E893" s="280" t="s">
        <v>240</v>
      </c>
      <c r="F893" s="288"/>
      <c r="G893" s="280" t="s">
        <v>240</v>
      </c>
      <c r="H893" s="280" t="s">
        <v>240</v>
      </c>
      <c r="I893" s="280" t="s">
        <v>261</v>
      </c>
      <c r="J893" s="280" t="s">
        <v>240</v>
      </c>
      <c r="K893" s="288"/>
      <c r="L893" s="280" t="s">
        <v>240</v>
      </c>
      <c r="M893" s="280" t="s">
        <v>240</v>
      </c>
      <c r="N893" s="280" t="s">
        <v>240</v>
      </c>
      <c r="O893" s="280" t="str">
        <f>IFERROR(VLOOKUP(A893,'[1]معالجة التسجيل'!A$2:CW$514,101,0),"")</f>
        <v/>
      </c>
      <c r="P893" s="280"/>
      <c r="Q893" s="282">
        <v>0</v>
      </c>
      <c r="R893" s="288"/>
      <c r="S893" s="280" t="s">
        <v>240</v>
      </c>
      <c r="T893" s="280" t="s">
        <v>240</v>
      </c>
      <c r="U893" s="280" t="s">
        <v>240</v>
      </c>
      <c r="V893" s="280" t="s">
        <v>240</v>
      </c>
      <c r="W893" s="280" t="s">
        <v>240</v>
      </c>
      <c r="X893" s="280" t="s">
        <v>240</v>
      </c>
      <c r="Y893" s="280" t="s">
        <v>240</v>
      </c>
      <c r="Z893" s="280" t="s">
        <v>240</v>
      </c>
      <c r="AA893" s="280" t="s">
        <v>240</v>
      </c>
      <c r="AB893" s="280" t="s">
        <v>240</v>
      </c>
      <c r="AC893" s="280" t="s">
        <v>240</v>
      </c>
      <c r="AD893" s="280" t="s">
        <v>240</v>
      </c>
      <c r="AE893" s="280" t="str">
        <f>IFERROR(VLOOKUP(A893,ورقة4!A$1:AZ$2000,51,0),"")</f>
        <v>م</v>
      </c>
      <c r="AF893" s="280" t="s">
        <v>240</v>
      </c>
      <c r="AG893" s="280" t="s">
        <v>261</v>
      </c>
      <c r="AH893" s="280" t="s">
        <v>240</v>
      </c>
      <c r="AI893" s="280" t="s">
        <v>240</v>
      </c>
      <c r="AJ893" s="279">
        <v>707235</v>
      </c>
      <c r="AP893" s="223"/>
      <c r="AQ893" s="224"/>
      <c r="AR893" s="224"/>
      <c r="AS893" s="224"/>
      <c r="AT893" s="224"/>
      <c r="AU893" s="232"/>
      <c r="AV893" s="224"/>
      <c r="AW893" s="224"/>
      <c r="AX893" s="224"/>
      <c r="AY893" s="224"/>
      <c r="AZ893" s="232"/>
      <c r="BA893" s="224"/>
      <c r="BB893" s="230"/>
      <c r="BC893" s="230"/>
      <c r="BD893" s="224"/>
      <c r="BE893" s="224"/>
      <c r="BF893" s="227"/>
      <c r="BG893" s="224"/>
      <c r="BH893" s="224"/>
      <c r="BI893" s="224"/>
      <c r="BJ893" s="224"/>
      <c r="BK893" s="224"/>
      <c r="BL893" s="224"/>
      <c r="BM893" s="224"/>
      <c r="BN893" s="224"/>
      <c r="BO893" s="224"/>
      <c r="BP893" s="224"/>
      <c r="BQ893" s="224"/>
      <c r="BR893" s="224"/>
      <c r="BS893" s="228"/>
      <c r="BT893" s="230"/>
      <c r="BU893" s="224"/>
      <c r="BV893" s="226"/>
      <c r="BW893" s="230"/>
      <c r="BX893" s="224"/>
      <c r="BY893" s="224"/>
      <c r="BZ893" s="219"/>
      <c r="CA893" s="224"/>
      <c r="CB893" s="219"/>
      <c r="CC893" s="219"/>
      <c r="CD893" s="219"/>
    </row>
    <row r="894" spans="1:82" ht="30" x14ac:dyDescent="0.25">
      <c r="A894" s="279">
        <v>707236</v>
      </c>
      <c r="B894" s="280" t="s">
        <v>2236</v>
      </c>
      <c r="C894" s="280" t="s">
        <v>100</v>
      </c>
      <c r="D894" s="280" t="s">
        <v>2469</v>
      </c>
      <c r="E894" s="280" t="s">
        <v>183</v>
      </c>
      <c r="F894" s="281">
        <v>31595</v>
      </c>
      <c r="G894" s="280" t="s">
        <v>2423</v>
      </c>
      <c r="H894" s="280" t="s">
        <v>1290</v>
      </c>
      <c r="I894" s="280" t="s">
        <v>261</v>
      </c>
      <c r="J894" s="280" t="s">
        <v>216</v>
      </c>
      <c r="K894" s="279">
        <v>2004</v>
      </c>
      <c r="L894" s="280" t="s">
        <v>223</v>
      </c>
      <c r="M894" s="280" t="s">
        <v>240</v>
      </c>
      <c r="N894" s="280" t="s">
        <v>240</v>
      </c>
      <c r="O894" s="280" t="str">
        <f>IFERROR(VLOOKUP(A894,'[1]معالجة التسجيل'!A$2:CW$514,101,0),"")</f>
        <v/>
      </c>
      <c r="P894" s="280"/>
      <c r="Q894" s="282">
        <v>0</v>
      </c>
      <c r="R894" s="282"/>
      <c r="S894" s="280" t="s">
        <v>2806</v>
      </c>
      <c r="T894" s="280" t="s">
        <v>2640</v>
      </c>
      <c r="U894" s="280" t="s">
        <v>2807</v>
      </c>
      <c r="V894" s="280" t="s">
        <v>2539</v>
      </c>
      <c r="W894" s="280" t="s">
        <v>240</v>
      </c>
      <c r="X894" s="280" t="s">
        <v>240</v>
      </c>
      <c r="Y894" s="280" t="s">
        <v>240</v>
      </c>
      <c r="Z894" s="280" t="s">
        <v>240</v>
      </c>
      <c r="AA894" s="280" t="s">
        <v>240</v>
      </c>
      <c r="AB894" s="280" t="s">
        <v>240</v>
      </c>
      <c r="AC894" s="280" t="s">
        <v>2044</v>
      </c>
      <c r="AD894" s="280" t="s">
        <v>240</v>
      </c>
      <c r="AE894" s="280" t="str">
        <f>IFERROR(VLOOKUP(A894,ورقة4!A$1:AZ$2000,51,0),"")</f>
        <v>م</v>
      </c>
      <c r="AF894" s="280" t="s">
        <v>2044</v>
      </c>
      <c r="AG894" s="280" t="s">
        <v>261</v>
      </c>
      <c r="AH894" s="280" t="s">
        <v>240</v>
      </c>
      <c r="AI894" s="280" t="s">
        <v>240</v>
      </c>
      <c r="AJ894" s="279">
        <v>707236</v>
      </c>
      <c r="AP894" s="223"/>
      <c r="AQ894" s="224"/>
      <c r="AR894" s="224"/>
      <c r="AS894" s="224"/>
      <c r="AT894" s="224"/>
      <c r="AU894" s="232"/>
      <c r="AV894" s="224"/>
      <c r="AW894" s="224"/>
      <c r="AX894" s="224"/>
      <c r="AY894" s="224"/>
      <c r="AZ894" s="232"/>
      <c r="BA894" s="224"/>
      <c r="BB894" s="230"/>
      <c r="BC894" s="230"/>
      <c r="BD894" s="224"/>
      <c r="BE894" s="224"/>
      <c r="BF894" s="227"/>
      <c r="BG894" s="224"/>
      <c r="BH894" s="224"/>
      <c r="BI894" s="224"/>
      <c r="BJ894" s="224"/>
      <c r="BK894" s="224"/>
      <c r="BL894" s="224"/>
      <c r="BM894" s="224"/>
      <c r="BN894" s="224"/>
      <c r="BO894" s="224"/>
      <c r="BP894" s="224"/>
      <c r="BQ894" s="224"/>
      <c r="BR894" s="224"/>
      <c r="BS894" s="228"/>
      <c r="BT894" s="230"/>
      <c r="BU894" s="224"/>
      <c r="BV894" s="226"/>
      <c r="BW894" s="230"/>
      <c r="BX894" s="224"/>
      <c r="BY894" s="224"/>
      <c r="BZ894" s="219"/>
      <c r="CA894" s="224"/>
      <c r="CB894" s="219"/>
      <c r="CC894" s="219"/>
      <c r="CD894" s="219"/>
    </row>
    <row r="895" spans="1:82" ht="45" x14ac:dyDescent="0.25">
      <c r="A895" s="279">
        <v>707237</v>
      </c>
      <c r="B895" s="280" t="s">
        <v>2237</v>
      </c>
      <c r="C895" s="280" t="s">
        <v>100</v>
      </c>
      <c r="D895" s="280" t="s">
        <v>2473</v>
      </c>
      <c r="E895" s="280" t="s">
        <v>183</v>
      </c>
      <c r="F895" s="281">
        <v>32509</v>
      </c>
      <c r="G895" s="280" t="s">
        <v>213</v>
      </c>
      <c r="H895" s="280" t="s">
        <v>1290</v>
      </c>
      <c r="I895" s="280" t="s">
        <v>261</v>
      </c>
      <c r="J895" s="280" t="s">
        <v>216</v>
      </c>
      <c r="K895" s="279">
        <v>2012</v>
      </c>
      <c r="L895" s="280" t="s">
        <v>228</v>
      </c>
      <c r="M895" s="280" t="s">
        <v>240</v>
      </c>
      <c r="N895" s="280" t="s">
        <v>240</v>
      </c>
      <c r="O895" s="280"/>
      <c r="P895" s="280"/>
      <c r="Q895" s="282">
        <v>0</v>
      </c>
      <c r="R895" s="290">
        <v>0</v>
      </c>
      <c r="S895" s="280" t="s">
        <v>3023</v>
      </c>
      <c r="T895" s="280" t="s">
        <v>2640</v>
      </c>
      <c r="U895" s="280" t="s">
        <v>3022</v>
      </c>
      <c r="V895" s="280" t="s">
        <v>2531</v>
      </c>
      <c r="W895" s="280" t="s">
        <v>240</v>
      </c>
      <c r="X895" s="280" t="s">
        <v>240</v>
      </c>
      <c r="Y895" s="280" t="s">
        <v>240</v>
      </c>
      <c r="Z895" s="280" t="s">
        <v>240</v>
      </c>
      <c r="AA895" s="280" t="s">
        <v>240</v>
      </c>
      <c r="AB895" s="280" t="s">
        <v>240</v>
      </c>
      <c r="AC895" s="280" t="s">
        <v>240</v>
      </c>
      <c r="AD895" s="280" t="s">
        <v>240</v>
      </c>
      <c r="AE895" s="280"/>
      <c r="AF895" s="280" t="s">
        <v>240</v>
      </c>
      <c r="AG895" s="280" t="s">
        <v>261</v>
      </c>
      <c r="AH895" s="280" t="s">
        <v>240</v>
      </c>
      <c r="AI895" s="280" t="s">
        <v>240</v>
      </c>
      <c r="AJ895" s="279">
        <v>707237</v>
      </c>
      <c r="AP895" s="223"/>
      <c r="AQ895" s="224"/>
      <c r="AR895" s="224"/>
      <c r="AS895" s="224"/>
      <c r="AT895" s="224"/>
      <c r="AU895" s="231"/>
      <c r="AV895" s="224"/>
      <c r="AW895" s="224"/>
      <c r="AX895" s="224"/>
      <c r="AY895" s="224"/>
      <c r="AZ895" s="223"/>
      <c r="BA895" s="224"/>
      <c r="BB895" s="230"/>
      <c r="BC895" s="230"/>
      <c r="BD895" s="224"/>
      <c r="BE895" s="224"/>
      <c r="BF895" s="227"/>
      <c r="BG895" s="224"/>
      <c r="BH895" s="224"/>
      <c r="BI895" s="224"/>
      <c r="BJ895" s="224"/>
      <c r="BK895" s="224"/>
      <c r="BL895" s="224"/>
      <c r="BM895" s="224"/>
      <c r="BN895" s="224"/>
      <c r="BO895" s="224"/>
      <c r="BP895" s="224"/>
      <c r="BQ895" s="224"/>
      <c r="BR895" s="224"/>
      <c r="BS895" s="228"/>
      <c r="BT895" s="230"/>
      <c r="BU895" s="224"/>
      <c r="BV895" s="226"/>
      <c r="BW895" s="230"/>
      <c r="BX895" s="224"/>
      <c r="BY895" s="224"/>
      <c r="BZ895" s="219"/>
      <c r="CA895" s="224"/>
      <c r="CB895" s="219"/>
      <c r="CC895" s="219"/>
      <c r="CD895" s="219"/>
    </row>
    <row r="896" spans="1:82" ht="45" x14ac:dyDescent="0.25">
      <c r="A896" s="279">
        <v>707238</v>
      </c>
      <c r="B896" s="280" t="s">
        <v>2238</v>
      </c>
      <c r="C896" s="280" t="s">
        <v>387</v>
      </c>
      <c r="D896" s="280" t="s">
        <v>1408</v>
      </c>
      <c r="E896" s="280" t="s">
        <v>183</v>
      </c>
      <c r="F896" s="281">
        <v>32526</v>
      </c>
      <c r="G896" s="280" t="s">
        <v>1686</v>
      </c>
      <c r="H896" s="280" t="s">
        <v>1290</v>
      </c>
      <c r="I896" s="280" t="s">
        <v>262</v>
      </c>
      <c r="J896" s="280" t="s">
        <v>216</v>
      </c>
      <c r="K896" s="279">
        <v>2012</v>
      </c>
      <c r="L896" s="280" t="s">
        <v>229</v>
      </c>
      <c r="M896" s="280" t="s">
        <v>240</v>
      </c>
      <c r="N896" s="280" t="s">
        <v>240</v>
      </c>
      <c r="O896" s="280"/>
      <c r="P896" s="280"/>
      <c r="Q896" s="282">
        <v>0</v>
      </c>
      <c r="R896" s="279">
        <v>0</v>
      </c>
      <c r="S896" s="280" t="s">
        <v>4283</v>
      </c>
      <c r="T896" s="280" t="s">
        <v>4284</v>
      </c>
      <c r="U896" s="280" t="s">
        <v>3189</v>
      </c>
      <c r="V896" s="280" t="s">
        <v>2557</v>
      </c>
      <c r="W896" s="280" t="s">
        <v>240</v>
      </c>
      <c r="X896" s="280" t="s">
        <v>240</v>
      </c>
      <c r="Y896" s="280" t="s">
        <v>240</v>
      </c>
      <c r="Z896" s="280" t="s">
        <v>240</v>
      </c>
      <c r="AA896" s="280" t="s">
        <v>240</v>
      </c>
      <c r="AB896" s="280" t="s">
        <v>240</v>
      </c>
      <c r="AC896" s="280" t="s">
        <v>240</v>
      </c>
      <c r="AD896" s="280" t="s">
        <v>240</v>
      </c>
      <c r="AE896" s="280"/>
      <c r="AF896" s="280" t="s">
        <v>240</v>
      </c>
      <c r="AG896" s="280" t="s">
        <v>468</v>
      </c>
      <c r="AH896" s="280" t="s">
        <v>240</v>
      </c>
      <c r="AI896" s="280" t="s">
        <v>5194</v>
      </c>
      <c r="AJ896" s="279">
        <v>707238</v>
      </c>
      <c r="AP896" s="223"/>
      <c r="AQ896" s="224"/>
      <c r="AR896" s="224"/>
      <c r="AS896" s="224"/>
      <c r="AT896" s="224"/>
      <c r="AU896" s="227"/>
      <c r="AV896" s="224"/>
      <c r="AW896" s="224"/>
      <c r="AX896" s="224"/>
      <c r="AY896" s="224"/>
      <c r="AZ896" s="227"/>
      <c r="BA896" s="224"/>
      <c r="BB896" s="230"/>
      <c r="BC896" s="230"/>
      <c r="BD896" s="224"/>
      <c r="BE896" s="224"/>
      <c r="BF896" s="227"/>
      <c r="BG896" s="230"/>
      <c r="BH896" s="224"/>
      <c r="BI896" s="224"/>
      <c r="BJ896" s="224"/>
      <c r="BK896" s="224"/>
      <c r="BL896" s="230"/>
      <c r="BM896" s="224"/>
      <c r="BN896" s="230"/>
      <c r="BO896" s="230"/>
      <c r="BP896" s="230"/>
      <c r="BQ896" s="230"/>
      <c r="BR896" s="230"/>
      <c r="BS896" s="228"/>
      <c r="BT896" s="230"/>
      <c r="BU896" s="224"/>
      <c r="BV896" s="226"/>
      <c r="BW896" s="230"/>
      <c r="BX896" s="224"/>
      <c r="BY896" s="224"/>
      <c r="BZ896" s="219"/>
      <c r="CA896" s="224"/>
      <c r="CB896" s="219"/>
      <c r="CC896" s="219"/>
      <c r="CD896" s="219"/>
    </row>
    <row r="897" spans="1:82" ht="30" x14ac:dyDescent="0.25">
      <c r="A897" s="279">
        <v>707239</v>
      </c>
      <c r="B897" s="280" t="s">
        <v>2239</v>
      </c>
      <c r="C897" s="280" t="s">
        <v>60</v>
      </c>
      <c r="D897" s="280" t="s">
        <v>2501</v>
      </c>
      <c r="E897" s="280" t="s">
        <v>183</v>
      </c>
      <c r="F897" s="281">
        <v>34031</v>
      </c>
      <c r="G897" s="280" t="s">
        <v>2424</v>
      </c>
      <c r="H897" s="280" t="s">
        <v>1290</v>
      </c>
      <c r="I897" s="280" t="s">
        <v>261</v>
      </c>
      <c r="J897" s="280" t="s">
        <v>214</v>
      </c>
      <c r="K897" s="279">
        <v>2011</v>
      </c>
      <c r="L897" s="280" t="s">
        <v>213</v>
      </c>
      <c r="M897" s="280" t="s">
        <v>240</v>
      </c>
      <c r="N897" s="280" t="s">
        <v>240</v>
      </c>
      <c r="O897" s="280" t="str">
        <f>IFERROR(VLOOKUP(A897,'[1]معالجة التسجيل'!A$2:CW$514,101,0),"")</f>
        <v/>
      </c>
      <c r="P897" s="280"/>
      <c r="Q897" s="282">
        <v>0</v>
      </c>
      <c r="R897" s="288"/>
      <c r="S897" s="280" t="s">
        <v>240</v>
      </c>
      <c r="T897" s="280" t="s">
        <v>240</v>
      </c>
      <c r="U897" s="280" t="s">
        <v>240</v>
      </c>
      <c r="V897" s="280" t="s">
        <v>240</v>
      </c>
      <c r="W897" s="280" t="s">
        <v>240</v>
      </c>
      <c r="X897" s="280" t="s">
        <v>240</v>
      </c>
      <c r="Y897" s="280" t="s">
        <v>240</v>
      </c>
      <c r="Z897" s="280" t="s">
        <v>240</v>
      </c>
      <c r="AA897" s="280" t="s">
        <v>240</v>
      </c>
      <c r="AB897" s="280" t="s">
        <v>240</v>
      </c>
      <c r="AC897" s="280" t="s">
        <v>2044</v>
      </c>
      <c r="AD897" s="280" t="s">
        <v>240</v>
      </c>
      <c r="AE897" s="280" t="str">
        <f>IFERROR(VLOOKUP(A897,ورقة4!A$1:AZ$2000,51,0),"")</f>
        <v>م</v>
      </c>
      <c r="AF897" s="280" t="s">
        <v>2044</v>
      </c>
      <c r="AG897" s="280" t="s">
        <v>261</v>
      </c>
      <c r="AH897" s="280" t="s">
        <v>240</v>
      </c>
      <c r="AI897" s="280" t="s">
        <v>240</v>
      </c>
      <c r="AJ897" s="279">
        <v>707239</v>
      </c>
      <c r="AP897" s="223"/>
      <c r="AQ897" s="224"/>
      <c r="AR897" s="224"/>
      <c r="AS897" s="224"/>
      <c r="AT897" s="224"/>
      <c r="AU897" s="232"/>
      <c r="AV897" s="224"/>
      <c r="AW897" s="224"/>
      <c r="AX897" s="224"/>
      <c r="AY897" s="224"/>
      <c r="AZ897" s="232"/>
      <c r="BA897" s="224"/>
      <c r="BB897" s="230"/>
      <c r="BC897" s="230"/>
      <c r="BD897" s="224"/>
      <c r="BE897" s="224"/>
      <c r="BF897" s="227"/>
      <c r="BG897" s="230"/>
      <c r="BH897" s="224"/>
      <c r="BI897" s="224"/>
      <c r="BJ897" s="224"/>
      <c r="BK897" s="224"/>
      <c r="BL897" s="224"/>
      <c r="BM897" s="224"/>
      <c r="BN897" s="224"/>
      <c r="BO897" s="224"/>
      <c r="BP897" s="224"/>
      <c r="BQ897" s="224"/>
      <c r="BR897" s="224"/>
      <c r="BS897" s="228"/>
      <c r="BT897" s="230"/>
      <c r="BU897" s="224"/>
      <c r="BV897" s="226"/>
      <c r="BW897" s="230"/>
      <c r="BX897" s="224"/>
      <c r="BY897" s="224"/>
      <c r="BZ897" s="219"/>
      <c r="CA897" s="224"/>
      <c r="CB897" s="219"/>
      <c r="CC897" s="219"/>
      <c r="CD897" s="219"/>
    </row>
    <row r="898" spans="1:82" ht="15" x14ac:dyDescent="0.25">
      <c r="A898" s="279">
        <v>707240</v>
      </c>
      <c r="B898" s="280" t="s">
        <v>2240</v>
      </c>
      <c r="C898" s="280" t="s">
        <v>140</v>
      </c>
      <c r="D898" s="280" t="s">
        <v>240</v>
      </c>
      <c r="E898" s="280" t="s">
        <v>240</v>
      </c>
      <c r="F898" s="288"/>
      <c r="G898" s="280" t="s">
        <v>240</v>
      </c>
      <c r="H898" s="280" t="s">
        <v>240</v>
      </c>
      <c r="I898" s="280" t="s">
        <v>261</v>
      </c>
      <c r="J898" s="280" t="s">
        <v>240</v>
      </c>
      <c r="K898" s="288"/>
      <c r="L898" s="280" t="s">
        <v>240</v>
      </c>
      <c r="M898" s="280" t="s">
        <v>240</v>
      </c>
      <c r="N898" s="280" t="s">
        <v>240</v>
      </c>
      <c r="O898" s="280" t="str">
        <f>IFERROR(VLOOKUP(A898,'[1]معالجة التسجيل'!A$2:CW$514,101,0),"")</f>
        <v/>
      </c>
      <c r="P898" s="280"/>
      <c r="Q898" s="282">
        <v>0</v>
      </c>
      <c r="R898" s="282"/>
      <c r="S898" s="280" t="s">
        <v>240</v>
      </c>
      <c r="T898" s="280" t="s">
        <v>240</v>
      </c>
      <c r="U898" s="280" t="s">
        <v>240</v>
      </c>
      <c r="V898" s="280" t="s">
        <v>240</v>
      </c>
      <c r="W898" s="280" t="s">
        <v>240</v>
      </c>
      <c r="X898" s="280" t="s">
        <v>240</v>
      </c>
      <c r="Y898" s="280" t="s">
        <v>240</v>
      </c>
      <c r="Z898" s="280" t="s">
        <v>240</v>
      </c>
      <c r="AA898" s="280" t="s">
        <v>240</v>
      </c>
      <c r="AB898" s="280" t="s">
        <v>240</v>
      </c>
      <c r="AC898" s="280" t="s">
        <v>240</v>
      </c>
      <c r="AD898" s="280" t="s">
        <v>240</v>
      </c>
      <c r="AE898" s="280" t="str">
        <f>IFERROR(VLOOKUP(A898,ورقة4!A$1:AZ$2000,51,0),"")</f>
        <v>م</v>
      </c>
      <c r="AF898" s="280" t="s">
        <v>240</v>
      </c>
      <c r="AG898" s="280" t="s">
        <v>261</v>
      </c>
      <c r="AH898" s="280" t="s">
        <v>240</v>
      </c>
      <c r="AI898" s="280" t="s">
        <v>240</v>
      </c>
      <c r="AJ898" s="279">
        <v>707240</v>
      </c>
      <c r="AP898" s="223"/>
      <c r="AQ898" s="224"/>
      <c r="AR898" s="224"/>
      <c r="AS898" s="224"/>
      <c r="AT898" s="224"/>
      <c r="AU898" s="232"/>
      <c r="AV898" s="224"/>
      <c r="AW898" s="224"/>
      <c r="AX898" s="224"/>
      <c r="AY898" s="224"/>
      <c r="AZ898" s="232"/>
      <c r="BA898" s="224"/>
      <c r="BB898" s="230"/>
      <c r="BC898" s="230"/>
      <c r="BD898" s="224"/>
      <c r="BE898" s="224"/>
      <c r="BF898" s="227"/>
      <c r="BG898" s="224"/>
      <c r="BH898" s="224"/>
      <c r="BI898" s="224"/>
      <c r="BJ898" s="224"/>
      <c r="BK898" s="224"/>
      <c r="BL898" s="224"/>
      <c r="BM898" s="224"/>
      <c r="BN898" s="224"/>
      <c r="BO898" s="224"/>
      <c r="BP898" s="224"/>
      <c r="BQ898" s="224"/>
      <c r="BR898" s="224"/>
      <c r="BS898" s="228"/>
      <c r="BT898" s="230"/>
      <c r="BU898" s="224"/>
      <c r="BV898" s="226"/>
      <c r="BW898" s="230"/>
      <c r="BX898" s="224"/>
      <c r="BY898" s="224"/>
      <c r="BZ898" s="219"/>
      <c r="CA898" s="224"/>
      <c r="CB898" s="219"/>
      <c r="CC898" s="219"/>
      <c r="CD898" s="219"/>
    </row>
    <row r="899" spans="1:82" ht="30" x14ac:dyDescent="0.25">
      <c r="A899" s="279">
        <v>707241</v>
      </c>
      <c r="B899" s="280" t="s">
        <v>2241</v>
      </c>
      <c r="C899" s="280" t="s">
        <v>745</v>
      </c>
      <c r="D899" s="280" t="s">
        <v>1411</v>
      </c>
      <c r="E899" s="280" t="s">
        <v>184</v>
      </c>
      <c r="F899" s="281">
        <v>33818</v>
      </c>
      <c r="G899" s="280" t="s">
        <v>2425</v>
      </c>
      <c r="H899" s="280" t="s">
        <v>1290</v>
      </c>
      <c r="I899" s="280" t="s">
        <v>261</v>
      </c>
      <c r="J899" s="280" t="s">
        <v>216</v>
      </c>
      <c r="K899" s="279">
        <v>2012</v>
      </c>
      <c r="L899" s="280" t="s">
        <v>231</v>
      </c>
      <c r="M899" s="280" t="s">
        <v>240</v>
      </c>
      <c r="N899" s="280" t="s">
        <v>240</v>
      </c>
      <c r="O899" s="280" t="str">
        <f>IFERROR(VLOOKUP(A899,'[1]معالجة التسجيل'!A$2:CW$514,101,0),"")</f>
        <v/>
      </c>
      <c r="P899" s="280"/>
      <c r="Q899" s="282">
        <v>0</v>
      </c>
      <c r="R899" s="282"/>
      <c r="S899" s="280" t="s">
        <v>3030</v>
      </c>
      <c r="T899" s="280" t="s">
        <v>3031</v>
      </c>
      <c r="U899" s="280" t="s">
        <v>3032</v>
      </c>
      <c r="V899" s="280" t="s">
        <v>3033</v>
      </c>
      <c r="W899" s="280" t="s">
        <v>240</v>
      </c>
      <c r="X899" s="280" t="s">
        <v>240</v>
      </c>
      <c r="Y899" s="280" t="s">
        <v>240</v>
      </c>
      <c r="Z899" s="280" t="s">
        <v>240</v>
      </c>
      <c r="AA899" s="280" t="s">
        <v>240</v>
      </c>
      <c r="AB899" s="280" t="s">
        <v>240</v>
      </c>
      <c r="AC899" s="280" t="s">
        <v>2044</v>
      </c>
      <c r="AD899" s="280" t="s">
        <v>240</v>
      </c>
      <c r="AE899" s="280" t="str">
        <f>IFERROR(VLOOKUP(A899,ورقة4!A$1:AZ$2000,51,0),"")</f>
        <v>م</v>
      </c>
      <c r="AF899" s="280" t="s">
        <v>2044</v>
      </c>
      <c r="AG899" s="280" t="s">
        <v>261</v>
      </c>
      <c r="AH899" s="280" t="s">
        <v>240</v>
      </c>
      <c r="AI899" s="280" t="s">
        <v>240</v>
      </c>
      <c r="AJ899" s="279">
        <v>707241</v>
      </c>
      <c r="AP899" s="223"/>
      <c r="AQ899" s="224"/>
      <c r="AR899" s="224"/>
      <c r="AS899" s="224"/>
      <c r="AT899" s="224"/>
      <c r="AU899" s="232"/>
      <c r="AV899" s="224"/>
      <c r="AW899" s="224"/>
      <c r="AX899" s="224"/>
      <c r="AY899" s="224"/>
      <c r="AZ899" s="232"/>
      <c r="BA899" s="224"/>
      <c r="BB899" s="230"/>
      <c r="BC899" s="230"/>
      <c r="BD899" s="224"/>
      <c r="BE899" s="224"/>
      <c r="BF899" s="227"/>
      <c r="BG899" s="224"/>
      <c r="BH899" s="224"/>
      <c r="BI899" s="224"/>
      <c r="BJ899" s="224"/>
      <c r="BK899" s="224"/>
      <c r="BL899" s="224"/>
      <c r="BM899" s="224"/>
      <c r="BN899" s="224"/>
      <c r="BO899" s="224"/>
      <c r="BP899" s="224"/>
      <c r="BQ899" s="224"/>
      <c r="BR899" s="224"/>
      <c r="BS899" s="228"/>
      <c r="BT899" s="230"/>
      <c r="BU899" s="224"/>
      <c r="BV899" s="226"/>
      <c r="BW899" s="230"/>
      <c r="BX899" s="224"/>
      <c r="BY899" s="224"/>
      <c r="BZ899" s="219"/>
      <c r="CA899" s="224"/>
      <c r="CB899" s="219"/>
      <c r="CC899" s="219"/>
      <c r="CD899" s="219"/>
    </row>
    <row r="900" spans="1:82" ht="15" x14ac:dyDescent="0.25">
      <c r="A900" s="279">
        <v>707242</v>
      </c>
      <c r="B900" s="280" t="s">
        <v>2242</v>
      </c>
      <c r="C900" s="280" t="s">
        <v>2243</v>
      </c>
      <c r="D900" s="280" t="s">
        <v>240</v>
      </c>
      <c r="E900" s="280" t="s">
        <v>240</v>
      </c>
      <c r="F900" s="288"/>
      <c r="G900" s="280" t="s">
        <v>240</v>
      </c>
      <c r="H900" s="280" t="s">
        <v>240</v>
      </c>
      <c r="I900" s="280" t="s">
        <v>261</v>
      </c>
      <c r="J900" s="280" t="s">
        <v>240</v>
      </c>
      <c r="K900" s="288"/>
      <c r="L900" s="280" t="s">
        <v>240</v>
      </c>
      <c r="M900" s="280" t="s">
        <v>240</v>
      </c>
      <c r="N900" s="280" t="s">
        <v>240</v>
      </c>
      <c r="O900" s="280" t="str">
        <f>IFERROR(VLOOKUP(A900,'[1]معالجة التسجيل'!A$2:CW$514,101,0),"")</f>
        <v/>
      </c>
      <c r="P900" s="280"/>
      <c r="Q900" s="282">
        <v>0</v>
      </c>
      <c r="R900" s="282"/>
      <c r="S900" s="280" t="s">
        <v>240</v>
      </c>
      <c r="T900" s="280" t="s">
        <v>240</v>
      </c>
      <c r="U900" s="280" t="s">
        <v>240</v>
      </c>
      <c r="V900" s="280" t="s">
        <v>240</v>
      </c>
      <c r="W900" s="280" t="s">
        <v>240</v>
      </c>
      <c r="X900" s="280" t="s">
        <v>240</v>
      </c>
      <c r="Y900" s="280" t="s">
        <v>240</v>
      </c>
      <c r="Z900" s="280" t="s">
        <v>240</v>
      </c>
      <c r="AA900" s="280" t="s">
        <v>240</v>
      </c>
      <c r="AB900" s="280" t="s">
        <v>240</v>
      </c>
      <c r="AC900" s="280" t="s">
        <v>240</v>
      </c>
      <c r="AD900" s="280" t="s">
        <v>240</v>
      </c>
      <c r="AE900" s="280" t="str">
        <f>IFERROR(VLOOKUP(A900,ورقة4!A$1:AZ$2000,51,0),"")</f>
        <v>م</v>
      </c>
      <c r="AF900" s="280" t="s">
        <v>240</v>
      </c>
      <c r="AG900" s="280" t="s">
        <v>261</v>
      </c>
      <c r="AH900" s="280" t="s">
        <v>240</v>
      </c>
      <c r="AI900" s="280" t="s">
        <v>240</v>
      </c>
      <c r="AJ900" s="279">
        <v>707242</v>
      </c>
      <c r="AP900" s="223"/>
      <c r="AQ900" s="224"/>
      <c r="AR900" s="224"/>
      <c r="AS900" s="224"/>
      <c r="AT900" s="224"/>
      <c r="AU900" s="232"/>
      <c r="AV900" s="224"/>
      <c r="AW900" s="224"/>
      <c r="AX900" s="224"/>
      <c r="AY900" s="224"/>
      <c r="AZ900" s="232"/>
      <c r="BA900" s="224"/>
      <c r="BB900" s="230"/>
      <c r="BC900" s="230"/>
      <c r="BD900" s="224"/>
      <c r="BE900" s="224"/>
      <c r="BF900" s="227"/>
      <c r="BG900" s="224"/>
      <c r="BH900" s="224"/>
      <c r="BI900" s="224"/>
      <c r="BJ900" s="224"/>
      <c r="BK900" s="224"/>
      <c r="BL900" s="224"/>
      <c r="BM900" s="224"/>
      <c r="BN900" s="224"/>
      <c r="BO900" s="224"/>
      <c r="BP900" s="224"/>
      <c r="BQ900" s="224"/>
      <c r="BR900" s="224"/>
      <c r="BS900" s="228"/>
      <c r="BT900" s="230"/>
      <c r="BU900" s="224"/>
      <c r="BV900" s="226"/>
      <c r="BW900" s="230"/>
      <c r="BX900" s="224"/>
      <c r="BY900" s="224"/>
      <c r="BZ900" s="219"/>
      <c r="CA900" s="224"/>
      <c r="CB900" s="219"/>
      <c r="CC900" s="219"/>
      <c r="CD900" s="219"/>
    </row>
    <row r="901" spans="1:82" ht="15" x14ac:dyDescent="0.25">
      <c r="A901" s="279">
        <v>707243</v>
      </c>
      <c r="B901" s="280" t="s">
        <v>2244</v>
      </c>
      <c r="C901" s="280" t="s">
        <v>98</v>
      </c>
      <c r="D901" s="280" t="s">
        <v>240</v>
      </c>
      <c r="E901" s="280" t="s">
        <v>240</v>
      </c>
      <c r="F901" s="288"/>
      <c r="G901" s="280" t="s">
        <v>240</v>
      </c>
      <c r="H901" s="280" t="s">
        <v>240</v>
      </c>
      <c r="I901" s="280" t="s">
        <v>261</v>
      </c>
      <c r="J901" s="280" t="s">
        <v>240</v>
      </c>
      <c r="K901" s="288"/>
      <c r="L901" s="280" t="s">
        <v>240</v>
      </c>
      <c r="M901" s="280" t="s">
        <v>240</v>
      </c>
      <c r="N901" s="280" t="s">
        <v>240</v>
      </c>
      <c r="O901" s="280" t="str">
        <f>IFERROR(VLOOKUP(A901,'[1]معالجة التسجيل'!A$2:CW$514,101,0),"")</f>
        <v/>
      </c>
      <c r="P901" s="280"/>
      <c r="Q901" s="282">
        <v>0</v>
      </c>
      <c r="R901" s="282"/>
      <c r="S901" s="280" t="s">
        <v>240</v>
      </c>
      <c r="T901" s="280" t="s">
        <v>240</v>
      </c>
      <c r="U901" s="280" t="s">
        <v>240</v>
      </c>
      <c r="V901" s="280" t="s">
        <v>240</v>
      </c>
      <c r="W901" s="280" t="s">
        <v>240</v>
      </c>
      <c r="X901" s="280" t="s">
        <v>240</v>
      </c>
      <c r="Y901" s="280" t="s">
        <v>240</v>
      </c>
      <c r="Z901" s="280" t="s">
        <v>240</v>
      </c>
      <c r="AA901" s="280" t="s">
        <v>240</v>
      </c>
      <c r="AB901" s="280" t="s">
        <v>240</v>
      </c>
      <c r="AC901" s="280" t="s">
        <v>240</v>
      </c>
      <c r="AD901" s="280" t="s">
        <v>240</v>
      </c>
      <c r="AE901" s="280" t="str">
        <f>IFERROR(VLOOKUP(A901,ورقة4!A$1:AZ$2000,51,0),"")</f>
        <v>م</v>
      </c>
      <c r="AF901" s="280" t="s">
        <v>2044</v>
      </c>
      <c r="AG901" s="280" t="s">
        <v>261</v>
      </c>
      <c r="AH901" s="280" t="s">
        <v>240</v>
      </c>
      <c r="AI901" s="280" t="s">
        <v>240</v>
      </c>
      <c r="AJ901" s="279">
        <v>707243</v>
      </c>
      <c r="AP901" s="223"/>
      <c r="AQ901" s="224"/>
      <c r="AR901" s="224"/>
      <c r="AS901" s="224"/>
      <c r="AT901" s="224"/>
      <c r="AU901" s="232"/>
      <c r="AV901" s="224"/>
      <c r="AW901" s="224"/>
      <c r="AX901" s="224"/>
      <c r="AY901" s="224"/>
      <c r="AZ901" s="232"/>
      <c r="BA901" s="224"/>
      <c r="BB901" s="230"/>
      <c r="BC901" s="230"/>
      <c r="BD901" s="224"/>
      <c r="BE901" s="224"/>
      <c r="BF901" s="227"/>
      <c r="BG901" s="224"/>
      <c r="BH901" s="224"/>
      <c r="BI901" s="224"/>
      <c r="BJ901" s="224"/>
      <c r="BK901" s="224"/>
      <c r="BL901" s="224"/>
      <c r="BM901" s="224"/>
      <c r="BN901" s="224"/>
      <c r="BO901" s="224"/>
      <c r="BP901" s="224"/>
      <c r="BQ901" s="224"/>
      <c r="BR901" s="224"/>
      <c r="BS901" s="228"/>
      <c r="BT901" s="230"/>
      <c r="BU901" s="224"/>
      <c r="BV901" s="226"/>
      <c r="BW901" s="230"/>
      <c r="BX901" s="224"/>
      <c r="BY901" s="224"/>
      <c r="BZ901" s="219"/>
      <c r="CA901" s="224"/>
      <c r="CB901" s="219"/>
      <c r="CC901" s="219"/>
      <c r="CD901" s="219"/>
    </row>
    <row r="902" spans="1:82" ht="30" x14ac:dyDescent="0.25">
      <c r="A902" s="279">
        <v>707244</v>
      </c>
      <c r="B902" s="280" t="s">
        <v>2245</v>
      </c>
      <c r="C902" s="280" t="s">
        <v>62</v>
      </c>
      <c r="D902" s="280" t="s">
        <v>1812</v>
      </c>
      <c r="E902" s="280" t="s">
        <v>183</v>
      </c>
      <c r="F902" s="281">
        <v>35433</v>
      </c>
      <c r="G902" s="280" t="s">
        <v>2426</v>
      </c>
      <c r="H902" s="280" t="s">
        <v>1290</v>
      </c>
      <c r="I902" s="280" t="s">
        <v>261</v>
      </c>
      <c r="J902" s="280" t="s">
        <v>214</v>
      </c>
      <c r="K902" s="279">
        <v>2014</v>
      </c>
      <c r="L902" s="280" t="s">
        <v>228</v>
      </c>
      <c r="M902" s="280" t="s">
        <v>240</v>
      </c>
      <c r="N902" s="280" t="s">
        <v>240</v>
      </c>
      <c r="O902" s="280" t="str">
        <f>IFERROR(VLOOKUP(A902,'[1]معالجة التسجيل'!A$2:CW$514,101,0),"")</f>
        <v/>
      </c>
      <c r="P902" s="280"/>
      <c r="Q902" s="282">
        <v>0</v>
      </c>
      <c r="R902" s="282"/>
      <c r="S902" s="280" t="s">
        <v>3301</v>
      </c>
      <c r="T902" s="280" t="s">
        <v>2778</v>
      </c>
      <c r="U902" s="280" t="s">
        <v>3302</v>
      </c>
      <c r="V902" s="280" t="s">
        <v>3303</v>
      </c>
      <c r="W902" s="280" t="s">
        <v>240</v>
      </c>
      <c r="X902" s="280" t="s">
        <v>240</v>
      </c>
      <c r="Y902" s="280" t="s">
        <v>240</v>
      </c>
      <c r="Z902" s="280" t="s">
        <v>240</v>
      </c>
      <c r="AA902" s="280" t="s">
        <v>240</v>
      </c>
      <c r="AB902" s="280" t="s">
        <v>240</v>
      </c>
      <c r="AC902" s="280" t="s">
        <v>240</v>
      </c>
      <c r="AD902" s="280" t="s">
        <v>240</v>
      </c>
      <c r="AE902" s="280" t="str">
        <f>IFERROR(VLOOKUP(A902,ورقة4!A$1:AZ$2000,51,0),"")</f>
        <v>م</v>
      </c>
      <c r="AF902" s="280" t="s">
        <v>2044</v>
      </c>
      <c r="AG902" s="280" t="s">
        <v>261</v>
      </c>
      <c r="AH902" s="280" t="s">
        <v>240</v>
      </c>
      <c r="AI902" s="280" t="s">
        <v>240</v>
      </c>
      <c r="AJ902" s="279">
        <v>707244</v>
      </c>
      <c r="AP902" s="223"/>
      <c r="AQ902" s="224"/>
      <c r="AR902" s="224"/>
      <c r="AS902" s="224"/>
      <c r="AT902" s="224"/>
      <c r="AU902" s="232"/>
      <c r="AV902" s="224"/>
      <c r="AW902" s="224"/>
      <c r="AX902" s="224"/>
      <c r="AY902" s="224"/>
      <c r="AZ902" s="232"/>
      <c r="BA902" s="224"/>
      <c r="BB902" s="230"/>
      <c r="BC902" s="230"/>
      <c r="BD902" s="224"/>
      <c r="BE902" s="224"/>
      <c r="BF902" s="227"/>
      <c r="BG902" s="224"/>
      <c r="BH902" s="224"/>
      <c r="BI902" s="224"/>
      <c r="BJ902" s="224"/>
      <c r="BK902" s="224"/>
      <c r="BL902" s="224"/>
      <c r="BM902" s="224"/>
      <c r="BN902" s="224"/>
      <c r="BO902" s="224"/>
      <c r="BP902" s="224"/>
      <c r="BQ902" s="224"/>
      <c r="BR902" s="224"/>
      <c r="BS902" s="228"/>
      <c r="BT902" s="230"/>
      <c r="BU902" s="224"/>
      <c r="BV902" s="226"/>
      <c r="BW902" s="230"/>
      <c r="BX902" s="224"/>
      <c r="BY902" s="224"/>
      <c r="BZ902" s="219"/>
      <c r="CA902" s="224"/>
      <c r="CB902" s="219"/>
      <c r="CC902" s="219"/>
      <c r="CD902" s="219"/>
    </row>
    <row r="903" spans="1:82" ht="15" x14ac:dyDescent="0.25">
      <c r="A903" s="279">
        <v>707245</v>
      </c>
      <c r="B903" s="280" t="s">
        <v>2246</v>
      </c>
      <c r="C903" s="280" t="s">
        <v>170</v>
      </c>
      <c r="D903" s="280" t="s">
        <v>240</v>
      </c>
      <c r="E903" s="280" t="s">
        <v>240</v>
      </c>
      <c r="F903" s="288"/>
      <c r="G903" s="280" t="s">
        <v>240</v>
      </c>
      <c r="H903" s="280" t="s">
        <v>240</v>
      </c>
      <c r="I903" s="280" t="s">
        <v>261</v>
      </c>
      <c r="J903" s="280" t="s">
        <v>240</v>
      </c>
      <c r="K903" s="288"/>
      <c r="L903" s="280" t="s">
        <v>240</v>
      </c>
      <c r="M903" s="280" t="s">
        <v>240</v>
      </c>
      <c r="N903" s="280" t="s">
        <v>240</v>
      </c>
      <c r="O903" s="280" t="str">
        <f>IFERROR(VLOOKUP(A903,'[1]معالجة التسجيل'!A$2:CW$514,101,0),"")</f>
        <v/>
      </c>
      <c r="P903" s="280"/>
      <c r="Q903" s="282">
        <v>0</v>
      </c>
      <c r="R903" s="282"/>
      <c r="S903" s="280" t="s">
        <v>240</v>
      </c>
      <c r="T903" s="280" t="s">
        <v>240</v>
      </c>
      <c r="U903" s="280" t="s">
        <v>240</v>
      </c>
      <c r="V903" s="280" t="s">
        <v>240</v>
      </c>
      <c r="W903" s="280" t="s">
        <v>240</v>
      </c>
      <c r="X903" s="280" t="s">
        <v>240</v>
      </c>
      <c r="Y903" s="280" t="s">
        <v>240</v>
      </c>
      <c r="Z903" s="280" t="s">
        <v>240</v>
      </c>
      <c r="AA903" s="280" t="s">
        <v>240</v>
      </c>
      <c r="AB903" s="280" t="s">
        <v>240</v>
      </c>
      <c r="AC903" s="280" t="s">
        <v>240</v>
      </c>
      <c r="AD903" s="280" t="s">
        <v>240</v>
      </c>
      <c r="AE903" s="280" t="str">
        <f>IFERROR(VLOOKUP(A903,ورقة4!A$1:AZ$2000,51,0),"")</f>
        <v>م</v>
      </c>
      <c r="AF903" s="280" t="s">
        <v>240</v>
      </c>
      <c r="AG903" s="280" t="s">
        <v>261</v>
      </c>
      <c r="AH903" s="280" t="s">
        <v>240</v>
      </c>
      <c r="AI903" s="280" t="s">
        <v>240</v>
      </c>
      <c r="AJ903" s="279">
        <v>707245</v>
      </c>
      <c r="AP903" s="223"/>
      <c r="AQ903" s="224"/>
      <c r="AR903" s="224"/>
      <c r="AS903" s="224"/>
      <c r="AT903" s="224"/>
      <c r="AU903" s="232"/>
      <c r="AV903" s="224"/>
      <c r="AW903" s="224"/>
      <c r="AX903" s="224"/>
      <c r="AY903" s="224"/>
      <c r="AZ903" s="232"/>
      <c r="BA903" s="224"/>
      <c r="BB903" s="230"/>
      <c r="BC903" s="230"/>
      <c r="BD903" s="224"/>
      <c r="BE903" s="224"/>
      <c r="BF903" s="227"/>
      <c r="BG903" s="224"/>
      <c r="BH903" s="224"/>
      <c r="BI903" s="224"/>
      <c r="BJ903" s="224"/>
      <c r="BK903" s="224"/>
      <c r="BL903" s="224"/>
      <c r="BM903" s="224"/>
      <c r="BN903" s="224"/>
      <c r="BO903" s="224"/>
      <c r="BP903" s="224"/>
      <c r="BQ903" s="224"/>
      <c r="BR903" s="224"/>
      <c r="BS903" s="228"/>
      <c r="BT903" s="230"/>
      <c r="BU903" s="224"/>
      <c r="BV903" s="226"/>
      <c r="BW903" s="230"/>
      <c r="BX903" s="224"/>
      <c r="BY903" s="224"/>
      <c r="BZ903" s="219"/>
      <c r="CA903" s="224"/>
      <c r="CB903" s="219"/>
      <c r="CC903" s="219"/>
      <c r="CD903" s="219"/>
    </row>
    <row r="904" spans="1:82" ht="30" x14ac:dyDescent="0.25">
      <c r="A904" s="279">
        <v>707246</v>
      </c>
      <c r="B904" s="280" t="s">
        <v>2247</v>
      </c>
      <c r="C904" s="280" t="s">
        <v>377</v>
      </c>
      <c r="D904" s="280" t="s">
        <v>173</v>
      </c>
      <c r="E904" s="280" t="s">
        <v>2378</v>
      </c>
      <c r="F904" s="281">
        <v>31781</v>
      </c>
      <c r="G904" s="280" t="s">
        <v>1401</v>
      </c>
      <c r="H904" s="280" t="s">
        <v>1290</v>
      </c>
      <c r="I904" s="280" t="s">
        <v>262</v>
      </c>
      <c r="J904" s="280" t="s">
        <v>214</v>
      </c>
      <c r="K904" s="279">
        <v>2005</v>
      </c>
      <c r="L904" s="280" t="s">
        <v>215</v>
      </c>
      <c r="M904" s="280" t="s">
        <v>240</v>
      </c>
      <c r="N904" s="280" t="s">
        <v>240</v>
      </c>
      <c r="O904" s="280"/>
      <c r="P904" s="280"/>
      <c r="Q904" s="282">
        <v>0</v>
      </c>
      <c r="R904" s="290">
        <v>0</v>
      </c>
      <c r="S904" s="280" t="s">
        <v>3242</v>
      </c>
      <c r="T904" s="280" t="s">
        <v>3243</v>
      </c>
      <c r="U904" s="280" t="s">
        <v>3244</v>
      </c>
      <c r="V904" s="280" t="s">
        <v>3245</v>
      </c>
      <c r="W904" s="280" t="s">
        <v>240</v>
      </c>
      <c r="X904" s="280" t="s">
        <v>240</v>
      </c>
      <c r="Y904" s="280" t="s">
        <v>240</v>
      </c>
      <c r="Z904" s="280" t="s">
        <v>240</v>
      </c>
      <c r="AA904" s="280" t="s">
        <v>240</v>
      </c>
      <c r="AB904" s="280" t="s">
        <v>240</v>
      </c>
      <c r="AC904" s="280" t="s">
        <v>240</v>
      </c>
      <c r="AD904" s="280" t="s">
        <v>240</v>
      </c>
      <c r="AE904" s="280"/>
      <c r="AF904" s="280" t="s">
        <v>240</v>
      </c>
      <c r="AG904" s="280" t="s">
        <v>262</v>
      </c>
      <c r="AH904" s="280" t="s">
        <v>240</v>
      </c>
      <c r="AI904" s="280" t="s">
        <v>240</v>
      </c>
      <c r="AJ904" s="279">
        <v>707246</v>
      </c>
      <c r="AP904" s="223"/>
      <c r="AQ904" s="224"/>
      <c r="AR904" s="224"/>
      <c r="AS904" s="224"/>
      <c r="AT904" s="224"/>
      <c r="AU904" s="231"/>
      <c r="AV904" s="224"/>
      <c r="AW904" s="224"/>
      <c r="AX904" s="224"/>
      <c r="AY904" s="224"/>
      <c r="AZ904" s="223"/>
      <c r="BA904" s="224"/>
      <c r="BB904" s="230"/>
      <c r="BC904" s="230"/>
      <c r="BD904" s="224"/>
      <c r="BE904" s="224"/>
      <c r="BF904" s="227"/>
      <c r="BG904" s="230"/>
      <c r="BH904" s="224"/>
      <c r="BI904" s="224"/>
      <c r="BJ904" s="224"/>
      <c r="BK904" s="224"/>
      <c r="BL904" s="224"/>
      <c r="BM904" s="224"/>
      <c r="BN904" s="224"/>
      <c r="BO904" s="224"/>
      <c r="BP904" s="224"/>
      <c r="BQ904" s="224"/>
      <c r="BR904" s="224"/>
      <c r="BS904" s="228"/>
      <c r="BT904" s="230"/>
      <c r="BU904" s="224"/>
      <c r="BV904" s="226"/>
      <c r="BW904" s="230"/>
      <c r="BX904" s="224"/>
      <c r="BY904" s="224"/>
      <c r="BZ904" s="219"/>
      <c r="CA904" s="224"/>
      <c r="CB904" s="219"/>
      <c r="CC904" s="219"/>
      <c r="CD904" s="219"/>
    </row>
    <row r="905" spans="1:82" ht="30" x14ac:dyDescent="0.25">
      <c r="A905" s="279">
        <v>707247</v>
      </c>
      <c r="B905" s="280" t="s">
        <v>2248</v>
      </c>
      <c r="C905" s="280" t="s">
        <v>101</v>
      </c>
      <c r="D905" s="280" t="s">
        <v>1404</v>
      </c>
      <c r="E905" s="280" t="s">
        <v>183</v>
      </c>
      <c r="F905" s="281">
        <v>31823</v>
      </c>
      <c r="G905" s="280" t="s">
        <v>2427</v>
      </c>
      <c r="H905" s="280" t="s">
        <v>1290</v>
      </c>
      <c r="I905" s="280" t="s">
        <v>262</v>
      </c>
      <c r="J905" s="280" t="s">
        <v>214</v>
      </c>
      <c r="K905" s="279">
        <v>2006</v>
      </c>
      <c r="L905" s="280" t="s">
        <v>222</v>
      </c>
      <c r="M905" s="280" t="s">
        <v>240</v>
      </c>
      <c r="N905" s="280" t="s">
        <v>240</v>
      </c>
      <c r="O905" s="280"/>
      <c r="P905" s="280"/>
      <c r="Q905" s="282">
        <v>0</v>
      </c>
      <c r="R905" s="282"/>
      <c r="S905" s="280" t="s">
        <v>4285</v>
      </c>
      <c r="T905" s="280" t="s">
        <v>4286</v>
      </c>
      <c r="U905" s="280" t="s">
        <v>3556</v>
      </c>
      <c r="V905" s="280" t="s">
        <v>2539</v>
      </c>
      <c r="W905" s="280" t="s">
        <v>240</v>
      </c>
      <c r="X905" s="280" t="s">
        <v>240</v>
      </c>
      <c r="Y905" s="280" t="s">
        <v>240</v>
      </c>
      <c r="Z905" s="280" t="s">
        <v>240</v>
      </c>
      <c r="AA905" s="280" t="s">
        <v>240</v>
      </c>
      <c r="AB905" s="280" t="s">
        <v>240</v>
      </c>
      <c r="AC905" s="280" t="s">
        <v>240</v>
      </c>
      <c r="AD905" s="280" t="s">
        <v>240</v>
      </c>
      <c r="AE905" s="280"/>
      <c r="AF905" s="280" t="s">
        <v>240</v>
      </c>
      <c r="AG905" s="280" t="s">
        <v>262</v>
      </c>
      <c r="AH905" s="280" t="s">
        <v>240</v>
      </c>
      <c r="AI905" s="280" t="s">
        <v>240</v>
      </c>
      <c r="AJ905" s="279">
        <v>707247</v>
      </c>
      <c r="AP905" s="223"/>
      <c r="AQ905" s="224"/>
      <c r="AR905" s="224"/>
      <c r="AS905" s="224"/>
      <c r="AT905" s="224"/>
      <c r="AU905" s="232"/>
      <c r="AV905" s="224"/>
      <c r="AW905" s="224"/>
      <c r="AX905" s="224"/>
      <c r="AY905" s="224"/>
      <c r="AZ905" s="232"/>
      <c r="BA905" s="224"/>
      <c r="BB905" s="230"/>
      <c r="BC905" s="230"/>
      <c r="BD905" s="224"/>
      <c r="BE905" s="224"/>
      <c r="BF905" s="227"/>
      <c r="BG905" s="224"/>
      <c r="BH905" s="224"/>
      <c r="BI905" s="224"/>
      <c r="BJ905" s="224"/>
      <c r="BK905" s="224"/>
      <c r="BL905" s="224"/>
      <c r="BM905" s="224"/>
      <c r="BN905" s="224"/>
      <c r="BO905" s="224"/>
      <c r="BP905" s="224"/>
      <c r="BQ905" s="224"/>
      <c r="BR905" s="224"/>
      <c r="BS905" s="228"/>
      <c r="BT905" s="230"/>
      <c r="BU905" s="224"/>
      <c r="BV905" s="226"/>
      <c r="BW905" s="230"/>
      <c r="BX905" s="224"/>
      <c r="BY905" s="224"/>
      <c r="BZ905" s="219"/>
      <c r="CA905" s="224"/>
      <c r="CB905" s="219"/>
      <c r="CC905" s="219"/>
      <c r="CD905" s="219"/>
    </row>
    <row r="906" spans="1:82" ht="30" x14ac:dyDescent="0.25">
      <c r="A906" s="279">
        <v>707248</v>
      </c>
      <c r="B906" s="280" t="s">
        <v>2249</v>
      </c>
      <c r="C906" s="280" t="s">
        <v>100</v>
      </c>
      <c r="D906" s="280" t="s">
        <v>2497</v>
      </c>
      <c r="E906" s="280" t="s">
        <v>183</v>
      </c>
      <c r="F906" s="281">
        <v>29754</v>
      </c>
      <c r="G906" s="280" t="s">
        <v>2428</v>
      </c>
      <c r="H906" s="280" t="s">
        <v>1290</v>
      </c>
      <c r="I906" s="280" t="s">
        <v>261</v>
      </c>
      <c r="J906" s="280" t="s">
        <v>216</v>
      </c>
      <c r="K906" s="279">
        <v>2012</v>
      </c>
      <c r="L906" s="280" t="s">
        <v>232</v>
      </c>
      <c r="M906" s="280" t="s">
        <v>240</v>
      </c>
      <c r="N906" s="280" t="s">
        <v>240</v>
      </c>
      <c r="O906" s="280" t="str">
        <f>IFERROR(VLOOKUP(A906,'[1]معالجة التسجيل'!A$2:CW$514,101,0),"")</f>
        <v/>
      </c>
      <c r="P906" s="280"/>
      <c r="Q906" s="282">
        <v>0</v>
      </c>
      <c r="R906" s="288"/>
      <c r="S906" s="280" t="s">
        <v>240</v>
      </c>
      <c r="T906" s="280" t="s">
        <v>240</v>
      </c>
      <c r="U906" s="280" t="s">
        <v>240</v>
      </c>
      <c r="V906" s="280" t="s">
        <v>240</v>
      </c>
      <c r="W906" s="280" t="s">
        <v>240</v>
      </c>
      <c r="X906" s="280" t="s">
        <v>240</v>
      </c>
      <c r="Y906" s="280" t="s">
        <v>240</v>
      </c>
      <c r="Z906" s="280" t="s">
        <v>240</v>
      </c>
      <c r="AA906" s="280" t="s">
        <v>240</v>
      </c>
      <c r="AB906" s="280" t="s">
        <v>240</v>
      </c>
      <c r="AC906" s="280" t="s">
        <v>2044</v>
      </c>
      <c r="AD906" s="280" t="s">
        <v>240</v>
      </c>
      <c r="AE906" s="280" t="str">
        <f>IFERROR(VLOOKUP(A906,ورقة4!A$1:AZ$2000,51,0),"")</f>
        <v>م</v>
      </c>
      <c r="AF906" s="280" t="s">
        <v>2044</v>
      </c>
      <c r="AG906" s="280" t="s">
        <v>261</v>
      </c>
      <c r="AH906" s="280" t="s">
        <v>240</v>
      </c>
      <c r="AI906" s="280" t="s">
        <v>240</v>
      </c>
      <c r="AJ906" s="279">
        <v>707248</v>
      </c>
      <c r="AP906" s="223"/>
      <c r="AQ906" s="224"/>
      <c r="AR906" s="224"/>
      <c r="AS906" s="224"/>
      <c r="AT906" s="224"/>
      <c r="AU906" s="231"/>
      <c r="AV906" s="224"/>
      <c r="AW906" s="224"/>
      <c r="AX906" s="224"/>
      <c r="AY906" s="224"/>
      <c r="AZ906" s="223"/>
      <c r="BA906" s="224"/>
      <c r="BB906"/>
      <c r="BC906"/>
      <c r="BD906" s="224"/>
      <c r="BE906" s="224"/>
      <c r="BF906" s="227"/>
      <c r="BG906" s="223"/>
      <c r="BH906" s="224"/>
      <c r="BI906" s="224"/>
      <c r="BJ906" s="224"/>
      <c r="BK906" s="224"/>
      <c r="BL906" s="223"/>
      <c r="BM906" s="224"/>
      <c r="BN906" s="223"/>
      <c r="BO906" s="223"/>
      <c r="BP906" s="223"/>
      <c r="BQ906" s="223"/>
      <c r="BR906" s="223"/>
      <c r="BS906" s="224"/>
      <c r="BT906"/>
      <c r="BU906" s="224"/>
      <c r="BV906"/>
      <c r="BW906"/>
      <c r="BX906" s="224"/>
      <c r="BY906" s="224"/>
      <c r="BZ906" s="224"/>
      <c r="CA906" s="224"/>
      <c r="CB906" s="224"/>
      <c r="CC906" s="224"/>
      <c r="CD906" s="224"/>
    </row>
    <row r="907" spans="1:82" ht="45" x14ac:dyDescent="0.25">
      <c r="A907" s="279">
        <v>707249</v>
      </c>
      <c r="B907" s="280" t="s">
        <v>2250</v>
      </c>
      <c r="C907" s="280" t="s">
        <v>724</v>
      </c>
      <c r="D907" s="280" t="s">
        <v>1477</v>
      </c>
      <c r="E907" s="280" t="s">
        <v>183</v>
      </c>
      <c r="F907" s="281">
        <v>36219</v>
      </c>
      <c r="G907" s="280" t="s">
        <v>1385</v>
      </c>
      <c r="H907" s="280" t="s">
        <v>1290</v>
      </c>
      <c r="I907" s="280" t="s">
        <v>261</v>
      </c>
      <c r="J907" s="280" t="s">
        <v>214</v>
      </c>
      <c r="K907" s="279">
        <v>2017</v>
      </c>
      <c r="L907" s="280" t="s">
        <v>222</v>
      </c>
      <c r="M907" s="280" t="s">
        <v>240</v>
      </c>
      <c r="N907" s="280" t="s">
        <v>240</v>
      </c>
      <c r="O907" s="280"/>
      <c r="P907" s="280"/>
      <c r="Q907" s="282">
        <v>0</v>
      </c>
      <c r="R907" s="290">
        <v>0</v>
      </c>
      <c r="S907" s="280" t="s">
        <v>4287</v>
      </c>
      <c r="T907" s="280" t="s">
        <v>4288</v>
      </c>
      <c r="U907" s="280" t="s">
        <v>3680</v>
      </c>
      <c r="V907" s="280" t="s">
        <v>2531</v>
      </c>
      <c r="W907" s="280" t="s">
        <v>240</v>
      </c>
      <c r="X907" s="280" t="s">
        <v>240</v>
      </c>
      <c r="Y907" s="280" t="s">
        <v>240</v>
      </c>
      <c r="Z907" s="280" t="s">
        <v>240</v>
      </c>
      <c r="AA907" s="280" t="s">
        <v>240</v>
      </c>
      <c r="AB907" s="280" t="s">
        <v>240</v>
      </c>
      <c r="AC907" s="280" t="s">
        <v>240</v>
      </c>
      <c r="AD907" s="280" t="s">
        <v>240</v>
      </c>
      <c r="AE907" s="280"/>
      <c r="AF907" s="280" t="s">
        <v>240</v>
      </c>
      <c r="AG907" s="280" t="s">
        <v>261</v>
      </c>
      <c r="AH907" s="280" t="s">
        <v>240</v>
      </c>
      <c r="AI907" s="280" t="s">
        <v>240</v>
      </c>
      <c r="AJ907" s="279">
        <v>707249</v>
      </c>
      <c r="AP907" s="223"/>
      <c r="AQ907" s="224"/>
      <c r="AR907" s="224"/>
      <c r="AS907" s="224"/>
      <c r="AT907" s="224"/>
      <c r="AU907" s="227"/>
      <c r="AV907" s="224"/>
      <c r="AW907" s="224"/>
      <c r="AX907" s="224"/>
      <c r="AY907" s="224"/>
      <c r="AZ907" s="227"/>
      <c r="BA907" s="224"/>
      <c r="BB907" s="230"/>
      <c r="BC907" s="230"/>
      <c r="BD907" s="224"/>
      <c r="BE907" s="224"/>
      <c r="BF907" s="227"/>
      <c r="BG907" s="230"/>
      <c r="BH907" s="224"/>
      <c r="BI907" s="224"/>
      <c r="BJ907" s="224"/>
      <c r="BK907" s="224"/>
      <c r="BL907" s="230"/>
      <c r="BM907" s="224"/>
      <c r="BN907" s="230"/>
      <c r="BO907" s="230"/>
      <c r="BP907" s="230"/>
      <c r="BQ907" s="230"/>
      <c r="BR907" s="230"/>
      <c r="BS907" s="228"/>
      <c r="BT907" s="230"/>
      <c r="BU907" s="224"/>
      <c r="BV907" s="226"/>
      <c r="BW907" s="230"/>
      <c r="BX907" s="224"/>
      <c r="BY907" s="224"/>
      <c r="BZ907" s="219"/>
      <c r="CA907" s="224"/>
      <c r="CB907" s="219"/>
      <c r="CC907" s="219"/>
      <c r="CD907" s="219"/>
    </row>
    <row r="908" spans="1:82" ht="30" x14ac:dyDescent="0.25">
      <c r="A908" s="279">
        <v>707250</v>
      </c>
      <c r="B908" s="280" t="s">
        <v>2251</v>
      </c>
      <c r="C908" s="280" t="s">
        <v>381</v>
      </c>
      <c r="D908" s="280" t="s">
        <v>1427</v>
      </c>
      <c r="E908" s="280" t="s">
        <v>183</v>
      </c>
      <c r="F908" s="281">
        <v>34700</v>
      </c>
      <c r="G908" s="280" t="s">
        <v>1461</v>
      </c>
      <c r="H908" s="280" t="s">
        <v>1290</v>
      </c>
      <c r="I908" s="280" t="s">
        <v>261</v>
      </c>
      <c r="J908" s="280" t="s">
        <v>214</v>
      </c>
      <c r="K908" s="279">
        <v>2012</v>
      </c>
      <c r="L908" s="280" t="s">
        <v>224</v>
      </c>
      <c r="M908" s="280" t="s">
        <v>240</v>
      </c>
      <c r="N908" s="280" t="s">
        <v>240</v>
      </c>
      <c r="O908" s="280" t="str">
        <f>IFERROR(VLOOKUP(A908,'[1]معالجة التسجيل'!A$2:CW$514,101,0),"")</f>
        <v/>
      </c>
      <c r="P908" s="280"/>
      <c r="Q908" s="282">
        <v>0</v>
      </c>
      <c r="R908" s="290">
        <v>0</v>
      </c>
      <c r="S908" s="280" t="s">
        <v>4289</v>
      </c>
      <c r="T908" s="280" t="s">
        <v>3992</v>
      </c>
      <c r="U908" s="280" t="s">
        <v>3499</v>
      </c>
      <c r="V908" s="280" t="s">
        <v>2964</v>
      </c>
      <c r="W908" s="280" t="s">
        <v>240</v>
      </c>
      <c r="X908" s="280" t="s">
        <v>240</v>
      </c>
      <c r="Y908" s="280" t="s">
        <v>240</v>
      </c>
      <c r="Z908" s="280" t="s">
        <v>240</v>
      </c>
      <c r="AA908" s="280" t="s">
        <v>240</v>
      </c>
      <c r="AB908" s="280" t="s">
        <v>240</v>
      </c>
      <c r="AC908" s="280" t="s">
        <v>240</v>
      </c>
      <c r="AD908" s="280" t="s">
        <v>240</v>
      </c>
      <c r="AE908" s="280" t="str">
        <f>IFERROR(VLOOKUP(A908,ورقة4!A$1:AZ$2000,51,0),"")</f>
        <v>م</v>
      </c>
      <c r="AF908" s="280" t="s">
        <v>240</v>
      </c>
      <c r="AG908" s="280" t="s">
        <v>261</v>
      </c>
      <c r="AH908" s="280" t="s">
        <v>240</v>
      </c>
      <c r="AI908" s="280" t="s">
        <v>240</v>
      </c>
      <c r="AJ908" s="279">
        <v>707250</v>
      </c>
      <c r="AP908" s="223"/>
      <c r="AQ908" s="224"/>
      <c r="AR908" s="224"/>
      <c r="AS908" s="224"/>
      <c r="AT908" s="224"/>
      <c r="AU908" s="232"/>
      <c r="AV908" s="224"/>
      <c r="AW908" s="224"/>
      <c r="AX908" s="224"/>
      <c r="AY908" s="224"/>
      <c r="AZ908" s="232"/>
      <c r="BA908" s="224"/>
      <c r="BB908" s="230"/>
      <c r="BC908" s="230"/>
      <c r="BD908" s="224"/>
      <c r="BE908" s="224"/>
      <c r="BF908" s="227"/>
      <c r="BG908" s="230"/>
      <c r="BH908" s="224"/>
      <c r="BI908" s="224"/>
      <c r="BJ908" s="224"/>
      <c r="BK908" s="224"/>
      <c r="BL908" s="224"/>
      <c r="BM908" s="224"/>
      <c r="BN908" s="224"/>
      <c r="BO908" s="224"/>
      <c r="BP908" s="224"/>
      <c r="BQ908" s="224"/>
      <c r="BR908" s="224"/>
      <c r="BS908" s="228"/>
      <c r="BT908" s="230"/>
      <c r="BU908" s="224"/>
      <c r="BV908" s="226"/>
      <c r="BW908" s="230"/>
      <c r="BX908" s="224"/>
      <c r="BY908" s="224"/>
      <c r="BZ908" s="219"/>
      <c r="CA908" s="224"/>
      <c r="CB908" s="219"/>
      <c r="CC908" s="219"/>
      <c r="CD908" s="219"/>
    </row>
    <row r="909" spans="1:82" ht="30" x14ac:dyDescent="0.25">
      <c r="A909" s="279">
        <v>707251</v>
      </c>
      <c r="B909" s="280" t="s">
        <v>613</v>
      </c>
      <c r="C909" s="280" t="s">
        <v>377</v>
      </c>
      <c r="D909" s="280" t="s">
        <v>1420</v>
      </c>
      <c r="E909" s="280" t="s">
        <v>183</v>
      </c>
      <c r="F909" s="281">
        <v>29598</v>
      </c>
      <c r="G909" s="280" t="s">
        <v>2429</v>
      </c>
      <c r="H909" s="280" t="s">
        <v>1290</v>
      </c>
      <c r="I909" s="280" t="s">
        <v>262</v>
      </c>
      <c r="J909" s="280" t="s">
        <v>214</v>
      </c>
      <c r="K909" s="279">
        <v>1999</v>
      </c>
      <c r="L909" s="280" t="s">
        <v>224</v>
      </c>
      <c r="M909" s="280" t="s">
        <v>240</v>
      </c>
      <c r="N909" s="280" t="s">
        <v>240</v>
      </c>
      <c r="O909" s="280"/>
      <c r="P909" s="280"/>
      <c r="Q909" s="282">
        <v>0</v>
      </c>
      <c r="R909" s="282"/>
      <c r="S909" s="280" t="s">
        <v>4290</v>
      </c>
      <c r="T909" s="280" t="s">
        <v>4291</v>
      </c>
      <c r="U909" s="280" t="s">
        <v>2955</v>
      </c>
      <c r="V909" s="280" t="s">
        <v>2964</v>
      </c>
      <c r="W909" s="280" t="s">
        <v>240</v>
      </c>
      <c r="X909" s="280" t="s">
        <v>240</v>
      </c>
      <c r="Y909" s="280" t="s">
        <v>240</v>
      </c>
      <c r="Z909" s="280" t="s">
        <v>240</v>
      </c>
      <c r="AA909" s="280" t="s">
        <v>240</v>
      </c>
      <c r="AB909" s="280" t="s">
        <v>240</v>
      </c>
      <c r="AC909" s="280" t="s">
        <v>240</v>
      </c>
      <c r="AD909" s="280" t="s">
        <v>240</v>
      </c>
      <c r="AE909" s="280"/>
      <c r="AF909" s="280" t="s">
        <v>240</v>
      </c>
      <c r="AG909" s="280" t="s">
        <v>262</v>
      </c>
      <c r="AH909" s="280" t="s">
        <v>240</v>
      </c>
      <c r="AI909" s="280" t="s">
        <v>240</v>
      </c>
      <c r="AJ909" s="279">
        <v>707251</v>
      </c>
      <c r="AP909" s="223"/>
      <c r="AQ909" s="224"/>
      <c r="AR909" s="224"/>
      <c r="AS909" s="224"/>
      <c r="AT909" s="224"/>
      <c r="AU909" s="232"/>
      <c r="AV909" s="224"/>
      <c r="AW909" s="224"/>
      <c r="AX909" s="224"/>
      <c r="AY909" s="224"/>
      <c r="AZ909" s="232"/>
      <c r="BA909" s="224"/>
      <c r="BB909" s="230"/>
      <c r="BC909" s="230"/>
      <c r="BD909" s="224"/>
      <c r="BE909" s="224"/>
      <c r="BF909" s="227"/>
      <c r="BG909" s="224"/>
      <c r="BH909" s="224"/>
      <c r="BI909" s="224"/>
      <c r="BJ909" s="224"/>
      <c r="BK909" s="224"/>
      <c r="BL909" s="224"/>
      <c r="BM909" s="224"/>
      <c r="BN909" s="224"/>
      <c r="BO909" s="224"/>
      <c r="BP909" s="224"/>
      <c r="BQ909" s="224"/>
      <c r="BR909" s="224"/>
      <c r="BS909" s="228"/>
      <c r="BT909" s="230"/>
      <c r="BU909" s="224"/>
      <c r="BV909" s="226"/>
      <c r="BW909" s="230"/>
      <c r="BX909" s="224"/>
      <c r="BY909" s="224"/>
      <c r="BZ909" s="219"/>
      <c r="CA909" s="224"/>
      <c r="CB909" s="219"/>
      <c r="CC909" s="219"/>
      <c r="CD909" s="219"/>
    </row>
    <row r="910" spans="1:82" ht="30" x14ac:dyDescent="0.25">
      <c r="A910" s="279">
        <v>707252</v>
      </c>
      <c r="B910" s="280" t="s">
        <v>2252</v>
      </c>
      <c r="C910" s="280" t="s">
        <v>66</v>
      </c>
      <c r="D910" s="280" t="s">
        <v>1369</v>
      </c>
      <c r="E910" s="280" t="s">
        <v>183</v>
      </c>
      <c r="F910" s="281">
        <v>34209</v>
      </c>
      <c r="G910" s="280" t="s">
        <v>1405</v>
      </c>
      <c r="H910" s="280" t="s">
        <v>1290</v>
      </c>
      <c r="I910" s="280" t="s">
        <v>261</v>
      </c>
      <c r="J910" s="280" t="s">
        <v>214</v>
      </c>
      <c r="K910" s="279">
        <v>2012</v>
      </c>
      <c r="L910" s="280" t="s">
        <v>224</v>
      </c>
      <c r="M910" s="280" t="s">
        <v>240</v>
      </c>
      <c r="N910" s="280" t="s">
        <v>240</v>
      </c>
      <c r="O910" s="280" t="str">
        <f>IFERROR(VLOOKUP(A910,'[1]معالجة التسجيل'!A$2:CW$514,101,0),"")</f>
        <v/>
      </c>
      <c r="P910" s="280"/>
      <c r="Q910" s="282">
        <v>0</v>
      </c>
      <c r="R910" s="282"/>
      <c r="S910" s="280" t="s">
        <v>240</v>
      </c>
      <c r="T910" s="280" t="s">
        <v>240</v>
      </c>
      <c r="U910" s="280" t="s">
        <v>240</v>
      </c>
      <c r="V910" s="280" t="s">
        <v>240</v>
      </c>
      <c r="W910" s="280" t="s">
        <v>240</v>
      </c>
      <c r="X910" s="280" t="s">
        <v>240</v>
      </c>
      <c r="Y910" s="280" t="s">
        <v>240</v>
      </c>
      <c r="Z910" s="280" t="s">
        <v>240</v>
      </c>
      <c r="AA910" s="280" t="s">
        <v>240</v>
      </c>
      <c r="AB910" s="280" t="s">
        <v>240</v>
      </c>
      <c r="AC910" s="280" t="s">
        <v>2044</v>
      </c>
      <c r="AD910" s="280" t="s">
        <v>240</v>
      </c>
      <c r="AE910" s="280" t="str">
        <f>IFERROR(VLOOKUP(A910,ورقة4!A$1:AZ$2000,51,0),"")</f>
        <v>م</v>
      </c>
      <c r="AF910" s="280" t="s">
        <v>2044</v>
      </c>
      <c r="AG910" s="280" t="s">
        <v>261</v>
      </c>
      <c r="AH910" s="280" t="s">
        <v>240</v>
      </c>
      <c r="AI910" s="280" t="s">
        <v>240</v>
      </c>
      <c r="AJ910" s="279">
        <v>707252</v>
      </c>
      <c r="AP910" s="223"/>
      <c r="AQ910" s="224"/>
      <c r="AR910" s="224"/>
      <c r="AS910" s="224"/>
      <c r="AT910" s="224"/>
      <c r="AU910" s="232"/>
      <c r="AV910" s="224"/>
      <c r="AW910" s="224"/>
      <c r="AX910" s="224"/>
      <c r="AY910" s="224"/>
      <c r="AZ910" s="232"/>
      <c r="BA910" s="224"/>
      <c r="BB910" s="230"/>
      <c r="BC910" s="230"/>
      <c r="BD910" s="224"/>
      <c r="BE910" s="224"/>
      <c r="BF910" s="227"/>
      <c r="BG910" s="224"/>
      <c r="BH910" s="224"/>
      <c r="BI910" s="224"/>
      <c r="BJ910" s="224"/>
      <c r="BK910" s="224"/>
      <c r="BL910" s="224"/>
      <c r="BM910" s="224"/>
      <c r="BN910" s="224"/>
      <c r="BO910" s="224"/>
      <c r="BP910" s="224"/>
      <c r="BQ910" s="224"/>
      <c r="BR910" s="224"/>
      <c r="BS910" s="228"/>
      <c r="BT910" s="230"/>
      <c r="BU910" s="224"/>
      <c r="BV910" s="226"/>
      <c r="BW910" s="230"/>
      <c r="BX910" s="224"/>
      <c r="BY910" s="224"/>
      <c r="BZ910" s="219"/>
      <c r="CA910" s="224"/>
      <c r="CB910" s="219"/>
      <c r="CC910" s="219"/>
      <c r="CD910" s="219"/>
    </row>
    <row r="911" spans="1:82" ht="30" x14ac:dyDescent="0.25">
      <c r="A911" s="279">
        <v>707253</v>
      </c>
      <c r="B911" s="280" t="s">
        <v>648</v>
      </c>
      <c r="C911" s="280" t="s">
        <v>390</v>
      </c>
      <c r="D911" s="280" t="s">
        <v>1400</v>
      </c>
      <c r="E911" s="280" t="s">
        <v>183</v>
      </c>
      <c r="F911" s="281">
        <v>34573</v>
      </c>
      <c r="G911" s="280" t="s">
        <v>1401</v>
      </c>
      <c r="H911" s="280" t="s">
        <v>1290</v>
      </c>
      <c r="I911" s="280" t="s">
        <v>261</v>
      </c>
      <c r="J911" s="280" t="s">
        <v>216</v>
      </c>
      <c r="K911" s="279">
        <v>2013</v>
      </c>
      <c r="L911" s="280" t="s">
        <v>215</v>
      </c>
      <c r="M911" s="280" t="s">
        <v>240</v>
      </c>
      <c r="N911" s="280" t="s">
        <v>240</v>
      </c>
      <c r="O911" s="280" t="str">
        <f>IFERROR(VLOOKUP(A911,'[1]معالجة التسجيل'!A$2:CW$514,101,0),"")</f>
        <v/>
      </c>
      <c r="P911" s="280"/>
      <c r="Q911" s="282">
        <v>0</v>
      </c>
      <c r="R911" s="282"/>
      <c r="S911" s="280" t="s">
        <v>240</v>
      </c>
      <c r="T911" s="280" t="s">
        <v>240</v>
      </c>
      <c r="U911" s="280" t="s">
        <v>240</v>
      </c>
      <c r="V911" s="280" t="s">
        <v>240</v>
      </c>
      <c r="W911" s="280" t="s">
        <v>240</v>
      </c>
      <c r="X911" s="280" t="s">
        <v>240</v>
      </c>
      <c r="Y911" s="280" t="s">
        <v>240</v>
      </c>
      <c r="Z911" s="280" t="s">
        <v>240</v>
      </c>
      <c r="AA911" s="280" t="s">
        <v>240</v>
      </c>
      <c r="AB911" s="280" t="s">
        <v>240</v>
      </c>
      <c r="AC911" s="280" t="s">
        <v>240</v>
      </c>
      <c r="AD911" s="280" t="s">
        <v>240</v>
      </c>
      <c r="AE911" s="280" t="str">
        <f>IFERROR(VLOOKUP(A911,ورقة4!A$1:AZ$2000,51,0),"")</f>
        <v>م</v>
      </c>
      <c r="AF911" s="280" t="s">
        <v>2044</v>
      </c>
      <c r="AG911" s="280" t="s">
        <v>261</v>
      </c>
      <c r="AH911" s="280" t="s">
        <v>240</v>
      </c>
      <c r="AI911" s="280" t="s">
        <v>240</v>
      </c>
      <c r="AJ911" s="279">
        <v>707253</v>
      </c>
      <c r="AP911" s="223"/>
      <c r="AQ911" s="224"/>
      <c r="AR911" s="224"/>
      <c r="AS911" s="224"/>
      <c r="AT911" s="224"/>
      <c r="AU911" s="231"/>
      <c r="AV911" s="224"/>
      <c r="AW911" s="224"/>
      <c r="AX911" s="224"/>
      <c r="AY911" s="224"/>
      <c r="AZ911" s="223"/>
      <c r="BA911" s="224"/>
      <c r="BB911"/>
      <c r="BC911"/>
      <c r="BD911" s="224"/>
      <c r="BE911" s="224"/>
      <c r="BF911" s="227"/>
      <c r="BG911" s="223"/>
      <c r="BH911" s="224"/>
      <c r="BI911" s="224"/>
      <c r="BJ911" s="224"/>
      <c r="BK911" s="224"/>
      <c r="BL911" s="223"/>
      <c r="BM911" s="224"/>
      <c r="BN911" s="223"/>
      <c r="BO911" s="223"/>
      <c r="BP911" s="223"/>
      <c r="BQ911" s="223"/>
      <c r="BR911" s="223"/>
      <c r="BS911" s="224"/>
      <c r="BT911"/>
      <c r="BU911" s="224"/>
      <c r="BV911"/>
      <c r="BW911"/>
      <c r="BX911" s="224"/>
      <c r="BY911" s="224"/>
      <c r="BZ911" s="224"/>
      <c r="CA911" s="224"/>
      <c r="CB911" s="224"/>
      <c r="CC911" s="224"/>
      <c r="CD911" s="224"/>
    </row>
    <row r="912" spans="1:82" ht="30" x14ac:dyDescent="0.25">
      <c r="A912" s="279">
        <v>707254</v>
      </c>
      <c r="B912" s="280" t="s">
        <v>2253</v>
      </c>
      <c r="C912" s="280" t="s">
        <v>60</v>
      </c>
      <c r="D912" s="280" t="s">
        <v>1348</v>
      </c>
      <c r="E912" s="280" t="s">
        <v>2378</v>
      </c>
      <c r="F912" s="289">
        <v>33056</v>
      </c>
      <c r="G912" s="280" t="s">
        <v>221</v>
      </c>
      <c r="H912" s="280" t="s">
        <v>1290</v>
      </c>
      <c r="I912" s="280" t="s">
        <v>261</v>
      </c>
      <c r="J912" s="280" t="s">
        <v>216</v>
      </c>
      <c r="K912" s="290">
        <v>2008</v>
      </c>
      <c r="L912" s="280" t="s">
        <v>221</v>
      </c>
      <c r="M912" s="280" t="s">
        <v>240</v>
      </c>
      <c r="N912" s="280" t="s">
        <v>240</v>
      </c>
      <c r="O912" s="280" t="str">
        <f>IFERROR(VLOOKUP(A912,'[1]معالجة التسجيل'!A$2:CW$514,101,0),"")</f>
        <v/>
      </c>
      <c r="P912" s="280"/>
      <c r="Q912" s="282">
        <v>0</v>
      </c>
      <c r="R912" s="282"/>
      <c r="S912" s="280" t="s">
        <v>2912</v>
      </c>
      <c r="T912" s="280" t="s">
        <v>2913</v>
      </c>
      <c r="U912" s="280" t="s">
        <v>2914</v>
      </c>
      <c r="V912" s="280" t="s">
        <v>2915</v>
      </c>
      <c r="W912" s="280" t="s">
        <v>240</v>
      </c>
      <c r="X912" s="280" t="s">
        <v>240</v>
      </c>
      <c r="Y912" s="280" t="s">
        <v>240</v>
      </c>
      <c r="Z912" s="280" t="s">
        <v>240</v>
      </c>
      <c r="AA912" s="280" t="s">
        <v>240</v>
      </c>
      <c r="AB912" s="280" t="s">
        <v>240</v>
      </c>
      <c r="AC912" s="280" t="s">
        <v>2044</v>
      </c>
      <c r="AD912" s="280" t="s">
        <v>240</v>
      </c>
      <c r="AE912" s="280" t="str">
        <f>IFERROR(VLOOKUP(A912,ورقة4!A$1:AZ$2000,51,0),"")</f>
        <v>م</v>
      </c>
      <c r="AF912" s="280" t="s">
        <v>2044</v>
      </c>
      <c r="AG912" s="280" t="s">
        <v>261</v>
      </c>
      <c r="AH912" s="280" t="s">
        <v>240</v>
      </c>
      <c r="AI912" s="280" t="s">
        <v>240</v>
      </c>
      <c r="AJ912" s="279">
        <v>707254</v>
      </c>
      <c r="AP912" s="223"/>
      <c r="AQ912" s="224"/>
      <c r="AR912" s="224"/>
      <c r="AS912" s="224"/>
      <c r="AT912" s="224"/>
      <c r="AU912" s="232"/>
      <c r="AV912" s="224"/>
      <c r="AW912" s="224"/>
      <c r="AX912" s="224"/>
      <c r="AY912" s="224"/>
      <c r="AZ912" s="232"/>
      <c r="BA912" s="224"/>
      <c r="BB912" s="230"/>
      <c r="BC912" s="230"/>
      <c r="BD912" s="224"/>
      <c r="BE912" s="224"/>
      <c r="BF912" s="227"/>
      <c r="BG912" s="224"/>
      <c r="BH912" s="224"/>
      <c r="BI912" s="224"/>
      <c r="BJ912" s="224"/>
      <c r="BK912" s="224"/>
      <c r="BL912" s="224"/>
      <c r="BM912" s="224"/>
      <c r="BN912" s="224"/>
      <c r="BO912" s="224"/>
      <c r="BP912" s="224"/>
      <c r="BQ912" s="224"/>
      <c r="BR912" s="224"/>
      <c r="BS912" s="228"/>
      <c r="BT912" s="230"/>
      <c r="BU912" s="224"/>
      <c r="BV912" s="226"/>
      <c r="BW912" s="230"/>
      <c r="BX912" s="224"/>
      <c r="BY912" s="224"/>
      <c r="BZ912" s="219"/>
      <c r="CA912" s="224"/>
      <c r="CB912" s="219"/>
      <c r="CC912" s="219"/>
      <c r="CD912" s="219"/>
    </row>
    <row r="913" spans="1:82" ht="45" x14ac:dyDescent="0.25">
      <c r="A913" s="279">
        <v>707255</v>
      </c>
      <c r="B913" s="280" t="s">
        <v>2254</v>
      </c>
      <c r="C913" s="280" t="s">
        <v>79</v>
      </c>
      <c r="D913" s="280" t="s">
        <v>2475</v>
      </c>
      <c r="E913" s="280" t="s">
        <v>183</v>
      </c>
      <c r="F913" s="281">
        <v>36526</v>
      </c>
      <c r="G913" s="280" t="s">
        <v>1549</v>
      </c>
      <c r="H913" s="280" t="s">
        <v>1290</v>
      </c>
      <c r="I913" s="280" t="s">
        <v>261</v>
      </c>
      <c r="J913" s="280" t="s">
        <v>214</v>
      </c>
      <c r="K913" s="279">
        <v>2017</v>
      </c>
      <c r="L913" s="280" t="s">
        <v>229</v>
      </c>
      <c r="M913" s="280" t="s">
        <v>240</v>
      </c>
      <c r="N913" s="280" t="s">
        <v>240</v>
      </c>
      <c r="O913" s="280" t="str">
        <f>IFERROR(VLOOKUP(A913,'[1]معالجة التسجيل'!A$2:CW$514,101,0),"")</f>
        <v/>
      </c>
      <c r="P913" s="280"/>
      <c r="Q913" s="282">
        <v>0</v>
      </c>
      <c r="R913" s="282"/>
      <c r="S913" s="280" t="s">
        <v>3329</v>
      </c>
      <c r="T913" s="280" t="s">
        <v>2919</v>
      </c>
      <c r="U913" s="280" t="s">
        <v>3330</v>
      </c>
      <c r="V913" s="280" t="s">
        <v>2531</v>
      </c>
      <c r="W913" s="280" t="s">
        <v>240</v>
      </c>
      <c r="X913" s="280" t="s">
        <v>240</v>
      </c>
      <c r="Y913" s="280" t="s">
        <v>240</v>
      </c>
      <c r="Z913" s="280" t="s">
        <v>240</v>
      </c>
      <c r="AA913" s="280" t="s">
        <v>240</v>
      </c>
      <c r="AB913" s="280" t="s">
        <v>240</v>
      </c>
      <c r="AC913" s="280" t="s">
        <v>240</v>
      </c>
      <c r="AD913" s="280" t="s">
        <v>240</v>
      </c>
      <c r="AE913" s="280" t="str">
        <f>IFERROR(VLOOKUP(A913,ورقة4!A$1:AZ$2000,51,0),"")</f>
        <v>م</v>
      </c>
      <c r="AF913" s="280" t="s">
        <v>2044</v>
      </c>
      <c r="AG913" s="280" t="s">
        <v>261</v>
      </c>
      <c r="AH913" s="280" t="s">
        <v>240</v>
      </c>
      <c r="AI913" s="280" t="s">
        <v>240</v>
      </c>
      <c r="AJ913" s="279">
        <v>707255</v>
      </c>
      <c r="AP913" s="223"/>
      <c r="AQ913" s="224"/>
      <c r="AR913" s="224"/>
      <c r="AS913" s="224"/>
      <c r="AT913" s="224"/>
      <c r="AU913" s="231"/>
      <c r="AV913" s="224"/>
      <c r="AW913" s="224"/>
      <c r="AX913" s="224"/>
      <c r="AY913" s="224"/>
      <c r="AZ913" s="223"/>
      <c r="BA913" s="224"/>
      <c r="BB913" s="230"/>
      <c r="BC913" s="230"/>
      <c r="BD913" s="224"/>
      <c r="BE913" s="224"/>
      <c r="BF913" s="227"/>
      <c r="BG913" s="224"/>
      <c r="BH913" s="224"/>
      <c r="BI913" s="224"/>
      <c r="BJ913" s="224"/>
      <c r="BK913" s="224"/>
      <c r="BL913" s="224"/>
      <c r="BM913" s="224"/>
      <c r="BN913" s="224"/>
      <c r="BO913" s="224"/>
      <c r="BP913" s="224"/>
      <c r="BQ913" s="224"/>
      <c r="BR913" s="224"/>
      <c r="BS913" s="228"/>
      <c r="BT913" s="230"/>
      <c r="BU913" s="224"/>
      <c r="BV913" s="226"/>
      <c r="BW913" s="230"/>
      <c r="BX913" s="224"/>
      <c r="BY913" s="224"/>
      <c r="BZ913" s="219"/>
      <c r="CA913" s="224"/>
      <c r="CB913" s="219"/>
      <c r="CC913" s="219"/>
      <c r="CD913" s="219"/>
    </row>
    <row r="914" spans="1:82" ht="45" x14ac:dyDescent="0.25">
      <c r="A914" s="279">
        <v>707256</v>
      </c>
      <c r="B914" s="280" t="s">
        <v>2255</v>
      </c>
      <c r="C914" s="280" t="s">
        <v>65</v>
      </c>
      <c r="D914" s="280" t="s">
        <v>2472</v>
      </c>
      <c r="E914" s="280" t="s">
        <v>184</v>
      </c>
      <c r="F914" s="289">
        <v>33970</v>
      </c>
      <c r="G914" s="280" t="s">
        <v>2430</v>
      </c>
      <c r="H914" s="280" t="s">
        <v>1290</v>
      </c>
      <c r="I914" s="280" t="s">
        <v>261</v>
      </c>
      <c r="J914" s="280" t="s">
        <v>216</v>
      </c>
      <c r="K914" s="290">
        <v>2012</v>
      </c>
      <c r="L914" s="280" t="s">
        <v>229</v>
      </c>
      <c r="M914" s="280" t="s">
        <v>240</v>
      </c>
      <c r="N914" s="280" t="s">
        <v>240</v>
      </c>
      <c r="O914" s="280" t="str">
        <f>IFERROR(VLOOKUP(A914,'[1]معالجة التسجيل'!A$2:CW$514,101,0),"")</f>
        <v/>
      </c>
      <c r="P914" s="280"/>
      <c r="Q914" s="282">
        <v>0</v>
      </c>
      <c r="R914" s="282"/>
      <c r="S914" s="280" t="s">
        <v>3027</v>
      </c>
      <c r="T914" s="280" t="s">
        <v>2751</v>
      </c>
      <c r="U914" s="280" t="s">
        <v>3028</v>
      </c>
      <c r="V914" s="280" t="s">
        <v>2531</v>
      </c>
      <c r="W914" s="280" t="s">
        <v>240</v>
      </c>
      <c r="X914" s="280" t="s">
        <v>240</v>
      </c>
      <c r="Y914" s="280" t="s">
        <v>240</v>
      </c>
      <c r="Z914" s="280" t="s">
        <v>240</v>
      </c>
      <c r="AA914" s="280" t="s">
        <v>240</v>
      </c>
      <c r="AB914" s="280" t="s">
        <v>240</v>
      </c>
      <c r="AC914" s="280" t="s">
        <v>2044</v>
      </c>
      <c r="AD914" s="280" t="s">
        <v>240</v>
      </c>
      <c r="AE914" s="280" t="str">
        <f>IFERROR(VLOOKUP(A914,ورقة4!A$1:AZ$2000,51,0),"")</f>
        <v>م</v>
      </c>
      <c r="AF914" s="280" t="s">
        <v>2044</v>
      </c>
      <c r="AG914" s="280" t="s">
        <v>261</v>
      </c>
      <c r="AH914" s="280" t="s">
        <v>240</v>
      </c>
      <c r="AI914" s="280" t="s">
        <v>240</v>
      </c>
      <c r="AJ914" s="279">
        <v>707256</v>
      </c>
      <c r="AP914" s="223"/>
      <c r="AQ914" s="224"/>
      <c r="AR914" s="224"/>
      <c r="AS914" s="224"/>
      <c r="AT914" s="224"/>
      <c r="AU914" s="232"/>
      <c r="AV914" s="224"/>
      <c r="AW914" s="224"/>
      <c r="AX914" s="224"/>
      <c r="AY914" s="224"/>
      <c r="AZ914" s="232"/>
      <c r="BA914" s="224"/>
      <c r="BB914" s="230"/>
      <c r="BC914" s="230"/>
      <c r="BD914" s="224"/>
      <c r="BE914" s="224"/>
      <c r="BF914" s="227"/>
      <c r="BG914" s="230"/>
      <c r="BH914" s="224"/>
      <c r="BI914" s="224"/>
      <c r="BJ914" s="224"/>
      <c r="BK914" s="224"/>
      <c r="BL914" s="224"/>
      <c r="BM914" s="224"/>
      <c r="BN914" s="224"/>
      <c r="BO914" s="224"/>
      <c r="BP914" s="224"/>
      <c r="BQ914" s="224"/>
      <c r="BR914" s="224"/>
      <c r="BS914" s="228"/>
      <c r="BT914" s="230"/>
      <c r="BU914" s="224"/>
      <c r="BV914" s="226"/>
      <c r="BW914" s="230"/>
      <c r="BX914" s="224"/>
      <c r="BY914" s="224"/>
      <c r="BZ914" s="219"/>
      <c r="CA914" s="224"/>
      <c r="CB914" s="219"/>
      <c r="CC914" s="219"/>
      <c r="CD914" s="219"/>
    </row>
    <row r="915" spans="1:82" ht="30" x14ac:dyDescent="0.25">
      <c r="A915" s="279">
        <v>707257</v>
      </c>
      <c r="B915" s="280" t="s">
        <v>2256</v>
      </c>
      <c r="C915" s="280" t="s">
        <v>166</v>
      </c>
      <c r="D915" s="280" t="s">
        <v>2467</v>
      </c>
      <c r="E915" s="280" t="s">
        <v>183</v>
      </c>
      <c r="F915" s="281">
        <v>33121</v>
      </c>
      <c r="G915" s="280" t="s">
        <v>2431</v>
      </c>
      <c r="H915" s="280" t="s">
        <v>1290</v>
      </c>
      <c r="I915" s="280" t="s">
        <v>261</v>
      </c>
      <c r="J915" s="280" t="s">
        <v>214</v>
      </c>
      <c r="K915" s="279">
        <v>2008</v>
      </c>
      <c r="L915" s="280" t="s">
        <v>225</v>
      </c>
      <c r="M915" s="280" t="s">
        <v>240</v>
      </c>
      <c r="N915" s="280" t="s">
        <v>240</v>
      </c>
      <c r="O915" s="280" t="str">
        <f>IFERROR(VLOOKUP(A915,'[1]معالجة التسجيل'!A$2:CW$514,101,0),"")</f>
        <v/>
      </c>
      <c r="P915" s="280"/>
      <c r="Q915" s="282">
        <v>0</v>
      </c>
      <c r="R915" s="282"/>
      <c r="S915" s="280" t="s">
        <v>3264</v>
      </c>
      <c r="T915" s="280" t="s">
        <v>3157</v>
      </c>
      <c r="U915" s="280" t="s">
        <v>3265</v>
      </c>
      <c r="V915" s="280" t="s">
        <v>2903</v>
      </c>
      <c r="W915" s="280" t="s">
        <v>240</v>
      </c>
      <c r="X915" s="280" t="s">
        <v>240</v>
      </c>
      <c r="Y915" s="280" t="s">
        <v>240</v>
      </c>
      <c r="Z915" s="280" t="s">
        <v>240</v>
      </c>
      <c r="AA915" s="280" t="s">
        <v>240</v>
      </c>
      <c r="AB915" s="280" t="s">
        <v>240</v>
      </c>
      <c r="AC915" s="280" t="s">
        <v>2044</v>
      </c>
      <c r="AD915" s="280" t="s">
        <v>240</v>
      </c>
      <c r="AE915" s="280" t="str">
        <f>IFERROR(VLOOKUP(A915,ورقة4!A$1:AZ$2000,51,0),"")</f>
        <v>م</v>
      </c>
      <c r="AF915" s="280" t="s">
        <v>2044</v>
      </c>
      <c r="AG915" s="280" t="s">
        <v>261</v>
      </c>
      <c r="AH915" s="280" t="s">
        <v>240</v>
      </c>
      <c r="AI915" s="280" t="s">
        <v>240</v>
      </c>
      <c r="AJ915" s="279">
        <v>707257</v>
      </c>
      <c r="AP915" s="223"/>
      <c r="AQ915" s="224"/>
      <c r="AR915" s="224"/>
      <c r="AS915" s="224"/>
      <c r="AT915" s="224"/>
      <c r="AU915" s="231"/>
      <c r="AV915" s="224"/>
      <c r="AW915" s="224"/>
      <c r="AX915" s="224"/>
      <c r="AY915" s="224"/>
      <c r="AZ915" s="223"/>
      <c r="BA915" s="224"/>
      <c r="BB915" s="230"/>
      <c r="BC915" s="230"/>
      <c r="BD915" s="224"/>
      <c r="BE915" s="224"/>
      <c r="BF915" s="227"/>
      <c r="BG915" s="224"/>
      <c r="BH915" s="224"/>
      <c r="BI915" s="224"/>
      <c r="BJ915" s="224"/>
      <c r="BK915" s="224"/>
      <c r="BL915" s="224"/>
      <c r="BM915" s="224"/>
      <c r="BN915" s="224"/>
      <c r="BO915" s="224"/>
      <c r="BP915" s="224"/>
      <c r="BQ915" s="224"/>
      <c r="BR915" s="224"/>
      <c r="BS915" s="228"/>
      <c r="BT915" s="230"/>
      <c r="BU915" s="224"/>
      <c r="BV915" s="226"/>
      <c r="BW915" s="230"/>
      <c r="BX915" s="224"/>
      <c r="BY915" s="224"/>
      <c r="BZ915" s="219"/>
      <c r="CA915" s="224"/>
      <c r="CB915" s="219"/>
      <c r="CC915" s="219"/>
      <c r="CD915" s="219"/>
    </row>
    <row r="916" spans="1:82" ht="45" x14ac:dyDescent="0.25">
      <c r="A916" s="279">
        <v>707258</v>
      </c>
      <c r="B916" s="280" t="s">
        <v>2257</v>
      </c>
      <c r="C916" s="280" t="s">
        <v>2258</v>
      </c>
      <c r="D916" s="280" t="s">
        <v>1359</v>
      </c>
      <c r="E916" s="280" t="s">
        <v>183</v>
      </c>
      <c r="F916" s="281">
        <v>32048</v>
      </c>
      <c r="G916" s="280" t="s">
        <v>228</v>
      </c>
      <c r="H916" s="280" t="s">
        <v>1290</v>
      </c>
      <c r="I916" s="280" t="s">
        <v>261</v>
      </c>
      <c r="J916" s="280" t="s">
        <v>216</v>
      </c>
      <c r="K916" s="279">
        <v>2013</v>
      </c>
      <c r="L916" s="280" t="s">
        <v>228</v>
      </c>
      <c r="M916" s="280" t="s">
        <v>240</v>
      </c>
      <c r="N916" s="280" t="s">
        <v>240</v>
      </c>
      <c r="O916" s="280"/>
      <c r="P916" s="280"/>
      <c r="Q916" s="282">
        <v>0</v>
      </c>
      <c r="R916" s="282"/>
      <c r="S916" s="280" t="s">
        <v>4292</v>
      </c>
      <c r="T916" s="280" t="s">
        <v>4293</v>
      </c>
      <c r="U916" s="280" t="s">
        <v>3861</v>
      </c>
      <c r="V916" s="280" t="s">
        <v>4294</v>
      </c>
      <c r="W916" s="280" t="s">
        <v>240</v>
      </c>
      <c r="X916" s="280" t="s">
        <v>240</v>
      </c>
      <c r="Y916" s="280" t="s">
        <v>240</v>
      </c>
      <c r="Z916" s="280" t="s">
        <v>240</v>
      </c>
      <c r="AA916" s="280" t="s">
        <v>240</v>
      </c>
      <c r="AB916" s="280" t="s">
        <v>240</v>
      </c>
      <c r="AC916" s="280" t="s">
        <v>240</v>
      </c>
      <c r="AD916" s="280" t="s">
        <v>240</v>
      </c>
      <c r="AE916" s="280"/>
      <c r="AF916" s="280" t="s">
        <v>240</v>
      </c>
      <c r="AG916" s="280" t="s">
        <v>261</v>
      </c>
      <c r="AH916" s="280" t="s">
        <v>240</v>
      </c>
      <c r="AI916" s="280" t="s">
        <v>240</v>
      </c>
      <c r="AJ916" s="279">
        <v>707258</v>
      </c>
      <c r="AP916" s="223"/>
      <c r="AQ916" s="224"/>
      <c r="AR916" s="224"/>
      <c r="AS916" s="224"/>
      <c r="AT916" s="224"/>
      <c r="AU916" s="231"/>
      <c r="AV916" s="224"/>
      <c r="AW916" s="224"/>
      <c r="AX916" s="224"/>
      <c r="AY916" s="224"/>
      <c r="AZ916" s="223"/>
      <c r="BA916" s="224"/>
      <c r="BB916"/>
      <c r="BC916"/>
      <c r="BD916" s="224"/>
      <c r="BE916" s="224"/>
      <c r="BF916" s="227"/>
      <c r="BG916" s="223"/>
      <c r="BH916" s="224"/>
      <c r="BI916" s="224"/>
      <c r="BJ916" s="224"/>
      <c r="BK916" s="224"/>
      <c r="BL916" s="223"/>
      <c r="BM916" s="224"/>
      <c r="BN916" s="223"/>
      <c r="BO916" s="223"/>
      <c r="BP916" s="223"/>
      <c r="BQ916" s="223"/>
      <c r="BR916" s="223"/>
      <c r="BS916" s="224"/>
      <c r="BT916"/>
      <c r="BU916" s="224"/>
      <c r="BV916"/>
      <c r="BW916"/>
      <c r="BX916" s="224"/>
      <c r="BY916" s="224"/>
      <c r="BZ916" s="224"/>
      <c r="CA916" s="224"/>
      <c r="CB916" s="224"/>
      <c r="CC916" s="224"/>
      <c r="CD916" s="224"/>
    </row>
    <row r="917" spans="1:82" ht="45" x14ac:dyDescent="0.25">
      <c r="A917" s="279">
        <v>707259</v>
      </c>
      <c r="B917" s="280" t="s">
        <v>2259</v>
      </c>
      <c r="C917" s="280" t="s">
        <v>67</v>
      </c>
      <c r="D917" s="280" t="s">
        <v>1882</v>
      </c>
      <c r="E917" s="280" t="s">
        <v>184</v>
      </c>
      <c r="F917" s="281">
        <v>32878</v>
      </c>
      <c r="G917" s="280" t="s">
        <v>1294</v>
      </c>
      <c r="H917" s="280" t="s">
        <v>1290</v>
      </c>
      <c r="I917" s="280" t="s">
        <v>261</v>
      </c>
      <c r="J917" s="280" t="s">
        <v>216</v>
      </c>
      <c r="K917" s="279">
        <v>2008</v>
      </c>
      <c r="L917" s="280" t="s">
        <v>215</v>
      </c>
      <c r="M917" s="280" t="s">
        <v>240</v>
      </c>
      <c r="N917" s="280" t="s">
        <v>240</v>
      </c>
      <c r="O917" s="280"/>
      <c r="P917" s="280"/>
      <c r="Q917" s="282">
        <v>0</v>
      </c>
      <c r="R917" s="279">
        <v>0</v>
      </c>
      <c r="S917" s="280" t="s">
        <v>2932</v>
      </c>
      <c r="T917" s="280" t="s">
        <v>2628</v>
      </c>
      <c r="U917" s="280" t="s">
        <v>2933</v>
      </c>
      <c r="V917" s="280" t="s">
        <v>2934</v>
      </c>
      <c r="W917" s="280" t="s">
        <v>240</v>
      </c>
      <c r="X917" s="280" t="s">
        <v>240</v>
      </c>
      <c r="Y917" s="280" t="s">
        <v>240</v>
      </c>
      <c r="Z917" s="280" t="s">
        <v>240</v>
      </c>
      <c r="AA917" s="280" t="s">
        <v>240</v>
      </c>
      <c r="AB917" s="280" t="s">
        <v>240</v>
      </c>
      <c r="AC917" s="280" t="s">
        <v>240</v>
      </c>
      <c r="AD917" s="280" t="s">
        <v>240</v>
      </c>
      <c r="AE917" s="280"/>
      <c r="AF917" s="280" t="s">
        <v>240</v>
      </c>
      <c r="AG917" s="280" t="s">
        <v>261</v>
      </c>
      <c r="AH917" s="280" t="s">
        <v>240</v>
      </c>
      <c r="AI917" s="280" t="s">
        <v>240</v>
      </c>
      <c r="AJ917" s="279">
        <v>707259</v>
      </c>
      <c r="AP917" s="223"/>
      <c r="AQ917" s="224"/>
      <c r="AR917" s="224"/>
      <c r="AS917" s="224"/>
      <c r="AT917" s="224"/>
      <c r="AU917" s="231"/>
      <c r="AV917" s="224"/>
      <c r="AW917" s="224"/>
      <c r="AX917" s="224"/>
      <c r="AY917" s="224"/>
      <c r="AZ917" s="223"/>
      <c r="BA917" s="224"/>
      <c r="BB917"/>
      <c r="BC917"/>
      <c r="BD917" s="224"/>
      <c r="BE917" s="224"/>
      <c r="BF917" s="227"/>
      <c r="BG917" s="226"/>
      <c r="BH917" s="224"/>
      <c r="BI917" s="224"/>
      <c r="BJ917" s="224"/>
      <c r="BK917" s="224"/>
      <c r="BL917" s="223"/>
      <c r="BM917" s="224"/>
      <c r="BN917" s="223"/>
      <c r="BO917" s="223"/>
      <c r="BP917" s="223"/>
      <c r="BQ917" s="223"/>
      <c r="BR917" s="223"/>
      <c r="BS917" s="224"/>
      <c r="BT917"/>
      <c r="BU917" s="224"/>
      <c r="BV917"/>
      <c r="BW917"/>
      <c r="BX917" s="224"/>
      <c r="BY917" s="224"/>
      <c r="BZ917" s="224"/>
      <c r="CA917" s="224"/>
      <c r="CB917" s="224"/>
      <c r="CC917" s="224"/>
      <c r="CD917" s="224"/>
    </row>
    <row r="918" spans="1:82" ht="30" x14ac:dyDescent="0.25">
      <c r="A918" s="279">
        <v>707260</v>
      </c>
      <c r="B918" s="280" t="s">
        <v>2260</v>
      </c>
      <c r="C918" s="280" t="s">
        <v>65</v>
      </c>
      <c r="D918" s="280" t="s">
        <v>1343</v>
      </c>
      <c r="E918" s="280" t="s">
        <v>184</v>
      </c>
      <c r="F918" s="281">
        <v>33725</v>
      </c>
      <c r="G918" s="280" t="s">
        <v>1561</v>
      </c>
      <c r="H918" s="280" t="s">
        <v>1290</v>
      </c>
      <c r="I918" s="280" t="s">
        <v>261</v>
      </c>
      <c r="J918" s="280" t="s">
        <v>216</v>
      </c>
      <c r="K918" s="279">
        <v>2014</v>
      </c>
      <c r="L918" s="280" t="s">
        <v>229</v>
      </c>
      <c r="M918" s="280" t="s">
        <v>240</v>
      </c>
      <c r="N918" s="280" t="s">
        <v>240</v>
      </c>
      <c r="O918" s="280" t="str">
        <f>IFERROR(VLOOKUP(A918,'[1]معالجة التسجيل'!A$2:CW$514,101,0),"")</f>
        <v/>
      </c>
      <c r="P918" s="280"/>
      <c r="Q918" s="282">
        <v>0</v>
      </c>
      <c r="R918" s="288"/>
      <c r="S918" s="280" t="s">
        <v>240</v>
      </c>
      <c r="T918" s="280" t="s">
        <v>240</v>
      </c>
      <c r="U918" s="280" t="s">
        <v>240</v>
      </c>
      <c r="V918" s="280" t="s">
        <v>240</v>
      </c>
      <c r="W918" s="280" t="s">
        <v>240</v>
      </c>
      <c r="X918" s="280" t="s">
        <v>240</v>
      </c>
      <c r="Y918" s="280" t="s">
        <v>240</v>
      </c>
      <c r="Z918" s="280" t="s">
        <v>240</v>
      </c>
      <c r="AA918" s="280" t="s">
        <v>240</v>
      </c>
      <c r="AB918" s="280" t="s">
        <v>240</v>
      </c>
      <c r="AC918" s="280" t="s">
        <v>240</v>
      </c>
      <c r="AD918" s="280" t="s">
        <v>240</v>
      </c>
      <c r="AE918" s="280" t="str">
        <f>IFERROR(VLOOKUP(A918,ورقة4!A$1:AZ$2000,51,0),"")</f>
        <v>م</v>
      </c>
      <c r="AF918" s="280" t="s">
        <v>2044</v>
      </c>
      <c r="AG918" s="280" t="s">
        <v>261</v>
      </c>
      <c r="AH918" s="280" t="s">
        <v>240</v>
      </c>
      <c r="AI918" s="280" t="s">
        <v>240</v>
      </c>
      <c r="AJ918" s="279">
        <v>707260</v>
      </c>
      <c r="AP918" s="223"/>
      <c r="AQ918" s="224"/>
      <c r="AR918" s="224"/>
      <c r="AS918" s="224"/>
      <c r="AT918" s="224"/>
      <c r="AU918" s="232"/>
      <c r="AV918" s="224"/>
      <c r="AW918" s="224"/>
      <c r="AX918" s="224"/>
      <c r="AY918" s="224"/>
      <c r="AZ918" s="232"/>
      <c r="BA918" s="224"/>
      <c r="BB918"/>
      <c r="BC918"/>
      <c r="BD918" s="224"/>
      <c r="BE918" s="224"/>
      <c r="BF918" s="227"/>
      <c r="BG918" s="232"/>
      <c r="BH918" s="224"/>
      <c r="BI918" s="224"/>
      <c r="BJ918" s="224"/>
      <c r="BK918" s="224"/>
      <c r="BL918" s="232"/>
      <c r="BM918" s="224"/>
      <c r="BN918" s="232"/>
      <c r="BO918" s="232"/>
      <c r="BP918" s="232"/>
      <c r="BQ918" s="232"/>
      <c r="BR918" s="232"/>
      <c r="BS918" s="224"/>
      <c r="BT918"/>
      <c r="BU918" s="224"/>
      <c r="BV918"/>
      <c r="BW918"/>
      <c r="BX918" s="224"/>
      <c r="BY918" s="224"/>
      <c r="BZ918" s="224"/>
      <c r="CA918" s="224"/>
      <c r="CB918" s="224"/>
      <c r="CC918" s="224"/>
      <c r="CD918" s="224"/>
    </row>
    <row r="919" spans="1:82" ht="30" x14ac:dyDescent="0.25">
      <c r="A919" s="279">
        <v>707261</v>
      </c>
      <c r="B919" s="280" t="s">
        <v>2261</v>
      </c>
      <c r="C919" s="280" t="s">
        <v>70</v>
      </c>
      <c r="D919" s="280" t="s">
        <v>1356</v>
      </c>
      <c r="E919" s="280" t="s">
        <v>183</v>
      </c>
      <c r="F919" s="281">
        <v>31144</v>
      </c>
      <c r="G919" s="280" t="s">
        <v>213</v>
      </c>
      <c r="H919" s="280" t="s">
        <v>1290</v>
      </c>
      <c r="I919" s="280" t="s">
        <v>262</v>
      </c>
      <c r="J919" s="280" t="s">
        <v>216</v>
      </c>
      <c r="K919" s="279">
        <v>2005</v>
      </c>
      <c r="L919" s="280" t="s">
        <v>228</v>
      </c>
      <c r="M919" s="280" t="s">
        <v>240</v>
      </c>
      <c r="N919" s="280" t="s">
        <v>240</v>
      </c>
      <c r="O919" s="280"/>
      <c r="P919" s="280"/>
      <c r="Q919" s="282">
        <v>0</v>
      </c>
      <c r="R919" s="282"/>
      <c r="S919" s="280" t="s">
        <v>4295</v>
      </c>
      <c r="T919" s="280" t="s">
        <v>3045</v>
      </c>
      <c r="U919" s="280" t="s">
        <v>3754</v>
      </c>
      <c r="V919" s="280" t="s">
        <v>3514</v>
      </c>
      <c r="W919" s="280" t="s">
        <v>240</v>
      </c>
      <c r="X919" s="280" t="s">
        <v>240</v>
      </c>
      <c r="Y919" s="280" t="s">
        <v>240</v>
      </c>
      <c r="Z919" s="280" t="s">
        <v>240</v>
      </c>
      <c r="AA919" s="280" t="s">
        <v>240</v>
      </c>
      <c r="AB919" s="280" t="s">
        <v>240</v>
      </c>
      <c r="AC919" s="280" t="s">
        <v>240</v>
      </c>
      <c r="AD919" s="280" t="s">
        <v>240</v>
      </c>
      <c r="AE919" s="280"/>
      <c r="AF919" s="280" t="s">
        <v>240</v>
      </c>
      <c r="AG919" s="280" t="s">
        <v>262</v>
      </c>
      <c r="AH919" s="280" t="s">
        <v>240</v>
      </c>
      <c r="AI919" s="280" t="s">
        <v>240</v>
      </c>
      <c r="AJ919" s="279">
        <v>707261</v>
      </c>
      <c r="AP919" s="223"/>
      <c r="AQ919" s="224"/>
      <c r="AR919" s="224"/>
      <c r="AS919" s="224"/>
      <c r="AT919" s="224"/>
      <c r="AU919" s="231"/>
      <c r="AV919" s="224"/>
      <c r="AW919" s="224"/>
      <c r="AX919" s="224"/>
      <c r="AY919" s="224"/>
      <c r="AZ919" s="223"/>
      <c r="BA919" s="224"/>
      <c r="BB919" s="230"/>
      <c r="BC919" s="230"/>
      <c r="BD919" s="224"/>
      <c r="BE919" s="224"/>
      <c r="BF919" s="227"/>
      <c r="BG919" s="224"/>
      <c r="BH919" s="224"/>
      <c r="BI919" s="224"/>
      <c r="BJ919" s="224"/>
      <c r="BK919" s="224"/>
      <c r="BL919" s="224"/>
      <c r="BM919" s="224"/>
      <c r="BN919" s="224"/>
      <c r="BO919" s="224"/>
      <c r="BP919" s="224"/>
      <c r="BQ919" s="224"/>
      <c r="BR919" s="224"/>
      <c r="BS919" s="228"/>
      <c r="BT919" s="230"/>
      <c r="BU919" s="224"/>
      <c r="BV919" s="226"/>
      <c r="BW919" s="230"/>
      <c r="BX919" s="224"/>
      <c r="BY919" s="224"/>
      <c r="BZ919" s="219"/>
      <c r="CA919" s="224"/>
      <c r="CB919" s="219"/>
      <c r="CC919" s="219"/>
      <c r="CD919" s="219"/>
    </row>
    <row r="920" spans="1:82" ht="45" x14ac:dyDescent="0.25">
      <c r="A920" s="279">
        <v>707262</v>
      </c>
      <c r="B920" s="280" t="s">
        <v>2262</v>
      </c>
      <c r="C920" s="280" t="s">
        <v>151</v>
      </c>
      <c r="D920" s="280" t="s">
        <v>2476</v>
      </c>
      <c r="E920" s="280" t="s">
        <v>183</v>
      </c>
      <c r="F920" s="289">
        <v>34700</v>
      </c>
      <c r="G920" s="280" t="s">
        <v>2395</v>
      </c>
      <c r="H920" s="280" t="s">
        <v>1290</v>
      </c>
      <c r="I920" s="280" t="s">
        <v>261</v>
      </c>
      <c r="J920" s="280" t="s">
        <v>216</v>
      </c>
      <c r="K920" s="290">
        <v>2012</v>
      </c>
      <c r="L920" s="280" t="s">
        <v>221</v>
      </c>
      <c r="M920" s="280" t="s">
        <v>240</v>
      </c>
      <c r="N920" s="280" t="s">
        <v>240</v>
      </c>
      <c r="O920" s="280" t="str">
        <f>IFERROR(VLOOKUP(A920,'[1]معالجة التسجيل'!A$2:CW$514,101,0),"")</f>
        <v/>
      </c>
      <c r="P920" s="280"/>
      <c r="Q920" s="282">
        <v>0</v>
      </c>
      <c r="R920" s="282"/>
      <c r="S920" s="280" t="s">
        <v>240</v>
      </c>
      <c r="T920" s="280" t="s">
        <v>240</v>
      </c>
      <c r="U920" s="280" t="s">
        <v>240</v>
      </c>
      <c r="V920" s="280" t="s">
        <v>240</v>
      </c>
      <c r="W920" s="280" t="s">
        <v>240</v>
      </c>
      <c r="X920" s="280" t="s">
        <v>240</v>
      </c>
      <c r="Y920" s="280" t="s">
        <v>240</v>
      </c>
      <c r="Z920" s="280" t="s">
        <v>240</v>
      </c>
      <c r="AA920" s="280" t="s">
        <v>240</v>
      </c>
      <c r="AB920" s="280" t="s">
        <v>240</v>
      </c>
      <c r="AC920" s="280" t="s">
        <v>2044</v>
      </c>
      <c r="AD920" s="280" t="s">
        <v>240</v>
      </c>
      <c r="AE920" s="280" t="str">
        <f>IFERROR(VLOOKUP(A920,ورقة4!A$1:AZ$2000,51,0),"")</f>
        <v>م</v>
      </c>
      <c r="AF920" s="280" t="s">
        <v>2044</v>
      </c>
      <c r="AG920" s="280" t="s">
        <v>261</v>
      </c>
      <c r="AH920" s="280" t="s">
        <v>240</v>
      </c>
      <c r="AI920" s="280" t="s">
        <v>240</v>
      </c>
      <c r="AJ920" s="279">
        <v>707262</v>
      </c>
      <c r="AP920" s="223"/>
      <c r="AQ920" s="224"/>
      <c r="AR920" s="224"/>
      <c r="AS920" s="224"/>
      <c r="AT920" s="224"/>
      <c r="AU920" s="231"/>
      <c r="AV920" s="224"/>
      <c r="AW920" s="224"/>
      <c r="AX920" s="224"/>
      <c r="AY920" s="224"/>
      <c r="AZ920" s="223"/>
      <c r="BA920" s="224"/>
      <c r="BB920"/>
      <c r="BC920"/>
      <c r="BD920" s="224"/>
      <c r="BE920" s="224"/>
      <c r="BF920" s="227"/>
      <c r="BG920" s="223"/>
      <c r="BH920" s="224"/>
      <c r="BI920" s="224"/>
      <c r="BJ920" s="224"/>
      <c r="BK920" s="224"/>
      <c r="BL920" s="223"/>
      <c r="BM920" s="224"/>
      <c r="BN920" s="223"/>
      <c r="BO920" s="223"/>
      <c r="BP920" s="223"/>
      <c r="BQ920" s="223"/>
      <c r="BR920" s="223"/>
      <c r="BS920" s="224"/>
      <c r="BT920"/>
      <c r="BU920" s="224"/>
      <c r="BV920"/>
      <c r="BW920"/>
      <c r="BX920" s="224"/>
      <c r="BY920" s="224"/>
      <c r="BZ920" s="224"/>
      <c r="CA920" s="224"/>
      <c r="CB920" s="224"/>
      <c r="CC920" s="224"/>
      <c r="CD920" s="224"/>
    </row>
    <row r="921" spans="1:82" ht="30" x14ac:dyDescent="0.25">
      <c r="A921" s="279">
        <v>707263</v>
      </c>
      <c r="B921" s="280" t="s">
        <v>2263</v>
      </c>
      <c r="C921" s="280" t="s">
        <v>75</v>
      </c>
      <c r="D921" s="280" t="s">
        <v>2490</v>
      </c>
      <c r="E921" s="280" t="s">
        <v>184</v>
      </c>
      <c r="F921" s="281">
        <v>33826</v>
      </c>
      <c r="G921" s="280" t="s">
        <v>1353</v>
      </c>
      <c r="H921" s="280" t="s">
        <v>1290</v>
      </c>
      <c r="I921" s="280" t="s">
        <v>261</v>
      </c>
      <c r="J921" s="280" t="s">
        <v>216</v>
      </c>
      <c r="K921" s="279">
        <v>2010</v>
      </c>
      <c r="L921" s="280" t="s">
        <v>215</v>
      </c>
      <c r="M921" s="280" t="s">
        <v>240</v>
      </c>
      <c r="N921" s="280" t="s">
        <v>240</v>
      </c>
      <c r="O921" s="280" t="str">
        <f>IFERROR(VLOOKUP(A921,'[1]معالجة التسجيل'!A$2:CW$514,101,0),"")</f>
        <v/>
      </c>
      <c r="P921" s="280"/>
      <c r="Q921" s="282">
        <v>0</v>
      </c>
      <c r="R921" s="288"/>
      <c r="S921" s="280" t="s">
        <v>240</v>
      </c>
      <c r="T921" s="280" t="s">
        <v>240</v>
      </c>
      <c r="U921" s="280" t="s">
        <v>240</v>
      </c>
      <c r="V921" s="280" t="s">
        <v>240</v>
      </c>
      <c r="W921" s="280" t="s">
        <v>240</v>
      </c>
      <c r="X921" s="280" t="s">
        <v>240</v>
      </c>
      <c r="Y921" s="280" t="s">
        <v>240</v>
      </c>
      <c r="Z921" s="280" t="s">
        <v>240</v>
      </c>
      <c r="AA921" s="280" t="s">
        <v>240</v>
      </c>
      <c r="AB921" s="280" t="s">
        <v>240</v>
      </c>
      <c r="AC921" s="280" t="s">
        <v>2044</v>
      </c>
      <c r="AD921" s="280" t="s">
        <v>240</v>
      </c>
      <c r="AE921" s="280" t="str">
        <f>IFERROR(VLOOKUP(A921,ورقة4!A$1:AZ$2000,51,0),"")</f>
        <v>م</v>
      </c>
      <c r="AF921" s="280" t="s">
        <v>2044</v>
      </c>
      <c r="AG921" s="280" t="s">
        <v>261</v>
      </c>
      <c r="AH921" s="280" t="s">
        <v>240</v>
      </c>
      <c r="AI921" s="280" t="s">
        <v>240</v>
      </c>
      <c r="AJ921" s="279">
        <v>707263</v>
      </c>
      <c r="AP921" s="223"/>
      <c r="AQ921" s="224"/>
      <c r="AR921" s="224"/>
      <c r="AS921" s="224"/>
      <c r="AT921" s="224"/>
      <c r="AU921" s="232"/>
      <c r="AV921" s="224"/>
      <c r="AW921" s="224"/>
      <c r="AX921" s="224"/>
      <c r="AY921" s="224"/>
      <c r="AZ921" s="232"/>
      <c r="BA921" s="224"/>
      <c r="BB921" s="230"/>
      <c r="BC921" s="230"/>
      <c r="BD921" s="224"/>
      <c r="BE921" s="224"/>
      <c r="BF921" s="227"/>
      <c r="BG921" s="224"/>
      <c r="BH921" s="224"/>
      <c r="BI921" s="224"/>
      <c r="BJ921" s="224"/>
      <c r="BK921" s="224"/>
      <c r="BL921" s="224"/>
      <c r="BM921" s="224"/>
      <c r="BN921" s="224"/>
      <c r="BO921" s="224"/>
      <c r="BP921" s="224"/>
      <c r="BQ921" s="224"/>
      <c r="BR921" s="224"/>
      <c r="BS921" s="228"/>
      <c r="BT921" s="230"/>
      <c r="BU921" s="224"/>
      <c r="BV921" s="226"/>
      <c r="BW921" s="230"/>
      <c r="BX921" s="224"/>
      <c r="BY921" s="224"/>
      <c r="BZ921" s="219"/>
      <c r="CA921" s="224"/>
      <c r="CB921" s="219"/>
      <c r="CC921" s="219"/>
      <c r="CD921" s="219"/>
    </row>
    <row r="922" spans="1:82" ht="30" x14ac:dyDescent="0.25">
      <c r="A922" s="279">
        <v>707264</v>
      </c>
      <c r="B922" s="280" t="s">
        <v>2264</v>
      </c>
      <c r="C922" s="280" t="s">
        <v>100</v>
      </c>
      <c r="D922" s="280" t="s">
        <v>2495</v>
      </c>
      <c r="E922" s="280" t="s">
        <v>183</v>
      </c>
      <c r="F922" s="289">
        <v>24450</v>
      </c>
      <c r="G922" s="280" t="s">
        <v>1357</v>
      </c>
      <c r="H922" s="280" t="s">
        <v>1290</v>
      </c>
      <c r="I922" s="280" t="s">
        <v>261</v>
      </c>
      <c r="J922" s="280" t="s">
        <v>214</v>
      </c>
      <c r="K922" s="290">
        <v>1987</v>
      </c>
      <c r="L922" s="280" t="s">
        <v>213</v>
      </c>
      <c r="M922" s="280" t="s">
        <v>240</v>
      </c>
      <c r="N922" s="280" t="s">
        <v>240</v>
      </c>
      <c r="O922" s="280" t="str">
        <f>IFERROR(VLOOKUP(A922,'[1]معالجة التسجيل'!A$2:CW$514,101,0),"")</f>
        <v/>
      </c>
      <c r="P922" s="280"/>
      <c r="Q922" s="282">
        <v>0</v>
      </c>
      <c r="R922" s="282"/>
      <c r="S922" s="280" t="s">
        <v>240</v>
      </c>
      <c r="T922" s="280" t="s">
        <v>240</v>
      </c>
      <c r="U922" s="280" t="s">
        <v>240</v>
      </c>
      <c r="V922" s="280" t="s">
        <v>240</v>
      </c>
      <c r="W922" s="280" t="s">
        <v>240</v>
      </c>
      <c r="X922" s="280" t="s">
        <v>240</v>
      </c>
      <c r="Y922" s="280" t="s">
        <v>240</v>
      </c>
      <c r="Z922" s="280" t="s">
        <v>240</v>
      </c>
      <c r="AA922" s="280" t="s">
        <v>240</v>
      </c>
      <c r="AB922" s="280" t="s">
        <v>240</v>
      </c>
      <c r="AC922" s="280" t="s">
        <v>2044</v>
      </c>
      <c r="AD922" s="280" t="s">
        <v>240</v>
      </c>
      <c r="AE922" s="280" t="str">
        <f>IFERROR(VLOOKUP(A922,ورقة4!A$1:AZ$2000,51,0),"")</f>
        <v>م</v>
      </c>
      <c r="AF922" s="280" t="s">
        <v>2044</v>
      </c>
      <c r="AG922" s="280" t="s">
        <v>261</v>
      </c>
      <c r="AH922" s="280" t="s">
        <v>240</v>
      </c>
      <c r="AI922" s="280" t="s">
        <v>240</v>
      </c>
      <c r="AJ922" s="279">
        <v>707264</v>
      </c>
      <c r="AP922" s="223"/>
      <c r="AQ922" s="224"/>
      <c r="AR922" s="224"/>
      <c r="AS922" s="224"/>
      <c r="AT922" s="224"/>
      <c r="AU922" s="232"/>
      <c r="AV922" s="224"/>
      <c r="AW922" s="224"/>
      <c r="AX922" s="224"/>
      <c r="AY922" s="224"/>
      <c r="AZ922" s="232"/>
      <c r="BA922" s="224"/>
      <c r="BB922" s="230"/>
      <c r="BC922" s="230"/>
      <c r="BD922" s="224"/>
      <c r="BE922" s="224"/>
      <c r="BF922" s="227"/>
      <c r="BG922" s="224"/>
      <c r="BH922" s="224"/>
      <c r="BI922" s="224"/>
      <c r="BJ922" s="224"/>
      <c r="BK922" s="224"/>
      <c r="BL922" s="224"/>
      <c r="BM922" s="224"/>
      <c r="BN922" s="224"/>
      <c r="BO922" s="224"/>
      <c r="BP922" s="224"/>
      <c r="BQ922" s="224"/>
      <c r="BR922" s="224"/>
      <c r="BS922" s="228"/>
      <c r="BT922" s="230"/>
      <c r="BU922" s="224"/>
      <c r="BV922" s="226"/>
      <c r="BW922" s="230"/>
      <c r="BX922" s="224"/>
      <c r="BY922" s="224"/>
      <c r="BZ922" s="219"/>
      <c r="CA922" s="224"/>
      <c r="CB922" s="219"/>
      <c r="CC922" s="219"/>
      <c r="CD922" s="219"/>
    </row>
    <row r="923" spans="1:82" ht="15" x14ac:dyDescent="0.25">
      <c r="A923" s="279">
        <v>707265</v>
      </c>
      <c r="B923" s="280" t="s">
        <v>2265</v>
      </c>
      <c r="C923" s="280" t="s">
        <v>90</v>
      </c>
      <c r="D923" s="280" t="s">
        <v>240</v>
      </c>
      <c r="E923" s="280" t="s">
        <v>240</v>
      </c>
      <c r="F923" s="288"/>
      <c r="G923" s="280" t="s">
        <v>240</v>
      </c>
      <c r="H923" s="280" t="s">
        <v>240</v>
      </c>
      <c r="I923" s="280" t="s">
        <v>261</v>
      </c>
      <c r="J923" s="280" t="s">
        <v>240</v>
      </c>
      <c r="K923" s="288"/>
      <c r="L923" s="280" t="s">
        <v>240</v>
      </c>
      <c r="M923" s="280" t="s">
        <v>240</v>
      </c>
      <c r="N923" s="280" t="s">
        <v>240</v>
      </c>
      <c r="O923" s="280" t="str">
        <f>IFERROR(VLOOKUP(A923,'[1]معالجة التسجيل'!A$2:CW$514,101,0),"")</f>
        <v/>
      </c>
      <c r="P923" s="280"/>
      <c r="Q923" s="282">
        <v>0</v>
      </c>
      <c r="R923" s="288"/>
      <c r="S923" s="280" t="s">
        <v>240</v>
      </c>
      <c r="T923" s="280" t="s">
        <v>240</v>
      </c>
      <c r="U923" s="280" t="s">
        <v>240</v>
      </c>
      <c r="V923" s="280" t="s">
        <v>240</v>
      </c>
      <c r="W923" s="280" t="s">
        <v>240</v>
      </c>
      <c r="X923" s="280" t="s">
        <v>240</v>
      </c>
      <c r="Y923" s="280" t="s">
        <v>240</v>
      </c>
      <c r="Z923" s="280" t="s">
        <v>240</v>
      </c>
      <c r="AA923" s="280" t="s">
        <v>240</v>
      </c>
      <c r="AB923" s="280" t="s">
        <v>240</v>
      </c>
      <c r="AC923" s="280" t="s">
        <v>240</v>
      </c>
      <c r="AD923" s="280" t="s">
        <v>240</v>
      </c>
      <c r="AE923" s="280" t="str">
        <f>IFERROR(VLOOKUP(A923,ورقة4!A$1:AZ$2000,51,0),"")</f>
        <v>م</v>
      </c>
      <c r="AF923" s="280" t="s">
        <v>240</v>
      </c>
      <c r="AG923" s="280" t="s">
        <v>261</v>
      </c>
      <c r="AH923" s="280" t="s">
        <v>240</v>
      </c>
      <c r="AI923" s="280" t="s">
        <v>240</v>
      </c>
      <c r="AJ923" s="279">
        <v>707265</v>
      </c>
      <c r="AP923" s="223"/>
      <c r="AQ923" s="224"/>
      <c r="AR923" s="224"/>
      <c r="AS923" s="224"/>
      <c r="AT923" s="224"/>
      <c r="AU923" s="232"/>
      <c r="AV923" s="224"/>
      <c r="AW923" s="224"/>
      <c r="AX923" s="224"/>
      <c r="AY923" s="224"/>
      <c r="AZ923" s="232"/>
      <c r="BA923" s="224"/>
      <c r="BB923" s="230"/>
      <c r="BC923" s="230"/>
      <c r="BD923" s="224"/>
      <c r="BE923" s="224"/>
      <c r="BF923" s="227"/>
      <c r="BG923" s="224"/>
      <c r="BH923" s="224"/>
      <c r="BI923" s="224"/>
      <c r="BJ923" s="224"/>
      <c r="BK923" s="224"/>
      <c r="BL923" s="224"/>
      <c r="BM923" s="224"/>
      <c r="BN923" s="224"/>
      <c r="BO923" s="224"/>
      <c r="BP923" s="224"/>
      <c r="BQ923" s="224"/>
      <c r="BR923" s="224"/>
      <c r="BS923" s="228"/>
      <c r="BT923" s="230"/>
      <c r="BU923" s="224"/>
      <c r="BV923" s="226"/>
      <c r="BW923" s="230"/>
      <c r="BX923" s="224"/>
      <c r="BY923" s="224"/>
      <c r="BZ923" s="219"/>
      <c r="CA923" s="224"/>
      <c r="CB923" s="219"/>
      <c r="CC923" s="219"/>
      <c r="CD923" s="219"/>
    </row>
    <row r="924" spans="1:82" ht="60" x14ac:dyDescent="0.25">
      <c r="A924" s="279">
        <v>707266</v>
      </c>
      <c r="B924" s="280" t="s">
        <v>2266</v>
      </c>
      <c r="C924" s="280" t="s">
        <v>2267</v>
      </c>
      <c r="D924" s="280" t="s">
        <v>1840</v>
      </c>
      <c r="E924" s="280" t="s">
        <v>184</v>
      </c>
      <c r="F924" s="281">
        <v>30882</v>
      </c>
      <c r="G924" s="280" t="s">
        <v>2432</v>
      </c>
      <c r="H924" s="280" t="s">
        <v>1290</v>
      </c>
      <c r="I924" s="280" t="s">
        <v>261</v>
      </c>
      <c r="J924" s="280" t="s">
        <v>216</v>
      </c>
      <c r="K924" s="279">
        <v>2002</v>
      </c>
      <c r="L924" s="280" t="s">
        <v>224</v>
      </c>
      <c r="M924" s="280" t="s">
        <v>240</v>
      </c>
      <c r="N924" s="280" t="s">
        <v>240</v>
      </c>
      <c r="O924" s="280" t="str">
        <f>IFERROR(VLOOKUP(A924,'[1]معالجة التسجيل'!A$2:CW$514,101,0),"")</f>
        <v/>
      </c>
      <c r="P924" s="280"/>
      <c r="Q924" s="282">
        <v>0</v>
      </c>
      <c r="R924" s="288"/>
      <c r="S924" s="280" t="s">
        <v>2753</v>
      </c>
      <c r="T924" s="280" t="s">
        <v>2754</v>
      </c>
      <c r="U924" s="280" t="s">
        <v>2755</v>
      </c>
      <c r="V924" s="280" t="s">
        <v>2756</v>
      </c>
      <c r="W924" s="280" t="s">
        <v>240</v>
      </c>
      <c r="X924" s="280" t="s">
        <v>240</v>
      </c>
      <c r="Y924" s="280" t="s">
        <v>240</v>
      </c>
      <c r="Z924" s="280" t="s">
        <v>240</v>
      </c>
      <c r="AA924" s="280" t="s">
        <v>240</v>
      </c>
      <c r="AB924" s="280" t="s">
        <v>240</v>
      </c>
      <c r="AC924" s="280" t="s">
        <v>2044</v>
      </c>
      <c r="AD924" s="280" t="s">
        <v>240</v>
      </c>
      <c r="AE924" s="280" t="str">
        <f>IFERROR(VLOOKUP(A924,ورقة4!A$1:AZ$2000,51,0),"")</f>
        <v>م</v>
      </c>
      <c r="AF924" s="280" t="s">
        <v>2044</v>
      </c>
      <c r="AG924" s="280" t="s">
        <v>261</v>
      </c>
      <c r="AH924" s="280" t="s">
        <v>240</v>
      </c>
      <c r="AI924" s="280" t="s">
        <v>240</v>
      </c>
      <c r="AJ924" s="279">
        <v>707266</v>
      </c>
      <c r="AP924" s="223"/>
      <c r="AQ924" s="224"/>
      <c r="AR924" s="224"/>
      <c r="AS924" s="224"/>
      <c r="AT924" s="224"/>
      <c r="AU924" s="232"/>
      <c r="AV924" s="224"/>
      <c r="AW924" s="224"/>
      <c r="AX924" s="224"/>
      <c r="AY924" s="224"/>
      <c r="AZ924" s="232"/>
      <c r="BA924" s="224"/>
      <c r="BB924" s="230"/>
      <c r="BC924" s="230"/>
      <c r="BD924" s="224"/>
      <c r="BE924" s="224"/>
      <c r="BF924" s="227"/>
      <c r="BG924" s="224"/>
      <c r="BH924" s="224"/>
      <c r="BI924" s="224"/>
      <c r="BJ924" s="224"/>
      <c r="BK924" s="224"/>
      <c r="BL924" s="224"/>
      <c r="BM924" s="224"/>
      <c r="BN924" s="224"/>
      <c r="BO924" s="224"/>
      <c r="BP924" s="224"/>
      <c r="BQ924" s="224"/>
      <c r="BR924" s="224"/>
      <c r="BS924" s="228"/>
      <c r="BT924" s="230"/>
      <c r="BU924" s="224"/>
      <c r="BV924" s="226"/>
      <c r="BW924" s="230"/>
      <c r="BX924" s="224"/>
      <c r="BY924" s="224"/>
      <c r="BZ924" s="219"/>
      <c r="CA924" s="224"/>
      <c r="CB924" s="219"/>
      <c r="CC924" s="219"/>
      <c r="CD924" s="219"/>
    </row>
    <row r="925" spans="1:82" ht="15" x14ac:dyDescent="0.25">
      <c r="A925" s="279">
        <v>707267</v>
      </c>
      <c r="B925" s="280" t="s">
        <v>2268</v>
      </c>
      <c r="C925" s="280" t="s">
        <v>121</v>
      </c>
      <c r="D925" s="280" t="s">
        <v>240</v>
      </c>
      <c r="E925" s="280" t="s">
        <v>240</v>
      </c>
      <c r="F925" s="282"/>
      <c r="G925" s="280" t="s">
        <v>240</v>
      </c>
      <c r="H925" s="280" t="s">
        <v>240</v>
      </c>
      <c r="I925" s="280" t="s">
        <v>261</v>
      </c>
      <c r="J925" s="280" t="s">
        <v>240</v>
      </c>
      <c r="K925" s="282"/>
      <c r="L925" s="280" t="s">
        <v>240</v>
      </c>
      <c r="M925" s="280" t="s">
        <v>240</v>
      </c>
      <c r="N925" s="280" t="s">
        <v>240</v>
      </c>
      <c r="O925" s="280" t="str">
        <f>IFERROR(VLOOKUP(A925,'[1]معالجة التسجيل'!A$2:CW$514,101,0),"")</f>
        <v/>
      </c>
      <c r="P925" s="280"/>
      <c r="Q925" s="282">
        <v>0</v>
      </c>
      <c r="R925" s="282"/>
      <c r="S925" s="280" t="s">
        <v>240</v>
      </c>
      <c r="T925" s="280" t="s">
        <v>240</v>
      </c>
      <c r="U925" s="280" t="s">
        <v>240</v>
      </c>
      <c r="V925" s="280" t="s">
        <v>240</v>
      </c>
      <c r="W925" s="280" t="s">
        <v>240</v>
      </c>
      <c r="X925" s="280" t="s">
        <v>240</v>
      </c>
      <c r="Y925" s="280" t="s">
        <v>240</v>
      </c>
      <c r="Z925" s="280" t="s">
        <v>240</v>
      </c>
      <c r="AA925" s="280" t="s">
        <v>240</v>
      </c>
      <c r="AB925" s="280" t="s">
        <v>240</v>
      </c>
      <c r="AC925" s="280" t="s">
        <v>2044</v>
      </c>
      <c r="AD925" s="280" t="s">
        <v>240</v>
      </c>
      <c r="AE925" s="280" t="str">
        <f>IFERROR(VLOOKUP(A925,ورقة4!A$1:AZ$2000,51,0),"")</f>
        <v>م</v>
      </c>
      <c r="AF925" s="280" t="s">
        <v>2044</v>
      </c>
      <c r="AG925" s="280" t="s">
        <v>261</v>
      </c>
      <c r="AH925" s="280" t="s">
        <v>240</v>
      </c>
      <c r="AI925" s="280" t="s">
        <v>240</v>
      </c>
      <c r="AJ925" s="279">
        <v>707267</v>
      </c>
      <c r="AP925" s="223"/>
      <c r="AQ925" s="224"/>
      <c r="AR925" s="224"/>
      <c r="AS925" s="224"/>
      <c r="AT925" s="224"/>
      <c r="AU925" s="232"/>
      <c r="AV925" s="224"/>
      <c r="AW925" s="224"/>
      <c r="AX925" s="224"/>
      <c r="AY925" s="224"/>
      <c r="AZ925" s="232"/>
      <c r="BA925" s="224"/>
      <c r="BB925" s="230"/>
      <c r="BC925" s="230"/>
      <c r="BD925" s="224"/>
      <c r="BE925" s="224"/>
      <c r="BF925" s="227"/>
      <c r="BG925" s="224"/>
      <c r="BH925" s="224"/>
      <c r="BI925" s="224"/>
      <c r="BJ925" s="224"/>
      <c r="BK925" s="224"/>
      <c r="BL925" s="224"/>
      <c r="BM925" s="224"/>
      <c r="BN925" s="224"/>
      <c r="BO925" s="224"/>
      <c r="BP925" s="224"/>
      <c r="BQ925" s="224"/>
      <c r="BR925" s="224"/>
      <c r="BS925" s="228"/>
      <c r="BT925" s="230"/>
      <c r="BU925" s="224"/>
      <c r="BV925" s="226"/>
      <c r="BW925" s="230"/>
      <c r="BX925" s="224"/>
      <c r="BY925" s="224"/>
      <c r="BZ925" s="219"/>
      <c r="CA925" s="224"/>
      <c r="CB925" s="219"/>
      <c r="CC925" s="219"/>
      <c r="CD925" s="219"/>
    </row>
    <row r="926" spans="1:82" ht="45" x14ac:dyDescent="0.25">
      <c r="A926" s="279">
        <v>707268</v>
      </c>
      <c r="B926" s="280" t="s">
        <v>2269</v>
      </c>
      <c r="C926" s="280" t="s">
        <v>2270</v>
      </c>
      <c r="D926" s="280" t="s">
        <v>1730</v>
      </c>
      <c r="E926" s="280" t="s">
        <v>2378</v>
      </c>
      <c r="F926" s="281">
        <v>33111</v>
      </c>
      <c r="G926" s="280" t="s">
        <v>213</v>
      </c>
      <c r="H926" s="280" t="s">
        <v>1290</v>
      </c>
      <c r="I926" s="280" t="s">
        <v>467</v>
      </c>
      <c r="J926" s="280" t="s">
        <v>214</v>
      </c>
      <c r="K926" s="279">
        <v>2008</v>
      </c>
      <c r="L926" s="280" t="s">
        <v>213</v>
      </c>
      <c r="M926" s="280" t="s">
        <v>240</v>
      </c>
      <c r="N926" s="280" t="s">
        <v>240</v>
      </c>
      <c r="O926" s="280" t="str">
        <f>IFERROR(VLOOKUP(A926,'[1]معالجة التسجيل'!A$2:CW$514,101,0),"")</f>
        <v/>
      </c>
      <c r="P926" s="280"/>
      <c r="Q926" s="282">
        <v>0</v>
      </c>
      <c r="R926" s="288"/>
      <c r="S926" s="280" t="s">
        <v>3261</v>
      </c>
      <c r="T926" s="280" t="s">
        <v>3262</v>
      </c>
      <c r="U926" s="280" t="s">
        <v>3036</v>
      </c>
      <c r="V926" s="280" t="s">
        <v>2413</v>
      </c>
      <c r="W926" s="280" t="s">
        <v>240</v>
      </c>
      <c r="X926" s="280" t="s">
        <v>240</v>
      </c>
      <c r="Y926" s="280" t="s">
        <v>240</v>
      </c>
      <c r="Z926" s="280" t="s">
        <v>240</v>
      </c>
      <c r="AA926" s="280" t="s">
        <v>240</v>
      </c>
      <c r="AB926" s="280" t="s">
        <v>240</v>
      </c>
      <c r="AC926" s="280" t="s">
        <v>240</v>
      </c>
      <c r="AD926" s="280" t="s">
        <v>240</v>
      </c>
      <c r="AE926" s="280" t="str">
        <f>IFERROR(VLOOKUP(A926,ورقة4!A$1:AZ$2000,51,0),"")</f>
        <v>م</v>
      </c>
      <c r="AF926" s="280" t="s">
        <v>2044</v>
      </c>
      <c r="AG926" s="280" t="s">
        <v>262</v>
      </c>
      <c r="AH926" s="280" t="s">
        <v>240</v>
      </c>
      <c r="AI926" s="280" t="s">
        <v>240</v>
      </c>
      <c r="AJ926" s="279">
        <v>707268</v>
      </c>
      <c r="AP926" s="223"/>
      <c r="AQ926" s="224"/>
      <c r="AR926" s="224"/>
      <c r="AS926" s="224"/>
      <c r="AT926" s="224"/>
      <c r="AU926" s="232"/>
      <c r="AV926" s="224"/>
      <c r="AW926" s="224"/>
      <c r="AX926" s="224"/>
      <c r="AY926" s="224"/>
      <c r="AZ926" s="232"/>
      <c r="BA926" s="224"/>
      <c r="BB926" s="230"/>
      <c r="BC926" s="230"/>
      <c r="BD926" s="224"/>
      <c r="BE926" s="224"/>
      <c r="BF926" s="227"/>
      <c r="BG926" s="224"/>
      <c r="BH926" s="224"/>
      <c r="BI926" s="224"/>
      <c r="BJ926" s="224"/>
      <c r="BK926" s="224"/>
      <c r="BL926" s="224"/>
      <c r="BM926" s="224"/>
      <c r="BN926" s="224"/>
      <c r="BO926" s="224"/>
      <c r="BP926" s="224"/>
      <c r="BQ926" s="224"/>
      <c r="BR926" s="224"/>
      <c r="BS926" s="228"/>
      <c r="BT926" s="230"/>
      <c r="BU926" s="224"/>
      <c r="BV926" s="226"/>
      <c r="BW926" s="230"/>
      <c r="BX926" s="224"/>
      <c r="BY926" s="224"/>
      <c r="BZ926" s="219"/>
      <c r="CA926" s="224"/>
      <c r="CB926" s="219"/>
      <c r="CC926" s="219"/>
      <c r="CD926" s="219"/>
    </row>
    <row r="927" spans="1:82" ht="30" x14ac:dyDescent="0.25">
      <c r="A927" s="279">
        <v>707269</v>
      </c>
      <c r="B927" s="280" t="s">
        <v>2271</v>
      </c>
      <c r="C927" s="280" t="s">
        <v>2272</v>
      </c>
      <c r="D927" s="280" t="s">
        <v>1829</v>
      </c>
      <c r="E927" s="280" t="s">
        <v>184</v>
      </c>
      <c r="F927" s="281">
        <v>30775</v>
      </c>
      <c r="G927" s="280" t="s">
        <v>213</v>
      </c>
      <c r="H927" s="280" t="s">
        <v>1290</v>
      </c>
      <c r="I927" s="280" t="s">
        <v>261</v>
      </c>
      <c r="J927" s="280" t="s">
        <v>216</v>
      </c>
      <c r="K927" s="279">
        <v>2003</v>
      </c>
      <c r="L927" s="280" t="s">
        <v>215</v>
      </c>
      <c r="M927" s="280" t="s">
        <v>240</v>
      </c>
      <c r="N927" s="280" t="s">
        <v>240</v>
      </c>
      <c r="O927" s="280" t="str">
        <f>IFERROR(VLOOKUP(A927,'[1]معالجة التسجيل'!A$2:CW$514,101,0),"")</f>
        <v/>
      </c>
      <c r="P927" s="280"/>
      <c r="Q927" s="282">
        <v>0</v>
      </c>
      <c r="R927" s="282"/>
      <c r="S927" s="280" t="s">
        <v>2784</v>
      </c>
      <c r="T927" s="280" t="s">
        <v>2592</v>
      </c>
      <c r="U927" s="280" t="s">
        <v>2785</v>
      </c>
      <c r="V927" s="280" t="s">
        <v>2413</v>
      </c>
      <c r="W927" s="280" t="s">
        <v>240</v>
      </c>
      <c r="X927" s="280" t="s">
        <v>240</v>
      </c>
      <c r="Y927" s="280" t="s">
        <v>240</v>
      </c>
      <c r="Z927" s="280" t="s">
        <v>240</v>
      </c>
      <c r="AA927" s="280" t="s">
        <v>240</v>
      </c>
      <c r="AB927" s="280" t="s">
        <v>240</v>
      </c>
      <c r="AC927" s="280" t="s">
        <v>240</v>
      </c>
      <c r="AD927" s="280" t="s">
        <v>240</v>
      </c>
      <c r="AE927" s="280" t="str">
        <f>IFERROR(VLOOKUP(A927,ورقة4!A$1:AZ$2000,51,0),"")</f>
        <v>م</v>
      </c>
      <c r="AF927" s="280" t="s">
        <v>2044</v>
      </c>
      <c r="AG927" s="280" t="s">
        <v>261</v>
      </c>
      <c r="AH927" s="280" t="s">
        <v>240</v>
      </c>
      <c r="AI927" s="280" t="s">
        <v>240</v>
      </c>
      <c r="AJ927" s="279">
        <v>707269</v>
      </c>
      <c r="AP927" s="223"/>
      <c r="AQ927" s="224"/>
      <c r="AR927" s="224"/>
      <c r="AS927" s="224"/>
      <c r="AT927" s="224"/>
      <c r="AU927" s="225"/>
      <c r="AV927" s="224"/>
      <c r="AW927" s="224"/>
      <c r="AX927" s="224"/>
      <c r="AY927" s="224"/>
      <c r="AZ927" s="226"/>
      <c r="BA927" s="224"/>
      <c r="BB927" s="230"/>
      <c r="BC927" s="230"/>
      <c r="BD927" s="224"/>
      <c r="BE927" s="224"/>
      <c r="BF927" s="227"/>
      <c r="BG927" s="230"/>
      <c r="BH927" s="224"/>
      <c r="BI927" s="224"/>
      <c r="BJ927" s="224"/>
      <c r="BK927" s="224"/>
      <c r="BL927" s="230"/>
      <c r="BM927" s="224"/>
      <c r="BN927" s="230"/>
      <c r="BO927" s="230"/>
      <c r="BP927" s="230"/>
      <c r="BQ927" s="230"/>
      <c r="BR927" s="230"/>
      <c r="BS927" s="228"/>
      <c r="BT927" s="230"/>
      <c r="BU927" s="224"/>
      <c r="BV927" s="226"/>
      <c r="BW927" s="230"/>
      <c r="BX927" s="224"/>
      <c r="BY927" s="224"/>
      <c r="BZ927" s="219"/>
      <c r="CA927" s="224"/>
      <c r="CB927" s="219"/>
      <c r="CC927" s="219"/>
      <c r="CD927" s="219"/>
    </row>
    <row r="928" spans="1:82" ht="60" x14ac:dyDescent="0.25">
      <c r="A928" s="279">
        <v>707270</v>
      </c>
      <c r="B928" s="280" t="s">
        <v>4529</v>
      </c>
      <c r="C928" s="280" t="s">
        <v>86</v>
      </c>
      <c r="D928" s="280" t="s">
        <v>1383</v>
      </c>
      <c r="E928" s="280" t="s">
        <v>184</v>
      </c>
      <c r="F928" s="281">
        <v>30370</v>
      </c>
      <c r="G928" s="280" t="s">
        <v>1317</v>
      </c>
      <c r="H928" s="280" t="s">
        <v>1290</v>
      </c>
      <c r="I928" s="280" t="s">
        <v>261</v>
      </c>
      <c r="J928" s="280" t="s">
        <v>214</v>
      </c>
      <c r="K928" s="279">
        <v>2000</v>
      </c>
      <c r="L928" s="280" t="s">
        <v>213</v>
      </c>
      <c r="M928" s="280" t="s">
        <v>240</v>
      </c>
      <c r="N928" s="280" t="s">
        <v>240</v>
      </c>
      <c r="O928" s="280"/>
      <c r="P928" s="280"/>
      <c r="Q928" s="282">
        <v>0</v>
      </c>
      <c r="R928" s="290">
        <v>0</v>
      </c>
      <c r="S928" s="280" t="s">
        <v>4296</v>
      </c>
      <c r="T928" s="280" t="s">
        <v>2925</v>
      </c>
      <c r="U928" s="280" t="s">
        <v>3828</v>
      </c>
      <c r="V928" s="280" t="s">
        <v>4297</v>
      </c>
      <c r="W928" s="280" t="s">
        <v>240</v>
      </c>
      <c r="X928" s="280" t="s">
        <v>240</v>
      </c>
      <c r="Y928" s="280" t="s">
        <v>240</v>
      </c>
      <c r="Z928" s="280" t="s">
        <v>240</v>
      </c>
      <c r="AA928" s="280" t="s">
        <v>240</v>
      </c>
      <c r="AB928" s="280" t="s">
        <v>240</v>
      </c>
      <c r="AC928" s="280" t="s">
        <v>240</v>
      </c>
      <c r="AD928" s="280" t="s">
        <v>240</v>
      </c>
      <c r="AE928" s="280"/>
      <c r="AF928" s="280" t="s">
        <v>240</v>
      </c>
      <c r="AG928" s="280" t="s">
        <v>261</v>
      </c>
      <c r="AH928" s="280" t="s">
        <v>240</v>
      </c>
      <c r="AI928" s="280" t="s">
        <v>240</v>
      </c>
      <c r="AJ928" s="279">
        <v>707270</v>
      </c>
      <c r="AP928" s="223"/>
      <c r="AQ928" s="224"/>
      <c r="AR928" s="224"/>
      <c r="AS928" s="224"/>
      <c r="AT928" s="224"/>
      <c r="AU928" s="231"/>
      <c r="AV928" s="224"/>
      <c r="AW928" s="224"/>
      <c r="AX928" s="224"/>
      <c r="AY928" s="224"/>
      <c r="AZ928" s="223"/>
      <c r="BA928" s="224"/>
      <c r="BB928" s="230"/>
      <c r="BC928" s="230"/>
      <c r="BD928" s="224"/>
      <c r="BE928" s="224"/>
      <c r="BF928" s="227"/>
      <c r="BG928" s="224"/>
      <c r="BH928" s="224"/>
      <c r="BI928" s="224"/>
      <c r="BJ928" s="224"/>
      <c r="BK928" s="224"/>
      <c r="BL928" s="224"/>
      <c r="BM928" s="224"/>
      <c r="BN928" s="224"/>
      <c r="BO928" s="224"/>
      <c r="BP928" s="224"/>
      <c r="BQ928" s="224"/>
      <c r="BR928" s="224"/>
      <c r="BS928" s="228"/>
      <c r="BT928" s="230"/>
      <c r="BU928" s="224"/>
      <c r="BV928" s="226"/>
      <c r="BW928" s="230"/>
      <c r="BX928" s="224"/>
      <c r="BY928" s="224"/>
      <c r="BZ928" s="219"/>
      <c r="CA928" s="224"/>
      <c r="CB928" s="219"/>
      <c r="CC928" s="219"/>
      <c r="CD928" s="219"/>
    </row>
    <row r="929" spans="1:82" ht="45" x14ac:dyDescent="0.25">
      <c r="A929" s="279">
        <v>707271</v>
      </c>
      <c r="B929" s="280" t="s">
        <v>2273</v>
      </c>
      <c r="C929" s="280" t="s">
        <v>67</v>
      </c>
      <c r="D929" s="280" t="s">
        <v>1598</v>
      </c>
      <c r="E929" s="280" t="s">
        <v>183</v>
      </c>
      <c r="F929" s="281">
        <v>33806</v>
      </c>
      <c r="G929" s="280" t="s">
        <v>213</v>
      </c>
      <c r="H929" s="280" t="s">
        <v>1290</v>
      </c>
      <c r="I929" s="280" t="s">
        <v>261</v>
      </c>
      <c r="J929" s="280" t="s">
        <v>216</v>
      </c>
      <c r="K929" s="279">
        <v>2012</v>
      </c>
      <c r="L929" s="280" t="s">
        <v>213</v>
      </c>
      <c r="M929" s="280" t="s">
        <v>240</v>
      </c>
      <c r="N929" s="280" t="s">
        <v>240</v>
      </c>
      <c r="O929" s="280"/>
      <c r="P929" s="280"/>
      <c r="Q929" s="282">
        <v>0</v>
      </c>
      <c r="R929" s="290">
        <v>0</v>
      </c>
      <c r="S929" s="280" t="s">
        <v>4298</v>
      </c>
      <c r="T929" s="280" t="s">
        <v>2628</v>
      </c>
      <c r="U929" s="280" t="s">
        <v>2575</v>
      </c>
      <c r="V929" s="280" t="s">
        <v>2672</v>
      </c>
      <c r="W929" s="280" t="s">
        <v>240</v>
      </c>
      <c r="X929" s="280" t="s">
        <v>240</v>
      </c>
      <c r="Y929" s="280" t="s">
        <v>240</v>
      </c>
      <c r="Z929" s="280" t="s">
        <v>240</v>
      </c>
      <c r="AA929" s="280" t="s">
        <v>240</v>
      </c>
      <c r="AB929" s="280" t="s">
        <v>240</v>
      </c>
      <c r="AC929" s="280" t="s">
        <v>2044</v>
      </c>
      <c r="AD929" s="280" t="s">
        <v>240</v>
      </c>
      <c r="AE929" s="280"/>
      <c r="AF929" s="280" t="s">
        <v>240</v>
      </c>
      <c r="AG929" s="280" t="s">
        <v>261</v>
      </c>
      <c r="AH929" s="280" t="s">
        <v>240</v>
      </c>
      <c r="AI929" s="280" t="s">
        <v>240</v>
      </c>
      <c r="AJ929" s="279">
        <v>707271</v>
      </c>
      <c r="AP929" s="223"/>
      <c r="AQ929" s="224"/>
      <c r="AR929" s="224"/>
      <c r="AS929" s="224"/>
      <c r="AT929" s="224"/>
      <c r="AU929" s="232"/>
      <c r="AV929" s="224"/>
      <c r="AW929" s="224"/>
      <c r="AX929" s="224"/>
      <c r="AY929" s="224"/>
      <c r="AZ929" s="232"/>
      <c r="BA929" s="224"/>
      <c r="BB929" s="230"/>
      <c r="BC929" s="230"/>
      <c r="BD929" s="224"/>
      <c r="BE929" s="224"/>
      <c r="BF929" s="227"/>
      <c r="BG929" s="224"/>
      <c r="BH929" s="224"/>
      <c r="BI929" s="224"/>
      <c r="BJ929" s="224"/>
      <c r="BK929" s="224"/>
      <c r="BL929" s="224"/>
      <c r="BM929" s="224"/>
      <c r="BN929" s="224"/>
      <c r="BO929" s="224"/>
      <c r="BP929" s="224"/>
      <c r="BQ929" s="224"/>
      <c r="BR929" s="224"/>
      <c r="BS929" s="228"/>
      <c r="BT929" s="230"/>
      <c r="BU929" s="224"/>
      <c r="BV929" s="226"/>
      <c r="BW929" s="230"/>
      <c r="BX929" s="224"/>
      <c r="BY929" s="224"/>
      <c r="BZ929" s="219"/>
      <c r="CA929" s="224"/>
      <c r="CB929" s="219"/>
      <c r="CC929" s="219"/>
      <c r="CD929" s="219"/>
    </row>
    <row r="930" spans="1:82" ht="30" x14ac:dyDescent="0.25">
      <c r="A930" s="279">
        <v>707272</v>
      </c>
      <c r="B930" s="280" t="s">
        <v>2274</v>
      </c>
      <c r="C930" s="280" t="s">
        <v>139</v>
      </c>
      <c r="D930" s="280" t="s">
        <v>1410</v>
      </c>
      <c r="E930" s="280" t="s">
        <v>184</v>
      </c>
      <c r="F930" s="281">
        <v>27760</v>
      </c>
      <c r="G930" s="280" t="s">
        <v>213</v>
      </c>
      <c r="H930" s="280" t="s">
        <v>1290</v>
      </c>
      <c r="I930" s="280" t="s">
        <v>261</v>
      </c>
      <c r="J930" s="280" t="s">
        <v>214</v>
      </c>
      <c r="K930" s="279">
        <v>1994</v>
      </c>
      <c r="L930" s="280" t="s">
        <v>228</v>
      </c>
      <c r="M930" s="280" t="s">
        <v>240</v>
      </c>
      <c r="N930" s="280" t="s">
        <v>240</v>
      </c>
      <c r="O930" s="280"/>
      <c r="P930" s="280"/>
      <c r="Q930" s="282">
        <v>0</v>
      </c>
      <c r="R930" s="288"/>
      <c r="S930" s="280" t="s">
        <v>240</v>
      </c>
      <c r="T930" s="280" t="s">
        <v>240</v>
      </c>
      <c r="U930" s="280" t="s">
        <v>240</v>
      </c>
      <c r="V930" s="280" t="s">
        <v>240</v>
      </c>
      <c r="W930" s="280" t="s">
        <v>240</v>
      </c>
      <c r="X930" s="280" t="s">
        <v>240</v>
      </c>
      <c r="Y930" s="280" t="s">
        <v>240</v>
      </c>
      <c r="Z930" s="280" t="s">
        <v>240</v>
      </c>
      <c r="AA930" s="280" t="s">
        <v>240</v>
      </c>
      <c r="AB930" s="280" t="s">
        <v>240</v>
      </c>
      <c r="AC930" s="280" t="s">
        <v>240</v>
      </c>
      <c r="AD930" s="280" t="s">
        <v>240</v>
      </c>
      <c r="AE930" s="280"/>
      <c r="AF930" s="280" t="s">
        <v>2044</v>
      </c>
      <c r="AG930" s="280" t="s">
        <v>261</v>
      </c>
      <c r="AH930" s="280" t="s">
        <v>240</v>
      </c>
      <c r="AI930" s="280" t="s">
        <v>240</v>
      </c>
      <c r="AJ930" s="279">
        <v>707272</v>
      </c>
      <c r="AP930" s="223"/>
      <c r="AQ930" s="224"/>
      <c r="AR930" s="224"/>
      <c r="AS930" s="224"/>
      <c r="AT930" s="224"/>
      <c r="AU930" s="231"/>
      <c r="AV930" s="224"/>
      <c r="AW930" s="224"/>
      <c r="AX930" s="224"/>
      <c r="AY930" s="224"/>
      <c r="AZ930" s="223"/>
      <c r="BA930" s="224"/>
      <c r="BB930"/>
      <c r="BC930"/>
      <c r="BD930" s="224"/>
      <c r="BE930" s="224"/>
      <c r="BF930" s="227"/>
      <c r="BG930" s="227"/>
      <c r="BH930" s="224"/>
      <c r="BI930" s="224"/>
      <c r="BJ930" s="224"/>
      <c r="BK930" s="224"/>
      <c r="BL930" s="223"/>
      <c r="BM930" s="224"/>
      <c r="BN930" s="223"/>
      <c r="BO930" s="223"/>
      <c r="BP930" s="223"/>
      <c r="BQ930" s="223"/>
      <c r="BR930" s="223"/>
      <c r="BS930" s="224"/>
      <c r="BT930"/>
      <c r="BU930" s="224"/>
      <c r="BV930"/>
      <c r="BW930"/>
      <c r="BX930" s="224"/>
      <c r="BY930" s="224"/>
      <c r="BZ930" s="224"/>
      <c r="CA930" s="224"/>
      <c r="CB930" s="224"/>
      <c r="CC930" s="224"/>
      <c r="CD930" s="224"/>
    </row>
    <row r="931" spans="1:82" ht="15" x14ac:dyDescent="0.25">
      <c r="A931" s="279">
        <v>707273</v>
      </c>
      <c r="B931" s="280" t="s">
        <v>2275</v>
      </c>
      <c r="C931" s="280" t="s">
        <v>85</v>
      </c>
      <c r="D931" s="280" t="s">
        <v>240</v>
      </c>
      <c r="E931" s="280" t="s">
        <v>240</v>
      </c>
      <c r="F931" s="288"/>
      <c r="G931" s="280" t="s">
        <v>240</v>
      </c>
      <c r="H931" s="280" t="s">
        <v>240</v>
      </c>
      <c r="I931" s="280" t="s">
        <v>261</v>
      </c>
      <c r="J931" s="280" t="s">
        <v>240</v>
      </c>
      <c r="K931" s="288"/>
      <c r="L931" s="280" t="s">
        <v>240</v>
      </c>
      <c r="M931" s="280" t="s">
        <v>240</v>
      </c>
      <c r="N931" s="280" t="s">
        <v>240</v>
      </c>
      <c r="O931" s="280" t="str">
        <f>IFERROR(VLOOKUP(A931,'[1]معالجة التسجيل'!A$2:CW$514,101,0),"")</f>
        <v/>
      </c>
      <c r="P931" s="280"/>
      <c r="Q931" s="282">
        <v>0</v>
      </c>
      <c r="R931" s="282"/>
      <c r="S931" s="280" t="s">
        <v>240</v>
      </c>
      <c r="T931" s="280" t="s">
        <v>240</v>
      </c>
      <c r="U931" s="280" t="s">
        <v>240</v>
      </c>
      <c r="V931" s="280" t="s">
        <v>240</v>
      </c>
      <c r="W931" s="280" t="s">
        <v>240</v>
      </c>
      <c r="X931" s="280" t="s">
        <v>240</v>
      </c>
      <c r="Y931" s="280" t="s">
        <v>240</v>
      </c>
      <c r="Z931" s="280" t="s">
        <v>240</v>
      </c>
      <c r="AA931" s="280" t="s">
        <v>240</v>
      </c>
      <c r="AB931" s="280" t="s">
        <v>240</v>
      </c>
      <c r="AC931" s="280" t="s">
        <v>2044</v>
      </c>
      <c r="AD931" s="280" t="s">
        <v>240</v>
      </c>
      <c r="AE931" s="280" t="str">
        <f>IFERROR(VLOOKUP(A931,ورقة4!A$1:AZ$2000,51,0),"")</f>
        <v>م</v>
      </c>
      <c r="AF931" s="280" t="s">
        <v>2044</v>
      </c>
      <c r="AG931" s="280" t="s">
        <v>261</v>
      </c>
      <c r="AH931" s="280" t="s">
        <v>240</v>
      </c>
      <c r="AI931" s="280" t="s">
        <v>240</v>
      </c>
      <c r="AJ931" s="279">
        <v>707273</v>
      </c>
      <c r="AP931" s="223"/>
      <c r="AQ931" s="224"/>
      <c r="AR931" s="224"/>
      <c r="AS931" s="224"/>
      <c r="AT931" s="224"/>
      <c r="AU931" s="231"/>
      <c r="AV931" s="224"/>
      <c r="AW931" s="224"/>
      <c r="AX931" s="224"/>
      <c r="AY931" s="224"/>
      <c r="AZ931" s="223"/>
      <c r="BA931" s="224"/>
      <c r="BB931" s="230"/>
      <c r="BC931" s="230"/>
      <c r="BD931" s="224"/>
      <c r="BE931" s="224"/>
      <c r="BF931" s="227"/>
      <c r="BG931" s="230"/>
      <c r="BH931" s="224"/>
      <c r="BI931" s="224"/>
      <c r="BJ931" s="224"/>
      <c r="BK931" s="224"/>
      <c r="BL931" s="224"/>
      <c r="BM931" s="224"/>
      <c r="BN931" s="224"/>
      <c r="BO931" s="224"/>
      <c r="BP931" s="224"/>
      <c r="BQ931" s="224"/>
      <c r="BR931" s="224"/>
      <c r="BS931" s="228"/>
      <c r="BT931" s="230"/>
      <c r="BU931" s="224"/>
      <c r="BV931" s="226"/>
      <c r="BW931" s="230"/>
      <c r="BX931" s="224"/>
      <c r="BY931" s="224"/>
      <c r="BZ931" s="219"/>
      <c r="CA931" s="224"/>
      <c r="CB931" s="219"/>
      <c r="CC931" s="219"/>
      <c r="CD931" s="219"/>
    </row>
    <row r="932" spans="1:82" ht="30" x14ac:dyDescent="0.25">
      <c r="A932" s="279">
        <v>707274</v>
      </c>
      <c r="B932" s="280" t="s">
        <v>2276</v>
      </c>
      <c r="C932" s="280" t="s">
        <v>70</v>
      </c>
      <c r="D932" s="280" t="s">
        <v>2453</v>
      </c>
      <c r="E932" s="280" t="s">
        <v>184</v>
      </c>
      <c r="F932" s="281">
        <v>35065</v>
      </c>
      <c r="G932" s="280" t="s">
        <v>229</v>
      </c>
      <c r="H932" s="280" t="s">
        <v>1290</v>
      </c>
      <c r="I932" s="280" t="s">
        <v>261</v>
      </c>
      <c r="J932" s="280" t="s">
        <v>216</v>
      </c>
      <c r="K932" s="279">
        <v>2013</v>
      </c>
      <c r="L932" s="280" t="s">
        <v>229</v>
      </c>
      <c r="M932" s="280" t="s">
        <v>240</v>
      </c>
      <c r="N932" s="280" t="s">
        <v>240</v>
      </c>
      <c r="O932" s="280" t="str">
        <f>IFERROR(VLOOKUP(A932,'[1]معالجة التسجيل'!A$2:CW$514,101,0),"")</f>
        <v/>
      </c>
      <c r="P932" s="280"/>
      <c r="Q932" s="282">
        <v>0</v>
      </c>
      <c r="R932" s="290">
        <v>0</v>
      </c>
      <c r="S932" s="280" t="s">
        <v>3044</v>
      </c>
      <c r="T932" s="280" t="s">
        <v>3045</v>
      </c>
      <c r="U932" s="280" t="s">
        <v>2985</v>
      </c>
      <c r="V932" s="280" t="s">
        <v>2557</v>
      </c>
      <c r="W932" s="280" t="s">
        <v>240</v>
      </c>
      <c r="X932" s="280" t="s">
        <v>240</v>
      </c>
      <c r="Y932" s="280" t="s">
        <v>240</v>
      </c>
      <c r="Z932" s="280" t="s">
        <v>240</v>
      </c>
      <c r="AA932" s="280" t="s">
        <v>240</v>
      </c>
      <c r="AB932" s="280" t="s">
        <v>240</v>
      </c>
      <c r="AC932" s="280" t="s">
        <v>240</v>
      </c>
      <c r="AD932" s="280" t="s">
        <v>240</v>
      </c>
      <c r="AE932" s="280" t="str">
        <f>IFERROR(VLOOKUP(A932,ورقة4!A$1:AZ$2000,51,0),"")</f>
        <v>م</v>
      </c>
      <c r="AF932" s="280" t="s">
        <v>240</v>
      </c>
      <c r="AG932" s="280" t="s">
        <v>261</v>
      </c>
      <c r="AH932" s="280" t="s">
        <v>240</v>
      </c>
      <c r="AI932" s="280" t="s">
        <v>240</v>
      </c>
      <c r="AJ932" s="279">
        <v>707274</v>
      </c>
      <c r="AP932" s="223"/>
      <c r="AQ932" s="224"/>
      <c r="AR932" s="224"/>
      <c r="AS932" s="224"/>
      <c r="AT932" s="224"/>
      <c r="AU932" s="232"/>
      <c r="AV932" s="224"/>
      <c r="AW932" s="224"/>
      <c r="AX932" s="224"/>
      <c r="AY932" s="224"/>
      <c r="AZ932" s="232"/>
      <c r="BA932" s="224"/>
      <c r="BB932" s="230"/>
      <c r="BC932" s="230"/>
      <c r="BD932" s="224"/>
      <c r="BE932" s="224"/>
      <c r="BF932" s="227"/>
      <c r="BG932" s="224"/>
      <c r="BH932" s="224"/>
      <c r="BI932" s="224"/>
      <c r="BJ932" s="224"/>
      <c r="BK932" s="224"/>
      <c r="BL932" s="224"/>
      <c r="BM932" s="224"/>
      <c r="BN932" s="224"/>
      <c r="BO932" s="224"/>
      <c r="BP932" s="224"/>
      <c r="BQ932" s="224"/>
      <c r="BR932" s="224"/>
      <c r="BS932" s="228"/>
      <c r="BT932" s="230"/>
      <c r="BU932" s="224"/>
      <c r="BV932" s="226"/>
      <c r="BW932" s="230"/>
      <c r="BX932" s="224"/>
      <c r="BY932" s="224"/>
      <c r="BZ932" s="219"/>
      <c r="CA932" s="224"/>
      <c r="CB932" s="219"/>
      <c r="CC932" s="219"/>
      <c r="CD932" s="219"/>
    </row>
    <row r="933" spans="1:82" ht="15" x14ac:dyDescent="0.25">
      <c r="A933" s="279">
        <v>707275</v>
      </c>
      <c r="B933" s="280" t="s">
        <v>4530</v>
      </c>
      <c r="C933" s="280" t="s">
        <v>1358</v>
      </c>
      <c r="D933" s="280" t="s">
        <v>240</v>
      </c>
      <c r="E933" s="280" t="s">
        <v>240</v>
      </c>
      <c r="F933" s="288"/>
      <c r="G933" s="280" t="s">
        <v>240</v>
      </c>
      <c r="H933" s="280" t="s">
        <v>240</v>
      </c>
      <c r="I933" s="280" t="s">
        <v>261</v>
      </c>
      <c r="J933" s="280" t="s">
        <v>240</v>
      </c>
      <c r="K933" s="288"/>
      <c r="L933" s="280" t="s">
        <v>240</v>
      </c>
      <c r="M933" s="280" t="s">
        <v>240</v>
      </c>
      <c r="N933" s="280" t="s">
        <v>240</v>
      </c>
      <c r="O933" s="280" t="str">
        <f>IFERROR(VLOOKUP(A933,'[1]معالجة التسجيل'!A$2:CW$514,101,0),"")</f>
        <v/>
      </c>
      <c r="P933" s="280"/>
      <c r="Q933" s="282">
        <v>0</v>
      </c>
      <c r="R933" s="282"/>
      <c r="S933" s="280" t="s">
        <v>240</v>
      </c>
      <c r="T933" s="280" t="s">
        <v>240</v>
      </c>
      <c r="U933" s="280" t="s">
        <v>240</v>
      </c>
      <c r="V933" s="280" t="s">
        <v>240</v>
      </c>
      <c r="W933" s="280" t="s">
        <v>240</v>
      </c>
      <c r="X933" s="280" t="s">
        <v>240</v>
      </c>
      <c r="Y933" s="280" t="s">
        <v>240</v>
      </c>
      <c r="Z933" s="280" t="s">
        <v>240</v>
      </c>
      <c r="AA933" s="280" t="s">
        <v>240</v>
      </c>
      <c r="AB933" s="280" t="s">
        <v>240</v>
      </c>
      <c r="AC933" s="280" t="s">
        <v>240</v>
      </c>
      <c r="AD933" s="280" t="s">
        <v>240</v>
      </c>
      <c r="AE933" s="280" t="str">
        <f>IFERROR(VLOOKUP(A933,ورقة4!A$1:AZ$2000,51,0),"")</f>
        <v>م</v>
      </c>
      <c r="AF933" s="280" t="s">
        <v>240</v>
      </c>
      <c r="AG933" s="280" t="s">
        <v>261</v>
      </c>
      <c r="AH933" s="280" t="s">
        <v>240</v>
      </c>
      <c r="AI933" s="280" t="s">
        <v>5191</v>
      </c>
      <c r="AJ933" s="279">
        <v>707275</v>
      </c>
      <c r="AP933" s="223"/>
      <c r="AQ933" s="224"/>
      <c r="AR933" s="224"/>
      <c r="AS933" s="224"/>
      <c r="AT933" s="224"/>
      <c r="AU933" s="232"/>
      <c r="AV933" s="224"/>
      <c r="AW933" s="224"/>
      <c r="AX933" s="224"/>
      <c r="AY933" s="224"/>
      <c r="AZ933" s="232"/>
      <c r="BA933" s="224"/>
      <c r="BB933" s="230"/>
      <c r="BC933" s="230"/>
      <c r="BD933" s="224"/>
      <c r="BE933" s="224"/>
      <c r="BF933" s="227"/>
      <c r="BG933" s="224"/>
      <c r="BH933" s="224"/>
      <c r="BI933" s="224"/>
      <c r="BJ933" s="224"/>
      <c r="BK933" s="224"/>
      <c r="BL933" s="224"/>
      <c r="BM933" s="224"/>
      <c r="BN933" s="224"/>
      <c r="BO933" s="224"/>
      <c r="BP933" s="224"/>
      <c r="BQ933" s="224"/>
      <c r="BR933" s="224"/>
      <c r="BS933" s="228"/>
      <c r="BT933" s="230"/>
      <c r="BU933" s="224"/>
      <c r="BV933" s="226"/>
      <c r="BW933" s="230"/>
      <c r="BX933" s="224"/>
      <c r="BY933" s="224"/>
      <c r="BZ933" s="219"/>
      <c r="CA933" s="224"/>
      <c r="CB933" s="219"/>
      <c r="CC933" s="219"/>
      <c r="CD933" s="219"/>
    </row>
    <row r="934" spans="1:82" ht="30" x14ac:dyDescent="0.25">
      <c r="A934" s="279">
        <v>707276</v>
      </c>
      <c r="B934" s="280" t="s">
        <v>2277</v>
      </c>
      <c r="C934" s="280" t="s">
        <v>117</v>
      </c>
      <c r="D934" s="280" t="s">
        <v>1320</v>
      </c>
      <c r="E934" s="280" t="s">
        <v>184</v>
      </c>
      <c r="F934" s="281">
        <v>34081</v>
      </c>
      <c r="G934" s="280" t="s">
        <v>213</v>
      </c>
      <c r="H934" s="280" t="s">
        <v>1290</v>
      </c>
      <c r="I934" s="280" t="s">
        <v>261</v>
      </c>
      <c r="J934" s="280" t="s">
        <v>216</v>
      </c>
      <c r="K934" s="279">
        <v>2011</v>
      </c>
      <c r="L934" s="280" t="s">
        <v>213</v>
      </c>
      <c r="M934" s="280" t="s">
        <v>240</v>
      </c>
      <c r="N934" s="280" t="s">
        <v>240</v>
      </c>
      <c r="O934" s="280" t="str">
        <f>IFERROR(VLOOKUP(A934,'[1]معالجة التسجيل'!A$2:CW$514,101,0),"")</f>
        <v/>
      </c>
      <c r="P934" s="280"/>
      <c r="Q934" s="282">
        <v>0</v>
      </c>
      <c r="R934" s="290">
        <v>0</v>
      </c>
      <c r="S934" s="280" t="s">
        <v>4299</v>
      </c>
      <c r="T934" s="280" t="s">
        <v>3502</v>
      </c>
      <c r="U934" s="280" t="s">
        <v>2793</v>
      </c>
      <c r="V934" s="280" t="s">
        <v>2531</v>
      </c>
      <c r="W934" s="280" t="s">
        <v>240</v>
      </c>
      <c r="X934" s="280" t="s">
        <v>240</v>
      </c>
      <c r="Y934" s="280" t="s">
        <v>240</v>
      </c>
      <c r="Z934" s="280" t="s">
        <v>240</v>
      </c>
      <c r="AA934" s="280" t="s">
        <v>240</v>
      </c>
      <c r="AB934" s="280" t="s">
        <v>240</v>
      </c>
      <c r="AC934" s="280" t="s">
        <v>240</v>
      </c>
      <c r="AD934" s="280" t="s">
        <v>240</v>
      </c>
      <c r="AE934" s="280" t="str">
        <f>IFERROR(VLOOKUP(A934,ورقة4!A$1:AZ$2000,51,0),"")</f>
        <v>م</v>
      </c>
      <c r="AF934" s="280" t="s">
        <v>240</v>
      </c>
      <c r="AG934" s="280" t="s">
        <v>261</v>
      </c>
      <c r="AH934" s="280" t="s">
        <v>240</v>
      </c>
      <c r="AI934" s="280" t="s">
        <v>240</v>
      </c>
      <c r="AJ934" s="279">
        <v>707276</v>
      </c>
      <c r="AP934" s="223"/>
      <c r="AQ934" s="224"/>
      <c r="AR934" s="224"/>
      <c r="AS934" s="224"/>
      <c r="AT934" s="224"/>
      <c r="AU934" s="232"/>
      <c r="AV934" s="224"/>
      <c r="AW934" s="224"/>
      <c r="AX934" s="224"/>
      <c r="AY934" s="224"/>
      <c r="AZ934" s="232"/>
      <c r="BA934" s="224"/>
      <c r="BB934" s="230"/>
      <c r="BC934" s="230"/>
      <c r="BD934" s="224"/>
      <c r="BE934" s="224"/>
      <c r="BF934" s="227"/>
      <c r="BG934" s="230"/>
      <c r="BH934" s="224"/>
      <c r="BI934" s="224"/>
      <c r="BJ934" s="224"/>
      <c r="BK934" s="224"/>
      <c r="BL934" s="224"/>
      <c r="BM934" s="224"/>
      <c r="BN934" s="224"/>
      <c r="BO934" s="224"/>
      <c r="BP934" s="224"/>
      <c r="BQ934" s="224"/>
      <c r="BR934" s="224"/>
      <c r="BS934" s="228"/>
      <c r="BT934" s="230"/>
      <c r="BU934" s="224"/>
      <c r="BV934" s="226"/>
      <c r="BW934" s="230"/>
      <c r="BX934" s="224"/>
      <c r="BY934" s="224"/>
      <c r="BZ934" s="219"/>
      <c r="CA934" s="224"/>
      <c r="CB934" s="219"/>
      <c r="CC934" s="219"/>
      <c r="CD934" s="219"/>
    </row>
    <row r="935" spans="1:82" ht="45" x14ac:dyDescent="0.25">
      <c r="A935" s="279">
        <v>707277</v>
      </c>
      <c r="B935" s="280" t="s">
        <v>2278</v>
      </c>
      <c r="C935" s="280" t="s">
        <v>80</v>
      </c>
      <c r="D935" s="280" t="s">
        <v>1312</v>
      </c>
      <c r="E935" s="280" t="s">
        <v>183</v>
      </c>
      <c r="F935" s="281">
        <v>29222</v>
      </c>
      <c r="G935" s="280" t="s">
        <v>1385</v>
      </c>
      <c r="H935" s="280" t="s">
        <v>1290</v>
      </c>
      <c r="I935" s="280" t="s">
        <v>261</v>
      </c>
      <c r="J935" s="280" t="s">
        <v>214</v>
      </c>
      <c r="K935" s="279">
        <v>1998</v>
      </c>
      <c r="L935" s="280" t="s">
        <v>215</v>
      </c>
      <c r="M935" s="280" t="s">
        <v>240</v>
      </c>
      <c r="N935" s="280" t="s">
        <v>240</v>
      </c>
      <c r="O935" s="280" t="str">
        <f>IFERROR(VLOOKUP(A935,'[1]معالجة التسجيل'!A$2:CW$514,101,0),"")</f>
        <v/>
      </c>
      <c r="P935" s="280"/>
      <c r="Q935" s="282">
        <v>0</v>
      </c>
      <c r="R935" s="290">
        <v>0</v>
      </c>
      <c r="S935" s="280" t="s">
        <v>4300</v>
      </c>
      <c r="T935" s="280" t="s">
        <v>3844</v>
      </c>
      <c r="U935" s="280" t="s">
        <v>4301</v>
      </c>
      <c r="V935" s="280" t="s">
        <v>2531</v>
      </c>
      <c r="W935" s="280" t="s">
        <v>240</v>
      </c>
      <c r="X935" s="280" t="s">
        <v>240</v>
      </c>
      <c r="Y935" s="280" t="s">
        <v>240</v>
      </c>
      <c r="Z935" s="280" t="s">
        <v>240</v>
      </c>
      <c r="AA935" s="280" t="s">
        <v>240</v>
      </c>
      <c r="AB935" s="280" t="s">
        <v>240</v>
      </c>
      <c r="AC935" s="280" t="s">
        <v>240</v>
      </c>
      <c r="AD935" s="280" t="s">
        <v>240</v>
      </c>
      <c r="AE935" s="280" t="str">
        <f>IFERROR(VLOOKUP(A935,ورقة4!A$1:AZ$2000,51,0),"")</f>
        <v>م</v>
      </c>
      <c r="AF935" s="280" t="s">
        <v>240</v>
      </c>
      <c r="AG935" s="280" t="s">
        <v>261</v>
      </c>
      <c r="AH935" s="280" t="s">
        <v>240</v>
      </c>
      <c r="AI935" s="280" t="s">
        <v>240</v>
      </c>
      <c r="AJ935" s="279">
        <v>707277</v>
      </c>
      <c r="AP935" s="223"/>
      <c r="AQ935" s="224"/>
      <c r="AR935" s="224"/>
      <c r="AS935" s="224"/>
      <c r="AT935" s="224"/>
      <c r="AU935" s="231"/>
      <c r="AV935" s="224"/>
      <c r="AW935" s="224"/>
      <c r="AX935" s="224"/>
      <c r="AY935" s="224"/>
      <c r="AZ935" s="223"/>
      <c r="BA935" s="224"/>
      <c r="BB935"/>
      <c r="BC935"/>
      <c r="BD935" s="224"/>
      <c r="BE935" s="224"/>
      <c r="BF935" s="227"/>
      <c r="BG935" s="223"/>
      <c r="BH935" s="224"/>
      <c r="BI935" s="224"/>
      <c r="BJ935" s="224"/>
      <c r="BK935" s="224"/>
      <c r="BL935" s="223"/>
      <c r="BM935" s="224"/>
      <c r="BN935" s="223"/>
      <c r="BO935" s="223"/>
      <c r="BP935" s="223"/>
      <c r="BQ935" s="223"/>
      <c r="BR935" s="223"/>
      <c r="BS935" s="224"/>
      <c r="BT935"/>
      <c r="BU935" s="224"/>
      <c r="BV935"/>
      <c r="BW935"/>
      <c r="BX935" s="224"/>
      <c r="BY935" s="224"/>
      <c r="BZ935" s="224"/>
      <c r="CA935" s="224"/>
      <c r="CB935" s="224"/>
      <c r="CC935" s="224"/>
      <c r="CD935" s="224"/>
    </row>
    <row r="936" spans="1:82" ht="30" x14ac:dyDescent="0.25">
      <c r="A936" s="279">
        <v>707278</v>
      </c>
      <c r="B936" s="280" t="s">
        <v>2279</v>
      </c>
      <c r="C936" s="280" t="s">
        <v>82</v>
      </c>
      <c r="D936" s="280" t="s">
        <v>240</v>
      </c>
      <c r="E936" s="280" t="s">
        <v>240</v>
      </c>
      <c r="F936" s="288"/>
      <c r="G936" s="280" t="s">
        <v>240</v>
      </c>
      <c r="H936" s="280" t="s">
        <v>240</v>
      </c>
      <c r="I936" s="280" t="s">
        <v>261</v>
      </c>
      <c r="J936" s="280" t="s">
        <v>240</v>
      </c>
      <c r="K936" s="288"/>
      <c r="L936" s="280" t="s">
        <v>240</v>
      </c>
      <c r="M936" s="280" t="s">
        <v>240</v>
      </c>
      <c r="N936" s="280" t="s">
        <v>240</v>
      </c>
      <c r="O936" s="280" t="str">
        <f>IFERROR(VLOOKUP(A936,'[1]معالجة التسجيل'!A$2:CW$514,101,0),"")</f>
        <v/>
      </c>
      <c r="P936" s="280"/>
      <c r="Q936" s="282">
        <v>0</v>
      </c>
      <c r="R936" s="282"/>
      <c r="S936" s="280" t="s">
        <v>240</v>
      </c>
      <c r="T936" s="280" t="s">
        <v>240</v>
      </c>
      <c r="U936" s="280" t="s">
        <v>240</v>
      </c>
      <c r="V936" s="280" t="s">
        <v>240</v>
      </c>
      <c r="W936" s="280" t="s">
        <v>240</v>
      </c>
      <c r="X936" s="280" t="s">
        <v>240</v>
      </c>
      <c r="Y936" s="280" t="s">
        <v>240</v>
      </c>
      <c r="Z936" s="280" t="s">
        <v>240</v>
      </c>
      <c r="AA936" s="280" t="s">
        <v>240</v>
      </c>
      <c r="AB936" s="280" t="s">
        <v>240</v>
      </c>
      <c r="AC936" s="280" t="s">
        <v>2044</v>
      </c>
      <c r="AD936" s="280" t="s">
        <v>240</v>
      </c>
      <c r="AE936" s="280" t="str">
        <f>IFERROR(VLOOKUP(A936,ورقة4!A$1:AZ$2000,51,0),"")</f>
        <v>م</v>
      </c>
      <c r="AF936" s="280" t="s">
        <v>2044</v>
      </c>
      <c r="AG936" s="280" t="s">
        <v>261</v>
      </c>
      <c r="AH936" s="280" t="s">
        <v>240</v>
      </c>
      <c r="AI936" s="280" t="s">
        <v>240</v>
      </c>
      <c r="AJ936" s="279">
        <v>707278</v>
      </c>
      <c r="AP936" s="223"/>
      <c r="AQ936" s="224"/>
      <c r="AR936" s="224"/>
      <c r="AS936" s="224"/>
      <c r="AT936" s="224"/>
      <c r="AU936" s="231"/>
      <c r="AV936" s="224"/>
      <c r="AW936" s="224"/>
      <c r="AX936" s="224"/>
      <c r="AY936" s="224"/>
      <c r="AZ936" s="223"/>
      <c r="BA936" s="224"/>
      <c r="BB936"/>
      <c r="BC936"/>
      <c r="BD936" s="224"/>
      <c r="BE936" s="224"/>
      <c r="BF936" s="227"/>
      <c r="BG936" s="223"/>
      <c r="BH936" s="224"/>
      <c r="BI936" s="224"/>
      <c r="BJ936" s="224"/>
      <c r="BK936" s="224"/>
      <c r="BL936" s="223"/>
      <c r="BM936" s="224"/>
      <c r="BN936" s="223"/>
      <c r="BO936" s="223"/>
      <c r="BP936" s="223"/>
      <c r="BQ936" s="223"/>
      <c r="BR936" s="223"/>
      <c r="BS936" s="224"/>
      <c r="BT936"/>
      <c r="BU936" s="224"/>
      <c r="BV936"/>
      <c r="BW936"/>
      <c r="BX936" s="224"/>
      <c r="BY936" s="224"/>
      <c r="BZ936" s="224"/>
      <c r="CA936" s="224"/>
      <c r="CB936" s="224"/>
      <c r="CC936" s="224"/>
      <c r="CD936" s="224"/>
    </row>
    <row r="937" spans="1:82" ht="30" x14ac:dyDescent="0.25">
      <c r="A937" s="279">
        <v>707279</v>
      </c>
      <c r="B937" s="280" t="s">
        <v>2280</v>
      </c>
      <c r="C937" s="280" t="s">
        <v>141</v>
      </c>
      <c r="D937" s="280" t="s">
        <v>1339</v>
      </c>
      <c r="E937" s="280" t="s">
        <v>183</v>
      </c>
      <c r="F937" s="289">
        <v>33549</v>
      </c>
      <c r="G937" s="280" t="s">
        <v>213</v>
      </c>
      <c r="H937" s="280" t="s">
        <v>1290</v>
      </c>
      <c r="I937" s="280" t="s">
        <v>262</v>
      </c>
      <c r="J937" s="280" t="s">
        <v>214</v>
      </c>
      <c r="K937" s="290">
        <v>2009</v>
      </c>
      <c r="L937" s="280" t="s">
        <v>213</v>
      </c>
      <c r="M937" s="280" t="s">
        <v>240</v>
      </c>
      <c r="N937" s="280" t="s">
        <v>240</v>
      </c>
      <c r="O937" s="280"/>
      <c r="P937" s="280"/>
      <c r="Q937" s="282">
        <v>0</v>
      </c>
      <c r="R937" s="290">
        <v>0</v>
      </c>
      <c r="S937" s="280" t="s">
        <v>4302</v>
      </c>
      <c r="T937" s="280" t="s">
        <v>3010</v>
      </c>
      <c r="U937" s="280" t="s">
        <v>3137</v>
      </c>
      <c r="V937" s="280" t="s">
        <v>2672</v>
      </c>
      <c r="W937" s="280" t="s">
        <v>240</v>
      </c>
      <c r="X937" s="280" t="s">
        <v>240</v>
      </c>
      <c r="Y937" s="280" t="s">
        <v>240</v>
      </c>
      <c r="Z937" s="280" t="s">
        <v>240</v>
      </c>
      <c r="AA937" s="280" t="s">
        <v>240</v>
      </c>
      <c r="AB937" s="280" t="s">
        <v>240</v>
      </c>
      <c r="AC937" s="280" t="s">
        <v>240</v>
      </c>
      <c r="AD937" s="280" t="s">
        <v>240</v>
      </c>
      <c r="AE937" s="280"/>
      <c r="AF937" s="280" t="s">
        <v>240</v>
      </c>
      <c r="AG937" s="280" t="s">
        <v>262</v>
      </c>
      <c r="AH937" s="280" t="s">
        <v>240</v>
      </c>
      <c r="AI937" s="280" t="s">
        <v>240</v>
      </c>
      <c r="AJ937" s="279">
        <v>707279</v>
      </c>
      <c r="AP937" s="223"/>
      <c r="AQ937" s="224"/>
      <c r="AR937" s="224"/>
      <c r="AS937" s="224"/>
      <c r="AT937" s="224"/>
      <c r="AU937" s="232"/>
      <c r="AV937" s="224"/>
      <c r="AW937" s="224"/>
      <c r="AX937" s="224"/>
      <c r="AY937" s="224"/>
      <c r="AZ937" s="232"/>
      <c r="BA937" s="224"/>
      <c r="BB937" s="230"/>
      <c r="BC937" s="230"/>
      <c r="BD937" s="224"/>
      <c r="BE937" s="224"/>
      <c r="BF937" s="227"/>
      <c r="BG937" s="224"/>
      <c r="BH937" s="224"/>
      <c r="BI937" s="224"/>
      <c r="BJ937" s="224"/>
      <c r="BK937" s="224"/>
      <c r="BL937" s="224"/>
      <c r="BM937" s="224"/>
      <c r="BN937" s="224"/>
      <c r="BO937" s="224"/>
      <c r="BP937" s="224"/>
      <c r="BQ937" s="224"/>
      <c r="BR937" s="224"/>
      <c r="BS937" s="228"/>
      <c r="BT937" s="230"/>
      <c r="BU937" s="224"/>
      <c r="BV937" s="226"/>
      <c r="BW937" s="230"/>
      <c r="BX937" s="224"/>
      <c r="BY937" s="224"/>
      <c r="BZ937" s="219"/>
      <c r="CA937" s="224"/>
      <c r="CB937" s="219"/>
      <c r="CC937" s="219"/>
      <c r="CD937" s="219"/>
    </row>
    <row r="938" spans="1:82" ht="30" x14ac:dyDescent="0.25">
      <c r="A938" s="279">
        <v>707280</v>
      </c>
      <c r="B938" s="280" t="s">
        <v>2281</v>
      </c>
      <c r="C938" s="280" t="s">
        <v>742</v>
      </c>
      <c r="D938" s="280" t="s">
        <v>1758</v>
      </c>
      <c r="E938" s="280" t="s">
        <v>183</v>
      </c>
      <c r="F938" s="281">
        <v>37074</v>
      </c>
      <c r="G938" s="280" t="s">
        <v>2433</v>
      </c>
      <c r="H938" s="280" t="s">
        <v>1290</v>
      </c>
      <c r="I938" s="280" t="s">
        <v>261</v>
      </c>
      <c r="J938" s="280" t="s">
        <v>214</v>
      </c>
      <c r="K938" s="279">
        <v>2019</v>
      </c>
      <c r="L938" s="280" t="s">
        <v>213</v>
      </c>
      <c r="M938" s="280" t="s">
        <v>240</v>
      </c>
      <c r="N938" s="280" t="s">
        <v>240</v>
      </c>
      <c r="O938" s="280" t="str">
        <f>IFERROR(VLOOKUP(A938,'[1]معالجة التسجيل'!A$2:CW$514,101,0),"")</f>
        <v/>
      </c>
      <c r="P938" s="280"/>
      <c r="Q938" s="282">
        <v>0</v>
      </c>
      <c r="R938" s="282"/>
      <c r="S938" s="280" t="s">
        <v>3361</v>
      </c>
      <c r="T938" s="280" t="s">
        <v>3362</v>
      </c>
      <c r="U938" s="280" t="s">
        <v>2881</v>
      </c>
      <c r="V938" s="280" t="s">
        <v>2565</v>
      </c>
      <c r="W938" s="280" t="s">
        <v>240</v>
      </c>
      <c r="X938" s="280" t="s">
        <v>240</v>
      </c>
      <c r="Y938" s="280" t="s">
        <v>240</v>
      </c>
      <c r="Z938" s="280" t="s">
        <v>240</v>
      </c>
      <c r="AA938" s="280" t="s">
        <v>240</v>
      </c>
      <c r="AB938" s="280" t="s">
        <v>240</v>
      </c>
      <c r="AC938" s="280" t="s">
        <v>2044</v>
      </c>
      <c r="AD938" s="280" t="s">
        <v>240</v>
      </c>
      <c r="AE938" s="280" t="str">
        <f>IFERROR(VLOOKUP(A938,ورقة4!A$1:AZ$2000,51,0),"")</f>
        <v>م</v>
      </c>
      <c r="AF938" s="280" t="s">
        <v>2044</v>
      </c>
      <c r="AG938" s="280" t="s">
        <v>261</v>
      </c>
      <c r="AH938" s="280" t="s">
        <v>240</v>
      </c>
      <c r="AI938" s="280" t="s">
        <v>240</v>
      </c>
      <c r="AJ938" s="279">
        <v>707280</v>
      </c>
      <c r="AP938" s="223"/>
      <c r="AQ938" s="224"/>
      <c r="AR938" s="224"/>
      <c r="AS938" s="224"/>
      <c r="AT938" s="224"/>
      <c r="AU938" s="231"/>
      <c r="AV938" s="224"/>
      <c r="AW938" s="224"/>
      <c r="AX938" s="224"/>
      <c r="AY938" s="224"/>
      <c r="AZ938" s="223"/>
      <c r="BA938" s="224"/>
      <c r="BB938" s="230"/>
      <c r="BC938" s="230"/>
      <c r="BD938" s="224"/>
      <c r="BE938" s="224"/>
      <c r="BF938" s="227"/>
      <c r="BG938" s="230"/>
      <c r="BH938" s="224"/>
      <c r="BI938" s="224"/>
      <c r="BJ938" s="224"/>
      <c r="BK938" s="224"/>
      <c r="BL938" s="224"/>
      <c r="BM938" s="224"/>
      <c r="BN938" s="224"/>
      <c r="BO938" s="224"/>
      <c r="BP938" s="224"/>
      <c r="BQ938" s="224"/>
      <c r="BR938" s="224"/>
      <c r="BS938" s="228"/>
      <c r="BT938" s="230"/>
      <c r="BU938" s="224"/>
      <c r="BV938" s="226"/>
      <c r="BW938" s="230"/>
      <c r="BX938" s="224"/>
      <c r="BY938" s="224"/>
      <c r="BZ938" s="219"/>
      <c r="CA938" s="224"/>
      <c r="CB938" s="219"/>
      <c r="CC938" s="219"/>
      <c r="CD938" s="219"/>
    </row>
    <row r="939" spans="1:82" ht="45" x14ac:dyDescent="0.25">
      <c r="A939" s="279">
        <v>707281</v>
      </c>
      <c r="B939" s="280" t="s">
        <v>2282</v>
      </c>
      <c r="C939" s="280" t="s">
        <v>301</v>
      </c>
      <c r="D939" s="280" t="s">
        <v>1367</v>
      </c>
      <c r="E939" s="280" t="s">
        <v>184</v>
      </c>
      <c r="F939" s="281">
        <v>35911</v>
      </c>
      <c r="G939" s="280" t="s">
        <v>213</v>
      </c>
      <c r="H939" s="280" t="s">
        <v>1290</v>
      </c>
      <c r="I939" s="280" t="s">
        <v>261</v>
      </c>
      <c r="J939" s="280" t="s">
        <v>214</v>
      </c>
      <c r="K939" s="279">
        <v>2017</v>
      </c>
      <c r="L939" s="280" t="s">
        <v>229</v>
      </c>
      <c r="M939" s="280" t="s">
        <v>240</v>
      </c>
      <c r="N939" s="280" t="s">
        <v>240</v>
      </c>
      <c r="O939" s="280" t="str">
        <f>IFERROR(VLOOKUP(A939,'[1]معالجة التسجيل'!A$2:CW$514,101,0),"")</f>
        <v/>
      </c>
      <c r="P939" s="280"/>
      <c r="Q939" s="282">
        <v>0</v>
      </c>
      <c r="R939" s="282"/>
      <c r="S939" s="280" t="s">
        <v>3325</v>
      </c>
      <c r="T939" s="280" t="s">
        <v>3326</v>
      </c>
      <c r="U939" s="280" t="s">
        <v>3327</v>
      </c>
      <c r="V939" s="280" t="s">
        <v>3328</v>
      </c>
      <c r="W939" s="280" t="s">
        <v>240</v>
      </c>
      <c r="X939" s="280" t="s">
        <v>240</v>
      </c>
      <c r="Y939" s="280" t="s">
        <v>240</v>
      </c>
      <c r="Z939" s="280" t="s">
        <v>240</v>
      </c>
      <c r="AA939" s="280" t="s">
        <v>240</v>
      </c>
      <c r="AB939" s="280" t="s">
        <v>240</v>
      </c>
      <c r="AC939" s="280" t="s">
        <v>2044</v>
      </c>
      <c r="AD939" s="280" t="s">
        <v>240</v>
      </c>
      <c r="AE939" s="280" t="str">
        <f>IFERROR(VLOOKUP(A939,ورقة4!A$1:AZ$2000,51,0),"")</f>
        <v>م</v>
      </c>
      <c r="AF939" s="280" t="s">
        <v>2044</v>
      </c>
      <c r="AG939" s="280" t="s">
        <v>261</v>
      </c>
      <c r="AH939" s="280" t="s">
        <v>240</v>
      </c>
      <c r="AI939" s="280" t="s">
        <v>240</v>
      </c>
      <c r="AJ939" s="279">
        <v>707281</v>
      </c>
      <c r="AP939" s="223"/>
      <c r="AQ939" s="224"/>
      <c r="AR939" s="224"/>
      <c r="AS939" s="224"/>
      <c r="AT939" s="224"/>
      <c r="AU939" s="231"/>
      <c r="AV939" s="224"/>
      <c r="AW939" s="224"/>
      <c r="AX939" s="224"/>
      <c r="AY939" s="224"/>
      <c r="AZ939" s="223"/>
      <c r="BA939" s="224"/>
      <c r="BB939" s="230"/>
      <c r="BC939" s="230"/>
      <c r="BD939" s="224"/>
      <c r="BE939" s="224"/>
      <c r="BF939" s="227"/>
      <c r="BG939" s="224"/>
      <c r="BH939" s="224"/>
      <c r="BI939" s="224"/>
      <c r="BJ939" s="224"/>
      <c r="BK939" s="224"/>
      <c r="BL939" s="224"/>
      <c r="BM939" s="224"/>
      <c r="BN939" s="224"/>
      <c r="BO939" s="224"/>
      <c r="BP939" s="224"/>
      <c r="BQ939" s="224"/>
      <c r="BR939" s="224"/>
      <c r="BS939" s="228"/>
      <c r="BT939" s="230"/>
      <c r="BU939" s="224"/>
      <c r="BV939" s="226"/>
      <c r="BW939" s="230"/>
      <c r="BX939" s="224"/>
      <c r="BY939" s="224"/>
      <c r="BZ939" s="219"/>
      <c r="CA939" s="224"/>
      <c r="CB939" s="219"/>
      <c r="CC939" s="219"/>
      <c r="CD939" s="219"/>
    </row>
    <row r="940" spans="1:82" ht="30" x14ac:dyDescent="0.25">
      <c r="A940" s="279">
        <v>707282</v>
      </c>
      <c r="B940" s="280" t="s">
        <v>2283</v>
      </c>
      <c r="C940" s="280" t="s">
        <v>2203</v>
      </c>
      <c r="D940" s="280" t="s">
        <v>1389</v>
      </c>
      <c r="E940" s="280" t="s">
        <v>183</v>
      </c>
      <c r="F940" s="281">
        <v>31419</v>
      </c>
      <c r="G940" s="280" t="s">
        <v>213</v>
      </c>
      <c r="H940" s="280" t="s">
        <v>1290</v>
      </c>
      <c r="I940" s="280" t="s">
        <v>261</v>
      </c>
      <c r="J940" s="280" t="s">
        <v>216</v>
      </c>
      <c r="K940" s="279">
        <v>2004</v>
      </c>
      <c r="L940" s="280" t="s">
        <v>215</v>
      </c>
      <c r="M940" s="280" t="s">
        <v>240</v>
      </c>
      <c r="N940" s="280" t="s">
        <v>240</v>
      </c>
      <c r="O940" s="280" t="str">
        <f>IFERROR(VLOOKUP(A940,'[1]معالجة التسجيل'!A$2:CW$514,101,0),"")</f>
        <v/>
      </c>
      <c r="P940" s="280"/>
      <c r="Q940" s="282">
        <v>0</v>
      </c>
      <c r="R940" s="282"/>
      <c r="S940" s="280" t="s">
        <v>240</v>
      </c>
      <c r="T940" s="280" t="s">
        <v>240</v>
      </c>
      <c r="U940" s="280" t="s">
        <v>240</v>
      </c>
      <c r="V940" s="280" t="s">
        <v>240</v>
      </c>
      <c r="W940" s="280" t="s">
        <v>240</v>
      </c>
      <c r="X940" s="280" t="s">
        <v>240</v>
      </c>
      <c r="Y940" s="280" t="s">
        <v>240</v>
      </c>
      <c r="Z940" s="280" t="s">
        <v>240</v>
      </c>
      <c r="AA940" s="280" t="s">
        <v>240</v>
      </c>
      <c r="AB940" s="280" t="s">
        <v>240</v>
      </c>
      <c r="AC940" s="280" t="s">
        <v>240</v>
      </c>
      <c r="AD940" s="280" t="s">
        <v>240</v>
      </c>
      <c r="AE940" s="280" t="str">
        <f>IFERROR(VLOOKUP(A940,ورقة4!A$1:AZ$2000,51,0),"")</f>
        <v>م</v>
      </c>
      <c r="AF940" s="280" t="s">
        <v>2044</v>
      </c>
      <c r="AG940" s="280" t="s">
        <v>261</v>
      </c>
      <c r="AH940" s="280" t="s">
        <v>240</v>
      </c>
      <c r="AI940" s="280" t="s">
        <v>240</v>
      </c>
      <c r="AJ940" s="279">
        <v>707282</v>
      </c>
      <c r="AP940" s="223"/>
      <c r="AQ940" s="224"/>
      <c r="AR940" s="224"/>
      <c r="AS940" s="224"/>
      <c r="AT940" s="224"/>
      <c r="AU940" s="232"/>
      <c r="AV940" s="224"/>
      <c r="AW940" s="224"/>
      <c r="AX940" s="224"/>
      <c r="AY940" s="224"/>
      <c r="AZ940" s="232"/>
      <c r="BA940" s="224"/>
      <c r="BB940" s="230"/>
      <c r="BC940" s="230"/>
      <c r="BD940" s="224"/>
      <c r="BE940" s="224"/>
      <c r="BF940" s="227"/>
      <c r="BG940" s="224"/>
      <c r="BH940" s="224"/>
      <c r="BI940" s="224"/>
      <c r="BJ940" s="224"/>
      <c r="BK940" s="224"/>
      <c r="BL940" s="224"/>
      <c r="BM940" s="224"/>
      <c r="BN940" s="224"/>
      <c r="BO940" s="224"/>
      <c r="BP940" s="224"/>
      <c r="BQ940" s="224"/>
      <c r="BR940" s="224"/>
      <c r="BS940" s="228"/>
      <c r="BT940" s="230"/>
      <c r="BU940" s="224"/>
      <c r="BV940" s="226"/>
      <c r="BW940" s="230"/>
      <c r="BX940" s="224"/>
      <c r="BY940" s="224"/>
      <c r="BZ940" s="219"/>
      <c r="CA940" s="224"/>
      <c r="CB940" s="219"/>
      <c r="CC940" s="219"/>
      <c r="CD940" s="219"/>
    </row>
    <row r="941" spans="1:82" ht="30" x14ac:dyDescent="0.25">
      <c r="A941" s="279">
        <v>707283</v>
      </c>
      <c r="B941" s="280" t="s">
        <v>708</v>
      </c>
      <c r="C941" s="280" t="s">
        <v>100</v>
      </c>
      <c r="D941" s="280" t="s">
        <v>2473</v>
      </c>
      <c r="E941" s="280" t="s">
        <v>183</v>
      </c>
      <c r="F941" s="281">
        <v>28995</v>
      </c>
      <c r="G941" s="280" t="s">
        <v>213</v>
      </c>
      <c r="H941" s="280" t="s">
        <v>1290</v>
      </c>
      <c r="I941" s="280" t="s">
        <v>261</v>
      </c>
      <c r="J941" s="280" t="s">
        <v>216</v>
      </c>
      <c r="K941" s="279">
        <v>2012</v>
      </c>
      <c r="L941" s="280" t="s">
        <v>228</v>
      </c>
      <c r="M941" s="280" t="s">
        <v>240</v>
      </c>
      <c r="N941" s="280" t="s">
        <v>240</v>
      </c>
      <c r="O941" s="280"/>
      <c r="P941" s="280"/>
      <c r="Q941" s="282">
        <v>0</v>
      </c>
      <c r="R941" s="290">
        <v>0</v>
      </c>
      <c r="S941" s="280" t="s">
        <v>10</v>
      </c>
      <c r="T941" s="280" t="s">
        <v>11</v>
      </c>
      <c r="U941" s="280" t="s">
        <v>53</v>
      </c>
      <c r="V941" s="280" t="s">
        <v>54</v>
      </c>
      <c r="W941" s="280" t="s">
        <v>240</v>
      </c>
      <c r="X941" s="280" t="s">
        <v>240</v>
      </c>
      <c r="Y941" s="280" t="s">
        <v>240</v>
      </c>
      <c r="Z941" s="280" t="s">
        <v>240</v>
      </c>
      <c r="AA941" s="280" t="s">
        <v>240</v>
      </c>
      <c r="AB941" s="280" t="s">
        <v>240</v>
      </c>
      <c r="AC941" s="280" t="s">
        <v>240</v>
      </c>
      <c r="AD941" s="280" t="s">
        <v>240</v>
      </c>
      <c r="AE941" s="280"/>
      <c r="AF941" s="280" t="s">
        <v>240</v>
      </c>
      <c r="AG941" s="280" t="s">
        <v>261</v>
      </c>
      <c r="AH941" s="280" t="s">
        <v>240</v>
      </c>
      <c r="AI941" s="280" t="s">
        <v>240</v>
      </c>
      <c r="AJ941" s="279">
        <v>707283</v>
      </c>
      <c r="AP941" s="223"/>
      <c r="AQ941" s="224"/>
      <c r="AR941" s="224"/>
      <c r="AS941" s="224"/>
      <c r="AT941" s="224"/>
      <c r="AU941" s="231"/>
      <c r="AV941" s="224"/>
      <c r="AW941" s="224"/>
      <c r="AX941" s="224"/>
      <c r="AY941" s="224"/>
      <c r="AZ941" s="223"/>
      <c r="BA941" s="224"/>
      <c r="BB941" s="230"/>
      <c r="BC941" s="230"/>
      <c r="BD941" s="224"/>
      <c r="BE941" s="224"/>
      <c r="BF941" s="227"/>
      <c r="BG941" s="224"/>
      <c r="BH941" s="224"/>
      <c r="BI941" s="224"/>
      <c r="BJ941" s="224"/>
      <c r="BK941" s="224"/>
      <c r="BL941" s="224"/>
      <c r="BM941" s="224"/>
      <c r="BN941" s="224"/>
      <c r="BO941" s="224"/>
      <c r="BP941" s="224"/>
      <c r="BQ941" s="224"/>
      <c r="BR941" s="224"/>
      <c r="BS941" s="228"/>
      <c r="BT941" s="230"/>
      <c r="BU941" s="224"/>
      <c r="BV941" s="226"/>
      <c r="BW941" s="230"/>
      <c r="BX941" s="224"/>
      <c r="BY941" s="224"/>
      <c r="BZ941" s="219"/>
      <c r="CA941" s="224"/>
      <c r="CB941" s="219"/>
      <c r="CC941" s="219"/>
      <c r="CD941" s="219"/>
    </row>
    <row r="942" spans="1:82" ht="60" x14ac:dyDescent="0.25">
      <c r="A942" s="279">
        <v>707284</v>
      </c>
      <c r="B942" s="280" t="s">
        <v>2284</v>
      </c>
      <c r="C942" s="280" t="s">
        <v>70</v>
      </c>
      <c r="D942" s="280" t="s">
        <v>1362</v>
      </c>
      <c r="E942" s="280" t="s">
        <v>183</v>
      </c>
      <c r="F942" s="281">
        <v>32143</v>
      </c>
      <c r="G942" s="280" t="s">
        <v>231</v>
      </c>
      <c r="H942" s="280" t="s">
        <v>1290</v>
      </c>
      <c r="I942" s="280" t="s">
        <v>261</v>
      </c>
      <c r="J942" s="280" t="s">
        <v>216</v>
      </c>
      <c r="K942" s="279">
        <v>2009</v>
      </c>
      <c r="L942" s="280" t="s">
        <v>231</v>
      </c>
      <c r="M942" s="280" t="s">
        <v>240</v>
      </c>
      <c r="N942" s="280" t="s">
        <v>240</v>
      </c>
      <c r="O942" s="280" t="str">
        <f>IFERROR(VLOOKUP(A942,'[1]معالجة التسجيل'!A$2:CW$514,101,0),"")</f>
        <v>إيقاف</v>
      </c>
      <c r="P942" s="280"/>
      <c r="Q942" s="282">
        <f>IFERROR(VLOOKUP(A942,'[1]معالجة التسجيل'!A$2:EW$514,150,0),"")</f>
        <v>1000</v>
      </c>
      <c r="R942" s="288"/>
      <c r="S942" s="280" t="s">
        <v>4303</v>
      </c>
      <c r="T942" s="280" t="s">
        <v>3045</v>
      </c>
      <c r="U942" s="280" t="s">
        <v>4304</v>
      </c>
      <c r="V942" s="280" t="s">
        <v>3602</v>
      </c>
      <c r="W942" s="280" t="s">
        <v>240</v>
      </c>
      <c r="X942" s="280" t="s">
        <v>240</v>
      </c>
      <c r="Y942" s="280" t="s">
        <v>240</v>
      </c>
      <c r="Z942" s="280" t="s">
        <v>240</v>
      </c>
      <c r="AA942" s="280" t="s">
        <v>240</v>
      </c>
      <c r="AB942" s="280" t="s">
        <v>240</v>
      </c>
      <c r="AC942" s="280" t="s">
        <v>240</v>
      </c>
      <c r="AD942" s="280" t="s">
        <v>240</v>
      </c>
      <c r="AE942" s="280"/>
      <c r="AF942" s="280" t="s">
        <v>240</v>
      </c>
      <c r="AG942" s="280" t="s">
        <v>261</v>
      </c>
      <c r="AH942" s="280" t="s">
        <v>240</v>
      </c>
      <c r="AI942" s="280" t="s">
        <v>5191</v>
      </c>
      <c r="AJ942" s="279">
        <v>707284</v>
      </c>
      <c r="AP942" s="223"/>
      <c r="AQ942" s="224"/>
      <c r="AR942" s="224"/>
      <c r="AS942" s="224"/>
      <c r="AT942" s="224"/>
      <c r="AU942" s="231"/>
      <c r="AV942" s="224"/>
      <c r="AW942" s="224"/>
      <c r="AX942" s="224"/>
      <c r="AY942" s="224"/>
      <c r="AZ942" s="223"/>
      <c r="BA942" s="224"/>
      <c r="BB942" s="230"/>
      <c r="BC942" s="230"/>
      <c r="BD942" s="224"/>
      <c r="BE942" s="224"/>
      <c r="BF942" s="227"/>
      <c r="BG942" s="224"/>
      <c r="BH942" s="224"/>
      <c r="BI942" s="224"/>
      <c r="BJ942" s="224"/>
      <c r="BK942" s="224"/>
      <c r="BL942" s="224"/>
      <c r="BM942" s="224"/>
      <c r="BN942" s="224"/>
      <c r="BO942" s="224"/>
      <c r="BP942" s="224"/>
      <c r="BQ942" s="224"/>
      <c r="BR942" s="224"/>
      <c r="BS942" s="228"/>
      <c r="BT942" s="230"/>
      <c r="BU942" s="224"/>
      <c r="BV942" s="226"/>
      <c r="BW942" s="230"/>
      <c r="BX942" s="224"/>
      <c r="BY942" s="224"/>
      <c r="BZ942" s="219"/>
      <c r="CA942" s="224"/>
      <c r="CB942" s="219"/>
      <c r="CC942" s="219"/>
      <c r="CD942" s="219"/>
    </row>
    <row r="943" spans="1:82" ht="30" x14ac:dyDescent="0.25">
      <c r="A943" s="279">
        <v>707285</v>
      </c>
      <c r="B943" s="280" t="s">
        <v>2285</v>
      </c>
      <c r="C943" s="280" t="s">
        <v>141</v>
      </c>
      <c r="D943" s="280" t="s">
        <v>1371</v>
      </c>
      <c r="E943" s="280" t="s">
        <v>183</v>
      </c>
      <c r="F943" s="281">
        <v>32222</v>
      </c>
      <c r="G943" s="280" t="s">
        <v>213</v>
      </c>
      <c r="H943" s="280" t="s">
        <v>1290</v>
      </c>
      <c r="I943" s="280" t="s">
        <v>261</v>
      </c>
      <c r="J943" s="280" t="s">
        <v>214</v>
      </c>
      <c r="K943" s="279">
        <v>2006</v>
      </c>
      <c r="L943" s="280" t="s">
        <v>213</v>
      </c>
      <c r="M943" s="280" t="s">
        <v>240</v>
      </c>
      <c r="N943" s="280" t="s">
        <v>240</v>
      </c>
      <c r="O943" s="280" t="str">
        <f>IFERROR(VLOOKUP(A943,'[1]معالجة التسجيل'!A$2:CW$514,101,0),"")</f>
        <v/>
      </c>
      <c r="P943" s="280"/>
      <c r="Q943" s="282">
        <v>0</v>
      </c>
      <c r="R943" s="282"/>
      <c r="S943" s="280" t="s">
        <v>4305</v>
      </c>
      <c r="T943" s="280" t="s">
        <v>4306</v>
      </c>
      <c r="U943" s="280" t="s">
        <v>4307</v>
      </c>
      <c r="V943" s="280" t="s">
        <v>2531</v>
      </c>
      <c r="W943" s="280" t="s">
        <v>240</v>
      </c>
      <c r="X943" s="280" t="s">
        <v>240</v>
      </c>
      <c r="Y943" s="280" t="s">
        <v>240</v>
      </c>
      <c r="Z943" s="280" t="s">
        <v>240</v>
      </c>
      <c r="AA943" s="280" t="s">
        <v>240</v>
      </c>
      <c r="AB943" s="280" t="s">
        <v>240</v>
      </c>
      <c r="AC943" s="280" t="s">
        <v>240</v>
      </c>
      <c r="AD943" s="280" t="s">
        <v>240</v>
      </c>
      <c r="AE943" s="280" t="str">
        <f>IFERROR(VLOOKUP(A943,ورقة4!A$1:AZ$2000,51,0),"")</f>
        <v>م</v>
      </c>
      <c r="AF943" s="280" t="s">
        <v>240</v>
      </c>
      <c r="AG943" s="280" t="s">
        <v>261</v>
      </c>
      <c r="AH943" s="280" t="s">
        <v>240</v>
      </c>
      <c r="AI943" s="280" t="s">
        <v>240</v>
      </c>
      <c r="AJ943" s="279">
        <v>707285</v>
      </c>
      <c r="AP943" s="223"/>
      <c r="AQ943" s="224"/>
      <c r="AR943" s="224"/>
      <c r="AS943" s="224"/>
      <c r="AT943" s="224"/>
      <c r="AU943" s="231"/>
      <c r="AV943" s="224"/>
      <c r="AW943" s="224"/>
      <c r="AX943" s="224"/>
      <c r="AY943" s="224"/>
      <c r="AZ943" s="223"/>
      <c r="BA943" s="224"/>
      <c r="BB943" s="230"/>
      <c r="BC943" s="230"/>
      <c r="BD943" s="224"/>
      <c r="BE943" s="224"/>
      <c r="BF943" s="227"/>
      <c r="BG943" s="224"/>
      <c r="BH943" s="224"/>
      <c r="BI943" s="224"/>
      <c r="BJ943" s="224"/>
      <c r="BK943" s="224"/>
      <c r="BL943" s="224"/>
      <c r="BM943" s="224"/>
      <c r="BN943" s="224"/>
      <c r="BO943" s="224"/>
      <c r="BP943" s="224"/>
      <c r="BQ943" s="224"/>
      <c r="BR943" s="224"/>
      <c r="BS943" s="228"/>
      <c r="BT943" s="230"/>
      <c r="BU943" s="224"/>
      <c r="BV943" s="226"/>
      <c r="BW943" s="230"/>
      <c r="BX943" s="224"/>
      <c r="BY943" s="224"/>
      <c r="BZ943" s="219"/>
      <c r="CA943" s="224"/>
      <c r="CB943" s="219"/>
      <c r="CC943" s="219"/>
      <c r="CD943" s="219"/>
    </row>
    <row r="944" spans="1:82" ht="45" x14ac:dyDescent="0.25">
      <c r="A944" s="279">
        <v>707286</v>
      </c>
      <c r="B944" s="280" t="s">
        <v>2286</v>
      </c>
      <c r="C944" s="280" t="s">
        <v>68</v>
      </c>
      <c r="D944" s="280" t="s">
        <v>2496</v>
      </c>
      <c r="E944" s="280" t="s">
        <v>183</v>
      </c>
      <c r="F944" s="281">
        <v>26304</v>
      </c>
      <c r="G944" s="280" t="s">
        <v>213</v>
      </c>
      <c r="H944" s="280" t="s">
        <v>1290</v>
      </c>
      <c r="I944" s="280" t="s">
        <v>467</v>
      </c>
      <c r="J944" s="280" t="s">
        <v>216</v>
      </c>
      <c r="K944" s="279">
        <v>1989</v>
      </c>
      <c r="L944" s="280" t="s">
        <v>213</v>
      </c>
      <c r="M944" s="280" t="s">
        <v>240</v>
      </c>
      <c r="N944" s="280" t="s">
        <v>240</v>
      </c>
      <c r="O944" s="280"/>
      <c r="P944" s="280"/>
      <c r="Q944" s="282">
        <v>0</v>
      </c>
      <c r="R944" s="288"/>
      <c r="S944" s="280" t="s">
        <v>4308</v>
      </c>
      <c r="T944" s="280" t="s">
        <v>4309</v>
      </c>
      <c r="U944" s="280" t="s">
        <v>4310</v>
      </c>
      <c r="V944" s="280" t="s">
        <v>2531</v>
      </c>
      <c r="W944" s="280" t="s">
        <v>240</v>
      </c>
      <c r="X944" s="280" t="s">
        <v>240</v>
      </c>
      <c r="Y944" s="280" t="s">
        <v>240</v>
      </c>
      <c r="Z944" s="280" t="s">
        <v>240</v>
      </c>
      <c r="AA944" s="280" t="s">
        <v>240</v>
      </c>
      <c r="AB944" s="280" t="s">
        <v>240</v>
      </c>
      <c r="AC944" s="280" t="s">
        <v>240</v>
      </c>
      <c r="AD944" s="280" t="s">
        <v>240</v>
      </c>
      <c r="AE944" s="280"/>
      <c r="AF944" s="280" t="s">
        <v>240</v>
      </c>
      <c r="AG944" s="280" t="s">
        <v>262</v>
      </c>
      <c r="AH944" s="280" t="s">
        <v>240</v>
      </c>
      <c r="AI944" s="280" t="s">
        <v>240</v>
      </c>
      <c r="AJ944" s="279">
        <v>707286</v>
      </c>
      <c r="AP944" s="223"/>
      <c r="AQ944" s="224"/>
      <c r="AR944" s="224"/>
      <c r="AS944" s="224"/>
      <c r="AT944" s="224"/>
      <c r="AU944" s="232"/>
      <c r="AV944" s="224"/>
      <c r="AW944" s="224"/>
      <c r="AX944" s="224"/>
      <c r="AY944" s="224"/>
      <c r="AZ944" s="232"/>
      <c r="BA944" s="224"/>
      <c r="BB944" s="230"/>
      <c r="BC944" s="230"/>
      <c r="BD944" s="224"/>
      <c r="BE944" s="224"/>
      <c r="BF944" s="227"/>
      <c r="BG944" s="230"/>
      <c r="BH944" s="224"/>
      <c r="BI944" s="224"/>
      <c r="BJ944" s="224"/>
      <c r="BK944" s="224"/>
      <c r="BL944" s="224"/>
      <c r="BM944" s="224"/>
      <c r="BN944" s="224"/>
      <c r="BO944" s="224"/>
      <c r="BP944" s="224"/>
      <c r="BQ944" s="224"/>
      <c r="BR944" s="224"/>
      <c r="BS944" s="228"/>
      <c r="BT944" s="230"/>
      <c r="BU944" s="224"/>
      <c r="BV944" s="226"/>
      <c r="BW944" s="230"/>
      <c r="BX944" s="224"/>
      <c r="BY944" s="224"/>
      <c r="BZ944" s="219"/>
      <c r="CA944" s="224"/>
      <c r="CB944" s="219"/>
      <c r="CC944" s="219"/>
      <c r="CD944" s="219"/>
    </row>
    <row r="945" spans="1:82" ht="30" x14ac:dyDescent="0.25">
      <c r="A945" s="279">
        <v>707287</v>
      </c>
      <c r="B945" s="280" t="s">
        <v>2287</v>
      </c>
      <c r="C945" s="280" t="s">
        <v>2288</v>
      </c>
      <c r="D945" s="280" t="s">
        <v>1685</v>
      </c>
      <c r="E945" s="280" t="s">
        <v>183</v>
      </c>
      <c r="F945" s="281">
        <v>30317</v>
      </c>
      <c r="G945" s="280" t="s">
        <v>213</v>
      </c>
      <c r="H945" s="280" t="s">
        <v>1290</v>
      </c>
      <c r="I945" s="280" t="s">
        <v>261</v>
      </c>
      <c r="J945" s="280" t="s">
        <v>216</v>
      </c>
      <c r="K945" s="290">
        <v>2003</v>
      </c>
      <c r="L945" s="280" t="s">
        <v>213</v>
      </c>
      <c r="M945" s="280" t="s">
        <v>240</v>
      </c>
      <c r="N945" s="280" t="s">
        <v>240</v>
      </c>
      <c r="O945" s="280" t="str">
        <f>IFERROR(VLOOKUP(A945,'[1]معالجة التسجيل'!A$2:CW$514,101,0),"")</f>
        <v/>
      </c>
      <c r="P945" s="280"/>
      <c r="Q945" s="282">
        <v>0</v>
      </c>
      <c r="R945" s="282"/>
      <c r="S945" s="280" t="s">
        <v>240</v>
      </c>
      <c r="T945" s="280" t="s">
        <v>240</v>
      </c>
      <c r="U945" s="280" t="s">
        <v>240</v>
      </c>
      <c r="V945" s="280" t="s">
        <v>240</v>
      </c>
      <c r="W945" s="280" t="s">
        <v>240</v>
      </c>
      <c r="X945" s="280" t="s">
        <v>240</v>
      </c>
      <c r="Y945" s="280" t="s">
        <v>240</v>
      </c>
      <c r="Z945" s="280" t="s">
        <v>240</v>
      </c>
      <c r="AA945" s="280" t="s">
        <v>240</v>
      </c>
      <c r="AB945" s="280" t="s">
        <v>240</v>
      </c>
      <c r="AC945" s="280" t="s">
        <v>2044</v>
      </c>
      <c r="AD945" s="280" t="s">
        <v>240</v>
      </c>
      <c r="AE945" s="280" t="str">
        <f>IFERROR(VLOOKUP(A945,ورقة4!A$1:AZ$2000,51,0),"")</f>
        <v>م</v>
      </c>
      <c r="AF945" s="280" t="s">
        <v>2044</v>
      </c>
      <c r="AG945" s="280" t="s">
        <v>261</v>
      </c>
      <c r="AH945" s="280" t="s">
        <v>240</v>
      </c>
      <c r="AI945" s="280" t="s">
        <v>240</v>
      </c>
      <c r="AJ945" s="279">
        <v>707287</v>
      </c>
      <c r="AP945" s="223"/>
      <c r="AQ945" s="224"/>
      <c r="AR945" s="224"/>
      <c r="AS945" s="224"/>
      <c r="AT945" s="224"/>
      <c r="AU945" s="225"/>
      <c r="AV945" s="224"/>
      <c r="AW945" s="224"/>
      <c r="AX945" s="224"/>
      <c r="AY945" s="224"/>
      <c r="AZ945" s="226"/>
      <c r="BA945" s="224"/>
      <c r="BB945" s="230"/>
      <c r="BC945" s="230"/>
      <c r="BD945" s="224"/>
      <c r="BE945" s="224"/>
      <c r="BF945" s="227"/>
      <c r="BG945" s="230"/>
      <c r="BH945" s="224"/>
      <c r="BI945" s="224"/>
      <c r="BJ945" s="224"/>
      <c r="BK945" s="224"/>
      <c r="BL945" s="230"/>
      <c r="BM945" s="224"/>
      <c r="BN945" s="230"/>
      <c r="BO945" s="230"/>
      <c r="BP945" s="230"/>
      <c r="BQ945" s="230"/>
      <c r="BR945" s="230"/>
      <c r="BS945" s="228"/>
      <c r="BT945" s="230"/>
      <c r="BU945" s="224"/>
      <c r="BV945" s="226"/>
      <c r="BW945" s="230"/>
      <c r="BX945" s="224"/>
      <c r="BY945" s="224"/>
      <c r="BZ945" s="219"/>
      <c r="CA945" s="224"/>
      <c r="CB945" s="219"/>
      <c r="CC945" s="219"/>
      <c r="CD945" s="219"/>
    </row>
    <row r="946" spans="1:82" ht="30" x14ac:dyDescent="0.25">
      <c r="A946" s="279">
        <v>707288</v>
      </c>
      <c r="B946" s="280" t="s">
        <v>2289</v>
      </c>
      <c r="C946" s="280" t="s">
        <v>2290</v>
      </c>
      <c r="D946" s="280" t="s">
        <v>2498</v>
      </c>
      <c r="E946" s="280" t="s">
        <v>183</v>
      </c>
      <c r="F946" s="289">
        <v>31294</v>
      </c>
      <c r="G946" s="280" t="s">
        <v>1554</v>
      </c>
      <c r="H946" s="280" t="s">
        <v>1290</v>
      </c>
      <c r="I946" s="280" t="s">
        <v>261</v>
      </c>
      <c r="J946" s="280" t="s">
        <v>214</v>
      </c>
      <c r="K946" s="290">
        <v>2005</v>
      </c>
      <c r="L946" s="280" t="s">
        <v>213</v>
      </c>
      <c r="M946" s="280" t="s">
        <v>240</v>
      </c>
      <c r="N946" s="280" t="s">
        <v>240</v>
      </c>
      <c r="O946" s="280" t="str">
        <f>IFERROR(VLOOKUP(A946,'[1]معالجة التسجيل'!A$2:CW$514,101,0),"")</f>
        <v/>
      </c>
      <c r="P946" s="280"/>
      <c r="Q946" s="282">
        <v>0</v>
      </c>
      <c r="R946" s="282"/>
      <c r="S946" s="280" t="s">
        <v>3238</v>
      </c>
      <c r="T946" s="280" t="s">
        <v>3239</v>
      </c>
      <c r="U946" s="280" t="s">
        <v>3240</v>
      </c>
      <c r="V946" s="280" t="s">
        <v>3241</v>
      </c>
      <c r="W946" s="280" t="s">
        <v>240</v>
      </c>
      <c r="X946" s="280" t="s">
        <v>240</v>
      </c>
      <c r="Y946" s="280" t="s">
        <v>240</v>
      </c>
      <c r="Z946" s="280" t="s">
        <v>240</v>
      </c>
      <c r="AA946" s="280" t="s">
        <v>240</v>
      </c>
      <c r="AB946" s="280" t="s">
        <v>240</v>
      </c>
      <c r="AC946" s="280" t="s">
        <v>2044</v>
      </c>
      <c r="AD946" s="280" t="s">
        <v>240</v>
      </c>
      <c r="AE946" s="280" t="str">
        <f>IFERROR(VLOOKUP(A946,ورقة4!A$1:AZ$2000,51,0),"")</f>
        <v>م</v>
      </c>
      <c r="AF946" s="280" t="s">
        <v>2044</v>
      </c>
      <c r="AG946" s="280" t="s">
        <v>261</v>
      </c>
      <c r="AH946" s="280" t="s">
        <v>240</v>
      </c>
      <c r="AI946" s="280" t="s">
        <v>240</v>
      </c>
      <c r="AJ946" s="279">
        <v>707288</v>
      </c>
      <c r="AP946" s="223"/>
      <c r="AQ946" s="224"/>
      <c r="AR946" s="224"/>
      <c r="AS946" s="224"/>
      <c r="AT946" s="224"/>
      <c r="AU946" s="232"/>
      <c r="AV946" s="224"/>
      <c r="AW946" s="224"/>
      <c r="AX946" s="224"/>
      <c r="AY946" s="224"/>
      <c r="AZ946" s="232"/>
      <c r="BA946" s="224"/>
      <c r="BB946" s="230"/>
      <c r="BC946" s="230"/>
      <c r="BD946" s="224"/>
      <c r="BE946" s="224"/>
      <c r="BF946" s="227"/>
      <c r="BG946" s="230"/>
      <c r="BH946" s="224"/>
      <c r="BI946" s="224"/>
      <c r="BJ946" s="224"/>
      <c r="BK946" s="224"/>
      <c r="BL946" s="224"/>
      <c r="BM946" s="224"/>
      <c r="BN946" s="224"/>
      <c r="BO946" s="224"/>
      <c r="BP946" s="224"/>
      <c r="BQ946" s="224"/>
      <c r="BR946" s="224"/>
      <c r="BS946" s="228"/>
      <c r="BT946" s="230"/>
      <c r="BU946" s="224"/>
      <c r="BV946" s="226"/>
      <c r="BW946" s="230"/>
      <c r="BX946" s="224"/>
      <c r="BY946" s="224"/>
      <c r="BZ946" s="219"/>
      <c r="CA946" s="224"/>
      <c r="CB946" s="219"/>
      <c r="CC946" s="219"/>
      <c r="CD946" s="219"/>
    </row>
    <row r="947" spans="1:82" ht="30" x14ac:dyDescent="0.25">
      <c r="A947" s="279">
        <v>707289</v>
      </c>
      <c r="B947" s="280" t="s">
        <v>2291</v>
      </c>
      <c r="C947" s="280" t="s">
        <v>121</v>
      </c>
      <c r="D947" s="280" t="s">
        <v>1320</v>
      </c>
      <c r="E947" s="280" t="s">
        <v>183</v>
      </c>
      <c r="F947" s="281">
        <v>35796</v>
      </c>
      <c r="G947" s="280" t="s">
        <v>2434</v>
      </c>
      <c r="H947" s="280" t="s">
        <v>1290</v>
      </c>
      <c r="I947" s="280" t="s">
        <v>261</v>
      </c>
      <c r="J947" s="280" t="s">
        <v>214</v>
      </c>
      <c r="K947" s="279">
        <v>2015</v>
      </c>
      <c r="L947" s="280" t="s">
        <v>225</v>
      </c>
      <c r="M947" s="280" t="s">
        <v>240</v>
      </c>
      <c r="N947" s="280" t="s">
        <v>240</v>
      </c>
      <c r="O947" s="280" t="str">
        <f>IFERROR(VLOOKUP(A947,'[1]معالجة التسجيل'!A$2:CW$514,101,0),"")</f>
        <v/>
      </c>
      <c r="P947" s="280"/>
      <c r="Q947" s="282">
        <v>0</v>
      </c>
      <c r="R947" s="282"/>
      <c r="S947" s="280" t="s">
        <v>240</v>
      </c>
      <c r="T947" s="280" t="s">
        <v>240</v>
      </c>
      <c r="U947" s="280" t="s">
        <v>240</v>
      </c>
      <c r="V947" s="280" t="s">
        <v>240</v>
      </c>
      <c r="W947" s="280" t="s">
        <v>240</v>
      </c>
      <c r="X947" s="280" t="s">
        <v>240</v>
      </c>
      <c r="Y947" s="280" t="s">
        <v>240</v>
      </c>
      <c r="Z947" s="280" t="s">
        <v>240</v>
      </c>
      <c r="AA947" s="280" t="s">
        <v>240</v>
      </c>
      <c r="AB947" s="280" t="s">
        <v>240</v>
      </c>
      <c r="AC947" s="280" t="s">
        <v>2044</v>
      </c>
      <c r="AD947" s="280" t="s">
        <v>240</v>
      </c>
      <c r="AE947" s="280" t="str">
        <f>IFERROR(VLOOKUP(A947,ورقة4!A$1:AZ$2000,51,0),"")</f>
        <v>م</v>
      </c>
      <c r="AF947" s="280" t="s">
        <v>2044</v>
      </c>
      <c r="AG947" s="280" t="s">
        <v>261</v>
      </c>
      <c r="AH947" s="280" t="s">
        <v>240</v>
      </c>
      <c r="AI947" s="280" t="s">
        <v>240</v>
      </c>
      <c r="AJ947" s="279">
        <v>707289</v>
      </c>
      <c r="AP947" s="223"/>
      <c r="AQ947" s="224"/>
      <c r="AR947" s="224"/>
      <c r="AS947" s="224"/>
      <c r="AT947" s="224"/>
      <c r="AU947" s="231"/>
      <c r="AV947" s="224"/>
      <c r="AW947" s="224"/>
      <c r="AX947" s="224"/>
      <c r="AY947" s="224"/>
      <c r="AZ947" s="223"/>
      <c r="BA947" s="224"/>
      <c r="BB947" s="230"/>
      <c r="BC947" s="230"/>
      <c r="BD947" s="224"/>
      <c r="BE947" s="224"/>
      <c r="BF947" s="227"/>
      <c r="BG947" s="224"/>
      <c r="BH947" s="224"/>
      <c r="BI947" s="224"/>
      <c r="BJ947" s="224"/>
      <c r="BK947" s="224"/>
      <c r="BL947" s="224"/>
      <c r="BM947" s="224"/>
      <c r="BN947" s="224"/>
      <c r="BO947" s="224"/>
      <c r="BP947" s="224"/>
      <c r="BQ947" s="224"/>
      <c r="BR947" s="224"/>
      <c r="BS947" s="228"/>
      <c r="BT947" s="230"/>
      <c r="BU947" s="224"/>
      <c r="BV947" s="226"/>
      <c r="BW947" s="230"/>
      <c r="BX947" s="224"/>
      <c r="BY947" s="224"/>
      <c r="BZ947" s="219"/>
      <c r="CA947" s="224"/>
      <c r="CB947" s="219"/>
      <c r="CC947" s="219"/>
      <c r="CD947" s="219"/>
    </row>
    <row r="948" spans="1:82" ht="30" x14ac:dyDescent="0.25">
      <c r="A948" s="279">
        <v>707290</v>
      </c>
      <c r="B948" s="280" t="s">
        <v>2292</v>
      </c>
      <c r="C948" s="280" t="s">
        <v>146</v>
      </c>
      <c r="D948" s="280" t="s">
        <v>240</v>
      </c>
      <c r="E948" s="280" t="s">
        <v>240</v>
      </c>
      <c r="F948" s="288"/>
      <c r="G948" s="280" t="s">
        <v>240</v>
      </c>
      <c r="H948" s="280" t="s">
        <v>240</v>
      </c>
      <c r="I948" s="280" t="s">
        <v>261</v>
      </c>
      <c r="J948" s="280" t="s">
        <v>240</v>
      </c>
      <c r="K948" s="288"/>
      <c r="L948" s="280" t="s">
        <v>240</v>
      </c>
      <c r="M948" s="280" t="s">
        <v>240</v>
      </c>
      <c r="N948" s="280" t="s">
        <v>240</v>
      </c>
      <c r="O948" s="280" t="str">
        <f>IFERROR(VLOOKUP(A948,'[1]معالجة التسجيل'!A$2:CW$514,101,0),"")</f>
        <v/>
      </c>
      <c r="P948" s="280"/>
      <c r="Q948" s="282">
        <v>0</v>
      </c>
      <c r="R948" s="282"/>
      <c r="S948" s="280" t="s">
        <v>240</v>
      </c>
      <c r="T948" s="280" t="s">
        <v>240</v>
      </c>
      <c r="U948" s="280" t="s">
        <v>240</v>
      </c>
      <c r="V948" s="280" t="s">
        <v>240</v>
      </c>
      <c r="W948" s="280" t="s">
        <v>240</v>
      </c>
      <c r="X948" s="280" t="s">
        <v>240</v>
      </c>
      <c r="Y948" s="280" t="s">
        <v>240</v>
      </c>
      <c r="Z948" s="280" t="s">
        <v>240</v>
      </c>
      <c r="AA948" s="280" t="s">
        <v>240</v>
      </c>
      <c r="AB948" s="280" t="s">
        <v>240</v>
      </c>
      <c r="AC948" s="280" t="s">
        <v>2044</v>
      </c>
      <c r="AD948" s="280" t="s">
        <v>240</v>
      </c>
      <c r="AE948" s="280" t="str">
        <f>IFERROR(VLOOKUP(A948,ورقة4!A$1:AZ$2000,51,0),"")</f>
        <v>م</v>
      </c>
      <c r="AF948" s="280" t="s">
        <v>2044</v>
      </c>
      <c r="AG948" s="280" t="s">
        <v>261</v>
      </c>
      <c r="AH948" s="280" t="s">
        <v>240</v>
      </c>
      <c r="AI948" s="280" t="s">
        <v>240</v>
      </c>
      <c r="AJ948" s="279">
        <v>707290</v>
      </c>
      <c r="AP948" s="223"/>
      <c r="AQ948" s="224"/>
      <c r="AR948" s="224"/>
      <c r="AS948" s="224"/>
      <c r="AT948" s="224"/>
      <c r="AU948" s="231"/>
      <c r="AV948" s="224"/>
      <c r="AW948" s="224"/>
      <c r="AX948" s="224"/>
      <c r="AY948" s="224"/>
      <c r="AZ948" s="223"/>
      <c r="BA948" s="224"/>
      <c r="BB948"/>
      <c r="BC948"/>
      <c r="BD948" s="224"/>
      <c r="BE948" s="224"/>
      <c r="BF948" s="227"/>
      <c r="BG948" s="227"/>
      <c r="BH948" s="224"/>
      <c r="BI948" s="224"/>
      <c r="BJ948" s="224"/>
      <c r="BK948" s="224"/>
      <c r="BL948" s="223"/>
      <c r="BM948" s="224"/>
      <c r="BN948" s="223"/>
      <c r="BO948" s="223"/>
      <c r="BP948" s="223"/>
      <c r="BQ948" s="223"/>
      <c r="BR948" s="223"/>
      <c r="BS948" s="224"/>
      <c r="BT948"/>
      <c r="BU948" s="224"/>
      <c r="BV948"/>
      <c r="BW948"/>
      <c r="BX948" s="224"/>
      <c r="BY948" s="224"/>
      <c r="BZ948" s="224"/>
      <c r="CA948" s="224"/>
      <c r="CB948" s="224"/>
      <c r="CC948" s="224"/>
      <c r="CD948" s="224"/>
    </row>
    <row r="949" spans="1:82" ht="75" x14ac:dyDescent="0.25">
      <c r="A949" s="279">
        <v>707291</v>
      </c>
      <c r="B949" s="280" t="s">
        <v>2293</v>
      </c>
      <c r="C949" s="280" t="s">
        <v>113</v>
      </c>
      <c r="D949" s="280" t="s">
        <v>1683</v>
      </c>
      <c r="E949" s="280" t="s">
        <v>183</v>
      </c>
      <c r="F949" s="281">
        <v>36892</v>
      </c>
      <c r="G949" s="280" t="s">
        <v>213</v>
      </c>
      <c r="H949" s="280" t="s">
        <v>1290</v>
      </c>
      <c r="I949" s="280" t="s">
        <v>261</v>
      </c>
      <c r="J949" s="280" t="s">
        <v>216</v>
      </c>
      <c r="K949" s="279">
        <v>2018</v>
      </c>
      <c r="L949" s="280" t="s">
        <v>213</v>
      </c>
      <c r="M949" s="280" t="s">
        <v>240</v>
      </c>
      <c r="N949" s="280" t="s">
        <v>240</v>
      </c>
      <c r="O949" s="280"/>
      <c r="P949" s="280"/>
      <c r="Q949" s="282">
        <v>0</v>
      </c>
      <c r="R949" s="282"/>
      <c r="S949" s="280" t="s">
        <v>4311</v>
      </c>
      <c r="T949" s="280" t="s">
        <v>4312</v>
      </c>
      <c r="U949" s="280" t="s">
        <v>3172</v>
      </c>
      <c r="V949" s="280" t="s">
        <v>2672</v>
      </c>
      <c r="W949" s="280" t="s">
        <v>240</v>
      </c>
      <c r="X949" s="280" t="s">
        <v>240</v>
      </c>
      <c r="Y949" s="280" t="s">
        <v>240</v>
      </c>
      <c r="Z949" s="280" t="s">
        <v>240</v>
      </c>
      <c r="AA949" s="280" t="s">
        <v>240</v>
      </c>
      <c r="AB949" s="280" t="s">
        <v>240</v>
      </c>
      <c r="AC949" s="280" t="s">
        <v>240</v>
      </c>
      <c r="AD949" s="280" t="s">
        <v>240</v>
      </c>
      <c r="AE949" s="280"/>
      <c r="AF949" s="280" t="s">
        <v>240</v>
      </c>
      <c r="AG949" s="280" t="s">
        <v>261</v>
      </c>
      <c r="AH949" s="280" t="s">
        <v>240</v>
      </c>
      <c r="AI949" s="280" t="s">
        <v>240</v>
      </c>
      <c r="AJ949" s="279">
        <v>707291</v>
      </c>
      <c r="AP949" s="223"/>
      <c r="AQ949" s="224"/>
      <c r="AR949" s="224"/>
      <c r="AS949" s="224"/>
      <c r="AT949" s="224"/>
      <c r="AU949" s="231"/>
      <c r="AV949" s="224"/>
      <c r="AW949" s="224"/>
      <c r="AX949" s="224"/>
      <c r="AY949" s="224"/>
      <c r="AZ949" s="223"/>
      <c r="BA949" s="224"/>
      <c r="BB949"/>
      <c r="BC949"/>
      <c r="BD949" s="224"/>
      <c r="BE949" s="224"/>
      <c r="BF949" s="227"/>
      <c r="BG949" s="232"/>
      <c r="BH949" s="224"/>
      <c r="BI949" s="224"/>
      <c r="BJ949" s="224"/>
      <c r="BK949" s="224"/>
      <c r="BL949" s="223"/>
      <c r="BM949" s="224"/>
      <c r="BN949" s="223"/>
      <c r="BO949" s="223"/>
      <c r="BP949" s="223"/>
      <c r="BQ949" s="223"/>
      <c r="BR949" s="223"/>
      <c r="BS949" s="224"/>
      <c r="BT949"/>
      <c r="BU949" s="224"/>
      <c r="BV949"/>
      <c r="BW949"/>
      <c r="BX949" s="224"/>
      <c r="BY949" s="224"/>
      <c r="BZ949" s="224"/>
      <c r="CA949" s="224"/>
      <c r="CB949" s="224"/>
      <c r="CC949" s="224"/>
      <c r="CD949" s="224"/>
    </row>
    <row r="950" spans="1:82" ht="60" x14ac:dyDescent="0.25">
      <c r="A950" s="279">
        <v>707292</v>
      </c>
      <c r="B950" s="280" t="s">
        <v>2294</v>
      </c>
      <c r="C950" s="280" t="s">
        <v>2295</v>
      </c>
      <c r="D950" s="280" t="s">
        <v>2468</v>
      </c>
      <c r="E950" s="280" t="s">
        <v>183</v>
      </c>
      <c r="F950" s="281">
        <v>36222</v>
      </c>
      <c r="G950" s="280" t="s">
        <v>213</v>
      </c>
      <c r="H950" s="280" t="s">
        <v>1290</v>
      </c>
      <c r="I950" s="280" t="s">
        <v>261</v>
      </c>
      <c r="J950" s="280" t="s">
        <v>214</v>
      </c>
      <c r="K950" s="279">
        <v>2017</v>
      </c>
      <c r="L950" s="280" t="s">
        <v>215</v>
      </c>
      <c r="M950" s="280" t="s">
        <v>240</v>
      </c>
      <c r="N950" s="280" t="s">
        <v>240</v>
      </c>
      <c r="O950" s="280" t="str">
        <f>IFERROR(VLOOKUP(A950,'[1]معالجة التسجيل'!A$2:CW$514,101,0),"")</f>
        <v/>
      </c>
      <c r="P950" s="280"/>
      <c r="Q950" s="282">
        <v>0</v>
      </c>
      <c r="R950" s="288"/>
      <c r="S950" s="280" t="s">
        <v>3334</v>
      </c>
      <c r="T950" s="280" t="s">
        <v>3335</v>
      </c>
      <c r="U950" s="280" t="s">
        <v>3336</v>
      </c>
      <c r="V950" s="280" t="s">
        <v>2540</v>
      </c>
      <c r="W950" s="280" t="s">
        <v>240</v>
      </c>
      <c r="X950" s="280" t="s">
        <v>240</v>
      </c>
      <c r="Y950" s="280" t="s">
        <v>240</v>
      </c>
      <c r="Z950" s="280" t="s">
        <v>240</v>
      </c>
      <c r="AA950" s="280" t="s">
        <v>240</v>
      </c>
      <c r="AB950" s="280" t="s">
        <v>240</v>
      </c>
      <c r="AC950" s="280" t="s">
        <v>2044</v>
      </c>
      <c r="AD950" s="280" t="s">
        <v>240</v>
      </c>
      <c r="AE950" s="280" t="str">
        <f>IFERROR(VLOOKUP(A950,ورقة4!A$1:AZ$2000,51,0),"")</f>
        <v>م</v>
      </c>
      <c r="AF950" s="280" t="s">
        <v>2044</v>
      </c>
      <c r="AG950" s="280" t="s">
        <v>261</v>
      </c>
      <c r="AH950" s="280" t="s">
        <v>240</v>
      </c>
      <c r="AI950" s="280" t="s">
        <v>240</v>
      </c>
      <c r="AJ950" s="279">
        <v>707292</v>
      </c>
      <c r="AP950" s="223"/>
      <c r="AQ950" s="224"/>
      <c r="AR950" s="224"/>
      <c r="AS950" s="224"/>
      <c r="AT950" s="224"/>
      <c r="AU950" s="231"/>
      <c r="AV950" s="224"/>
      <c r="AW950" s="224"/>
      <c r="AX950" s="224"/>
      <c r="AY950" s="224"/>
      <c r="AZ950" s="223"/>
      <c r="BA950" s="224"/>
      <c r="BB950"/>
      <c r="BC950"/>
      <c r="BD950" s="224"/>
      <c r="BE950" s="224"/>
      <c r="BF950" s="227"/>
      <c r="BG950" s="223"/>
      <c r="BH950" s="224"/>
      <c r="BI950" s="224"/>
      <c r="BJ950" s="224"/>
      <c r="BK950" s="224"/>
      <c r="BL950" s="223"/>
      <c r="BM950" s="224"/>
      <c r="BN950" s="223"/>
      <c r="BO950" s="223"/>
      <c r="BP950" s="223"/>
      <c r="BQ950" s="223"/>
      <c r="BR950" s="223"/>
      <c r="BS950" s="224"/>
      <c r="BT950"/>
      <c r="BU950" s="224"/>
      <c r="BV950"/>
      <c r="BW950"/>
      <c r="BX950" s="224"/>
      <c r="BY950" s="224"/>
      <c r="BZ950" s="224"/>
      <c r="CA950" s="224"/>
      <c r="CB950" s="224"/>
      <c r="CC950" s="224"/>
      <c r="CD950" s="224"/>
    </row>
    <row r="951" spans="1:82" ht="30" x14ac:dyDescent="0.25">
      <c r="A951" s="279">
        <v>707293</v>
      </c>
      <c r="B951" s="280" t="s">
        <v>2296</v>
      </c>
      <c r="C951" s="280" t="s">
        <v>88</v>
      </c>
      <c r="D951" s="280" t="s">
        <v>1425</v>
      </c>
      <c r="E951" s="280" t="s">
        <v>183</v>
      </c>
      <c r="F951" s="281">
        <v>36403</v>
      </c>
      <c r="G951" s="280" t="s">
        <v>213</v>
      </c>
      <c r="H951" s="280" t="s">
        <v>1290</v>
      </c>
      <c r="I951" s="280" t="s">
        <v>261</v>
      </c>
      <c r="J951" s="280" t="s">
        <v>214</v>
      </c>
      <c r="K951" s="279">
        <v>2017</v>
      </c>
      <c r="L951" s="280" t="s">
        <v>213</v>
      </c>
      <c r="M951" s="280" t="s">
        <v>240</v>
      </c>
      <c r="N951" s="280" t="s">
        <v>240</v>
      </c>
      <c r="O951" s="280" t="str">
        <f>IFERROR(VLOOKUP(A951,'[1]معالجة التسجيل'!A$2:CW$514,101,0),"")</f>
        <v/>
      </c>
      <c r="P951" s="280"/>
      <c r="Q951" s="282">
        <v>0</v>
      </c>
      <c r="R951" s="288"/>
      <c r="S951" s="280" t="s">
        <v>240</v>
      </c>
      <c r="T951" s="280" t="s">
        <v>240</v>
      </c>
      <c r="U951" s="280" t="s">
        <v>240</v>
      </c>
      <c r="V951" s="280" t="s">
        <v>240</v>
      </c>
      <c r="W951" s="280" t="s">
        <v>240</v>
      </c>
      <c r="X951" s="280" t="s">
        <v>240</v>
      </c>
      <c r="Y951" s="280" t="s">
        <v>240</v>
      </c>
      <c r="Z951" s="280" t="s">
        <v>240</v>
      </c>
      <c r="AA951" s="280" t="s">
        <v>240</v>
      </c>
      <c r="AB951" s="280" t="s">
        <v>240</v>
      </c>
      <c r="AC951" s="280" t="s">
        <v>2044</v>
      </c>
      <c r="AD951" s="280" t="s">
        <v>240</v>
      </c>
      <c r="AE951" s="280" t="str">
        <f>IFERROR(VLOOKUP(A951,ورقة4!A$1:AZ$2000,51,0),"")</f>
        <v>م</v>
      </c>
      <c r="AF951" s="280" t="s">
        <v>2044</v>
      </c>
      <c r="AG951" s="280" t="s">
        <v>261</v>
      </c>
      <c r="AH951" s="280" t="s">
        <v>240</v>
      </c>
      <c r="AI951" s="280" t="s">
        <v>240</v>
      </c>
      <c r="AJ951" s="279">
        <v>707293</v>
      </c>
      <c r="AP951" s="223"/>
      <c r="AQ951" s="224"/>
      <c r="AR951" s="224"/>
      <c r="AS951" s="224"/>
      <c r="AT951" s="224"/>
      <c r="AU951" s="232"/>
      <c r="AV951" s="224"/>
      <c r="AW951" s="224"/>
      <c r="AX951" s="224"/>
      <c r="AY951" s="224"/>
      <c r="AZ951" s="232"/>
      <c r="BA951" s="224"/>
      <c r="BB951" s="230"/>
      <c r="BC951" s="230"/>
      <c r="BD951" s="224"/>
      <c r="BE951" s="224"/>
      <c r="BF951" s="227"/>
      <c r="BG951" s="224"/>
      <c r="BH951" s="224"/>
      <c r="BI951" s="224"/>
      <c r="BJ951" s="224"/>
      <c r="BK951" s="224"/>
      <c r="BL951" s="224"/>
      <c r="BM951" s="224"/>
      <c r="BN951" s="224"/>
      <c r="BO951" s="224"/>
      <c r="BP951" s="224"/>
      <c r="BQ951" s="224"/>
      <c r="BR951" s="224"/>
      <c r="BS951" s="228"/>
      <c r="BT951" s="230"/>
      <c r="BU951" s="224"/>
      <c r="BV951" s="226"/>
      <c r="BW951" s="230"/>
      <c r="BX951" s="224"/>
      <c r="BY951" s="224"/>
      <c r="BZ951" s="219"/>
      <c r="CA951" s="224"/>
      <c r="CB951" s="219"/>
      <c r="CC951" s="219"/>
      <c r="CD951" s="219"/>
    </row>
    <row r="952" spans="1:82" ht="30" x14ac:dyDescent="0.25">
      <c r="A952" s="279">
        <v>707294</v>
      </c>
      <c r="B952" s="280" t="s">
        <v>2297</v>
      </c>
      <c r="C952" s="280" t="s">
        <v>77</v>
      </c>
      <c r="D952" s="280" t="s">
        <v>1343</v>
      </c>
      <c r="E952" s="280" t="s">
        <v>183</v>
      </c>
      <c r="F952" s="281">
        <v>26017</v>
      </c>
      <c r="G952" s="280" t="s">
        <v>229</v>
      </c>
      <c r="H952" s="280" t="s">
        <v>1290</v>
      </c>
      <c r="I952" s="280" t="s">
        <v>261</v>
      </c>
      <c r="J952" s="280" t="s">
        <v>216</v>
      </c>
      <c r="K952" s="279">
        <v>1989</v>
      </c>
      <c r="L952" s="280" t="s">
        <v>229</v>
      </c>
      <c r="M952" s="280" t="s">
        <v>240</v>
      </c>
      <c r="N952" s="280" t="s">
        <v>240</v>
      </c>
      <c r="O952" s="280" t="str">
        <f>IFERROR(VLOOKUP(A952,'[1]معالجة التسجيل'!A$2:CW$514,101,0),"")</f>
        <v/>
      </c>
      <c r="P952" s="280"/>
      <c r="Q952" s="282">
        <v>0</v>
      </c>
      <c r="R952" s="282"/>
      <c r="S952" s="280" t="s">
        <v>240</v>
      </c>
      <c r="T952" s="280" t="s">
        <v>240</v>
      </c>
      <c r="U952" s="280" t="s">
        <v>240</v>
      </c>
      <c r="V952" s="280" t="s">
        <v>240</v>
      </c>
      <c r="W952" s="280" t="s">
        <v>240</v>
      </c>
      <c r="X952" s="280" t="s">
        <v>240</v>
      </c>
      <c r="Y952" s="280" t="s">
        <v>240</v>
      </c>
      <c r="Z952" s="280" t="s">
        <v>240</v>
      </c>
      <c r="AA952" s="280" t="s">
        <v>240</v>
      </c>
      <c r="AB952" s="280" t="s">
        <v>240</v>
      </c>
      <c r="AC952" s="280" t="s">
        <v>2044</v>
      </c>
      <c r="AD952" s="280" t="s">
        <v>240</v>
      </c>
      <c r="AE952" s="280" t="str">
        <f>IFERROR(VLOOKUP(A952,ورقة4!A$1:AZ$2000,51,0),"")</f>
        <v>م</v>
      </c>
      <c r="AF952" s="280" t="s">
        <v>2044</v>
      </c>
      <c r="AG952" s="280" t="s">
        <v>261</v>
      </c>
      <c r="AH952" s="280" t="s">
        <v>240</v>
      </c>
      <c r="AI952" s="280" t="s">
        <v>240</v>
      </c>
      <c r="AJ952" s="279">
        <v>707294</v>
      </c>
      <c r="AP952" s="223"/>
      <c r="AQ952" s="224"/>
      <c r="AR952" s="224"/>
      <c r="AS952" s="224"/>
      <c r="AT952" s="224"/>
      <c r="AU952" s="231"/>
      <c r="AV952" s="224"/>
      <c r="AW952" s="224"/>
      <c r="AX952" s="224"/>
      <c r="AY952" s="224"/>
      <c r="AZ952" s="223"/>
      <c r="BA952" s="224"/>
      <c r="BB952" s="230"/>
      <c r="BC952" s="230"/>
      <c r="BD952" s="224"/>
      <c r="BE952" s="224"/>
      <c r="BF952" s="227"/>
      <c r="BG952" s="224"/>
      <c r="BH952" s="224"/>
      <c r="BI952" s="224"/>
      <c r="BJ952" s="224"/>
      <c r="BK952" s="224"/>
      <c r="BL952" s="224"/>
      <c r="BM952" s="224"/>
      <c r="BN952" s="224"/>
      <c r="BO952" s="224"/>
      <c r="BP952" s="224"/>
      <c r="BQ952" s="224"/>
      <c r="BR952" s="224"/>
      <c r="BS952" s="228"/>
      <c r="BT952" s="230"/>
      <c r="BU952" s="224"/>
      <c r="BV952" s="226"/>
      <c r="BW952" s="230"/>
      <c r="BX952" s="224"/>
      <c r="BY952" s="224"/>
      <c r="BZ952" s="219"/>
      <c r="CA952" s="224"/>
      <c r="CB952" s="219"/>
      <c r="CC952" s="219"/>
      <c r="CD952" s="219"/>
    </row>
    <row r="953" spans="1:82" ht="45" x14ac:dyDescent="0.25">
      <c r="A953" s="279">
        <v>707295</v>
      </c>
      <c r="B953" s="280" t="s">
        <v>2298</v>
      </c>
      <c r="C953" s="280" t="s">
        <v>68</v>
      </c>
      <c r="D953" s="280" t="s">
        <v>1359</v>
      </c>
      <c r="E953" s="280" t="s">
        <v>183</v>
      </c>
      <c r="F953" s="281">
        <v>31656</v>
      </c>
      <c r="G953" s="280" t="s">
        <v>213</v>
      </c>
      <c r="H953" s="280" t="s">
        <v>1318</v>
      </c>
      <c r="I953" s="280" t="s">
        <v>261</v>
      </c>
      <c r="J953" s="280" t="s">
        <v>214</v>
      </c>
      <c r="K953" s="279">
        <v>2003</v>
      </c>
      <c r="L953" s="280" t="s">
        <v>223</v>
      </c>
      <c r="M953" s="280" t="s">
        <v>240</v>
      </c>
      <c r="N953" s="280" t="s">
        <v>240</v>
      </c>
      <c r="O953" s="280"/>
      <c r="P953" s="280"/>
      <c r="Q953" s="282">
        <v>0</v>
      </c>
      <c r="R953" s="290">
        <v>0</v>
      </c>
      <c r="S953" s="280" t="s">
        <v>4313</v>
      </c>
      <c r="T953" s="280" t="s">
        <v>3912</v>
      </c>
      <c r="U953" s="280" t="s">
        <v>3427</v>
      </c>
      <c r="V953" s="280" t="s">
        <v>4314</v>
      </c>
      <c r="W953" s="280" t="s">
        <v>240</v>
      </c>
      <c r="X953" s="280" t="s">
        <v>240</v>
      </c>
      <c r="Y953" s="280" t="s">
        <v>240</v>
      </c>
      <c r="Z953" s="280" t="s">
        <v>240</v>
      </c>
      <c r="AA953" s="280" t="s">
        <v>240</v>
      </c>
      <c r="AB953" s="280" t="s">
        <v>240</v>
      </c>
      <c r="AC953" s="280" t="s">
        <v>240</v>
      </c>
      <c r="AD953" s="280" t="s">
        <v>240</v>
      </c>
      <c r="AE953" s="280"/>
      <c r="AF953" s="280" t="s">
        <v>240</v>
      </c>
      <c r="AG953" s="280" t="s">
        <v>261</v>
      </c>
      <c r="AH953" s="280" t="s">
        <v>240</v>
      </c>
      <c r="AI953" s="280" t="s">
        <v>240</v>
      </c>
      <c r="AJ953" s="279">
        <v>707295</v>
      </c>
      <c r="AP953" s="223"/>
      <c r="AQ953" s="224"/>
      <c r="AR953" s="224"/>
      <c r="AS953" s="224"/>
      <c r="AT953" s="224"/>
      <c r="AU953" s="232"/>
      <c r="AV953" s="224"/>
      <c r="AW953" s="224"/>
      <c r="AX953" s="224"/>
      <c r="AY953" s="224"/>
      <c r="AZ953" s="232"/>
      <c r="BA953" s="224"/>
      <c r="BB953" s="230"/>
      <c r="BC953" s="230"/>
      <c r="BD953" s="224"/>
      <c r="BE953" s="224"/>
      <c r="BF953" s="227"/>
      <c r="BG953" s="224"/>
      <c r="BH953" s="224"/>
      <c r="BI953" s="224"/>
      <c r="BJ953" s="224"/>
      <c r="BK953" s="224"/>
      <c r="BL953" s="224"/>
      <c r="BM953" s="224"/>
      <c r="BN953" s="224"/>
      <c r="BO953" s="224"/>
      <c r="BP953" s="224"/>
      <c r="BQ953" s="224"/>
      <c r="BR953" s="224"/>
      <c r="BS953" s="228"/>
      <c r="BT953" s="230"/>
      <c r="BU953" s="224"/>
      <c r="BV953" s="226"/>
      <c r="BW953" s="230"/>
      <c r="BX953" s="224"/>
      <c r="BY953" s="224"/>
      <c r="BZ953" s="219"/>
      <c r="CA953" s="224"/>
      <c r="CB953" s="219"/>
      <c r="CC953" s="219"/>
      <c r="CD953" s="219"/>
    </row>
    <row r="954" spans="1:82" ht="45" x14ac:dyDescent="0.25">
      <c r="A954" s="279">
        <v>707296</v>
      </c>
      <c r="B954" s="280" t="s">
        <v>2299</v>
      </c>
      <c r="C954" s="280" t="s">
        <v>67</v>
      </c>
      <c r="D954" s="280" t="s">
        <v>1298</v>
      </c>
      <c r="E954" s="280" t="s">
        <v>183</v>
      </c>
      <c r="F954" s="281">
        <v>23743</v>
      </c>
      <c r="G954" s="280" t="s">
        <v>2435</v>
      </c>
      <c r="H954" s="280" t="s">
        <v>1290</v>
      </c>
      <c r="I954" s="280" t="s">
        <v>261</v>
      </c>
      <c r="J954" s="280" t="s">
        <v>216</v>
      </c>
      <c r="K954" s="279">
        <v>2011</v>
      </c>
      <c r="L954" s="280" t="s">
        <v>232</v>
      </c>
      <c r="M954" s="280" t="s">
        <v>240</v>
      </c>
      <c r="N954" s="280" t="s">
        <v>240</v>
      </c>
      <c r="O954" s="280" t="str">
        <f>IFERROR(VLOOKUP(A954,'[1]معالجة التسجيل'!A$2:CW$514,101,0),"")</f>
        <v/>
      </c>
      <c r="P954" s="280"/>
      <c r="Q954" s="282">
        <v>0</v>
      </c>
      <c r="R954" s="282"/>
      <c r="S954" s="280" t="s">
        <v>2980</v>
      </c>
      <c r="T954" s="280" t="s">
        <v>2592</v>
      </c>
      <c r="U954" s="280" t="s">
        <v>2981</v>
      </c>
      <c r="V954" s="280" t="s">
        <v>2982</v>
      </c>
      <c r="W954" s="280" t="s">
        <v>240</v>
      </c>
      <c r="X954" s="280" t="s">
        <v>240</v>
      </c>
      <c r="Y954" s="280" t="s">
        <v>240</v>
      </c>
      <c r="Z954" s="280" t="s">
        <v>240</v>
      </c>
      <c r="AA954" s="280" t="s">
        <v>240</v>
      </c>
      <c r="AB954" s="280" t="s">
        <v>240</v>
      </c>
      <c r="AC954" s="280" t="s">
        <v>2044</v>
      </c>
      <c r="AD954" s="280" t="s">
        <v>240</v>
      </c>
      <c r="AE954" s="280" t="str">
        <f>IFERROR(VLOOKUP(A954,ورقة4!A$1:AZ$2000,51,0),"")</f>
        <v>م</v>
      </c>
      <c r="AF954" s="280" t="s">
        <v>2044</v>
      </c>
      <c r="AG954" s="280" t="s">
        <v>261</v>
      </c>
      <c r="AH954" s="280" t="s">
        <v>240</v>
      </c>
      <c r="AI954" s="280" t="s">
        <v>240</v>
      </c>
      <c r="AJ954" s="279">
        <v>707296</v>
      </c>
      <c r="AP954" s="223"/>
      <c r="AQ954" s="224"/>
      <c r="AR954" s="224"/>
      <c r="AS954" s="224"/>
      <c r="AT954" s="224"/>
      <c r="AU954" s="232"/>
      <c r="AV954" s="224"/>
      <c r="AW954" s="224"/>
      <c r="AX954" s="224"/>
      <c r="AY954" s="224"/>
      <c r="AZ954" s="232"/>
      <c r="BA954" s="224"/>
      <c r="BB954" s="230"/>
      <c r="BC954" s="230"/>
      <c r="BD954" s="224"/>
      <c r="BE954" s="224"/>
      <c r="BF954" s="227"/>
      <c r="BG954" s="224"/>
      <c r="BH954" s="224"/>
      <c r="BI954" s="224"/>
      <c r="BJ954" s="224"/>
      <c r="BK954" s="224"/>
      <c r="BL954" s="224"/>
      <c r="BM954" s="224"/>
      <c r="BN954" s="224"/>
      <c r="BO954" s="224"/>
      <c r="BP954" s="224"/>
      <c r="BQ954" s="224"/>
      <c r="BR954" s="224"/>
      <c r="BS954" s="228"/>
      <c r="BT954" s="230"/>
      <c r="BU954" s="224"/>
      <c r="BV954" s="226"/>
      <c r="BW954" s="230"/>
      <c r="BX954" s="224"/>
      <c r="BY954" s="224"/>
      <c r="BZ954" s="219"/>
      <c r="CA954" s="224"/>
      <c r="CB954" s="219"/>
      <c r="CC954" s="219"/>
      <c r="CD954" s="219"/>
    </row>
    <row r="955" spans="1:82" ht="45" x14ac:dyDescent="0.25">
      <c r="A955" s="279">
        <v>707297</v>
      </c>
      <c r="B955" s="280" t="s">
        <v>2300</v>
      </c>
      <c r="C955" s="280" t="s">
        <v>63</v>
      </c>
      <c r="D955" s="280" t="s">
        <v>1499</v>
      </c>
      <c r="E955" s="280" t="s">
        <v>183</v>
      </c>
      <c r="F955" s="281">
        <v>32143</v>
      </c>
      <c r="G955" s="280" t="s">
        <v>1396</v>
      </c>
      <c r="H955" s="280" t="s">
        <v>1290</v>
      </c>
      <c r="I955" s="280" t="s">
        <v>261</v>
      </c>
      <c r="J955" s="280" t="s">
        <v>214</v>
      </c>
      <c r="K955" s="279">
        <v>2007</v>
      </c>
      <c r="L955" s="280" t="s">
        <v>213</v>
      </c>
      <c r="M955" s="280" t="s">
        <v>240</v>
      </c>
      <c r="N955" s="280" t="s">
        <v>240</v>
      </c>
      <c r="O955" s="280" t="str">
        <f>IFERROR(VLOOKUP(A955,'[1]معالجة التسجيل'!A$2:CW$514,101,0),"")</f>
        <v/>
      </c>
      <c r="P955" s="280"/>
      <c r="Q955" s="282">
        <v>0</v>
      </c>
      <c r="R955" s="290">
        <v>0</v>
      </c>
      <c r="S955" s="280" t="s">
        <v>3258</v>
      </c>
      <c r="T955" s="280" t="s">
        <v>2588</v>
      </c>
      <c r="U955" s="280" t="s">
        <v>3259</v>
      </c>
      <c r="V955" s="280" t="s">
        <v>2531</v>
      </c>
      <c r="W955" s="280" t="s">
        <v>240</v>
      </c>
      <c r="X955" s="280" t="s">
        <v>240</v>
      </c>
      <c r="Y955" s="280" t="s">
        <v>240</v>
      </c>
      <c r="Z955" s="280" t="s">
        <v>240</v>
      </c>
      <c r="AA955" s="280" t="s">
        <v>240</v>
      </c>
      <c r="AB955" s="280" t="s">
        <v>240</v>
      </c>
      <c r="AC955" s="280" t="s">
        <v>240</v>
      </c>
      <c r="AD955" s="280" t="s">
        <v>240</v>
      </c>
      <c r="AE955" s="280" t="str">
        <f>IFERROR(VLOOKUP(A955,ورقة4!A$1:AZ$2000,51,0),"")</f>
        <v>م</v>
      </c>
      <c r="AF955" s="280" t="s">
        <v>240</v>
      </c>
      <c r="AG955" s="280" t="s">
        <v>261</v>
      </c>
      <c r="AH955" s="280" t="s">
        <v>240</v>
      </c>
      <c r="AI955" s="280" t="s">
        <v>240</v>
      </c>
      <c r="AJ955" s="279">
        <v>707297</v>
      </c>
      <c r="AP955" s="223"/>
      <c r="AQ955" s="224"/>
      <c r="AR955" s="224"/>
      <c r="AS955" s="224"/>
      <c r="AT955" s="224"/>
      <c r="AU955" s="231"/>
      <c r="AV955" s="224"/>
      <c r="AW955" s="224"/>
      <c r="AX955" s="224"/>
      <c r="AY955" s="224"/>
      <c r="AZ955" s="223"/>
      <c r="BA955" s="224"/>
      <c r="BB955"/>
      <c r="BC955"/>
      <c r="BD955" s="224"/>
      <c r="BE955" s="224"/>
      <c r="BF955" s="227"/>
      <c r="BG955" s="232"/>
      <c r="BH955" s="224"/>
      <c r="BI955" s="224"/>
      <c r="BJ955" s="224"/>
      <c r="BK955" s="224"/>
      <c r="BL955" s="223"/>
      <c r="BM955" s="224"/>
      <c r="BN955" s="223"/>
      <c r="BO955" s="223"/>
      <c r="BP955" s="223"/>
      <c r="BQ955" s="223"/>
      <c r="BR955" s="223"/>
      <c r="BS955" s="224"/>
      <c r="BT955"/>
      <c r="BU955" s="224"/>
      <c r="BV955"/>
      <c r="BW955"/>
      <c r="BX955" s="224"/>
      <c r="BY955" s="224"/>
      <c r="BZ955" s="224"/>
      <c r="CA955" s="224"/>
      <c r="CB955" s="224"/>
      <c r="CC955" s="224"/>
      <c r="CD955" s="224"/>
    </row>
    <row r="956" spans="1:82" ht="30" x14ac:dyDescent="0.25">
      <c r="A956" s="279">
        <v>707298</v>
      </c>
      <c r="B956" s="280" t="s">
        <v>2301</v>
      </c>
      <c r="C956" s="280" t="s">
        <v>300</v>
      </c>
      <c r="D956" s="280" t="s">
        <v>1442</v>
      </c>
      <c r="E956" s="280" t="s">
        <v>183</v>
      </c>
      <c r="F956" s="281">
        <v>35797</v>
      </c>
      <c r="G956" s="280" t="s">
        <v>213</v>
      </c>
      <c r="H956" s="280" t="s">
        <v>1290</v>
      </c>
      <c r="I956" s="280" t="s">
        <v>261</v>
      </c>
      <c r="J956" s="280" t="s">
        <v>240</v>
      </c>
      <c r="K956" s="288"/>
      <c r="L956" s="280" t="s">
        <v>240</v>
      </c>
      <c r="M956" s="280" t="s">
        <v>240</v>
      </c>
      <c r="N956" s="280" t="s">
        <v>240</v>
      </c>
      <c r="O956" s="280" t="str">
        <f>IFERROR(VLOOKUP(A956,'[1]معالجة التسجيل'!A$2:CW$514,101,0),"")</f>
        <v/>
      </c>
      <c r="P956" s="280"/>
      <c r="Q956" s="282">
        <v>0</v>
      </c>
      <c r="R956" s="288"/>
      <c r="S956" s="280" t="s">
        <v>240</v>
      </c>
      <c r="T956" s="280" t="s">
        <v>240</v>
      </c>
      <c r="U956" s="280" t="s">
        <v>240</v>
      </c>
      <c r="V956" s="280" t="s">
        <v>240</v>
      </c>
      <c r="W956" s="280" t="s">
        <v>240</v>
      </c>
      <c r="X956" s="280" t="s">
        <v>240</v>
      </c>
      <c r="Y956" s="280" t="s">
        <v>240</v>
      </c>
      <c r="Z956" s="280" t="s">
        <v>240</v>
      </c>
      <c r="AA956" s="280" t="s">
        <v>240</v>
      </c>
      <c r="AB956" s="280" t="s">
        <v>240</v>
      </c>
      <c r="AC956" s="280" t="s">
        <v>2044</v>
      </c>
      <c r="AD956" s="280" t="s">
        <v>240</v>
      </c>
      <c r="AE956" s="280" t="str">
        <f>IFERROR(VLOOKUP(A956,ورقة4!A$1:AZ$2000,51,0),"")</f>
        <v>م</v>
      </c>
      <c r="AF956" s="280" t="s">
        <v>2044</v>
      </c>
      <c r="AG956" s="280" t="s">
        <v>261</v>
      </c>
      <c r="AH956" s="280" t="s">
        <v>240</v>
      </c>
      <c r="AI956" s="280" t="s">
        <v>240</v>
      </c>
      <c r="AJ956" s="279">
        <v>707298</v>
      </c>
      <c r="AP956" s="223"/>
      <c r="AQ956" s="224"/>
      <c r="AR956" s="224"/>
      <c r="AS956" s="224"/>
      <c r="AT956" s="224"/>
      <c r="AU956" s="232"/>
      <c r="AV956" s="224"/>
      <c r="AW956" s="224"/>
      <c r="AX956" s="224"/>
      <c r="AY956" s="224"/>
      <c r="AZ956" s="232"/>
      <c r="BA956" s="224"/>
      <c r="BB956" s="230"/>
      <c r="BC956" s="230"/>
      <c r="BD956" s="224"/>
      <c r="BE956" s="224"/>
      <c r="BF956" s="227"/>
      <c r="BG956" s="230"/>
      <c r="BH956" s="224"/>
      <c r="BI956" s="224"/>
      <c r="BJ956" s="224"/>
      <c r="BK956" s="224"/>
      <c r="BL956" s="224"/>
      <c r="BM956" s="224"/>
      <c r="BN956" s="224"/>
      <c r="BO956" s="224"/>
      <c r="BP956" s="224"/>
      <c r="BQ956" s="224"/>
      <c r="BR956" s="224"/>
      <c r="BS956" s="228"/>
      <c r="BT956" s="230"/>
      <c r="BU956" s="224"/>
      <c r="BV956" s="226"/>
      <c r="BW956" s="230"/>
      <c r="BX956" s="224"/>
      <c r="BY956" s="224"/>
      <c r="BZ956" s="219"/>
      <c r="CA956" s="224"/>
      <c r="CB956" s="219"/>
      <c r="CC956" s="219"/>
      <c r="CD956" s="219"/>
    </row>
    <row r="957" spans="1:82" ht="30" x14ac:dyDescent="0.25">
      <c r="A957" s="279">
        <v>707299</v>
      </c>
      <c r="B957" s="280" t="s">
        <v>2302</v>
      </c>
      <c r="C957" s="280" t="s">
        <v>97</v>
      </c>
      <c r="D957" s="280" t="s">
        <v>240</v>
      </c>
      <c r="E957" s="280" t="s">
        <v>240</v>
      </c>
      <c r="F957" s="288"/>
      <c r="G957" s="280" t="s">
        <v>240</v>
      </c>
      <c r="H957" s="280" t="s">
        <v>240</v>
      </c>
      <c r="I957" s="280" t="s">
        <v>261</v>
      </c>
      <c r="J957" s="280" t="s">
        <v>240</v>
      </c>
      <c r="K957" s="288"/>
      <c r="L957" s="280" t="s">
        <v>240</v>
      </c>
      <c r="M957" s="280" t="s">
        <v>240</v>
      </c>
      <c r="N957" s="280" t="s">
        <v>240</v>
      </c>
      <c r="O957" s="280" t="str">
        <f>IFERROR(VLOOKUP(A957,'[1]معالجة التسجيل'!A$2:CW$514,101,0),"")</f>
        <v/>
      </c>
      <c r="P957" s="280"/>
      <c r="Q957" s="282">
        <v>0</v>
      </c>
      <c r="R957" s="282"/>
      <c r="S957" s="280" t="s">
        <v>240</v>
      </c>
      <c r="T957" s="280" t="s">
        <v>240</v>
      </c>
      <c r="U957" s="280" t="s">
        <v>240</v>
      </c>
      <c r="V957" s="280" t="s">
        <v>240</v>
      </c>
      <c r="W957" s="280" t="s">
        <v>240</v>
      </c>
      <c r="X957" s="280" t="s">
        <v>240</v>
      </c>
      <c r="Y957" s="280" t="s">
        <v>240</v>
      </c>
      <c r="Z957" s="280" t="s">
        <v>240</v>
      </c>
      <c r="AA957" s="280" t="s">
        <v>240</v>
      </c>
      <c r="AB957" s="280" t="s">
        <v>240</v>
      </c>
      <c r="AC957" s="280" t="s">
        <v>2044</v>
      </c>
      <c r="AD957" s="280" t="s">
        <v>240</v>
      </c>
      <c r="AE957" s="280" t="str">
        <f>IFERROR(VLOOKUP(A957,ورقة4!A$1:AZ$2000,51,0),"")</f>
        <v>م</v>
      </c>
      <c r="AF957" s="280" t="s">
        <v>2044</v>
      </c>
      <c r="AG957" s="280" t="s">
        <v>261</v>
      </c>
      <c r="AH957" s="280" t="s">
        <v>240</v>
      </c>
      <c r="AI957" s="280" t="s">
        <v>240</v>
      </c>
      <c r="AJ957" s="279">
        <v>707299</v>
      </c>
      <c r="AP957" s="223"/>
      <c r="AQ957" s="224"/>
      <c r="AR957" s="224"/>
      <c r="AS957" s="224"/>
      <c r="AT957" s="224"/>
      <c r="AU957" s="231"/>
      <c r="AV957" s="224"/>
      <c r="AW957" s="224"/>
      <c r="AX957" s="224"/>
      <c r="AY957" s="224"/>
      <c r="AZ957" s="223"/>
      <c r="BA957" s="224"/>
      <c r="BB957" s="230"/>
      <c r="BC957" s="230"/>
      <c r="BD957" s="224"/>
      <c r="BE957" s="224"/>
      <c r="BF957" s="227"/>
      <c r="BG957" s="224"/>
      <c r="BH957" s="224"/>
      <c r="BI957" s="224"/>
      <c r="BJ957" s="224"/>
      <c r="BK957" s="224"/>
      <c r="BL957" s="224"/>
      <c r="BM957" s="224"/>
      <c r="BN957" s="224"/>
      <c r="BO957" s="224"/>
      <c r="BP957" s="224"/>
      <c r="BQ957" s="224"/>
      <c r="BR957" s="224"/>
      <c r="BS957" s="228"/>
      <c r="BT957" s="230"/>
      <c r="BU957" s="224"/>
      <c r="BV957" s="226"/>
      <c r="BW957" s="230"/>
      <c r="BX957" s="224"/>
      <c r="BY957" s="224"/>
      <c r="BZ957" s="219"/>
      <c r="CA957" s="224"/>
      <c r="CB957" s="219"/>
      <c r="CC957" s="219"/>
      <c r="CD957" s="219"/>
    </row>
    <row r="958" spans="1:82" ht="45" x14ac:dyDescent="0.25">
      <c r="A958" s="279">
        <v>707300</v>
      </c>
      <c r="B958" s="280" t="s">
        <v>2303</v>
      </c>
      <c r="C958" s="280" t="s">
        <v>87</v>
      </c>
      <c r="D958" s="280" t="s">
        <v>1320</v>
      </c>
      <c r="E958" s="280" t="s">
        <v>183</v>
      </c>
      <c r="F958" s="281">
        <v>35065</v>
      </c>
      <c r="G958" s="280" t="s">
        <v>1717</v>
      </c>
      <c r="H958" s="280" t="s">
        <v>1290</v>
      </c>
      <c r="I958" s="280" t="s">
        <v>262</v>
      </c>
      <c r="J958" s="280" t="s">
        <v>214</v>
      </c>
      <c r="K958" s="279">
        <v>2013</v>
      </c>
      <c r="L958" s="280" t="s">
        <v>222</v>
      </c>
      <c r="M958" s="280" t="s">
        <v>240</v>
      </c>
      <c r="N958" s="280" t="s">
        <v>240</v>
      </c>
      <c r="O958" s="280"/>
      <c r="P958" s="280"/>
      <c r="Q958" s="282">
        <v>0</v>
      </c>
      <c r="R958" s="282"/>
      <c r="S958" s="280" t="s">
        <v>4315</v>
      </c>
      <c r="T958" s="280" t="s">
        <v>3132</v>
      </c>
      <c r="U958" s="280" t="s">
        <v>2793</v>
      </c>
      <c r="V958" s="280" t="s">
        <v>3439</v>
      </c>
      <c r="W958" s="280" t="s">
        <v>240</v>
      </c>
      <c r="X958" s="280" t="s">
        <v>240</v>
      </c>
      <c r="Y958" s="280" t="s">
        <v>240</v>
      </c>
      <c r="Z958" s="280" t="s">
        <v>240</v>
      </c>
      <c r="AA958" s="280" t="s">
        <v>240</v>
      </c>
      <c r="AB958" s="280" t="s">
        <v>240</v>
      </c>
      <c r="AC958" s="280" t="s">
        <v>240</v>
      </c>
      <c r="AD958" s="280" t="s">
        <v>240</v>
      </c>
      <c r="AE958" s="280"/>
      <c r="AF958" s="280" t="s">
        <v>240</v>
      </c>
      <c r="AG958" s="280" t="s">
        <v>468</v>
      </c>
      <c r="AH958" s="280" t="s">
        <v>240</v>
      </c>
      <c r="AI958" s="280" t="s">
        <v>5194</v>
      </c>
      <c r="AJ958" s="279">
        <v>707300</v>
      </c>
      <c r="AP958" s="223"/>
      <c r="AQ958" s="224"/>
      <c r="AR958" s="224"/>
      <c r="AS958" s="224"/>
      <c r="AT958" s="224"/>
      <c r="AU958" s="232"/>
      <c r="AV958" s="224"/>
      <c r="AW958" s="224"/>
      <c r="AX958" s="224"/>
      <c r="AY958" s="224"/>
      <c r="AZ958" s="232"/>
      <c r="BA958" s="224"/>
      <c r="BB958" s="230"/>
      <c r="BC958" s="230"/>
      <c r="BD958" s="224"/>
      <c r="BE958" s="224"/>
      <c r="BF958" s="227"/>
      <c r="BG958" s="224"/>
      <c r="BH958" s="224"/>
      <c r="BI958" s="224"/>
      <c r="BJ958" s="224"/>
      <c r="BK958" s="224"/>
      <c r="BL958" s="224"/>
      <c r="BM958" s="224"/>
      <c r="BN958" s="224"/>
      <c r="BO958" s="224"/>
      <c r="BP958" s="224"/>
      <c r="BQ958" s="224"/>
      <c r="BR958" s="224"/>
      <c r="BS958" s="228"/>
      <c r="BT958" s="230"/>
      <c r="BU958" s="224"/>
      <c r="BV958" s="226"/>
      <c r="BW958" s="230"/>
      <c r="BX958" s="224"/>
      <c r="BY958" s="224"/>
      <c r="BZ958" s="219"/>
      <c r="CA958" s="224"/>
      <c r="CB958" s="219"/>
      <c r="CC958" s="219"/>
      <c r="CD958" s="219"/>
    </row>
    <row r="959" spans="1:82" ht="30" x14ac:dyDescent="0.25">
      <c r="A959" s="279">
        <v>707301</v>
      </c>
      <c r="B959" s="280" t="s">
        <v>2304</v>
      </c>
      <c r="C959" s="280" t="s">
        <v>89</v>
      </c>
      <c r="D959" s="280" t="s">
        <v>1298</v>
      </c>
      <c r="E959" s="280" t="s">
        <v>183</v>
      </c>
      <c r="F959" s="281">
        <v>25989</v>
      </c>
      <c r="G959" s="280" t="s">
        <v>1326</v>
      </c>
      <c r="H959" s="280" t="s">
        <v>1318</v>
      </c>
      <c r="I959" s="280" t="s">
        <v>261</v>
      </c>
      <c r="J959" s="280" t="s">
        <v>214</v>
      </c>
      <c r="K959" s="279">
        <v>1990</v>
      </c>
      <c r="L959" s="280" t="s">
        <v>221</v>
      </c>
      <c r="M959" s="280" t="s">
        <v>240</v>
      </c>
      <c r="N959" s="280" t="s">
        <v>240</v>
      </c>
      <c r="O959" s="280" t="str">
        <f>IFERROR(VLOOKUP(A959,'[1]معالجة التسجيل'!A$2:CW$514,101,0),"")</f>
        <v/>
      </c>
      <c r="P959" s="280"/>
      <c r="Q959" s="282">
        <v>0</v>
      </c>
      <c r="R959" s="282"/>
      <c r="S959" s="280" t="s">
        <v>240</v>
      </c>
      <c r="T959" s="280" t="s">
        <v>240</v>
      </c>
      <c r="U959" s="280" t="s">
        <v>240</v>
      </c>
      <c r="V959" s="280" t="s">
        <v>240</v>
      </c>
      <c r="W959" s="280" t="s">
        <v>240</v>
      </c>
      <c r="X959" s="280" t="s">
        <v>240</v>
      </c>
      <c r="Y959" s="280" t="s">
        <v>240</v>
      </c>
      <c r="Z959" s="280" t="s">
        <v>240</v>
      </c>
      <c r="AA959" s="280" t="s">
        <v>240</v>
      </c>
      <c r="AB959" s="280" t="s">
        <v>240</v>
      </c>
      <c r="AC959" s="280" t="s">
        <v>240</v>
      </c>
      <c r="AD959" s="280" t="s">
        <v>240</v>
      </c>
      <c r="AE959" s="280" t="str">
        <f>IFERROR(VLOOKUP(A959,ورقة4!A$1:AZ$2000,51,0),"")</f>
        <v>م</v>
      </c>
      <c r="AF959" s="280" t="s">
        <v>2044</v>
      </c>
      <c r="AG959" s="280" t="s">
        <v>261</v>
      </c>
      <c r="AH959" s="280" t="s">
        <v>240</v>
      </c>
      <c r="AI959" s="280" t="s">
        <v>240</v>
      </c>
      <c r="AJ959" s="279">
        <v>707301</v>
      </c>
      <c r="AP959" s="223"/>
      <c r="AQ959" s="224"/>
      <c r="AR959" s="224"/>
      <c r="AS959" s="224"/>
      <c r="AT959" s="224"/>
      <c r="AU959" s="232"/>
      <c r="AV959" s="224"/>
      <c r="AW959" s="224"/>
      <c r="AX959" s="224"/>
      <c r="AY959" s="224"/>
      <c r="AZ959" s="232"/>
      <c r="BA959" s="224"/>
      <c r="BB959" s="230"/>
      <c r="BC959" s="230"/>
      <c r="BD959" s="224"/>
      <c r="BE959" s="224"/>
      <c r="BF959" s="227"/>
      <c r="BG959" s="224"/>
      <c r="BH959" s="224"/>
      <c r="BI959" s="224"/>
      <c r="BJ959" s="224"/>
      <c r="BK959" s="224"/>
      <c r="BL959" s="224"/>
      <c r="BM959" s="224"/>
      <c r="BN959" s="224"/>
      <c r="BO959" s="224"/>
      <c r="BP959" s="224"/>
      <c r="BQ959" s="224"/>
      <c r="BR959" s="224"/>
      <c r="BS959" s="228"/>
      <c r="BT959" s="230"/>
      <c r="BU959" s="224"/>
      <c r="BV959" s="226"/>
      <c r="BW959" s="230"/>
      <c r="BX959" s="224"/>
      <c r="BY959" s="224"/>
      <c r="BZ959" s="219"/>
      <c r="CA959" s="224"/>
      <c r="CB959" s="219"/>
      <c r="CC959" s="219"/>
      <c r="CD959" s="219"/>
    </row>
    <row r="960" spans="1:82" ht="30" x14ac:dyDescent="0.25">
      <c r="A960" s="279">
        <v>707302</v>
      </c>
      <c r="B960" s="280" t="s">
        <v>2305</v>
      </c>
      <c r="C960" s="280" t="s">
        <v>63</v>
      </c>
      <c r="D960" s="280" t="s">
        <v>2491</v>
      </c>
      <c r="E960" s="280" t="s">
        <v>184</v>
      </c>
      <c r="F960" s="289">
        <v>34906</v>
      </c>
      <c r="G960" s="280" t="s">
        <v>213</v>
      </c>
      <c r="H960" s="280" t="s">
        <v>1290</v>
      </c>
      <c r="I960" s="280" t="s">
        <v>261</v>
      </c>
      <c r="J960" s="280" t="s">
        <v>214</v>
      </c>
      <c r="K960" s="290">
        <v>2013</v>
      </c>
      <c r="L960" s="280" t="s">
        <v>215</v>
      </c>
      <c r="M960" s="280" t="s">
        <v>240</v>
      </c>
      <c r="N960" s="280" t="s">
        <v>240</v>
      </c>
      <c r="O960" s="280" t="str">
        <f>IFERROR(VLOOKUP(A960,'[1]معالجة التسجيل'!A$2:CW$514,101,0),"")</f>
        <v/>
      </c>
      <c r="P960" s="280"/>
      <c r="Q960" s="282">
        <v>0</v>
      </c>
      <c r="R960" s="282"/>
      <c r="S960" s="280" t="s">
        <v>240</v>
      </c>
      <c r="T960" s="280" t="s">
        <v>240</v>
      </c>
      <c r="U960" s="280" t="s">
        <v>240</v>
      </c>
      <c r="V960" s="280" t="s">
        <v>240</v>
      </c>
      <c r="W960" s="280" t="s">
        <v>240</v>
      </c>
      <c r="X960" s="280" t="s">
        <v>240</v>
      </c>
      <c r="Y960" s="280" t="s">
        <v>240</v>
      </c>
      <c r="Z960" s="280" t="s">
        <v>240</v>
      </c>
      <c r="AA960" s="280" t="s">
        <v>240</v>
      </c>
      <c r="AB960" s="280" t="s">
        <v>240</v>
      </c>
      <c r="AC960" s="280" t="s">
        <v>2044</v>
      </c>
      <c r="AD960" s="280" t="s">
        <v>240</v>
      </c>
      <c r="AE960" s="280" t="str">
        <f>IFERROR(VLOOKUP(A960,ورقة4!A$1:AZ$2000,51,0),"")</f>
        <v>م</v>
      </c>
      <c r="AF960" s="280" t="s">
        <v>2044</v>
      </c>
      <c r="AG960" s="280" t="s">
        <v>261</v>
      </c>
      <c r="AH960" s="280" t="s">
        <v>240</v>
      </c>
      <c r="AI960" s="280" t="s">
        <v>240</v>
      </c>
      <c r="AJ960" s="279">
        <v>707302</v>
      </c>
      <c r="AP960" s="223"/>
      <c r="AQ960" s="224"/>
      <c r="AR960" s="224"/>
      <c r="AS960" s="224"/>
      <c r="AT960" s="224"/>
      <c r="AU960" s="231"/>
      <c r="AV960" s="224"/>
      <c r="AW960" s="224"/>
      <c r="AX960" s="224"/>
      <c r="AY960" s="224"/>
      <c r="AZ960" s="223"/>
      <c r="BA960" s="224"/>
      <c r="BB960"/>
      <c r="BC960"/>
      <c r="BD960" s="224"/>
      <c r="BE960" s="224"/>
      <c r="BF960" s="227"/>
      <c r="BG960" s="232"/>
      <c r="BH960" s="224"/>
      <c r="BI960" s="224"/>
      <c r="BJ960" s="224"/>
      <c r="BK960" s="224"/>
      <c r="BL960" s="223"/>
      <c r="BM960" s="224"/>
      <c r="BN960" s="223"/>
      <c r="BO960" s="223"/>
      <c r="BP960" s="223"/>
      <c r="BQ960" s="223"/>
      <c r="BR960" s="223"/>
      <c r="BS960" s="224"/>
      <c r="BT960"/>
      <c r="BU960" s="224"/>
      <c r="BV960"/>
      <c r="BW960"/>
      <c r="BX960" s="224"/>
      <c r="BY960" s="224"/>
      <c r="BZ960" s="224"/>
      <c r="CA960" s="224"/>
      <c r="CB960" s="224"/>
      <c r="CC960" s="224"/>
      <c r="CD960" s="224"/>
    </row>
    <row r="961" spans="1:82" ht="60" x14ac:dyDescent="0.25">
      <c r="A961" s="279">
        <v>707303</v>
      </c>
      <c r="B961" s="280" t="s">
        <v>2306</v>
      </c>
      <c r="C961" s="280" t="s">
        <v>148</v>
      </c>
      <c r="D961" s="280" t="s">
        <v>1426</v>
      </c>
      <c r="E961" s="280" t="s">
        <v>184</v>
      </c>
      <c r="F961" s="281">
        <v>32905</v>
      </c>
      <c r="G961" s="280" t="s">
        <v>231</v>
      </c>
      <c r="H961" s="280" t="s">
        <v>1290</v>
      </c>
      <c r="I961" s="280" t="s">
        <v>262</v>
      </c>
      <c r="J961" s="280" t="s">
        <v>216</v>
      </c>
      <c r="K961" s="279">
        <v>2008</v>
      </c>
      <c r="L961" s="280" t="s">
        <v>231</v>
      </c>
      <c r="M961" s="280" t="s">
        <v>240</v>
      </c>
      <c r="N961" s="280" t="s">
        <v>240</v>
      </c>
      <c r="O961" s="280"/>
      <c r="P961" s="280"/>
      <c r="Q961" s="282">
        <v>0</v>
      </c>
      <c r="R961" s="279">
        <v>0</v>
      </c>
      <c r="S961" s="280" t="s">
        <v>3367</v>
      </c>
      <c r="T961" s="280" t="s">
        <v>3368</v>
      </c>
      <c r="U961" s="280" t="s">
        <v>3369</v>
      </c>
      <c r="V961" s="280" t="s">
        <v>3370</v>
      </c>
      <c r="W961" s="280" t="s">
        <v>240</v>
      </c>
      <c r="X961" s="280" t="s">
        <v>240</v>
      </c>
      <c r="Y961" s="280" t="s">
        <v>240</v>
      </c>
      <c r="Z961" s="280" t="s">
        <v>240</v>
      </c>
      <c r="AA961" s="280" t="s">
        <v>240</v>
      </c>
      <c r="AB961" s="280" t="s">
        <v>240</v>
      </c>
      <c r="AC961" s="280" t="s">
        <v>240</v>
      </c>
      <c r="AD961" s="280" t="s">
        <v>240</v>
      </c>
      <c r="AE961" s="280"/>
      <c r="AF961" s="280" t="s">
        <v>240</v>
      </c>
      <c r="AG961" s="280" t="s">
        <v>262</v>
      </c>
      <c r="AH961" s="280" t="s">
        <v>240</v>
      </c>
      <c r="AI961" s="280" t="s">
        <v>240</v>
      </c>
      <c r="AJ961" s="279">
        <v>707303</v>
      </c>
      <c r="AP961" s="223"/>
      <c r="AQ961" s="224"/>
      <c r="AR961" s="224"/>
      <c r="AS961" s="224"/>
      <c r="AT961" s="224"/>
      <c r="AU961" s="231"/>
      <c r="AV961" s="224"/>
      <c r="AW961" s="224"/>
      <c r="AX961" s="224"/>
      <c r="AY961" s="224"/>
      <c r="AZ961" s="223"/>
      <c r="BA961" s="224"/>
      <c r="BB961"/>
      <c r="BC961"/>
      <c r="BD961" s="224"/>
      <c r="BE961" s="224"/>
      <c r="BF961" s="227"/>
      <c r="BG961" s="232"/>
      <c r="BH961" s="224"/>
      <c r="BI961" s="224"/>
      <c r="BJ961" s="224"/>
      <c r="BK961" s="224"/>
      <c r="BL961" s="223"/>
      <c r="BM961" s="224"/>
      <c r="BN961" s="223"/>
      <c r="BO961" s="223"/>
      <c r="BP961" s="223"/>
      <c r="BQ961" s="223"/>
      <c r="BR961" s="223"/>
      <c r="BS961" s="224"/>
      <c r="BT961"/>
      <c r="BU961" s="224"/>
      <c r="BV961"/>
      <c r="BW961"/>
      <c r="BX961" s="224"/>
      <c r="BY961" s="224"/>
      <c r="BZ961" s="224"/>
      <c r="CA961" s="224"/>
      <c r="CB961" s="224"/>
      <c r="CC961" s="224"/>
      <c r="CD961" s="224"/>
    </row>
    <row r="962" spans="1:82" ht="30" x14ac:dyDescent="0.25">
      <c r="A962" s="279">
        <v>707304</v>
      </c>
      <c r="B962" s="280" t="s">
        <v>2307</v>
      </c>
      <c r="C962" s="280" t="s">
        <v>108</v>
      </c>
      <c r="D962" s="280" t="s">
        <v>1316</v>
      </c>
      <c r="E962" s="280" t="s">
        <v>184</v>
      </c>
      <c r="F962" s="281">
        <v>36892</v>
      </c>
      <c r="G962" s="280" t="s">
        <v>1294</v>
      </c>
      <c r="H962" s="280" t="s">
        <v>1290</v>
      </c>
      <c r="I962" s="280" t="s">
        <v>261</v>
      </c>
      <c r="J962" s="280" t="s">
        <v>214</v>
      </c>
      <c r="K962" s="279">
        <v>2018</v>
      </c>
      <c r="L962" s="280" t="s">
        <v>215</v>
      </c>
      <c r="M962" s="280" t="s">
        <v>240</v>
      </c>
      <c r="N962" s="280" t="s">
        <v>240</v>
      </c>
      <c r="O962" s="280" t="str">
        <f>IFERROR(VLOOKUP(A962,'[1]معالجة التسجيل'!A$2:CW$514,101,0),"")</f>
        <v/>
      </c>
      <c r="P962" s="280"/>
      <c r="Q962" s="282">
        <v>0</v>
      </c>
      <c r="R962" s="290">
        <v>0</v>
      </c>
      <c r="S962" s="280" t="s">
        <v>4531</v>
      </c>
      <c r="T962" s="280" t="s">
        <v>2572</v>
      </c>
      <c r="U962" s="280" t="s">
        <v>2747</v>
      </c>
      <c r="V962" s="280" t="s">
        <v>4532</v>
      </c>
      <c r="W962" s="280" t="s">
        <v>240</v>
      </c>
      <c r="X962" s="280" t="s">
        <v>240</v>
      </c>
      <c r="Y962" s="280" t="s">
        <v>240</v>
      </c>
      <c r="Z962" s="280" t="s">
        <v>240</v>
      </c>
      <c r="AA962" s="280" t="s">
        <v>240</v>
      </c>
      <c r="AB962" s="280" t="s">
        <v>240</v>
      </c>
      <c r="AC962" s="280" t="s">
        <v>240</v>
      </c>
      <c r="AD962" s="280" t="s">
        <v>240</v>
      </c>
      <c r="AE962" s="280" t="str">
        <f>IFERROR(VLOOKUP(A962,ورقة4!A$1:AZ$2000,51,0),"")</f>
        <v>م</v>
      </c>
      <c r="AF962" s="280" t="s">
        <v>240</v>
      </c>
      <c r="AG962" s="280" t="s">
        <v>261</v>
      </c>
      <c r="AH962" s="280" t="s">
        <v>240</v>
      </c>
      <c r="AI962" s="280" t="s">
        <v>5191</v>
      </c>
      <c r="AJ962" s="279">
        <v>707304</v>
      </c>
      <c r="AP962" s="223"/>
      <c r="AQ962" s="224"/>
      <c r="AR962" s="224"/>
      <c r="AS962" s="224"/>
      <c r="AT962" s="224"/>
      <c r="AU962" s="225"/>
      <c r="AV962" s="224"/>
      <c r="AW962" s="224"/>
      <c r="AX962" s="224"/>
      <c r="AY962" s="224"/>
      <c r="AZ962" s="226"/>
      <c r="BA962" s="224"/>
      <c r="BB962"/>
      <c r="BC962"/>
      <c r="BD962" s="224"/>
      <c r="BE962" s="224"/>
      <c r="BF962" s="227"/>
      <c r="BG962" s="226"/>
      <c r="BH962" s="224"/>
      <c r="BI962" s="224"/>
      <c r="BJ962" s="224"/>
      <c r="BK962" s="224"/>
      <c r="BL962" s="226"/>
      <c r="BM962" s="224"/>
      <c r="BN962" s="226"/>
      <c r="BO962" s="226"/>
      <c r="BP962" s="226"/>
      <c r="BQ962" s="226"/>
      <c r="BR962" s="226"/>
      <c r="BS962" s="224"/>
      <c r="BT962"/>
      <c r="BU962" s="224"/>
      <c r="BV962"/>
      <c r="BW962"/>
      <c r="BX962" s="224"/>
      <c r="BY962" s="224"/>
      <c r="BZ962" s="224"/>
      <c r="CA962" s="224"/>
      <c r="CB962" s="224"/>
      <c r="CC962" s="224"/>
      <c r="CD962" s="224"/>
    </row>
    <row r="963" spans="1:82" ht="30" x14ac:dyDescent="0.25">
      <c r="A963" s="279">
        <v>707305</v>
      </c>
      <c r="B963" s="280" t="s">
        <v>2308</v>
      </c>
      <c r="C963" s="280" t="s">
        <v>65</v>
      </c>
      <c r="D963" s="280" t="s">
        <v>1313</v>
      </c>
      <c r="E963" s="280" t="s">
        <v>184</v>
      </c>
      <c r="F963" s="281">
        <v>36526</v>
      </c>
      <c r="G963" s="280" t="s">
        <v>213</v>
      </c>
      <c r="H963" s="280" t="s">
        <v>1290</v>
      </c>
      <c r="I963" s="280" t="s">
        <v>261</v>
      </c>
      <c r="J963" s="280" t="s">
        <v>214</v>
      </c>
      <c r="K963" s="279">
        <v>2017</v>
      </c>
      <c r="L963" s="280" t="s">
        <v>215</v>
      </c>
      <c r="M963" s="280" t="s">
        <v>240</v>
      </c>
      <c r="N963" s="280" t="s">
        <v>240</v>
      </c>
      <c r="O963" s="280" t="str">
        <f>IFERROR(VLOOKUP(A963,'[1]معالجة التسجيل'!A$2:CW$514,101,0),"")</f>
        <v>إيقاف</v>
      </c>
      <c r="P963" s="280"/>
      <c r="Q963" s="282">
        <f>IFERROR(VLOOKUP(A963,'[1]معالجة التسجيل'!A$2:EW$514,150,0),"")</f>
        <v>10000</v>
      </c>
      <c r="R963" s="288"/>
      <c r="S963" s="280" t="s">
        <v>4316</v>
      </c>
      <c r="T963" s="280" t="s">
        <v>2751</v>
      </c>
      <c r="U963" s="280" t="s">
        <v>3410</v>
      </c>
      <c r="V963" s="280" t="s">
        <v>2531</v>
      </c>
      <c r="W963" s="280" t="s">
        <v>240</v>
      </c>
      <c r="X963" s="280" t="s">
        <v>240</v>
      </c>
      <c r="Y963" s="280" t="s">
        <v>240</v>
      </c>
      <c r="Z963" s="280" t="s">
        <v>240</v>
      </c>
      <c r="AA963" s="280" t="s">
        <v>240</v>
      </c>
      <c r="AB963" s="280" t="s">
        <v>240</v>
      </c>
      <c r="AC963" s="280" t="s">
        <v>2044</v>
      </c>
      <c r="AD963" s="280" t="s">
        <v>240</v>
      </c>
      <c r="AE963" s="280"/>
      <c r="AF963" s="280" t="s">
        <v>240</v>
      </c>
      <c r="AG963" s="280" t="s">
        <v>261</v>
      </c>
      <c r="AH963" s="280" t="s">
        <v>240</v>
      </c>
      <c r="AI963" s="280" t="s">
        <v>5191</v>
      </c>
      <c r="AJ963" s="279">
        <v>707305</v>
      </c>
      <c r="AP963" s="223"/>
      <c r="AQ963" s="224"/>
      <c r="AR963" s="224"/>
      <c r="AS963" s="224"/>
      <c r="AT963" s="224"/>
      <c r="AU963" s="231"/>
      <c r="AV963" s="224"/>
      <c r="AW963" s="224"/>
      <c r="AX963" s="224"/>
      <c r="AY963" s="224"/>
      <c r="AZ963" s="223"/>
      <c r="BA963" s="224"/>
      <c r="BB963"/>
      <c r="BC963"/>
      <c r="BD963" s="224"/>
      <c r="BE963" s="224"/>
      <c r="BF963" s="227"/>
      <c r="BG963" s="223"/>
      <c r="BH963" s="224"/>
      <c r="BI963" s="224"/>
      <c r="BJ963" s="224"/>
      <c r="BK963" s="224"/>
      <c r="BL963" s="223"/>
      <c r="BM963" s="224"/>
      <c r="BN963" s="223"/>
      <c r="BO963" s="223"/>
      <c r="BP963" s="223"/>
      <c r="BQ963" s="223"/>
      <c r="BR963" s="223"/>
      <c r="BS963" s="224"/>
      <c r="BT963"/>
      <c r="BU963" s="224"/>
      <c r="BV963"/>
      <c r="BW963"/>
      <c r="BX963" s="224"/>
      <c r="BY963" s="224"/>
      <c r="BZ963" s="224"/>
      <c r="CA963" s="224"/>
      <c r="CB963" s="224"/>
      <c r="CC963" s="224"/>
      <c r="CD963" s="224"/>
    </row>
    <row r="964" spans="1:82" ht="30" x14ac:dyDescent="0.25">
      <c r="A964" s="279">
        <v>707306</v>
      </c>
      <c r="B964" s="280" t="s">
        <v>2309</v>
      </c>
      <c r="C964" s="280" t="s">
        <v>101</v>
      </c>
      <c r="D964" s="280" t="s">
        <v>1420</v>
      </c>
      <c r="E964" s="280" t="s">
        <v>183</v>
      </c>
      <c r="F964" s="281">
        <v>32365</v>
      </c>
      <c r="G964" s="280" t="s">
        <v>1855</v>
      </c>
      <c r="H964" s="280" t="s">
        <v>1290</v>
      </c>
      <c r="I964" s="280" t="s">
        <v>261</v>
      </c>
      <c r="J964" s="280" t="s">
        <v>216</v>
      </c>
      <c r="K964" s="279">
        <v>2014</v>
      </c>
      <c r="L964" s="280" t="s">
        <v>215</v>
      </c>
      <c r="M964" s="280" t="s">
        <v>240</v>
      </c>
      <c r="N964" s="280" t="s">
        <v>240</v>
      </c>
      <c r="O964" s="280" t="str">
        <f>IFERROR(VLOOKUP(A964,'[1]معالجة التسجيل'!A$2:CW$514,101,0),"")</f>
        <v/>
      </c>
      <c r="P964" s="280"/>
      <c r="Q964" s="282">
        <v>0</v>
      </c>
      <c r="R964" s="282"/>
      <c r="S964" s="280" t="s">
        <v>240</v>
      </c>
      <c r="T964" s="280" t="s">
        <v>240</v>
      </c>
      <c r="U964" s="280" t="s">
        <v>240</v>
      </c>
      <c r="V964" s="280" t="s">
        <v>240</v>
      </c>
      <c r="W964" s="280" t="s">
        <v>240</v>
      </c>
      <c r="X964" s="280" t="s">
        <v>240</v>
      </c>
      <c r="Y964" s="280" t="s">
        <v>240</v>
      </c>
      <c r="Z964" s="280" t="s">
        <v>240</v>
      </c>
      <c r="AA964" s="280" t="s">
        <v>240</v>
      </c>
      <c r="AB964" s="280" t="s">
        <v>240</v>
      </c>
      <c r="AC964" s="280" t="s">
        <v>2044</v>
      </c>
      <c r="AD964" s="280" t="s">
        <v>240</v>
      </c>
      <c r="AE964" s="280" t="str">
        <f>IFERROR(VLOOKUP(A964,ورقة4!A$1:AZ$2000,51,0),"")</f>
        <v>م</v>
      </c>
      <c r="AF964" s="280" t="s">
        <v>2044</v>
      </c>
      <c r="AG964" s="280" t="s">
        <v>261</v>
      </c>
      <c r="AH964" s="280" t="s">
        <v>240</v>
      </c>
      <c r="AI964" s="280" t="s">
        <v>240</v>
      </c>
      <c r="AJ964" s="279">
        <v>707306</v>
      </c>
      <c r="AP964" s="223"/>
      <c r="AQ964" s="224"/>
      <c r="AR964" s="224"/>
      <c r="AS964" s="224"/>
      <c r="AT964" s="224"/>
      <c r="AU964" s="232"/>
      <c r="AV964" s="224"/>
      <c r="AW964" s="224"/>
      <c r="AX964" s="224"/>
      <c r="AY964" s="224"/>
      <c r="AZ964" s="232"/>
      <c r="BA964" s="224"/>
      <c r="BB964" s="230"/>
      <c r="BC964" s="230"/>
      <c r="BD964" s="224"/>
      <c r="BE964" s="224"/>
      <c r="BF964" s="227"/>
      <c r="BG964" s="230"/>
      <c r="BH964" s="224"/>
      <c r="BI964" s="224"/>
      <c r="BJ964" s="224"/>
      <c r="BK964" s="224"/>
      <c r="BL964" s="224"/>
      <c r="BM964" s="224"/>
      <c r="BN964" s="224"/>
      <c r="BO964" s="224"/>
      <c r="BP964" s="224"/>
      <c r="BQ964" s="224"/>
      <c r="BR964" s="224"/>
      <c r="BS964" s="228"/>
      <c r="BT964" s="230"/>
      <c r="BU964" s="224"/>
      <c r="BV964" s="226"/>
      <c r="BW964" s="230"/>
      <c r="BX964" s="224"/>
      <c r="BY964" s="224"/>
      <c r="BZ964" s="219"/>
      <c r="CA964" s="224"/>
      <c r="CB964" s="219"/>
      <c r="CC964" s="219"/>
      <c r="CD964" s="219"/>
    </row>
    <row r="965" spans="1:82" ht="45" x14ac:dyDescent="0.25">
      <c r="A965" s="279">
        <v>707307</v>
      </c>
      <c r="B965" s="280" t="s">
        <v>2126</v>
      </c>
      <c r="C965" s="280" t="s">
        <v>2127</v>
      </c>
      <c r="D965" s="280" t="s">
        <v>4533</v>
      </c>
      <c r="E965" s="280" t="s">
        <v>183</v>
      </c>
      <c r="F965" s="281">
        <v>31638</v>
      </c>
      <c r="G965" s="280" t="s">
        <v>4534</v>
      </c>
      <c r="H965" s="280" t="s">
        <v>1290</v>
      </c>
      <c r="I965" s="280" t="s">
        <v>261</v>
      </c>
      <c r="J965" s="280" t="s">
        <v>216</v>
      </c>
      <c r="K965" s="290">
        <v>2004</v>
      </c>
      <c r="L965" s="280" t="s">
        <v>227</v>
      </c>
      <c r="M965" s="280" t="s">
        <v>240</v>
      </c>
      <c r="N965" s="280" t="s">
        <v>240</v>
      </c>
      <c r="O965" s="280"/>
      <c r="P965" s="280"/>
      <c r="Q965" s="282">
        <v>0</v>
      </c>
      <c r="R965" s="282"/>
      <c r="S965" s="280" t="s">
        <v>4317</v>
      </c>
      <c r="T965" s="280" t="s">
        <v>4318</v>
      </c>
      <c r="U965" s="280" t="s">
        <v>4319</v>
      </c>
      <c r="V965" s="280" t="s">
        <v>4320</v>
      </c>
      <c r="W965" s="280" t="s">
        <v>240</v>
      </c>
      <c r="X965" s="280" t="s">
        <v>240</v>
      </c>
      <c r="Y965" s="280" t="s">
        <v>240</v>
      </c>
      <c r="Z965" s="280" t="s">
        <v>240</v>
      </c>
      <c r="AA965" s="280" t="s">
        <v>240</v>
      </c>
      <c r="AB965" s="280" t="s">
        <v>240</v>
      </c>
      <c r="AC965" s="280" t="s">
        <v>240</v>
      </c>
      <c r="AD965" s="280" t="s">
        <v>240</v>
      </c>
      <c r="AE965" s="280"/>
      <c r="AF965" s="280" t="s">
        <v>240</v>
      </c>
      <c r="AG965" s="280" t="s">
        <v>261</v>
      </c>
      <c r="AH965" s="280" t="s">
        <v>240</v>
      </c>
      <c r="AI965" s="280" t="s">
        <v>240</v>
      </c>
      <c r="AJ965" s="279">
        <v>707307</v>
      </c>
      <c r="AP965" s="223"/>
      <c r="AQ965" s="224"/>
      <c r="AR965" s="224"/>
      <c r="AS965" s="224"/>
      <c r="AT965" s="224"/>
      <c r="AU965" s="231"/>
      <c r="AV965" s="224"/>
      <c r="AW965" s="224"/>
      <c r="AX965" s="224"/>
      <c r="AY965" s="224"/>
      <c r="AZ965" s="223"/>
      <c r="BA965" s="224"/>
      <c r="BB965"/>
      <c r="BC965"/>
      <c r="BD965" s="224"/>
      <c r="BE965" s="224"/>
      <c r="BF965" s="227"/>
      <c r="BG965" s="226"/>
      <c r="BH965" s="224"/>
      <c r="BI965" s="224"/>
      <c r="BJ965" s="224"/>
      <c r="BK965" s="224"/>
      <c r="BL965" s="223"/>
      <c r="BM965" s="224"/>
      <c r="BN965" s="223"/>
      <c r="BO965" s="223"/>
      <c r="BP965" s="223"/>
      <c r="BQ965" s="223"/>
      <c r="BR965" s="223"/>
      <c r="BS965" s="224"/>
      <c r="BT965"/>
      <c r="BU965" s="224"/>
      <c r="BV965"/>
      <c r="BW965"/>
      <c r="BX965" s="224"/>
      <c r="BY965" s="224"/>
      <c r="BZ965" s="224"/>
      <c r="CA965" s="224"/>
      <c r="CB965" s="224"/>
      <c r="CC965" s="224"/>
      <c r="CD965" s="224"/>
    </row>
    <row r="966" spans="1:82" ht="30" x14ac:dyDescent="0.25">
      <c r="A966" s="279">
        <v>707308</v>
      </c>
      <c r="B966" s="280" t="s">
        <v>2310</v>
      </c>
      <c r="C966" s="280" t="s">
        <v>65</v>
      </c>
      <c r="D966" s="280" t="s">
        <v>2499</v>
      </c>
      <c r="E966" s="280" t="s">
        <v>183</v>
      </c>
      <c r="F966" s="281">
        <v>31665</v>
      </c>
      <c r="G966" s="280" t="s">
        <v>2436</v>
      </c>
      <c r="H966" s="280" t="s">
        <v>1290</v>
      </c>
      <c r="I966" s="280" t="s">
        <v>261</v>
      </c>
      <c r="J966" s="280" t="s">
        <v>216</v>
      </c>
      <c r="K966" s="279">
        <v>2004</v>
      </c>
      <c r="L966" s="280" t="s">
        <v>222</v>
      </c>
      <c r="M966" s="280" t="s">
        <v>240</v>
      </c>
      <c r="N966" s="280" t="s">
        <v>240</v>
      </c>
      <c r="O966" s="280" t="str">
        <f>IFERROR(VLOOKUP(A966,'[1]معالجة التسجيل'!A$2:CW$514,101,0),"")</f>
        <v/>
      </c>
      <c r="P966" s="280"/>
      <c r="Q966" s="282">
        <v>0</v>
      </c>
      <c r="R966" s="288"/>
      <c r="S966" s="280" t="s">
        <v>240</v>
      </c>
      <c r="T966" s="280" t="s">
        <v>240</v>
      </c>
      <c r="U966" s="280" t="s">
        <v>240</v>
      </c>
      <c r="V966" s="280" t="s">
        <v>240</v>
      </c>
      <c r="W966" s="280" t="s">
        <v>240</v>
      </c>
      <c r="X966" s="280" t="s">
        <v>240</v>
      </c>
      <c r="Y966" s="280" t="s">
        <v>240</v>
      </c>
      <c r="Z966" s="280" t="s">
        <v>240</v>
      </c>
      <c r="AA966" s="280" t="s">
        <v>240</v>
      </c>
      <c r="AB966" s="280" t="s">
        <v>240</v>
      </c>
      <c r="AC966" s="280" t="s">
        <v>240</v>
      </c>
      <c r="AD966" s="280" t="s">
        <v>240</v>
      </c>
      <c r="AE966" s="280" t="str">
        <f>IFERROR(VLOOKUP(A966,ورقة4!A$1:AZ$2000,51,0),"")</f>
        <v>م</v>
      </c>
      <c r="AF966" s="280" t="s">
        <v>2044</v>
      </c>
      <c r="AG966" s="280" t="s">
        <v>261</v>
      </c>
      <c r="AH966" s="280" t="s">
        <v>240</v>
      </c>
      <c r="AI966" s="280" t="s">
        <v>240</v>
      </c>
      <c r="AJ966" s="279">
        <v>707308</v>
      </c>
      <c r="AP966" s="223"/>
      <c r="AQ966" s="224"/>
      <c r="AR966" s="224"/>
      <c r="AS966" s="224"/>
      <c r="AT966" s="224"/>
      <c r="AU966" s="232"/>
      <c r="AV966" s="224"/>
      <c r="AW966" s="224"/>
      <c r="AX966" s="224"/>
      <c r="AY966" s="224"/>
      <c r="AZ966" s="232"/>
      <c r="BA966" s="224"/>
      <c r="BB966" s="230"/>
      <c r="BC966" s="230"/>
      <c r="BD966" s="224"/>
      <c r="BE966" s="224"/>
      <c r="BF966" s="227"/>
      <c r="BG966" s="230"/>
      <c r="BH966" s="224"/>
      <c r="BI966" s="224"/>
      <c r="BJ966" s="224"/>
      <c r="BK966" s="224"/>
      <c r="BL966" s="224"/>
      <c r="BM966" s="224"/>
      <c r="BN966" s="224"/>
      <c r="BO966" s="224"/>
      <c r="BP966" s="224"/>
      <c r="BQ966" s="224"/>
      <c r="BR966" s="224"/>
      <c r="BS966" s="228"/>
      <c r="BT966" s="230"/>
      <c r="BU966" s="224"/>
      <c r="BV966" s="226"/>
      <c r="BW966" s="230"/>
      <c r="BX966" s="224"/>
      <c r="BY966" s="224"/>
      <c r="BZ966" s="219"/>
      <c r="CA966" s="224"/>
      <c r="CB966" s="219"/>
      <c r="CC966" s="219"/>
      <c r="CD966" s="219"/>
    </row>
    <row r="967" spans="1:82" ht="45" x14ac:dyDescent="0.25">
      <c r="A967" s="279">
        <v>707309</v>
      </c>
      <c r="B967" s="280" t="s">
        <v>2311</v>
      </c>
      <c r="C967" s="280" t="s">
        <v>405</v>
      </c>
      <c r="D967" s="280" t="s">
        <v>1443</v>
      </c>
      <c r="E967" s="280" t="s">
        <v>184</v>
      </c>
      <c r="F967" s="281">
        <v>31292</v>
      </c>
      <c r="G967" s="280" t="s">
        <v>213</v>
      </c>
      <c r="H967" s="280" t="s">
        <v>1290</v>
      </c>
      <c r="I967" s="280" t="s">
        <v>261</v>
      </c>
      <c r="J967" s="280" t="s">
        <v>216</v>
      </c>
      <c r="K967" s="279">
        <v>2004</v>
      </c>
      <c r="L967" s="280" t="s">
        <v>213</v>
      </c>
      <c r="M967" s="280" t="s">
        <v>240</v>
      </c>
      <c r="N967" s="280" t="s">
        <v>240</v>
      </c>
      <c r="O967" s="280"/>
      <c r="P967" s="280"/>
      <c r="Q967" s="282">
        <v>0</v>
      </c>
      <c r="R967" s="290">
        <v>0</v>
      </c>
      <c r="S967" s="280" t="s">
        <v>4321</v>
      </c>
      <c r="T967" s="280" t="s">
        <v>3434</v>
      </c>
      <c r="U967" s="280" t="s">
        <v>3143</v>
      </c>
      <c r="V967" s="280" t="s">
        <v>2672</v>
      </c>
      <c r="W967" s="280" t="s">
        <v>240</v>
      </c>
      <c r="X967" s="280" t="s">
        <v>240</v>
      </c>
      <c r="Y967" s="280" t="s">
        <v>240</v>
      </c>
      <c r="Z967" s="280" t="s">
        <v>240</v>
      </c>
      <c r="AA967" s="280" t="s">
        <v>240</v>
      </c>
      <c r="AB967" s="280" t="s">
        <v>240</v>
      </c>
      <c r="AC967" s="280" t="s">
        <v>240</v>
      </c>
      <c r="AD967" s="280" t="s">
        <v>240</v>
      </c>
      <c r="AE967" s="280"/>
      <c r="AF967" s="280" t="s">
        <v>240</v>
      </c>
      <c r="AG967" s="280" t="s">
        <v>467</v>
      </c>
      <c r="AH967" s="280" t="s">
        <v>240</v>
      </c>
      <c r="AI967" s="280" t="s">
        <v>5197</v>
      </c>
      <c r="AJ967" s="279">
        <v>707309</v>
      </c>
      <c r="AP967" s="223"/>
      <c r="AQ967" s="224"/>
      <c r="AR967" s="224"/>
      <c r="AS967" s="224"/>
      <c r="AT967" s="224"/>
      <c r="AU967" s="232"/>
      <c r="AV967" s="224"/>
      <c r="AW967" s="224"/>
      <c r="AX967" s="224"/>
      <c r="AY967" s="224"/>
      <c r="AZ967" s="232"/>
      <c r="BA967" s="224"/>
      <c r="BB967" s="230"/>
      <c r="BC967" s="230"/>
      <c r="BD967" s="224"/>
      <c r="BE967" s="224"/>
      <c r="BF967" s="227"/>
      <c r="BG967" s="224"/>
      <c r="BH967" s="224"/>
      <c r="BI967" s="224"/>
      <c r="BJ967" s="224"/>
      <c r="BK967" s="224"/>
      <c r="BL967" s="224"/>
      <c r="BM967" s="224"/>
      <c r="BN967" s="224"/>
      <c r="BO967" s="224"/>
      <c r="BP967" s="224"/>
      <c r="BQ967" s="224"/>
      <c r="BR967" s="224"/>
      <c r="BS967" s="228"/>
      <c r="BT967" s="230"/>
      <c r="BU967" s="224"/>
      <c r="BV967" s="226"/>
      <c r="BW967" s="230"/>
      <c r="BX967" s="224"/>
      <c r="BY967" s="224"/>
      <c r="BZ967" s="219"/>
      <c r="CA967" s="224"/>
      <c r="CB967" s="219"/>
      <c r="CC967" s="219"/>
      <c r="CD967" s="219"/>
    </row>
    <row r="968" spans="1:82" ht="30" x14ac:dyDescent="0.25">
      <c r="A968" s="279">
        <v>707310</v>
      </c>
      <c r="B968" s="280" t="s">
        <v>2312</v>
      </c>
      <c r="C968" s="280" t="s">
        <v>65</v>
      </c>
      <c r="D968" s="280" t="s">
        <v>1298</v>
      </c>
      <c r="E968" s="280" t="s">
        <v>183</v>
      </c>
      <c r="F968" s="281">
        <v>28888</v>
      </c>
      <c r="G968" s="280" t="s">
        <v>2437</v>
      </c>
      <c r="H968" s="280" t="s">
        <v>1290</v>
      </c>
      <c r="I968" s="280" t="s">
        <v>261</v>
      </c>
      <c r="J968" s="280" t="s">
        <v>216</v>
      </c>
      <c r="K968" s="279">
        <v>2012</v>
      </c>
      <c r="L968" s="280" t="s">
        <v>226</v>
      </c>
      <c r="M968" s="280" t="s">
        <v>240</v>
      </c>
      <c r="N968" s="280" t="s">
        <v>240</v>
      </c>
      <c r="O968" s="280" t="str">
        <f>IFERROR(VLOOKUP(A968,'[1]معالجة التسجيل'!A$2:CW$514,101,0),"")</f>
        <v/>
      </c>
      <c r="P968" s="280"/>
      <c r="Q968" s="282">
        <v>0</v>
      </c>
      <c r="R968" s="282"/>
      <c r="S968" s="280" t="s">
        <v>4322</v>
      </c>
      <c r="T968" s="280" t="s">
        <v>4323</v>
      </c>
      <c r="U968" s="280" t="s">
        <v>3233</v>
      </c>
      <c r="V968" s="280" t="s">
        <v>4324</v>
      </c>
      <c r="W968" s="280" t="s">
        <v>240</v>
      </c>
      <c r="X968" s="280" t="s">
        <v>240</v>
      </c>
      <c r="Y968" s="280" t="s">
        <v>240</v>
      </c>
      <c r="Z968" s="280" t="s">
        <v>240</v>
      </c>
      <c r="AA968" s="280" t="s">
        <v>240</v>
      </c>
      <c r="AB968" s="280" t="s">
        <v>240</v>
      </c>
      <c r="AC968" s="280" t="s">
        <v>2044</v>
      </c>
      <c r="AD968" s="280" t="s">
        <v>240</v>
      </c>
      <c r="AE968" s="280" t="str">
        <f>IFERROR(VLOOKUP(A968,ورقة4!A$1:AZ$2000,51,0),"")</f>
        <v>م</v>
      </c>
      <c r="AF968" s="280" t="s">
        <v>240</v>
      </c>
      <c r="AG968" s="280" t="s">
        <v>261</v>
      </c>
      <c r="AH968" s="280" t="s">
        <v>240</v>
      </c>
      <c r="AI968" s="280" t="s">
        <v>240</v>
      </c>
      <c r="AJ968" s="279">
        <v>707310</v>
      </c>
      <c r="AP968" s="223"/>
      <c r="AQ968" s="224"/>
      <c r="AR968" s="224"/>
      <c r="AS968" s="224"/>
      <c r="AT968" s="224"/>
      <c r="AU968" s="231"/>
      <c r="AV968" s="224"/>
      <c r="AW968" s="224"/>
      <c r="AX968" s="224"/>
      <c r="AY968" s="224"/>
      <c r="AZ968" s="223"/>
      <c r="BA968" s="224"/>
      <c r="BB968"/>
      <c r="BC968"/>
      <c r="BD968" s="224"/>
      <c r="BE968" s="224"/>
      <c r="BF968" s="227"/>
      <c r="BG968" s="223"/>
      <c r="BH968" s="224"/>
      <c r="BI968" s="224"/>
      <c r="BJ968" s="224"/>
      <c r="BK968" s="224"/>
      <c r="BL968" s="232"/>
      <c r="BM968" s="224"/>
      <c r="BN968" s="232"/>
      <c r="BO968" s="232"/>
      <c r="BP968" s="232"/>
      <c r="BQ968" s="223"/>
      <c r="BR968" s="223"/>
      <c r="BS968" s="224"/>
      <c r="BT968"/>
      <c r="BU968" s="224"/>
      <c r="BV968"/>
      <c r="BW968"/>
      <c r="BX968" s="224"/>
      <c r="BY968" s="224"/>
      <c r="BZ968" s="224"/>
      <c r="CA968" s="224"/>
      <c r="CB968" s="224"/>
      <c r="CC968" s="224"/>
      <c r="CD968" s="224"/>
    </row>
    <row r="969" spans="1:82" ht="30" x14ac:dyDescent="0.25">
      <c r="A969" s="279">
        <v>707311</v>
      </c>
      <c r="B969" s="280" t="s">
        <v>2313</v>
      </c>
      <c r="C969" s="280" t="s">
        <v>67</v>
      </c>
      <c r="D969" s="280" t="s">
        <v>1927</v>
      </c>
      <c r="E969" s="280" t="s">
        <v>183</v>
      </c>
      <c r="F969" s="281">
        <v>29082</v>
      </c>
      <c r="G969" s="280" t="s">
        <v>213</v>
      </c>
      <c r="H969" s="280" t="s">
        <v>1290</v>
      </c>
      <c r="I969" s="280" t="s">
        <v>261</v>
      </c>
      <c r="J969" s="280" t="s">
        <v>214</v>
      </c>
      <c r="K969" s="279">
        <v>1998</v>
      </c>
      <c r="L969" s="280" t="s">
        <v>213</v>
      </c>
      <c r="M969" s="280" t="s">
        <v>240</v>
      </c>
      <c r="N969" s="280" t="s">
        <v>240</v>
      </c>
      <c r="O969" s="280" t="str">
        <f>IFERROR(VLOOKUP(A969,'[1]معالجة التسجيل'!A$2:CW$514,101,0),"")</f>
        <v/>
      </c>
      <c r="P969" s="280"/>
      <c r="Q969" s="282">
        <v>0</v>
      </c>
      <c r="R969" s="282"/>
      <c r="S969" s="280" t="s">
        <v>240</v>
      </c>
      <c r="T969" s="280" t="s">
        <v>240</v>
      </c>
      <c r="U969" s="280" t="s">
        <v>240</v>
      </c>
      <c r="V969" s="280" t="s">
        <v>240</v>
      </c>
      <c r="W969" s="280" t="s">
        <v>240</v>
      </c>
      <c r="X969" s="280" t="s">
        <v>240</v>
      </c>
      <c r="Y969" s="280" t="s">
        <v>240</v>
      </c>
      <c r="Z969" s="280" t="s">
        <v>240</v>
      </c>
      <c r="AA969" s="280" t="s">
        <v>240</v>
      </c>
      <c r="AB969" s="280" t="s">
        <v>240</v>
      </c>
      <c r="AC969" s="280" t="s">
        <v>2044</v>
      </c>
      <c r="AD969" s="280" t="s">
        <v>240</v>
      </c>
      <c r="AE969" s="280" t="str">
        <f>IFERROR(VLOOKUP(A969,ورقة4!A$1:AZ$2000,51,0),"")</f>
        <v>م</v>
      </c>
      <c r="AF969" s="280" t="s">
        <v>2044</v>
      </c>
      <c r="AG969" s="280" t="s">
        <v>261</v>
      </c>
      <c r="AH969" s="280" t="s">
        <v>240</v>
      </c>
      <c r="AI969" s="280" t="s">
        <v>240</v>
      </c>
      <c r="AJ969" s="279">
        <v>707311</v>
      </c>
      <c r="AP969" s="223"/>
      <c r="AQ969" s="224"/>
      <c r="AR969" s="224"/>
      <c r="AS969" s="224"/>
      <c r="AT969" s="224"/>
      <c r="AU969" s="232"/>
      <c r="AV969" s="224"/>
      <c r="AW969" s="224"/>
      <c r="AX969" s="224"/>
      <c r="AY969" s="224"/>
      <c r="AZ969" s="232"/>
      <c r="BA969" s="224"/>
      <c r="BB969" s="230"/>
      <c r="BC969" s="230"/>
      <c r="BD969" s="224"/>
      <c r="BE969" s="224"/>
      <c r="BF969" s="227"/>
      <c r="BG969" s="230"/>
      <c r="BH969" s="224"/>
      <c r="BI969" s="224"/>
      <c r="BJ969" s="224"/>
      <c r="BK969" s="224"/>
      <c r="BL969" s="224"/>
      <c r="BM969" s="224"/>
      <c r="BN969" s="224"/>
      <c r="BO969" s="224"/>
      <c r="BP969" s="224"/>
      <c r="BQ969" s="224"/>
      <c r="BR969" s="224"/>
      <c r="BS969" s="228"/>
      <c r="BT969" s="230"/>
      <c r="BU969" s="224"/>
      <c r="BV969" s="226"/>
      <c r="BW969" s="230"/>
      <c r="BX969" s="224"/>
      <c r="BY969" s="224"/>
      <c r="BZ969" s="219"/>
      <c r="CA969" s="224"/>
      <c r="CB969" s="219"/>
      <c r="CC969" s="219"/>
      <c r="CD969" s="219"/>
    </row>
    <row r="970" spans="1:82" ht="30" x14ac:dyDescent="0.25">
      <c r="A970" s="279">
        <v>707312</v>
      </c>
      <c r="B970" s="280" t="s">
        <v>2314</v>
      </c>
      <c r="C970" s="280" t="s">
        <v>2315</v>
      </c>
      <c r="D970" s="280" t="s">
        <v>1527</v>
      </c>
      <c r="E970" s="280" t="s">
        <v>184</v>
      </c>
      <c r="F970" s="281">
        <v>35431</v>
      </c>
      <c r="G970" s="280" t="s">
        <v>1773</v>
      </c>
      <c r="H970" s="280" t="s">
        <v>1290</v>
      </c>
      <c r="I970" s="280" t="s">
        <v>261</v>
      </c>
      <c r="J970" s="280" t="s">
        <v>216</v>
      </c>
      <c r="K970" s="279">
        <v>2014</v>
      </c>
      <c r="L970" s="280" t="s">
        <v>223</v>
      </c>
      <c r="M970" s="280" t="s">
        <v>240</v>
      </c>
      <c r="N970" s="280" t="s">
        <v>240</v>
      </c>
      <c r="O970" s="280" t="str">
        <f>IFERROR(VLOOKUP(A970,'[1]معالجة التسجيل'!A$2:CW$514,101,0),"")</f>
        <v/>
      </c>
      <c r="P970" s="280"/>
      <c r="Q970" s="282">
        <v>0</v>
      </c>
      <c r="R970" s="282"/>
      <c r="S970" s="280" t="s">
        <v>4325</v>
      </c>
      <c r="T970" s="280" t="s">
        <v>4326</v>
      </c>
      <c r="U970" s="280" t="s">
        <v>4327</v>
      </c>
      <c r="V970" s="280" t="s">
        <v>2539</v>
      </c>
      <c r="W970" s="280" t="s">
        <v>240</v>
      </c>
      <c r="X970" s="280" t="s">
        <v>240</v>
      </c>
      <c r="Y970" s="280" t="s">
        <v>240</v>
      </c>
      <c r="Z970" s="280" t="s">
        <v>240</v>
      </c>
      <c r="AA970" s="280" t="s">
        <v>240</v>
      </c>
      <c r="AB970" s="280" t="s">
        <v>240</v>
      </c>
      <c r="AC970" s="280" t="s">
        <v>240</v>
      </c>
      <c r="AD970" s="280" t="s">
        <v>240</v>
      </c>
      <c r="AE970" s="280" t="str">
        <f>IFERROR(VLOOKUP(A970,ورقة4!A$1:AZ$2000,51,0),"")</f>
        <v>م</v>
      </c>
      <c r="AF970" s="280" t="s">
        <v>240</v>
      </c>
      <c r="AG970" s="280" t="s">
        <v>261</v>
      </c>
      <c r="AH970" s="280" t="s">
        <v>240</v>
      </c>
      <c r="AI970" s="280" t="s">
        <v>240</v>
      </c>
      <c r="AJ970" s="279">
        <v>707312</v>
      </c>
      <c r="AP970" s="223"/>
      <c r="AQ970" s="224"/>
      <c r="AR970" s="224"/>
      <c r="AS970" s="224"/>
      <c r="AT970" s="224"/>
      <c r="AU970" s="231"/>
      <c r="AV970" s="224"/>
      <c r="AW970" s="224"/>
      <c r="AX970" s="224"/>
      <c r="AY970" s="224"/>
      <c r="AZ970" s="223"/>
      <c r="BA970" s="224"/>
      <c r="BB970"/>
      <c r="BC970"/>
      <c r="BD970" s="224"/>
      <c r="BE970" s="224"/>
      <c r="BF970" s="227"/>
      <c r="BG970" s="232"/>
      <c r="BH970" s="224"/>
      <c r="BI970" s="224"/>
      <c r="BJ970" s="224"/>
      <c r="BK970" s="224"/>
      <c r="BL970" s="223"/>
      <c r="BM970" s="224"/>
      <c r="BN970" s="223"/>
      <c r="BO970" s="223"/>
      <c r="BP970" s="223"/>
      <c r="BQ970" s="223"/>
      <c r="BR970" s="223"/>
      <c r="BS970" s="224"/>
      <c r="BT970"/>
      <c r="BU970" s="224"/>
      <c r="BV970"/>
      <c r="BW970"/>
      <c r="BX970" s="224"/>
      <c r="BY970" s="224"/>
      <c r="BZ970" s="224"/>
      <c r="CA970" s="224"/>
      <c r="CB970" s="224"/>
      <c r="CC970" s="224"/>
      <c r="CD970" s="224"/>
    </row>
    <row r="971" spans="1:82" ht="15" x14ac:dyDescent="0.25">
      <c r="A971" s="279">
        <v>707313</v>
      </c>
      <c r="B971" s="280" t="s">
        <v>2316</v>
      </c>
      <c r="C971" s="280" t="s">
        <v>2317</v>
      </c>
      <c r="D971" s="280" t="s">
        <v>240</v>
      </c>
      <c r="E971" s="280" t="s">
        <v>240</v>
      </c>
      <c r="F971" s="288"/>
      <c r="G971" s="280" t="s">
        <v>240</v>
      </c>
      <c r="H971" s="280" t="s">
        <v>240</v>
      </c>
      <c r="I971" s="280" t="s">
        <v>261</v>
      </c>
      <c r="J971" s="280" t="s">
        <v>240</v>
      </c>
      <c r="K971" s="288"/>
      <c r="L971" s="280" t="s">
        <v>240</v>
      </c>
      <c r="M971" s="280" t="s">
        <v>240</v>
      </c>
      <c r="N971" s="280" t="s">
        <v>240</v>
      </c>
      <c r="O971" s="280" t="str">
        <f>IFERROR(VLOOKUP(A971,'[1]معالجة التسجيل'!A$2:CW$514,101,0),"")</f>
        <v>إيقاف</v>
      </c>
      <c r="P971" s="280"/>
      <c r="Q971" s="282">
        <f>IFERROR(VLOOKUP(A971,'[1]معالجة التسجيل'!A$2:EW$514,150,0),"")</f>
        <v>0</v>
      </c>
      <c r="R971" s="282"/>
      <c r="S971" s="280" t="s">
        <v>240</v>
      </c>
      <c r="T971" s="280" t="s">
        <v>240</v>
      </c>
      <c r="U971" s="280" t="s">
        <v>240</v>
      </c>
      <c r="V971" s="280" t="s">
        <v>240</v>
      </c>
      <c r="W971" s="280" t="s">
        <v>240</v>
      </c>
      <c r="X971" s="280" t="s">
        <v>240</v>
      </c>
      <c r="Y971" s="280" t="s">
        <v>240</v>
      </c>
      <c r="Z971" s="280" t="s">
        <v>240</v>
      </c>
      <c r="AA971" s="280" t="s">
        <v>240</v>
      </c>
      <c r="AB971" s="280" t="s">
        <v>240</v>
      </c>
      <c r="AC971" s="280" t="s">
        <v>240</v>
      </c>
      <c r="AD971" s="280" t="s">
        <v>240</v>
      </c>
      <c r="AE971" s="280"/>
      <c r="AF971" s="280" t="s">
        <v>240</v>
      </c>
      <c r="AG971" s="280" t="s">
        <v>261</v>
      </c>
      <c r="AH971" s="280" t="s">
        <v>240</v>
      </c>
      <c r="AI971" s="280" t="s">
        <v>5191</v>
      </c>
      <c r="AJ971" s="279">
        <v>707313</v>
      </c>
      <c r="AP971" s="223"/>
      <c r="AQ971" s="224"/>
      <c r="AR971" s="224"/>
      <c r="AS971" s="224"/>
      <c r="AT971" s="224"/>
      <c r="AU971" s="232"/>
      <c r="AV971" s="224"/>
      <c r="AW971" s="224"/>
      <c r="AX971" s="224"/>
      <c r="AY971" s="224"/>
      <c r="AZ971" s="232"/>
      <c r="BA971" s="224"/>
      <c r="BB971" s="230"/>
      <c r="BC971" s="230"/>
      <c r="BD971" s="224"/>
      <c r="BE971" s="224"/>
      <c r="BF971" s="227"/>
      <c r="BG971" s="224"/>
      <c r="BH971" s="224"/>
      <c r="BI971" s="224"/>
      <c r="BJ971" s="224"/>
      <c r="BK971" s="224"/>
      <c r="BL971" s="224"/>
      <c r="BM971" s="224"/>
      <c r="BN971" s="224"/>
      <c r="BO971" s="224"/>
      <c r="BP971" s="224"/>
      <c r="BQ971" s="224"/>
      <c r="BR971" s="224"/>
      <c r="BS971" s="228"/>
      <c r="BT971" s="230"/>
      <c r="BU971" s="224"/>
      <c r="BV971" s="226"/>
      <c r="BW971" s="230"/>
      <c r="BX971" s="224"/>
      <c r="BY971" s="224"/>
      <c r="BZ971" s="219"/>
      <c r="CA971" s="224"/>
      <c r="CB971" s="219"/>
      <c r="CC971" s="219"/>
      <c r="CD971" s="219"/>
    </row>
    <row r="972" spans="1:82" ht="30" x14ac:dyDescent="0.25">
      <c r="A972" s="279">
        <v>707314</v>
      </c>
      <c r="B972" s="280" t="s">
        <v>2318</v>
      </c>
      <c r="C972" s="280" t="s">
        <v>67</v>
      </c>
      <c r="D972" s="280" t="s">
        <v>1680</v>
      </c>
      <c r="E972" s="280" t="s">
        <v>184</v>
      </c>
      <c r="F972" s="281">
        <v>35065</v>
      </c>
      <c r="G972" s="280" t="s">
        <v>2438</v>
      </c>
      <c r="H972" s="280" t="s">
        <v>1290</v>
      </c>
      <c r="I972" s="280" t="s">
        <v>262</v>
      </c>
      <c r="J972" s="280" t="s">
        <v>214</v>
      </c>
      <c r="K972" s="279">
        <v>2013</v>
      </c>
      <c r="L972" s="280" t="s">
        <v>225</v>
      </c>
      <c r="M972" s="280" t="s">
        <v>240</v>
      </c>
      <c r="N972" s="280" t="s">
        <v>240</v>
      </c>
      <c r="O972" s="280"/>
      <c r="P972" s="280"/>
      <c r="Q972" s="282">
        <v>0</v>
      </c>
      <c r="R972" s="290">
        <v>0</v>
      </c>
      <c r="S972" s="280" t="s">
        <v>4328</v>
      </c>
      <c r="T972" s="280" t="s">
        <v>2628</v>
      </c>
      <c r="U972" s="280" t="s">
        <v>4329</v>
      </c>
      <c r="V972" s="280" t="s">
        <v>2752</v>
      </c>
      <c r="W972" s="280" t="s">
        <v>240</v>
      </c>
      <c r="X972" s="280" t="s">
        <v>240</v>
      </c>
      <c r="Y972" s="280" t="s">
        <v>240</v>
      </c>
      <c r="Z972" s="280" t="s">
        <v>240</v>
      </c>
      <c r="AA972" s="280" t="s">
        <v>240</v>
      </c>
      <c r="AB972" s="280" t="s">
        <v>240</v>
      </c>
      <c r="AC972" s="280" t="s">
        <v>240</v>
      </c>
      <c r="AD972" s="280" t="s">
        <v>240</v>
      </c>
      <c r="AE972" s="280"/>
      <c r="AF972" s="280" t="s">
        <v>240</v>
      </c>
      <c r="AG972" s="280" t="s">
        <v>468</v>
      </c>
      <c r="AH972" s="280" t="s">
        <v>240</v>
      </c>
      <c r="AI972" s="280" t="s">
        <v>5194</v>
      </c>
      <c r="AJ972" s="279">
        <v>707314</v>
      </c>
      <c r="AP972" s="223"/>
      <c r="AQ972" s="224"/>
      <c r="AR972" s="224"/>
      <c r="AS972" s="224"/>
      <c r="AT972" s="224"/>
      <c r="AU972" s="231"/>
      <c r="AV972" s="224"/>
      <c r="AW972" s="224"/>
      <c r="AX972" s="224"/>
      <c r="AY972" s="224"/>
      <c r="AZ972" s="223"/>
      <c r="BA972" s="224"/>
      <c r="BB972"/>
      <c r="BC972"/>
      <c r="BD972" s="224"/>
      <c r="BE972" s="224"/>
      <c r="BF972" s="227"/>
      <c r="BG972" s="232"/>
      <c r="BH972" s="224"/>
      <c r="BI972" s="224"/>
      <c r="BJ972" s="224"/>
      <c r="BK972" s="224"/>
      <c r="BL972" s="223"/>
      <c r="BM972" s="224"/>
      <c r="BN972" s="223"/>
      <c r="BO972" s="223"/>
      <c r="BP972" s="223"/>
      <c r="BQ972" s="223"/>
      <c r="BR972" s="223"/>
      <c r="BS972" s="224"/>
      <c r="BT972"/>
      <c r="BU972" s="224"/>
      <c r="BV972"/>
      <c r="BW972"/>
      <c r="BX972" s="224"/>
      <c r="BY972" s="224"/>
      <c r="BZ972" s="224"/>
      <c r="CA972" s="224"/>
      <c r="CB972" s="224"/>
      <c r="CC972" s="224"/>
      <c r="CD972" s="224"/>
    </row>
    <row r="973" spans="1:82" ht="30" x14ac:dyDescent="0.25">
      <c r="A973" s="279">
        <v>707315</v>
      </c>
      <c r="B973" s="280" t="s">
        <v>2319</v>
      </c>
      <c r="C973" s="280" t="s">
        <v>87</v>
      </c>
      <c r="D973" s="280" t="s">
        <v>1426</v>
      </c>
      <c r="E973" s="280" t="s">
        <v>184</v>
      </c>
      <c r="F973" s="289">
        <v>27264</v>
      </c>
      <c r="G973" s="280" t="s">
        <v>213</v>
      </c>
      <c r="H973" s="280" t="s">
        <v>1290</v>
      </c>
      <c r="I973" s="280" t="s">
        <v>261</v>
      </c>
      <c r="J973" s="280" t="s">
        <v>216</v>
      </c>
      <c r="K973" s="290">
        <v>1995</v>
      </c>
      <c r="L973" s="280" t="s">
        <v>224</v>
      </c>
      <c r="M973" s="280" t="s">
        <v>240</v>
      </c>
      <c r="N973" s="280" t="s">
        <v>240</v>
      </c>
      <c r="O973" s="280" t="str">
        <f>IFERROR(VLOOKUP(A973,'[1]معالجة التسجيل'!A$2:CW$514,101,0),"")</f>
        <v/>
      </c>
      <c r="P973" s="280"/>
      <c r="Q973" s="282">
        <v>0</v>
      </c>
      <c r="R973" s="282"/>
      <c r="S973" s="280" t="s">
        <v>240</v>
      </c>
      <c r="T973" s="280" t="s">
        <v>240</v>
      </c>
      <c r="U973" s="280" t="s">
        <v>240</v>
      </c>
      <c r="V973" s="280" t="s">
        <v>240</v>
      </c>
      <c r="W973" s="280" t="s">
        <v>240</v>
      </c>
      <c r="X973" s="280" t="s">
        <v>240</v>
      </c>
      <c r="Y973" s="280" t="s">
        <v>240</v>
      </c>
      <c r="Z973" s="280" t="s">
        <v>240</v>
      </c>
      <c r="AA973" s="280" t="s">
        <v>240</v>
      </c>
      <c r="AB973" s="280" t="s">
        <v>240</v>
      </c>
      <c r="AC973" s="280" t="s">
        <v>2044</v>
      </c>
      <c r="AD973" s="280" t="s">
        <v>240</v>
      </c>
      <c r="AE973" s="280" t="str">
        <f>IFERROR(VLOOKUP(A973,ورقة4!A$1:AZ$2000,51,0),"")</f>
        <v>م</v>
      </c>
      <c r="AF973" s="280" t="s">
        <v>2044</v>
      </c>
      <c r="AG973" s="280" t="s">
        <v>261</v>
      </c>
      <c r="AH973" s="280" t="s">
        <v>240</v>
      </c>
      <c r="AI973" s="280" t="s">
        <v>240</v>
      </c>
      <c r="AJ973" s="279">
        <v>707315</v>
      </c>
      <c r="AP973" s="223"/>
      <c r="AQ973" s="224"/>
      <c r="AR973" s="224"/>
      <c r="AS973" s="224"/>
      <c r="AT973" s="224"/>
      <c r="AU973" s="232"/>
      <c r="AV973" s="224"/>
      <c r="AW973" s="224"/>
      <c r="AX973" s="224"/>
      <c r="AY973" s="224"/>
      <c r="AZ973" s="232"/>
      <c r="BA973" s="224"/>
      <c r="BB973"/>
      <c r="BC973"/>
      <c r="BD973" s="224"/>
      <c r="BE973" s="224"/>
      <c r="BF973" s="227"/>
      <c r="BG973" s="232"/>
      <c r="BH973" s="224"/>
      <c r="BI973" s="224"/>
      <c r="BJ973" s="224"/>
      <c r="BK973" s="224"/>
      <c r="BL973" s="232"/>
      <c r="BM973" s="224"/>
      <c r="BN973" s="232"/>
      <c r="BO973" s="232"/>
      <c r="BP973" s="232"/>
      <c r="BQ973" s="232"/>
      <c r="BR973" s="232"/>
      <c r="BS973" s="224"/>
      <c r="BT973"/>
      <c r="BU973" s="224"/>
      <c r="BV973"/>
      <c r="BW973"/>
      <c r="BX973" s="224"/>
      <c r="BY973" s="224"/>
      <c r="BZ973" s="224"/>
      <c r="CA973" s="224"/>
      <c r="CB973" s="224"/>
      <c r="CC973" s="224"/>
      <c r="CD973" s="224"/>
    </row>
    <row r="974" spans="1:82" ht="45" x14ac:dyDescent="0.25">
      <c r="A974" s="279">
        <v>707316</v>
      </c>
      <c r="B974" s="280" t="s">
        <v>2320</v>
      </c>
      <c r="C974" s="280" t="s">
        <v>95</v>
      </c>
      <c r="D974" s="280" t="s">
        <v>2466</v>
      </c>
      <c r="E974" s="280" t="s">
        <v>183</v>
      </c>
      <c r="F974" s="281">
        <v>31548</v>
      </c>
      <c r="G974" s="280" t="s">
        <v>2439</v>
      </c>
      <c r="H974" s="280" t="s">
        <v>1290</v>
      </c>
      <c r="I974" s="280" t="s">
        <v>261</v>
      </c>
      <c r="J974" s="280" t="s">
        <v>216</v>
      </c>
      <c r="K974" s="279">
        <v>2008</v>
      </c>
      <c r="L974" s="280" t="s">
        <v>228</v>
      </c>
      <c r="M974" s="280" t="s">
        <v>240</v>
      </c>
      <c r="N974" s="280" t="s">
        <v>240</v>
      </c>
      <c r="O974" s="280"/>
      <c r="P974" s="280"/>
      <c r="Q974" s="282">
        <v>0</v>
      </c>
      <c r="R974" s="279">
        <v>0</v>
      </c>
      <c r="S974" s="280" t="s">
        <v>2908</v>
      </c>
      <c r="T974" s="280" t="s">
        <v>2909</v>
      </c>
      <c r="U974" s="280" t="s">
        <v>2910</v>
      </c>
      <c r="V974" s="280" t="s">
        <v>2911</v>
      </c>
      <c r="W974" s="280" t="s">
        <v>240</v>
      </c>
      <c r="X974" s="280" t="s">
        <v>240</v>
      </c>
      <c r="Y974" s="280" t="s">
        <v>240</v>
      </c>
      <c r="Z974" s="280" t="s">
        <v>240</v>
      </c>
      <c r="AA974" s="280" t="s">
        <v>240</v>
      </c>
      <c r="AB974" s="280" t="s">
        <v>240</v>
      </c>
      <c r="AC974" s="280" t="s">
        <v>240</v>
      </c>
      <c r="AD974" s="280" t="s">
        <v>240</v>
      </c>
      <c r="AE974" s="280"/>
      <c r="AF974" s="280" t="s">
        <v>240</v>
      </c>
      <c r="AG974" s="280" t="s">
        <v>467</v>
      </c>
      <c r="AH974" s="280" t="s">
        <v>240</v>
      </c>
      <c r="AI974" s="280" t="s">
        <v>5197</v>
      </c>
      <c r="AJ974" s="279">
        <v>707316</v>
      </c>
      <c r="AP974" s="223"/>
      <c r="AQ974" s="224"/>
      <c r="AR974" s="224"/>
      <c r="AS974" s="224"/>
      <c r="AT974" s="224"/>
      <c r="AU974" s="232"/>
      <c r="AV974" s="224"/>
      <c r="AW974" s="224"/>
      <c r="AX974" s="224"/>
      <c r="AY974" s="224"/>
      <c r="AZ974" s="232"/>
      <c r="BA974" s="224"/>
      <c r="BB974" s="230"/>
      <c r="BC974" s="230"/>
      <c r="BD974" s="224"/>
      <c r="BE974" s="224"/>
      <c r="BF974" s="227"/>
      <c r="BG974" s="224"/>
      <c r="BH974" s="224"/>
      <c r="BI974" s="224"/>
      <c r="BJ974" s="224"/>
      <c r="BK974" s="224"/>
      <c r="BL974" s="224"/>
      <c r="BM974" s="224"/>
      <c r="BN974" s="224"/>
      <c r="BO974" s="224"/>
      <c r="BP974" s="224"/>
      <c r="BQ974" s="224"/>
      <c r="BR974" s="224"/>
      <c r="BS974" s="228"/>
      <c r="BT974" s="230"/>
      <c r="BU974" s="224"/>
      <c r="BV974" s="226"/>
      <c r="BW974" s="230"/>
      <c r="BX974" s="224"/>
      <c r="BY974" s="224"/>
      <c r="BZ974" s="219"/>
      <c r="CA974" s="224"/>
      <c r="CB974" s="219"/>
      <c r="CC974" s="219"/>
      <c r="CD974" s="219"/>
    </row>
    <row r="975" spans="1:82" ht="30" x14ac:dyDescent="0.25">
      <c r="A975" s="279">
        <v>707317</v>
      </c>
      <c r="B975" s="280" t="s">
        <v>2321</v>
      </c>
      <c r="C975" s="280" t="s">
        <v>2322</v>
      </c>
      <c r="D975" s="280" t="s">
        <v>2500</v>
      </c>
      <c r="E975" s="280" t="s">
        <v>183</v>
      </c>
      <c r="F975" s="281">
        <v>32904</v>
      </c>
      <c r="G975" s="280" t="s">
        <v>2440</v>
      </c>
      <c r="H975" s="280" t="s">
        <v>1290</v>
      </c>
      <c r="I975" s="280" t="s">
        <v>261</v>
      </c>
      <c r="J975" s="280" t="s">
        <v>216</v>
      </c>
      <c r="K975" s="279">
        <v>2008</v>
      </c>
      <c r="L975" s="280" t="s">
        <v>224</v>
      </c>
      <c r="M975" s="280" t="s">
        <v>240</v>
      </c>
      <c r="N975" s="280" t="s">
        <v>240</v>
      </c>
      <c r="O975" s="280" t="str">
        <f>IFERROR(VLOOKUP(A975,'[1]معالجة التسجيل'!A$2:CW$514,101,0),"")</f>
        <v/>
      </c>
      <c r="P975" s="280"/>
      <c r="Q975" s="282">
        <v>0</v>
      </c>
      <c r="R975" s="282"/>
      <c r="S975" s="280" t="s">
        <v>240</v>
      </c>
      <c r="T975" s="280" t="s">
        <v>240</v>
      </c>
      <c r="U975" s="280" t="s">
        <v>240</v>
      </c>
      <c r="V975" s="280" t="s">
        <v>240</v>
      </c>
      <c r="W975" s="280" t="s">
        <v>240</v>
      </c>
      <c r="X975" s="280" t="s">
        <v>240</v>
      </c>
      <c r="Y975" s="280" t="s">
        <v>240</v>
      </c>
      <c r="Z975" s="280" t="s">
        <v>240</v>
      </c>
      <c r="AA975" s="280" t="s">
        <v>240</v>
      </c>
      <c r="AB975" s="280" t="s">
        <v>240</v>
      </c>
      <c r="AC975" s="280" t="s">
        <v>2044</v>
      </c>
      <c r="AD975" s="280" t="s">
        <v>240</v>
      </c>
      <c r="AE975" s="280" t="str">
        <f>IFERROR(VLOOKUP(A975,ورقة4!A$1:AZ$2000,51,0),"")</f>
        <v>م</v>
      </c>
      <c r="AF975" s="280" t="s">
        <v>2044</v>
      </c>
      <c r="AG975" s="280" t="s">
        <v>261</v>
      </c>
      <c r="AH975" s="280" t="s">
        <v>240</v>
      </c>
      <c r="AI975" s="280" t="s">
        <v>240</v>
      </c>
      <c r="AJ975" s="279">
        <v>707317</v>
      </c>
      <c r="AP975" s="223"/>
      <c r="AQ975" s="224"/>
      <c r="AR975" s="224"/>
      <c r="AS975" s="224"/>
      <c r="AT975" s="224"/>
      <c r="AU975" s="231"/>
      <c r="AV975" s="224"/>
      <c r="AW975" s="224"/>
      <c r="AX975" s="224"/>
      <c r="AY975" s="224"/>
      <c r="AZ975" s="223"/>
      <c r="BA975" s="224"/>
      <c r="BB975"/>
      <c r="BC975"/>
      <c r="BD975" s="224"/>
      <c r="BE975" s="224"/>
      <c r="BF975" s="227"/>
      <c r="BG975" s="232"/>
      <c r="BH975" s="224"/>
      <c r="BI975" s="224"/>
      <c r="BJ975" s="224"/>
      <c r="BK975" s="224"/>
      <c r="BL975" s="223"/>
      <c r="BM975" s="224"/>
      <c r="BN975" s="223"/>
      <c r="BO975" s="223"/>
      <c r="BP975" s="224"/>
      <c r="BQ975" s="224"/>
      <c r="BR975" s="224"/>
      <c r="BS975" s="224"/>
      <c r="BT975"/>
      <c r="BU975" s="224"/>
      <c r="BV975"/>
      <c r="BW975"/>
      <c r="BX975" s="219"/>
      <c r="BY975" s="219"/>
      <c r="BZ975" s="219"/>
      <c r="CA975" s="224"/>
      <c r="CB975" s="224"/>
      <c r="CC975" s="224"/>
      <c r="CD975" s="224"/>
    </row>
    <row r="976" spans="1:82" ht="30" x14ac:dyDescent="0.25">
      <c r="A976" s="279">
        <v>707318</v>
      </c>
      <c r="B976" s="280" t="s">
        <v>2323</v>
      </c>
      <c r="C976" s="280" t="s">
        <v>140</v>
      </c>
      <c r="D976" s="280" t="s">
        <v>2503</v>
      </c>
      <c r="E976" s="280" t="s">
        <v>184</v>
      </c>
      <c r="F976" s="281">
        <v>33302</v>
      </c>
      <c r="G976" s="280" t="s">
        <v>1368</v>
      </c>
      <c r="H976" s="280" t="s">
        <v>1290</v>
      </c>
      <c r="I976" s="280" t="s">
        <v>261</v>
      </c>
      <c r="J976" s="280" t="s">
        <v>240</v>
      </c>
      <c r="K976" s="288"/>
      <c r="L976" s="280" t="s">
        <v>240</v>
      </c>
      <c r="M976" s="280" t="s">
        <v>240</v>
      </c>
      <c r="N976" s="280" t="s">
        <v>240</v>
      </c>
      <c r="O976" s="280" t="str">
        <f>IFERROR(VLOOKUP(A976,'[1]معالجة التسجيل'!A$2:CW$514,101,0),"")</f>
        <v/>
      </c>
      <c r="P976" s="280"/>
      <c r="Q976" s="282">
        <v>0</v>
      </c>
      <c r="R976" s="282"/>
      <c r="S976" s="280" t="s">
        <v>3371</v>
      </c>
      <c r="T976" s="280" t="s">
        <v>3372</v>
      </c>
      <c r="U976" s="280" t="s">
        <v>3373</v>
      </c>
      <c r="V976" s="280" t="s">
        <v>3374</v>
      </c>
      <c r="W976" s="280" t="s">
        <v>240</v>
      </c>
      <c r="X976" s="280" t="s">
        <v>240</v>
      </c>
      <c r="Y976" s="280" t="s">
        <v>240</v>
      </c>
      <c r="Z976" s="280" t="s">
        <v>240</v>
      </c>
      <c r="AA976" s="280" t="s">
        <v>240</v>
      </c>
      <c r="AB976" s="280" t="s">
        <v>240</v>
      </c>
      <c r="AC976" s="280" t="s">
        <v>2044</v>
      </c>
      <c r="AD976" s="280" t="s">
        <v>240</v>
      </c>
      <c r="AE976" s="280" t="str">
        <f>IFERROR(VLOOKUP(A976,ورقة4!A$1:AZ$2000,51,0),"")</f>
        <v>م</v>
      </c>
      <c r="AF976" s="280" t="s">
        <v>2044</v>
      </c>
      <c r="AG976" s="280" t="s">
        <v>261</v>
      </c>
      <c r="AH976" s="280" t="s">
        <v>240</v>
      </c>
      <c r="AI976" s="280" t="s">
        <v>240</v>
      </c>
      <c r="AJ976" s="279">
        <v>707318</v>
      </c>
      <c r="AP976" s="223"/>
      <c r="AQ976" s="224"/>
      <c r="AR976" s="224"/>
      <c r="AS976" s="224"/>
      <c r="AT976" s="224"/>
      <c r="AU976" s="231"/>
      <c r="AV976" s="224"/>
      <c r="AW976" s="224"/>
      <c r="AX976" s="224"/>
      <c r="AY976" s="224"/>
      <c r="AZ976" s="223"/>
      <c r="BA976" s="224"/>
      <c r="BB976" s="230"/>
      <c r="BC976" s="230"/>
      <c r="BD976" s="224"/>
      <c r="BE976" s="224"/>
      <c r="BF976" s="227"/>
      <c r="BG976" s="224"/>
      <c r="BH976" s="224"/>
      <c r="BI976" s="224"/>
      <c r="BJ976" s="224"/>
      <c r="BK976" s="224"/>
      <c r="BL976" s="224"/>
      <c r="BM976" s="224"/>
      <c r="BN976" s="224"/>
      <c r="BO976" s="224"/>
      <c r="BP976" s="224"/>
      <c r="BQ976" s="224"/>
      <c r="BR976" s="224"/>
      <c r="BS976" s="228"/>
      <c r="BT976" s="230"/>
      <c r="BU976" s="224"/>
      <c r="BV976" s="226"/>
      <c r="BW976" s="230"/>
      <c r="BX976" s="224"/>
      <c r="BY976" s="224"/>
      <c r="BZ976" s="219"/>
      <c r="CA976" s="224"/>
      <c r="CB976" s="219"/>
      <c r="CC976" s="219"/>
      <c r="CD976" s="219"/>
    </row>
    <row r="977" spans="1:82" ht="30" x14ac:dyDescent="0.25">
      <c r="A977" s="279">
        <v>707319</v>
      </c>
      <c r="B977" s="280" t="s">
        <v>2324</v>
      </c>
      <c r="C977" s="280" t="s">
        <v>121</v>
      </c>
      <c r="D977" s="280" t="s">
        <v>1349</v>
      </c>
      <c r="E977" s="280" t="s">
        <v>184</v>
      </c>
      <c r="F977" s="281">
        <v>31787</v>
      </c>
      <c r="G977" s="280" t="s">
        <v>2441</v>
      </c>
      <c r="H977" s="280" t="s">
        <v>1290</v>
      </c>
      <c r="I977" s="280" t="s">
        <v>261</v>
      </c>
      <c r="J977" s="280" t="s">
        <v>216</v>
      </c>
      <c r="K977" s="279">
        <v>2008</v>
      </c>
      <c r="L977" s="280" t="s">
        <v>227</v>
      </c>
      <c r="M977" s="280" t="s">
        <v>240</v>
      </c>
      <c r="N977" s="280" t="s">
        <v>240</v>
      </c>
      <c r="O977" s="280"/>
      <c r="P977" s="280"/>
      <c r="Q977" s="282">
        <v>0</v>
      </c>
      <c r="R977" s="290">
        <v>0</v>
      </c>
      <c r="S977" s="280" t="s">
        <v>4330</v>
      </c>
      <c r="T977" s="280" t="s">
        <v>2746</v>
      </c>
      <c r="U977" s="280" t="s">
        <v>4331</v>
      </c>
      <c r="V977" s="280" t="s">
        <v>4332</v>
      </c>
      <c r="W977" s="280" t="s">
        <v>240</v>
      </c>
      <c r="X977" s="280" t="s">
        <v>240</v>
      </c>
      <c r="Y977" s="280" t="s">
        <v>240</v>
      </c>
      <c r="Z977" s="280" t="s">
        <v>240</v>
      </c>
      <c r="AA977" s="280" t="s">
        <v>240</v>
      </c>
      <c r="AB977" s="280" t="s">
        <v>240</v>
      </c>
      <c r="AC977" s="280" t="s">
        <v>240</v>
      </c>
      <c r="AD977" s="280" t="s">
        <v>240</v>
      </c>
      <c r="AE977" s="280"/>
      <c r="AF977" s="280" t="s">
        <v>240</v>
      </c>
      <c r="AG977" s="280" t="s">
        <v>467</v>
      </c>
      <c r="AH977" s="280" t="s">
        <v>240</v>
      </c>
      <c r="AI977" s="280" t="s">
        <v>5197</v>
      </c>
      <c r="AJ977" s="279">
        <v>707319</v>
      </c>
      <c r="AP977" s="223"/>
      <c r="AQ977" s="224"/>
      <c r="AR977" s="224"/>
      <c r="AS977" s="224"/>
      <c r="AT977" s="224"/>
      <c r="AU977" s="231"/>
      <c r="AV977" s="224"/>
      <c r="AW977" s="224"/>
      <c r="AX977" s="224"/>
      <c r="AY977" s="224"/>
      <c r="AZ977" s="223"/>
      <c r="BA977" s="224"/>
      <c r="BB977" s="230"/>
      <c r="BC977" s="230"/>
      <c r="BD977" s="224"/>
      <c r="BE977" s="224"/>
      <c r="BF977" s="227"/>
      <c r="BG977" s="224"/>
      <c r="BH977" s="224"/>
      <c r="BI977" s="224"/>
      <c r="BJ977" s="224"/>
      <c r="BK977" s="224"/>
      <c r="BL977" s="224"/>
      <c r="BM977" s="224"/>
      <c r="BN977" s="224"/>
      <c r="BO977" s="224"/>
      <c r="BP977" s="224"/>
      <c r="BQ977" s="224"/>
      <c r="BR977" s="224"/>
      <c r="BS977" s="228"/>
      <c r="BT977" s="230"/>
      <c r="BU977" s="224"/>
      <c r="BV977" s="226"/>
      <c r="BW977" s="230"/>
      <c r="BX977" s="224"/>
      <c r="BY977" s="224"/>
      <c r="BZ977" s="219"/>
      <c r="CA977" s="224"/>
      <c r="CB977" s="219"/>
      <c r="CC977" s="219"/>
      <c r="CD977" s="219"/>
    </row>
    <row r="978" spans="1:82" ht="30" x14ac:dyDescent="0.25">
      <c r="A978" s="279">
        <v>707320</v>
      </c>
      <c r="B978" s="280" t="s">
        <v>2325</v>
      </c>
      <c r="C978" s="280" t="s">
        <v>2326</v>
      </c>
      <c r="D978" s="280" t="s">
        <v>168</v>
      </c>
      <c r="E978" s="280" t="s">
        <v>184</v>
      </c>
      <c r="F978" s="281">
        <v>31408</v>
      </c>
      <c r="G978" s="280" t="s">
        <v>213</v>
      </c>
      <c r="H978" s="280" t="s">
        <v>1290</v>
      </c>
      <c r="I978" s="280" t="s">
        <v>261</v>
      </c>
      <c r="J978" s="280" t="s">
        <v>214</v>
      </c>
      <c r="K978" s="290">
        <v>2003</v>
      </c>
      <c r="L978" s="280" t="s">
        <v>213</v>
      </c>
      <c r="M978" s="280" t="s">
        <v>240</v>
      </c>
      <c r="N978" s="280" t="s">
        <v>240</v>
      </c>
      <c r="O978" s="280" t="str">
        <f>IFERROR(VLOOKUP(A978,'[1]معالجة التسجيل'!A$2:CW$514,101,0),"")</f>
        <v/>
      </c>
      <c r="P978" s="280"/>
      <c r="Q978" s="282">
        <v>0</v>
      </c>
      <c r="R978" s="282"/>
      <c r="S978" s="280" t="s">
        <v>3215</v>
      </c>
      <c r="T978" s="280" t="s">
        <v>3216</v>
      </c>
      <c r="U978" s="280" t="s">
        <v>3217</v>
      </c>
      <c r="V978" s="280" t="s">
        <v>2707</v>
      </c>
      <c r="W978" s="280" t="s">
        <v>240</v>
      </c>
      <c r="X978" s="280" t="s">
        <v>240</v>
      </c>
      <c r="Y978" s="280" t="s">
        <v>240</v>
      </c>
      <c r="Z978" s="280" t="s">
        <v>240</v>
      </c>
      <c r="AA978" s="280" t="s">
        <v>240</v>
      </c>
      <c r="AB978" s="280" t="s">
        <v>240</v>
      </c>
      <c r="AC978" s="280" t="s">
        <v>2044</v>
      </c>
      <c r="AD978" s="280" t="s">
        <v>240</v>
      </c>
      <c r="AE978" s="280" t="str">
        <f>IFERROR(VLOOKUP(A978,ورقة4!A$1:AZ$2000,51,0),"")</f>
        <v>م</v>
      </c>
      <c r="AF978" s="280" t="s">
        <v>2044</v>
      </c>
      <c r="AG978" s="280" t="s">
        <v>261</v>
      </c>
      <c r="AH978" s="280" t="s">
        <v>240</v>
      </c>
      <c r="AI978" s="280" t="s">
        <v>240</v>
      </c>
      <c r="AJ978" s="279">
        <v>707320</v>
      </c>
      <c r="AP978" s="223"/>
      <c r="AQ978" s="224"/>
      <c r="AR978" s="224"/>
      <c r="AS978" s="224"/>
      <c r="AT978" s="224"/>
      <c r="AU978" s="231"/>
      <c r="AV978" s="224"/>
      <c r="AW978" s="224"/>
      <c r="AX978" s="224"/>
      <c r="AY978" s="224"/>
      <c r="AZ978" s="223"/>
      <c r="BA978" s="224"/>
      <c r="BB978" s="230"/>
      <c r="BC978" s="230"/>
      <c r="BD978" s="224"/>
      <c r="BE978" s="224"/>
      <c r="BF978" s="227"/>
      <c r="BG978" s="224"/>
      <c r="BH978" s="224"/>
      <c r="BI978" s="224"/>
      <c r="BJ978" s="224"/>
      <c r="BK978" s="224"/>
      <c r="BL978" s="224"/>
      <c r="BM978" s="224"/>
      <c r="BN978" s="224"/>
      <c r="BO978" s="224"/>
      <c r="BP978" s="224"/>
      <c r="BQ978" s="224"/>
      <c r="BR978" s="224"/>
      <c r="BS978" s="228"/>
      <c r="BT978" s="230"/>
      <c r="BU978" s="224"/>
      <c r="BV978" s="226"/>
      <c r="BW978" s="230"/>
      <c r="BX978" s="224"/>
      <c r="BY978" s="224"/>
      <c r="BZ978" s="219"/>
      <c r="CA978" s="224"/>
      <c r="CB978" s="219"/>
      <c r="CC978" s="219"/>
      <c r="CD978" s="219"/>
    </row>
    <row r="979" spans="1:82" ht="30" x14ac:dyDescent="0.25">
      <c r="A979" s="279">
        <v>707321</v>
      </c>
      <c r="B979" s="280" t="s">
        <v>2327</v>
      </c>
      <c r="C979" s="280" t="s">
        <v>321</v>
      </c>
      <c r="D979" s="280" t="s">
        <v>2487</v>
      </c>
      <c r="E979" s="280" t="s">
        <v>184</v>
      </c>
      <c r="F979" s="281">
        <v>32480</v>
      </c>
      <c r="G979" s="280" t="s">
        <v>213</v>
      </c>
      <c r="H979" s="280" t="s">
        <v>1290</v>
      </c>
      <c r="I979" s="280" t="s">
        <v>261</v>
      </c>
      <c r="J979" s="280" t="s">
        <v>216</v>
      </c>
      <c r="K979" s="279">
        <v>2008</v>
      </c>
      <c r="L979" s="280" t="s">
        <v>215</v>
      </c>
      <c r="M979" s="280" t="s">
        <v>240</v>
      </c>
      <c r="N979" s="280" t="s">
        <v>240</v>
      </c>
      <c r="O979" s="280" t="str">
        <f>IFERROR(VLOOKUP(A979,'[1]معالجة التسجيل'!A$2:CW$514,101,0),"")</f>
        <v/>
      </c>
      <c r="P979" s="280"/>
      <c r="Q979" s="282">
        <v>0</v>
      </c>
      <c r="R979" s="282"/>
      <c r="S979" s="280" t="s">
        <v>240</v>
      </c>
      <c r="T979" s="280" t="s">
        <v>240</v>
      </c>
      <c r="U979" s="280" t="s">
        <v>240</v>
      </c>
      <c r="V979" s="280" t="s">
        <v>240</v>
      </c>
      <c r="W979" s="280" t="s">
        <v>240</v>
      </c>
      <c r="X979" s="280" t="s">
        <v>240</v>
      </c>
      <c r="Y979" s="280" t="s">
        <v>240</v>
      </c>
      <c r="Z979" s="280" t="s">
        <v>240</v>
      </c>
      <c r="AA979" s="280" t="s">
        <v>240</v>
      </c>
      <c r="AB979" s="280" t="s">
        <v>240</v>
      </c>
      <c r="AC979" s="280" t="s">
        <v>2044</v>
      </c>
      <c r="AD979" s="280" t="s">
        <v>240</v>
      </c>
      <c r="AE979" s="280" t="str">
        <f>IFERROR(VLOOKUP(A979,ورقة4!A$1:AZ$2000,51,0),"")</f>
        <v>م</v>
      </c>
      <c r="AF979" s="280" t="s">
        <v>2044</v>
      </c>
      <c r="AG979" s="280" t="s">
        <v>261</v>
      </c>
      <c r="AH979" s="280" t="s">
        <v>240</v>
      </c>
      <c r="AI979" s="280" t="s">
        <v>240</v>
      </c>
      <c r="AJ979" s="279">
        <v>707321</v>
      </c>
      <c r="AP979" s="223"/>
      <c r="AQ979" s="224"/>
      <c r="AR979" s="224"/>
      <c r="AS979" s="224"/>
      <c r="AT979" s="224"/>
      <c r="AU979" s="231"/>
      <c r="AV979" s="224"/>
      <c r="AW979" s="224"/>
      <c r="AX979" s="224"/>
      <c r="AY979" s="224"/>
      <c r="AZ979" s="223"/>
      <c r="BA979" s="224"/>
      <c r="BB979"/>
      <c r="BC979"/>
      <c r="BD979" s="224"/>
      <c r="BE979" s="224"/>
      <c r="BF979" s="227"/>
      <c r="BG979" s="223"/>
      <c r="BH979" s="224"/>
      <c r="BI979" s="224"/>
      <c r="BJ979" s="224"/>
      <c r="BK979" s="224"/>
      <c r="BL979" s="223"/>
      <c r="BM979" s="224"/>
      <c r="BN979" s="223"/>
      <c r="BO979" s="223"/>
      <c r="BP979" s="223"/>
      <c r="BQ979" s="223"/>
      <c r="BR979" s="223"/>
      <c r="BS979" s="224"/>
      <c r="BT979"/>
      <c r="BU979" s="224"/>
      <c r="BV979"/>
      <c r="BW979"/>
      <c r="BX979" s="224"/>
      <c r="BY979" s="224"/>
      <c r="BZ979" s="224"/>
      <c r="CA979" s="224"/>
      <c r="CB979" s="224"/>
      <c r="CC979" s="224"/>
      <c r="CD979" s="224"/>
    </row>
    <row r="980" spans="1:82" ht="30" x14ac:dyDescent="0.25">
      <c r="A980" s="279">
        <v>707322</v>
      </c>
      <c r="B980" s="280" t="s">
        <v>2328</v>
      </c>
      <c r="C980" s="280" t="s">
        <v>83</v>
      </c>
      <c r="D980" s="280" t="s">
        <v>1291</v>
      </c>
      <c r="E980" s="280" t="s">
        <v>184</v>
      </c>
      <c r="F980" s="281">
        <v>31076</v>
      </c>
      <c r="G980" s="280" t="s">
        <v>2442</v>
      </c>
      <c r="H980" s="280" t="s">
        <v>1290</v>
      </c>
      <c r="I980" s="280" t="s">
        <v>262</v>
      </c>
      <c r="J980" s="280" t="s">
        <v>216</v>
      </c>
      <c r="K980" s="279">
        <v>2002</v>
      </c>
      <c r="L980" s="280" t="s">
        <v>221</v>
      </c>
      <c r="M980" s="280" t="s">
        <v>240</v>
      </c>
      <c r="N980" s="280" t="s">
        <v>240</v>
      </c>
      <c r="O980" s="280"/>
      <c r="P980" s="280"/>
      <c r="Q980" s="282">
        <v>0</v>
      </c>
      <c r="R980" s="288"/>
      <c r="S980" s="280" t="s">
        <v>4333</v>
      </c>
      <c r="T980" s="280" t="s">
        <v>4334</v>
      </c>
      <c r="U980" s="280" t="s">
        <v>2997</v>
      </c>
      <c r="V980" s="280" t="s">
        <v>4335</v>
      </c>
      <c r="W980" s="280" t="s">
        <v>240</v>
      </c>
      <c r="X980" s="280" t="s">
        <v>240</v>
      </c>
      <c r="Y980" s="280" t="s">
        <v>240</v>
      </c>
      <c r="Z980" s="280" t="s">
        <v>240</v>
      </c>
      <c r="AA980" s="280" t="s">
        <v>240</v>
      </c>
      <c r="AB980" s="280" t="s">
        <v>240</v>
      </c>
      <c r="AC980" s="280" t="s">
        <v>240</v>
      </c>
      <c r="AD980" s="280" t="s">
        <v>240</v>
      </c>
      <c r="AE980" s="280"/>
      <c r="AF980" s="280" t="s">
        <v>240</v>
      </c>
      <c r="AG980" s="280" t="s">
        <v>262</v>
      </c>
      <c r="AH980" s="280" t="s">
        <v>240</v>
      </c>
      <c r="AI980" s="280" t="s">
        <v>240</v>
      </c>
      <c r="AJ980" s="279">
        <v>707322</v>
      </c>
      <c r="AP980" s="223"/>
      <c r="AQ980" s="224"/>
      <c r="AR980" s="224"/>
      <c r="AS980" s="224"/>
      <c r="AT980" s="224"/>
      <c r="AU980" s="231"/>
      <c r="AV980" s="224"/>
      <c r="AW980" s="224"/>
      <c r="AX980" s="224"/>
      <c r="AY980" s="224"/>
      <c r="AZ980" s="223"/>
      <c r="BA980" s="224"/>
      <c r="BB980" s="230"/>
      <c r="BC980" s="230"/>
      <c r="BD980" s="224"/>
      <c r="BE980" s="224"/>
      <c r="BF980" s="227"/>
      <c r="BG980" s="224"/>
      <c r="BH980" s="224"/>
      <c r="BI980" s="224"/>
      <c r="BJ980" s="224"/>
      <c r="BK980" s="224"/>
      <c r="BL980" s="224"/>
      <c r="BM980" s="224"/>
      <c r="BN980" s="224"/>
      <c r="BO980" s="224"/>
      <c r="BP980" s="224"/>
      <c r="BQ980" s="224"/>
      <c r="BR980" s="224"/>
      <c r="BS980" s="228"/>
      <c r="BT980" s="230"/>
      <c r="BU980" s="224"/>
      <c r="BV980" s="226"/>
      <c r="BW980" s="230"/>
      <c r="BX980" s="224"/>
      <c r="BY980" s="224"/>
      <c r="BZ980" s="219"/>
      <c r="CA980" s="224"/>
      <c r="CB980" s="219"/>
      <c r="CC980" s="219"/>
      <c r="CD980" s="219"/>
    </row>
    <row r="981" spans="1:82" ht="30" x14ac:dyDescent="0.25">
      <c r="A981" s="279">
        <v>707323</v>
      </c>
      <c r="B981" s="280" t="s">
        <v>2329</v>
      </c>
      <c r="C981" s="280" t="s">
        <v>111</v>
      </c>
      <c r="D981" s="280" t="s">
        <v>1767</v>
      </c>
      <c r="E981" s="280" t="s">
        <v>184</v>
      </c>
      <c r="F981" s="281">
        <v>29148</v>
      </c>
      <c r="G981" s="280" t="s">
        <v>1874</v>
      </c>
      <c r="H981" s="280" t="s">
        <v>1290</v>
      </c>
      <c r="I981" s="280" t="s">
        <v>261</v>
      </c>
      <c r="J981" s="280" t="s">
        <v>216</v>
      </c>
      <c r="K981" s="279">
        <v>1999</v>
      </c>
      <c r="L981" s="280" t="s">
        <v>1809</v>
      </c>
      <c r="M981" s="280" t="s">
        <v>240</v>
      </c>
      <c r="N981" s="280" t="s">
        <v>240</v>
      </c>
      <c r="O981" s="280" t="str">
        <f>IFERROR(VLOOKUP(A981,'[1]معالجة التسجيل'!A$2:CW$514,101,0),"")</f>
        <v/>
      </c>
      <c r="P981" s="280"/>
      <c r="Q981" s="282">
        <v>0</v>
      </c>
      <c r="R981" s="288"/>
      <c r="S981" s="280" t="s">
        <v>2725</v>
      </c>
      <c r="T981" s="280" t="s">
        <v>2726</v>
      </c>
      <c r="U981" s="280" t="s">
        <v>2727</v>
      </c>
      <c r="V981" s="280" t="s">
        <v>2557</v>
      </c>
      <c r="W981" s="280" t="s">
        <v>240</v>
      </c>
      <c r="X981" s="280" t="s">
        <v>240</v>
      </c>
      <c r="Y981" s="280" t="s">
        <v>240</v>
      </c>
      <c r="Z981" s="280" t="s">
        <v>240</v>
      </c>
      <c r="AA981" s="280" t="s">
        <v>240</v>
      </c>
      <c r="AB981" s="280" t="s">
        <v>240</v>
      </c>
      <c r="AC981" s="280" t="s">
        <v>2044</v>
      </c>
      <c r="AD981" s="280" t="s">
        <v>240</v>
      </c>
      <c r="AE981" s="280" t="str">
        <f>IFERROR(VLOOKUP(A981,ورقة4!A$1:AZ$2000,51,0),"")</f>
        <v>م</v>
      </c>
      <c r="AF981" s="280" t="s">
        <v>2044</v>
      </c>
      <c r="AG981" s="280" t="s">
        <v>261</v>
      </c>
      <c r="AH981" s="280" t="s">
        <v>240</v>
      </c>
      <c r="AI981" s="280" t="s">
        <v>240</v>
      </c>
      <c r="AJ981" s="279">
        <v>707323</v>
      </c>
      <c r="AP981" s="223"/>
      <c r="AQ981" s="224"/>
      <c r="AR981" s="224"/>
      <c r="AS981" s="224"/>
      <c r="AT981" s="224"/>
      <c r="AU981" s="232"/>
      <c r="AV981" s="224"/>
      <c r="AW981" s="224"/>
      <c r="AX981" s="224"/>
      <c r="AY981" s="224"/>
      <c r="AZ981" s="232"/>
      <c r="BA981" s="224"/>
      <c r="BB981" s="230"/>
      <c r="BC981" s="230"/>
      <c r="BD981" s="224"/>
      <c r="BE981" s="224"/>
      <c r="BF981" s="227"/>
      <c r="BG981" s="224"/>
      <c r="BH981" s="224"/>
      <c r="BI981" s="224"/>
      <c r="BJ981" s="224"/>
      <c r="BK981" s="224"/>
      <c r="BL981" s="224"/>
      <c r="BM981" s="224"/>
      <c r="BN981" s="224"/>
      <c r="BO981" s="224"/>
      <c r="BP981" s="224"/>
      <c r="BQ981" s="224"/>
      <c r="BR981" s="224"/>
      <c r="BS981" s="228"/>
      <c r="BT981" s="230"/>
      <c r="BU981" s="224"/>
      <c r="BV981" s="226"/>
      <c r="BW981" s="230"/>
      <c r="BX981" s="224"/>
      <c r="BY981" s="224"/>
      <c r="BZ981" s="219"/>
      <c r="CA981" s="224"/>
      <c r="CB981" s="219"/>
      <c r="CC981" s="219"/>
      <c r="CD981" s="219"/>
    </row>
    <row r="982" spans="1:82" ht="30" x14ac:dyDescent="0.25">
      <c r="A982" s="279">
        <v>707324</v>
      </c>
      <c r="B982" s="280" t="s">
        <v>2330</v>
      </c>
      <c r="C982" s="280" t="s">
        <v>2331</v>
      </c>
      <c r="D982" s="280" t="s">
        <v>2452</v>
      </c>
      <c r="E982" s="280" t="s">
        <v>184</v>
      </c>
      <c r="F982" s="281">
        <v>33821</v>
      </c>
      <c r="G982" s="280" t="s">
        <v>213</v>
      </c>
      <c r="H982" s="280" t="s">
        <v>1290</v>
      </c>
      <c r="I982" s="280" t="s">
        <v>261</v>
      </c>
      <c r="J982" s="280" t="s">
        <v>214</v>
      </c>
      <c r="K982" s="279">
        <v>2010</v>
      </c>
      <c r="L982" s="280" t="s">
        <v>213</v>
      </c>
      <c r="M982" s="280" t="s">
        <v>240</v>
      </c>
      <c r="N982" s="280" t="s">
        <v>240</v>
      </c>
      <c r="O982" s="280" t="str">
        <f>IFERROR(VLOOKUP(A982,'[1]معالجة التسجيل'!A$2:CW$514,101,0),"")</f>
        <v/>
      </c>
      <c r="P982" s="280"/>
      <c r="Q982" s="282">
        <v>0</v>
      </c>
      <c r="R982" s="282"/>
      <c r="S982" s="280" t="s">
        <v>240</v>
      </c>
      <c r="T982" s="280" t="s">
        <v>240</v>
      </c>
      <c r="U982" s="280" t="s">
        <v>240</v>
      </c>
      <c r="V982" s="280" t="s">
        <v>240</v>
      </c>
      <c r="W982" s="280" t="s">
        <v>240</v>
      </c>
      <c r="X982" s="280" t="s">
        <v>240</v>
      </c>
      <c r="Y982" s="280" t="s">
        <v>240</v>
      </c>
      <c r="Z982" s="280" t="s">
        <v>240</v>
      </c>
      <c r="AA982" s="280" t="s">
        <v>240</v>
      </c>
      <c r="AB982" s="280" t="s">
        <v>240</v>
      </c>
      <c r="AC982" s="280" t="s">
        <v>2044</v>
      </c>
      <c r="AD982" s="280" t="s">
        <v>240</v>
      </c>
      <c r="AE982" s="280" t="str">
        <f>IFERROR(VLOOKUP(A982,ورقة4!A$1:AZ$2000,51,0),"")</f>
        <v>م</v>
      </c>
      <c r="AF982" s="280" t="s">
        <v>2044</v>
      </c>
      <c r="AG982" s="280" t="s">
        <v>261</v>
      </c>
      <c r="AH982" s="280" t="s">
        <v>240</v>
      </c>
      <c r="AI982" s="280" t="s">
        <v>240</v>
      </c>
      <c r="AJ982" s="279">
        <v>707324</v>
      </c>
      <c r="AP982" s="223"/>
      <c r="AQ982" s="224"/>
      <c r="AR982" s="224"/>
      <c r="AS982" s="224"/>
      <c r="AT982" s="224"/>
      <c r="AU982" s="232"/>
      <c r="AV982" s="224"/>
      <c r="AW982" s="224"/>
      <c r="AX982" s="224"/>
      <c r="AY982" s="224"/>
      <c r="AZ982" s="232"/>
      <c r="BA982" s="224"/>
      <c r="BB982" s="230"/>
      <c r="BC982" s="230"/>
      <c r="BD982" s="224"/>
      <c r="BE982" s="224"/>
      <c r="BF982" s="227"/>
      <c r="BG982" s="224"/>
      <c r="BH982" s="224"/>
      <c r="BI982" s="224"/>
      <c r="BJ982" s="224"/>
      <c r="BK982" s="224"/>
      <c r="BL982" s="224"/>
      <c r="BM982" s="224"/>
      <c r="BN982" s="224"/>
      <c r="BO982" s="224"/>
      <c r="BP982" s="224"/>
      <c r="BQ982" s="224"/>
      <c r="BR982" s="224"/>
      <c r="BS982" s="228"/>
      <c r="BT982" s="230"/>
      <c r="BU982" s="224"/>
      <c r="BV982" s="226"/>
      <c r="BW982" s="230"/>
      <c r="BX982" s="230"/>
      <c r="BY982" s="230"/>
      <c r="BZ982"/>
      <c r="CA982" s="224"/>
      <c r="CB982" s="219"/>
      <c r="CC982" s="219"/>
      <c r="CD982" s="219"/>
    </row>
    <row r="983" spans="1:82" ht="30" x14ac:dyDescent="0.25">
      <c r="A983" s="279">
        <v>707325</v>
      </c>
      <c r="B983" s="280" t="s">
        <v>2332</v>
      </c>
      <c r="C983" s="280" t="s">
        <v>63</v>
      </c>
      <c r="D983" s="280" t="s">
        <v>1344</v>
      </c>
      <c r="E983" s="280" t="s">
        <v>184</v>
      </c>
      <c r="F983" s="281">
        <v>35450</v>
      </c>
      <c r="G983" s="280" t="s">
        <v>1556</v>
      </c>
      <c r="H983" s="280" t="s">
        <v>1290</v>
      </c>
      <c r="I983" s="280" t="s">
        <v>261</v>
      </c>
      <c r="J983" s="280" t="s">
        <v>216</v>
      </c>
      <c r="K983" s="279">
        <v>2015</v>
      </c>
      <c r="L983" s="280" t="s">
        <v>215</v>
      </c>
      <c r="M983" s="280" t="s">
        <v>240</v>
      </c>
      <c r="N983" s="280" t="s">
        <v>240</v>
      </c>
      <c r="O983" s="280" t="str">
        <f>IFERROR(VLOOKUP(A983,'[1]معالجة التسجيل'!A$2:CW$514,101,0),"")</f>
        <v/>
      </c>
      <c r="P983" s="280"/>
      <c r="Q983" s="282">
        <v>0</v>
      </c>
      <c r="R983" s="282"/>
      <c r="S983" s="280" t="s">
        <v>3125</v>
      </c>
      <c r="T983" s="280" t="s">
        <v>2588</v>
      </c>
      <c r="U983" s="280" t="s">
        <v>2567</v>
      </c>
      <c r="V983" s="280" t="s">
        <v>2565</v>
      </c>
      <c r="W983" s="280" t="s">
        <v>240</v>
      </c>
      <c r="X983" s="280" t="s">
        <v>240</v>
      </c>
      <c r="Y983" s="280" t="s">
        <v>240</v>
      </c>
      <c r="Z983" s="280" t="s">
        <v>240</v>
      </c>
      <c r="AA983" s="280" t="s">
        <v>240</v>
      </c>
      <c r="AB983" s="280" t="s">
        <v>240</v>
      </c>
      <c r="AC983" s="280" t="s">
        <v>2044</v>
      </c>
      <c r="AD983" s="280" t="s">
        <v>240</v>
      </c>
      <c r="AE983" s="280" t="str">
        <f>IFERROR(VLOOKUP(A983,ورقة4!A$1:AZ$2000,51,0),"")</f>
        <v>م</v>
      </c>
      <c r="AF983" s="280" t="s">
        <v>2044</v>
      </c>
      <c r="AG983" s="280" t="s">
        <v>261</v>
      </c>
      <c r="AH983" s="280" t="s">
        <v>240</v>
      </c>
      <c r="AI983" s="280" t="s">
        <v>240</v>
      </c>
      <c r="AJ983" s="279">
        <v>707325</v>
      </c>
      <c r="AP983" s="223"/>
      <c r="AQ983" s="224"/>
      <c r="AR983" s="224"/>
      <c r="AS983" s="224"/>
      <c r="AT983" s="224"/>
      <c r="AU983" s="232"/>
      <c r="AV983" s="224"/>
      <c r="AW983" s="224"/>
      <c r="AX983" s="224"/>
      <c r="AY983" s="224"/>
      <c r="AZ983" s="232"/>
      <c r="BA983" s="224"/>
      <c r="BB983" s="230"/>
      <c r="BC983" s="230"/>
      <c r="BD983" s="224"/>
      <c r="BE983" s="224"/>
      <c r="BF983" s="227"/>
      <c r="BG983" s="224"/>
      <c r="BH983" s="224"/>
      <c r="BI983" s="224"/>
      <c r="BJ983" s="224"/>
      <c r="BK983" s="224"/>
      <c r="BL983" s="224"/>
      <c r="BM983" s="224"/>
      <c r="BN983" s="224"/>
      <c r="BO983" s="224"/>
      <c r="BP983" s="224"/>
      <c r="BQ983" s="224"/>
      <c r="BR983" s="224"/>
      <c r="BS983" s="228"/>
      <c r="BT983" s="230"/>
      <c r="BU983" s="224"/>
      <c r="BV983" s="226"/>
      <c r="BW983" s="230"/>
      <c r="BX983" s="224"/>
      <c r="BY983" s="224"/>
      <c r="BZ983" s="219"/>
      <c r="CA983" s="224"/>
      <c r="CB983" s="219"/>
      <c r="CC983" s="219"/>
      <c r="CD983" s="219"/>
    </row>
    <row r="984" spans="1:82" ht="15" x14ac:dyDescent="0.25">
      <c r="A984" s="279">
        <v>707326</v>
      </c>
      <c r="B984" s="280" t="s">
        <v>2333</v>
      </c>
      <c r="C984" s="280" t="s">
        <v>68</v>
      </c>
      <c r="D984" s="280" t="s">
        <v>240</v>
      </c>
      <c r="E984" s="280" t="s">
        <v>240</v>
      </c>
      <c r="F984" s="288"/>
      <c r="G984" s="280" t="s">
        <v>240</v>
      </c>
      <c r="H984" s="280" t="s">
        <v>240</v>
      </c>
      <c r="I984" s="280" t="s">
        <v>261</v>
      </c>
      <c r="J984" s="280" t="s">
        <v>240</v>
      </c>
      <c r="K984" s="288"/>
      <c r="L984" s="280" t="s">
        <v>240</v>
      </c>
      <c r="M984" s="280" t="s">
        <v>240</v>
      </c>
      <c r="N984" s="280" t="s">
        <v>240</v>
      </c>
      <c r="O984" s="280" t="str">
        <f>IFERROR(VLOOKUP(A984,'[1]معالجة التسجيل'!A$2:CW$514,101,0),"")</f>
        <v/>
      </c>
      <c r="P984" s="280"/>
      <c r="Q984" s="282">
        <v>0</v>
      </c>
      <c r="R984" s="282"/>
      <c r="S984" s="280" t="s">
        <v>240</v>
      </c>
      <c r="T984" s="280" t="s">
        <v>240</v>
      </c>
      <c r="U984" s="280" t="s">
        <v>240</v>
      </c>
      <c r="V984" s="280" t="s">
        <v>240</v>
      </c>
      <c r="W984" s="280" t="s">
        <v>240</v>
      </c>
      <c r="X984" s="280" t="s">
        <v>240</v>
      </c>
      <c r="Y984" s="280" t="s">
        <v>240</v>
      </c>
      <c r="Z984" s="280" t="s">
        <v>240</v>
      </c>
      <c r="AA984" s="280" t="s">
        <v>240</v>
      </c>
      <c r="AB984" s="280" t="s">
        <v>240</v>
      </c>
      <c r="AC984" s="280" t="s">
        <v>240</v>
      </c>
      <c r="AD984" s="280" t="s">
        <v>240</v>
      </c>
      <c r="AE984" s="280" t="str">
        <f>IFERROR(VLOOKUP(A984,ورقة4!A$1:AZ$2000,51,0),"")</f>
        <v>م</v>
      </c>
      <c r="AF984" s="280" t="s">
        <v>240</v>
      </c>
      <c r="AG984" s="280" t="s">
        <v>261</v>
      </c>
      <c r="AH984" s="280" t="s">
        <v>240</v>
      </c>
      <c r="AI984" s="280" t="s">
        <v>240</v>
      </c>
      <c r="AJ984" s="279">
        <v>707326</v>
      </c>
      <c r="AP984" s="223"/>
      <c r="AQ984" s="224"/>
      <c r="AR984" s="224"/>
      <c r="AS984" s="224"/>
      <c r="AT984" s="224"/>
      <c r="AU984" s="231"/>
      <c r="AV984" s="224"/>
      <c r="AW984" s="224"/>
      <c r="AX984" s="224"/>
      <c r="AY984" s="224"/>
      <c r="AZ984" s="223"/>
      <c r="BA984" s="224"/>
      <c r="BB984" s="230"/>
      <c r="BC984" s="230"/>
      <c r="BD984" s="224"/>
      <c r="BE984" s="224"/>
      <c r="BF984" s="227"/>
      <c r="BG984" s="224"/>
      <c r="BH984" s="224"/>
      <c r="BI984" s="224"/>
      <c r="BJ984" s="224"/>
      <c r="BK984" s="224"/>
      <c r="BL984" s="224"/>
      <c r="BM984" s="224"/>
      <c r="BN984" s="224"/>
      <c r="BO984" s="224"/>
      <c r="BP984" s="224"/>
      <c r="BQ984" s="224"/>
      <c r="BR984" s="224"/>
      <c r="BS984" s="228"/>
      <c r="BT984" s="230"/>
      <c r="BU984" s="224"/>
      <c r="BV984" s="226"/>
      <c r="BW984" s="230"/>
      <c r="BX984" s="224"/>
      <c r="BY984" s="224"/>
      <c r="BZ984" s="219"/>
      <c r="CA984" s="224"/>
      <c r="CB984" s="219"/>
      <c r="CC984" s="219"/>
      <c r="CD984" s="219"/>
    </row>
    <row r="985" spans="1:82" ht="30" x14ac:dyDescent="0.25">
      <c r="A985" s="279">
        <v>707327</v>
      </c>
      <c r="B985" s="280" t="s">
        <v>2334</v>
      </c>
      <c r="C985" s="280" t="s">
        <v>100</v>
      </c>
      <c r="D985" s="280" t="s">
        <v>2464</v>
      </c>
      <c r="E985" s="280" t="s">
        <v>184</v>
      </c>
      <c r="F985" s="281">
        <v>33258</v>
      </c>
      <c r="G985" s="280" t="s">
        <v>1611</v>
      </c>
      <c r="H985" s="280" t="s">
        <v>1290</v>
      </c>
      <c r="I985" s="280" t="s">
        <v>261</v>
      </c>
      <c r="J985" s="280" t="s">
        <v>214</v>
      </c>
      <c r="K985" s="279">
        <v>2008</v>
      </c>
      <c r="L985" s="280" t="s">
        <v>215</v>
      </c>
      <c r="M985" s="280" t="s">
        <v>240</v>
      </c>
      <c r="N985" s="280" t="s">
        <v>240</v>
      </c>
      <c r="O985" s="280"/>
      <c r="P985" s="280"/>
      <c r="Q985" s="282">
        <v>0</v>
      </c>
      <c r="R985" s="279">
        <v>0</v>
      </c>
      <c r="S985" s="280" t="s">
        <v>4336</v>
      </c>
      <c r="T985" s="280" t="s">
        <v>2640</v>
      </c>
      <c r="U985" s="280" t="s">
        <v>4337</v>
      </c>
      <c r="V985" s="280" t="s">
        <v>2884</v>
      </c>
      <c r="W985" s="280" t="s">
        <v>240</v>
      </c>
      <c r="X985" s="280" t="s">
        <v>240</v>
      </c>
      <c r="Y985" s="280" t="s">
        <v>240</v>
      </c>
      <c r="Z985" s="280" t="s">
        <v>240</v>
      </c>
      <c r="AA985" s="280" t="s">
        <v>240</v>
      </c>
      <c r="AB985" s="280" t="s">
        <v>240</v>
      </c>
      <c r="AC985" s="280" t="s">
        <v>240</v>
      </c>
      <c r="AD985" s="280" t="s">
        <v>240</v>
      </c>
      <c r="AE985" s="280"/>
      <c r="AF985" s="280" t="s">
        <v>240</v>
      </c>
      <c r="AG985" s="280" t="s">
        <v>261</v>
      </c>
      <c r="AH985" s="280" t="s">
        <v>240</v>
      </c>
      <c r="AI985" s="280" t="s">
        <v>240</v>
      </c>
      <c r="AJ985" s="279">
        <v>707327</v>
      </c>
      <c r="AP985" s="223"/>
      <c r="AQ985" s="224"/>
      <c r="AR985" s="224"/>
      <c r="AS985" s="224"/>
      <c r="AT985" s="224"/>
      <c r="AU985" s="232"/>
      <c r="AV985" s="224"/>
      <c r="AW985" s="224"/>
      <c r="AX985" s="224"/>
      <c r="AY985" s="224"/>
      <c r="AZ985" s="232"/>
      <c r="BA985" s="224"/>
      <c r="BB985" s="230"/>
      <c r="BC985" s="230"/>
      <c r="BD985" s="224"/>
      <c r="BE985" s="224"/>
      <c r="BF985" s="227"/>
      <c r="BG985" s="230"/>
      <c r="BH985" s="224"/>
      <c r="BI985" s="224"/>
      <c r="BJ985" s="224"/>
      <c r="BK985" s="224"/>
      <c r="BL985" s="224"/>
      <c r="BM985" s="224"/>
      <c r="BN985" s="224"/>
      <c r="BO985" s="224"/>
      <c r="BP985" s="224"/>
      <c r="BQ985" s="224"/>
      <c r="BR985" s="224"/>
      <c r="BS985" s="228"/>
      <c r="BT985" s="230"/>
      <c r="BU985" s="224"/>
      <c r="BV985" s="226"/>
      <c r="BW985" s="230"/>
      <c r="BX985" s="224"/>
      <c r="BY985" s="224"/>
      <c r="BZ985" s="219"/>
      <c r="CA985" s="224"/>
      <c r="CB985" s="219"/>
      <c r="CC985" s="219"/>
      <c r="CD985" s="219"/>
    </row>
    <row r="986" spans="1:82" ht="30" x14ac:dyDescent="0.25">
      <c r="A986" s="279">
        <v>707328</v>
      </c>
      <c r="B986" s="280" t="s">
        <v>2335</v>
      </c>
      <c r="C986" s="280" t="s">
        <v>115</v>
      </c>
      <c r="D986" s="280" t="s">
        <v>2486</v>
      </c>
      <c r="E986" s="280" t="s">
        <v>184</v>
      </c>
      <c r="F986" s="281">
        <v>32362</v>
      </c>
      <c r="G986" s="280" t="s">
        <v>2443</v>
      </c>
      <c r="H986" s="280" t="s">
        <v>1290</v>
      </c>
      <c r="I986" s="280" t="s">
        <v>261</v>
      </c>
      <c r="J986" s="280" t="s">
        <v>216</v>
      </c>
      <c r="K986" s="279">
        <v>2012</v>
      </c>
      <c r="L986" s="280" t="s">
        <v>229</v>
      </c>
      <c r="M986" s="280" t="s">
        <v>240</v>
      </c>
      <c r="N986" s="280" t="s">
        <v>240</v>
      </c>
      <c r="O986" s="280" t="str">
        <f>IFERROR(VLOOKUP(A986,'[1]معالجة التسجيل'!A$2:CW$514,101,0),"")</f>
        <v/>
      </c>
      <c r="P986" s="280"/>
      <c r="Q986" s="282">
        <v>0</v>
      </c>
      <c r="R986" s="282"/>
      <c r="S986" s="280" t="s">
        <v>240</v>
      </c>
      <c r="T986" s="280" t="s">
        <v>240</v>
      </c>
      <c r="U986" s="280" t="s">
        <v>240</v>
      </c>
      <c r="V986" s="280" t="s">
        <v>240</v>
      </c>
      <c r="W986" s="280" t="s">
        <v>240</v>
      </c>
      <c r="X986" s="280" t="s">
        <v>240</v>
      </c>
      <c r="Y986" s="280" t="s">
        <v>240</v>
      </c>
      <c r="Z986" s="280" t="s">
        <v>240</v>
      </c>
      <c r="AA986" s="280" t="s">
        <v>240</v>
      </c>
      <c r="AB986" s="280" t="s">
        <v>240</v>
      </c>
      <c r="AC986" s="280" t="s">
        <v>2044</v>
      </c>
      <c r="AD986" s="280" t="s">
        <v>240</v>
      </c>
      <c r="AE986" s="280" t="str">
        <f>IFERROR(VLOOKUP(A986,ورقة4!A$1:AZ$2000,51,0),"")</f>
        <v>م</v>
      </c>
      <c r="AF986" s="280" t="s">
        <v>2044</v>
      </c>
      <c r="AG986" s="280" t="s">
        <v>261</v>
      </c>
      <c r="AH986" s="280" t="s">
        <v>240</v>
      </c>
      <c r="AI986" s="280" t="s">
        <v>240</v>
      </c>
      <c r="AJ986" s="279">
        <v>707328</v>
      </c>
      <c r="AP986" s="223"/>
      <c r="AQ986" s="224"/>
      <c r="AR986" s="224"/>
      <c r="AS986" s="224"/>
      <c r="AT986" s="224"/>
      <c r="AU986" s="232"/>
      <c r="AV986" s="224"/>
      <c r="AW986" s="224"/>
      <c r="AX986" s="224"/>
      <c r="AY986" s="224"/>
      <c r="AZ986" s="232"/>
      <c r="BA986" s="224"/>
      <c r="BB986" s="230"/>
      <c r="BC986" s="230"/>
      <c r="BD986" s="224"/>
      <c r="BE986" s="224"/>
      <c r="BF986" s="227"/>
      <c r="BG986" s="224"/>
      <c r="BH986" s="224"/>
      <c r="BI986" s="224"/>
      <c r="BJ986" s="224"/>
      <c r="BK986" s="224"/>
      <c r="BL986" s="224"/>
      <c r="BM986" s="224"/>
      <c r="BN986" s="224"/>
      <c r="BO986" s="224"/>
      <c r="BP986" s="224"/>
      <c r="BQ986" s="224"/>
      <c r="BR986" s="224"/>
      <c r="BS986" s="228"/>
      <c r="BT986" s="230"/>
      <c r="BU986" s="224"/>
      <c r="BV986" s="226"/>
      <c r="BW986" s="230"/>
      <c r="BX986" s="224"/>
      <c r="BY986" s="224"/>
      <c r="BZ986" s="219"/>
      <c r="CA986" s="224"/>
      <c r="CB986" s="219"/>
      <c r="CC986" s="219"/>
      <c r="CD986" s="219"/>
    </row>
    <row r="987" spans="1:82" ht="30" x14ac:dyDescent="0.25">
      <c r="A987" s="279">
        <v>707329</v>
      </c>
      <c r="B987" s="280" t="s">
        <v>2336</v>
      </c>
      <c r="C987" s="280" t="s">
        <v>146</v>
      </c>
      <c r="D987" s="280" t="s">
        <v>2454</v>
      </c>
      <c r="E987" s="280" t="s">
        <v>184</v>
      </c>
      <c r="F987" s="281">
        <v>34335</v>
      </c>
      <c r="G987" s="280" t="s">
        <v>231</v>
      </c>
      <c r="H987" s="280" t="s">
        <v>1290</v>
      </c>
      <c r="I987" s="280" t="s">
        <v>261</v>
      </c>
      <c r="J987" s="280" t="s">
        <v>214</v>
      </c>
      <c r="K987" s="279">
        <v>2012</v>
      </c>
      <c r="L987" s="280" t="s">
        <v>231</v>
      </c>
      <c r="M987" s="280" t="s">
        <v>240</v>
      </c>
      <c r="N987" s="280" t="s">
        <v>240</v>
      </c>
      <c r="O987" s="280" t="str">
        <f>IFERROR(VLOOKUP(A987,'[1]معالجة التسجيل'!A$2:CW$514,101,0),"")</f>
        <v/>
      </c>
      <c r="P987" s="280"/>
      <c r="Q987" s="282">
        <v>0</v>
      </c>
      <c r="R987" s="282"/>
      <c r="S987" s="280" t="s">
        <v>240</v>
      </c>
      <c r="T987" s="280" t="s">
        <v>240</v>
      </c>
      <c r="U987" s="280" t="s">
        <v>240</v>
      </c>
      <c r="V987" s="280" t="s">
        <v>240</v>
      </c>
      <c r="W987" s="280" t="s">
        <v>240</v>
      </c>
      <c r="X987" s="280" t="s">
        <v>240</v>
      </c>
      <c r="Y987" s="280" t="s">
        <v>240</v>
      </c>
      <c r="Z987" s="280" t="s">
        <v>240</v>
      </c>
      <c r="AA987" s="280" t="s">
        <v>240</v>
      </c>
      <c r="AB987" s="280" t="s">
        <v>240</v>
      </c>
      <c r="AC987" s="280" t="s">
        <v>2044</v>
      </c>
      <c r="AD987" s="280" t="s">
        <v>240</v>
      </c>
      <c r="AE987" s="280" t="str">
        <f>IFERROR(VLOOKUP(A987,ورقة4!A$1:AZ$2000,51,0),"")</f>
        <v>م</v>
      </c>
      <c r="AF987" s="280" t="s">
        <v>2044</v>
      </c>
      <c r="AG987" s="280" t="s">
        <v>261</v>
      </c>
      <c r="AH987" s="280" t="s">
        <v>240</v>
      </c>
      <c r="AI987" s="280" t="s">
        <v>240</v>
      </c>
      <c r="AJ987" s="279">
        <v>707329</v>
      </c>
      <c r="AP987" s="223"/>
      <c r="AQ987" s="224"/>
      <c r="AR987" s="224"/>
      <c r="AS987" s="224"/>
      <c r="AT987" s="224"/>
      <c r="AU987" s="232"/>
      <c r="AV987" s="224"/>
      <c r="AW987" s="224"/>
      <c r="AX987" s="224"/>
      <c r="AY987" s="224"/>
      <c r="AZ987" s="232"/>
      <c r="BA987" s="224"/>
      <c r="BB987"/>
      <c r="BC987"/>
      <c r="BD987" s="224"/>
      <c r="BE987" s="224"/>
      <c r="BF987" s="227"/>
      <c r="BG987" s="232"/>
      <c r="BH987" s="224"/>
      <c r="BI987" s="224"/>
      <c r="BJ987" s="224"/>
      <c r="BK987" s="224"/>
      <c r="BL987" s="232"/>
      <c r="BM987" s="224"/>
      <c r="BN987" s="232"/>
      <c r="BO987" s="232"/>
      <c r="BP987" s="232"/>
      <c r="BQ987" s="232"/>
      <c r="BR987" s="232"/>
      <c r="BS987" s="224"/>
      <c r="BT987"/>
      <c r="BU987" s="224"/>
      <c r="BV987"/>
      <c r="BW987"/>
      <c r="BX987" s="224"/>
      <c r="BY987" s="224"/>
      <c r="BZ987" s="224"/>
      <c r="CA987" s="224"/>
      <c r="CB987" s="224"/>
      <c r="CC987" s="224"/>
      <c r="CD987" s="224"/>
    </row>
    <row r="988" spans="1:82" ht="30" x14ac:dyDescent="0.25">
      <c r="A988" s="279">
        <v>707330</v>
      </c>
      <c r="B988" s="280" t="s">
        <v>2337</v>
      </c>
      <c r="C988" s="280" t="s">
        <v>132</v>
      </c>
      <c r="D988" s="280" t="s">
        <v>1427</v>
      </c>
      <c r="E988" s="280" t="s">
        <v>184</v>
      </c>
      <c r="F988" s="281">
        <v>35780</v>
      </c>
      <c r="G988" s="280" t="s">
        <v>213</v>
      </c>
      <c r="H988" s="280" t="s">
        <v>1290</v>
      </c>
      <c r="I988" s="280" t="s">
        <v>261</v>
      </c>
      <c r="J988" s="280" t="s">
        <v>214</v>
      </c>
      <c r="K988" s="279">
        <v>2015</v>
      </c>
      <c r="L988" s="280" t="s">
        <v>224</v>
      </c>
      <c r="M988" s="280" t="s">
        <v>240</v>
      </c>
      <c r="N988" s="280" t="s">
        <v>240</v>
      </c>
      <c r="O988" s="280" t="str">
        <f>IFERROR(VLOOKUP(A988,'[1]معالجة التسجيل'!A$2:CW$514,101,0),"")</f>
        <v/>
      </c>
      <c r="P988" s="280"/>
      <c r="Q988" s="282">
        <v>0</v>
      </c>
      <c r="R988" s="288"/>
      <c r="S988" s="280" t="s">
        <v>4338</v>
      </c>
      <c r="T988" s="280" t="s">
        <v>4339</v>
      </c>
      <c r="U988" s="280" t="s">
        <v>4340</v>
      </c>
      <c r="V988" s="280" t="s">
        <v>2531</v>
      </c>
      <c r="W988" s="280" t="s">
        <v>240</v>
      </c>
      <c r="X988" s="280" t="s">
        <v>240</v>
      </c>
      <c r="Y988" s="280" t="s">
        <v>240</v>
      </c>
      <c r="Z988" s="280" t="s">
        <v>240</v>
      </c>
      <c r="AA988" s="280" t="s">
        <v>240</v>
      </c>
      <c r="AB988" s="280" t="s">
        <v>240</v>
      </c>
      <c r="AC988" s="280" t="s">
        <v>2044</v>
      </c>
      <c r="AD988" s="280" t="s">
        <v>240</v>
      </c>
      <c r="AE988" s="280" t="str">
        <f>IFERROR(VLOOKUP(A988,ورقة4!A$1:AZ$2000,51,0),"")</f>
        <v>م</v>
      </c>
      <c r="AF988" s="280" t="s">
        <v>240</v>
      </c>
      <c r="AG988" s="280" t="s">
        <v>261</v>
      </c>
      <c r="AH988" s="280" t="s">
        <v>240</v>
      </c>
      <c r="AI988" s="280" t="s">
        <v>240</v>
      </c>
      <c r="AJ988" s="279">
        <v>707330</v>
      </c>
      <c r="AP988" s="223"/>
      <c r="AQ988" s="224"/>
      <c r="AR988" s="224"/>
      <c r="AS988" s="224"/>
      <c r="AT988" s="224"/>
      <c r="AU988" s="231"/>
      <c r="AV988" s="224"/>
      <c r="AW988" s="224"/>
      <c r="AX988" s="224"/>
      <c r="AY988" s="224"/>
      <c r="AZ988" s="223"/>
      <c r="BA988" s="224"/>
      <c r="BB988" s="230"/>
      <c r="BC988" s="230"/>
      <c r="BD988" s="224"/>
      <c r="BE988" s="224"/>
      <c r="BF988" s="227"/>
      <c r="BG988" s="230"/>
      <c r="BH988" s="224"/>
      <c r="BI988" s="224"/>
      <c r="BJ988" s="224"/>
      <c r="BK988" s="224"/>
      <c r="BL988" s="224"/>
      <c r="BM988" s="224"/>
      <c r="BN988" s="224"/>
      <c r="BO988" s="224"/>
      <c r="BP988" s="224"/>
      <c r="BQ988" s="224"/>
      <c r="BR988" s="224"/>
      <c r="BS988" s="228"/>
      <c r="BT988" s="230"/>
      <c r="BU988" s="224"/>
      <c r="BV988" s="226"/>
      <c r="BW988" s="230"/>
      <c r="BX988" s="224"/>
      <c r="BY988" s="224"/>
      <c r="BZ988" s="219"/>
      <c r="CA988" s="224"/>
      <c r="CB988" s="219"/>
      <c r="CC988" s="219"/>
      <c r="CD988" s="219"/>
    </row>
    <row r="989" spans="1:82" ht="30" x14ac:dyDescent="0.25">
      <c r="A989" s="279">
        <v>707331</v>
      </c>
      <c r="B989" s="280" t="s">
        <v>2338</v>
      </c>
      <c r="C989" s="280" t="s">
        <v>278</v>
      </c>
      <c r="D989" s="280" t="s">
        <v>1362</v>
      </c>
      <c r="E989" s="280" t="s">
        <v>183</v>
      </c>
      <c r="F989" s="281">
        <v>36774</v>
      </c>
      <c r="G989" s="280" t="s">
        <v>225</v>
      </c>
      <c r="H989" s="280" t="s">
        <v>1290</v>
      </c>
      <c r="I989" s="280" t="s">
        <v>261</v>
      </c>
      <c r="J989" s="280" t="s">
        <v>240</v>
      </c>
      <c r="K989" s="282"/>
      <c r="L989" s="280" t="s">
        <v>240</v>
      </c>
      <c r="M989" s="280" t="s">
        <v>240</v>
      </c>
      <c r="N989" s="280" t="s">
        <v>240</v>
      </c>
      <c r="O989" s="280" t="str">
        <f>IFERROR(VLOOKUP(A989,'[1]معالجة التسجيل'!A$2:CW$514,101,0),"")</f>
        <v/>
      </c>
      <c r="P989" s="280"/>
      <c r="Q989" s="282">
        <v>0</v>
      </c>
      <c r="R989" s="282"/>
      <c r="S989" s="280" t="s">
        <v>3376</v>
      </c>
      <c r="T989" s="280" t="s">
        <v>2542</v>
      </c>
      <c r="U989" s="280" t="s">
        <v>2958</v>
      </c>
      <c r="V989" s="280" t="s">
        <v>2732</v>
      </c>
      <c r="W989" s="280" t="s">
        <v>240</v>
      </c>
      <c r="X989" s="280" t="s">
        <v>240</v>
      </c>
      <c r="Y989" s="280" t="s">
        <v>240</v>
      </c>
      <c r="Z989" s="280" t="s">
        <v>240</v>
      </c>
      <c r="AA989" s="280" t="s">
        <v>240</v>
      </c>
      <c r="AB989" s="280" t="s">
        <v>240</v>
      </c>
      <c r="AC989" s="280" t="s">
        <v>240</v>
      </c>
      <c r="AD989" s="280" t="s">
        <v>240</v>
      </c>
      <c r="AE989" s="280" t="str">
        <f>IFERROR(VLOOKUP(A989,ورقة4!A$1:AZ$2000,51,0),"")</f>
        <v>م</v>
      </c>
      <c r="AF989" s="280" t="s">
        <v>2044</v>
      </c>
      <c r="AG989" s="280" t="s">
        <v>261</v>
      </c>
      <c r="AH989" s="280" t="s">
        <v>240</v>
      </c>
      <c r="AI989" s="280" t="s">
        <v>240</v>
      </c>
      <c r="AJ989" s="279">
        <v>707331</v>
      </c>
      <c r="AP989" s="223"/>
      <c r="AQ989" s="224"/>
      <c r="AR989" s="224"/>
      <c r="AS989" s="224"/>
      <c r="AT989" s="224"/>
      <c r="AU989" s="232"/>
      <c r="AV989" s="224"/>
      <c r="AW989" s="224"/>
      <c r="AX989" s="224"/>
      <c r="AY989" s="224"/>
      <c r="AZ989" s="232"/>
      <c r="BA989" s="224"/>
      <c r="BB989" s="230"/>
      <c r="BC989" s="230"/>
      <c r="BD989" s="224"/>
      <c r="BE989" s="224"/>
      <c r="BF989" s="227"/>
      <c r="BG989" s="230"/>
      <c r="BH989" s="224"/>
      <c r="BI989" s="224"/>
      <c r="BJ989" s="224"/>
      <c r="BK989" s="224"/>
      <c r="BL989" s="224"/>
      <c r="BM989" s="224"/>
      <c r="BN989" s="224"/>
      <c r="BO989" s="224"/>
      <c r="BP989" s="224"/>
      <c r="BQ989" s="224"/>
      <c r="BR989" s="224"/>
      <c r="BS989" s="228"/>
      <c r="BT989" s="230"/>
      <c r="BU989" s="224"/>
      <c r="BV989" s="226"/>
      <c r="BW989" s="230"/>
      <c r="BX989" s="224"/>
      <c r="BY989" s="224"/>
      <c r="BZ989" s="219"/>
      <c r="CA989" s="224"/>
      <c r="CB989" s="219"/>
      <c r="CC989" s="219"/>
      <c r="CD989" s="219"/>
    </row>
    <row r="990" spans="1:82" ht="30" x14ac:dyDescent="0.25">
      <c r="A990" s="279">
        <v>707332</v>
      </c>
      <c r="B990" s="280" t="s">
        <v>2339</v>
      </c>
      <c r="C990" s="280" t="s">
        <v>107</v>
      </c>
      <c r="D990" s="280" t="s">
        <v>1482</v>
      </c>
      <c r="E990" s="280" t="s">
        <v>183</v>
      </c>
      <c r="F990" s="281">
        <v>35642</v>
      </c>
      <c r="G990" s="280" t="s">
        <v>222</v>
      </c>
      <c r="H990" s="280" t="s">
        <v>1290</v>
      </c>
      <c r="I990" s="280" t="s">
        <v>261</v>
      </c>
      <c r="J990" s="280" t="s">
        <v>214</v>
      </c>
      <c r="K990" s="279">
        <v>2015</v>
      </c>
      <c r="L990" s="280" t="s">
        <v>225</v>
      </c>
      <c r="M990" s="280" t="s">
        <v>240</v>
      </c>
      <c r="N990" s="280" t="s">
        <v>240</v>
      </c>
      <c r="O990" s="280"/>
      <c r="P990" s="280"/>
      <c r="Q990" s="282">
        <v>0</v>
      </c>
      <c r="R990" s="282"/>
      <c r="S990" s="280" t="s">
        <v>4341</v>
      </c>
      <c r="T990" s="280" t="s">
        <v>3628</v>
      </c>
      <c r="U990" s="280" t="s">
        <v>3693</v>
      </c>
      <c r="V990" s="280" t="s">
        <v>2645</v>
      </c>
      <c r="W990" s="280" t="s">
        <v>240</v>
      </c>
      <c r="X990" s="280" t="s">
        <v>240</v>
      </c>
      <c r="Y990" s="280" t="s">
        <v>240</v>
      </c>
      <c r="Z990" s="280" t="s">
        <v>240</v>
      </c>
      <c r="AA990" s="280" t="s">
        <v>240</v>
      </c>
      <c r="AB990" s="280" t="s">
        <v>240</v>
      </c>
      <c r="AC990" s="280" t="s">
        <v>2044</v>
      </c>
      <c r="AD990" s="280" t="s">
        <v>240</v>
      </c>
      <c r="AE990" s="280"/>
      <c r="AF990" s="280" t="s">
        <v>240</v>
      </c>
      <c r="AG990" s="280" t="s">
        <v>467</v>
      </c>
      <c r="AH990" s="280" t="s">
        <v>240</v>
      </c>
      <c r="AI990" s="280" t="s">
        <v>5197</v>
      </c>
      <c r="AJ990" s="279">
        <v>707332</v>
      </c>
      <c r="AP990" s="223"/>
      <c r="AQ990" s="224"/>
      <c r="AR990" s="224"/>
      <c r="AS990" s="224"/>
      <c r="AT990" s="224"/>
      <c r="AU990" s="231"/>
      <c r="AV990" s="224"/>
      <c r="AW990" s="224"/>
      <c r="AX990" s="224"/>
      <c r="AY990" s="224"/>
      <c r="AZ990" s="223"/>
      <c r="BA990" s="224"/>
      <c r="BB990"/>
      <c r="BC990"/>
      <c r="BD990" s="224"/>
      <c r="BE990" s="224"/>
      <c r="BF990" s="227"/>
      <c r="BG990" s="223"/>
      <c r="BH990" s="224"/>
      <c r="BI990" s="224"/>
      <c r="BJ990" s="224"/>
      <c r="BK990" s="224"/>
      <c r="BL990" s="223"/>
      <c r="BM990" s="224"/>
      <c r="BN990" s="223"/>
      <c r="BO990" s="223"/>
      <c r="BP990" s="223"/>
      <c r="BQ990" s="223"/>
      <c r="BR990" s="223"/>
      <c r="BS990" s="224"/>
      <c r="BT990"/>
      <c r="BU990" s="224"/>
      <c r="BV990"/>
      <c r="BW990"/>
      <c r="BX990" s="224"/>
      <c r="BY990" s="224"/>
      <c r="BZ990" s="224"/>
      <c r="CA990" s="224"/>
      <c r="CB990" s="224"/>
      <c r="CC990" s="224"/>
      <c r="CD990" s="224"/>
    </row>
    <row r="991" spans="1:82" ht="30" x14ac:dyDescent="0.25">
      <c r="A991" s="279">
        <v>707333</v>
      </c>
      <c r="B991" s="280" t="s">
        <v>2340</v>
      </c>
      <c r="C991" s="280" t="s">
        <v>101</v>
      </c>
      <c r="D991" s="280" t="s">
        <v>2471</v>
      </c>
      <c r="E991" s="280" t="s">
        <v>184</v>
      </c>
      <c r="F991" s="281">
        <v>32030</v>
      </c>
      <c r="G991" s="280" t="s">
        <v>1346</v>
      </c>
      <c r="H991" s="280" t="s">
        <v>1290</v>
      </c>
      <c r="I991" s="280" t="s">
        <v>261</v>
      </c>
      <c r="J991" s="280" t="s">
        <v>216</v>
      </c>
      <c r="K991" s="279">
        <v>2008</v>
      </c>
      <c r="L991" s="280" t="s">
        <v>215</v>
      </c>
      <c r="M991" s="280" t="s">
        <v>240</v>
      </c>
      <c r="N991" s="280" t="s">
        <v>240</v>
      </c>
      <c r="O991" s="280" t="str">
        <f>IFERROR(VLOOKUP(A991,'[1]معالجة التسجيل'!A$2:CW$514,101,0),"")</f>
        <v>إيقاف</v>
      </c>
      <c r="P991" s="280"/>
      <c r="Q991" s="282">
        <f>IFERROR(VLOOKUP(A991,'[1]معالجة التسجيل'!A$2:EW$514,150,0),"")</f>
        <v>20000</v>
      </c>
      <c r="R991" s="279">
        <v>0</v>
      </c>
      <c r="S991" s="280" t="s">
        <v>2943</v>
      </c>
      <c r="T991" s="280" t="s">
        <v>2944</v>
      </c>
      <c r="U991" s="280" t="s">
        <v>2945</v>
      </c>
      <c r="V991" s="280" t="s">
        <v>2531</v>
      </c>
      <c r="W991" s="280" t="s">
        <v>240</v>
      </c>
      <c r="X991" s="280" t="s">
        <v>240</v>
      </c>
      <c r="Y991" s="280" t="s">
        <v>240</v>
      </c>
      <c r="Z991" s="280" t="s">
        <v>240</v>
      </c>
      <c r="AA991" s="280" t="s">
        <v>240</v>
      </c>
      <c r="AB991" s="280" t="s">
        <v>240</v>
      </c>
      <c r="AC991" s="280" t="s">
        <v>240</v>
      </c>
      <c r="AD991" s="280" t="s">
        <v>240</v>
      </c>
      <c r="AE991" s="280"/>
      <c r="AF991" s="280" t="s">
        <v>240</v>
      </c>
      <c r="AG991" s="280" t="s">
        <v>261</v>
      </c>
      <c r="AH991" s="280" t="s">
        <v>240</v>
      </c>
      <c r="AI991" s="280" t="s">
        <v>5191</v>
      </c>
      <c r="AJ991" s="279">
        <v>707333</v>
      </c>
      <c r="AP991" s="223"/>
      <c r="AQ991" s="224"/>
      <c r="AR991" s="224"/>
      <c r="AS991" s="224"/>
      <c r="AT991" s="224"/>
      <c r="AU991" s="232"/>
      <c r="AV991" s="224"/>
      <c r="AW991" s="224"/>
      <c r="AX991" s="224"/>
      <c r="AY991" s="224"/>
      <c r="AZ991" s="232"/>
      <c r="BA991" s="224"/>
      <c r="BB991" s="230"/>
      <c r="BC991" s="230"/>
      <c r="BD991" s="224"/>
      <c r="BE991" s="224"/>
      <c r="BF991" s="227"/>
      <c r="BG991" s="224"/>
      <c r="BH991" s="224"/>
      <c r="BI991" s="224"/>
      <c r="BJ991" s="224"/>
      <c r="BK991" s="224"/>
      <c r="BL991" s="224"/>
      <c r="BM991" s="224"/>
      <c r="BN991" s="224"/>
      <c r="BO991" s="224"/>
      <c r="BP991" s="224"/>
      <c r="BQ991" s="224"/>
      <c r="BR991" s="224"/>
      <c r="BS991" s="228"/>
      <c r="BT991" s="230"/>
      <c r="BU991" s="224"/>
      <c r="BV991" s="226"/>
      <c r="BW991" s="230"/>
      <c r="BX991" s="230"/>
      <c r="BY991" s="230"/>
      <c r="BZ991"/>
      <c r="CA991" s="224"/>
      <c r="CB991" s="219"/>
      <c r="CC991" s="219"/>
      <c r="CD991" s="219"/>
    </row>
    <row r="992" spans="1:82" ht="30" x14ac:dyDescent="0.25">
      <c r="A992" s="279">
        <v>707334</v>
      </c>
      <c r="B992" s="280" t="s">
        <v>2341</v>
      </c>
      <c r="C992" s="280" t="s">
        <v>202</v>
      </c>
      <c r="D992" s="280" t="s">
        <v>1422</v>
      </c>
      <c r="E992" s="280" t="s">
        <v>184</v>
      </c>
      <c r="F992" s="281">
        <v>31492</v>
      </c>
      <c r="G992" s="280" t="s">
        <v>213</v>
      </c>
      <c r="H992" s="280" t="s">
        <v>1290</v>
      </c>
      <c r="I992" s="280" t="s">
        <v>262</v>
      </c>
      <c r="J992" s="280" t="s">
        <v>214</v>
      </c>
      <c r="K992" s="279">
        <v>2004</v>
      </c>
      <c r="L992" s="280" t="s">
        <v>213</v>
      </c>
      <c r="M992" s="280" t="s">
        <v>240</v>
      </c>
      <c r="N992" s="280" t="s">
        <v>240</v>
      </c>
      <c r="O992" s="280"/>
      <c r="P992" s="280"/>
      <c r="Q992" s="282">
        <v>0</v>
      </c>
      <c r="R992" s="290">
        <v>0</v>
      </c>
      <c r="S992" s="280" t="s">
        <v>4342</v>
      </c>
      <c r="T992" s="280" t="s">
        <v>4343</v>
      </c>
      <c r="U992" s="280" t="s">
        <v>4344</v>
      </c>
      <c r="V992" s="280" t="s">
        <v>2531</v>
      </c>
      <c r="W992" s="280" t="s">
        <v>240</v>
      </c>
      <c r="X992" s="280" t="s">
        <v>240</v>
      </c>
      <c r="Y992" s="280" t="s">
        <v>240</v>
      </c>
      <c r="Z992" s="280" t="s">
        <v>240</v>
      </c>
      <c r="AA992" s="280" t="s">
        <v>240</v>
      </c>
      <c r="AB992" s="280" t="s">
        <v>240</v>
      </c>
      <c r="AC992" s="280" t="s">
        <v>240</v>
      </c>
      <c r="AD992" s="280" t="s">
        <v>240</v>
      </c>
      <c r="AE992" s="280"/>
      <c r="AF992" s="280" t="s">
        <v>240</v>
      </c>
      <c r="AG992" s="280" t="s">
        <v>262</v>
      </c>
      <c r="AH992" s="280" t="s">
        <v>240</v>
      </c>
      <c r="AI992" s="280" t="s">
        <v>240</v>
      </c>
      <c r="AJ992" s="279">
        <v>707334</v>
      </c>
      <c r="AP992" s="223"/>
      <c r="AQ992" s="224"/>
      <c r="AR992" s="224"/>
      <c r="AS992" s="224"/>
      <c r="AT992" s="224"/>
      <c r="AU992" s="231"/>
      <c r="AV992" s="224"/>
      <c r="AW992" s="224"/>
      <c r="AX992" s="224"/>
      <c r="AY992" s="224"/>
      <c r="AZ992" s="223"/>
      <c r="BA992" s="224"/>
      <c r="BB992"/>
      <c r="BC992"/>
      <c r="BD992" s="224"/>
      <c r="BE992" s="224"/>
      <c r="BF992" s="227"/>
      <c r="BG992" s="223"/>
      <c r="BH992" s="224"/>
      <c r="BI992" s="224"/>
      <c r="BJ992" s="224"/>
      <c r="BK992" s="224"/>
      <c r="BL992" s="223"/>
      <c r="BM992" s="224"/>
      <c r="BN992" s="223"/>
      <c r="BO992" s="223"/>
      <c r="BP992" s="223"/>
      <c r="BQ992" s="223"/>
      <c r="BR992" s="223"/>
      <c r="BS992" s="224"/>
      <c r="BT992"/>
      <c r="BU992" s="224"/>
      <c r="BV992"/>
      <c r="BW992"/>
      <c r="BX992" s="224"/>
      <c r="BY992" s="224"/>
      <c r="BZ992" s="224"/>
      <c r="CA992" s="224"/>
      <c r="CB992" s="224"/>
      <c r="CC992" s="224"/>
      <c r="CD992" s="224"/>
    </row>
    <row r="993" spans="1:82" ht="30" x14ac:dyDescent="0.25">
      <c r="A993" s="279">
        <v>707335</v>
      </c>
      <c r="B993" s="280" t="s">
        <v>2342</v>
      </c>
      <c r="C993" s="280" t="s">
        <v>84</v>
      </c>
      <c r="D993" s="280" t="s">
        <v>1517</v>
      </c>
      <c r="E993" s="280" t="s">
        <v>184</v>
      </c>
      <c r="F993" s="281">
        <v>36206</v>
      </c>
      <c r="G993" s="280" t="s">
        <v>225</v>
      </c>
      <c r="H993" s="280" t="s">
        <v>1290</v>
      </c>
      <c r="I993" s="280" t="s">
        <v>261</v>
      </c>
      <c r="J993" s="280" t="s">
        <v>216</v>
      </c>
      <c r="K993" s="279">
        <v>2017</v>
      </c>
      <c r="L993" s="280" t="s">
        <v>225</v>
      </c>
      <c r="M993" s="280" t="s">
        <v>240</v>
      </c>
      <c r="N993" s="280" t="s">
        <v>240</v>
      </c>
      <c r="O993" s="280" t="str">
        <f>IFERROR(VLOOKUP(A993,'[1]معالجة التسجيل'!A$2:CW$514,101,0),"")</f>
        <v/>
      </c>
      <c r="P993" s="280"/>
      <c r="Q993" s="282">
        <v>0</v>
      </c>
      <c r="R993" s="282"/>
      <c r="S993" s="280" t="s">
        <v>240</v>
      </c>
      <c r="T993" s="280" t="s">
        <v>240</v>
      </c>
      <c r="U993" s="280" t="s">
        <v>240</v>
      </c>
      <c r="V993" s="280" t="s">
        <v>240</v>
      </c>
      <c r="W993" s="280" t="s">
        <v>240</v>
      </c>
      <c r="X993" s="280" t="s">
        <v>240</v>
      </c>
      <c r="Y993" s="280" t="s">
        <v>240</v>
      </c>
      <c r="Z993" s="280" t="s">
        <v>240</v>
      </c>
      <c r="AA993" s="280" t="s">
        <v>240</v>
      </c>
      <c r="AB993" s="280" t="s">
        <v>240</v>
      </c>
      <c r="AC993" s="280" t="s">
        <v>2044</v>
      </c>
      <c r="AD993" s="280" t="s">
        <v>240</v>
      </c>
      <c r="AE993" s="280" t="str">
        <f>IFERROR(VLOOKUP(A993,ورقة4!A$1:AZ$2000,51,0),"")</f>
        <v>م</v>
      </c>
      <c r="AF993" s="280" t="s">
        <v>2044</v>
      </c>
      <c r="AG993" s="280" t="s">
        <v>261</v>
      </c>
      <c r="AH993" s="280" t="s">
        <v>240</v>
      </c>
      <c r="AI993" s="280" t="s">
        <v>240</v>
      </c>
      <c r="AJ993" s="279">
        <v>707335</v>
      </c>
      <c r="AP993" s="223"/>
      <c r="AQ993" s="224"/>
      <c r="AR993" s="224"/>
      <c r="AS993" s="224"/>
      <c r="AT993" s="224"/>
      <c r="AU993" s="232"/>
      <c r="AV993" s="224"/>
      <c r="AW993" s="224"/>
      <c r="AX993" s="224"/>
      <c r="AY993" s="224"/>
      <c r="AZ993" s="232"/>
      <c r="BA993" s="224"/>
      <c r="BB993"/>
      <c r="BC993"/>
      <c r="BD993" s="224"/>
      <c r="BE993" s="224"/>
      <c r="BF993" s="227"/>
      <c r="BG993" s="232"/>
      <c r="BH993" s="224"/>
      <c r="BI993" s="224"/>
      <c r="BJ993" s="224"/>
      <c r="BK993" s="224"/>
      <c r="BL993" s="232"/>
      <c r="BM993" s="224"/>
      <c r="BN993" s="232"/>
      <c r="BO993" s="232"/>
      <c r="BP993" s="232"/>
      <c r="BQ993" s="232"/>
      <c r="BR993" s="232"/>
      <c r="BS993" s="224"/>
      <c r="BT993"/>
      <c r="BU993" s="224"/>
      <c r="BV993"/>
      <c r="BW993"/>
      <c r="BX993" s="224"/>
      <c r="BY993" s="224"/>
      <c r="BZ993" s="224"/>
      <c r="CA993" s="224"/>
      <c r="CB993" s="224"/>
      <c r="CC993" s="224"/>
      <c r="CD993" s="224"/>
    </row>
    <row r="994" spans="1:82" ht="30" x14ac:dyDescent="0.25">
      <c r="A994" s="279">
        <v>707336</v>
      </c>
      <c r="B994" s="280" t="s">
        <v>2343</v>
      </c>
      <c r="C994" s="280" t="s">
        <v>68</v>
      </c>
      <c r="D994" s="280" t="s">
        <v>1344</v>
      </c>
      <c r="E994" s="280" t="s">
        <v>184</v>
      </c>
      <c r="F994" s="281">
        <v>32392</v>
      </c>
      <c r="G994" s="280" t="s">
        <v>221</v>
      </c>
      <c r="H994" s="280" t="s">
        <v>1290</v>
      </c>
      <c r="I994" s="280" t="s">
        <v>261</v>
      </c>
      <c r="J994" s="280" t="s">
        <v>216</v>
      </c>
      <c r="K994" s="279">
        <v>2006</v>
      </c>
      <c r="L994" s="280" t="s">
        <v>231</v>
      </c>
      <c r="M994" s="280" t="s">
        <v>240</v>
      </c>
      <c r="N994" s="280" t="s">
        <v>240</v>
      </c>
      <c r="O994" s="280" t="str">
        <f>IFERROR(VLOOKUP(A994,'[1]معالجة التسجيل'!A$2:CW$514,101,0),"")</f>
        <v/>
      </c>
      <c r="P994" s="280"/>
      <c r="Q994" s="282">
        <v>0</v>
      </c>
      <c r="R994" s="282"/>
      <c r="S994" s="280" t="s">
        <v>2844</v>
      </c>
      <c r="T994" s="280" t="s">
        <v>2845</v>
      </c>
      <c r="U994" s="280" t="s">
        <v>2846</v>
      </c>
      <c r="V994" s="280" t="s">
        <v>2847</v>
      </c>
      <c r="W994" s="280" t="s">
        <v>240</v>
      </c>
      <c r="X994" s="280" t="s">
        <v>240</v>
      </c>
      <c r="Y994" s="280" t="s">
        <v>240</v>
      </c>
      <c r="Z994" s="280" t="s">
        <v>240</v>
      </c>
      <c r="AA994" s="280" t="s">
        <v>240</v>
      </c>
      <c r="AB994" s="280" t="s">
        <v>240</v>
      </c>
      <c r="AC994" s="280" t="s">
        <v>2044</v>
      </c>
      <c r="AD994" s="280" t="s">
        <v>240</v>
      </c>
      <c r="AE994" s="280" t="str">
        <f>IFERROR(VLOOKUP(A994,ورقة4!A$1:AZ$2000,51,0),"")</f>
        <v>م</v>
      </c>
      <c r="AF994" s="280" t="s">
        <v>2044</v>
      </c>
      <c r="AG994" s="280" t="s">
        <v>261</v>
      </c>
      <c r="AH994" s="280" t="s">
        <v>240</v>
      </c>
      <c r="AI994" s="280" t="s">
        <v>240</v>
      </c>
      <c r="AJ994" s="279">
        <v>707336</v>
      </c>
      <c r="AP994" s="223"/>
      <c r="AQ994" s="224"/>
      <c r="AR994" s="224"/>
      <c r="AS994" s="224"/>
      <c r="AT994" s="224"/>
      <c r="AU994" s="232"/>
      <c r="AV994" s="224"/>
      <c r="AW994" s="224"/>
      <c r="AX994" s="224"/>
      <c r="AY994" s="224"/>
      <c r="AZ994" s="232"/>
      <c r="BA994" s="224"/>
      <c r="BB994" s="230"/>
      <c r="BC994" s="230"/>
      <c r="BD994" s="224"/>
      <c r="BE994" s="224"/>
      <c r="BF994" s="227"/>
      <c r="BG994" s="224"/>
      <c r="BH994" s="224"/>
      <c r="BI994" s="224"/>
      <c r="BJ994" s="224"/>
      <c r="BK994" s="224"/>
      <c r="BL994" s="224"/>
      <c r="BM994" s="224"/>
      <c r="BN994" s="224"/>
      <c r="BO994" s="224"/>
      <c r="BP994" s="224"/>
      <c r="BQ994" s="224"/>
      <c r="BR994" s="224"/>
      <c r="BS994" s="228"/>
      <c r="BT994" s="230"/>
      <c r="BU994" s="224"/>
      <c r="BV994" s="226"/>
      <c r="BW994" s="230"/>
      <c r="BX994" s="224"/>
      <c r="BY994" s="224"/>
      <c r="BZ994" s="219"/>
      <c r="CA994" s="224"/>
      <c r="CB994" s="219"/>
      <c r="CC994" s="219"/>
      <c r="CD994" s="219"/>
    </row>
    <row r="995" spans="1:82" ht="30" x14ac:dyDescent="0.25">
      <c r="A995" s="279">
        <v>707337</v>
      </c>
      <c r="B995" s="280" t="s">
        <v>2344</v>
      </c>
      <c r="C995" s="280" t="s">
        <v>65</v>
      </c>
      <c r="D995" s="280" t="s">
        <v>2493</v>
      </c>
      <c r="E995" s="280" t="s">
        <v>184</v>
      </c>
      <c r="F995" s="281">
        <v>36545</v>
      </c>
      <c r="G995" s="280" t="s">
        <v>222</v>
      </c>
      <c r="H995" s="280" t="s">
        <v>1290</v>
      </c>
      <c r="I995" s="280" t="s">
        <v>261</v>
      </c>
      <c r="J995" s="280" t="s">
        <v>214</v>
      </c>
      <c r="K995" s="279">
        <v>2017</v>
      </c>
      <c r="L995" s="280" t="s">
        <v>222</v>
      </c>
      <c r="M995" s="280" t="s">
        <v>240</v>
      </c>
      <c r="N995" s="280" t="s">
        <v>240</v>
      </c>
      <c r="O995" s="280" t="str">
        <f>IFERROR(VLOOKUP(A995,'[1]معالجة التسجيل'!A$2:CW$514,101,0),"")</f>
        <v/>
      </c>
      <c r="P995" s="280"/>
      <c r="Q995" s="282">
        <v>0</v>
      </c>
      <c r="R995" s="282"/>
      <c r="S995" s="280" t="s">
        <v>4345</v>
      </c>
      <c r="T995" s="280" t="s">
        <v>2576</v>
      </c>
      <c r="U995" s="280" t="s">
        <v>4346</v>
      </c>
      <c r="V995" s="280" t="s">
        <v>2645</v>
      </c>
      <c r="W995" s="280" t="s">
        <v>240</v>
      </c>
      <c r="X995" s="280" t="s">
        <v>240</v>
      </c>
      <c r="Y995" s="280" t="s">
        <v>240</v>
      </c>
      <c r="Z995" s="280" t="s">
        <v>240</v>
      </c>
      <c r="AA995" s="280" t="s">
        <v>240</v>
      </c>
      <c r="AB995" s="280" t="s">
        <v>240</v>
      </c>
      <c r="AC995" s="280" t="s">
        <v>240</v>
      </c>
      <c r="AD995" s="280" t="s">
        <v>240</v>
      </c>
      <c r="AE995" s="280" t="str">
        <f>IFERROR(VLOOKUP(A995,ورقة4!A$1:AZ$2000,51,0),"")</f>
        <v>م</v>
      </c>
      <c r="AF995" s="280" t="s">
        <v>240</v>
      </c>
      <c r="AG995" s="280" t="s">
        <v>261</v>
      </c>
      <c r="AH995" s="280" t="s">
        <v>240</v>
      </c>
      <c r="AI995" s="280" t="s">
        <v>240</v>
      </c>
      <c r="AJ995" s="279">
        <v>707337</v>
      </c>
      <c r="AP995" s="223"/>
      <c r="AQ995" s="224"/>
      <c r="AR995" s="224"/>
      <c r="AS995" s="224"/>
      <c r="AT995" s="224"/>
      <c r="AU995" s="232"/>
      <c r="AV995" s="224"/>
      <c r="AW995" s="224"/>
      <c r="AX995" s="224"/>
      <c r="AY995" s="224"/>
      <c r="AZ995" s="232"/>
      <c r="BA995" s="224"/>
      <c r="BB995" s="230"/>
      <c r="BC995" s="230"/>
      <c r="BD995" s="224"/>
      <c r="BE995" s="224"/>
      <c r="BF995" s="227"/>
      <c r="BG995" s="224"/>
      <c r="BH995" s="224"/>
      <c r="BI995" s="224"/>
      <c r="BJ995" s="224"/>
      <c r="BK995" s="224"/>
      <c r="BL995" s="224"/>
      <c r="BM995" s="224"/>
      <c r="BN995" s="224"/>
      <c r="BO995" s="224"/>
      <c r="BP995" s="224"/>
      <c r="BQ995" s="224"/>
      <c r="BR995" s="224"/>
      <c r="BS995" s="228"/>
      <c r="BT995" s="230"/>
      <c r="BU995" s="224"/>
      <c r="BV995" s="226"/>
      <c r="BW995" s="230"/>
      <c r="BX995" s="224"/>
      <c r="BY995" s="224"/>
      <c r="BZ995" s="219"/>
      <c r="CA995" s="224"/>
      <c r="CB995" s="219"/>
      <c r="CC995" s="219"/>
      <c r="CD995" s="219"/>
    </row>
    <row r="996" spans="1:82" ht="30" x14ac:dyDescent="0.25">
      <c r="A996" s="279">
        <v>707338</v>
      </c>
      <c r="B996" s="280" t="s">
        <v>2345</v>
      </c>
      <c r="C996" s="280" t="s">
        <v>2346</v>
      </c>
      <c r="D996" s="280" t="s">
        <v>1413</v>
      </c>
      <c r="E996" s="280" t="s">
        <v>184</v>
      </c>
      <c r="F996" s="281">
        <v>31574</v>
      </c>
      <c r="G996" s="280" t="s">
        <v>213</v>
      </c>
      <c r="H996" s="280" t="s">
        <v>1654</v>
      </c>
      <c r="I996" s="280" t="s">
        <v>261</v>
      </c>
      <c r="J996" s="280" t="s">
        <v>216</v>
      </c>
      <c r="K996" s="279">
        <v>2005</v>
      </c>
      <c r="L996" s="280" t="s">
        <v>213</v>
      </c>
      <c r="M996" s="280" t="s">
        <v>240</v>
      </c>
      <c r="N996" s="280" t="s">
        <v>240</v>
      </c>
      <c r="O996" s="280" t="str">
        <f>IFERROR(VLOOKUP(A996,'[1]معالجة التسجيل'!A$2:CW$514,101,0),"")</f>
        <v/>
      </c>
      <c r="P996" s="280"/>
      <c r="Q996" s="282">
        <v>0</v>
      </c>
      <c r="R996" s="290">
        <v>0</v>
      </c>
      <c r="S996" s="280" t="s">
        <v>4347</v>
      </c>
      <c r="T996" s="280" t="s">
        <v>3110</v>
      </c>
      <c r="U996" s="280" t="s">
        <v>3071</v>
      </c>
      <c r="V996" s="280" t="s">
        <v>2531</v>
      </c>
      <c r="W996" s="280" t="s">
        <v>240</v>
      </c>
      <c r="X996" s="280" t="s">
        <v>240</v>
      </c>
      <c r="Y996" s="280" t="s">
        <v>240</v>
      </c>
      <c r="Z996" s="280" t="s">
        <v>240</v>
      </c>
      <c r="AA996" s="280" t="s">
        <v>240</v>
      </c>
      <c r="AB996" s="280" t="s">
        <v>240</v>
      </c>
      <c r="AC996" s="280" t="s">
        <v>2044</v>
      </c>
      <c r="AD996" s="280" t="s">
        <v>240</v>
      </c>
      <c r="AE996" s="280" t="str">
        <f>IFERROR(VLOOKUP(A996,ورقة4!A$1:AZ$2000,51,0),"")</f>
        <v>م</v>
      </c>
      <c r="AF996" s="280" t="s">
        <v>240</v>
      </c>
      <c r="AG996" s="280" t="s">
        <v>261</v>
      </c>
      <c r="AH996" s="280" t="s">
        <v>240</v>
      </c>
      <c r="AI996" s="280" t="s">
        <v>240</v>
      </c>
      <c r="AJ996" s="279">
        <v>707338</v>
      </c>
      <c r="AP996" s="223"/>
      <c r="AQ996" s="224"/>
      <c r="AR996" s="224"/>
      <c r="AS996" s="224"/>
      <c r="AT996" s="224"/>
      <c r="AU996" s="231"/>
      <c r="AV996" s="224"/>
      <c r="AW996" s="224"/>
      <c r="AX996" s="224"/>
      <c r="AY996" s="224"/>
      <c r="AZ996" s="223"/>
      <c r="BA996" s="224"/>
      <c r="BB996" s="230"/>
      <c r="BC996" s="230"/>
      <c r="BD996" s="224"/>
      <c r="BE996" s="224"/>
      <c r="BF996" s="227"/>
      <c r="BG996" s="224"/>
      <c r="BH996" s="224"/>
      <c r="BI996" s="224"/>
      <c r="BJ996" s="224"/>
      <c r="BK996" s="224"/>
      <c r="BL996" s="224"/>
      <c r="BM996" s="224"/>
      <c r="BN996" s="224"/>
      <c r="BO996" s="224"/>
      <c r="BP996" s="224"/>
      <c r="BQ996" s="224"/>
      <c r="BR996" s="224"/>
      <c r="BS996" s="228"/>
      <c r="BT996" s="230"/>
      <c r="BU996" s="224"/>
      <c r="BV996" s="226"/>
      <c r="BW996" s="230"/>
      <c r="BX996" s="224"/>
      <c r="BY996" s="224"/>
      <c r="BZ996" s="219"/>
      <c r="CA996" s="224"/>
      <c r="CB996" s="219"/>
      <c r="CC996" s="219"/>
      <c r="CD996" s="219"/>
    </row>
    <row r="997" spans="1:82" ht="30" x14ac:dyDescent="0.25">
      <c r="A997" s="279">
        <v>707339</v>
      </c>
      <c r="B997" s="280" t="s">
        <v>2347</v>
      </c>
      <c r="C997" s="280" t="s">
        <v>65</v>
      </c>
      <c r="D997" s="280" t="s">
        <v>1343</v>
      </c>
      <c r="E997" s="280" t="s">
        <v>183</v>
      </c>
      <c r="F997" s="281">
        <v>28934</v>
      </c>
      <c r="G997" s="280" t="s">
        <v>1505</v>
      </c>
      <c r="H997" s="280" t="s">
        <v>1290</v>
      </c>
      <c r="I997" s="280" t="s">
        <v>261</v>
      </c>
      <c r="J997" s="280" t="s">
        <v>216</v>
      </c>
      <c r="K997" s="279">
        <v>1997</v>
      </c>
      <c r="L997" s="280" t="s">
        <v>229</v>
      </c>
      <c r="M997" s="280" t="s">
        <v>240</v>
      </c>
      <c r="N997" s="280" t="s">
        <v>240</v>
      </c>
      <c r="O997" s="280" t="str">
        <f>IFERROR(VLOOKUP(A997,'[1]معالجة التسجيل'!A$2:CW$514,101,0),"")</f>
        <v>إيقاف</v>
      </c>
      <c r="P997" s="280"/>
      <c r="Q997" s="282">
        <f>IFERROR(VLOOKUP(A997,'[1]معالجة التسجيل'!A$2:EW$514,150,0),"")</f>
        <v>32000</v>
      </c>
      <c r="R997" s="282"/>
      <c r="S997" s="280" t="s">
        <v>4348</v>
      </c>
      <c r="T997" s="280" t="s">
        <v>2751</v>
      </c>
      <c r="U997" s="280" t="s">
        <v>3435</v>
      </c>
      <c r="V997" s="280" t="s">
        <v>2557</v>
      </c>
      <c r="W997" s="280" t="s">
        <v>240</v>
      </c>
      <c r="X997" s="280" t="s">
        <v>240</v>
      </c>
      <c r="Y997" s="280" t="s">
        <v>240</v>
      </c>
      <c r="Z997" s="280" t="s">
        <v>240</v>
      </c>
      <c r="AA997" s="280" t="s">
        <v>240</v>
      </c>
      <c r="AB997" s="280" t="s">
        <v>240</v>
      </c>
      <c r="AC997" s="280" t="s">
        <v>240</v>
      </c>
      <c r="AD997" s="280" t="s">
        <v>240</v>
      </c>
      <c r="AE997" s="280"/>
      <c r="AF997" s="280" t="s">
        <v>240</v>
      </c>
      <c r="AG997" s="280" t="s">
        <v>261</v>
      </c>
      <c r="AH997" s="280" t="s">
        <v>240</v>
      </c>
      <c r="AI997" s="280" t="s">
        <v>5191</v>
      </c>
      <c r="AJ997" s="279">
        <v>707339</v>
      </c>
      <c r="AP997" s="223"/>
      <c r="AQ997" s="224"/>
      <c r="AR997" s="224"/>
      <c r="AS997" s="224"/>
      <c r="AT997" s="224"/>
      <c r="AU997" s="227"/>
      <c r="AV997" s="224"/>
      <c r="AW997" s="224"/>
      <c r="AX997" s="224"/>
      <c r="AY997" s="224"/>
      <c r="AZ997" s="227"/>
      <c r="BA997" s="224"/>
      <c r="BB997" s="230"/>
      <c r="BC997" s="230"/>
      <c r="BD997" s="224"/>
      <c r="BE997" s="224"/>
      <c r="BF997" s="227"/>
      <c r="BG997" s="230"/>
      <c r="BH997" s="224"/>
      <c r="BI997" s="224"/>
      <c r="BJ997" s="224"/>
      <c r="BK997" s="224"/>
      <c r="BL997" s="230"/>
      <c r="BM997" s="224"/>
      <c r="BN997" s="230"/>
      <c r="BO997" s="230"/>
      <c r="BP997" s="230"/>
      <c r="BQ997" s="230"/>
      <c r="BR997" s="230"/>
      <c r="BS997" s="228"/>
      <c r="BT997" s="230"/>
      <c r="BU997" s="224"/>
      <c r="BV997" s="226"/>
      <c r="BW997" s="230"/>
      <c r="BX997" s="224"/>
      <c r="BY997" s="224"/>
      <c r="BZ997" s="219"/>
      <c r="CA997" s="224"/>
      <c r="CB997" s="219"/>
      <c r="CC997" s="219"/>
      <c r="CD997" s="219"/>
    </row>
    <row r="998" spans="1:82" ht="30" x14ac:dyDescent="0.25">
      <c r="A998" s="279">
        <v>707340</v>
      </c>
      <c r="B998" s="280" t="s">
        <v>2348</v>
      </c>
      <c r="C998" s="280" t="s">
        <v>63</v>
      </c>
      <c r="D998" s="280" t="s">
        <v>2504</v>
      </c>
      <c r="E998" s="280" t="s">
        <v>184</v>
      </c>
      <c r="F998" s="281">
        <v>26742</v>
      </c>
      <c r="G998" s="280" t="s">
        <v>213</v>
      </c>
      <c r="H998" s="280" t="s">
        <v>1318</v>
      </c>
      <c r="I998" s="280" t="s">
        <v>261</v>
      </c>
      <c r="J998" s="280" t="s">
        <v>216</v>
      </c>
      <c r="K998" s="279">
        <v>1994</v>
      </c>
      <c r="L998" s="280" t="s">
        <v>213</v>
      </c>
      <c r="M998" s="280" t="s">
        <v>240</v>
      </c>
      <c r="N998" s="280" t="s">
        <v>240</v>
      </c>
      <c r="O998" s="280" t="str">
        <f>IFERROR(VLOOKUP(A998,'[1]معالجة التسجيل'!A$2:CW$514,101,0),"")</f>
        <v/>
      </c>
      <c r="P998" s="280"/>
      <c r="Q998" s="282">
        <v>0</v>
      </c>
      <c r="R998" s="282"/>
      <c r="S998" s="280" t="s">
        <v>240</v>
      </c>
      <c r="T998" s="280" t="s">
        <v>240</v>
      </c>
      <c r="U998" s="280" t="s">
        <v>240</v>
      </c>
      <c r="V998" s="280" t="s">
        <v>240</v>
      </c>
      <c r="W998" s="280" t="s">
        <v>240</v>
      </c>
      <c r="X998" s="280" t="s">
        <v>240</v>
      </c>
      <c r="Y998" s="280" t="s">
        <v>240</v>
      </c>
      <c r="Z998" s="280" t="s">
        <v>240</v>
      </c>
      <c r="AA998" s="280" t="s">
        <v>240</v>
      </c>
      <c r="AB998" s="280" t="s">
        <v>240</v>
      </c>
      <c r="AC998" s="280" t="s">
        <v>2044</v>
      </c>
      <c r="AD998" s="280" t="s">
        <v>240</v>
      </c>
      <c r="AE998" s="280" t="str">
        <f>IFERROR(VLOOKUP(A998,ورقة4!A$1:AZ$2000,51,0),"")</f>
        <v>م</v>
      </c>
      <c r="AF998" s="280" t="s">
        <v>2044</v>
      </c>
      <c r="AG998" s="280" t="s">
        <v>261</v>
      </c>
      <c r="AH998" s="280" t="s">
        <v>240</v>
      </c>
      <c r="AI998" s="280" t="s">
        <v>240</v>
      </c>
      <c r="AJ998" s="279">
        <v>707340</v>
      </c>
      <c r="AP998" s="223"/>
      <c r="AQ998" s="224"/>
      <c r="AR998" s="224"/>
      <c r="AS998" s="224"/>
      <c r="AT998" s="224"/>
      <c r="AU998" s="231"/>
      <c r="AV998" s="224"/>
      <c r="AW998" s="224"/>
      <c r="AX998" s="224"/>
      <c r="AY998" s="224"/>
      <c r="AZ998" s="223"/>
      <c r="BA998" s="224"/>
      <c r="BB998"/>
      <c r="BC998"/>
      <c r="BD998" s="224"/>
      <c r="BE998" s="224"/>
      <c r="BF998" s="227"/>
      <c r="BG998" s="223"/>
      <c r="BH998" s="224"/>
      <c r="BI998" s="224"/>
      <c r="BJ998" s="224"/>
      <c r="BK998" s="224"/>
      <c r="BL998" s="223"/>
      <c r="BM998" s="224"/>
      <c r="BN998" s="223"/>
      <c r="BO998" s="223"/>
      <c r="BP998" s="223"/>
      <c r="BQ998" s="223"/>
      <c r="BR998" s="223"/>
      <c r="BS998" s="224"/>
      <c r="BT998"/>
      <c r="BU998" s="224"/>
      <c r="BV998"/>
      <c r="BW998"/>
      <c r="BX998" s="224"/>
      <c r="BY998" s="224"/>
      <c r="BZ998" s="224"/>
      <c r="CA998" s="224"/>
      <c r="CB998" s="224"/>
      <c r="CC998" s="224"/>
      <c r="CD998" s="224"/>
    </row>
    <row r="999" spans="1:82" ht="30" x14ac:dyDescent="0.25">
      <c r="A999" s="279">
        <v>707341</v>
      </c>
      <c r="B999" s="280" t="s">
        <v>2349</v>
      </c>
      <c r="C999" s="280" t="s">
        <v>89</v>
      </c>
      <c r="D999" s="280" t="s">
        <v>2483</v>
      </c>
      <c r="E999" s="280" t="s">
        <v>184</v>
      </c>
      <c r="F999" s="281">
        <v>30794</v>
      </c>
      <c r="G999" s="280" t="s">
        <v>227</v>
      </c>
      <c r="H999" s="280" t="s">
        <v>1290</v>
      </c>
      <c r="I999" s="280" t="s">
        <v>261</v>
      </c>
      <c r="J999" s="280" t="s">
        <v>216</v>
      </c>
      <c r="K999" s="279">
        <v>2013</v>
      </c>
      <c r="L999" s="280" t="s">
        <v>227</v>
      </c>
      <c r="M999" s="280" t="s">
        <v>240</v>
      </c>
      <c r="N999" s="280" t="s">
        <v>240</v>
      </c>
      <c r="O999" s="280"/>
      <c r="P999" s="280"/>
      <c r="Q999" s="282">
        <v>0</v>
      </c>
      <c r="R999" s="279">
        <v>0</v>
      </c>
      <c r="S999" s="280" t="s">
        <v>4349</v>
      </c>
      <c r="T999" s="280" t="s">
        <v>4350</v>
      </c>
      <c r="U999" s="280" t="s">
        <v>4351</v>
      </c>
      <c r="V999" s="280" t="s">
        <v>2701</v>
      </c>
      <c r="W999" s="280" t="s">
        <v>240</v>
      </c>
      <c r="X999" s="280" t="s">
        <v>240</v>
      </c>
      <c r="Y999" s="280" t="s">
        <v>240</v>
      </c>
      <c r="Z999" s="280" t="s">
        <v>240</v>
      </c>
      <c r="AA999" s="280" t="s">
        <v>240</v>
      </c>
      <c r="AB999" s="280" t="s">
        <v>240</v>
      </c>
      <c r="AC999" s="280" t="s">
        <v>240</v>
      </c>
      <c r="AD999" s="280" t="s">
        <v>240</v>
      </c>
      <c r="AE999" s="280"/>
      <c r="AF999" s="280" t="s">
        <v>240</v>
      </c>
      <c r="AG999" s="280" t="s">
        <v>261</v>
      </c>
      <c r="AH999" s="280" t="s">
        <v>240</v>
      </c>
      <c r="AI999" s="280" t="s">
        <v>240</v>
      </c>
      <c r="AJ999" s="279">
        <v>707341</v>
      </c>
      <c r="AP999" s="223"/>
      <c r="AQ999" s="224"/>
      <c r="AR999" s="224"/>
      <c r="AS999" s="224"/>
      <c r="AT999" s="224"/>
      <c r="AU999" s="227"/>
      <c r="AV999" s="224"/>
      <c r="AW999" s="224"/>
      <c r="AX999" s="224"/>
      <c r="AY999" s="224"/>
      <c r="AZ999" s="227"/>
      <c r="BA999" s="224"/>
      <c r="BB999" s="230"/>
      <c r="BC999" s="230"/>
      <c r="BD999" s="224"/>
      <c r="BE999" s="224"/>
      <c r="BF999" s="227"/>
      <c r="BG999" s="230"/>
      <c r="BH999" s="224"/>
      <c r="BI999" s="224"/>
      <c r="BJ999" s="224"/>
      <c r="BK999" s="224"/>
      <c r="BL999" s="230"/>
      <c r="BM999" s="224"/>
      <c r="BN999" s="230"/>
      <c r="BO999" s="230"/>
      <c r="BP999" s="230"/>
      <c r="BQ999" s="230"/>
      <c r="BR999" s="230"/>
      <c r="BS999" s="228"/>
      <c r="BT999" s="230"/>
      <c r="BU999" s="224"/>
      <c r="BV999" s="226"/>
      <c r="BW999" s="230"/>
      <c r="BX999" s="224"/>
      <c r="BY999" s="224"/>
      <c r="BZ999" s="219"/>
      <c r="CA999" s="224"/>
      <c r="CB999" s="219"/>
      <c r="CC999" s="219"/>
      <c r="CD999" s="219"/>
    </row>
    <row r="1000" spans="1:82" ht="30" x14ac:dyDescent="0.25">
      <c r="A1000" s="279">
        <v>707342</v>
      </c>
      <c r="B1000" s="280" t="s">
        <v>2350</v>
      </c>
      <c r="C1000" s="280" t="s">
        <v>89</v>
      </c>
      <c r="D1000" s="280" t="s">
        <v>1316</v>
      </c>
      <c r="E1000" s="280" t="s">
        <v>184</v>
      </c>
      <c r="F1000" s="289">
        <v>31617</v>
      </c>
      <c r="G1000" s="280" t="s">
        <v>213</v>
      </c>
      <c r="H1000" s="280" t="s">
        <v>1290</v>
      </c>
      <c r="I1000" s="280" t="s">
        <v>261</v>
      </c>
      <c r="J1000" s="280" t="s">
        <v>240</v>
      </c>
      <c r="K1000" s="282"/>
      <c r="L1000" s="280" t="s">
        <v>240</v>
      </c>
      <c r="M1000" s="280" t="s">
        <v>240</v>
      </c>
      <c r="N1000" s="280" t="s">
        <v>240</v>
      </c>
      <c r="O1000" s="280" t="str">
        <f>IFERROR(VLOOKUP(A1000,'[1]معالجة التسجيل'!A$2:CW$514,101,0),"")</f>
        <v/>
      </c>
      <c r="P1000" s="280"/>
      <c r="Q1000" s="282">
        <v>0</v>
      </c>
      <c r="R1000" s="282"/>
      <c r="S1000" s="280" t="s">
        <v>240</v>
      </c>
      <c r="T1000" s="280" t="s">
        <v>240</v>
      </c>
      <c r="U1000" s="280" t="s">
        <v>240</v>
      </c>
      <c r="V1000" s="280" t="s">
        <v>240</v>
      </c>
      <c r="W1000" s="280" t="s">
        <v>240</v>
      </c>
      <c r="X1000" s="280" t="s">
        <v>240</v>
      </c>
      <c r="Y1000" s="280" t="s">
        <v>240</v>
      </c>
      <c r="Z1000" s="280" t="s">
        <v>240</v>
      </c>
      <c r="AA1000" s="280" t="s">
        <v>240</v>
      </c>
      <c r="AB1000" s="280" t="s">
        <v>240</v>
      </c>
      <c r="AC1000" s="280" t="s">
        <v>2044</v>
      </c>
      <c r="AD1000" s="280" t="s">
        <v>240</v>
      </c>
      <c r="AE1000" s="280" t="str">
        <f>IFERROR(VLOOKUP(A1000,ورقة4!A$1:AZ$2000,51,0),"")</f>
        <v>م</v>
      </c>
      <c r="AF1000" s="280" t="s">
        <v>2044</v>
      </c>
      <c r="AG1000" s="280" t="s">
        <v>261</v>
      </c>
      <c r="AH1000" s="280" t="s">
        <v>240</v>
      </c>
      <c r="AI1000" s="280" t="s">
        <v>240</v>
      </c>
      <c r="AJ1000" s="279">
        <v>707342</v>
      </c>
      <c r="AP1000" s="223"/>
      <c r="AQ1000" s="224"/>
      <c r="AR1000" s="224"/>
      <c r="AS1000" s="224"/>
      <c r="AT1000" s="224"/>
      <c r="AU1000" s="231"/>
      <c r="AV1000" s="224"/>
      <c r="AW1000" s="224"/>
      <c r="AX1000" s="224"/>
      <c r="AY1000" s="224"/>
      <c r="AZ1000" s="223"/>
      <c r="BA1000" s="224"/>
      <c r="BB1000" s="230"/>
      <c r="BC1000" s="230"/>
      <c r="BD1000" s="224"/>
      <c r="BE1000" s="224"/>
      <c r="BF1000" s="227"/>
      <c r="BG1000" s="224"/>
      <c r="BH1000" s="224"/>
      <c r="BI1000" s="224"/>
      <c r="BJ1000" s="224"/>
      <c r="BK1000" s="224"/>
      <c r="BL1000" s="224"/>
      <c r="BM1000" s="224"/>
      <c r="BN1000" s="224"/>
      <c r="BO1000" s="224"/>
      <c r="BP1000" s="224"/>
      <c r="BQ1000" s="224"/>
      <c r="BR1000" s="224"/>
      <c r="BS1000" s="228"/>
      <c r="BT1000" s="230"/>
      <c r="BU1000" s="224"/>
      <c r="BV1000" s="226"/>
      <c r="BW1000" s="230"/>
      <c r="BX1000" s="224"/>
      <c r="BY1000" s="224"/>
      <c r="BZ1000" s="219"/>
      <c r="CA1000" s="224"/>
      <c r="CB1000" s="219"/>
      <c r="CC1000" s="219"/>
      <c r="CD1000" s="219"/>
    </row>
    <row r="1001" spans="1:82" ht="30" x14ac:dyDescent="0.25">
      <c r="A1001" s="279">
        <v>707343</v>
      </c>
      <c r="B1001" s="280" t="s">
        <v>2351</v>
      </c>
      <c r="C1001" s="280" t="s">
        <v>80</v>
      </c>
      <c r="D1001" s="280" t="s">
        <v>1410</v>
      </c>
      <c r="E1001" s="280" t="s">
        <v>183</v>
      </c>
      <c r="F1001" s="289">
        <v>28218</v>
      </c>
      <c r="G1001" s="280" t="s">
        <v>2444</v>
      </c>
      <c r="H1001" s="280" t="s">
        <v>1290</v>
      </c>
      <c r="I1001" s="280" t="s">
        <v>261</v>
      </c>
      <c r="J1001" s="280" t="s">
        <v>216</v>
      </c>
      <c r="K1001" s="290">
        <v>1995</v>
      </c>
      <c r="L1001" s="280" t="s">
        <v>224</v>
      </c>
      <c r="M1001" s="280" t="s">
        <v>240</v>
      </c>
      <c r="N1001" s="280" t="s">
        <v>240</v>
      </c>
      <c r="O1001" s="280" t="str">
        <f>IFERROR(VLOOKUP(A1001,'[1]معالجة التسجيل'!A$2:CW$514,101,0),"")</f>
        <v/>
      </c>
      <c r="P1001" s="280"/>
      <c r="Q1001" s="282">
        <v>0</v>
      </c>
      <c r="R1001" s="282"/>
      <c r="S1001" s="280" t="s">
        <v>4352</v>
      </c>
      <c r="T1001" s="280" t="s">
        <v>2751</v>
      </c>
      <c r="U1001" s="280" t="s">
        <v>4353</v>
      </c>
      <c r="V1001" s="280" t="s">
        <v>4354</v>
      </c>
      <c r="W1001" s="280" t="s">
        <v>240</v>
      </c>
      <c r="X1001" s="280" t="s">
        <v>240</v>
      </c>
      <c r="Y1001" s="280" t="s">
        <v>240</v>
      </c>
      <c r="Z1001" s="280" t="s">
        <v>240</v>
      </c>
      <c r="AA1001" s="280" t="s">
        <v>240</v>
      </c>
      <c r="AB1001" s="280" t="s">
        <v>240</v>
      </c>
      <c r="AC1001" s="280" t="s">
        <v>240</v>
      </c>
      <c r="AD1001" s="280" t="s">
        <v>240</v>
      </c>
      <c r="AE1001" s="280" t="str">
        <f>IFERROR(VLOOKUP(A1001,ورقة4!A$1:AZ$2000,51,0),"")</f>
        <v>م</v>
      </c>
      <c r="AF1001" s="280" t="s">
        <v>240</v>
      </c>
      <c r="AG1001" s="280" t="s">
        <v>261</v>
      </c>
      <c r="AH1001" s="280" t="s">
        <v>240</v>
      </c>
      <c r="AI1001" s="280" t="s">
        <v>5191</v>
      </c>
      <c r="AJ1001" s="279">
        <v>707343</v>
      </c>
      <c r="AP1001" s="223"/>
      <c r="AQ1001" s="224"/>
      <c r="AR1001" s="224"/>
      <c r="AS1001" s="224"/>
      <c r="AT1001" s="224"/>
      <c r="AU1001" s="232"/>
      <c r="AV1001" s="224"/>
      <c r="AW1001" s="224"/>
      <c r="AX1001" s="224"/>
      <c r="AY1001" s="224"/>
      <c r="AZ1001" s="232"/>
      <c r="BA1001" s="224"/>
      <c r="BB1001" s="230"/>
      <c r="BC1001" s="230"/>
      <c r="BD1001" s="224"/>
      <c r="BE1001" s="224"/>
      <c r="BF1001" s="227"/>
      <c r="BG1001" s="224"/>
      <c r="BH1001" s="224"/>
      <c r="BI1001" s="224"/>
      <c r="BJ1001" s="224"/>
      <c r="BK1001" s="224"/>
      <c r="BL1001" s="224"/>
      <c r="BM1001" s="224"/>
      <c r="BN1001" s="224"/>
      <c r="BO1001" s="224"/>
      <c r="BP1001" s="224"/>
      <c r="BQ1001" s="224"/>
      <c r="BR1001" s="224"/>
      <c r="BS1001" s="228"/>
      <c r="BT1001" s="230"/>
      <c r="BU1001" s="224"/>
      <c r="BV1001" s="226"/>
      <c r="BW1001" s="230"/>
      <c r="BX1001" s="224"/>
      <c r="BY1001" s="224"/>
      <c r="BZ1001" s="219"/>
      <c r="CA1001" s="224"/>
      <c r="CB1001" s="219"/>
      <c r="CC1001" s="219"/>
      <c r="CD1001" s="219"/>
    </row>
    <row r="1002" spans="1:82" ht="30" x14ac:dyDescent="0.25">
      <c r="A1002" s="279">
        <v>707344</v>
      </c>
      <c r="B1002" s="280" t="s">
        <v>2352</v>
      </c>
      <c r="C1002" s="280" t="s">
        <v>66</v>
      </c>
      <c r="D1002" s="280" t="s">
        <v>1521</v>
      </c>
      <c r="E1002" s="280" t="s">
        <v>183</v>
      </c>
      <c r="F1002" s="281">
        <v>35240</v>
      </c>
      <c r="G1002" s="280" t="s">
        <v>2445</v>
      </c>
      <c r="H1002" s="280" t="s">
        <v>1290</v>
      </c>
      <c r="I1002" s="280" t="s">
        <v>262</v>
      </c>
      <c r="J1002" s="280" t="s">
        <v>214</v>
      </c>
      <c r="K1002" s="279">
        <v>2014</v>
      </c>
      <c r="L1002" s="280" t="s">
        <v>225</v>
      </c>
      <c r="M1002" s="280" t="s">
        <v>240</v>
      </c>
      <c r="N1002" s="280" t="s">
        <v>240</v>
      </c>
      <c r="O1002" s="280" t="str">
        <f>IFERROR(VLOOKUP(A1002,'[1]معالجة التسجيل'!A$2:CW$514,101,0),"")</f>
        <v>إيقاف</v>
      </c>
      <c r="P1002" s="280"/>
      <c r="Q1002" s="282">
        <f>IFERROR(VLOOKUP(A1002,'[1]معالجة التسجيل'!A$2:EW$514,150,0),"")</f>
        <v>20000</v>
      </c>
      <c r="R1002" s="279">
        <v>0</v>
      </c>
      <c r="S1002" s="280" t="s">
        <v>4355</v>
      </c>
      <c r="T1002" s="280" t="s">
        <v>2563</v>
      </c>
      <c r="U1002" s="280" t="s">
        <v>4356</v>
      </c>
      <c r="V1002" s="280" t="s">
        <v>2903</v>
      </c>
      <c r="W1002" s="280" t="s">
        <v>240</v>
      </c>
      <c r="X1002" s="280" t="s">
        <v>240</v>
      </c>
      <c r="Y1002" s="280" t="s">
        <v>240</v>
      </c>
      <c r="Z1002" s="280" t="s">
        <v>240</v>
      </c>
      <c r="AA1002" s="280" t="s">
        <v>240</v>
      </c>
      <c r="AB1002" s="280" t="s">
        <v>240</v>
      </c>
      <c r="AC1002" s="280" t="s">
        <v>240</v>
      </c>
      <c r="AD1002" s="280" t="s">
        <v>240</v>
      </c>
      <c r="AE1002" s="280"/>
      <c r="AF1002" s="280" t="s">
        <v>240</v>
      </c>
      <c r="AG1002" s="280" t="s">
        <v>262</v>
      </c>
      <c r="AH1002" s="280" t="s">
        <v>240</v>
      </c>
      <c r="AI1002" s="280" t="s">
        <v>5191</v>
      </c>
      <c r="AJ1002" s="279">
        <v>707344</v>
      </c>
      <c r="AP1002" s="223"/>
      <c r="AQ1002" s="224"/>
      <c r="AR1002" s="224"/>
      <c r="AS1002" s="224"/>
      <c r="AT1002" s="224"/>
      <c r="AU1002" s="232"/>
      <c r="AV1002" s="224"/>
      <c r="AW1002" s="224"/>
      <c r="AX1002" s="224"/>
      <c r="AY1002" s="224"/>
      <c r="AZ1002" s="232"/>
      <c r="BA1002" s="224"/>
      <c r="BB1002" s="230"/>
      <c r="BC1002" s="230"/>
      <c r="BD1002" s="224"/>
      <c r="BE1002" s="224"/>
      <c r="BF1002" s="227"/>
      <c r="BG1002" s="224"/>
      <c r="BH1002" s="224"/>
      <c r="BI1002" s="224"/>
      <c r="BJ1002" s="224"/>
      <c r="BK1002" s="224"/>
      <c r="BL1002" s="224"/>
      <c r="BM1002" s="224"/>
      <c r="BN1002" s="224"/>
      <c r="BO1002" s="224"/>
      <c r="BP1002" s="224"/>
      <c r="BQ1002" s="224"/>
      <c r="BR1002" s="224"/>
      <c r="BS1002" s="228"/>
      <c r="BT1002" s="230"/>
      <c r="BU1002" s="224"/>
      <c r="BV1002" s="226"/>
      <c r="BW1002" s="230"/>
      <c r="BX1002" s="224"/>
      <c r="BY1002" s="224"/>
      <c r="BZ1002" s="219"/>
      <c r="CA1002" s="224"/>
      <c r="CB1002" s="219"/>
      <c r="CC1002" s="219"/>
      <c r="CD1002" s="219"/>
    </row>
    <row r="1003" spans="1:82" ht="30" x14ac:dyDescent="0.25">
      <c r="A1003" s="279">
        <v>707345</v>
      </c>
      <c r="B1003" s="280" t="s">
        <v>2353</v>
      </c>
      <c r="C1003" s="280" t="s">
        <v>65</v>
      </c>
      <c r="D1003" s="280" t="s">
        <v>1291</v>
      </c>
      <c r="E1003" s="280" t="s">
        <v>183</v>
      </c>
      <c r="F1003" s="281">
        <v>32756</v>
      </c>
      <c r="G1003" s="280" t="s">
        <v>1294</v>
      </c>
      <c r="H1003" s="280" t="s">
        <v>1290</v>
      </c>
      <c r="I1003" s="280" t="s">
        <v>261</v>
      </c>
      <c r="J1003" s="280" t="s">
        <v>216</v>
      </c>
      <c r="K1003" s="290">
        <v>2007</v>
      </c>
      <c r="L1003" s="280" t="s">
        <v>215</v>
      </c>
      <c r="M1003" s="280" t="s">
        <v>240</v>
      </c>
      <c r="N1003" s="280" t="s">
        <v>240</v>
      </c>
      <c r="O1003" s="280" t="str">
        <f>IFERROR(VLOOKUP(A1003,'[1]معالجة التسجيل'!A$2:CW$514,101,0),"")</f>
        <v/>
      </c>
      <c r="P1003" s="280"/>
      <c r="Q1003" s="282">
        <v>0</v>
      </c>
      <c r="R1003" s="282"/>
      <c r="S1003" s="280" t="s">
        <v>240</v>
      </c>
      <c r="T1003" s="280" t="s">
        <v>240</v>
      </c>
      <c r="U1003" s="280" t="s">
        <v>240</v>
      </c>
      <c r="V1003" s="280" t="s">
        <v>240</v>
      </c>
      <c r="W1003" s="280" t="s">
        <v>240</v>
      </c>
      <c r="X1003" s="280" t="s">
        <v>240</v>
      </c>
      <c r="Y1003" s="280" t="s">
        <v>240</v>
      </c>
      <c r="Z1003" s="280" t="s">
        <v>240</v>
      </c>
      <c r="AA1003" s="280" t="s">
        <v>240</v>
      </c>
      <c r="AB1003" s="280" t="s">
        <v>240</v>
      </c>
      <c r="AC1003" s="280" t="s">
        <v>2044</v>
      </c>
      <c r="AD1003" s="280" t="s">
        <v>240</v>
      </c>
      <c r="AE1003" s="280" t="str">
        <f>IFERROR(VLOOKUP(A1003,ورقة4!A$1:AZ$2000,51,0),"")</f>
        <v>م</v>
      </c>
      <c r="AF1003" s="280" t="s">
        <v>2044</v>
      </c>
      <c r="AG1003" s="280" t="s">
        <v>261</v>
      </c>
      <c r="AH1003" s="280" t="s">
        <v>240</v>
      </c>
      <c r="AI1003" s="280" t="s">
        <v>240</v>
      </c>
      <c r="AJ1003" s="279">
        <v>707345</v>
      </c>
      <c r="AP1003" s="223"/>
      <c r="AQ1003" s="224"/>
      <c r="AR1003" s="224"/>
      <c r="AS1003" s="224"/>
      <c r="AT1003" s="224"/>
      <c r="AU1003" s="232"/>
      <c r="AV1003" s="224"/>
      <c r="AW1003" s="224"/>
      <c r="AX1003" s="224"/>
      <c r="AY1003" s="224"/>
      <c r="AZ1003" s="232"/>
      <c r="BA1003" s="224"/>
      <c r="BB1003" s="230"/>
      <c r="BC1003" s="230"/>
      <c r="BD1003" s="224"/>
      <c r="BE1003" s="224"/>
      <c r="BF1003" s="227"/>
      <c r="BG1003" s="224"/>
      <c r="BH1003" s="224"/>
      <c r="BI1003" s="224"/>
      <c r="BJ1003" s="224"/>
      <c r="BK1003" s="224"/>
      <c r="BL1003" s="224"/>
      <c r="BM1003" s="224"/>
      <c r="BN1003" s="224"/>
      <c r="BO1003" s="224"/>
      <c r="BP1003" s="224"/>
      <c r="BQ1003" s="224"/>
      <c r="BR1003" s="224"/>
      <c r="BS1003" s="228"/>
      <c r="BT1003" s="230"/>
      <c r="BU1003" s="224"/>
      <c r="BV1003" s="226"/>
      <c r="BW1003" s="230"/>
      <c r="BX1003" s="224"/>
      <c r="BY1003" s="224"/>
      <c r="BZ1003" s="219"/>
      <c r="CA1003" s="224"/>
      <c r="CB1003" s="219"/>
      <c r="CC1003" s="219"/>
      <c r="CD1003" s="219"/>
    </row>
    <row r="1004" spans="1:82" ht="30" x14ac:dyDescent="0.25">
      <c r="A1004" s="279">
        <v>707347</v>
      </c>
      <c r="B1004" s="280" t="s">
        <v>2354</v>
      </c>
      <c r="C1004" s="280" t="s">
        <v>625</v>
      </c>
      <c r="D1004" s="280" t="s">
        <v>173</v>
      </c>
      <c r="E1004" s="280" t="s">
        <v>184</v>
      </c>
      <c r="F1004" s="281">
        <v>31787</v>
      </c>
      <c r="G1004" s="280" t="s">
        <v>2446</v>
      </c>
      <c r="H1004" s="280" t="s">
        <v>1290</v>
      </c>
      <c r="I1004" s="280" t="s">
        <v>261</v>
      </c>
      <c r="J1004" s="280" t="s">
        <v>216</v>
      </c>
      <c r="K1004" s="290">
        <v>2005</v>
      </c>
      <c r="L1004" s="280" t="s">
        <v>224</v>
      </c>
      <c r="M1004" s="280" t="s">
        <v>240</v>
      </c>
      <c r="N1004" s="280" t="s">
        <v>240</v>
      </c>
      <c r="O1004" s="280" t="str">
        <f>IFERROR(VLOOKUP(A1004,'[1]معالجة التسجيل'!A$2:CW$514,101,0),"")</f>
        <v/>
      </c>
      <c r="P1004" s="280"/>
      <c r="Q1004" s="282">
        <v>0</v>
      </c>
      <c r="R1004" s="288"/>
      <c r="S1004" s="280" t="s">
        <v>240</v>
      </c>
      <c r="T1004" s="280" t="s">
        <v>240</v>
      </c>
      <c r="U1004" s="280" t="s">
        <v>240</v>
      </c>
      <c r="V1004" s="280" t="s">
        <v>240</v>
      </c>
      <c r="W1004" s="280" t="s">
        <v>240</v>
      </c>
      <c r="X1004" s="280" t="s">
        <v>240</v>
      </c>
      <c r="Y1004" s="280" t="s">
        <v>240</v>
      </c>
      <c r="Z1004" s="280" t="s">
        <v>240</v>
      </c>
      <c r="AA1004" s="280" t="s">
        <v>240</v>
      </c>
      <c r="AB1004" s="280" t="s">
        <v>240</v>
      </c>
      <c r="AC1004" s="280" t="s">
        <v>2044</v>
      </c>
      <c r="AD1004" s="280" t="s">
        <v>240</v>
      </c>
      <c r="AE1004" s="280" t="str">
        <f>IFERROR(VLOOKUP(A1004,ورقة4!A$1:AZ$2000,51,0),"")</f>
        <v>م</v>
      </c>
      <c r="AF1004" s="280" t="s">
        <v>2044</v>
      </c>
      <c r="AG1004" s="280" t="s">
        <v>261</v>
      </c>
      <c r="AH1004" s="280" t="s">
        <v>240</v>
      </c>
      <c r="AI1004" s="280" t="s">
        <v>240</v>
      </c>
      <c r="AJ1004" s="279">
        <v>707347</v>
      </c>
      <c r="AP1004" s="223"/>
      <c r="AQ1004" s="224"/>
      <c r="AR1004" s="224"/>
      <c r="AS1004" s="224"/>
      <c r="AT1004" s="224"/>
      <c r="AU1004" s="232"/>
      <c r="AV1004" s="224"/>
      <c r="AW1004" s="224"/>
      <c r="AX1004" s="224"/>
      <c r="AY1004" s="224"/>
      <c r="AZ1004" s="232"/>
      <c r="BA1004" s="224"/>
      <c r="BB1004" s="230"/>
      <c r="BC1004" s="230"/>
      <c r="BD1004" s="224"/>
      <c r="BE1004" s="224"/>
      <c r="BF1004" s="227"/>
      <c r="BG1004" s="230"/>
      <c r="BH1004" s="224"/>
      <c r="BI1004" s="224"/>
      <c r="BJ1004" s="224"/>
      <c r="BK1004" s="224"/>
      <c r="BL1004" s="224"/>
      <c r="BM1004" s="224"/>
      <c r="BN1004" s="224"/>
      <c r="BO1004" s="224"/>
      <c r="BP1004" s="224"/>
      <c r="BQ1004" s="224"/>
      <c r="BR1004" s="224"/>
      <c r="BS1004" s="228"/>
      <c r="BT1004" s="230"/>
      <c r="BU1004" s="224"/>
      <c r="BV1004" s="226"/>
      <c r="BW1004" s="230"/>
      <c r="BX1004" s="224"/>
      <c r="BY1004" s="224"/>
      <c r="BZ1004" s="219"/>
      <c r="CA1004" s="224"/>
      <c r="CB1004" s="219"/>
      <c r="CC1004" s="219"/>
      <c r="CD1004" s="219"/>
    </row>
    <row r="1005" spans="1:82" ht="30" x14ac:dyDescent="0.25">
      <c r="A1005" s="279">
        <v>707348</v>
      </c>
      <c r="B1005" s="280" t="s">
        <v>2355</v>
      </c>
      <c r="C1005" s="280" t="s">
        <v>66</v>
      </c>
      <c r="D1005" s="280" t="s">
        <v>1763</v>
      </c>
      <c r="E1005" s="280" t="s">
        <v>2378</v>
      </c>
      <c r="F1005" s="281">
        <v>32902</v>
      </c>
      <c r="G1005" s="280" t="s">
        <v>213</v>
      </c>
      <c r="H1005" s="280" t="s">
        <v>1290</v>
      </c>
      <c r="I1005" s="280" t="s">
        <v>261</v>
      </c>
      <c r="J1005" s="280" t="s">
        <v>216</v>
      </c>
      <c r="K1005" s="279">
        <v>2007</v>
      </c>
      <c r="L1005" s="280" t="s">
        <v>213</v>
      </c>
      <c r="M1005" s="280" t="s">
        <v>240</v>
      </c>
      <c r="N1005" s="280" t="s">
        <v>240</v>
      </c>
      <c r="O1005" s="280" t="str">
        <f>IFERROR(VLOOKUP(A1005,'[1]معالجة التسجيل'!A$2:CW$514,101,0),"")</f>
        <v/>
      </c>
      <c r="P1005" s="280"/>
      <c r="Q1005" s="282">
        <v>0</v>
      </c>
      <c r="R1005" s="282"/>
      <c r="S1005" s="280" t="s">
        <v>2861</v>
      </c>
      <c r="T1005" s="280" t="s">
        <v>2666</v>
      </c>
      <c r="U1005" s="280" t="s">
        <v>2862</v>
      </c>
      <c r="V1005" s="280" t="s">
        <v>2570</v>
      </c>
      <c r="W1005" s="280" t="s">
        <v>240</v>
      </c>
      <c r="X1005" s="280" t="s">
        <v>240</v>
      </c>
      <c r="Y1005" s="280" t="s">
        <v>240</v>
      </c>
      <c r="Z1005" s="280" t="s">
        <v>240</v>
      </c>
      <c r="AA1005" s="280" t="s">
        <v>240</v>
      </c>
      <c r="AB1005" s="280" t="s">
        <v>240</v>
      </c>
      <c r="AC1005" s="280" t="s">
        <v>2044</v>
      </c>
      <c r="AD1005" s="280" t="s">
        <v>240</v>
      </c>
      <c r="AE1005" s="280" t="str">
        <f>IFERROR(VLOOKUP(A1005,ورقة4!A$1:AZ$2000,51,0),"")</f>
        <v>م</v>
      </c>
      <c r="AF1005" s="280" t="s">
        <v>2044</v>
      </c>
      <c r="AG1005" s="280" t="s">
        <v>261</v>
      </c>
      <c r="AH1005" s="280" t="s">
        <v>240</v>
      </c>
      <c r="AI1005" s="280" t="s">
        <v>240</v>
      </c>
      <c r="AJ1005" s="279">
        <v>707348</v>
      </c>
      <c r="AP1005" s="223"/>
      <c r="AQ1005" s="224"/>
      <c r="AR1005" s="224"/>
      <c r="AS1005" s="224"/>
      <c r="AT1005" s="224"/>
      <c r="AU1005" s="231"/>
      <c r="AV1005" s="224"/>
      <c r="AW1005" s="224"/>
      <c r="AX1005" s="224"/>
      <c r="AY1005" s="224"/>
      <c r="AZ1005" s="223"/>
      <c r="BA1005" s="224"/>
      <c r="BB1005" s="230"/>
      <c r="BC1005" s="230"/>
      <c r="BD1005" s="224"/>
      <c r="BE1005" s="224"/>
      <c r="BF1005" s="227"/>
      <c r="BG1005" s="224"/>
      <c r="BH1005" s="224"/>
      <c r="BI1005" s="224"/>
      <c r="BJ1005" s="224"/>
      <c r="BK1005" s="224"/>
      <c r="BL1005" s="224"/>
      <c r="BM1005" s="224"/>
      <c r="BN1005" s="224"/>
      <c r="BO1005" s="224"/>
      <c r="BP1005" s="224"/>
      <c r="BQ1005" s="224"/>
      <c r="BR1005" s="224"/>
      <c r="BS1005" s="228"/>
      <c r="BT1005" s="230"/>
      <c r="BU1005" s="224"/>
      <c r="BV1005" s="226"/>
      <c r="BW1005" s="230"/>
      <c r="BX1005" s="224"/>
      <c r="BY1005" s="224"/>
      <c r="BZ1005" s="219"/>
      <c r="CA1005" s="224"/>
      <c r="CB1005" s="219"/>
      <c r="CC1005" s="219"/>
      <c r="CD1005" s="219"/>
    </row>
    <row r="1006" spans="1:82" ht="30" x14ac:dyDescent="0.25">
      <c r="A1006" s="279">
        <v>707349</v>
      </c>
      <c r="B1006" s="280" t="s">
        <v>2356</v>
      </c>
      <c r="C1006" s="280" t="s">
        <v>166</v>
      </c>
      <c r="D1006" s="280" t="s">
        <v>1451</v>
      </c>
      <c r="E1006" s="280" t="s">
        <v>184</v>
      </c>
      <c r="F1006" s="281">
        <v>35235</v>
      </c>
      <c r="G1006" s="280" t="s">
        <v>213</v>
      </c>
      <c r="H1006" s="280" t="s">
        <v>1290</v>
      </c>
      <c r="I1006" s="280" t="s">
        <v>261</v>
      </c>
      <c r="J1006" s="280" t="s">
        <v>216</v>
      </c>
      <c r="K1006" s="290">
        <v>2014</v>
      </c>
      <c r="L1006" s="280" t="s">
        <v>213</v>
      </c>
      <c r="M1006" s="280" t="s">
        <v>240</v>
      </c>
      <c r="N1006" s="280" t="s">
        <v>240</v>
      </c>
      <c r="O1006" s="280"/>
      <c r="P1006" s="280"/>
      <c r="Q1006" s="282">
        <v>0</v>
      </c>
      <c r="R1006" s="288"/>
      <c r="S1006" s="280" t="s">
        <v>4357</v>
      </c>
      <c r="T1006" s="280" t="s">
        <v>4358</v>
      </c>
      <c r="U1006" s="280" t="s">
        <v>4359</v>
      </c>
      <c r="V1006" s="280" t="s">
        <v>2672</v>
      </c>
      <c r="W1006" s="280" t="s">
        <v>240</v>
      </c>
      <c r="X1006" s="280" t="s">
        <v>240</v>
      </c>
      <c r="Y1006" s="280" t="s">
        <v>240</v>
      </c>
      <c r="Z1006" s="280" t="s">
        <v>240</v>
      </c>
      <c r="AA1006" s="280" t="s">
        <v>240</v>
      </c>
      <c r="AB1006" s="280" t="s">
        <v>240</v>
      </c>
      <c r="AC1006" s="280" t="s">
        <v>240</v>
      </c>
      <c r="AD1006" s="280" t="s">
        <v>240</v>
      </c>
      <c r="AE1006" s="280"/>
      <c r="AF1006" s="280" t="s">
        <v>240</v>
      </c>
      <c r="AG1006" s="280" t="s">
        <v>467</v>
      </c>
      <c r="AH1006" s="280" t="s">
        <v>240</v>
      </c>
      <c r="AI1006" s="280" t="s">
        <v>5197</v>
      </c>
      <c r="AJ1006" s="279">
        <v>707349</v>
      </c>
      <c r="AP1006" s="223"/>
      <c r="AQ1006" s="224"/>
      <c r="AR1006" s="224"/>
      <c r="AS1006" s="224"/>
      <c r="AT1006" s="224"/>
      <c r="AU1006" s="231"/>
      <c r="AV1006" s="224"/>
      <c r="AW1006" s="224"/>
      <c r="AX1006" s="224"/>
      <c r="AY1006" s="224"/>
      <c r="AZ1006" s="223"/>
      <c r="BA1006" s="224"/>
      <c r="BB1006" s="230"/>
      <c r="BC1006" s="230"/>
      <c r="BD1006" s="224"/>
      <c r="BE1006" s="224"/>
      <c r="BF1006" s="227"/>
      <c r="BG1006" s="224"/>
      <c r="BH1006" s="224"/>
      <c r="BI1006" s="224"/>
      <c r="BJ1006" s="224"/>
      <c r="BK1006" s="224"/>
      <c r="BL1006" s="224"/>
      <c r="BM1006" s="224"/>
      <c r="BN1006" s="224"/>
      <c r="BO1006" s="224"/>
      <c r="BP1006" s="224"/>
      <c r="BQ1006" s="224"/>
      <c r="BR1006" s="224"/>
      <c r="BS1006" s="228"/>
      <c r="BT1006" s="230"/>
      <c r="BU1006" s="224"/>
      <c r="BV1006" s="226"/>
      <c r="BW1006" s="230"/>
      <c r="BX1006" s="224"/>
      <c r="BY1006" s="224"/>
      <c r="BZ1006" s="219"/>
      <c r="CA1006" s="224"/>
      <c r="CB1006" s="219"/>
      <c r="CC1006" s="219"/>
      <c r="CD1006" s="219"/>
    </row>
    <row r="1007" spans="1:82" ht="30" x14ac:dyDescent="0.25">
      <c r="A1007" s="279">
        <v>707350</v>
      </c>
      <c r="B1007" s="280" t="s">
        <v>2357</v>
      </c>
      <c r="C1007" s="280" t="s">
        <v>2358</v>
      </c>
      <c r="D1007" s="280" t="s">
        <v>2457</v>
      </c>
      <c r="E1007" s="280" t="s">
        <v>183</v>
      </c>
      <c r="F1007" s="281">
        <v>32509</v>
      </c>
      <c r="G1007" s="280" t="s">
        <v>1509</v>
      </c>
      <c r="H1007" s="280" t="s">
        <v>1290</v>
      </c>
      <c r="I1007" s="280" t="s">
        <v>261</v>
      </c>
      <c r="J1007" s="280" t="s">
        <v>214</v>
      </c>
      <c r="K1007" s="290">
        <v>2007</v>
      </c>
      <c r="L1007" s="280" t="s">
        <v>231</v>
      </c>
      <c r="M1007" s="280" t="s">
        <v>240</v>
      </c>
      <c r="N1007" s="280" t="s">
        <v>240</v>
      </c>
      <c r="O1007" s="280" t="str">
        <f>IFERROR(VLOOKUP(A1007,'[1]معالجة التسجيل'!A$2:CW$514,101,0),"")</f>
        <v/>
      </c>
      <c r="P1007" s="280"/>
      <c r="Q1007" s="282">
        <v>0</v>
      </c>
      <c r="R1007" s="288"/>
      <c r="S1007" s="280" t="s">
        <v>240</v>
      </c>
      <c r="T1007" s="280" t="s">
        <v>240</v>
      </c>
      <c r="U1007" s="280" t="s">
        <v>240</v>
      </c>
      <c r="V1007" s="280" t="s">
        <v>240</v>
      </c>
      <c r="W1007" s="280" t="s">
        <v>240</v>
      </c>
      <c r="X1007" s="280" t="s">
        <v>240</v>
      </c>
      <c r="Y1007" s="280" t="s">
        <v>240</v>
      </c>
      <c r="Z1007" s="280" t="s">
        <v>240</v>
      </c>
      <c r="AA1007" s="280" t="s">
        <v>240</v>
      </c>
      <c r="AB1007" s="280" t="s">
        <v>240</v>
      </c>
      <c r="AC1007" s="280" t="s">
        <v>2044</v>
      </c>
      <c r="AD1007" s="280" t="s">
        <v>240</v>
      </c>
      <c r="AE1007" s="280" t="str">
        <f>IFERROR(VLOOKUP(A1007,ورقة4!A$1:AZ$2000,51,0),"")</f>
        <v>م</v>
      </c>
      <c r="AF1007" s="280" t="s">
        <v>2044</v>
      </c>
      <c r="AG1007" s="280" t="s">
        <v>261</v>
      </c>
      <c r="AH1007" s="280" t="s">
        <v>240</v>
      </c>
      <c r="AI1007" s="280" t="s">
        <v>240</v>
      </c>
      <c r="AJ1007" s="279">
        <v>707350</v>
      </c>
      <c r="AP1007" s="223"/>
      <c r="AQ1007" s="224"/>
      <c r="AR1007" s="224"/>
      <c r="AS1007" s="224"/>
      <c r="AT1007" s="224"/>
      <c r="AU1007" s="231"/>
      <c r="AV1007" s="224"/>
      <c r="AW1007" s="224"/>
      <c r="AX1007" s="224"/>
      <c r="AY1007" s="224"/>
      <c r="AZ1007" s="223"/>
      <c r="BA1007" s="224"/>
      <c r="BB1007"/>
      <c r="BC1007"/>
      <c r="BD1007" s="224"/>
      <c r="BE1007" s="224"/>
      <c r="BF1007" s="227"/>
      <c r="BG1007" s="223"/>
      <c r="BH1007" s="224"/>
      <c r="BI1007" s="224"/>
      <c r="BJ1007" s="224"/>
      <c r="BK1007" s="224"/>
      <c r="BL1007" s="223"/>
      <c r="BM1007" s="224"/>
      <c r="BN1007" s="223"/>
      <c r="BO1007" s="223"/>
      <c r="BP1007" s="223"/>
      <c r="BQ1007" s="223"/>
      <c r="BR1007" s="223"/>
      <c r="BS1007" s="224"/>
      <c r="BT1007"/>
      <c r="BU1007" s="224"/>
      <c r="BV1007"/>
      <c r="BW1007"/>
      <c r="BX1007" s="224"/>
      <c r="BY1007" s="224"/>
      <c r="BZ1007" s="224"/>
      <c r="CA1007" s="224"/>
      <c r="CB1007" s="224"/>
      <c r="CC1007" s="224"/>
      <c r="CD1007" s="224"/>
    </row>
    <row r="1008" spans="1:82" ht="30" x14ac:dyDescent="0.25">
      <c r="A1008" s="279">
        <v>707351</v>
      </c>
      <c r="B1008" s="280" t="s">
        <v>2359</v>
      </c>
      <c r="C1008" s="280" t="s">
        <v>140</v>
      </c>
      <c r="D1008" s="280" t="s">
        <v>1532</v>
      </c>
      <c r="E1008" s="280" t="s">
        <v>184</v>
      </c>
      <c r="F1008" s="281">
        <v>28235</v>
      </c>
      <c r="G1008" s="280" t="s">
        <v>1543</v>
      </c>
      <c r="H1008" s="280" t="s">
        <v>1290</v>
      </c>
      <c r="I1008" s="280" t="s">
        <v>261</v>
      </c>
      <c r="J1008" s="280" t="s">
        <v>216</v>
      </c>
      <c r="K1008" s="279">
        <v>1997</v>
      </c>
      <c r="L1008" s="280" t="s">
        <v>227</v>
      </c>
      <c r="M1008" s="280" t="s">
        <v>240</v>
      </c>
      <c r="N1008" s="280" t="s">
        <v>240</v>
      </c>
      <c r="O1008" s="280"/>
      <c r="P1008" s="280"/>
      <c r="Q1008" s="282">
        <v>0</v>
      </c>
      <c r="R1008" s="288"/>
      <c r="S1008" s="280" t="s">
        <v>4360</v>
      </c>
      <c r="T1008" s="280" t="s">
        <v>4361</v>
      </c>
      <c r="U1008" s="280" t="s">
        <v>4362</v>
      </c>
      <c r="V1008" s="280" t="s">
        <v>4363</v>
      </c>
      <c r="W1008" s="280" t="s">
        <v>240</v>
      </c>
      <c r="X1008" s="280" t="s">
        <v>240</v>
      </c>
      <c r="Y1008" s="280" t="s">
        <v>240</v>
      </c>
      <c r="Z1008" s="280" t="s">
        <v>240</v>
      </c>
      <c r="AA1008" s="280" t="s">
        <v>240</v>
      </c>
      <c r="AB1008" s="280" t="s">
        <v>240</v>
      </c>
      <c r="AC1008" s="280" t="s">
        <v>240</v>
      </c>
      <c r="AD1008" s="280" t="s">
        <v>240</v>
      </c>
      <c r="AE1008" s="280"/>
      <c r="AF1008" s="280" t="s">
        <v>240</v>
      </c>
      <c r="AG1008" s="280" t="s">
        <v>467</v>
      </c>
      <c r="AH1008" s="280" t="s">
        <v>240</v>
      </c>
      <c r="AI1008" s="280" t="s">
        <v>5197</v>
      </c>
      <c r="AJ1008" s="279">
        <v>707351</v>
      </c>
      <c r="AP1008" s="223"/>
      <c r="AQ1008" s="224"/>
      <c r="AR1008" s="224"/>
      <c r="AS1008" s="224"/>
      <c r="AT1008" s="224"/>
      <c r="AU1008" s="231"/>
      <c r="AV1008" s="224"/>
      <c r="AW1008" s="224"/>
      <c r="AX1008" s="224"/>
      <c r="AY1008" s="224"/>
      <c r="AZ1008" s="223"/>
      <c r="BA1008" s="224"/>
      <c r="BB1008"/>
      <c r="BC1008"/>
      <c r="BD1008" s="224"/>
      <c r="BE1008" s="224"/>
      <c r="BF1008" s="227"/>
      <c r="BG1008" s="232"/>
      <c r="BH1008" s="224"/>
      <c r="BI1008" s="224"/>
      <c r="BJ1008" s="224"/>
      <c r="BK1008" s="224"/>
      <c r="BL1008" s="223"/>
      <c r="BM1008" s="224"/>
      <c r="BN1008" s="223"/>
      <c r="BO1008" s="223"/>
      <c r="BP1008" s="223"/>
      <c r="BQ1008" s="223"/>
      <c r="BR1008" s="223"/>
      <c r="BS1008" s="224"/>
      <c r="BT1008"/>
      <c r="BU1008" s="224"/>
      <c r="BV1008"/>
      <c r="BW1008"/>
      <c r="BX1008" s="224"/>
      <c r="BY1008" s="224"/>
      <c r="BZ1008" s="224"/>
      <c r="CA1008" s="224"/>
      <c r="CB1008" s="224"/>
      <c r="CC1008" s="224"/>
      <c r="CD1008" s="224"/>
    </row>
    <row r="1009" spans="1:82" ht="30" x14ac:dyDescent="0.25">
      <c r="A1009" s="279">
        <v>707352</v>
      </c>
      <c r="B1009" s="280" t="s">
        <v>2360</v>
      </c>
      <c r="C1009" s="280" t="s">
        <v>86</v>
      </c>
      <c r="D1009" s="280" t="s">
        <v>1314</v>
      </c>
      <c r="E1009" s="280" t="s">
        <v>183</v>
      </c>
      <c r="F1009" s="281">
        <v>35796</v>
      </c>
      <c r="G1009" s="280" t="s">
        <v>2376</v>
      </c>
      <c r="H1009" s="280" t="s">
        <v>1290</v>
      </c>
      <c r="I1009" s="280" t="s">
        <v>261</v>
      </c>
      <c r="J1009" s="280" t="s">
        <v>216</v>
      </c>
      <c r="K1009" s="279">
        <v>2015</v>
      </c>
      <c r="L1009" s="280" t="s">
        <v>223</v>
      </c>
      <c r="M1009" s="280" t="s">
        <v>240</v>
      </c>
      <c r="N1009" s="280" t="s">
        <v>240</v>
      </c>
      <c r="O1009" s="280" t="str">
        <f>IFERROR(VLOOKUP(A1009,'[1]معالجة التسجيل'!A$2:CW$514,101,0),"")</f>
        <v/>
      </c>
      <c r="P1009" s="280"/>
      <c r="Q1009" s="282">
        <v>0</v>
      </c>
      <c r="R1009" s="282"/>
      <c r="S1009" s="280" t="s">
        <v>3106</v>
      </c>
      <c r="T1009" s="280" t="s">
        <v>3107</v>
      </c>
      <c r="U1009" s="280" t="s">
        <v>3108</v>
      </c>
      <c r="V1009" s="280" t="s">
        <v>2531</v>
      </c>
      <c r="W1009" s="280" t="s">
        <v>240</v>
      </c>
      <c r="X1009" s="280" t="s">
        <v>240</v>
      </c>
      <c r="Y1009" s="280" t="s">
        <v>240</v>
      </c>
      <c r="Z1009" s="280" t="s">
        <v>240</v>
      </c>
      <c r="AA1009" s="280" t="s">
        <v>240</v>
      </c>
      <c r="AB1009" s="280" t="s">
        <v>240</v>
      </c>
      <c r="AC1009" s="280" t="s">
        <v>2044</v>
      </c>
      <c r="AD1009" s="280" t="s">
        <v>240</v>
      </c>
      <c r="AE1009" s="280" t="str">
        <f>IFERROR(VLOOKUP(A1009,ورقة4!A$1:AZ$2000,51,0),"")</f>
        <v>م</v>
      </c>
      <c r="AF1009" s="280" t="s">
        <v>2044</v>
      </c>
      <c r="AG1009" s="280" t="s">
        <v>261</v>
      </c>
      <c r="AH1009" s="280" t="s">
        <v>240</v>
      </c>
      <c r="AI1009" s="280" t="s">
        <v>240</v>
      </c>
      <c r="AJ1009" s="279">
        <v>707352</v>
      </c>
      <c r="AP1009" s="223"/>
      <c r="AQ1009" s="224"/>
      <c r="AR1009" s="224"/>
      <c r="AS1009" s="224"/>
      <c r="AT1009" s="224"/>
      <c r="AU1009" s="227"/>
      <c r="AV1009" s="224"/>
      <c r="AW1009" s="224"/>
      <c r="AX1009" s="224"/>
      <c r="AY1009" s="224"/>
      <c r="AZ1009" s="227"/>
      <c r="BA1009" s="224"/>
      <c r="BB1009" s="230"/>
      <c r="BC1009" s="230"/>
      <c r="BD1009" s="224"/>
      <c r="BE1009" s="224"/>
      <c r="BF1009" s="227"/>
      <c r="BG1009" s="230"/>
      <c r="BH1009" s="224"/>
      <c r="BI1009" s="224"/>
      <c r="BJ1009" s="224"/>
      <c r="BK1009" s="224"/>
      <c r="BL1009" s="230"/>
      <c r="BM1009" s="224"/>
      <c r="BN1009" s="230"/>
      <c r="BO1009" s="230"/>
      <c r="BP1009" s="230"/>
      <c r="BQ1009" s="230"/>
      <c r="BR1009" s="230"/>
      <c r="BS1009" s="228"/>
      <c r="BT1009" s="230"/>
      <c r="BU1009" s="224"/>
      <c r="BV1009" s="226"/>
      <c r="BW1009" s="230"/>
      <c r="BX1009" s="224"/>
      <c r="BY1009" s="224"/>
      <c r="BZ1009" s="219"/>
      <c r="CA1009" s="224"/>
      <c r="CB1009" s="219"/>
      <c r="CC1009" s="219"/>
      <c r="CD1009" s="219"/>
    </row>
    <row r="1010" spans="1:82" ht="45" x14ac:dyDescent="0.25">
      <c r="A1010" s="279">
        <v>707354</v>
      </c>
      <c r="B1010" s="280" t="s">
        <v>2361</v>
      </c>
      <c r="C1010" s="280" t="s">
        <v>71</v>
      </c>
      <c r="D1010" s="280" t="s">
        <v>1320</v>
      </c>
      <c r="E1010" s="280" t="s">
        <v>184</v>
      </c>
      <c r="F1010" s="281">
        <v>37257</v>
      </c>
      <c r="G1010" s="280" t="s">
        <v>2447</v>
      </c>
      <c r="H1010" s="280" t="s">
        <v>1318</v>
      </c>
      <c r="I1010" s="280" t="s">
        <v>261</v>
      </c>
      <c r="J1010" s="280" t="s">
        <v>214</v>
      </c>
      <c r="K1010" s="279">
        <v>2019</v>
      </c>
      <c r="L1010" s="280" t="s">
        <v>229</v>
      </c>
      <c r="M1010" s="280" t="s">
        <v>240</v>
      </c>
      <c r="N1010" s="280" t="s">
        <v>240</v>
      </c>
      <c r="O1010" s="280" t="str">
        <f>IFERROR(VLOOKUP(A1010,'[1]معالجة التسجيل'!A$2:CW$514,101,0),"")</f>
        <v/>
      </c>
      <c r="P1010" s="280"/>
      <c r="Q1010" s="282">
        <v>0</v>
      </c>
      <c r="R1010" s="279">
        <v>0</v>
      </c>
      <c r="S1010" s="280" t="s">
        <v>4364</v>
      </c>
      <c r="T1010" s="280" t="s">
        <v>2555</v>
      </c>
      <c r="U1010" s="280" t="s">
        <v>2977</v>
      </c>
      <c r="V1010" s="280" t="s">
        <v>2557</v>
      </c>
      <c r="W1010" s="280" t="s">
        <v>240</v>
      </c>
      <c r="X1010" s="280" t="s">
        <v>240</v>
      </c>
      <c r="Y1010" s="280" t="s">
        <v>240</v>
      </c>
      <c r="Z1010" s="280" t="s">
        <v>240</v>
      </c>
      <c r="AA1010" s="280" t="s">
        <v>240</v>
      </c>
      <c r="AB1010" s="280" t="s">
        <v>240</v>
      </c>
      <c r="AC1010" s="280" t="s">
        <v>240</v>
      </c>
      <c r="AD1010" s="280" t="s">
        <v>240</v>
      </c>
      <c r="AE1010" s="280" t="str">
        <f>IFERROR(VLOOKUP(A1010,ورقة4!A$1:AZ$2000,51,0),"")</f>
        <v>م</v>
      </c>
      <c r="AF1010" s="280" t="s">
        <v>240</v>
      </c>
      <c r="AG1010" s="280" t="s">
        <v>261</v>
      </c>
      <c r="AH1010" s="280" t="s">
        <v>240</v>
      </c>
      <c r="AI1010" s="280" t="s">
        <v>240</v>
      </c>
      <c r="AJ1010" s="279">
        <v>707354</v>
      </c>
      <c r="AP1010" s="223"/>
      <c r="AQ1010" s="224"/>
      <c r="AR1010" s="224"/>
      <c r="AS1010" s="224"/>
      <c r="AT1010" s="224"/>
      <c r="AU1010" s="231"/>
      <c r="AV1010" s="224"/>
      <c r="AW1010" s="224"/>
      <c r="AX1010" s="224"/>
      <c r="AY1010" s="224"/>
      <c r="AZ1010" s="223"/>
      <c r="BA1010" s="224"/>
      <c r="BB1010" s="230"/>
      <c r="BC1010" s="230"/>
      <c r="BD1010" s="224"/>
      <c r="BE1010" s="224"/>
      <c r="BF1010" s="227"/>
      <c r="BG1010" s="224"/>
      <c r="BH1010" s="224"/>
      <c r="BI1010" s="224"/>
      <c r="BJ1010" s="224"/>
      <c r="BK1010" s="224"/>
      <c r="BL1010" s="224"/>
      <c r="BM1010" s="224"/>
      <c r="BN1010" s="224"/>
      <c r="BO1010" s="224"/>
      <c r="BP1010" s="224"/>
      <c r="BQ1010" s="224"/>
      <c r="BR1010" s="224"/>
      <c r="BS1010" s="228"/>
      <c r="BT1010" s="230"/>
      <c r="BU1010" s="224"/>
      <c r="BV1010" s="226"/>
      <c r="BW1010" s="230"/>
      <c r="BX1010" s="224"/>
      <c r="BY1010" s="224"/>
      <c r="BZ1010" s="219"/>
      <c r="CA1010" s="224"/>
      <c r="CB1010" s="219"/>
      <c r="CC1010" s="219"/>
      <c r="CD1010" s="219"/>
    </row>
    <row r="1011" spans="1:82" ht="15" x14ac:dyDescent="0.25">
      <c r="A1011" s="279">
        <v>707355</v>
      </c>
      <c r="B1011" s="280" t="s">
        <v>2362</v>
      </c>
      <c r="C1011" s="280" t="s">
        <v>65</v>
      </c>
      <c r="D1011" s="280" t="s">
        <v>240</v>
      </c>
      <c r="E1011" s="280" t="s">
        <v>240</v>
      </c>
      <c r="F1011" s="288"/>
      <c r="G1011" s="280" t="s">
        <v>240</v>
      </c>
      <c r="H1011" s="280" t="s">
        <v>240</v>
      </c>
      <c r="I1011" s="280" t="s">
        <v>261</v>
      </c>
      <c r="J1011" s="280" t="s">
        <v>240</v>
      </c>
      <c r="K1011" s="288"/>
      <c r="L1011" s="280" t="s">
        <v>240</v>
      </c>
      <c r="M1011" s="280" t="s">
        <v>240</v>
      </c>
      <c r="N1011" s="280" t="s">
        <v>240</v>
      </c>
      <c r="O1011" s="280" t="str">
        <f>IFERROR(VLOOKUP(A1011,'[1]معالجة التسجيل'!A$2:CW$514,101,0),"")</f>
        <v/>
      </c>
      <c r="P1011" s="280"/>
      <c r="Q1011" s="282">
        <v>0</v>
      </c>
      <c r="R1011" s="282"/>
      <c r="S1011" s="280" t="s">
        <v>240</v>
      </c>
      <c r="T1011" s="280" t="s">
        <v>240</v>
      </c>
      <c r="U1011" s="280" t="s">
        <v>240</v>
      </c>
      <c r="V1011" s="280" t="s">
        <v>240</v>
      </c>
      <c r="W1011" s="280" t="s">
        <v>240</v>
      </c>
      <c r="X1011" s="280" t="s">
        <v>240</v>
      </c>
      <c r="Y1011" s="280" t="s">
        <v>240</v>
      </c>
      <c r="Z1011" s="280" t="s">
        <v>240</v>
      </c>
      <c r="AA1011" s="280" t="s">
        <v>240</v>
      </c>
      <c r="AB1011" s="280" t="s">
        <v>240</v>
      </c>
      <c r="AC1011" s="280" t="s">
        <v>2044</v>
      </c>
      <c r="AD1011" s="280" t="s">
        <v>240</v>
      </c>
      <c r="AE1011" s="280" t="str">
        <f>IFERROR(VLOOKUP(A1011,ورقة4!A$1:AZ$2000,51,0),"")</f>
        <v>م</v>
      </c>
      <c r="AF1011" s="280" t="s">
        <v>2044</v>
      </c>
      <c r="AG1011" s="280" t="s">
        <v>261</v>
      </c>
      <c r="AH1011" s="280" t="s">
        <v>240</v>
      </c>
      <c r="AI1011" s="280" t="s">
        <v>240</v>
      </c>
      <c r="AJ1011" s="279">
        <v>707355</v>
      </c>
      <c r="AP1011" s="223"/>
      <c r="AQ1011" s="224"/>
      <c r="AR1011" s="224"/>
      <c r="AS1011" s="224"/>
      <c r="AT1011" s="224"/>
      <c r="AU1011" s="232"/>
      <c r="AV1011" s="224"/>
      <c r="AW1011" s="224"/>
      <c r="AX1011" s="224"/>
      <c r="AY1011" s="224"/>
      <c r="AZ1011" s="232"/>
      <c r="BA1011" s="224"/>
      <c r="BB1011" s="230"/>
      <c r="BC1011" s="230"/>
      <c r="BD1011" s="224"/>
      <c r="BE1011" s="224"/>
      <c r="BF1011" s="227"/>
      <c r="BG1011" s="224"/>
      <c r="BH1011" s="224"/>
      <c r="BI1011" s="224"/>
      <c r="BJ1011" s="224"/>
      <c r="BK1011" s="224"/>
      <c r="BL1011" s="224"/>
      <c r="BM1011" s="224"/>
      <c r="BN1011" s="224"/>
      <c r="BO1011" s="224"/>
      <c r="BP1011" s="224"/>
      <c r="BQ1011" s="224"/>
      <c r="BR1011" s="224"/>
      <c r="BS1011" s="228"/>
      <c r="BT1011" s="230"/>
      <c r="BU1011" s="224"/>
      <c r="BV1011" s="226"/>
      <c r="BW1011" s="230"/>
      <c r="BX1011" s="224"/>
      <c r="BY1011" s="224"/>
      <c r="BZ1011" s="219"/>
      <c r="CA1011" s="224"/>
      <c r="CB1011" s="219"/>
      <c r="CC1011" s="219"/>
      <c r="CD1011" s="219"/>
    </row>
    <row r="1012" spans="1:82" ht="15" x14ac:dyDescent="0.25">
      <c r="A1012" s="279">
        <v>707356</v>
      </c>
      <c r="B1012" s="280" t="s">
        <v>2363</v>
      </c>
      <c r="C1012" s="280" t="s">
        <v>83</v>
      </c>
      <c r="D1012" s="280" t="s">
        <v>240</v>
      </c>
      <c r="E1012" s="280" t="s">
        <v>240</v>
      </c>
      <c r="F1012" s="288"/>
      <c r="G1012" s="280" t="s">
        <v>240</v>
      </c>
      <c r="H1012" s="280" t="s">
        <v>240</v>
      </c>
      <c r="I1012" s="280" t="s">
        <v>261</v>
      </c>
      <c r="J1012" s="280" t="s">
        <v>240</v>
      </c>
      <c r="K1012" s="288"/>
      <c r="L1012" s="280" t="s">
        <v>240</v>
      </c>
      <c r="M1012" s="280" t="s">
        <v>240</v>
      </c>
      <c r="N1012" s="280" t="s">
        <v>240</v>
      </c>
      <c r="O1012" s="280" t="str">
        <f>IFERROR(VLOOKUP(A1012,'[1]معالجة التسجيل'!A$2:CW$514,101,0),"")</f>
        <v/>
      </c>
      <c r="P1012" s="280"/>
      <c r="Q1012" s="282">
        <v>0</v>
      </c>
      <c r="R1012" s="282"/>
      <c r="S1012" s="280" t="s">
        <v>240</v>
      </c>
      <c r="T1012" s="280" t="s">
        <v>240</v>
      </c>
      <c r="U1012" s="280" t="s">
        <v>240</v>
      </c>
      <c r="V1012" s="280" t="s">
        <v>240</v>
      </c>
      <c r="W1012" s="280" t="s">
        <v>240</v>
      </c>
      <c r="X1012" s="280" t="s">
        <v>240</v>
      </c>
      <c r="Y1012" s="280" t="s">
        <v>240</v>
      </c>
      <c r="Z1012" s="280" t="s">
        <v>240</v>
      </c>
      <c r="AA1012" s="280" t="s">
        <v>240</v>
      </c>
      <c r="AB1012" s="280" t="s">
        <v>2044</v>
      </c>
      <c r="AC1012" s="280" t="s">
        <v>2044</v>
      </c>
      <c r="AD1012" s="280" t="s">
        <v>240</v>
      </c>
      <c r="AE1012" s="280" t="str">
        <f>IFERROR(VLOOKUP(A1012,ورقة4!A$1:AZ$2000,51,0),"")</f>
        <v>م</v>
      </c>
      <c r="AF1012" s="280" t="s">
        <v>2044</v>
      </c>
      <c r="AG1012" s="280" t="s">
        <v>261</v>
      </c>
      <c r="AH1012" s="280" t="s">
        <v>240</v>
      </c>
      <c r="AI1012" s="280" t="s">
        <v>240</v>
      </c>
      <c r="AJ1012" s="279">
        <v>707356</v>
      </c>
      <c r="AP1012" s="223"/>
      <c r="AQ1012" s="224"/>
      <c r="AR1012" s="224"/>
      <c r="AS1012" s="224"/>
      <c r="AT1012" s="224"/>
      <c r="AU1012" s="231"/>
      <c r="AV1012" s="224"/>
      <c r="AW1012" s="224"/>
      <c r="AX1012" s="224"/>
      <c r="AY1012" s="224"/>
      <c r="AZ1012" s="223"/>
      <c r="BA1012" s="224"/>
      <c r="BB1012" s="230"/>
      <c r="BC1012" s="230"/>
      <c r="BD1012" s="224"/>
      <c r="BE1012" s="224"/>
      <c r="BF1012" s="227"/>
      <c r="BG1012" s="224"/>
      <c r="BH1012" s="224"/>
      <c r="BI1012" s="224"/>
      <c r="BJ1012" s="224"/>
      <c r="BK1012" s="224"/>
      <c r="BL1012" s="224"/>
      <c r="BM1012" s="224"/>
      <c r="BN1012" s="224"/>
      <c r="BO1012" s="224"/>
      <c r="BP1012" s="224"/>
      <c r="BQ1012" s="224"/>
      <c r="BR1012" s="224"/>
      <c r="BS1012" s="228"/>
      <c r="BT1012" s="230"/>
      <c r="BU1012" s="224"/>
      <c r="BV1012" s="226"/>
      <c r="BW1012" s="230"/>
      <c r="BX1012" s="224"/>
      <c r="BY1012" s="224"/>
      <c r="BZ1012" s="219"/>
      <c r="CA1012" s="224"/>
      <c r="CB1012" s="219"/>
      <c r="CC1012" s="219"/>
      <c r="CD1012" s="219"/>
    </row>
    <row r="1013" spans="1:82" ht="15" x14ac:dyDescent="0.25">
      <c r="A1013" s="279">
        <v>707357</v>
      </c>
      <c r="B1013" s="280" t="s">
        <v>5200</v>
      </c>
      <c r="C1013" s="280" t="s">
        <v>5201</v>
      </c>
      <c r="D1013" s="283"/>
      <c r="E1013" s="280" t="s">
        <v>240</v>
      </c>
      <c r="F1013" s="280" t="s">
        <v>5191</v>
      </c>
      <c r="G1013" s="283"/>
      <c r="H1013" s="283"/>
      <c r="I1013" s="280" t="s">
        <v>261</v>
      </c>
      <c r="J1013" s="283"/>
      <c r="K1013"/>
      <c r="L1013" s="283"/>
      <c r="M1013" s="283"/>
      <c r="N1013" s="283"/>
      <c r="O1013" s="280" t="str">
        <f>IFERROR(VLOOKUP(A1013,'[1]معالجة التسجيل'!A$2:CW$514,101,0),"")</f>
        <v/>
      </c>
      <c r="P1013" s="283"/>
      <c r="Q1013" s="282">
        <v>0</v>
      </c>
      <c r="R1013" s="283"/>
      <c r="S1013" s="283"/>
      <c r="T1013" s="283"/>
      <c r="U1013" s="283"/>
      <c r="V1013" s="283"/>
      <c r="W1013" s="283"/>
      <c r="X1013" s="283"/>
      <c r="Y1013" s="283"/>
      <c r="Z1013" s="283"/>
      <c r="AA1013" s="283"/>
      <c r="AB1013" s="283"/>
      <c r="AC1013" s="283"/>
      <c r="AD1013" s="283"/>
      <c r="AE1013" s="280" t="str">
        <f>IFERROR(VLOOKUP(A1013,ورقة4!A$1:AZ$2000,51,0),"")</f>
        <v>م</v>
      </c>
      <c r="AF1013" s="283"/>
      <c r="AG1013" s="283"/>
      <c r="AH1013" s="283"/>
      <c r="AI1013" s="283"/>
      <c r="AJ1013" s="283"/>
      <c r="AP1013" s="223"/>
      <c r="AQ1013" s="224"/>
      <c r="AR1013" s="224"/>
      <c r="AS1013" s="224"/>
      <c r="AT1013" s="224"/>
      <c r="AU1013" s="231"/>
      <c r="AV1013" s="224"/>
      <c r="AW1013" s="224"/>
      <c r="AX1013" s="224"/>
      <c r="AY1013" s="224"/>
      <c r="AZ1013" s="223"/>
      <c r="BA1013" s="224"/>
      <c r="BB1013"/>
      <c r="BC1013"/>
      <c r="BD1013" s="224"/>
      <c r="BE1013" s="224"/>
      <c r="BF1013" s="227"/>
      <c r="BG1013" s="223"/>
      <c r="BH1013" s="224"/>
      <c r="BI1013" s="224"/>
      <c r="BJ1013" s="224"/>
      <c r="BK1013" s="224"/>
      <c r="BL1013" s="223"/>
      <c r="BM1013" s="224"/>
      <c r="BN1013" s="223"/>
      <c r="BO1013" s="223"/>
      <c r="BP1013" s="223"/>
      <c r="BQ1013" s="223"/>
      <c r="BR1013" s="223"/>
      <c r="BS1013" s="224"/>
      <c r="BT1013"/>
      <c r="BU1013" s="224"/>
      <c r="BV1013"/>
      <c r="BW1013"/>
      <c r="BX1013" s="224"/>
      <c r="BY1013" s="224"/>
      <c r="BZ1013" s="224"/>
      <c r="CA1013" s="224"/>
      <c r="CB1013" s="224"/>
      <c r="CC1013" s="224"/>
      <c r="CD1013" s="224"/>
    </row>
    <row r="1014" spans="1:82" ht="30" x14ac:dyDescent="0.25">
      <c r="A1014" s="279">
        <v>707358</v>
      </c>
      <c r="B1014" s="280" t="s">
        <v>4535</v>
      </c>
      <c r="C1014" s="280" t="s">
        <v>67</v>
      </c>
      <c r="D1014" s="280" t="s">
        <v>4536</v>
      </c>
      <c r="E1014" s="280" t="s">
        <v>183</v>
      </c>
      <c r="F1014" s="281">
        <v>25626</v>
      </c>
      <c r="G1014" s="280" t="s">
        <v>1395</v>
      </c>
      <c r="H1014" s="280" t="s">
        <v>4537</v>
      </c>
      <c r="I1014" s="280" t="s">
        <v>261</v>
      </c>
      <c r="J1014" s="280" t="s">
        <v>216</v>
      </c>
      <c r="K1014" s="290">
        <v>2013</v>
      </c>
      <c r="L1014" s="280" t="s">
        <v>228</v>
      </c>
      <c r="M1014" s="280" t="s">
        <v>240</v>
      </c>
      <c r="N1014" s="280" t="s">
        <v>240</v>
      </c>
      <c r="O1014" s="280"/>
      <c r="P1014" s="280"/>
      <c r="Q1014" s="282">
        <v>0</v>
      </c>
      <c r="R1014" s="279">
        <v>0</v>
      </c>
      <c r="S1014" s="280" t="s">
        <v>4365</v>
      </c>
      <c r="T1014" s="280" t="s">
        <v>2592</v>
      </c>
      <c r="U1014" s="280" t="s">
        <v>4366</v>
      </c>
      <c r="V1014" s="280" t="s">
        <v>4367</v>
      </c>
      <c r="W1014" s="280" t="s">
        <v>240</v>
      </c>
      <c r="X1014" s="280" t="s">
        <v>240</v>
      </c>
      <c r="Y1014" s="280" t="s">
        <v>240</v>
      </c>
      <c r="Z1014" s="280" t="s">
        <v>240</v>
      </c>
      <c r="AA1014" s="280" t="s">
        <v>240</v>
      </c>
      <c r="AB1014" s="280" t="s">
        <v>240</v>
      </c>
      <c r="AC1014" s="280" t="s">
        <v>240</v>
      </c>
      <c r="AD1014" s="280" t="s">
        <v>240</v>
      </c>
      <c r="AE1014" s="280"/>
      <c r="AF1014" s="280" t="s">
        <v>240</v>
      </c>
      <c r="AG1014" s="280" t="s">
        <v>261</v>
      </c>
      <c r="AH1014" s="280" t="s">
        <v>240</v>
      </c>
      <c r="AI1014" s="280" t="s">
        <v>240</v>
      </c>
      <c r="AJ1014" s="279">
        <v>707358</v>
      </c>
      <c r="AP1014" s="223"/>
      <c r="AQ1014" s="224"/>
      <c r="AR1014" s="224"/>
      <c r="AS1014" s="224"/>
      <c r="AT1014" s="224"/>
      <c r="AU1014" s="232"/>
      <c r="AV1014" s="224"/>
      <c r="AW1014" s="224"/>
      <c r="AX1014" s="224"/>
      <c r="AY1014" s="224"/>
      <c r="AZ1014" s="232"/>
      <c r="BA1014" s="224"/>
      <c r="BB1014" s="230"/>
      <c r="BC1014" s="230"/>
      <c r="BD1014" s="224"/>
      <c r="BE1014" s="224"/>
      <c r="BF1014" s="227"/>
      <c r="BG1014" s="224"/>
      <c r="BH1014" s="224"/>
      <c r="BI1014" s="224"/>
      <c r="BJ1014" s="224"/>
      <c r="BK1014" s="224"/>
      <c r="BL1014" s="224"/>
      <c r="BM1014" s="224"/>
      <c r="BN1014" s="224"/>
      <c r="BO1014" s="224"/>
      <c r="BP1014" s="224"/>
      <c r="BQ1014" s="224"/>
      <c r="BR1014" s="224"/>
      <c r="BS1014" s="228"/>
      <c r="BT1014" s="230"/>
      <c r="BU1014" s="224"/>
      <c r="BV1014" s="226"/>
      <c r="BW1014" s="230"/>
      <c r="BX1014" s="224"/>
      <c r="BY1014" s="224"/>
      <c r="BZ1014" s="219"/>
      <c r="CA1014" s="224"/>
      <c r="CB1014" s="219"/>
      <c r="CC1014" s="219"/>
      <c r="CD1014" s="219"/>
    </row>
    <row r="1015" spans="1:82" ht="45" x14ac:dyDescent="0.25">
      <c r="A1015" s="279">
        <v>707359</v>
      </c>
      <c r="B1015" s="280" t="s">
        <v>4538</v>
      </c>
      <c r="C1015" s="280" t="s">
        <v>4539</v>
      </c>
      <c r="D1015" s="280" t="s">
        <v>4540</v>
      </c>
      <c r="E1015" s="280" t="s">
        <v>183</v>
      </c>
      <c r="F1015" s="281">
        <v>31226</v>
      </c>
      <c r="G1015" s="280" t="s">
        <v>230</v>
      </c>
      <c r="H1015" s="280" t="s">
        <v>4537</v>
      </c>
      <c r="I1015" s="280" t="s">
        <v>261</v>
      </c>
      <c r="J1015" s="280" t="s">
        <v>4541</v>
      </c>
      <c r="K1015" s="282"/>
      <c r="L1015" s="280" t="s">
        <v>230</v>
      </c>
      <c r="M1015" s="280" t="s">
        <v>240</v>
      </c>
      <c r="N1015" s="280" t="s">
        <v>240</v>
      </c>
      <c r="O1015" s="280"/>
      <c r="P1015" s="280"/>
      <c r="Q1015" s="282">
        <v>0</v>
      </c>
      <c r="R1015" s="282"/>
      <c r="S1015" s="280" t="s">
        <v>4368</v>
      </c>
      <c r="T1015" s="280" t="s">
        <v>4369</v>
      </c>
      <c r="U1015" s="280" t="s">
        <v>4370</v>
      </c>
      <c r="V1015" s="280" t="s">
        <v>2795</v>
      </c>
      <c r="W1015" s="280" t="s">
        <v>240</v>
      </c>
      <c r="X1015" s="280" t="s">
        <v>240</v>
      </c>
      <c r="Y1015" s="280" t="s">
        <v>240</v>
      </c>
      <c r="Z1015" s="280" t="s">
        <v>240</v>
      </c>
      <c r="AA1015" s="280" t="s">
        <v>240</v>
      </c>
      <c r="AB1015" s="280" t="s">
        <v>240</v>
      </c>
      <c r="AC1015" s="280" t="s">
        <v>240</v>
      </c>
      <c r="AD1015" s="280" t="s">
        <v>240</v>
      </c>
      <c r="AE1015" s="280"/>
      <c r="AF1015" s="280" t="s">
        <v>240</v>
      </c>
      <c r="AG1015" s="280" t="s">
        <v>261</v>
      </c>
      <c r="AH1015" s="280" t="s">
        <v>240</v>
      </c>
      <c r="AI1015" s="280" t="s">
        <v>240</v>
      </c>
      <c r="AJ1015" s="279">
        <v>707359</v>
      </c>
      <c r="AP1015" s="223"/>
      <c r="AQ1015" s="224"/>
      <c r="AR1015" s="224"/>
      <c r="AS1015" s="224"/>
      <c r="AT1015" s="224"/>
      <c r="AU1015" s="231"/>
      <c r="AV1015" s="224"/>
      <c r="AW1015" s="224"/>
      <c r="AX1015" s="224"/>
      <c r="AY1015" s="224"/>
      <c r="AZ1015" s="223"/>
      <c r="BA1015" s="224"/>
      <c r="BB1015"/>
      <c r="BC1015"/>
      <c r="BD1015" s="224"/>
      <c r="BE1015" s="224"/>
      <c r="BF1015" s="227"/>
      <c r="BG1015" s="223"/>
      <c r="BH1015" s="224"/>
      <c r="BI1015" s="224"/>
      <c r="BJ1015" s="224"/>
      <c r="BK1015" s="224"/>
      <c r="BL1015" s="223"/>
      <c r="BM1015" s="224"/>
      <c r="BN1015" s="223"/>
      <c r="BO1015" s="223"/>
      <c r="BP1015" s="223"/>
      <c r="BQ1015" s="223"/>
      <c r="BR1015" s="223"/>
      <c r="BS1015" s="224"/>
      <c r="BT1015"/>
      <c r="BU1015" s="224"/>
      <c r="BV1015"/>
      <c r="BW1015"/>
      <c r="BX1015" s="224"/>
      <c r="BY1015" s="224"/>
      <c r="BZ1015" s="224"/>
      <c r="CA1015" s="224"/>
      <c r="CB1015" s="224"/>
      <c r="CC1015" s="224"/>
      <c r="CD1015" s="224"/>
    </row>
    <row r="1016" spans="1:82" ht="30" x14ac:dyDescent="0.25">
      <c r="A1016" s="279">
        <v>707360</v>
      </c>
      <c r="B1016" s="280" t="s">
        <v>4542</v>
      </c>
      <c r="C1016" s="280" t="s">
        <v>65</v>
      </c>
      <c r="D1016" s="280" t="s">
        <v>4543</v>
      </c>
      <c r="E1016" s="280" t="s">
        <v>183</v>
      </c>
      <c r="F1016" s="281">
        <v>29342</v>
      </c>
      <c r="G1016" s="280" t="s">
        <v>1337</v>
      </c>
      <c r="H1016" s="280" t="s">
        <v>4537</v>
      </c>
      <c r="I1016" s="280" t="s">
        <v>261</v>
      </c>
      <c r="J1016" s="280" t="s">
        <v>4544</v>
      </c>
      <c r="K1016" s="288"/>
      <c r="L1016" s="280" t="s">
        <v>213</v>
      </c>
      <c r="M1016" s="280" t="s">
        <v>240</v>
      </c>
      <c r="N1016" s="280" t="s">
        <v>240</v>
      </c>
      <c r="O1016" s="280"/>
      <c r="P1016" s="280"/>
      <c r="Q1016" s="282">
        <v>0</v>
      </c>
      <c r="R1016" s="279">
        <v>0</v>
      </c>
      <c r="S1016" s="280" t="s">
        <v>4400</v>
      </c>
      <c r="T1016" s="280" t="s">
        <v>2569</v>
      </c>
      <c r="U1016" s="280" t="s">
        <v>4401</v>
      </c>
      <c r="V1016" s="280" t="s">
        <v>3151</v>
      </c>
      <c r="W1016" s="280" t="s">
        <v>240</v>
      </c>
      <c r="X1016" s="280" t="s">
        <v>240</v>
      </c>
      <c r="Y1016" s="280" t="s">
        <v>240</v>
      </c>
      <c r="Z1016" s="280" t="s">
        <v>240</v>
      </c>
      <c r="AA1016" s="280" t="s">
        <v>240</v>
      </c>
      <c r="AB1016" s="280" t="s">
        <v>240</v>
      </c>
      <c r="AC1016" s="280" t="s">
        <v>240</v>
      </c>
      <c r="AD1016" s="280" t="s">
        <v>240</v>
      </c>
      <c r="AE1016" s="280"/>
      <c r="AF1016" s="280" t="s">
        <v>240</v>
      </c>
      <c r="AG1016" s="280" t="s">
        <v>261</v>
      </c>
      <c r="AH1016" s="280" t="s">
        <v>240</v>
      </c>
      <c r="AI1016" s="280" t="s">
        <v>240</v>
      </c>
      <c r="AJ1016" s="279">
        <v>707360</v>
      </c>
      <c r="AP1016" s="223"/>
      <c r="AQ1016" s="224"/>
      <c r="AR1016" s="224"/>
      <c r="AS1016" s="224"/>
      <c r="AT1016" s="224"/>
      <c r="AU1016" s="231"/>
      <c r="AV1016" s="224"/>
      <c r="AW1016" s="224"/>
      <c r="AX1016" s="224"/>
      <c r="AY1016" s="224"/>
      <c r="AZ1016" s="223"/>
      <c r="BA1016" s="224"/>
      <c r="BB1016"/>
      <c r="BC1016"/>
      <c r="BD1016" s="224"/>
      <c r="BE1016" s="224"/>
      <c r="BF1016" s="227"/>
      <c r="BG1016" s="223"/>
      <c r="BH1016" s="224"/>
      <c r="BI1016" s="224"/>
      <c r="BJ1016" s="224"/>
      <c r="BK1016" s="224"/>
      <c r="BL1016" s="223"/>
      <c r="BM1016" s="224"/>
      <c r="BN1016" s="223"/>
      <c r="BO1016" s="223"/>
      <c r="BP1016" s="223"/>
      <c r="BQ1016" s="223"/>
      <c r="BR1016" s="223"/>
      <c r="BS1016" s="224"/>
      <c r="BT1016"/>
      <c r="BU1016" s="224"/>
      <c r="BV1016"/>
      <c r="BW1016"/>
      <c r="BX1016" s="224"/>
      <c r="BY1016" s="224"/>
      <c r="BZ1016" s="224"/>
      <c r="CA1016" s="224"/>
      <c r="CB1016" s="224"/>
      <c r="CC1016" s="224"/>
      <c r="CD1016" s="224"/>
    </row>
    <row r="1017" spans="1:82" ht="30" x14ac:dyDescent="0.25">
      <c r="A1017" s="279">
        <v>707361</v>
      </c>
      <c r="B1017" s="280" t="s">
        <v>4545</v>
      </c>
      <c r="C1017" s="280" t="s">
        <v>67</v>
      </c>
      <c r="D1017" s="280" t="s">
        <v>1821</v>
      </c>
      <c r="E1017" s="280" t="s">
        <v>183</v>
      </c>
      <c r="F1017" s="281">
        <v>26290</v>
      </c>
      <c r="G1017" s="280" t="s">
        <v>4546</v>
      </c>
      <c r="H1017" s="280" t="s">
        <v>1290</v>
      </c>
      <c r="I1017" s="280" t="s">
        <v>261</v>
      </c>
      <c r="J1017" s="280" t="s">
        <v>216</v>
      </c>
      <c r="K1017" s="279">
        <v>2000</v>
      </c>
      <c r="L1017" s="280" t="s">
        <v>213</v>
      </c>
      <c r="M1017" s="280" t="s">
        <v>240</v>
      </c>
      <c r="N1017" s="280" t="s">
        <v>240</v>
      </c>
      <c r="O1017" s="280"/>
      <c r="P1017" s="280"/>
      <c r="Q1017" s="282">
        <v>0</v>
      </c>
      <c r="R1017" s="282"/>
      <c r="S1017" s="280" t="s">
        <v>4371</v>
      </c>
      <c r="T1017" s="280" t="s">
        <v>2592</v>
      </c>
      <c r="U1017" s="280" t="s">
        <v>4372</v>
      </c>
      <c r="V1017" s="280" t="s">
        <v>2570</v>
      </c>
      <c r="W1017" s="280" t="s">
        <v>240</v>
      </c>
      <c r="X1017" s="280" t="s">
        <v>240</v>
      </c>
      <c r="Y1017" s="280" t="s">
        <v>240</v>
      </c>
      <c r="Z1017" s="280" t="s">
        <v>240</v>
      </c>
      <c r="AA1017" s="280" t="s">
        <v>240</v>
      </c>
      <c r="AB1017" s="280" t="s">
        <v>240</v>
      </c>
      <c r="AC1017" s="280" t="s">
        <v>240</v>
      </c>
      <c r="AD1017" s="280" t="s">
        <v>240</v>
      </c>
      <c r="AE1017" s="280"/>
      <c r="AF1017" s="280" t="s">
        <v>240</v>
      </c>
      <c r="AG1017" s="280" t="s">
        <v>261</v>
      </c>
      <c r="AH1017" s="280" t="s">
        <v>240</v>
      </c>
      <c r="AI1017" s="280" t="s">
        <v>240</v>
      </c>
      <c r="AJ1017" s="279">
        <v>707361</v>
      </c>
      <c r="AP1017" s="223"/>
      <c r="AQ1017" s="224"/>
      <c r="AR1017" s="224"/>
      <c r="AS1017" s="224"/>
      <c r="AT1017" s="224"/>
      <c r="AU1017" s="231"/>
      <c r="AV1017" s="224"/>
      <c r="AW1017" s="224"/>
      <c r="AX1017" s="224"/>
      <c r="AY1017" s="224"/>
      <c r="AZ1017" s="223"/>
      <c r="BA1017" s="224"/>
      <c r="BB1017"/>
      <c r="BC1017"/>
      <c r="BD1017" s="224"/>
      <c r="BE1017" s="224"/>
      <c r="BF1017" s="227"/>
      <c r="BG1017" s="223"/>
      <c r="BH1017" s="224"/>
      <c r="BI1017" s="224"/>
      <c r="BJ1017" s="224"/>
      <c r="BK1017" s="224"/>
      <c r="BL1017" s="223"/>
      <c r="BM1017" s="224"/>
      <c r="BN1017" s="223"/>
      <c r="BO1017" s="223"/>
      <c r="BP1017" s="223"/>
      <c r="BQ1017" s="223"/>
      <c r="BR1017" s="223"/>
      <c r="BS1017" s="224"/>
      <c r="BT1017"/>
      <c r="BU1017" s="224"/>
      <c r="BV1017"/>
      <c r="BW1017"/>
      <c r="BX1017" s="224"/>
      <c r="BY1017" s="224"/>
      <c r="BZ1017" s="224"/>
      <c r="CA1017" s="224"/>
      <c r="CB1017" s="224"/>
      <c r="CC1017" s="224"/>
      <c r="CD1017" s="224"/>
    </row>
    <row r="1018" spans="1:82" ht="30" x14ac:dyDescent="0.25">
      <c r="A1018" s="279">
        <v>707362</v>
      </c>
      <c r="B1018" s="280" t="s">
        <v>4547</v>
      </c>
      <c r="C1018" s="280" t="s">
        <v>274</v>
      </c>
      <c r="D1018" s="280" t="s">
        <v>1292</v>
      </c>
      <c r="E1018" s="280" t="s">
        <v>184</v>
      </c>
      <c r="F1018" s="281">
        <v>34053</v>
      </c>
      <c r="G1018" s="280" t="s">
        <v>222</v>
      </c>
      <c r="H1018" s="280" t="s">
        <v>4537</v>
      </c>
      <c r="I1018" s="280" t="s">
        <v>261</v>
      </c>
      <c r="J1018" s="280" t="s">
        <v>4548</v>
      </c>
      <c r="K1018" s="282"/>
      <c r="L1018" s="280" t="s">
        <v>222</v>
      </c>
      <c r="M1018" s="280" t="s">
        <v>240</v>
      </c>
      <c r="N1018" s="280" t="s">
        <v>240</v>
      </c>
      <c r="O1018" s="280" t="str">
        <f>IFERROR(VLOOKUP(A1018,'[1]معالجة التسجيل'!A$2:CW$514,101,0),"")</f>
        <v/>
      </c>
      <c r="P1018" s="280"/>
      <c r="Q1018" s="282">
        <v>0</v>
      </c>
      <c r="R1018" s="279">
        <v>0</v>
      </c>
      <c r="S1018" s="280" t="s">
        <v>4373</v>
      </c>
      <c r="T1018" s="280" t="s">
        <v>3195</v>
      </c>
      <c r="U1018" s="280" t="s">
        <v>4374</v>
      </c>
      <c r="V1018" s="280" t="s">
        <v>2696</v>
      </c>
      <c r="W1018" s="280" t="s">
        <v>240</v>
      </c>
      <c r="X1018" s="280" t="s">
        <v>240</v>
      </c>
      <c r="Y1018" s="280" t="s">
        <v>240</v>
      </c>
      <c r="Z1018" s="280" t="s">
        <v>240</v>
      </c>
      <c r="AA1018" s="280" t="s">
        <v>240</v>
      </c>
      <c r="AB1018" s="280" t="s">
        <v>240</v>
      </c>
      <c r="AC1018" s="280" t="s">
        <v>240</v>
      </c>
      <c r="AD1018" s="280" t="s">
        <v>240</v>
      </c>
      <c r="AE1018" s="280" t="str">
        <f>IFERROR(VLOOKUP(A1018,ورقة4!A$1:AZ$2000,51,0),"")</f>
        <v>م</v>
      </c>
      <c r="AF1018" s="280" t="s">
        <v>240</v>
      </c>
      <c r="AG1018" s="280" t="s">
        <v>261</v>
      </c>
      <c r="AH1018" s="280" t="s">
        <v>240</v>
      </c>
      <c r="AI1018" s="280" t="s">
        <v>240</v>
      </c>
      <c r="AJ1018" s="279">
        <v>707362</v>
      </c>
      <c r="AP1018" s="223"/>
      <c r="AQ1018" s="224"/>
      <c r="AR1018" s="224"/>
      <c r="AS1018" s="224"/>
      <c r="AT1018" s="224"/>
      <c r="AU1018" s="231"/>
      <c r="AV1018" s="224"/>
      <c r="AW1018" s="224"/>
      <c r="AX1018" s="224"/>
      <c r="AY1018" s="224"/>
      <c r="AZ1018" s="223"/>
      <c r="BA1018" s="224"/>
      <c r="BB1018"/>
      <c r="BC1018"/>
      <c r="BD1018" s="224"/>
      <c r="BE1018" s="224"/>
      <c r="BF1018" s="227"/>
      <c r="BG1018" s="223"/>
      <c r="BH1018" s="224"/>
      <c r="BI1018" s="224"/>
      <c r="BJ1018" s="224"/>
      <c r="BK1018" s="224"/>
      <c r="BL1018" s="223"/>
      <c r="BM1018" s="224"/>
      <c r="BN1018" s="223"/>
      <c r="BO1018" s="223"/>
      <c r="BP1018" s="223"/>
      <c r="BQ1018" s="223"/>
      <c r="BR1018" s="223"/>
      <c r="BS1018" s="224"/>
      <c r="BT1018"/>
      <c r="BU1018" s="224"/>
      <c r="BV1018"/>
      <c r="BW1018"/>
      <c r="BX1018" s="224"/>
      <c r="BY1018" s="224"/>
      <c r="BZ1018" s="224"/>
      <c r="CA1018" s="224"/>
      <c r="CB1018" s="224"/>
      <c r="CC1018" s="224"/>
      <c r="CD1018" s="224"/>
    </row>
    <row r="1019" spans="1:82" ht="30" x14ac:dyDescent="0.25">
      <c r="A1019" s="279">
        <v>707363</v>
      </c>
      <c r="B1019" s="280" t="s">
        <v>4549</v>
      </c>
      <c r="C1019" s="280" t="s">
        <v>87</v>
      </c>
      <c r="D1019" s="280" t="s">
        <v>1443</v>
      </c>
      <c r="E1019" s="280" t="s">
        <v>183</v>
      </c>
      <c r="F1019" s="281">
        <v>34086</v>
      </c>
      <c r="G1019" s="280" t="s">
        <v>213</v>
      </c>
      <c r="H1019" s="280" t="s">
        <v>4550</v>
      </c>
      <c r="I1019" s="280" t="s">
        <v>261</v>
      </c>
      <c r="J1019" s="280" t="s">
        <v>4551</v>
      </c>
      <c r="K1019" s="282"/>
      <c r="L1019" s="280" t="s">
        <v>213</v>
      </c>
      <c r="M1019" s="280" t="s">
        <v>240</v>
      </c>
      <c r="N1019" s="280" t="s">
        <v>240</v>
      </c>
      <c r="O1019" s="280" t="str">
        <f>IFERROR(VLOOKUP(A1019,'[1]معالجة التسجيل'!A$2:CW$514,101,0),"")</f>
        <v/>
      </c>
      <c r="P1019" s="280"/>
      <c r="Q1019" s="282">
        <v>0</v>
      </c>
      <c r="R1019" s="279">
        <v>0</v>
      </c>
      <c r="S1019" s="280" t="s">
        <v>4375</v>
      </c>
      <c r="T1019" s="280" t="s">
        <v>2538</v>
      </c>
      <c r="U1019" s="280" t="s">
        <v>2961</v>
      </c>
      <c r="V1019" s="280" t="s">
        <v>2413</v>
      </c>
      <c r="W1019" s="280" t="s">
        <v>240</v>
      </c>
      <c r="X1019" s="280" t="s">
        <v>240</v>
      </c>
      <c r="Y1019" s="280" t="s">
        <v>240</v>
      </c>
      <c r="Z1019" s="280" t="s">
        <v>240</v>
      </c>
      <c r="AA1019" s="280" t="s">
        <v>240</v>
      </c>
      <c r="AB1019" s="280" t="s">
        <v>240</v>
      </c>
      <c r="AC1019" s="280" t="s">
        <v>240</v>
      </c>
      <c r="AD1019" s="280" t="s">
        <v>240</v>
      </c>
      <c r="AE1019" s="280" t="str">
        <f>IFERROR(VLOOKUP(A1019,ورقة4!A$1:AZ$2000,51,0),"")</f>
        <v>م</v>
      </c>
      <c r="AF1019" s="280" t="s">
        <v>240</v>
      </c>
      <c r="AG1019" s="280" t="s">
        <v>261</v>
      </c>
      <c r="AH1019" s="280" t="s">
        <v>240</v>
      </c>
      <c r="AI1019" s="280" t="s">
        <v>240</v>
      </c>
      <c r="AJ1019" s="279">
        <v>707363</v>
      </c>
      <c r="AP1019" s="223"/>
      <c r="AQ1019" s="224"/>
      <c r="AR1019" s="224"/>
      <c r="AS1019" s="224"/>
      <c r="AT1019" s="224"/>
      <c r="AU1019" s="232"/>
      <c r="AV1019" s="224"/>
      <c r="AW1019" s="224"/>
      <c r="AX1019" s="224"/>
      <c r="AY1019" s="224"/>
      <c r="AZ1019" s="232"/>
      <c r="BA1019" s="224"/>
      <c r="BB1019" s="230"/>
      <c r="BC1019" s="230"/>
      <c r="BD1019" s="224"/>
      <c r="BE1019" s="224"/>
      <c r="BF1019" s="227"/>
      <c r="BG1019" s="224"/>
      <c r="BH1019" s="224"/>
      <c r="BI1019" s="224"/>
      <c r="BJ1019" s="224"/>
      <c r="BK1019" s="224"/>
      <c r="BL1019" s="224"/>
      <c r="BM1019" s="224"/>
      <c r="BN1019" s="224"/>
      <c r="BO1019" s="224"/>
      <c r="BP1019" s="224"/>
      <c r="BQ1019" s="224"/>
      <c r="BR1019" s="224"/>
      <c r="BS1019" s="228"/>
      <c r="BT1019" s="230"/>
      <c r="BU1019" s="224"/>
      <c r="BV1019" s="226"/>
      <c r="BW1019" s="230"/>
      <c r="BX1019" s="224"/>
      <c r="BY1019" s="224"/>
      <c r="BZ1019" s="219"/>
      <c r="CA1019" s="224"/>
      <c r="CB1019" s="219"/>
      <c r="CC1019" s="219"/>
      <c r="CD1019" s="219"/>
    </row>
    <row r="1020" spans="1:82" ht="30" x14ac:dyDescent="0.25">
      <c r="A1020" s="279">
        <v>707364</v>
      </c>
      <c r="B1020" s="280" t="s">
        <v>4552</v>
      </c>
      <c r="C1020" s="280" t="s">
        <v>4553</v>
      </c>
      <c r="D1020" s="280" t="s">
        <v>1780</v>
      </c>
      <c r="E1020" s="280" t="s">
        <v>183</v>
      </c>
      <c r="F1020" s="281">
        <v>35084</v>
      </c>
      <c r="G1020" s="280" t="s">
        <v>213</v>
      </c>
      <c r="H1020" s="280" t="s">
        <v>4554</v>
      </c>
      <c r="I1020" s="280" t="s">
        <v>261</v>
      </c>
      <c r="J1020" s="280" t="s">
        <v>216</v>
      </c>
      <c r="K1020" s="279">
        <v>2013</v>
      </c>
      <c r="L1020" s="280" t="s">
        <v>213</v>
      </c>
      <c r="M1020" s="280" t="s">
        <v>240</v>
      </c>
      <c r="N1020" s="280" t="s">
        <v>240</v>
      </c>
      <c r="O1020" s="280" t="str">
        <f>IFERROR(VLOOKUP(A1020,'[1]معالجة التسجيل'!A$2:CW$514,101,0),"")</f>
        <v/>
      </c>
      <c r="P1020" s="280"/>
      <c r="Q1020" s="282">
        <v>0</v>
      </c>
      <c r="R1020" s="279">
        <v>0</v>
      </c>
      <c r="S1020" s="280" t="s">
        <v>4376</v>
      </c>
      <c r="T1020" s="280" t="s">
        <v>4377</v>
      </c>
      <c r="U1020" s="280" t="s">
        <v>4378</v>
      </c>
      <c r="V1020" s="280" t="s">
        <v>4379</v>
      </c>
      <c r="W1020" s="280" t="s">
        <v>240</v>
      </c>
      <c r="X1020" s="280" t="s">
        <v>240</v>
      </c>
      <c r="Y1020" s="280" t="s">
        <v>240</v>
      </c>
      <c r="Z1020" s="280" t="s">
        <v>240</v>
      </c>
      <c r="AA1020" s="280" t="s">
        <v>240</v>
      </c>
      <c r="AB1020" s="280" t="s">
        <v>240</v>
      </c>
      <c r="AC1020" s="280" t="s">
        <v>240</v>
      </c>
      <c r="AD1020" s="280" t="s">
        <v>240</v>
      </c>
      <c r="AE1020" s="280" t="str">
        <f>IFERROR(VLOOKUP(A1020,ورقة4!A$1:AZ$2000,51,0),"")</f>
        <v>م</v>
      </c>
      <c r="AF1020" s="280" t="s">
        <v>240</v>
      </c>
      <c r="AG1020" s="280" t="s">
        <v>261</v>
      </c>
      <c r="AH1020" s="280" t="s">
        <v>240</v>
      </c>
      <c r="AI1020" s="280" t="s">
        <v>240</v>
      </c>
      <c r="AJ1020" s="279">
        <v>707364</v>
      </c>
      <c r="AP1020" s="223"/>
      <c r="AQ1020" s="224"/>
      <c r="AR1020" s="224"/>
      <c r="AS1020" s="224"/>
      <c r="AT1020" s="224"/>
      <c r="AU1020" s="232"/>
      <c r="AV1020" s="224"/>
      <c r="AW1020" s="224"/>
      <c r="AX1020" s="224"/>
      <c r="AY1020" s="224"/>
      <c r="AZ1020" s="232"/>
      <c r="BA1020" s="224"/>
      <c r="BB1020" s="230"/>
      <c r="BC1020" s="230"/>
      <c r="BD1020" s="224"/>
      <c r="BE1020" s="224"/>
      <c r="BF1020" s="227"/>
      <c r="BG1020" s="230"/>
      <c r="BH1020" s="224"/>
      <c r="BI1020" s="224"/>
      <c r="BJ1020" s="224"/>
      <c r="BK1020" s="224"/>
      <c r="BL1020" s="224"/>
      <c r="BM1020" s="224"/>
      <c r="BN1020" s="224"/>
      <c r="BO1020" s="224"/>
      <c r="BP1020" s="224"/>
      <c r="BQ1020" s="224"/>
      <c r="BR1020" s="224"/>
      <c r="BS1020" s="228"/>
      <c r="BT1020" s="230"/>
      <c r="BU1020" s="224"/>
      <c r="BV1020" s="226"/>
      <c r="BW1020" s="230"/>
      <c r="BX1020" s="224"/>
      <c r="BY1020" s="224"/>
      <c r="BZ1020" s="219"/>
      <c r="CA1020" s="224"/>
      <c r="CB1020" s="219"/>
      <c r="CC1020" s="219"/>
      <c r="CD1020" s="219"/>
    </row>
    <row r="1021" spans="1:82" ht="30" x14ac:dyDescent="0.25">
      <c r="A1021" s="279">
        <v>707365</v>
      </c>
      <c r="B1021" s="280" t="s">
        <v>4555</v>
      </c>
      <c r="C1021" s="280" t="s">
        <v>4556</v>
      </c>
      <c r="D1021" s="280" t="s">
        <v>1420</v>
      </c>
      <c r="E1021" s="280" t="s">
        <v>183</v>
      </c>
      <c r="F1021" s="281">
        <v>30900</v>
      </c>
      <c r="G1021" s="280" t="s">
        <v>1717</v>
      </c>
      <c r="H1021" s="280" t="s">
        <v>4537</v>
      </c>
      <c r="I1021" s="280" t="s">
        <v>261</v>
      </c>
      <c r="J1021" s="280" t="s">
        <v>214</v>
      </c>
      <c r="K1021" s="290">
        <v>2003</v>
      </c>
      <c r="L1021" s="280" t="s">
        <v>232</v>
      </c>
      <c r="M1021" s="280" t="s">
        <v>240</v>
      </c>
      <c r="N1021" s="280" t="s">
        <v>240</v>
      </c>
      <c r="O1021" s="280"/>
      <c r="P1021" s="280"/>
      <c r="Q1021" s="282">
        <v>0</v>
      </c>
      <c r="R1021" s="288"/>
      <c r="S1021" s="280" t="s">
        <v>4380</v>
      </c>
      <c r="T1021" s="280" t="s">
        <v>4381</v>
      </c>
      <c r="U1021" s="280" t="s">
        <v>2923</v>
      </c>
      <c r="V1021" s="280" t="s">
        <v>4382</v>
      </c>
      <c r="W1021" s="280" t="s">
        <v>240</v>
      </c>
      <c r="X1021" s="280" t="s">
        <v>240</v>
      </c>
      <c r="Y1021" s="280" t="s">
        <v>240</v>
      </c>
      <c r="Z1021" s="280" t="s">
        <v>240</v>
      </c>
      <c r="AA1021" s="280" t="s">
        <v>240</v>
      </c>
      <c r="AB1021" s="280" t="s">
        <v>240</v>
      </c>
      <c r="AC1021" s="280" t="s">
        <v>240</v>
      </c>
      <c r="AD1021" s="280" t="s">
        <v>240</v>
      </c>
      <c r="AE1021" s="280"/>
      <c r="AF1021" s="280" t="s">
        <v>240</v>
      </c>
      <c r="AG1021" s="280" t="s">
        <v>261</v>
      </c>
      <c r="AH1021" s="280" t="s">
        <v>240</v>
      </c>
      <c r="AI1021" s="280" t="s">
        <v>240</v>
      </c>
      <c r="AJ1021" s="279">
        <v>707365</v>
      </c>
      <c r="AP1021" s="223"/>
      <c r="AQ1021" s="224"/>
      <c r="AR1021" s="224"/>
      <c r="AS1021" s="224"/>
      <c r="AT1021" s="224"/>
      <c r="AU1021" s="231"/>
      <c r="AV1021" s="224"/>
      <c r="AW1021" s="224"/>
      <c r="AX1021" s="224"/>
      <c r="AY1021" s="224"/>
      <c r="AZ1021" s="223"/>
      <c r="BA1021" s="224"/>
      <c r="BB1021"/>
      <c r="BC1021"/>
      <c r="BD1021" s="224"/>
      <c r="BE1021" s="224"/>
      <c r="BF1021" s="227"/>
      <c r="BG1021" s="223"/>
      <c r="BH1021" s="224"/>
      <c r="BI1021" s="224"/>
      <c r="BJ1021" s="224"/>
      <c r="BK1021" s="224"/>
      <c r="BL1021" s="223"/>
      <c r="BM1021" s="224"/>
      <c r="BN1021" s="223"/>
      <c r="BO1021" s="223"/>
      <c r="BP1021" s="223"/>
      <c r="BQ1021" s="223"/>
      <c r="BR1021" s="223"/>
      <c r="BS1021" s="224"/>
      <c r="BT1021"/>
      <c r="BU1021" s="224"/>
      <c r="BV1021"/>
      <c r="BW1021"/>
      <c r="BX1021" s="224"/>
      <c r="BY1021" s="224"/>
      <c r="BZ1021" s="224"/>
      <c r="CA1021" s="224"/>
      <c r="CB1021" s="224"/>
      <c r="CC1021" s="224"/>
      <c r="CD1021" s="224"/>
    </row>
    <row r="1022" spans="1:82" ht="30" x14ac:dyDescent="0.25">
      <c r="A1022" s="279">
        <v>707366</v>
      </c>
      <c r="B1022" s="280" t="s">
        <v>4557</v>
      </c>
      <c r="C1022" s="280" t="s">
        <v>4558</v>
      </c>
      <c r="D1022" s="280" t="s">
        <v>1320</v>
      </c>
      <c r="E1022" s="280" t="s">
        <v>183</v>
      </c>
      <c r="F1022" s="281">
        <v>33250</v>
      </c>
      <c r="G1022" s="280" t="s">
        <v>232</v>
      </c>
      <c r="H1022" s="280" t="s">
        <v>1290</v>
      </c>
      <c r="I1022" s="280" t="s">
        <v>261</v>
      </c>
      <c r="J1022" s="280" t="s">
        <v>214</v>
      </c>
      <c r="K1022" s="279">
        <v>2009</v>
      </c>
      <c r="L1022" s="280" t="s">
        <v>213</v>
      </c>
      <c r="M1022" s="280" t="s">
        <v>240</v>
      </c>
      <c r="N1022" s="280" t="s">
        <v>240</v>
      </c>
      <c r="O1022" s="280"/>
      <c r="P1022" s="280"/>
      <c r="Q1022" s="282">
        <v>0</v>
      </c>
      <c r="R1022" s="279">
        <v>0</v>
      </c>
      <c r="S1022" s="280" t="s">
        <v>4383</v>
      </c>
      <c r="T1022" s="280" t="s">
        <v>4384</v>
      </c>
      <c r="U1022" s="280" t="s">
        <v>2977</v>
      </c>
      <c r="V1022" s="280" t="s">
        <v>3787</v>
      </c>
      <c r="W1022" s="280" t="s">
        <v>240</v>
      </c>
      <c r="X1022" s="280" t="s">
        <v>240</v>
      </c>
      <c r="Y1022" s="280" t="s">
        <v>240</v>
      </c>
      <c r="Z1022" s="280" t="s">
        <v>240</v>
      </c>
      <c r="AA1022" s="280" t="s">
        <v>240</v>
      </c>
      <c r="AB1022" s="280" t="s">
        <v>240</v>
      </c>
      <c r="AC1022" s="280" t="s">
        <v>240</v>
      </c>
      <c r="AD1022" s="280" t="s">
        <v>240</v>
      </c>
      <c r="AE1022" s="280"/>
      <c r="AF1022" s="280" t="s">
        <v>240</v>
      </c>
      <c r="AG1022" s="280" t="s">
        <v>467</v>
      </c>
      <c r="AH1022" s="280" t="s">
        <v>240</v>
      </c>
      <c r="AI1022" s="280" t="s">
        <v>5197</v>
      </c>
      <c r="AJ1022" s="279">
        <v>707366</v>
      </c>
      <c r="AP1022" s="223"/>
      <c r="AQ1022" s="224"/>
      <c r="AR1022" s="224"/>
      <c r="AS1022" s="224"/>
      <c r="AT1022" s="224"/>
      <c r="AU1022" s="231"/>
      <c r="AV1022" s="224"/>
      <c r="AW1022" s="224"/>
      <c r="AX1022" s="224"/>
      <c r="AY1022" s="224"/>
      <c r="AZ1022" s="223"/>
      <c r="BA1022" s="224"/>
      <c r="BB1022" s="230"/>
      <c r="BC1022" s="230"/>
      <c r="BD1022" s="224"/>
      <c r="BE1022" s="224"/>
      <c r="BF1022" s="227"/>
      <c r="BG1022" s="224"/>
      <c r="BH1022" s="224"/>
      <c r="BI1022" s="224"/>
      <c r="BJ1022" s="224"/>
      <c r="BK1022" s="224"/>
      <c r="BL1022" s="224"/>
      <c r="BM1022" s="224"/>
      <c r="BN1022" s="224"/>
      <c r="BO1022" s="224"/>
      <c r="BP1022" s="224"/>
      <c r="BQ1022" s="224"/>
      <c r="BR1022" s="224"/>
      <c r="BS1022" s="228"/>
      <c r="BT1022" s="230"/>
      <c r="BU1022" s="224"/>
      <c r="BV1022" s="226"/>
      <c r="BW1022" s="230"/>
      <c r="BX1022" s="224"/>
      <c r="BY1022" s="224"/>
      <c r="BZ1022" s="219"/>
      <c r="CA1022" s="224"/>
      <c r="CB1022" s="219"/>
      <c r="CC1022" s="219"/>
      <c r="CD1022" s="219"/>
    </row>
    <row r="1023" spans="1:82" ht="30" x14ac:dyDescent="0.25">
      <c r="A1023" s="279">
        <v>707367</v>
      </c>
      <c r="B1023" s="280" t="s">
        <v>4559</v>
      </c>
      <c r="C1023" s="280" t="s">
        <v>408</v>
      </c>
      <c r="D1023" s="280" t="s">
        <v>1314</v>
      </c>
      <c r="E1023" s="280" t="s">
        <v>184</v>
      </c>
      <c r="F1023" s="281">
        <v>36161</v>
      </c>
      <c r="G1023" s="280" t="s">
        <v>4560</v>
      </c>
      <c r="H1023" s="280" t="s">
        <v>4554</v>
      </c>
      <c r="I1023" s="280" t="s">
        <v>261</v>
      </c>
      <c r="J1023" s="280" t="s">
        <v>2373</v>
      </c>
      <c r="K1023" s="290">
        <v>2016</v>
      </c>
      <c r="L1023" s="280" t="s">
        <v>224</v>
      </c>
      <c r="M1023" s="280" t="s">
        <v>240</v>
      </c>
      <c r="N1023" s="280" t="s">
        <v>240</v>
      </c>
      <c r="O1023" s="280" t="str">
        <f>IFERROR(VLOOKUP(A1023,'[1]معالجة التسجيل'!A$2:CW$514,101,0),"")</f>
        <v/>
      </c>
      <c r="P1023" s="280"/>
      <c r="Q1023" s="282">
        <v>0</v>
      </c>
      <c r="R1023" s="282"/>
      <c r="S1023" s="280" t="s">
        <v>4385</v>
      </c>
      <c r="T1023" s="280" t="s">
        <v>4386</v>
      </c>
      <c r="U1023" s="280" t="s">
        <v>4387</v>
      </c>
      <c r="V1023" s="280" t="s">
        <v>4388</v>
      </c>
      <c r="W1023" s="280" t="s">
        <v>240</v>
      </c>
      <c r="X1023" s="280" t="s">
        <v>240</v>
      </c>
      <c r="Y1023" s="280" t="s">
        <v>240</v>
      </c>
      <c r="Z1023" s="280" t="s">
        <v>240</v>
      </c>
      <c r="AA1023" s="280" t="s">
        <v>240</v>
      </c>
      <c r="AB1023" s="280" t="s">
        <v>240</v>
      </c>
      <c r="AC1023" s="280" t="s">
        <v>240</v>
      </c>
      <c r="AD1023" s="280" t="s">
        <v>240</v>
      </c>
      <c r="AE1023" s="280" t="str">
        <f>IFERROR(VLOOKUP(A1023,ورقة4!A$1:AZ$2000,51,0),"")</f>
        <v>م</v>
      </c>
      <c r="AF1023" s="280" t="s">
        <v>240</v>
      </c>
      <c r="AG1023" s="280" t="s">
        <v>261</v>
      </c>
      <c r="AH1023" s="280" t="s">
        <v>240</v>
      </c>
      <c r="AI1023" s="280" t="s">
        <v>240</v>
      </c>
      <c r="AJ1023" s="279">
        <v>707367</v>
      </c>
      <c r="AP1023" s="223"/>
      <c r="AQ1023" s="224"/>
      <c r="AR1023" s="224"/>
      <c r="AS1023" s="224"/>
      <c r="AT1023" s="224"/>
      <c r="AU1023" s="231"/>
      <c r="AV1023" s="224"/>
      <c r="AW1023" s="224"/>
      <c r="AX1023" s="224"/>
      <c r="AY1023" s="224"/>
      <c r="AZ1023" s="223"/>
      <c r="BA1023" s="224"/>
      <c r="BB1023"/>
      <c r="BC1023"/>
      <c r="BD1023" s="224"/>
      <c r="BE1023" s="224"/>
      <c r="BF1023" s="227"/>
      <c r="BG1023" s="223"/>
      <c r="BH1023" s="224"/>
      <c r="BI1023" s="224"/>
      <c r="BJ1023" s="224"/>
      <c r="BK1023" s="224"/>
      <c r="BL1023" s="223"/>
      <c r="BM1023" s="224"/>
      <c r="BN1023" s="223"/>
      <c r="BO1023" s="223"/>
      <c r="BP1023" s="223"/>
      <c r="BQ1023" s="223"/>
      <c r="BR1023" s="223"/>
      <c r="BS1023" s="224"/>
      <c r="BT1023"/>
      <c r="BU1023" s="224"/>
      <c r="BV1023"/>
      <c r="BW1023"/>
      <c r="BX1023" s="224"/>
      <c r="BY1023" s="224"/>
      <c r="BZ1023" s="224"/>
      <c r="CA1023" s="224"/>
      <c r="CB1023" s="224"/>
      <c r="CC1023" s="224"/>
      <c r="CD1023" s="224"/>
    </row>
    <row r="1024" spans="1:82" ht="30" x14ac:dyDescent="0.25">
      <c r="A1024" s="279">
        <v>707368</v>
      </c>
      <c r="B1024" s="280" t="s">
        <v>4561</v>
      </c>
      <c r="C1024" s="280" t="s">
        <v>143</v>
      </c>
      <c r="D1024" s="280" t="s">
        <v>1739</v>
      </c>
      <c r="E1024" s="280" t="s">
        <v>184</v>
      </c>
      <c r="F1024" s="281">
        <v>30076</v>
      </c>
      <c r="G1024" s="280" t="s">
        <v>4562</v>
      </c>
      <c r="H1024" s="280" t="s">
        <v>4537</v>
      </c>
      <c r="I1024" s="280" t="s">
        <v>261</v>
      </c>
      <c r="J1024" s="280" t="s">
        <v>214</v>
      </c>
      <c r="K1024" s="279">
        <v>2002</v>
      </c>
      <c r="L1024" s="280" t="s">
        <v>222</v>
      </c>
      <c r="M1024" s="280" t="s">
        <v>240</v>
      </c>
      <c r="N1024" s="280" t="s">
        <v>240</v>
      </c>
      <c r="O1024" s="280"/>
      <c r="P1024" s="280"/>
      <c r="Q1024" s="282">
        <v>0</v>
      </c>
      <c r="R1024" s="288"/>
      <c r="S1024" s="280" t="s">
        <v>4389</v>
      </c>
      <c r="T1024" s="280" t="s">
        <v>2929</v>
      </c>
      <c r="U1024" s="280" t="s">
        <v>4390</v>
      </c>
      <c r="V1024" s="280" t="s">
        <v>2696</v>
      </c>
      <c r="W1024" s="280" t="s">
        <v>240</v>
      </c>
      <c r="X1024" s="280" t="s">
        <v>240</v>
      </c>
      <c r="Y1024" s="280" t="s">
        <v>240</v>
      </c>
      <c r="Z1024" s="280" t="s">
        <v>240</v>
      </c>
      <c r="AA1024" s="280" t="s">
        <v>240</v>
      </c>
      <c r="AB1024" s="280" t="s">
        <v>240</v>
      </c>
      <c r="AC1024" s="280" t="s">
        <v>240</v>
      </c>
      <c r="AD1024" s="280" t="s">
        <v>240</v>
      </c>
      <c r="AE1024" s="280"/>
      <c r="AF1024" s="280" t="s">
        <v>240</v>
      </c>
      <c r="AG1024" s="280" t="s">
        <v>467</v>
      </c>
      <c r="AH1024" s="280" t="s">
        <v>240</v>
      </c>
      <c r="AI1024" s="280" t="s">
        <v>5197</v>
      </c>
      <c r="AJ1024" s="279">
        <v>707368</v>
      </c>
      <c r="AP1024" s="223"/>
      <c r="AQ1024" s="224"/>
      <c r="AR1024" s="224"/>
      <c r="AS1024" s="224"/>
      <c r="AT1024" s="224"/>
      <c r="AU1024" s="232"/>
      <c r="AV1024" s="224"/>
      <c r="AW1024" s="224"/>
      <c r="AX1024" s="224"/>
      <c r="AY1024" s="224"/>
      <c r="AZ1024" s="232"/>
      <c r="BA1024" s="224"/>
      <c r="BB1024" s="230"/>
      <c r="BC1024" s="230"/>
      <c r="BD1024" s="224"/>
      <c r="BE1024" s="224"/>
      <c r="BF1024" s="227"/>
      <c r="BG1024" s="224"/>
      <c r="BH1024" s="224"/>
      <c r="BI1024" s="224"/>
      <c r="BJ1024" s="224"/>
      <c r="BK1024" s="224"/>
      <c r="BL1024" s="224"/>
      <c r="BM1024" s="224"/>
      <c r="BN1024" s="224"/>
      <c r="BO1024" s="224"/>
      <c r="BP1024" s="224"/>
      <c r="BQ1024" s="224"/>
      <c r="BR1024" s="224"/>
      <c r="BS1024" s="228"/>
      <c r="BT1024" s="230"/>
      <c r="BU1024" s="224"/>
      <c r="BV1024" s="226"/>
      <c r="BW1024" s="230"/>
      <c r="BX1024" s="224"/>
      <c r="BY1024" s="224"/>
      <c r="BZ1024" s="219"/>
      <c r="CA1024" s="224"/>
      <c r="CB1024" s="219"/>
      <c r="CC1024" s="219"/>
      <c r="CD1024" s="219"/>
    </row>
    <row r="1025" spans="1:82" ht="30" x14ac:dyDescent="0.25">
      <c r="A1025" s="279">
        <v>707369</v>
      </c>
      <c r="B1025" s="280" t="s">
        <v>4563</v>
      </c>
      <c r="C1025" s="280" t="s">
        <v>4564</v>
      </c>
      <c r="D1025" s="280" t="s">
        <v>1374</v>
      </c>
      <c r="E1025" s="280" t="s">
        <v>183</v>
      </c>
      <c r="F1025" s="281">
        <v>37630</v>
      </c>
      <c r="G1025" s="280" t="s">
        <v>1350</v>
      </c>
      <c r="H1025" s="280" t="s">
        <v>4565</v>
      </c>
      <c r="I1025" s="280" t="s">
        <v>261</v>
      </c>
      <c r="J1025" s="280" t="s">
        <v>4566</v>
      </c>
      <c r="K1025" s="288"/>
      <c r="L1025" s="280" t="s">
        <v>213</v>
      </c>
      <c r="M1025" s="280" t="s">
        <v>240</v>
      </c>
      <c r="N1025" s="280" t="s">
        <v>240</v>
      </c>
      <c r="O1025" s="280" t="str">
        <f>IFERROR(VLOOKUP(A1025,'[1]معالجة التسجيل'!A$2:CW$514,101,0),"")</f>
        <v/>
      </c>
      <c r="P1025" s="280"/>
      <c r="Q1025" s="282">
        <v>0</v>
      </c>
      <c r="R1025" s="279">
        <v>0</v>
      </c>
      <c r="S1025" s="280" t="s">
        <v>4391</v>
      </c>
      <c r="T1025" s="280" t="s">
        <v>4392</v>
      </c>
      <c r="U1025" s="280" t="s">
        <v>4393</v>
      </c>
      <c r="V1025" s="280" t="s">
        <v>2570</v>
      </c>
      <c r="W1025" s="280" t="s">
        <v>240</v>
      </c>
      <c r="X1025" s="280" t="s">
        <v>240</v>
      </c>
      <c r="Y1025" s="280" t="s">
        <v>240</v>
      </c>
      <c r="Z1025" s="280" t="s">
        <v>240</v>
      </c>
      <c r="AA1025" s="280" t="s">
        <v>240</v>
      </c>
      <c r="AB1025" s="280" t="s">
        <v>240</v>
      </c>
      <c r="AC1025" s="280" t="s">
        <v>240</v>
      </c>
      <c r="AD1025" s="280" t="s">
        <v>240</v>
      </c>
      <c r="AE1025" s="280" t="str">
        <f>IFERROR(VLOOKUP(A1025,ورقة4!A$1:AZ$2000,51,0),"")</f>
        <v>م</v>
      </c>
      <c r="AF1025" s="280" t="s">
        <v>240</v>
      </c>
      <c r="AG1025" s="280" t="s">
        <v>261</v>
      </c>
      <c r="AH1025" s="280" t="s">
        <v>240</v>
      </c>
      <c r="AI1025" s="280" t="s">
        <v>240</v>
      </c>
      <c r="AJ1025" s="279">
        <v>707369</v>
      </c>
      <c r="AP1025" s="223"/>
      <c r="AQ1025" s="224"/>
      <c r="AR1025" s="224"/>
      <c r="AS1025" s="224"/>
      <c r="AT1025" s="224"/>
      <c r="AU1025" s="232"/>
      <c r="AV1025" s="224"/>
      <c r="AW1025" s="224"/>
      <c r="AX1025" s="224"/>
      <c r="AY1025" s="224"/>
      <c r="AZ1025" s="232"/>
      <c r="BA1025" s="224"/>
      <c r="BB1025" s="230"/>
      <c r="BC1025" s="230"/>
      <c r="BD1025" s="224"/>
      <c r="BE1025" s="224"/>
      <c r="BF1025" s="227"/>
      <c r="BG1025" s="224"/>
      <c r="BH1025" s="224"/>
      <c r="BI1025" s="224"/>
      <c r="BJ1025" s="224"/>
      <c r="BK1025" s="224"/>
      <c r="BL1025" s="224"/>
      <c r="BM1025" s="224"/>
      <c r="BN1025" s="224"/>
      <c r="BO1025" s="224"/>
      <c r="BP1025" s="224"/>
      <c r="BQ1025" s="224"/>
      <c r="BR1025" s="224"/>
      <c r="BS1025" s="228"/>
      <c r="BT1025" s="230"/>
      <c r="BU1025" s="224"/>
      <c r="BV1025" s="226"/>
      <c r="BW1025" s="230"/>
      <c r="BX1025" s="224"/>
      <c r="BY1025" s="224"/>
      <c r="BZ1025" s="219"/>
      <c r="CA1025" s="224"/>
      <c r="CB1025" s="219"/>
      <c r="CC1025" s="219"/>
      <c r="CD1025" s="219"/>
    </row>
    <row r="1026" spans="1:82" ht="30" x14ac:dyDescent="0.25">
      <c r="A1026" s="279">
        <v>707370</v>
      </c>
      <c r="B1026" s="280" t="s">
        <v>4567</v>
      </c>
      <c r="C1026" s="280" t="s">
        <v>311</v>
      </c>
      <c r="D1026" s="280" t="s">
        <v>1295</v>
      </c>
      <c r="E1026" s="280" t="s">
        <v>184</v>
      </c>
      <c r="F1026" s="281">
        <v>31608</v>
      </c>
      <c r="G1026" s="280" t="s">
        <v>1309</v>
      </c>
      <c r="H1026" s="280" t="s">
        <v>4537</v>
      </c>
      <c r="I1026" s="280" t="s">
        <v>261</v>
      </c>
      <c r="J1026" s="280" t="s">
        <v>4568</v>
      </c>
      <c r="K1026" s="282"/>
      <c r="L1026" s="280" t="s">
        <v>223</v>
      </c>
      <c r="M1026" s="280" t="s">
        <v>240</v>
      </c>
      <c r="N1026" s="280" t="s">
        <v>240</v>
      </c>
      <c r="O1026" s="280"/>
      <c r="P1026" s="280"/>
      <c r="Q1026" s="282">
        <v>0</v>
      </c>
      <c r="R1026" s="279">
        <v>0</v>
      </c>
      <c r="S1026" s="280" t="s">
        <v>4394</v>
      </c>
      <c r="T1026" s="280" t="s">
        <v>4395</v>
      </c>
      <c r="U1026" s="280" t="s">
        <v>2809</v>
      </c>
      <c r="V1026" s="280" t="s">
        <v>2580</v>
      </c>
      <c r="W1026" s="280" t="s">
        <v>240</v>
      </c>
      <c r="X1026" s="280" t="s">
        <v>240</v>
      </c>
      <c r="Y1026" s="280" t="s">
        <v>240</v>
      </c>
      <c r="Z1026" s="280" t="s">
        <v>240</v>
      </c>
      <c r="AA1026" s="280" t="s">
        <v>240</v>
      </c>
      <c r="AB1026" s="280" t="s">
        <v>240</v>
      </c>
      <c r="AC1026" s="280" t="s">
        <v>240</v>
      </c>
      <c r="AD1026" s="280" t="s">
        <v>240</v>
      </c>
      <c r="AE1026" s="280"/>
      <c r="AF1026" s="280" t="s">
        <v>240</v>
      </c>
      <c r="AG1026" s="280" t="s">
        <v>261</v>
      </c>
      <c r="AH1026" s="280" t="s">
        <v>240</v>
      </c>
      <c r="AI1026" s="280" t="s">
        <v>240</v>
      </c>
      <c r="AJ1026" s="279">
        <v>707370</v>
      </c>
      <c r="AP1026" s="223"/>
      <c r="AQ1026" s="224"/>
      <c r="AR1026" s="224"/>
      <c r="AS1026" s="224"/>
      <c r="AT1026" s="224"/>
      <c r="AU1026" s="232"/>
      <c r="AV1026" s="224"/>
      <c r="AW1026" s="224"/>
      <c r="AX1026" s="224"/>
      <c r="AY1026" s="224"/>
      <c r="AZ1026" s="232"/>
      <c r="BA1026" s="224"/>
      <c r="BB1026" s="230"/>
      <c r="BC1026" s="230"/>
      <c r="BD1026" s="224"/>
      <c r="BE1026" s="224"/>
      <c r="BF1026" s="227"/>
      <c r="BG1026" s="224"/>
      <c r="BH1026" s="224"/>
      <c r="BI1026" s="224"/>
      <c r="BJ1026" s="224"/>
      <c r="BK1026" s="224"/>
      <c r="BL1026" s="224"/>
      <c r="BM1026" s="224"/>
      <c r="BN1026" s="224"/>
      <c r="BO1026" s="224"/>
      <c r="BP1026" s="224"/>
      <c r="BQ1026" s="224"/>
      <c r="BR1026" s="224"/>
      <c r="BS1026" s="228"/>
      <c r="BT1026" s="230"/>
      <c r="BU1026" s="224"/>
      <c r="BV1026" s="226"/>
      <c r="BW1026" s="230"/>
      <c r="BX1026" s="224"/>
      <c r="BY1026" s="224"/>
      <c r="BZ1026" s="219"/>
      <c r="CA1026" s="224"/>
      <c r="CB1026" s="219"/>
      <c r="CC1026" s="219"/>
      <c r="CD1026" s="219"/>
    </row>
    <row r="1027" spans="1:82" ht="30" x14ac:dyDescent="0.25">
      <c r="A1027" s="279">
        <v>707371</v>
      </c>
      <c r="B1027" s="280" t="s">
        <v>4569</v>
      </c>
      <c r="C1027" s="280" t="s">
        <v>63</v>
      </c>
      <c r="D1027" s="280" t="s">
        <v>4570</v>
      </c>
      <c r="E1027" s="280" t="s">
        <v>184</v>
      </c>
      <c r="F1027" s="281">
        <v>31586</v>
      </c>
      <c r="G1027" s="280" t="s">
        <v>213</v>
      </c>
      <c r="H1027" s="280" t="s">
        <v>4537</v>
      </c>
      <c r="I1027" s="280" t="s">
        <v>261</v>
      </c>
      <c r="J1027" s="280" t="s">
        <v>3383</v>
      </c>
      <c r="K1027" s="288"/>
      <c r="L1027" s="280" t="s">
        <v>3383</v>
      </c>
      <c r="M1027" s="280" t="s">
        <v>240</v>
      </c>
      <c r="N1027" s="280" t="s">
        <v>240</v>
      </c>
      <c r="O1027" s="280"/>
      <c r="P1027" s="280"/>
      <c r="Q1027" s="282">
        <v>0</v>
      </c>
      <c r="R1027" s="288"/>
      <c r="S1027" s="280" t="s">
        <v>4396</v>
      </c>
      <c r="T1027" s="280" t="s">
        <v>2535</v>
      </c>
      <c r="U1027" s="280" t="s">
        <v>4397</v>
      </c>
      <c r="V1027" s="280" t="s">
        <v>2413</v>
      </c>
      <c r="W1027" s="280" t="s">
        <v>240</v>
      </c>
      <c r="X1027" s="280" t="s">
        <v>240</v>
      </c>
      <c r="Y1027" s="280" t="s">
        <v>240</v>
      </c>
      <c r="Z1027" s="280" t="s">
        <v>240</v>
      </c>
      <c r="AA1027" s="280" t="s">
        <v>240</v>
      </c>
      <c r="AB1027" s="280" t="s">
        <v>240</v>
      </c>
      <c r="AC1027" s="280" t="s">
        <v>240</v>
      </c>
      <c r="AD1027" s="280" t="s">
        <v>240</v>
      </c>
      <c r="AE1027" s="280"/>
      <c r="AF1027" s="280" t="s">
        <v>240</v>
      </c>
      <c r="AG1027" s="280" t="s">
        <v>467</v>
      </c>
      <c r="AH1027" s="280" t="s">
        <v>240</v>
      </c>
      <c r="AI1027" s="280" t="s">
        <v>5197</v>
      </c>
      <c r="AJ1027" s="279">
        <v>707371</v>
      </c>
      <c r="AP1027" s="223"/>
      <c r="AQ1027" s="224"/>
      <c r="AR1027" s="224"/>
      <c r="AS1027" s="224"/>
      <c r="AT1027" s="224"/>
      <c r="AU1027" s="231"/>
      <c r="AV1027" s="224"/>
      <c r="AW1027" s="224"/>
      <c r="AX1027" s="224"/>
      <c r="AY1027" s="224"/>
      <c r="AZ1027" s="223"/>
      <c r="BA1027" s="224"/>
      <c r="BB1027"/>
      <c r="BC1027"/>
      <c r="BD1027" s="224"/>
      <c r="BE1027" s="224"/>
      <c r="BF1027" s="227"/>
      <c r="BG1027" s="223"/>
      <c r="BH1027" s="224"/>
      <c r="BI1027" s="224"/>
      <c r="BJ1027" s="224"/>
      <c r="BK1027" s="224"/>
      <c r="BL1027" s="223"/>
      <c r="BM1027" s="224"/>
      <c r="BN1027" s="223"/>
      <c r="BO1027" s="223"/>
      <c r="BP1027" s="223"/>
      <c r="BQ1027" s="223"/>
      <c r="BR1027" s="223"/>
      <c r="BS1027" s="224"/>
      <c r="BT1027"/>
      <c r="BU1027" s="224"/>
      <c r="BV1027"/>
      <c r="BW1027"/>
      <c r="BX1027" s="224"/>
      <c r="BY1027" s="224"/>
      <c r="BZ1027" s="224"/>
      <c r="CA1027" s="224"/>
      <c r="CB1027" s="224"/>
      <c r="CC1027" s="224"/>
      <c r="CD1027" s="224"/>
    </row>
    <row r="1028" spans="1:82" ht="30" x14ac:dyDescent="0.25">
      <c r="A1028" s="279">
        <v>707372</v>
      </c>
      <c r="B1028" s="280" t="s">
        <v>4571</v>
      </c>
      <c r="C1028" s="280" t="s">
        <v>4572</v>
      </c>
      <c r="D1028" s="280" t="s">
        <v>1521</v>
      </c>
      <c r="E1028" s="280" t="s">
        <v>183</v>
      </c>
      <c r="F1028" s="281">
        <v>37257</v>
      </c>
      <c r="G1028" s="280" t="s">
        <v>213</v>
      </c>
      <c r="H1028" s="280" t="s">
        <v>4537</v>
      </c>
      <c r="I1028" s="280" t="s">
        <v>261</v>
      </c>
      <c r="J1028" s="280" t="s">
        <v>214</v>
      </c>
      <c r="K1028" s="290">
        <v>2020</v>
      </c>
      <c r="L1028" s="280" t="s">
        <v>213</v>
      </c>
      <c r="M1028" s="280" t="s">
        <v>240</v>
      </c>
      <c r="N1028" s="280" t="s">
        <v>240</v>
      </c>
      <c r="O1028" s="280" t="str">
        <f>IFERROR(VLOOKUP(A1028,'[1]معالجة التسجيل'!A$2:CW$514,101,0),"")</f>
        <v/>
      </c>
      <c r="P1028" s="280"/>
      <c r="Q1028" s="282">
        <v>0</v>
      </c>
      <c r="R1028" s="279">
        <v>0</v>
      </c>
      <c r="S1028" s="280" t="s">
        <v>4398</v>
      </c>
      <c r="T1028" s="280" t="s">
        <v>4399</v>
      </c>
      <c r="U1028" s="280" t="s">
        <v>2899</v>
      </c>
      <c r="V1028" s="280" t="s">
        <v>2413</v>
      </c>
      <c r="W1028" s="280" t="s">
        <v>240</v>
      </c>
      <c r="X1028" s="280" t="s">
        <v>240</v>
      </c>
      <c r="Y1028" s="280" t="s">
        <v>240</v>
      </c>
      <c r="Z1028" s="280" t="s">
        <v>240</v>
      </c>
      <c r="AA1028" s="280" t="s">
        <v>240</v>
      </c>
      <c r="AB1028" s="280" t="s">
        <v>240</v>
      </c>
      <c r="AC1028" s="280" t="s">
        <v>240</v>
      </c>
      <c r="AD1028" s="280" t="s">
        <v>240</v>
      </c>
      <c r="AE1028" s="280" t="str">
        <f>IFERROR(VLOOKUP(A1028,ورقة4!A$1:AZ$2000,51,0),"")</f>
        <v>م</v>
      </c>
      <c r="AF1028" s="280" t="s">
        <v>240</v>
      </c>
      <c r="AG1028" s="280" t="s">
        <v>261</v>
      </c>
      <c r="AH1028" s="280" t="s">
        <v>240</v>
      </c>
      <c r="AI1028" s="280" t="s">
        <v>240</v>
      </c>
      <c r="AJ1028" s="279">
        <v>707372</v>
      </c>
      <c r="AP1028" s="223"/>
      <c r="AQ1028" s="224"/>
      <c r="AR1028" s="224"/>
      <c r="AS1028" s="224"/>
      <c r="AT1028" s="224"/>
      <c r="AU1028" s="232"/>
      <c r="AV1028" s="224"/>
      <c r="AW1028" s="224"/>
      <c r="AX1028" s="224"/>
      <c r="AY1028" s="224"/>
      <c r="AZ1028" s="232"/>
      <c r="BA1028" s="224"/>
      <c r="BB1028" s="230"/>
      <c r="BC1028" s="230"/>
      <c r="BD1028" s="224"/>
      <c r="BE1028" s="224"/>
      <c r="BF1028" s="227"/>
      <c r="BG1028" s="224"/>
      <c r="BH1028" s="224"/>
      <c r="BI1028" s="224"/>
      <c r="BJ1028" s="224"/>
      <c r="BK1028" s="224"/>
      <c r="BL1028" s="224"/>
      <c r="BM1028" s="224"/>
      <c r="BN1028" s="224"/>
      <c r="BO1028" s="224"/>
      <c r="BP1028" s="224"/>
      <c r="BQ1028" s="224"/>
      <c r="BR1028" s="224"/>
      <c r="BS1028" s="228"/>
      <c r="BT1028" s="230"/>
      <c r="BU1028" s="224"/>
      <c r="BV1028" s="226"/>
      <c r="BW1028" s="230"/>
      <c r="BX1028" s="224"/>
      <c r="BY1028" s="224"/>
      <c r="BZ1028" s="219"/>
      <c r="CA1028" s="224"/>
      <c r="CB1028" s="219"/>
      <c r="CC1028" s="219"/>
      <c r="CD1028" s="219"/>
    </row>
    <row r="1029" spans="1:82" ht="30" x14ac:dyDescent="0.25">
      <c r="A1029" s="279">
        <v>707373</v>
      </c>
      <c r="B1029" s="280" t="s">
        <v>4573</v>
      </c>
      <c r="C1029" s="280" t="s">
        <v>68</v>
      </c>
      <c r="D1029" s="280" t="s">
        <v>1310</v>
      </c>
      <c r="E1029" s="280" t="s">
        <v>184</v>
      </c>
      <c r="F1029" s="281">
        <v>35805</v>
      </c>
      <c r="G1029" s="280" t="s">
        <v>222</v>
      </c>
      <c r="H1029" s="280" t="s">
        <v>1290</v>
      </c>
      <c r="I1029" s="280" t="s">
        <v>261</v>
      </c>
      <c r="J1029" s="280" t="s">
        <v>214</v>
      </c>
      <c r="K1029" s="279">
        <v>2016</v>
      </c>
      <c r="L1029" s="280" t="s">
        <v>222</v>
      </c>
      <c r="M1029" s="280" t="s">
        <v>240</v>
      </c>
      <c r="N1029" s="280" t="s">
        <v>240</v>
      </c>
      <c r="O1029" s="280"/>
      <c r="P1029" s="280"/>
      <c r="Q1029" s="282">
        <v>0</v>
      </c>
      <c r="R1029" s="282"/>
      <c r="S1029" s="280" t="s">
        <v>4402</v>
      </c>
      <c r="T1029" s="280" t="s">
        <v>4403</v>
      </c>
      <c r="U1029" s="280" t="s">
        <v>4404</v>
      </c>
      <c r="V1029" s="280" t="s">
        <v>2550</v>
      </c>
      <c r="W1029" s="280" t="s">
        <v>240</v>
      </c>
      <c r="X1029" s="280" t="s">
        <v>240</v>
      </c>
      <c r="Y1029" s="280" t="s">
        <v>240</v>
      </c>
      <c r="Z1029" s="280" t="s">
        <v>240</v>
      </c>
      <c r="AA1029" s="280" t="s">
        <v>240</v>
      </c>
      <c r="AB1029" s="280" t="s">
        <v>240</v>
      </c>
      <c r="AC1029" s="280" t="s">
        <v>240</v>
      </c>
      <c r="AD1029" s="280" t="s">
        <v>240</v>
      </c>
      <c r="AE1029" s="280"/>
      <c r="AF1029" s="280" t="s">
        <v>240</v>
      </c>
      <c r="AG1029" s="280" t="s">
        <v>261</v>
      </c>
      <c r="AH1029" s="280" t="s">
        <v>240</v>
      </c>
      <c r="AI1029" s="280" t="s">
        <v>240</v>
      </c>
      <c r="AJ1029" s="279">
        <v>707373</v>
      </c>
      <c r="AP1029" s="223"/>
      <c r="AQ1029" s="224"/>
      <c r="AR1029" s="224"/>
      <c r="AS1029" s="224"/>
      <c r="AT1029" s="224"/>
      <c r="AU1029" s="231"/>
      <c r="AV1029" s="224"/>
      <c r="AW1029" s="224"/>
      <c r="AX1029" s="224"/>
      <c r="AY1029" s="224"/>
      <c r="AZ1029" s="223"/>
      <c r="BA1029" s="224"/>
      <c r="BB1029" s="230"/>
      <c r="BC1029" s="230"/>
      <c r="BD1029" s="224"/>
      <c r="BE1029" s="224"/>
      <c r="BF1029" s="227"/>
      <c r="BG1029" s="224"/>
      <c r="BH1029" s="224"/>
      <c r="BI1029" s="224"/>
      <c r="BJ1029" s="224"/>
      <c r="BK1029" s="224"/>
      <c r="BL1029" s="224"/>
      <c r="BM1029" s="224"/>
      <c r="BN1029" s="224"/>
      <c r="BO1029" s="224"/>
      <c r="BP1029" s="224"/>
      <c r="BQ1029" s="224"/>
      <c r="BR1029" s="224"/>
      <c r="BS1029" s="228"/>
      <c r="BT1029" s="230"/>
      <c r="BU1029" s="224"/>
      <c r="BV1029" s="226"/>
      <c r="BW1029" s="230"/>
      <c r="BX1029" s="224"/>
      <c r="BY1029" s="224"/>
      <c r="BZ1029" s="219"/>
      <c r="CA1029" s="224"/>
      <c r="CB1029" s="219"/>
      <c r="CC1029" s="219"/>
      <c r="CD1029" s="219"/>
    </row>
    <row r="1030" spans="1:82" ht="30" x14ac:dyDescent="0.25">
      <c r="A1030" s="279">
        <v>707374</v>
      </c>
      <c r="B1030" s="280" t="s">
        <v>4574</v>
      </c>
      <c r="C1030" s="280" t="s">
        <v>4575</v>
      </c>
      <c r="D1030" s="280" t="s">
        <v>4576</v>
      </c>
      <c r="E1030" s="280" t="s">
        <v>183</v>
      </c>
      <c r="F1030" s="281">
        <v>37257</v>
      </c>
      <c r="G1030" s="280" t="s">
        <v>2398</v>
      </c>
      <c r="H1030" s="280" t="s">
        <v>4537</v>
      </c>
      <c r="I1030" s="280" t="s">
        <v>261</v>
      </c>
      <c r="J1030" s="280" t="s">
        <v>4566</v>
      </c>
      <c r="K1030" s="288"/>
      <c r="L1030" s="280" t="s">
        <v>230</v>
      </c>
      <c r="M1030" s="280" t="s">
        <v>240</v>
      </c>
      <c r="N1030" s="280" t="s">
        <v>240</v>
      </c>
      <c r="O1030" s="280" t="str">
        <f>IFERROR(VLOOKUP(A1030,'[1]معالجة التسجيل'!A$2:CW$514,101,0),"")</f>
        <v/>
      </c>
      <c r="P1030" s="280"/>
      <c r="Q1030" s="282">
        <v>0</v>
      </c>
      <c r="R1030" s="279">
        <v>0</v>
      </c>
      <c r="S1030" s="280" t="s">
        <v>4405</v>
      </c>
      <c r="T1030" s="280" t="s">
        <v>4406</v>
      </c>
      <c r="U1030" s="280" t="s">
        <v>4407</v>
      </c>
      <c r="V1030" s="280" t="s">
        <v>4408</v>
      </c>
      <c r="W1030" s="280" t="s">
        <v>240</v>
      </c>
      <c r="X1030" s="280" t="s">
        <v>240</v>
      </c>
      <c r="Y1030" s="280" t="s">
        <v>240</v>
      </c>
      <c r="Z1030" s="280" t="s">
        <v>240</v>
      </c>
      <c r="AA1030" s="280" t="s">
        <v>240</v>
      </c>
      <c r="AB1030" s="280" t="s">
        <v>240</v>
      </c>
      <c r="AC1030" s="280" t="s">
        <v>240</v>
      </c>
      <c r="AD1030" s="280" t="s">
        <v>240</v>
      </c>
      <c r="AE1030" s="280" t="str">
        <f>IFERROR(VLOOKUP(A1030,ورقة4!A$1:AZ$2000,51,0),"")</f>
        <v>م</v>
      </c>
      <c r="AF1030" s="280" t="s">
        <v>240</v>
      </c>
      <c r="AG1030" s="280" t="s">
        <v>261</v>
      </c>
      <c r="AH1030" s="280" t="s">
        <v>240</v>
      </c>
      <c r="AI1030" s="280" t="s">
        <v>240</v>
      </c>
      <c r="AJ1030" s="279">
        <v>707374</v>
      </c>
      <c r="AP1030" s="223"/>
      <c r="AQ1030" s="224"/>
      <c r="AR1030" s="224"/>
      <c r="AS1030" s="224"/>
      <c r="AT1030" s="224"/>
      <c r="AU1030" s="231"/>
      <c r="AV1030" s="224"/>
      <c r="AW1030" s="224"/>
      <c r="AX1030" s="224"/>
      <c r="AY1030" s="224"/>
      <c r="AZ1030" s="223"/>
      <c r="BA1030" s="224"/>
      <c r="BB1030"/>
      <c r="BC1030"/>
      <c r="BD1030" s="224"/>
      <c r="BE1030" s="224"/>
      <c r="BF1030" s="227"/>
      <c r="BG1030" s="223"/>
      <c r="BH1030" s="224"/>
      <c r="BI1030" s="224"/>
      <c r="BJ1030" s="224"/>
      <c r="BK1030" s="224"/>
      <c r="BL1030" s="223"/>
      <c r="BM1030" s="224"/>
      <c r="BN1030" s="223"/>
      <c r="BO1030" s="223"/>
      <c r="BP1030" s="223"/>
      <c r="BQ1030" s="223"/>
      <c r="BR1030" s="223"/>
      <c r="BS1030" s="224"/>
      <c r="BT1030"/>
      <c r="BU1030" s="224"/>
      <c r="BV1030"/>
      <c r="BW1030"/>
      <c r="BX1030" s="224"/>
      <c r="BY1030" s="224"/>
      <c r="BZ1030" s="224"/>
      <c r="CA1030" s="224"/>
      <c r="CB1030" s="224"/>
      <c r="CC1030" s="224"/>
      <c r="CD1030" s="224"/>
    </row>
    <row r="1031" spans="1:82" ht="30" x14ac:dyDescent="0.25">
      <c r="A1031" s="279">
        <v>707375</v>
      </c>
      <c r="B1031" s="280" t="s">
        <v>4577</v>
      </c>
      <c r="C1031" s="280" t="s">
        <v>405</v>
      </c>
      <c r="D1031" s="280" t="s">
        <v>4578</v>
      </c>
      <c r="E1031" s="280" t="s">
        <v>183</v>
      </c>
      <c r="F1031" s="281">
        <v>35445</v>
      </c>
      <c r="G1031" s="280" t="s">
        <v>4579</v>
      </c>
      <c r="H1031" s="280" t="s">
        <v>4537</v>
      </c>
      <c r="I1031" s="280" t="s">
        <v>261</v>
      </c>
      <c r="J1031" s="280" t="s">
        <v>4580</v>
      </c>
      <c r="K1031" s="282"/>
      <c r="L1031" s="280" t="s">
        <v>228</v>
      </c>
      <c r="M1031" s="280" t="s">
        <v>240</v>
      </c>
      <c r="N1031" s="280" t="s">
        <v>240</v>
      </c>
      <c r="O1031" s="280"/>
      <c r="P1031" s="280"/>
      <c r="Q1031" s="282">
        <v>0</v>
      </c>
      <c r="R1031" s="290">
        <v>0</v>
      </c>
      <c r="S1031" s="280" t="s">
        <v>4409</v>
      </c>
      <c r="T1031" s="280" t="s">
        <v>4410</v>
      </c>
      <c r="U1031" s="280" t="s">
        <v>4411</v>
      </c>
      <c r="V1031" s="280" t="s">
        <v>2804</v>
      </c>
      <c r="W1031" s="280" t="s">
        <v>240</v>
      </c>
      <c r="X1031" s="280" t="s">
        <v>240</v>
      </c>
      <c r="Y1031" s="280" t="s">
        <v>240</v>
      </c>
      <c r="Z1031" s="280" t="s">
        <v>240</v>
      </c>
      <c r="AA1031" s="280" t="s">
        <v>240</v>
      </c>
      <c r="AB1031" s="280" t="s">
        <v>240</v>
      </c>
      <c r="AC1031" s="280" t="s">
        <v>240</v>
      </c>
      <c r="AD1031" s="280" t="s">
        <v>240</v>
      </c>
      <c r="AE1031" s="280"/>
      <c r="AF1031" s="280" t="s">
        <v>240</v>
      </c>
      <c r="AG1031" s="280" t="s">
        <v>261</v>
      </c>
      <c r="AH1031" s="280" t="s">
        <v>240</v>
      </c>
      <c r="AI1031" s="280" t="s">
        <v>240</v>
      </c>
      <c r="AJ1031" s="279">
        <v>707375</v>
      </c>
      <c r="AP1031" s="223"/>
      <c r="AQ1031" s="224"/>
      <c r="AR1031" s="224"/>
      <c r="AS1031" s="224"/>
      <c r="AT1031" s="224"/>
      <c r="AU1031" s="232"/>
      <c r="AV1031" s="224"/>
      <c r="AW1031" s="224"/>
      <c r="AX1031" s="224"/>
      <c r="AY1031" s="224"/>
      <c r="AZ1031" s="232"/>
      <c r="BA1031" s="224"/>
      <c r="BB1031" s="230"/>
      <c r="BC1031" s="230"/>
      <c r="BD1031" s="224"/>
      <c r="BE1031" s="224"/>
      <c r="BF1031" s="227"/>
      <c r="BG1031" s="230"/>
      <c r="BH1031" s="224"/>
      <c r="BI1031" s="224"/>
      <c r="BJ1031" s="224"/>
      <c r="BK1031" s="224"/>
      <c r="BL1031" s="224"/>
      <c r="BM1031" s="224"/>
      <c r="BN1031" s="224"/>
      <c r="BO1031" s="224"/>
      <c r="BP1031" s="224"/>
      <c r="BQ1031" s="224"/>
      <c r="BR1031" s="224"/>
      <c r="BS1031" s="228"/>
      <c r="BT1031" s="230"/>
      <c r="BU1031" s="224"/>
      <c r="BV1031" s="226"/>
      <c r="BW1031" s="230"/>
      <c r="BX1031" s="224"/>
      <c r="BY1031" s="224"/>
      <c r="BZ1031" s="219"/>
      <c r="CA1031" s="224"/>
      <c r="CB1031" s="219"/>
      <c r="CC1031" s="219"/>
      <c r="CD1031" s="219"/>
    </row>
    <row r="1032" spans="1:82" ht="30" x14ac:dyDescent="0.25">
      <c r="A1032" s="279">
        <v>707377</v>
      </c>
      <c r="B1032" s="280" t="s">
        <v>4581</v>
      </c>
      <c r="C1032" s="280" t="s">
        <v>97</v>
      </c>
      <c r="D1032" s="280" t="s">
        <v>1449</v>
      </c>
      <c r="E1032" s="280" t="s">
        <v>184</v>
      </c>
      <c r="F1032" s="281">
        <v>37671</v>
      </c>
      <c r="G1032" s="280" t="s">
        <v>4582</v>
      </c>
      <c r="H1032" s="280" t="s">
        <v>4583</v>
      </c>
      <c r="I1032" s="280" t="s">
        <v>261</v>
      </c>
      <c r="J1032" s="280" t="s">
        <v>214</v>
      </c>
      <c r="K1032" s="279">
        <v>2021</v>
      </c>
      <c r="L1032" s="280" t="s">
        <v>215</v>
      </c>
      <c r="M1032" s="280" t="s">
        <v>240</v>
      </c>
      <c r="N1032" s="280" t="s">
        <v>240</v>
      </c>
      <c r="O1032" s="280" t="str">
        <f>IFERROR(VLOOKUP(A1032,'[1]معالجة التسجيل'!A$2:CW$514,101,0),"")</f>
        <v/>
      </c>
      <c r="P1032" s="280"/>
      <c r="Q1032" s="282">
        <v>0</v>
      </c>
      <c r="R1032" s="290">
        <v>0</v>
      </c>
      <c r="S1032" s="280" t="s">
        <v>4412</v>
      </c>
      <c r="T1032" s="280" t="s">
        <v>4413</v>
      </c>
      <c r="U1032" s="280" t="s">
        <v>4414</v>
      </c>
      <c r="V1032" s="280" t="s">
        <v>4415</v>
      </c>
      <c r="W1032" s="280" t="s">
        <v>240</v>
      </c>
      <c r="X1032" s="280" t="s">
        <v>240</v>
      </c>
      <c r="Y1032" s="280" t="s">
        <v>240</v>
      </c>
      <c r="Z1032" s="280" t="s">
        <v>240</v>
      </c>
      <c r="AA1032" s="280" t="s">
        <v>240</v>
      </c>
      <c r="AB1032" s="280" t="s">
        <v>240</v>
      </c>
      <c r="AC1032" s="280" t="s">
        <v>240</v>
      </c>
      <c r="AD1032" s="280" t="s">
        <v>240</v>
      </c>
      <c r="AE1032" s="280" t="str">
        <f>IFERROR(VLOOKUP(A1032,ورقة4!A$1:AZ$2000,51,0),"")</f>
        <v>م</v>
      </c>
      <c r="AF1032" s="280" t="s">
        <v>240</v>
      </c>
      <c r="AG1032" s="280" t="s">
        <v>261</v>
      </c>
      <c r="AH1032" s="280" t="s">
        <v>240</v>
      </c>
      <c r="AI1032" s="280" t="s">
        <v>240</v>
      </c>
      <c r="AJ1032" s="279">
        <v>707377</v>
      </c>
      <c r="AP1032" s="223"/>
      <c r="AQ1032" s="224"/>
      <c r="AR1032" s="224"/>
      <c r="AS1032" s="224"/>
      <c r="AT1032" s="224"/>
      <c r="AU1032" s="232"/>
      <c r="AV1032" s="224"/>
      <c r="AW1032" s="224"/>
      <c r="AX1032" s="224"/>
      <c r="AY1032" s="224"/>
      <c r="AZ1032" s="232"/>
      <c r="BA1032" s="224"/>
      <c r="BB1032" s="230"/>
      <c r="BC1032" s="230"/>
      <c r="BD1032" s="224"/>
      <c r="BE1032" s="224"/>
      <c r="BF1032" s="227"/>
      <c r="BG1032" s="224"/>
      <c r="BH1032" s="224"/>
      <c r="BI1032" s="224"/>
      <c r="BJ1032" s="224"/>
      <c r="BK1032" s="224"/>
      <c r="BL1032" s="224"/>
      <c r="BM1032" s="224"/>
      <c r="BN1032" s="224"/>
      <c r="BO1032" s="224"/>
      <c r="BP1032" s="224"/>
      <c r="BQ1032" s="224"/>
      <c r="BR1032" s="224"/>
      <c r="BS1032" s="228"/>
      <c r="BT1032" s="230"/>
      <c r="BU1032" s="224"/>
      <c r="BV1032" s="226"/>
      <c r="BW1032" s="230"/>
      <c r="BX1032" s="224"/>
      <c r="BY1032" s="224"/>
      <c r="BZ1032" s="219"/>
      <c r="CA1032" s="224"/>
      <c r="CB1032" s="219"/>
      <c r="CC1032" s="219"/>
      <c r="CD1032" s="219"/>
    </row>
    <row r="1033" spans="1:82" ht="30" x14ac:dyDescent="0.25">
      <c r="A1033" s="279">
        <v>707378</v>
      </c>
      <c r="B1033" s="280" t="s">
        <v>4584</v>
      </c>
      <c r="C1033" s="280" t="s">
        <v>4585</v>
      </c>
      <c r="D1033" s="280" t="s">
        <v>1382</v>
      </c>
      <c r="E1033" s="280" t="s">
        <v>184</v>
      </c>
      <c r="F1033" s="281">
        <v>32247</v>
      </c>
      <c r="G1033" s="280" t="s">
        <v>213</v>
      </c>
      <c r="H1033" s="280" t="s">
        <v>4537</v>
      </c>
      <c r="I1033" s="280" t="s">
        <v>261</v>
      </c>
      <c r="J1033" s="280" t="s">
        <v>4568</v>
      </c>
      <c r="K1033" s="288"/>
      <c r="L1033" s="280" t="s">
        <v>215</v>
      </c>
      <c r="M1033" s="280" t="s">
        <v>240</v>
      </c>
      <c r="N1033" s="280" t="s">
        <v>240</v>
      </c>
      <c r="O1033" s="280" t="str">
        <f>IFERROR(VLOOKUP(A1033,'[1]معالجة التسجيل'!A$2:CW$514,101,0),"")</f>
        <v>إيقاف</v>
      </c>
      <c r="P1033" s="280"/>
      <c r="Q1033" s="282">
        <f>IFERROR(VLOOKUP(A1033,'[1]معالجة التسجيل'!A$2:EW$514,150,0),"")</f>
        <v>20000</v>
      </c>
      <c r="R1033" s="290">
        <v>0</v>
      </c>
      <c r="S1033" s="280" t="s">
        <v>4416</v>
      </c>
      <c r="T1033" s="280" t="s">
        <v>4417</v>
      </c>
      <c r="U1033" s="280" t="s">
        <v>4418</v>
      </c>
      <c r="V1033" s="280" t="s">
        <v>2413</v>
      </c>
      <c r="W1033" s="280" t="s">
        <v>240</v>
      </c>
      <c r="X1033" s="280" t="s">
        <v>240</v>
      </c>
      <c r="Y1033" s="280" t="s">
        <v>240</v>
      </c>
      <c r="Z1033" s="280" t="s">
        <v>240</v>
      </c>
      <c r="AA1033" s="280" t="s">
        <v>240</v>
      </c>
      <c r="AB1033" s="280" t="s">
        <v>240</v>
      </c>
      <c r="AC1033" s="280" t="s">
        <v>240</v>
      </c>
      <c r="AD1033" s="280" t="s">
        <v>240</v>
      </c>
      <c r="AE1033" s="280"/>
      <c r="AF1033" s="280" t="s">
        <v>240</v>
      </c>
      <c r="AG1033" s="280" t="s">
        <v>261</v>
      </c>
      <c r="AH1033" s="280" t="s">
        <v>240</v>
      </c>
      <c r="AI1033" s="280" t="s">
        <v>5191</v>
      </c>
      <c r="AJ1033" s="279">
        <v>707378</v>
      </c>
      <c r="AP1033" s="223"/>
      <c r="AQ1033" s="224"/>
      <c r="AR1033" s="224"/>
      <c r="AS1033" s="224"/>
      <c r="AT1033" s="224"/>
      <c r="AU1033" s="225"/>
      <c r="AV1033" s="224"/>
      <c r="AW1033" s="224"/>
      <c r="AX1033" s="224"/>
      <c r="AY1033" s="224"/>
      <c r="AZ1033" s="226"/>
      <c r="BA1033" s="224"/>
      <c r="BB1033"/>
      <c r="BC1033"/>
      <c r="BD1033" s="224"/>
      <c r="BE1033" s="224"/>
      <c r="BF1033" s="227"/>
      <c r="BG1033" s="226"/>
      <c r="BH1033" s="224"/>
      <c r="BI1033" s="224"/>
      <c r="BJ1033" s="224"/>
      <c r="BK1033" s="224"/>
      <c r="BL1033" s="226"/>
      <c r="BM1033" s="224"/>
      <c r="BN1033" s="226"/>
      <c r="BO1033" s="226"/>
      <c r="BP1033" s="226"/>
      <c r="BQ1033" s="226"/>
      <c r="BR1033" s="226"/>
      <c r="BS1033" s="224"/>
      <c r="BT1033"/>
      <c r="BU1033" s="224"/>
      <c r="BV1033"/>
      <c r="BW1033"/>
      <c r="BX1033" s="224"/>
      <c r="BY1033" s="224"/>
      <c r="BZ1033" s="224"/>
      <c r="CA1033" s="224"/>
      <c r="CB1033" s="224"/>
      <c r="CC1033" s="224"/>
      <c r="CD1033" s="224"/>
    </row>
    <row r="1034" spans="1:82" ht="30" x14ac:dyDescent="0.25">
      <c r="A1034" s="279">
        <v>707379</v>
      </c>
      <c r="B1034" s="280" t="s">
        <v>4586</v>
      </c>
      <c r="C1034" s="280" t="s">
        <v>100</v>
      </c>
      <c r="D1034" s="280" t="s">
        <v>1864</v>
      </c>
      <c r="E1034" s="280" t="s">
        <v>183</v>
      </c>
      <c r="F1034" s="281">
        <v>37789</v>
      </c>
      <c r="G1034" s="280" t="s">
        <v>213</v>
      </c>
      <c r="H1034" s="280" t="s">
        <v>1290</v>
      </c>
      <c r="I1034" s="280" t="s">
        <v>261</v>
      </c>
      <c r="J1034" s="280" t="s">
        <v>214</v>
      </c>
      <c r="K1034" s="290">
        <v>2021</v>
      </c>
      <c r="L1034" s="280" t="s">
        <v>213</v>
      </c>
      <c r="M1034" s="280" t="s">
        <v>240</v>
      </c>
      <c r="N1034" s="280" t="s">
        <v>240</v>
      </c>
      <c r="O1034" s="280"/>
      <c r="P1034" s="280"/>
      <c r="Q1034" s="282">
        <v>0</v>
      </c>
      <c r="R1034" s="279">
        <v>0</v>
      </c>
      <c r="S1034" s="280" t="s">
        <v>4419</v>
      </c>
      <c r="T1034" s="280" t="s">
        <v>4420</v>
      </c>
      <c r="U1034" s="280" t="s">
        <v>4421</v>
      </c>
      <c r="V1034" s="280" t="s">
        <v>2540</v>
      </c>
      <c r="W1034" s="280" t="s">
        <v>240</v>
      </c>
      <c r="X1034" s="280" t="s">
        <v>240</v>
      </c>
      <c r="Y1034" s="280" t="s">
        <v>240</v>
      </c>
      <c r="Z1034" s="280" t="s">
        <v>240</v>
      </c>
      <c r="AA1034" s="280" t="s">
        <v>240</v>
      </c>
      <c r="AB1034" s="280" t="s">
        <v>240</v>
      </c>
      <c r="AC1034" s="280" t="s">
        <v>240</v>
      </c>
      <c r="AD1034" s="280" t="s">
        <v>240</v>
      </c>
      <c r="AE1034" s="280"/>
      <c r="AF1034" s="280" t="s">
        <v>240</v>
      </c>
      <c r="AG1034" s="280" t="s">
        <v>261</v>
      </c>
      <c r="AH1034" s="280" t="s">
        <v>240</v>
      </c>
      <c r="AI1034" s="280" t="s">
        <v>240</v>
      </c>
      <c r="AJ1034" s="279">
        <v>707379</v>
      </c>
      <c r="AP1034" s="223"/>
      <c r="AQ1034" s="224"/>
      <c r="AR1034" s="224"/>
      <c r="AS1034" s="224"/>
      <c r="AT1034" s="224"/>
      <c r="AU1034" s="232"/>
      <c r="AV1034" s="224"/>
      <c r="AW1034" s="224"/>
      <c r="AX1034" s="224"/>
      <c r="AY1034" s="224"/>
      <c r="AZ1034" s="232"/>
      <c r="BA1034" s="224"/>
      <c r="BB1034" s="230"/>
      <c r="BC1034" s="230"/>
      <c r="BD1034" s="224"/>
      <c r="BE1034" s="224"/>
      <c r="BF1034" s="227"/>
      <c r="BG1034" s="224"/>
      <c r="BH1034" s="224"/>
      <c r="BI1034" s="224"/>
      <c r="BJ1034" s="224"/>
      <c r="BK1034" s="224"/>
      <c r="BL1034" s="224"/>
      <c r="BM1034" s="224"/>
      <c r="BN1034" s="224"/>
      <c r="BO1034" s="224"/>
      <c r="BP1034" s="224"/>
      <c r="BQ1034" s="224"/>
      <c r="BR1034" s="224"/>
      <c r="BS1034" s="228"/>
      <c r="BT1034" s="230"/>
      <c r="BU1034" s="224"/>
      <c r="BV1034" s="226"/>
      <c r="BW1034" s="230"/>
      <c r="BX1034" s="224"/>
      <c r="BY1034" s="224"/>
      <c r="BZ1034" s="219"/>
      <c r="CA1034" s="224"/>
      <c r="CB1034" s="219"/>
      <c r="CC1034" s="219"/>
      <c r="CD1034" s="219"/>
    </row>
    <row r="1035" spans="1:82" ht="30" x14ac:dyDescent="0.25">
      <c r="A1035" s="279">
        <v>707380</v>
      </c>
      <c r="B1035" s="280" t="s">
        <v>4587</v>
      </c>
      <c r="C1035" s="280" t="s">
        <v>4588</v>
      </c>
      <c r="D1035" s="280" t="s">
        <v>4589</v>
      </c>
      <c r="E1035" s="280" t="s">
        <v>184</v>
      </c>
      <c r="F1035" s="281">
        <v>37657</v>
      </c>
      <c r="G1035" s="280" t="s">
        <v>213</v>
      </c>
      <c r="H1035" s="280" t="s">
        <v>4537</v>
      </c>
      <c r="I1035" s="280" t="s">
        <v>261</v>
      </c>
      <c r="J1035" s="280" t="s">
        <v>3383</v>
      </c>
      <c r="K1035" s="288"/>
      <c r="L1035" s="280" t="s">
        <v>3383</v>
      </c>
      <c r="M1035" s="280" t="s">
        <v>240</v>
      </c>
      <c r="N1035" s="280" t="s">
        <v>240</v>
      </c>
      <c r="O1035" s="280"/>
      <c r="P1035" s="280"/>
      <c r="Q1035" s="282">
        <v>0</v>
      </c>
      <c r="R1035" s="288"/>
      <c r="S1035" s="280" t="s">
        <v>4422</v>
      </c>
      <c r="T1035" s="280" t="s">
        <v>4423</v>
      </c>
      <c r="U1035" s="280" t="s">
        <v>4424</v>
      </c>
      <c r="V1035" s="280" t="s">
        <v>2413</v>
      </c>
      <c r="W1035" s="280" t="s">
        <v>240</v>
      </c>
      <c r="X1035" s="280" t="s">
        <v>240</v>
      </c>
      <c r="Y1035" s="280" t="s">
        <v>240</v>
      </c>
      <c r="Z1035" s="280" t="s">
        <v>240</v>
      </c>
      <c r="AA1035" s="280" t="s">
        <v>240</v>
      </c>
      <c r="AB1035" s="280" t="s">
        <v>240</v>
      </c>
      <c r="AC1035" s="280" t="s">
        <v>240</v>
      </c>
      <c r="AD1035" s="280" t="s">
        <v>240</v>
      </c>
      <c r="AE1035" s="280"/>
      <c r="AF1035" s="280" t="s">
        <v>240</v>
      </c>
      <c r="AG1035" s="280" t="s">
        <v>261</v>
      </c>
      <c r="AH1035" s="280" t="s">
        <v>240</v>
      </c>
      <c r="AI1035" s="280" t="s">
        <v>240</v>
      </c>
      <c r="AJ1035" s="279">
        <v>707380</v>
      </c>
      <c r="AP1035" s="223"/>
      <c r="AQ1035" s="224"/>
      <c r="AR1035" s="224"/>
      <c r="AS1035" s="224"/>
      <c r="AT1035" s="224"/>
      <c r="AU1035" s="231"/>
      <c r="AV1035" s="224"/>
      <c r="AW1035" s="224"/>
      <c r="AX1035" s="224"/>
      <c r="AY1035" s="224"/>
      <c r="AZ1035" s="223"/>
      <c r="BA1035" s="224"/>
      <c r="BB1035"/>
      <c r="BC1035"/>
      <c r="BD1035" s="224"/>
      <c r="BE1035" s="224"/>
      <c r="BF1035" s="227"/>
      <c r="BG1035" s="232"/>
      <c r="BH1035" s="224"/>
      <c r="BI1035" s="224"/>
      <c r="BJ1035" s="224"/>
      <c r="BK1035" s="224"/>
      <c r="BL1035" s="223"/>
      <c r="BM1035" s="224"/>
      <c r="BN1035" s="223"/>
      <c r="BO1035" s="223"/>
      <c r="BP1035" s="223"/>
      <c r="BQ1035" s="223"/>
      <c r="BR1035" s="223"/>
      <c r="BS1035" s="224"/>
      <c r="BT1035"/>
      <c r="BU1035" s="224"/>
      <c r="BV1035"/>
      <c r="BW1035"/>
      <c r="BX1035" s="224"/>
      <c r="BY1035" s="224"/>
      <c r="BZ1035" s="224"/>
      <c r="CA1035" s="224"/>
      <c r="CB1035" s="224"/>
      <c r="CC1035" s="224"/>
      <c r="CD1035" s="224"/>
    </row>
    <row r="1036" spans="1:82" ht="30" x14ac:dyDescent="0.25">
      <c r="A1036" s="279">
        <v>707381</v>
      </c>
      <c r="B1036" s="280" t="s">
        <v>4590</v>
      </c>
      <c r="C1036" s="280" t="s">
        <v>147</v>
      </c>
      <c r="D1036" s="280" t="s">
        <v>4591</v>
      </c>
      <c r="E1036" s="280" t="s">
        <v>184</v>
      </c>
      <c r="F1036" s="281">
        <v>37816</v>
      </c>
      <c r="G1036" s="280" t="s">
        <v>213</v>
      </c>
      <c r="H1036" s="280" t="s">
        <v>4537</v>
      </c>
      <c r="I1036" s="280" t="s">
        <v>261</v>
      </c>
      <c r="J1036" s="280" t="s">
        <v>216</v>
      </c>
      <c r="K1036" s="290">
        <v>2021</v>
      </c>
      <c r="L1036" s="280" t="s">
        <v>213</v>
      </c>
      <c r="M1036" s="280" t="s">
        <v>240</v>
      </c>
      <c r="N1036" s="280" t="s">
        <v>240</v>
      </c>
      <c r="O1036" s="280"/>
      <c r="P1036" s="280"/>
      <c r="Q1036" s="282">
        <v>0</v>
      </c>
      <c r="R1036" s="279">
        <v>0</v>
      </c>
      <c r="S1036" s="280" t="s">
        <v>4425</v>
      </c>
      <c r="T1036" s="280" t="s">
        <v>4426</v>
      </c>
      <c r="U1036" s="280" t="s">
        <v>4427</v>
      </c>
      <c r="V1036" s="280" t="s">
        <v>2413</v>
      </c>
      <c r="W1036" s="280" t="s">
        <v>240</v>
      </c>
      <c r="X1036" s="280" t="s">
        <v>240</v>
      </c>
      <c r="Y1036" s="280" t="s">
        <v>240</v>
      </c>
      <c r="Z1036" s="280" t="s">
        <v>240</v>
      </c>
      <c r="AA1036" s="280" t="s">
        <v>240</v>
      </c>
      <c r="AB1036" s="280" t="s">
        <v>240</v>
      </c>
      <c r="AC1036" s="280" t="s">
        <v>240</v>
      </c>
      <c r="AD1036" s="280" t="s">
        <v>240</v>
      </c>
      <c r="AE1036" s="280"/>
      <c r="AF1036" s="280" t="s">
        <v>240</v>
      </c>
      <c r="AG1036" s="280" t="s">
        <v>261</v>
      </c>
      <c r="AH1036" s="280" t="s">
        <v>240</v>
      </c>
      <c r="AI1036" s="280" t="s">
        <v>240</v>
      </c>
      <c r="AJ1036" s="279">
        <v>707381</v>
      </c>
      <c r="AP1036" s="223"/>
      <c r="AQ1036" s="224"/>
      <c r="AR1036" s="224"/>
      <c r="AS1036" s="224"/>
      <c r="AT1036" s="224"/>
      <c r="AU1036" s="231"/>
      <c r="AV1036" s="224"/>
      <c r="AW1036" s="224"/>
      <c r="AX1036" s="224"/>
      <c r="AY1036" s="224"/>
      <c r="AZ1036" s="223"/>
      <c r="BA1036" s="224"/>
      <c r="BB1036"/>
      <c r="BC1036"/>
      <c r="BD1036" s="224"/>
      <c r="BE1036" s="224"/>
      <c r="BF1036" s="227"/>
      <c r="BG1036" s="227"/>
      <c r="BH1036" s="224"/>
      <c r="BI1036" s="224"/>
      <c r="BJ1036" s="224"/>
      <c r="BK1036" s="224"/>
      <c r="BL1036" s="223"/>
      <c r="BM1036" s="224"/>
      <c r="BN1036" s="223"/>
      <c r="BO1036" s="223"/>
      <c r="BP1036" s="223"/>
      <c r="BQ1036" s="223"/>
      <c r="BR1036" s="223"/>
      <c r="BS1036" s="224"/>
      <c r="BT1036"/>
      <c r="BU1036" s="224"/>
      <c r="BV1036"/>
      <c r="BW1036"/>
      <c r="BX1036" s="224"/>
      <c r="BY1036" s="224"/>
      <c r="BZ1036" s="224"/>
      <c r="CA1036" s="224"/>
      <c r="CB1036" s="224"/>
      <c r="CC1036" s="224"/>
      <c r="CD1036" s="224"/>
    </row>
    <row r="1037" spans="1:82" ht="30" x14ac:dyDescent="0.25">
      <c r="A1037" s="279">
        <v>707382</v>
      </c>
      <c r="B1037" s="280" t="s">
        <v>4592</v>
      </c>
      <c r="C1037" s="280" t="s">
        <v>61</v>
      </c>
      <c r="D1037" s="280" t="s">
        <v>1443</v>
      </c>
      <c r="E1037" s="280" t="s">
        <v>184</v>
      </c>
      <c r="F1037" s="281">
        <v>34478</v>
      </c>
      <c r="G1037" s="280" t="s">
        <v>4593</v>
      </c>
      <c r="H1037" s="280" t="s">
        <v>1290</v>
      </c>
      <c r="I1037" s="280" t="s">
        <v>261</v>
      </c>
      <c r="J1037" s="280" t="s">
        <v>216</v>
      </c>
      <c r="K1037" s="290">
        <v>2012</v>
      </c>
      <c r="L1037" s="280" t="s">
        <v>215</v>
      </c>
      <c r="M1037" s="280" t="s">
        <v>240</v>
      </c>
      <c r="N1037" s="280" t="s">
        <v>240</v>
      </c>
      <c r="O1037" s="280" t="str">
        <f>IFERROR(VLOOKUP(A1037,'[1]معالجة التسجيل'!A$2:CW$514,101,0),"")</f>
        <v>إيقاف</v>
      </c>
      <c r="P1037" s="280"/>
      <c r="Q1037" s="282">
        <f>IFERROR(VLOOKUP(A1037,'[1]معالجة التسجيل'!A$2:EW$514,150,0),"")</f>
        <v>20000</v>
      </c>
      <c r="R1037" s="290">
        <v>0</v>
      </c>
      <c r="S1037" s="280" t="s">
        <v>4428</v>
      </c>
      <c r="T1037" s="280" t="s">
        <v>4429</v>
      </c>
      <c r="U1037" s="280" t="s">
        <v>4430</v>
      </c>
      <c r="V1037" s="280" t="s">
        <v>4431</v>
      </c>
      <c r="W1037" s="280" t="s">
        <v>240</v>
      </c>
      <c r="X1037" s="280" t="s">
        <v>240</v>
      </c>
      <c r="Y1037" s="280" t="s">
        <v>240</v>
      </c>
      <c r="Z1037" s="280" t="s">
        <v>240</v>
      </c>
      <c r="AA1037" s="280" t="s">
        <v>240</v>
      </c>
      <c r="AB1037" s="280" t="s">
        <v>240</v>
      </c>
      <c r="AC1037" s="280" t="s">
        <v>240</v>
      </c>
      <c r="AD1037" s="280" t="s">
        <v>240</v>
      </c>
      <c r="AE1037" s="280"/>
      <c r="AF1037" s="280" t="s">
        <v>240</v>
      </c>
      <c r="AG1037" s="280" t="s">
        <v>261</v>
      </c>
      <c r="AH1037" s="280" t="s">
        <v>240</v>
      </c>
      <c r="AI1037" s="280" t="s">
        <v>5191</v>
      </c>
      <c r="AJ1037" s="279">
        <v>707382</v>
      </c>
      <c r="AP1037" s="223"/>
      <c r="AQ1037" s="224"/>
      <c r="AR1037" s="224"/>
      <c r="AS1037" s="224"/>
      <c r="AT1037" s="224"/>
      <c r="AU1037" s="232"/>
      <c r="AV1037" s="224"/>
      <c r="AW1037" s="224"/>
      <c r="AX1037" s="224"/>
      <c r="AY1037" s="224"/>
      <c r="AZ1037" s="232"/>
      <c r="BA1037" s="224"/>
      <c r="BB1037" s="230"/>
      <c r="BC1037" s="230"/>
      <c r="BD1037" s="224"/>
      <c r="BE1037" s="224"/>
      <c r="BF1037" s="227"/>
      <c r="BG1037" s="224"/>
      <c r="BH1037" s="224"/>
      <c r="BI1037" s="224"/>
      <c r="BJ1037" s="224"/>
      <c r="BK1037" s="224"/>
      <c r="BL1037" s="224"/>
      <c r="BM1037" s="224"/>
      <c r="BN1037" s="224"/>
      <c r="BO1037" s="224"/>
      <c r="BP1037" s="224"/>
      <c r="BQ1037" s="224"/>
      <c r="BR1037" s="224"/>
      <c r="BS1037" s="228"/>
      <c r="BT1037" s="230"/>
      <c r="BU1037" s="224"/>
      <c r="BV1037" s="226"/>
      <c r="BW1037" s="230"/>
      <c r="BX1037" s="224"/>
      <c r="BY1037" s="224"/>
      <c r="BZ1037" s="219"/>
      <c r="CA1037" s="224"/>
      <c r="CB1037" s="219"/>
      <c r="CC1037" s="219"/>
      <c r="CD1037" s="219"/>
    </row>
    <row r="1038" spans="1:82" ht="30" x14ac:dyDescent="0.25">
      <c r="A1038" s="279">
        <v>707383</v>
      </c>
      <c r="B1038" s="280" t="s">
        <v>4594</v>
      </c>
      <c r="C1038" s="280" t="s">
        <v>99</v>
      </c>
      <c r="D1038" s="280" t="s">
        <v>4595</v>
      </c>
      <c r="E1038" s="280" t="s">
        <v>184</v>
      </c>
      <c r="F1038" s="281">
        <v>35674</v>
      </c>
      <c r="G1038" s="280" t="s">
        <v>1293</v>
      </c>
      <c r="H1038" s="280" t="s">
        <v>4537</v>
      </c>
      <c r="I1038" s="280" t="s">
        <v>261</v>
      </c>
      <c r="J1038" s="280" t="s">
        <v>4596</v>
      </c>
      <c r="K1038" s="288"/>
      <c r="L1038" s="280" t="s">
        <v>227</v>
      </c>
      <c r="M1038" s="280" t="s">
        <v>240</v>
      </c>
      <c r="N1038" s="280" t="s">
        <v>240</v>
      </c>
      <c r="O1038" s="280" t="str">
        <f>IFERROR(VLOOKUP(A1038,'[1]معالجة التسجيل'!A$2:CW$514,101,0),"")</f>
        <v/>
      </c>
      <c r="P1038" s="280"/>
      <c r="Q1038" s="282">
        <v>0</v>
      </c>
      <c r="R1038" s="290">
        <v>0</v>
      </c>
      <c r="S1038" s="280" t="s">
        <v>4432</v>
      </c>
      <c r="T1038" s="280" t="s">
        <v>4433</v>
      </c>
      <c r="U1038" s="280" t="s">
        <v>4434</v>
      </c>
      <c r="V1038" s="280" t="s">
        <v>4435</v>
      </c>
      <c r="W1038" s="280" t="s">
        <v>240</v>
      </c>
      <c r="X1038" s="280" t="s">
        <v>240</v>
      </c>
      <c r="Y1038" s="280" t="s">
        <v>240</v>
      </c>
      <c r="Z1038" s="280" t="s">
        <v>240</v>
      </c>
      <c r="AA1038" s="280" t="s">
        <v>240</v>
      </c>
      <c r="AB1038" s="280" t="s">
        <v>240</v>
      </c>
      <c r="AC1038" s="280" t="s">
        <v>240</v>
      </c>
      <c r="AD1038" s="280" t="s">
        <v>240</v>
      </c>
      <c r="AE1038" s="280" t="str">
        <f>IFERROR(VLOOKUP(A1038,ورقة4!A$1:AZ$2000,51,0),"")</f>
        <v>م</v>
      </c>
      <c r="AF1038" s="280" t="s">
        <v>240</v>
      </c>
      <c r="AG1038" s="280" t="s">
        <v>261</v>
      </c>
      <c r="AH1038" s="280" t="s">
        <v>240</v>
      </c>
      <c r="AI1038" s="280" t="s">
        <v>240</v>
      </c>
      <c r="AJ1038" s="279">
        <v>707383</v>
      </c>
      <c r="AP1038" s="223"/>
      <c r="AQ1038" s="224"/>
      <c r="AR1038" s="224"/>
      <c r="AS1038" s="224"/>
      <c r="AT1038" s="224"/>
      <c r="AU1038" s="231"/>
      <c r="AV1038" s="224"/>
      <c r="AW1038" s="224"/>
      <c r="AX1038" s="224"/>
      <c r="AY1038" s="224"/>
      <c r="AZ1038" s="223"/>
      <c r="BA1038" s="224"/>
      <c r="BB1038" s="230"/>
      <c r="BC1038" s="230"/>
      <c r="BD1038" s="224"/>
      <c r="BE1038" s="224"/>
      <c r="BF1038" s="227"/>
      <c r="BG1038" s="224"/>
      <c r="BH1038" s="224"/>
      <c r="BI1038" s="224"/>
      <c r="BJ1038" s="224"/>
      <c r="BK1038" s="224"/>
      <c r="BL1038" s="224"/>
      <c r="BM1038" s="224"/>
      <c r="BN1038" s="224"/>
      <c r="BO1038" s="224"/>
      <c r="BP1038" s="224"/>
      <c r="BQ1038" s="224"/>
      <c r="BR1038" s="224"/>
      <c r="BS1038" s="228"/>
      <c r="BT1038" s="230"/>
      <c r="BU1038" s="224"/>
      <c r="BV1038" s="226"/>
      <c r="BW1038" s="230"/>
      <c r="BX1038" s="224"/>
      <c r="BY1038" s="224"/>
      <c r="BZ1038" s="219"/>
      <c r="CA1038" s="224"/>
      <c r="CB1038" s="219"/>
      <c r="CC1038" s="219"/>
      <c r="CD1038" s="219"/>
    </row>
    <row r="1039" spans="1:82" ht="45" x14ac:dyDescent="0.25">
      <c r="A1039" s="279">
        <v>707384</v>
      </c>
      <c r="B1039" s="280" t="s">
        <v>4597</v>
      </c>
      <c r="C1039" s="280" t="s">
        <v>65</v>
      </c>
      <c r="D1039" s="280" t="s">
        <v>1576</v>
      </c>
      <c r="E1039" s="280" t="s">
        <v>183</v>
      </c>
      <c r="F1039" s="281">
        <v>31243</v>
      </c>
      <c r="G1039" s="280" t="s">
        <v>1490</v>
      </c>
      <c r="H1039" s="280" t="s">
        <v>1290</v>
      </c>
      <c r="I1039" s="280" t="s">
        <v>261</v>
      </c>
      <c r="J1039" s="280" t="s">
        <v>214</v>
      </c>
      <c r="K1039" s="279">
        <v>2004</v>
      </c>
      <c r="L1039" s="280" t="s">
        <v>231</v>
      </c>
      <c r="M1039" s="280" t="s">
        <v>240</v>
      </c>
      <c r="N1039" s="280" t="s">
        <v>240</v>
      </c>
      <c r="O1039" s="280" t="str">
        <f>IFERROR(VLOOKUP(A1039,'[1]معالجة التسجيل'!A$2:CW$514,101,0),"")</f>
        <v/>
      </c>
      <c r="P1039" s="280"/>
      <c r="Q1039" s="282">
        <v>0</v>
      </c>
      <c r="R1039" s="279">
        <v>0</v>
      </c>
      <c r="S1039" s="280" t="s">
        <v>4436</v>
      </c>
      <c r="T1039" s="280" t="s">
        <v>2808</v>
      </c>
      <c r="U1039" s="280" t="s">
        <v>4437</v>
      </c>
      <c r="V1039" s="280" t="s">
        <v>4438</v>
      </c>
      <c r="W1039" s="280" t="s">
        <v>240</v>
      </c>
      <c r="X1039" s="280" t="s">
        <v>240</v>
      </c>
      <c r="Y1039" s="280" t="s">
        <v>240</v>
      </c>
      <c r="Z1039" s="280" t="s">
        <v>240</v>
      </c>
      <c r="AA1039" s="280" t="s">
        <v>240</v>
      </c>
      <c r="AB1039" s="280" t="s">
        <v>240</v>
      </c>
      <c r="AC1039" s="280" t="s">
        <v>240</v>
      </c>
      <c r="AD1039" s="280" t="s">
        <v>240</v>
      </c>
      <c r="AE1039" s="280" t="str">
        <f>IFERROR(VLOOKUP(A1039,ورقة4!A$1:AZ$2000,51,0),"")</f>
        <v>م</v>
      </c>
      <c r="AF1039" s="280" t="s">
        <v>240</v>
      </c>
      <c r="AG1039" s="280" t="s">
        <v>261</v>
      </c>
      <c r="AH1039" s="280" t="s">
        <v>240</v>
      </c>
      <c r="AI1039" s="280" t="s">
        <v>240</v>
      </c>
      <c r="AJ1039" s="279">
        <v>707384</v>
      </c>
      <c r="AP1039" s="223"/>
      <c r="AQ1039" s="224"/>
      <c r="AR1039" s="224"/>
      <c r="AS1039" s="224"/>
      <c r="AT1039" s="224"/>
      <c r="AU1039" s="231"/>
      <c r="AV1039" s="224"/>
      <c r="AW1039" s="224"/>
      <c r="AX1039" s="224"/>
      <c r="AY1039" s="224"/>
      <c r="AZ1039" s="223"/>
      <c r="BA1039" s="224"/>
      <c r="BB1039"/>
      <c r="BC1039"/>
      <c r="BD1039" s="224"/>
      <c r="BE1039" s="224"/>
      <c r="BF1039" s="227"/>
      <c r="BG1039" s="223"/>
      <c r="BH1039" s="224"/>
      <c r="BI1039" s="224"/>
      <c r="BJ1039" s="224"/>
      <c r="BK1039" s="224"/>
      <c r="BL1039" s="223"/>
      <c r="BM1039" s="224"/>
      <c r="BN1039" s="223"/>
      <c r="BO1039" s="223"/>
      <c r="BP1039" s="223"/>
      <c r="BQ1039" s="223"/>
      <c r="BR1039" s="223"/>
      <c r="BS1039" s="224"/>
      <c r="BT1039"/>
      <c r="BU1039" s="224"/>
      <c r="BV1039"/>
      <c r="BW1039"/>
      <c r="BX1039" s="224"/>
      <c r="BY1039" s="224"/>
      <c r="BZ1039" s="224"/>
      <c r="CA1039" s="224"/>
      <c r="CB1039" s="224"/>
      <c r="CC1039" s="224"/>
      <c r="CD1039" s="224"/>
    </row>
    <row r="1040" spans="1:82" ht="45" x14ac:dyDescent="0.25">
      <c r="A1040" s="279">
        <v>707385</v>
      </c>
      <c r="B1040" s="280" t="s">
        <v>4598</v>
      </c>
      <c r="C1040" s="280" t="s">
        <v>65</v>
      </c>
      <c r="D1040" s="280" t="s">
        <v>1560</v>
      </c>
      <c r="E1040" s="280" t="s">
        <v>183</v>
      </c>
      <c r="F1040" s="281">
        <v>28491</v>
      </c>
      <c r="G1040" s="280" t="s">
        <v>4599</v>
      </c>
      <c r="H1040" s="280" t="s">
        <v>4537</v>
      </c>
      <c r="I1040" s="280" t="s">
        <v>261</v>
      </c>
      <c r="J1040" s="280" t="s">
        <v>4580</v>
      </c>
      <c r="K1040" s="288"/>
      <c r="L1040" s="280" t="s">
        <v>229</v>
      </c>
      <c r="M1040" s="280" t="s">
        <v>240</v>
      </c>
      <c r="N1040" s="280" t="s">
        <v>240</v>
      </c>
      <c r="O1040" s="280" t="str">
        <f>IFERROR(VLOOKUP(A1040,'[1]معالجة التسجيل'!A$2:CW$514,101,0),"")</f>
        <v/>
      </c>
      <c r="P1040" s="280"/>
      <c r="Q1040" s="282">
        <v>0</v>
      </c>
      <c r="R1040" s="279">
        <v>0</v>
      </c>
      <c r="S1040" s="280" t="s">
        <v>4439</v>
      </c>
      <c r="T1040" s="280" t="s">
        <v>2569</v>
      </c>
      <c r="U1040" s="280" t="s">
        <v>4440</v>
      </c>
      <c r="V1040" s="280" t="s">
        <v>2547</v>
      </c>
      <c r="W1040" s="280" t="s">
        <v>240</v>
      </c>
      <c r="X1040" s="280" t="s">
        <v>240</v>
      </c>
      <c r="Y1040" s="280" t="s">
        <v>240</v>
      </c>
      <c r="Z1040" s="280" t="s">
        <v>240</v>
      </c>
      <c r="AA1040" s="280" t="s">
        <v>240</v>
      </c>
      <c r="AB1040" s="280" t="s">
        <v>240</v>
      </c>
      <c r="AC1040" s="280" t="s">
        <v>240</v>
      </c>
      <c r="AD1040" s="280" t="s">
        <v>240</v>
      </c>
      <c r="AE1040" s="280" t="str">
        <f>IFERROR(VLOOKUP(A1040,ورقة4!A$1:AZ$2000,51,0),"")</f>
        <v>م</v>
      </c>
      <c r="AF1040" s="280" t="s">
        <v>240</v>
      </c>
      <c r="AG1040" s="280" t="s">
        <v>261</v>
      </c>
      <c r="AH1040" s="280" t="s">
        <v>240</v>
      </c>
      <c r="AI1040" s="280" t="s">
        <v>240</v>
      </c>
      <c r="AJ1040" s="279">
        <v>707385</v>
      </c>
      <c r="AP1040" s="223"/>
      <c r="AQ1040" s="224"/>
      <c r="AR1040" s="224"/>
      <c r="AS1040" s="224"/>
      <c r="AT1040" s="224"/>
      <c r="AU1040" s="232"/>
      <c r="AV1040" s="224"/>
      <c r="AW1040" s="224"/>
      <c r="AX1040" s="224"/>
      <c r="AY1040" s="224"/>
      <c r="AZ1040" s="232"/>
      <c r="BA1040" s="224"/>
      <c r="BB1040" s="230"/>
      <c r="BC1040" s="230"/>
      <c r="BD1040" s="224"/>
      <c r="BE1040" s="224"/>
      <c r="BF1040" s="227"/>
      <c r="BG1040" s="224"/>
      <c r="BH1040" s="224"/>
      <c r="BI1040" s="224"/>
      <c r="BJ1040" s="224"/>
      <c r="BK1040" s="224"/>
      <c r="BL1040" s="224"/>
      <c r="BM1040" s="224"/>
      <c r="BN1040" s="224"/>
      <c r="BO1040" s="224"/>
      <c r="BP1040" s="224"/>
      <c r="BQ1040" s="224"/>
      <c r="BR1040" s="224"/>
      <c r="BS1040" s="228"/>
      <c r="BT1040" s="230"/>
      <c r="BU1040" s="224"/>
      <c r="BV1040" s="226"/>
      <c r="BW1040" s="230"/>
      <c r="BX1040" s="224"/>
      <c r="BY1040" s="224"/>
      <c r="BZ1040" s="219"/>
      <c r="CA1040" s="224"/>
      <c r="CB1040" s="219"/>
      <c r="CC1040" s="219"/>
      <c r="CD1040" s="219"/>
    </row>
    <row r="1041" spans="1:82" ht="45" x14ac:dyDescent="0.25">
      <c r="A1041" s="279">
        <v>707386</v>
      </c>
      <c r="B1041" s="280" t="s">
        <v>4600</v>
      </c>
      <c r="C1041" s="280" t="s">
        <v>100</v>
      </c>
      <c r="D1041" s="280" t="s">
        <v>1335</v>
      </c>
      <c r="E1041" s="280" t="s">
        <v>183</v>
      </c>
      <c r="F1041" s="281">
        <v>35862</v>
      </c>
      <c r="G1041" s="280" t="s">
        <v>1385</v>
      </c>
      <c r="H1041" s="280" t="s">
        <v>4537</v>
      </c>
      <c r="I1041" s="280" t="s">
        <v>261</v>
      </c>
      <c r="J1041" s="280" t="s">
        <v>214</v>
      </c>
      <c r="K1041" s="279">
        <v>2016</v>
      </c>
      <c r="L1041" s="280" t="s">
        <v>227</v>
      </c>
      <c r="M1041" s="280" t="s">
        <v>240</v>
      </c>
      <c r="N1041" s="280" t="s">
        <v>240</v>
      </c>
      <c r="O1041" s="280"/>
      <c r="P1041" s="280"/>
      <c r="Q1041" s="282">
        <v>0</v>
      </c>
      <c r="R1041" s="282"/>
      <c r="S1041" s="280" t="s">
        <v>4441</v>
      </c>
      <c r="T1041" s="280" t="s">
        <v>2592</v>
      </c>
      <c r="U1041" s="280" t="s">
        <v>4442</v>
      </c>
      <c r="V1041" s="280" t="s">
        <v>4443</v>
      </c>
      <c r="W1041" s="280" t="s">
        <v>240</v>
      </c>
      <c r="X1041" s="280" t="s">
        <v>240</v>
      </c>
      <c r="Y1041" s="280" t="s">
        <v>240</v>
      </c>
      <c r="Z1041" s="280" t="s">
        <v>240</v>
      </c>
      <c r="AA1041" s="280" t="s">
        <v>240</v>
      </c>
      <c r="AB1041" s="280" t="s">
        <v>240</v>
      </c>
      <c r="AC1041" s="280" t="s">
        <v>240</v>
      </c>
      <c r="AD1041" s="280" t="s">
        <v>240</v>
      </c>
      <c r="AE1041" s="280"/>
      <c r="AF1041" s="280" t="s">
        <v>240</v>
      </c>
      <c r="AG1041" s="280" t="s">
        <v>261</v>
      </c>
      <c r="AH1041" s="280" t="s">
        <v>240</v>
      </c>
      <c r="AI1041" s="280" t="s">
        <v>240</v>
      </c>
      <c r="AJ1041" s="279">
        <v>707386</v>
      </c>
      <c r="AP1041" s="223"/>
      <c r="AQ1041" s="224"/>
      <c r="AR1041" s="224"/>
      <c r="AS1041" s="224"/>
      <c r="AT1041" s="224"/>
      <c r="AU1041" s="231"/>
      <c r="AV1041" s="224"/>
      <c r="AW1041" s="224"/>
      <c r="AX1041" s="224"/>
      <c r="AY1041" s="224"/>
      <c r="AZ1041" s="223"/>
      <c r="BA1041" s="224"/>
      <c r="BB1041" s="230"/>
      <c r="BC1041" s="230"/>
      <c r="BD1041" s="224"/>
      <c r="BE1041" s="224"/>
      <c r="BF1041" s="227"/>
      <c r="BG1041" s="230"/>
      <c r="BH1041" s="224"/>
      <c r="BI1041" s="224"/>
      <c r="BJ1041" s="224"/>
      <c r="BK1041" s="224"/>
      <c r="BL1041" s="224"/>
      <c r="BM1041" s="224"/>
      <c r="BN1041" s="224"/>
      <c r="BO1041" s="224"/>
      <c r="BP1041" s="224"/>
      <c r="BQ1041" s="224"/>
      <c r="BR1041" s="224"/>
      <c r="BS1041" s="228"/>
      <c r="BT1041" s="230"/>
      <c r="BU1041" s="224"/>
      <c r="BV1041" s="226"/>
      <c r="BW1041" s="230"/>
      <c r="BX1041" s="224"/>
      <c r="BY1041" s="224"/>
      <c r="BZ1041" s="219"/>
      <c r="CA1041" s="224"/>
      <c r="CB1041" s="219"/>
      <c r="CC1041" s="219"/>
      <c r="CD1041" s="219"/>
    </row>
    <row r="1042" spans="1:82" ht="30" x14ac:dyDescent="0.25">
      <c r="A1042" s="279">
        <v>707387</v>
      </c>
      <c r="B1042" s="280" t="s">
        <v>4601</v>
      </c>
      <c r="C1042" s="280" t="s">
        <v>4602</v>
      </c>
      <c r="D1042" s="280" t="s">
        <v>1521</v>
      </c>
      <c r="E1042" s="280" t="s">
        <v>184</v>
      </c>
      <c r="F1042" s="281">
        <v>37625</v>
      </c>
      <c r="G1042" s="280" t="s">
        <v>213</v>
      </c>
      <c r="H1042" s="280" t="s">
        <v>1290</v>
      </c>
      <c r="I1042" s="280" t="s">
        <v>261</v>
      </c>
      <c r="J1042" s="280" t="s">
        <v>214</v>
      </c>
      <c r="K1042" s="290">
        <v>2021</v>
      </c>
      <c r="L1042" s="280" t="s">
        <v>213</v>
      </c>
      <c r="M1042" s="280" t="s">
        <v>240</v>
      </c>
      <c r="N1042" s="280" t="s">
        <v>240</v>
      </c>
      <c r="O1042" s="280" t="str">
        <f>IFERROR(VLOOKUP(A1042,'[1]معالجة التسجيل'!A$2:CW$514,101,0),"")</f>
        <v/>
      </c>
      <c r="P1042" s="280"/>
      <c r="Q1042" s="282">
        <v>0</v>
      </c>
      <c r="R1042" s="290">
        <v>0</v>
      </c>
      <c r="S1042" s="280" t="s">
        <v>4444</v>
      </c>
      <c r="T1042" s="280" t="s">
        <v>4445</v>
      </c>
      <c r="U1042" s="280" t="s">
        <v>4446</v>
      </c>
      <c r="V1042" s="280" t="s">
        <v>2540</v>
      </c>
      <c r="W1042" s="280" t="s">
        <v>240</v>
      </c>
      <c r="X1042" s="280" t="s">
        <v>240</v>
      </c>
      <c r="Y1042" s="280" t="s">
        <v>240</v>
      </c>
      <c r="Z1042" s="280" t="s">
        <v>240</v>
      </c>
      <c r="AA1042" s="280" t="s">
        <v>240</v>
      </c>
      <c r="AB1042" s="280" t="s">
        <v>240</v>
      </c>
      <c r="AC1042" s="280" t="s">
        <v>240</v>
      </c>
      <c r="AD1042" s="280" t="s">
        <v>240</v>
      </c>
      <c r="AE1042" s="280" t="str">
        <f>IFERROR(VLOOKUP(A1042,ورقة4!A$1:AZ$2000,51,0),"")</f>
        <v>م</v>
      </c>
      <c r="AF1042" s="280" t="s">
        <v>240</v>
      </c>
      <c r="AG1042" s="280" t="s">
        <v>261</v>
      </c>
      <c r="AH1042" s="280" t="s">
        <v>240</v>
      </c>
      <c r="AI1042" s="280" t="s">
        <v>240</v>
      </c>
      <c r="AJ1042" s="279">
        <v>707387</v>
      </c>
      <c r="AP1042" s="223"/>
      <c r="AQ1042" s="224"/>
      <c r="AR1042" s="224"/>
      <c r="AS1042" s="224"/>
      <c r="AT1042" s="224"/>
      <c r="AU1042" s="232"/>
      <c r="AV1042" s="224"/>
      <c r="AW1042" s="224"/>
      <c r="AX1042" s="224"/>
      <c r="AY1042" s="224"/>
      <c r="AZ1042" s="232"/>
      <c r="BA1042" s="224"/>
      <c r="BB1042" s="230"/>
      <c r="BC1042" s="230"/>
      <c r="BD1042" s="224"/>
      <c r="BE1042" s="224"/>
      <c r="BF1042" s="227"/>
      <c r="BG1042" s="224"/>
      <c r="BH1042" s="224"/>
      <c r="BI1042" s="224"/>
      <c r="BJ1042" s="224"/>
      <c r="BK1042" s="224"/>
      <c r="BL1042" s="224"/>
      <c r="BM1042" s="224"/>
      <c r="BN1042" s="224"/>
      <c r="BO1042" s="224"/>
      <c r="BP1042" s="224"/>
      <c r="BQ1042" s="224"/>
      <c r="BR1042" s="224"/>
      <c r="BS1042" s="228"/>
      <c r="BT1042" s="230"/>
      <c r="BU1042" s="224"/>
      <c r="BV1042" s="226"/>
      <c r="BW1042" s="230"/>
      <c r="BX1042" s="224"/>
      <c r="BY1042" s="224"/>
      <c r="BZ1042" s="219"/>
      <c r="CA1042" s="224"/>
      <c r="CB1042" s="219"/>
      <c r="CC1042" s="219"/>
      <c r="CD1042" s="219"/>
    </row>
    <row r="1043" spans="1:82" ht="30" x14ac:dyDescent="0.25">
      <c r="A1043" s="279">
        <v>707388</v>
      </c>
      <c r="B1043" s="280" t="s">
        <v>4603</v>
      </c>
      <c r="C1043" s="280" t="s">
        <v>4604</v>
      </c>
      <c r="D1043" s="280" t="s">
        <v>4605</v>
      </c>
      <c r="E1043" s="280" t="s">
        <v>183</v>
      </c>
      <c r="F1043" s="281">
        <v>35823</v>
      </c>
      <c r="G1043" s="280" t="s">
        <v>1309</v>
      </c>
      <c r="H1043" s="280" t="s">
        <v>4537</v>
      </c>
      <c r="I1043" s="280" t="s">
        <v>261</v>
      </c>
      <c r="J1043" s="280" t="s">
        <v>4596</v>
      </c>
      <c r="K1043" s="288"/>
      <c r="L1043" s="280" t="s">
        <v>223</v>
      </c>
      <c r="M1043" s="280" t="s">
        <v>240</v>
      </c>
      <c r="N1043" s="280" t="s">
        <v>240</v>
      </c>
      <c r="O1043" s="280"/>
      <c r="P1043" s="280"/>
      <c r="Q1043" s="282">
        <v>0</v>
      </c>
      <c r="R1043" s="282"/>
      <c r="S1043" s="280" t="s">
        <v>4447</v>
      </c>
      <c r="T1043" s="280" t="s">
        <v>4448</v>
      </c>
      <c r="U1043" s="280" t="s">
        <v>3375</v>
      </c>
      <c r="V1043" s="280" t="s">
        <v>2580</v>
      </c>
      <c r="W1043" s="280" t="s">
        <v>240</v>
      </c>
      <c r="X1043" s="280" t="s">
        <v>240</v>
      </c>
      <c r="Y1043" s="280" t="s">
        <v>240</v>
      </c>
      <c r="Z1043" s="280" t="s">
        <v>240</v>
      </c>
      <c r="AA1043" s="280" t="s">
        <v>240</v>
      </c>
      <c r="AB1043" s="280" t="s">
        <v>240</v>
      </c>
      <c r="AC1043" s="280" t="s">
        <v>240</v>
      </c>
      <c r="AD1043" s="280" t="s">
        <v>240</v>
      </c>
      <c r="AE1043" s="280"/>
      <c r="AF1043" s="280" t="s">
        <v>240</v>
      </c>
      <c r="AG1043" s="280" t="s">
        <v>261</v>
      </c>
      <c r="AH1043" s="280" t="s">
        <v>240</v>
      </c>
      <c r="AI1043" s="280" t="s">
        <v>240</v>
      </c>
      <c r="AJ1043" s="279">
        <v>707388</v>
      </c>
      <c r="AP1043" s="223"/>
      <c r="AQ1043" s="224"/>
      <c r="AR1043" s="224"/>
      <c r="AS1043" s="224"/>
      <c r="AT1043" s="224"/>
      <c r="AU1043" s="232"/>
      <c r="AV1043" s="224"/>
      <c r="AW1043" s="224"/>
      <c r="AX1043" s="224"/>
      <c r="AY1043" s="224"/>
      <c r="AZ1043" s="232"/>
      <c r="BA1043" s="224"/>
      <c r="BB1043" s="230"/>
      <c r="BC1043" s="230"/>
      <c r="BD1043" s="224"/>
      <c r="BE1043" s="224"/>
      <c r="BF1043" s="227"/>
      <c r="BG1043" s="224"/>
      <c r="BH1043" s="224"/>
      <c r="BI1043" s="224"/>
      <c r="BJ1043" s="224"/>
      <c r="BK1043" s="224"/>
      <c r="BL1043" s="224"/>
      <c r="BM1043" s="224"/>
      <c r="BN1043" s="224"/>
      <c r="BO1043" s="224"/>
      <c r="BP1043" s="224"/>
      <c r="BQ1043" s="224"/>
      <c r="BR1043" s="224"/>
      <c r="BS1043" s="228"/>
      <c r="BT1043" s="230"/>
      <c r="BU1043" s="224"/>
      <c r="BV1043" s="226"/>
      <c r="BW1043" s="230"/>
      <c r="BX1043" s="224"/>
      <c r="BY1043" s="224"/>
      <c r="BZ1043" s="219"/>
      <c r="CA1043" s="224"/>
      <c r="CB1043" s="219"/>
      <c r="CC1043" s="219"/>
      <c r="CD1043" s="219"/>
    </row>
    <row r="1044" spans="1:82" ht="30" x14ac:dyDescent="0.25">
      <c r="A1044" s="279">
        <v>707389</v>
      </c>
      <c r="B1044" s="280" t="s">
        <v>4606</v>
      </c>
      <c r="C1044" s="280" t="s">
        <v>340</v>
      </c>
      <c r="D1044" s="280" t="s">
        <v>1303</v>
      </c>
      <c r="E1044" s="280" t="s">
        <v>183</v>
      </c>
      <c r="F1044" s="281">
        <v>29145</v>
      </c>
      <c r="G1044" s="280" t="s">
        <v>213</v>
      </c>
      <c r="H1044" s="280" t="s">
        <v>1290</v>
      </c>
      <c r="I1044" s="280" t="s">
        <v>261</v>
      </c>
      <c r="J1044" s="280" t="s">
        <v>216</v>
      </c>
      <c r="K1044" s="290">
        <v>1998</v>
      </c>
      <c r="L1044" s="280" t="s">
        <v>213</v>
      </c>
      <c r="M1044" s="280" t="s">
        <v>240</v>
      </c>
      <c r="N1044" s="280" t="s">
        <v>240</v>
      </c>
      <c r="O1044" s="280"/>
      <c r="P1044" s="280"/>
      <c r="Q1044" s="282">
        <v>0</v>
      </c>
      <c r="R1044" s="288"/>
      <c r="S1044" s="280" t="s">
        <v>4449</v>
      </c>
      <c r="T1044" s="280" t="s">
        <v>3218</v>
      </c>
      <c r="U1044" s="280" t="s">
        <v>2802</v>
      </c>
      <c r="V1044" s="280" t="s">
        <v>2413</v>
      </c>
      <c r="W1044" s="280" t="s">
        <v>240</v>
      </c>
      <c r="X1044" s="280" t="s">
        <v>240</v>
      </c>
      <c r="Y1044" s="280" t="s">
        <v>240</v>
      </c>
      <c r="Z1044" s="280" t="s">
        <v>240</v>
      </c>
      <c r="AA1044" s="280" t="s">
        <v>240</v>
      </c>
      <c r="AB1044" s="280" t="s">
        <v>240</v>
      </c>
      <c r="AC1044" s="280" t="s">
        <v>240</v>
      </c>
      <c r="AD1044" s="280" t="s">
        <v>240</v>
      </c>
      <c r="AE1044" s="280"/>
      <c r="AF1044" s="280" t="s">
        <v>240</v>
      </c>
      <c r="AG1044" s="280" t="s">
        <v>261</v>
      </c>
      <c r="AH1044" s="280" t="s">
        <v>240</v>
      </c>
      <c r="AI1044" s="280" t="s">
        <v>240</v>
      </c>
      <c r="AJ1044" s="279">
        <v>707389</v>
      </c>
      <c r="AP1044" s="223"/>
      <c r="AQ1044" s="224"/>
      <c r="AR1044" s="224"/>
      <c r="AS1044" s="224"/>
      <c r="AT1044" s="224"/>
      <c r="AU1044" s="231"/>
      <c r="AV1044" s="224"/>
      <c r="AW1044" s="224"/>
      <c r="AX1044" s="224"/>
      <c r="AY1044" s="224"/>
      <c r="AZ1044" s="223"/>
      <c r="BA1044" s="224"/>
      <c r="BB1044"/>
      <c r="BC1044"/>
      <c r="BD1044" s="224"/>
      <c r="BE1044" s="224"/>
      <c r="BF1044" s="227"/>
      <c r="BG1044" s="223"/>
      <c r="BH1044" s="224"/>
      <c r="BI1044" s="224"/>
      <c r="BJ1044" s="224"/>
      <c r="BK1044" s="224"/>
      <c r="BL1044" s="223"/>
      <c r="BM1044" s="224"/>
      <c r="BN1044" s="223"/>
      <c r="BO1044" s="223"/>
      <c r="BP1044" s="223"/>
      <c r="BQ1044" s="223"/>
      <c r="BR1044" s="223"/>
      <c r="BS1044" s="224"/>
      <c r="BT1044"/>
      <c r="BU1044" s="224"/>
      <c r="BV1044"/>
      <c r="BW1044"/>
      <c r="BX1044" s="224"/>
      <c r="BY1044" s="224"/>
      <c r="BZ1044" s="224"/>
      <c r="CA1044" s="224"/>
      <c r="CB1044" s="224"/>
      <c r="CC1044" s="224"/>
      <c r="CD1044" s="224"/>
    </row>
    <row r="1045" spans="1:82" ht="30" x14ac:dyDescent="0.25">
      <c r="A1045" s="279">
        <v>707390</v>
      </c>
      <c r="B1045" s="280" t="s">
        <v>4607</v>
      </c>
      <c r="C1045" s="280" t="s">
        <v>68</v>
      </c>
      <c r="D1045" s="280" t="s">
        <v>1413</v>
      </c>
      <c r="E1045" s="280" t="s">
        <v>183</v>
      </c>
      <c r="F1045" s="281">
        <v>37367</v>
      </c>
      <c r="G1045" s="280" t="s">
        <v>1498</v>
      </c>
      <c r="H1045" s="280" t="s">
        <v>4554</v>
      </c>
      <c r="I1045" s="280" t="s">
        <v>261</v>
      </c>
      <c r="J1045" s="280" t="s">
        <v>214</v>
      </c>
      <c r="K1045" s="279">
        <v>2020</v>
      </c>
      <c r="L1045" s="280" t="s">
        <v>224</v>
      </c>
      <c r="M1045" s="280" t="s">
        <v>240</v>
      </c>
      <c r="N1045" s="280" t="s">
        <v>240</v>
      </c>
      <c r="O1045" s="280"/>
      <c r="P1045" s="280"/>
      <c r="Q1045" s="282">
        <v>0</v>
      </c>
      <c r="R1045" s="288"/>
      <c r="S1045" s="280" t="s">
        <v>4452</v>
      </c>
      <c r="T1045" s="280" t="s">
        <v>2695</v>
      </c>
      <c r="U1045" s="280" t="s">
        <v>2530</v>
      </c>
      <c r="V1045" s="280" t="s">
        <v>4453</v>
      </c>
      <c r="W1045" s="280" t="s">
        <v>240</v>
      </c>
      <c r="X1045" s="280" t="s">
        <v>240</v>
      </c>
      <c r="Y1045" s="280" t="s">
        <v>240</v>
      </c>
      <c r="Z1045" s="280" t="s">
        <v>240</v>
      </c>
      <c r="AA1045" s="280" t="s">
        <v>240</v>
      </c>
      <c r="AB1045" s="280" t="s">
        <v>240</v>
      </c>
      <c r="AC1045" s="280" t="s">
        <v>240</v>
      </c>
      <c r="AD1045" s="280" t="s">
        <v>240</v>
      </c>
      <c r="AE1045" s="280"/>
      <c r="AF1045" s="280" t="s">
        <v>240</v>
      </c>
      <c r="AG1045" s="280" t="s">
        <v>467</v>
      </c>
      <c r="AH1045" s="280" t="s">
        <v>240</v>
      </c>
      <c r="AI1045" s="280" t="s">
        <v>5197</v>
      </c>
      <c r="AJ1045" s="279">
        <v>707390</v>
      </c>
      <c r="AP1045" s="223"/>
      <c r="AQ1045" s="224"/>
      <c r="AR1045" s="224"/>
      <c r="AS1045" s="224"/>
      <c r="AT1045" s="224"/>
      <c r="AU1045" s="232"/>
      <c r="AV1045" s="224"/>
      <c r="AW1045" s="224"/>
      <c r="AX1045" s="224"/>
      <c r="AY1045" s="224"/>
      <c r="AZ1045" s="232"/>
      <c r="BA1045" s="224"/>
      <c r="BB1045" s="230"/>
      <c r="BC1045" s="230"/>
      <c r="BD1045" s="224"/>
      <c r="BE1045" s="224"/>
      <c r="BF1045" s="227"/>
      <c r="BG1045" s="230"/>
      <c r="BH1045" s="224"/>
      <c r="BI1045" s="224"/>
      <c r="BJ1045" s="224"/>
      <c r="BK1045" s="224"/>
      <c r="BL1045" s="224"/>
      <c r="BM1045" s="224"/>
      <c r="BN1045" s="224"/>
      <c r="BO1045" s="224"/>
      <c r="BP1045" s="224"/>
      <c r="BQ1045" s="224"/>
      <c r="BR1045" s="224"/>
      <c r="BS1045" s="228"/>
      <c r="BT1045" s="230"/>
      <c r="BU1045" s="224"/>
      <c r="BV1045" s="226"/>
      <c r="BW1045" s="230"/>
      <c r="BX1045" s="224"/>
      <c r="BY1045" s="224"/>
      <c r="BZ1045" s="219"/>
      <c r="CA1045" s="224"/>
      <c r="CB1045" s="219"/>
      <c r="CC1045" s="219"/>
      <c r="CD1045" s="219"/>
    </row>
    <row r="1046" spans="1:82" ht="30" x14ac:dyDescent="0.25">
      <c r="A1046" s="279">
        <v>707391</v>
      </c>
      <c r="B1046" s="280" t="s">
        <v>4608</v>
      </c>
      <c r="C1046" s="280" t="s">
        <v>67</v>
      </c>
      <c r="D1046" s="280" t="s">
        <v>1739</v>
      </c>
      <c r="E1046" s="280" t="s">
        <v>183</v>
      </c>
      <c r="F1046" s="281">
        <v>25579</v>
      </c>
      <c r="G1046" s="280" t="s">
        <v>213</v>
      </c>
      <c r="H1046" s="280" t="s">
        <v>4537</v>
      </c>
      <c r="I1046" s="280" t="s">
        <v>261</v>
      </c>
      <c r="J1046" s="280" t="s">
        <v>4609</v>
      </c>
      <c r="K1046" s="288"/>
      <c r="L1046" s="280" t="s">
        <v>213</v>
      </c>
      <c r="M1046" s="280" t="s">
        <v>240</v>
      </c>
      <c r="N1046" s="280" t="s">
        <v>240</v>
      </c>
      <c r="O1046" s="280" t="str">
        <f>IFERROR(VLOOKUP(A1046,'[1]معالجة التسجيل'!A$2:CW$514,101,0),"")</f>
        <v/>
      </c>
      <c r="P1046" s="280"/>
      <c r="Q1046" s="282">
        <v>0</v>
      </c>
      <c r="R1046" s="279">
        <v>0</v>
      </c>
      <c r="S1046" s="280" t="s">
        <v>4450</v>
      </c>
      <c r="T1046" s="280" t="s">
        <v>2592</v>
      </c>
      <c r="U1046" s="280" t="s">
        <v>4451</v>
      </c>
      <c r="V1046" s="280" t="s">
        <v>2413</v>
      </c>
      <c r="W1046" s="280" t="s">
        <v>240</v>
      </c>
      <c r="X1046" s="280" t="s">
        <v>240</v>
      </c>
      <c r="Y1046" s="280" t="s">
        <v>240</v>
      </c>
      <c r="Z1046" s="280" t="s">
        <v>240</v>
      </c>
      <c r="AA1046" s="280" t="s">
        <v>240</v>
      </c>
      <c r="AB1046" s="280" t="s">
        <v>240</v>
      </c>
      <c r="AC1046" s="280" t="s">
        <v>240</v>
      </c>
      <c r="AD1046" s="280" t="s">
        <v>240</v>
      </c>
      <c r="AE1046" s="280" t="str">
        <f>IFERROR(VLOOKUP(A1046,ورقة4!A$1:AZ$2000,51,0),"")</f>
        <v>م</v>
      </c>
      <c r="AF1046" s="280" t="s">
        <v>240</v>
      </c>
      <c r="AG1046" s="280" t="s">
        <v>261</v>
      </c>
      <c r="AH1046" s="280" t="s">
        <v>240</v>
      </c>
      <c r="AI1046" s="280" t="s">
        <v>240</v>
      </c>
      <c r="AJ1046" s="279">
        <v>707391</v>
      </c>
      <c r="AP1046" s="223"/>
      <c r="AQ1046" s="224"/>
      <c r="AR1046" s="224"/>
      <c r="AS1046" s="224"/>
      <c r="AT1046" s="224"/>
      <c r="AU1046" s="232"/>
      <c r="AV1046" s="224"/>
      <c r="AW1046" s="224"/>
      <c r="AX1046" s="224"/>
      <c r="AY1046" s="224"/>
      <c r="AZ1046" s="232"/>
      <c r="BA1046" s="224"/>
      <c r="BB1046"/>
      <c r="BC1046"/>
      <c r="BD1046" s="224"/>
      <c r="BE1046" s="224"/>
      <c r="BF1046" s="227"/>
      <c r="BG1046" s="232"/>
      <c r="BH1046" s="224"/>
      <c r="BI1046" s="224"/>
      <c r="BJ1046" s="224"/>
      <c r="BK1046" s="224"/>
      <c r="BL1046" s="232"/>
      <c r="BM1046" s="224"/>
      <c r="BN1046" s="232"/>
      <c r="BO1046" s="232"/>
      <c r="BP1046" s="232"/>
      <c r="BQ1046" s="232"/>
      <c r="BR1046" s="232"/>
      <c r="BS1046" s="224"/>
      <c r="BT1046"/>
      <c r="BU1046" s="224"/>
      <c r="BV1046"/>
      <c r="BW1046"/>
      <c r="BX1046" s="224"/>
      <c r="BY1046" s="224"/>
      <c r="BZ1046" s="224"/>
      <c r="CA1046" s="224"/>
      <c r="CB1046" s="224"/>
      <c r="CC1046" s="224"/>
      <c r="CD1046" s="224"/>
    </row>
    <row r="1047" spans="1:82" ht="45" x14ac:dyDescent="0.25">
      <c r="A1047" s="279">
        <v>707392</v>
      </c>
      <c r="B1047" s="280" t="s">
        <v>4610</v>
      </c>
      <c r="C1047" s="280" t="s">
        <v>4611</v>
      </c>
      <c r="D1047" s="280" t="s">
        <v>4540</v>
      </c>
      <c r="E1047" s="280" t="s">
        <v>183</v>
      </c>
      <c r="F1047" s="281">
        <v>32874</v>
      </c>
      <c r="G1047" s="280" t="s">
        <v>4612</v>
      </c>
      <c r="H1047" s="280" t="s">
        <v>4554</v>
      </c>
      <c r="I1047" s="280" t="s">
        <v>261</v>
      </c>
      <c r="J1047" s="280" t="s">
        <v>216</v>
      </c>
      <c r="K1047" s="279">
        <v>2012</v>
      </c>
      <c r="L1047" s="280" t="s">
        <v>231</v>
      </c>
      <c r="M1047" s="280" t="s">
        <v>240</v>
      </c>
      <c r="N1047" s="280" t="s">
        <v>240</v>
      </c>
      <c r="O1047" s="280"/>
      <c r="P1047" s="280"/>
      <c r="Q1047" s="282">
        <v>0</v>
      </c>
      <c r="R1047" s="279">
        <v>0</v>
      </c>
      <c r="S1047" s="280" t="s">
        <v>4454</v>
      </c>
      <c r="T1047" s="280" t="s">
        <v>4455</v>
      </c>
      <c r="U1047" s="280" t="s">
        <v>4456</v>
      </c>
      <c r="V1047" s="280" t="s">
        <v>2888</v>
      </c>
      <c r="W1047" s="280" t="s">
        <v>240</v>
      </c>
      <c r="X1047" s="280" t="s">
        <v>240</v>
      </c>
      <c r="Y1047" s="280" t="s">
        <v>240</v>
      </c>
      <c r="Z1047" s="280" t="s">
        <v>240</v>
      </c>
      <c r="AA1047" s="280" t="s">
        <v>240</v>
      </c>
      <c r="AB1047" s="280" t="s">
        <v>240</v>
      </c>
      <c r="AC1047" s="280" t="s">
        <v>240</v>
      </c>
      <c r="AD1047" s="280" t="s">
        <v>240</v>
      </c>
      <c r="AE1047" s="280"/>
      <c r="AF1047" s="280" t="s">
        <v>240</v>
      </c>
      <c r="AG1047" s="280" t="s">
        <v>261</v>
      </c>
      <c r="AH1047" s="280" t="s">
        <v>240</v>
      </c>
      <c r="AI1047" s="280" t="s">
        <v>240</v>
      </c>
      <c r="AJ1047" s="279">
        <v>707392</v>
      </c>
      <c r="AP1047" s="223"/>
      <c r="AQ1047" s="224"/>
      <c r="AR1047" s="224"/>
      <c r="AS1047" s="224"/>
      <c r="AT1047" s="224"/>
      <c r="AU1047" s="232"/>
      <c r="AV1047" s="224"/>
      <c r="AW1047" s="224"/>
      <c r="AX1047" s="224"/>
      <c r="AY1047" s="224"/>
      <c r="AZ1047" s="232"/>
      <c r="BA1047" s="224"/>
      <c r="BB1047" s="230"/>
      <c r="BC1047" s="230"/>
      <c r="BD1047" s="224"/>
      <c r="BE1047" s="224"/>
      <c r="BF1047" s="227"/>
      <c r="BG1047" s="224"/>
      <c r="BH1047" s="224"/>
      <c r="BI1047" s="224"/>
      <c r="BJ1047" s="224"/>
      <c r="BK1047" s="224"/>
      <c r="BL1047" s="224"/>
      <c r="BM1047" s="224"/>
      <c r="BN1047" s="224"/>
      <c r="BO1047" s="224"/>
      <c r="BP1047" s="224"/>
      <c r="BQ1047" s="224"/>
      <c r="BR1047" s="224"/>
      <c r="BS1047" s="228"/>
      <c r="BT1047" s="230"/>
      <c r="BU1047" s="224"/>
      <c r="BV1047" s="226"/>
      <c r="BW1047" s="230"/>
      <c r="BX1047" s="224"/>
      <c r="BY1047" s="224"/>
      <c r="BZ1047" s="219"/>
      <c r="CA1047" s="224"/>
      <c r="CB1047" s="219"/>
      <c r="CC1047" s="219"/>
      <c r="CD1047" s="219"/>
    </row>
    <row r="1048" spans="1:82" ht="30" x14ac:dyDescent="0.25">
      <c r="A1048" s="279">
        <v>707393</v>
      </c>
      <c r="B1048" s="280" t="s">
        <v>4613</v>
      </c>
      <c r="C1048" s="280" t="s">
        <v>4614</v>
      </c>
      <c r="D1048" s="280" t="s">
        <v>4615</v>
      </c>
      <c r="E1048" s="280" t="s">
        <v>183</v>
      </c>
      <c r="F1048" s="281">
        <v>36546</v>
      </c>
      <c r="G1048" s="280" t="s">
        <v>4616</v>
      </c>
      <c r="H1048" s="280" t="s">
        <v>4537</v>
      </c>
      <c r="I1048" s="280" t="s">
        <v>261</v>
      </c>
      <c r="J1048" s="280" t="s">
        <v>4617</v>
      </c>
      <c r="K1048" s="288"/>
      <c r="L1048" s="280" t="s">
        <v>213</v>
      </c>
      <c r="M1048" s="280" t="s">
        <v>240</v>
      </c>
      <c r="N1048" s="280" t="s">
        <v>240</v>
      </c>
      <c r="O1048" s="280"/>
      <c r="P1048" s="280"/>
      <c r="Q1048" s="282">
        <v>0</v>
      </c>
      <c r="R1048" s="279">
        <v>0</v>
      </c>
      <c r="S1048" s="280" t="s">
        <v>4457</v>
      </c>
      <c r="T1048" s="280" t="s">
        <v>4458</v>
      </c>
      <c r="U1048" s="280" t="s">
        <v>4459</v>
      </c>
      <c r="V1048" s="280" t="s">
        <v>4460</v>
      </c>
      <c r="W1048" s="280" t="s">
        <v>240</v>
      </c>
      <c r="X1048" s="280" t="s">
        <v>240</v>
      </c>
      <c r="Y1048" s="280" t="s">
        <v>240</v>
      </c>
      <c r="Z1048" s="280" t="s">
        <v>240</v>
      </c>
      <c r="AA1048" s="280" t="s">
        <v>240</v>
      </c>
      <c r="AB1048" s="280" t="s">
        <v>240</v>
      </c>
      <c r="AC1048" s="280" t="s">
        <v>240</v>
      </c>
      <c r="AD1048" s="280" t="s">
        <v>240</v>
      </c>
      <c r="AE1048" s="280"/>
      <c r="AF1048" s="280" t="s">
        <v>240</v>
      </c>
      <c r="AG1048" s="280" t="s">
        <v>467</v>
      </c>
      <c r="AH1048" s="280" t="s">
        <v>240</v>
      </c>
      <c r="AI1048" s="280" t="s">
        <v>5197</v>
      </c>
      <c r="AJ1048" s="279">
        <v>707393</v>
      </c>
      <c r="AP1048" s="223"/>
      <c r="AQ1048" s="224"/>
      <c r="AR1048" s="224"/>
      <c r="AS1048" s="224"/>
      <c r="AT1048" s="224"/>
      <c r="AU1048" s="232"/>
      <c r="AV1048" s="224"/>
      <c r="AW1048" s="224"/>
      <c r="AX1048" s="224"/>
      <c r="AY1048" s="224"/>
      <c r="AZ1048" s="232"/>
      <c r="BA1048" s="224"/>
      <c r="BB1048" s="230"/>
      <c r="BC1048" s="230"/>
      <c r="BD1048" s="224"/>
      <c r="BE1048" s="224"/>
      <c r="BF1048" s="227"/>
      <c r="BG1048" s="224"/>
      <c r="BH1048" s="224"/>
      <c r="BI1048" s="224"/>
      <c r="BJ1048" s="224"/>
      <c r="BK1048" s="224"/>
      <c r="BL1048" s="224"/>
      <c r="BM1048" s="224"/>
      <c r="BN1048" s="224"/>
      <c r="BO1048" s="224"/>
      <c r="BP1048" s="224"/>
      <c r="BQ1048" s="224"/>
      <c r="BR1048" s="224"/>
      <c r="BS1048" s="228"/>
      <c r="BT1048" s="230"/>
      <c r="BU1048" s="224"/>
      <c r="BV1048" s="226"/>
      <c r="BW1048" s="230"/>
      <c r="BX1048" s="224"/>
      <c r="BY1048" s="224"/>
      <c r="BZ1048" s="219"/>
      <c r="CA1048" s="224"/>
      <c r="CB1048" s="219"/>
      <c r="CC1048" s="219"/>
      <c r="CD1048" s="219"/>
    </row>
    <row r="1049" spans="1:82" ht="30" x14ac:dyDescent="0.25">
      <c r="A1049" s="279">
        <v>707394</v>
      </c>
      <c r="B1049" s="280" t="s">
        <v>5202</v>
      </c>
      <c r="C1049" s="280" t="s">
        <v>109</v>
      </c>
      <c r="D1049" s="283"/>
      <c r="E1049" s="280" t="s">
        <v>5190</v>
      </c>
      <c r="F1049" s="280" t="s">
        <v>240</v>
      </c>
      <c r="G1049" s="283"/>
      <c r="H1049" s="283"/>
      <c r="I1049" s="280" t="s">
        <v>261</v>
      </c>
      <c r="J1049" s="283"/>
      <c r="K1049" s="283"/>
      <c r="L1049" s="283"/>
      <c r="M1049" s="283"/>
      <c r="N1049" s="283"/>
      <c r="O1049" s="280"/>
      <c r="P1049" s="283"/>
      <c r="Q1049" s="282">
        <v>0</v>
      </c>
      <c r="R1049" s="283"/>
      <c r="S1049" s="283"/>
      <c r="T1049" s="283"/>
      <c r="U1049" s="283"/>
      <c r="V1049" s="283"/>
      <c r="W1049" s="283"/>
      <c r="X1049" s="283"/>
      <c r="Y1049" s="283"/>
      <c r="Z1049" s="283"/>
      <c r="AA1049" s="283"/>
      <c r="AB1049" s="283"/>
      <c r="AC1049" s="283"/>
      <c r="AD1049" s="283"/>
      <c r="AE1049" s="280"/>
      <c r="AF1049" s="283"/>
      <c r="AG1049" s="283"/>
      <c r="AH1049" s="283"/>
      <c r="AI1049" s="283"/>
      <c r="AJ1049" s="283"/>
      <c r="AP1049" s="223"/>
      <c r="AQ1049" s="224"/>
      <c r="AR1049" s="224"/>
      <c r="AS1049" s="224"/>
      <c r="AT1049" s="224"/>
      <c r="AU1049" s="232"/>
      <c r="AV1049" s="224"/>
      <c r="AW1049" s="224"/>
      <c r="AX1049" s="224"/>
      <c r="AY1049" s="224"/>
      <c r="AZ1049" s="232"/>
      <c r="BA1049" s="224"/>
      <c r="BB1049" s="230"/>
      <c r="BC1049" s="230"/>
      <c r="BD1049" s="224"/>
      <c r="BE1049" s="224"/>
      <c r="BF1049" s="227"/>
      <c r="BG1049" s="224"/>
      <c r="BH1049" s="224"/>
      <c r="BI1049" s="224"/>
      <c r="BJ1049" s="224"/>
      <c r="BK1049" s="224"/>
      <c r="BL1049" s="224"/>
      <c r="BM1049" s="224"/>
      <c r="BN1049" s="224"/>
      <c r="BO1049" s="224"/>
      <c r="BP1049" s="224"/>
      <c r="BQ1049" s="224"/>
      <c r="BR1049" s="224"/>
      <c r="BS1049" s="228"/>
      <c r="BT1049" s="230"/>
      <c r="BU1049" s="224"/>
      <c r="BV1049" s="226"/>
      <c r="BW1049" s="230"/>
      <c r="BX1049" s="224"/>
      <c r="BY1049" s="224"/>
      <c r="BZ1049" s="219"/>
      <c r="CA1049" s="224"/>
      <c r="CB1049" s="219"/>
      <c r="CC1049" s="219"/>
      <c r="CD1049" s="219"/>
    </row>
    <row r="1050" spans="1:82" ht="30" x14ac:dyDescent="0.25">
      <c r="A1050" s="279">
        <v>707395</v>
      </c>
      <c r="B1050" s="280" t="s">
        <v>4618</v>
      </c>
      <c r="C1050" s="280" t="s">
        <v>284</v>
      </c>
      <c r="D1050" s="280" t="s">
        <v>1289</v>
      </c>
      <c r="E1050" s="280" t="s">
        <v>183</v>
      </c>
      <c r="F1050" s="281">
        <v>31965</v>
      </c>
      <c r="G1050" s="280" t="s">
        <v>213</v>
      </c>
      <c r="H1050" s="280" t="s">
        <v>4537</v>
      </c>
      <c r="I1050" s="280" t="s">
        <v>261</v>
      </c>
      <c r="J1050" s="280" t="s">
        <v>3383</v>
      </c>
      <c r="K1050" s="288"/>
      <c r="L1050" s="280" t="s">
        <v>3383</v>
      </c>
      <c r="M1050" s="280" t="s">
        <v>240</v>
      </c>
      <c r="N1050" s="280" t="s">
        <v>240</v>
      </c>
      <c r="O1050" s="280" t="str">
        <f>IFERROR(VLOOKUP(A1050,'[1]معالجة التسجيل'!A$2:CW$514,101,0),"")</f>
        <v>إيقاف</v>
      </c>
      <c r="P1050" s="280"/>
      <c r="Q1050" s="282">
        <f>IFERROR(VLOOKUP(A1050,'[1]معالجة التسجيل'!A$2:EW$514,150,0),"")</f>
        <v>1000</v>
      </c>
      <c r="R1050" s="288"/>
      <c r="S1050" s="280" t="s">
        <v>4461</v>
      </c>
      <c r="T1050" s="280" t="s">
        <v>4462</v>
      </c>
      <c r="U1050" s="280" t="s">
        <v>4463</v>
      </c>
      <c r="V1050" s="280" t="s">
        <v>2413</v>
      </c>
      <c r="W1050" s="280" t="s">
        <v>240</v>
      </c>
      <c r="X1050" s="280" t="s">
        <v>240</v>
      </c>
      <c r="Y1050" s="280" t="s">
        <v>240</v>
      </c>
      <c r="Z1050" s="280" t="s">
        <v>240</v>
      </c>
      <c r="AA1050" s="280" t="s">
        <v>240</v>
      </c>
      <c r="AB1050" s="280" t="s">
        <v>240</v>
      </c>
      <c r="AC1050" s="280" t="s">
        <v>240</v>
      </c>
      <c r="AD1050" s="280" t="s">
        <v>240</v>
      </c>
      <c r="AE1050" s="280"/>
      <c r="AF1050" s="280" t="s">
        <v>240</v>
      </c>
      <c r="AG1050" s="280" t="s">
        <v>261</v>
      </c>
      <c r="AH1050" s="280" t="s">
        <v>240</v>
      </c>
      <c r="AI1050" s="280" t="s">
        <v>5191</v>
      </c>
      <c r="AJ1050" s="279">
        <v>707395</v>
      </c>
      <c r="AP1050" s="223"/>
      <c r="AQ1050" s="224"/>
      <c r="AR1050" s="224"/>
      <c r="AS1050" s="224"/>
      <c r="AT1050" s="224"/>
      <c r="AU1050" s="231"/>
      <c r="AV1050" s="224"/>
      <c r="AW1050" s="224"/>
      <c r="AX1050" s="224"/>
      <c r="AY1050" s="224"/>
      <c r="AZ1050" s="223"/>
      <c r="BA1050" s="224"/>
      <c r="BB1050"/>
      <c r="BC1050"/>
      <c r="BD1050" s="224"/>
      <c r="BE1050" s="224"/>
      <c r="BF1050" s="227"/>
      <c r="BG1050" s="232"/>
      <c r="BH1050" s="224"/>
      <c r="BI1050" s="224"/>
      <c r="BJ1050" s="224"/>
      <c r="BK1050" s="224"/>
      <c r="BL1050" s="223"/>
      <c r="BM1050" s="224"/>
      <c r="BN1050" s="223"/>
      <c r="BO1050" s="223"/>
      <c r="BP1050" s="223"/>
      <c r="BQ1050" s="223"/>
      <c r="BR1050" s="223"/>
      <c r="BS1050" s="224"/>
      <c r="BT1050"/>
      <c r="BU1050" s="224"/>
      <c r="BV1050"/>
      <c r="BW1050"/>
      <c r="BX1050" s="224"/>
      <c r="BY1050" s="224"/>
      <c r="BZ1050" s="224"/>
      <c r="CA1050" s="224"/>
      <c r="CB1050" s="224"/>
      <c r="CC1050" s="224"/>
      <c r="CD1050" s="224"/>
    </row>
    <row r="1051" spans="1:82" ht="30" x14ac:dyDescent="0.25">
      <c r="A1051" s="279">
        <v>707396</v>
      </c>
      <c r="B1051" s="280" t="s">
        <v>4619</v>
      </c>
      <c r="C1051" s="280" t="s">
        <v>107</v>
      </c>
      <c r="D1051" s="280" t="s">
        <v>4620</v>
      </c>
      <c r="E1051" s="280" t="s">
        <v>184</v>
      </c>
      <c r="F1051" s="281">
        <v>33366</v>
      </c>
      <c r="G1051" s="280" t="s">
        <v>4621</v>
      </c>
      <c r="H1051" s="280" t="s">
        <v>1290</v>
      </c>
      <c r="I1051" s="280" t="s">
        <v>261</v>
      </c>
      <c r="J1051" s="280" t="s">
        <v>216</v>
      </c>
      <c r="K1051" s="290">
        <v>2010</v>
      </c>
      <c r="L1051" s="280" t="s">
        <v>228</v>
      </c>
      <c r="M1051" s="280" t="s">
        <v>240</v>
      </c>
      <c r="N1051" s="280" t="s">
        <v>240</v>
      </c>
      <c r="O1051" s="280" t="str">
        <f>IFERROR(VLOOKUP(A1051,'[1]معالجة التسجيل'!A$2:CW$514,101,0),"")</f>
        <v/>
      </c>
      <c r="P1051" s="280"/>
      <c r="Q1051" s="282">
        <v>0</v>
      </c>
      <c r="R1051" s="282"/>
      <c r="S1051" s="280" t="s">
        <v>4464</v>
      </c>
      <c r="T1051" s="280" t="s">
        <v>2566</v>
      </c>
      <c r="U1051" s="280" t="s">
        <v>4465</v>
      </c>
      <c r="V1051" s="280" t="s">
        <v>4466</v>
      </c>
      <c r="W1051" s="280" t="s">
        <v>240</v>
      </c>
      <c r="X1051" s="280" t="s">
        <v>240</v>
      </c>
      <c r="Y1051" s="280" t="s">
        <v>240</v>
      </c>
      <c r="Z1051" s="280" t="s">
        <v>240</v>
      </c>
      <c r="AA1051" s="280" t="s">
        <v>240</v>
      </c>
      <c r="AB1051" s="280" t="s">
        <v>240</v>
      </c>
      <c r="AC1051" s="280" t="s">
        <v>240</v>
      </c>
      <c r="AD1051" s="280" t="s">
        <v>240</v>
      </c>
      <c r="AE1051" s="280" t="str">
        <f>IFERROR(VLOOKUP(A1051,ورقة4!A$1:AZ$2000,51,0),"")</f>
        <v>م</v>
      </c>
      <c r="AF1051" s="280" t="s">
        <v>240</v>
      </c>
      <c r="AG1051" s="280" t="s">
        <v>261</v>
      </c>
      <c r="AH1051" s="280" t="s">
        <v>240</v>
      </c>
      <c r="AI1051" s="280" t="s">
        <v>240</v>
      </c>
      <c r="AJ1051" s="279">
        <v>707396</v>
      </c>
      <c r="AP1051" s="223"/>
      <c r="AQ1051" s="224"/>
      <c r="AR1051" s="224"/>
      <c r="AS1051" s="224"/>
      <c r="AT1051" s="224"/>
      <c r="AU1051" s="231"/>
      <c r="AV1051" s="224"/>
      <c r="AW1051" s="224"/>
      <c r="AX1051" s="224"/>
      <c r="AY1051" s="224"/>
      <c r="AZ1051" s="223"/>
      <c r="BA1051" s="224"/>
      <c r="BB1051"/>
      <c r="BC1051"/>
      <c r="BD1051" s="224"/>
      <c r="BE1051" s="224"/>
      <c r="BF1051" s="227"/>
      <c r="BG1051" s="223"/>
      <c r="BH1051" s="224"/>
      <c r="BI1051" s="224"/>
      <c r="BJ1051" s="224"/>
      <c r="BK1051" s="224"/>
      <c r="BL1051" s="223"/>
      <c r="BM1051" s="224"/>
      <c r="BN1051" s="223"/>
      <c r="BO1051" s="223"/>
      <c r="BP1051" s="223"/>
      <c r="BQ1051" s="223"/>
      <c r="BR1051" s="223"/>
      <c r="BS1051" s="224"/>
      <c r="BT1051"/>
      <c r="BU1051" s="224"/>
      <c r="BV1051"/>
      <c r="BW1051"/>
      <c r="BX1051" s="224"/>
      <c r="BY1051" s="224"/>
      <c r="BZ1051" s="224"/>
      <c r="CA1051" s="224"/>
      <c r="CB1051" s="224"/>
      <c r="CC1051" s="224"/>
      <c r="CD1051" s="224"/>
    </row>
    <row r="1052" spans="1:82" ht="30" x14ac:dyDescent="0.25">
      <c r="A1052" s="279">
        <v>707397</v>
      </c>
      <c r="B1052" s="280" t="s">
        <v>4622</v>
      </c>
      <c r="C1052" s="280" t="s">
        <v>257</v>
      </c>
      <c r="D1052" s="280" t="s">
        <v>1449</v>
      </c>
      <c r="E1052" s="280" t="s">
        <v>184</v>
      </c>
      <c r="F1052" s="281">
        <v>34767</v>
      </c>
      <c r="G1052" s="280" t="s">
        <v>213</v>
      </c>
      <c r="H1052" s="280" t="s">
        <v>4537</v>
      </c>
      <c r="I1052" s="280" t="s">
        <v>261</v>
      </c>
      <c r="J1052" s="280" t="s">
        <v>214</v>
      </c>
      <c r="K1052" s="279">
        <v>2013</v>
      </c>
      <c r="L1052" s="280" t="s">
        <v>215</v>
      </c>
      <c r="M1052" s="280" t="s">
        <v>240</v>
      </c>
      <c r="N1052" s="280" t="s">
        <v>240</v>
      </c>
      <c r="O1052" s="280"/>
      <c r="P1052" s="280"/>
      <c r="Q1052" s="282">
        <v>0</v>
      </c>
      <c r="R1052" s="290">
        <v>0</v>
      </c>
      <c r="S1052" s="280" t="s">
        <v>4467</v>
      </c>
      <c r="T1052" s="280" t="s">
        <v>2723</v>
      </c>
      <c r="U1052" s="280" t="s">
        <v>2841</v>
      </c>
      <c r="V1052" s="280" t="s">
        <v>2413</v>
      </c>
      <c r="W1052" s="280" t="s">
        <v>240</v>
      </c>
      <c r="X1052" s="280" t="s">
        <v>240</v>
      </c>
      <c r="Y1052" s="280" t="s">
        <v>240</v>
      </c>
      <c r="Z1052" s="280" t="s">
        <v>240</v>
      </c>
      <c r="AA1052" s="280" t="s">
        <v>240</v>
      </c>
      <c r="AB1052" s="280" t="s">
        <v>240</v>
      </c>
      <c r="AC1052" s="280" t="s">
        <v>240</v>
      </c>
      <c r="AD1052" s="280" t="s">
        <v>240</v>
      </c>
      <c r="AE1052" s="280"/>
      <c r="AF1052" s="280" t="s">
        <v>240</v>
      </c>
      <c r="AG1052" s="280" t="s">
        <v>467</v>
      </c>
      <c r="AH1052" s="280" t="s">
        <v>240</v>
      </c>
      <c r="AI1052" s="280" t="s">
        <v>5197</v>
      </c>
      <c r="AJ1052" s="279">
        <v>707397</v>
      </c>
      <c r="AP1052" s="223"/>
      <c r="AQ1052" s="224"/>
      <c r="AR1052" s="224"/>
      <c r="AS1052" s="224"/>
      <c r="AT1052" s="224"/>
      <c r="AU1052" s="231"/>
      <c r="AV1052" s="224"/>
      <c r="AW1052" s="224"/>
      <c r="AX1052" s="224"/>
      <c r="AY1052" s="224"/>
      <c r="AZ1052" s="223"/>
      <c r="BA1052" s="224"/>
      <c r="BB1052" s="230"/>
      <c r="BC1052" s="230"/>
      <c r="BD1052" s="224"/>
      <c r="BE1052" s="224"/>
      <c r="BF1052" s="227"/>
      <c r="BG1052" s="224"/>
      <c r="BH1052" s="224"/>
      <c r="BI1052" s="224"/>
      <c r="BJ1052" s="224"/>
      <c r="BK1052" s="224"/>
      <c r="BL1052" s="224"/>
      <c r="BM1052" s="224"/>
      <c r="BN1052" s="224"/>
      <c r="BO1052" s="224"/>
      <c r="BP1052" s="224"/>
      <c r="BQ1052" s="224"/>
      <c r="BR1052" s="224"/>
      <c r="BS1052" s="228"/>
      <c r="BT1052" s="230"/>
      <c r="BU1052" s="224"/>
      <c r="BV1052" s="226"/>
      <c r="BW1052" s="230"/>
      <c r="BX1052" s="224"/>
      <c r="BY1052" s="224"/>
      <c r="BZ1052" s="219"/>
      <c r="CA1052" s="224"/>
      <c r="CB1052" s="219"/>
      <c r="CC1052" s="219"/>
      <c r="CD1052" s="219"/>
    </row>
    <row r="1053" spans="1:82" ht="45" x14ac:dyDescent="0.25">
      <c r="A1053" s="279">
        <v>707398</v>
      </c>
      <c r="B1053" s="280" t="s">
        <v>4623</v>
      </c>
      <c r="C1053" s="280" t="s">
        <v>89</v>
      </c>
      <c r="D1053" s="280" t="s">
        <v>1825</v>
      </c>
      <c r="E1053" s="280" t="s">
        <v>184</v>
      </c>
      <c r="F1053" s="281">
        <v>36162</v>
      </c>
      <c r="G1053" s="280" t="s">
        <v>4624</v>
      </c>
      <c r="H1053" s="280" t="s">
        <v>4537</v>
      </c>
      <c r="I1053" s="280" t="s">
        <v>261</v>
      </c>
      <c r="J1053" s="280" t="s">
        <v>214</v>
      </c>
      <c r="K1053" s="279">
        <v>2016</v>
      </c>
      <c r="L1053" s="280" t="s">
        <v>215</v>
      </c>
      <c r="M1053" s="280" t="s">
        <v>240</v>
      </c>
      <c r="N1053" s="280" t="s">
        <v>240</v>
      </c>
      <c r="O1053" s="280"/>
      <c r="P1053" s="280"/>
      <c r="Q1053" s="282">
        <v>0</v>
      </c>
      <c r="R1053" s="290">
        <v>0</v>
      </c>
      <c r="S1053" s="280" t="s">
        <v>4468</v>
      </c>
      <c r="T1053" s="280" t="s">
        <v>2529</v>
      </c>
      <c r="U1053" s="280" t="s">
        <v>4469</v>
      </c>
      <c r="V1053" s="280" t="s">
        <v>2552</v>
      </c>
      <c r="W1053" s="280" t="s">
        <v>240</v>
      </c>
      <c r="X1053" s="280" t="s">
        <v>240</v>
      </c>
      <c r="Y1053" s="280" t="s">
        <v>240</v>
      </c>
      <c r="Z1053" s="280" t="s">
        <v>240</v>
      </c>
      <c r="AA1053" s="280" t="s">
        <v>240</v>
      </c>
      <c r="AB1053" s="280" t="s">
        <v>240</v>
      </c>
      <c r="AC1053" s="280" t="s">
        <v>240</v>
      </c>
      <c r="AD1053" s="280" t="s">
        <v>240</v>
      </c>
      <c r="AE1053" s="280"/>
      <c r="AF1053" s="280" t="s">
        <v>240</v>
      </c>
      <c r="AG1053" s="280" t="s">
        <v>261</v>
      </c>
      <c r="AH1053" s="280" t="s">
        <v>240</v>
      </c>
      <c r="AI1053" s="280" t="s">
        <v>240</v>
      </c>
      <c r="AJ1053" s="279">
        <v>707398</v>
      </c>
      <c r="AP1053" s="223"/>
      <c r="AQ1053" s="224"/>
      <c r="AR1053" s="224"/>
      <c r="AS1053" s="224"/>
      <c r="AT1053" s="224"/>
      <c r="AU1053" s="232"/>
      <c r="AV1053" s="224"/>
      <c r="AW1053" s="224"/>
      <c r="AX1053" s="224"/>
      <c r="AY1053" s="224"/>
      <c r="AZ1053" s="232"/>
      <c r="BA1053" s="224"/>
      <c r="BB1053" s="230"/>
      <c r="BC1053" s="230"/>
      <c r="BD1053" s="224"/>
      <c r="BE1053" s="224"/>
      <c r="BF1053" s="227"/>
      <c r="BG1053" s="224"/>
      <c r="BH1053" s="224"/>
      <c r="BI1053" s="224"/>
      <c r="BJ1053" s="224"/>
      <c r="BK1053" s="224"/>
      <c r="BL1053" s="224"/>
      <c r="BM1053" s="224"/>
      <c r="BN1053" s="224"/>
      <c r="BO1053" s="224"/>
      <c r="BP1053" s="224"/>
      <c r="BQ1053" s="224"/>
      <c r="BR1053" s="224"/>
      <c r="BS1053" s="228"/>
      <c r="BT1053" s="230"/>
      <c r="BU1053" s="224"/>
      <c r="BV1053" s="226"/>
      <c r="BW1053" s="230"/>
      <c r="BX1053" s="224"/>
      <c r="BY1053" s="224"/>
      <c r="BZ1053" s="219"/>
      <c r="CA1053" s="224"/>
      <c r="CB1053" s="219"/>
      <c r="CC1053" s="219"/>
      <c r="CD1053" s="219"/>
    </row>
    <row r="1054" spans="1:82" ht="30" x14ac:dyDescent="0.25">
      <c r="A1054" s="279">
        <v>707399</v>
      </c>
      <c r="B1054" s="280" t="s">
        <v>4625</v>
      </c>
      <c r="C1054" s="280" t="s">
        <v>87</v>
      </c>
      <c r="D1054" s="280" t="s">
        <v>4626</v>
      </c>
      <c r="E1054" s="280" t="s">
        <v>184</v>
      </c>
      <c r="F1054" s="289">
        <v>34112</v>
      </c>
      <c r="G1054" s="280" t="s">
        <v>227</v>
      </c>
      <c r="H1054" s="280" t="s">
        <v>4537</v>
      </c>
      <c r="I1054" s="280" t="s">
        <v>261</v>
      </c>
      <c r="J1054" s="280" t="s">
        <v>216</v>
      </c>
      <c r="K1054" s="290">
        <v>2011</v>
      </c>
      <c r="L1054" s="280" t="s">
        <v>227</v>
      </c>
      <c r="M1054" s="280" t="s">
        <v>240</v>
      </c>
      <c r="N1054" s="280" t="s">
        <v>240</v>
      </c>
      <c r="O1054" s="280" t="str">
        <f>IFERROR(VLOOKUP(A1054,'[1]معالجة التسجيل'!A$2:CW$514,101,0),"")</f>
        <v/>
      </c>
      <c r="P1054" s="280"/>
      <c r="Q1054" s="282">
        <v>0</v>
      </c>
      <c r="R1054" s="282"/>
      <c r="S1054" s="280" t="s">
        <v>4627</v>
      </c>
      <c r="T1054" s="280" t="s">
        <v>2538</v>
      </c>
      <c r="U1054" s="280" t="s">
        <v>4628</v>
      </c>
      <c r="V1054" s="280" t="s">
        <v>2690</v>
      </c>
      <c r="W1054" s="280" t="s">
        <v>240</v>
      </c>
      <c r="X1054" s="280" t="s">
        <v>240</v>
      </c>
      <c r="Y1054" s="280" t="s">
        <v>240</v>
      </c>
      <c r="Z1054" s="280" t="s">
        <v>240</v>
      </c>
      <c r="AA1054" s="280" t="s">
        <v>240</v>
      </c>
      <c r="AB1054" s="280" t="s">
        <v>240</v>
      </c>
      <c r="AC1054" s="280" t="s">
        <v>240</v>
      </c>
      <c r="AD1054" s="280" t="s">
        <v>240</v>
      </c>
      <c r="AE1054" s="280" t="str">
        <f>IFERROR(VLOOKUP(A1054,ورقة4!A$1:AZ$2000,51,0),"")</f>
        <v>م</v>
      </c>
      <c r="AF1054" s="280" t="s">
        <v>240</v>
      </c>
      <c r="AG1054" s="280" t="s">
        <v>261</v>
      </c>
      <c r="AH1054" s="280" t="s">
        <v>240</v>
      </c>
      <c r="AI1054" s="280" t="s">
        <v>5191</v>
      </c>
      <c r="AJ1054" s="279">
        <v>707399</v>
      </c>
      <c r="AP1054" s="223"/>
      <c r="AQ1054" s="224"/>
      <c r="AR1054" s="224"/>
      <c r="AS1054" s="224"/>
      <c r="AT1054" s="224"/>
      <c r="AU1054" s="232"/>
      <c r="AV1054" s="224"/>
      <c r="AW1054" s="224"/>
      <c r="AX1054" s="224"/>
      <c r="AY1054" s="224"/>
      <c r="AZ1054" s="232"/>
      <c r="BA1054" s="224"/>
      <c r="BB1054" s="230"/>
      <c r="BC1054" s="230"/>
      <c r="BD1054" s="224"/>
      <c r="BE1054" s="224"/>
      <c r="BF1054" s="227"/>
      <c r="BG1054" s="224"/>
      <c r="BH1054" s="224"/>
      <c r="BI1054" s="224"/>
      <c r="BJ1054" s="224"/>
      <c r="BK1054" s="224"/>
      <c r="BL1054" s="224"/>
      <c r="BM1054" s="224"/>
      <c r="BN1054" s="224"/>
      <c r="BO1054" s="224"/>
      <c r="BP1054" s="224"/>
      <c r="BQ1054" s="224"/>
      <c r="BR1054" s="224"/>
      <c r="BS1054" s="228"/>
      <c r="BT1054" s="230"/>
      <c r="BU1054" s="224"/>
      <c r="BV1054" s="226"/>
      <c r="BW1054" s="230"/>
      <c r="BX1054" s="224"/>
      <c r="BY1054" s="224"/>
      <c r="BZ1054" s="219"/>
      <c r="CA1054" s="224"/>
      <c r="CB1054" s="219"/>
      <c r="CC1054" s="219"/>
      <c r="CD1054" s="219"/>
    </row>
    <row r="1055" spans="1:82" ht="30" x14ac:dyDescent="0.25">
      <c r="A1055" s="279">
        <v>707400</v>
      </c>
      <c r="B1055" s="280" t="s">
        <v>4629</v>
      </c>
      <c r="C1055" s="280" t="s">
        <v>311</v>
      </c>
      <c r="D1055" s="280" t="s">
        <v>1424</v>
      </c>
      <c r="E1055" s="280" t="s">
        <v>184</v>
      </c>
      <c r="F1055" s="281">
        <v>35691</v>
      </c>
      <c r="G1055" s="280" t="s">
        <v>213</v>
      </c>
      <c r="H1055" s="280" t="s">
        <v>4537</v>
      </c>
      <c r="I1055" s="280" t="s">
        <v>261</v>
      </c>
      <c r="J1055" s="280" t="s">
        <v>3383</v>
      </c>
      <c r="K1055" s="288"/>
      <c r="L1055" s="280" t="s">
        <v>3383</v>
      </c>
      <c r="M1055" s="280" t="s">
        <v>240</v>
      </c>
      <c r="N1055" s="280" t="s">
        <v>240</v>
      </c>
      <c r="O1055" s="280" t="str">
        <f>IFERROR(VLOOKUP(A1055,'[1]معالجة التسجيل'!A$2:CW$514,101,0),"")</f>
        <v/>
      </c>
      <c r="P1055" s="280"/>
      <c r="Q1055" s="282">
        <v>0</v>
      </c>
      <c r="R1055" s="288"/>
      <c r="S1055" s="280" t="s">
        <v>4470</v>
      </c>
      <c r="T1055" s="280" t="s">
        <v>4395</v>
      </c>
      <c r="U1055" s="280" t="s">
        <v>2548</v>
      </c>
      <c r="V1055" s="280" t="s">
        <v>2413</v>
      </c>
      <c r="W1055" s="280" t="s">
        <v>240</v>
      </c>
      <c r="X1055" s="280" t="s">
        <v>240</v>
      </c>
      <c r="Y1055" s="280" t="s">
        <v>240</v>
      </c>
      <c r="Z1055" s="280" t="s">
        <v>240</v>
      </c>
      <c r="AA1055" s="280" t="s">
        <v>240</v>
      </c>
      <c r="AB1055" s="280" t="s">
        <v>240</v>
      </c>
      <c r="AC1055" s="280" t="s">
        <v>240</v>
      </c>
      <c r="AD1055" s="280" t="s">
        <v>240</v>
      </c>
      <c r="AE1055" s="280" t="str">
        <f>IFERROR(VLOOKUP(A1055,ورقة4!A$1:AZ$2000,51,0),"")</f>
        <v>م</v>
      </c>
      <c r="AF1055" s="280" t="s">
        <v>240</v>
      </c>
      <c r="AG1055" s="280" t="s">
        <v>261</v>
      </c>
      <c r="AH1055" s="280" t="s">
        <v>240</v>
      </c>
      <c r="AI1055" s="280" t="s">
        <v>240</v>
      </c>
      <c r="AJ1055" s="279">
        <v>707400</v>
      </c>
      <c r="AP1055" s="223"/>
      <c r="AQ1055" s="224"/>
      <c r="AR1055" s="224"/>
      <c r="AS1055" s="224"/>
      <c r="AT1055" s="224"/>
      <c r="AU1055" s="231"/>
      <c r="AV1055" s="224"/>
      <c r="AW1055" s="224"/>
      <c r="AX1055" s="224"/>
      <c r="AY1055" s="224"/>
      <c r="AZ1055" s="223"/>
      <c r="BA1055" s="224"/>
      <c r="BB1055"/>
      <c r="BC1055"/>
      <c r="BD1055" s="224"/>
      <c r="BE1055" s="224"/>
      <c r="BF1055" s="227"/>
      <c r="BG1055" s="223"/>
      <c r="BH1055" s="224"/>
      <c r="BI1055" s="224"/>
      <c r="BJ1055" s="224"/>
      <c r="BK1055" s="224"/>
      <c r="BL1055" s="223"/>
      <c r="BM1055" s="224"/>
      <c r="BN1055" s="223"/>
      <c r="BO1055" s="223"/>
      <c r="BP1055" s="223"/>
      <c r="BQ1055" s="223"/>
      <c r="BR1055" s="223"/>
      <c r="BS1055" s="224"/>
      <c r="BT1055"/>
      <c r="BU1055" s="224"/>
      <c r="BV1055"/>
      <c r="BW1055"/>
      <c r="BX1055" s="224"/>
      <c r="BY1055" s="224"/>
      <c r="BZ1055" s="224"/>
      <c r="CA1055" s="224"/>
      <c r="CB1055" s="224"/>
      <c r="CC1055" s="224"/>
      <c r="CD1055" s="224"/>
    </row>
    <row r="1056" spans="1:82" ht="30" x14ac:dyDescent="0.25">
      <c r="A1056" s="279">
        <v>707401</v>
      </c>
      <c r="B1056" s="280" t="s">
        <v>4630</v>
      </c>
      <c r="C1056" s="280" t="s">
        <v>4631</v>
      </c>
      <c r="D1056" s="280" t="s">
        <v>1881</v>
      </c>
      <c r="E1056" s="280" t="s">
        <v>183</v>
      </c>
      <c r="F1056" s="281">
        <v>29664</v>
      </c>
      <c r="G1056" s="280" t="s">
        <v>1317</v>
      </c>
      <c r="H1056" s="280" t="s">
        <v>1290</v>
      </c>
      <c r="I1056" s="280" t="s">
        <v>261</v>
      </c>
      <c r="J1056" s="280" t="s">
        <v>216</v>
      </c>
      <c r="K1056" s="290">
        <v>2000</v>
      </c>
      <c r="L1056" s="280" t="s">
        <v>213</v>
      </c>
      <c r="M1056" s="280" t="s">
        <v>240</v>
      </c>
      <c r="N1056" s="280" t="s">
        <v>240</v>
      </c>
      <c r="O1056" s="280" t="str">
        <f>IFERROR(VLOOKUP(A1056,'[1]معالجة التسجيل'!A$2:CW$514,101,0),"")</f>
        <v/>
      </c>
      <c r="P1056" s="280"/>
      <c r="Q1056" s="282">
        <v>0</v>
      </c>
      <c r="R1056" s="288"/>
      <c r="S1056" s="280" t="s">
        <v>4471</v>
      </c>
      <c r="T1056" s="280" t="s">
        <v>4472</v>
      </c>
      <c r="U1056" s="280" t="s">
        <v>4473</v>
      </c>
      <c r="V1056" s="280" t="s">
        <v>4474</v>
      </c>
      <c r="W1056" s="280" t="s">
        <v>240</v>
      </c>
      <c r="X1056" s="280" t="s">
        <v>240</v>
      </c>
      <c r="Y1056" s="280" t="s">
        <v>240</v>
      </c>
      <c r="Z1056" s="280" t="s">
        <v>240</v>
      </c>
      <c r="AA1056" s="280" t="s">
        <v>240</v>
      </c>
      <c r="AB1056" s="280" t="s">
        <v>240</v>
      </c>
      <c r="AC1056" s="280" t="s">
        <v>240</v>
      </c>
      <c r="AD1056" s="280" t="s">
        <v>240</v>
      </c>
      <c r="AE1056" s="280" t="str">
        <f>IFERROR(VLOOKUP(A1056,ورقة4!A$1:AZ$2000,51,0),"")</f>
        <v>م</v>
      </c>
      <c r="AF1056" s="280" t="s">
        <v>240</v>
      </c>
      <c r="AG1056" s="280" t="s">
        <v>261</v>
      </c>
      <c r="AH1056" s="280" t="s">
        <v>240</v>
      </c>
      <c r="AI1056" s="280" t="s">
        <v>240</v>
      </c>
      <c r="AJ1056" s="279">
        <v>707401</v>
      </c>
      <c r="AP1056" s="223"/>
      <c r="AQ1056" s="224"/>
      <c r="AR1056" s="224"/>
      <c r="AS1056" s="224"/>
      <c r="AT1056" s="224"/>
      <c r="AU1056" s="232"/>
      <c r="AV1056" s="224"/>
      <c r="AW1056" s="224"/>
      <c r="AX1056" s="224"/>
      <c r="AY1056" s="224"/>
      <c r="AZ1056" s="232"/>
      <c r="BA1056" s="224"/>
      <c r="BB1056" s="230"/>
      <c r="BC1056" s="230"/>
      <c r="BD1056" s="224"/>
      <c r="BE1056" s="224"/>
      <c r="BF1056" s="227"/>
      <c r="BG1056" s="224"/>
      <c r="BH1056" s="224"/>
      <c r="BI1056" s="224"/>
      <c r="BJ1056" s="224"/>
      <c r="BK1056" s="224"/>
      <c r="BL1056" s="224"/>
      <c r="BM1056" s="224"/>
      <c r="BN1056" s="224"/>
      <c r="BO1056" s="224"/>
      <c r="BP1056" s="224"/>
      <c r="BQ1056" s="224"/>
      <c r="BR1056" s="224"/>
      <c r="BS1056" s="228"/>
      <c r="BT1056" s="230"/>
      <c r="BU1056" s="224"/>
      <c r="BV1056" s="226"/>
      <c r="BW1056" s="230"/>
      <c r="BX1056" s="224"/>
      <c r="BY1056" s="224"/>
      <c r="BZ1056" s="219"/>
      <c r="CA1056" s="224"/>
      <c r="CB1056" s="219"/>
      <c r="CC1056" s="219"/>
      <c r="CD1056" s="219"/>
    </row>
    <row r="1057" spans="1:82" ht="45" x14ac:dyDescent="0.25">
      <c r="A1057" s="279">
        <v>707402</v>
      </c>
      <c r="B1057" s="280" t="s">
        <v>4632</v>
      </c>
      <c r="C1057" s="280" t="s">
        <v>63</v>
      </c>
      <c r="D1057" s="280" t="s">
        <v>4633</v>
      </c>
      <c r="E1057" s="280" t="s">
        <v>184</v>
      </c>
      <c r="F1057" s="281">
        <v>34755</v>
      </c>
      <c r="G1057" s="280" t="s">
        <v>1537</v>
      </c>
      <c r="H1057" s="280" t="s">
        <v>4537</v>
      </c>
      <c r="I1057" s="280" t="s">
        <v>261</v>
      </c>
      <c r="J1057" s="280" t="s">
        <v>4634</v>
      </c>
      <c r="K1057" s="282"/>
      <c r="L1057" s="280" t="s">
        <v>228</v>
      </c>
      <c r="M1057" s="280" t="s">
        <v>240</v>
      </c>
      <c r="N1057" s="280" t="s">
        <v>240</v>
      </c>
      <c r="O1057" s="280"/>
      <c r="P1057" s="280"/>
      <c r="Q1057" s="282">
        <v>0</v>
      </c>
      <c r="R1057" s="279">
        <v>0</v>
      </c>
      <c r="S1057" s="280" t="s">
        <v>4475</v>
      </c>
      <c r="T1057" s="280" t="s">
        <v>2535</v>
      </c>
      <c r="U1057" s="280" t="s">
        <v>4476</v>
      </c>
      <c r="V1057" s="280" t="s">
        <v>2580</v>
      </c>
      <c r="W1057" s="280" t="s">
        <v>240</v>
      </c>
      <c r="X1057" s="280" t="s">
        <v>240</v>
      </c>
      <c r="Y1057" s="280" t="s">
        <v>240</v>
      </c>
      <c r="Z1057" s="280" t="s">
        <v>240</v>
      </c>
      <c r="AA1057" s="280" t="s">
        <v>240</v>
      </c>
      <c r="AB1057" s="280" t="s">
        <v>240</v>
      </c>
      <c r="AC1057" s="280" t="s">
        <v>240</v>
      </c>
      <c r="AD1057" s="280" t="s">
        <v>240</v>
      </c>
      <c r="AE1057" s="280"/>
      <c r="AF1057" s="280" t="s">
        <v>240</v>
      </c>
      <c r="AG1057" s="280" t="s">
        <v>261</v>
      </c>
      <c r="AH1057" s="280" t="s">
        <v>240</v>
      </c>
      <c r="AI1057" s="280" t="s">
        <v>240</v>
      </c>
      <c r="AJ1057" s="279">
        <v>707402</v>
      </c>
      <c r="AP1057" s="223"/>
      <c r="AQ1057" s="224"/>
      <c r="AR1057" s="224"/>
      <c r="AS1057" s="224"/>
      <c r="AT1057" s="224"/>
      <c r="AU1057" s="232"/>
      <c r="AV1057" s="224"/>
      <c r="AW1057" s="224"/>
      <c r="AX1057" s="224"/>
      <c r="AY1057" s="224"/>
      <c r="AZ1057" s="232"/>
      <c r="BA1057" s="224"/>
      <c r="BB1057"/>
      <c r="BC1057"/>
      <c r="BD1057" s="224"/>
      <c r="BE1057" s="224"/>
      <c r="BF1057" s="227"/>
      <c r="BG1057" s="232"/>
      <c r="BH1057" s="224"/>
      <c r="BI1057" s="224"/>
      <c r="BJ1057" s="224"/>
      <c r="BK1057" s="224"/>
      <c r="BL1057" s="232"/>
      <c r="BM1057" s="224"/>
      <c r="BN1057" s="232"/>
      <c r="BO1057" s="232"/>
      <c r="BP1057" s="232"/>
      <c r="BQ1057" s="232"/>
      <c r="BR1057" s="232"/>
      <c r="BS1057" s="224"/>
      <c r="BT1057"/>
      <c r="BU1057" s="224"/>
      <c r="BV1057"/>
      <c r="BW1057"/>
      <c r="BX1057" s="224"/>
      <c r="BY1057" s="224"/>
      <c r="BZ1057" s="224"/>
      <c r="CA1057" s="224"/>
      <c r="CB1057" s="224"/>
      <c r="CC1057" s="224"/>
      <c r="CD1057" s="224"/>
    </row>
    <row r="1058" spans="1:82" ht="30" x14ac:dyDescent="0.25">
      <c r="A1058" s="279">
        <v>707403</v>
      </c>
      <c r="B1058" s="280" t="s">
        <v>4635</v>
      </c>
      <c r="C1058" s="280" t="s">
        <v>87</v>
      </c>
      <c r="D1058" s="280" t="s">
        <v>1466</v>
      </c>
      <c r="E1058" s="280" t="s">
        <v>184</v>
      </c>
      <c r="F1058" s="281">
        <v>32843</v>
      </c>
      <c r="G1058" s="280" t="s">
        <v>4636</v>
      </c>
      <c r="H1058" s="280" t="s">
        <v>1290</v>
      </c>
      <c r="I1058" s="280" t="s">
        <v>261</v>
      </c>
      <c r="J1058" s="280" t="s">
        <v>216</v>
      </c>
      <c r="K1058" s="279">
        <v>2009</v>
      </c>
      <c r="L1058" s="280" t="s">
        <v>213</v>
      </c>
      <c r="M1058" s="280" t="s">
        <v>240</v>
      </c>
      <c r="N1058" s="280" t="s">
        <v>240</v>
      </c>
      <c r="O1058" s="280" t="str">
        <f>IFERROR(VLOOKUP(A1058,'[1]معالجة التسجيل'!A$2:CW$514,101,0),"")</f>
        <v/>
      </c>
      <c r="P1058" s="280"/>
      <c r="Q1058" s="282">
        <v>0</v>
      </c>
      <c r="R1058" s="290">
        <v>0</v>
      </c>
      <c r="S1058" s="280" t="s">
        <v>4477</v>
      </c>
      <c r="T1058" s="280" t="s">
        <v>3000</v>
      </c>
      <c r="U1058" s="280" t="s">
        <v>4478</v>
      </c>
      <c r="V1058" s="280" t="s">
        <v>4479</v>
      </c>
      <c r="W1058" s="280" t="s">
        <v>240</v>
      </c>
      <c r="X1058" s="280" t="s">
        <v>240</v>
      </c>
      <c r="Y1058" s="280" t="s">
        <v>240</v>
      </c>
      <c r="Z1058" s="280" t="s">
        <v>240</v>
      </c>
      <c r="AA1058" s="280" t="s">
        <v>240</v>
      </c>
      <c r="AB1058" s="280" t="s">
        <v>240</v>
      </c>
      <c r="AC1058" s="280" t="s">
        <v>240</v>
      </c>
      <c r="AD1058" s="280" t="s">
        <v>240</v>
      </c>
      <c r="AE1058" s="280" t="str">
        <f>IFERROR(VLOOKUP(A1058,ورقة4!A$1:AZ$2000,51,0),"")</f>
        <v>م</v>
      </c>
      <c r="AF1058" s="280" t="s">
        <v>240</v>
      </c>
      <c r="AG1058" s="280" t="s">
        <v>261</v>
      </c>
      <c r="AH1058" s="280" t="s">
        <v>240</v>
      </c>
      <c r="AI1058" s="280" t="s">
        <v>240</v>
      </c>
      <c r="AJ1058" s="279">
        <v>707403</v>
      </c>
      <c r="AP1058" s="223"/>
      <c r="AQ1058" s="224"/>
      <c r="AR1058" s="224"/>
      <c r="AS1058" s="224"/>
      <c r="AT1058" s="224"/>
      <c r="AU1058" s="232"/>
      <c r="AV1058" s="224"/>
      <c r="AW1058" s="224"/>
      <c r="AX1058" s="224"/>
      <c r="AY1058" s="224"/>
      <c r="AZ1058" s="232"/>
      <c r="BA1058" s="224"/>
      <c r="BB1058" s="230"/>
      <c r="BC1058" s="230"/>
      <c r="BD1058" s="224"/>
      <c r="BE1058" s="224"/>
      <c r="BF1058" s="227"/>
      <c r="BG1058" s="224"/>
      <c r="BH1058" s="224"/>
      <c r="BI1058" s="224"/>
      <c r="BJ1058" s="224"/>
      <c r="BK1058" s="224"/>
      <c r="BL1058" s="224"/>
      <c r="BM1058" s="224"/>
      <c r="BN1058" s="224"/>
      <c r="BO1058" s="224"/>
      <c r="BP1058" s="224"/>
      <c r="BQ1058" s="224"/>
      <c r="BR1058" s="224"/>
      <c r="BS1058" s="228"/>
      <c r="BT1058" s="230"/>
      <c r="BU1058" s="224"/>
      <c r="BV1058" s="226"/>
      <c r="BW1058" s="230"/>
      <c r="BX1058" s="224"/>
      <c r="BY1058" s="224"/>
      <c r="BZ1058" s="219"/>
      <c r="CA1058" s="224"/>
      <c r="CB1058" s="219"/>
      <c r="CC1058" s="219"/>
      <c r="CD1058" s="219"/>
    </row>
    <row r="1059" spans="1:82" ht="30" x14ac:dyDescent="0.25">
      <c r="A1059" s="279">
        <v>707404</v>
      </c>
      <c r="B1059" s="280" t="s">
        <v>4637</v>
      </c>
      <c r="C1059" s="280" t="s">
        <v>321</v>
      </c>
      <c r="D1059" s="280" t="s">
        <v>4638</v>
      </c>
      <c r="E1059" s="280" t="s">
        <v>184</v>
      </c>
      <c r="F1059" s="281">
        <v>29962</v>
      </c>
      <c r="G1059" s="280" t="s">
        <v>4639</v>
      </c>
      <c r="H1059" s="280" t="s">
        <v>1290</v>
      </c>
      <c r="I1059" s="280" t="s">
        <v>261</v>
      </c>
      <c r="J1059" s="280" t="s">
        <v>216</v>
      </c>
      <c r="K1059" s="279">
        <v>2000</v>
      </c>
      <c r="L1059" s="280" t="s">
        <v>213</v>
      </c>
      <c r="M1059" s="280" t="s">
        <v>240</v>
      </c>
      <c r="N1059" s="280" t="s">
        <v>240</v>
      </c>
      <c r="O1059" s="280"/>
      <c r="P1059" s="280"/>
      <c r="Q1059" s="282">
        <v>0</v>
      </c>
      <c r="R1059" s="279">
        <v>0</v>
      </c>
      <c r="S1059" s="280" t="s">
        <v>4480</v>
      </c>
      <c r="T1059" s="280" t="s">
        <v>3594</v>
      </c>
      <c r="U1059" s="280" t="s">
        <v>4481</v>
      </c>
      <c r="V1059" s="280" t="s">
        <v>4482</v>
      </c>
      <c r="W1059" s="280" t="s">
        <v>240</v>
      </c>
      <c r="X1059" s="280" t="s">
        <v>240</v>
      </c>
      <c r="Y1059" s="280" t="s">
        <v>240</v>
      </c>
      <c r="Z1059" s="280" t="s">
        <v>240</v>
      </c>
      <c r="AA1059" s="280" t="s">
        <v>240</v>
      </c>
      <c r="AB1059" s="280" t="s">
        <v>240</v>
      </c>
      <c r="AC1059" s="280" t="s">
        <v>240</v>
      </c>
      <c r="AD1059" s="280" t="s">
        <v>240</v>
      </c>
      <c r="AE1059" s="280"/>
      <c r="AF1059" s="280" t="s">
        <v>240</v>
      </c>
      <c r="AG1059" s="280" t="s">
        <v>261</v>
      </c>
      <c r="AH1059" s="280" t="s">
        <v>240</v>
      </c>
      <c r="AI1059" s="280" t="s">
        <v>240</v>
      </c>
      <c r="AJ1059" s="279">
        <v>707404</v>
      </c>
      <c r="AP1059" s="223"/>
      <c r="AQ1059" s="224"/>
      <c r="AR1059" s="224"/>
      <c r="AS1059" s="224"/>
      <c r="AT1059" s="224"/>
      <c r="AU1059" s="231"/>
      <c r="AV1059" s="224"/>
      <c r="AW1059" s="224"/>
      <c r="AX1059" s="224"/>
      <c r="AY1059" s="224"/>
      <c r="AZ1059" s="223"/>
      <c r="BA1059" s="224"/>
      <c r="BB1059"/>
      <c r="BC1059"/>
      <c r="BD1059" s="224"/>
      <c r="BE1059" s="224"/>
      <c r="BF1059" s="227"/>
      <c r="BG1059" s="232"/>
      <c r="BH1059" s="224"/>
      <c r="BI1059" s="224"/>
      <c r="BJ1059" s="224"/>
      <c r="BK1059" s="224"/>
      <c r="BL1059" s="223"/>
      <c r="BM1059" s="224"/>
      <c r="BN1059" s="223"/>
      <c r="BO1059" s="223"/>
      <c r="BP1059" s="223"/>
      <c r="BQ1059" s="223"/>
      <c r="BR1059" s="223"/>
      <c r="BS1059" s="224"/>
      <c r="BT1059"/>
      <c r="BU1059" s="224"/>
      <c r="BV1059"/>
      <c r="BW1059"/>
      <c r="BX1059" s="224"/>
      <c r="BY1059" s="224"/>
      <c r="BZ1059" s="224"/>
      <c r="CA1059" s="224"/>
      <c r="CB1059" s="224"/>
      <c r="CC1059" s="224"/>
      <c r="CD1059" s="224"/>
    </row>
    <row r="1060" spans="1:82" ht="45" x14ac:dyDescent="0.25">
      <c r="A1060" s="279">
        <v>707405</v>
      </c>
      <c r="B1060" s="280" t="s">
        <v>4640</v>
      </c>
      <c r="C1060" s="280" t="s">
        <v>4641</v>
      </c>
      <c r="D1060" s="280" t="s">
        <v>1527</v>
      </c>
      <c r="E1060" s="280" t="s">
        <v>183</v>
      </c>
      <c r="F1060" s="281">
        <v>31798</v>
      </c>
      <c r="G1060" s="280" t="s">
        <v>213</v>
      </c>
      <c r="H1060" s="280" t="s">
        <v>1290</v>
      </c>
      <c r="I1060" s="280" t="s">
        <v>261</v>
      </c>
      <c r="J1060" s="280" t="s">
        <v>216</v>
      </c>
      <c r="K1060" s="290">
        <v>2006</v>
      </c>
      <c r="L1060" s="280" t="s">
        <v>230</v>
      </c>
      <c r="M1060" s="280" t="s">
        <v>240</v>
      </c>
      <c r="N1060" s="280" t="s">
        <v>240</v>
      </c>
      <c r="O1060" s="280" t="str">
        <f>IFERROR(VLOOKUP(A1060,'[1]معالجة التسجيل'!A$2:CW$514,101,0),"")</f>
        <v>إيقاف</v>
      </c>
      <c r="P1060" s="280"/>
      <c r="Q1060" s="282">
        <f>IFERROR(VLOOKUP(A1060,'[1]معالجة التسجيل'!A$2:EW$514,150,0),"")</f>
        <v>45000</v>
      </c>
      <c r="R1060" s="279">
        <v>0</v>
      </c>
      <c r="S1060" s="280" t="s">
        <v>4483</v>
      </c>
      <c r="T1060" s="280" t="s">
        <v>4484</v>
      </c>
      <c r="U1060" s="280" t="s">
        <v>3300</v>
      </c>
      <c r="V1060" s="280" t="s">
        <v>2531</v>
      </c>
      <c r="W1060" s="280" t="s">
        <v>240</v>
      </c>
      <c r="X1060" s="280" t="s">
        <v>240</v>
      </c>
      <c r="Y1060" s="280" t="s">
        <v>240</v>
      </c>
      <c r="Z1060" s="280" t="s">
        <v>240</v>
      </c>
      <c r="AA1060" s="280" t="s">
        <v>240</v>
      </c>
      <c r="AB1060" s="280" t="s">
        <v>240</v>
      </c>
      <c r="AC1060" s="280" t="s">
        <v>240</v>
      </c>
      <c r="AD1060" s="280" t="s">
        <v>240</v>
      </c>
      <c r="AE1060" s="280"/>
      <c r="AF1060" s="280" t="s">
        <v>240</v>
      </c>
      <c r="AG1060" s="280" t="s">
        <v>261</v>
      </c>
      <c r="AH1060" s="280" t="s">
        <v>240</v>
      </c>
      <c r="AI1060" s="280" t="s">
        <v>5191</v>
      </c>
      <c r="AJ1060" s="279">
        <v>707405</v>
      </c>
      <c r="AP1060" s="223"/>
      <c r="AQ1060" s="224"/>
      <c r="AR1060" s="224"/>
      <c r="AS1060" s="224"/>
      <c r="AT1060" s="224"/>
      <c r="AU1060" s="231"/>
      <c r="AV1060" s="224"/>
      <c r="AW1060" s="224"/>
      <c r="AX1060" s="224"/>
      <c r="AY1060" s="224"/>
      <c r="AZ1060" s="223"/>
      <c r="BA1060" s="224"/>
      <c r="BB1060"/>
      <c r="BC1060"/>
      <c r="BD1060" s="224"/>
      <c r="BE1060" s="224"/>
      <c r="BF1060" s="227"/>
      <c r="BG1060" s="223"/>
      <c r="BH1060" s="224"/>
      <c r="BI1060" s="224"/>
      <c r="BJ1060" s="224"/>
      <c r="BK1060" s="224"/>
      <c r="BL1060" s="223"/>
      <c r="BM1060" s="224"/>
      <c r="BN1060" s="223"/>
      <c r="BO1060" s="223"/>
      <c r="BP1060" s="223"/>
      <c r="BQ1060" s="223"/>
      <c r="BR1060" s="223"/>
      <c r="BS1060" s="224"/>
      <c r="BT1060"/>
      <c r="BU1060" s="224"/>
      <c r="BV1060"/>
      <c r="BW1060"/>
      <c r="BX1060" s="224"/>
      <c r="BY1060" s="224"/>
      <c r="BZ1060" s="224"/>
      <c r="CA1060" s="224"/>
      <c r="CB1060" s="224"/>
      <c r="CC1060" s="224"/>
      <c r="CD1060" s="224"/>
    </row>
    <row r="1061" spans="1:82" ht="30" x14ac:dyDescent="0.25">
      <c r="A1061" s="279">
        <v>707406</v>
      </c>
      <c r="B1061" s="280" t="s">
        <v>4642</v>
      </c>
      <c r="C1061" s="280" t="s">
        <v>75</v>
      </c>
      <c r="D1061" s="280" t="s">
        <v>1582</v>
      </c>
      <c r="E1061" s="280" t="s">
        <v>184</v>
      </c>
      <c r="F1061" s="281">
        <v>37991</v>
      </c>
      <c r="G1061" s="280" t="s">
        <v>1357</v>
      </c>
      <c r="H1061" s="280" t="s">
        <v>4643</v>
      </c>
      <c r="I1061" s="280" t="s">
        <v>261</v>
      </c>
      <c r="J1061" s="280" t="s">
        <v>216</v>
      </c>
      <c r="K1061" s="279">
        <v>2021</v>
      </c>
      <c r="L1061" s="280" t="s">
        <v>223</v>
      </c>
      <c r="M1061" s="280" t="s">
        <v>240</v>
      </c>
      <c r="N1061" s="280" t="s">
        <v>240</v>
      </c>
      <c r="O1061" s="280" t="str">
        <f>IFERROR(VLOOKUP(A1061,'[1]معالجة التسجيل'!A$2:CW$514,101,0),"")</f>
        <v/>
      </c>
      <c r="P1061" s="280"/>
      <c r="Q1061" s="282">
        <v>0</v>
      </c>
      <c r="R1061" s="279">
        <v>0</v>
      </c>
      <c r="S1061" s="280" t="s">
        <v>4485</v>
      </c>
      <c r="T1061" s="280" t="s">
        <v>4486</v>
      </c>
      <c r="U1061" s="280" t="s">
        <v>4487</v>
      </c>
      <c r="V1061" s="280" t="s">
        <v>4488</v>
      </c>
      <c r="W1061" s="280" t="s">
        <v>240</v>
      </c>
      <c r="X1061" s="280" t="s">
        <v>240</v>
      </c>
      <c r="Y1061" s="280" t="s">
        <v>240</v>
      </c>
      <c r="Z1061" s="280" t="s">
        <v>240</v>
      </c>
      <c r="AA1061" s="280" t="s">
        <v>240</v>
      </c>
      <c r="AB1061" s="280" t="s">
        <v>240</v>
      </c>
      <c r="AC1061" s="280" t="s">
        <v>240</v>
      </c>
      <c r="AD1061" s="280" t="s">
        <v>240</v>
      </c>
      <c r="AE1061" s="280" t="str">
        <f>IFERROR(VLOOKUP(A1061,ورقة4!A$1:AZ$2000,51,0),"")</f>
        <v>م</v>
      </c>
      <c r="AF1061" s="280" t="s">
        <v>240</v>
      </c>
      <c r="AG1061" s="280" t="s">
        <v>261</v>
      </c>
      <c r="AH1061" s="280" t="s">
        <v>240</v>
      </c>
      <c r="AI1061" s="280" t="s">
        <v>240</v>
      </c>
      <c r="AJ1061" s="279">
        <v>707406</v>
      </c>
      <c r="AP1061" s="223"/>
      <c r="AQ1061" s="224"/>
      <c r="AR1061" s="224"/>
      <c r="AS1061" s="224"/>
      <c r="AT1061" s="224"/>
      <c r="AU1061" s="231"/>
      <c r="AV1061" s="224"/>
      <c r="AW1061" s="224"/>
      <c r="AX1061" s="224"/>
      <c r="AY1061" s="224"/>
      <c r="AZ1061" s="223"/>
      <c r="BA1061" s="224"/>
      <c r="BB1061"/>
      <c r="BC1061"/>
      <c r="BD1061" s="224"/>
      <c r="BE1061" s="224"/>
      <c r="BF1061" s="227"/>
      <c r="BG1061" s="223"/>
      <c r="BH1061" s="224"/>
      <c r="BI1061" s="224"/>
      <c r="BJ1061" s="224"/>
      <c r="BK1061" s="224"/>
      <c r="BL1061" s="223"/>
      <c r="BM1061" s="224"/>
      <c r="BN1061" s="223"/>
      <c r="BO1061" s="223"/>
      <c r="BP1061" s="223"/>
      <c r="BQ1061" s="223"/>
      <c r="BR1061" s="223"/>
      <c r="BS1061" s="224"/>
      <c r="BT1061"/>
      <c r="BU1061" s="224"/>
      <c r="BV1061"/>
      <c r="BW1061"/>
      <c r="BX1061" s="224"/>
      <c r="BY1061" s="224"/>
      <c r="BZ1061" s="224"/>
      <c r="CA1061" s="224"/>
      <c r="CB1061" s="224"/>
      <c r="CC1061" s="224"/>
      <c r="CD1061" s="224"/>
    </row>
    <row r="1062" spans="1:82" ht="30" x14ac:dyDescent="0.25">
      <c r="A1062" s="279">
        <v>707407</v>
      </c>
      <c r="B1062" s="280" t="s">
        <v>4644</v>
      </c>
      <c r="C1062" s="280" t="s">
        <v>129</v>
      </c>
      <c r="D1062" s="280" t="s">
        <v>1310</v>
      </c>
      <c r="E1062" s="280" t="s">
        <v>184</v>
      </c>
      <c r="F1062" s="281">
        <v>35800</v>
      </c>
      <c r="G1062" s="280" t="s">
        <v>1385</v>
      </c>
      <c r="H1062" s="280" t="s">
        <v>4583</v>
      </c>
      <c r="I1062" s="280" t="s">
        <v>261</v>
      </c>
      <c r="J1062" s="280" t="s">
        <v>214</v>
      </c>
      <c r="K1062" s="279">
        <v>2015</v>
      </c>
      <c r="L1062" s="280" t="s">
        <v>223</v>
      </c>
      <c r="M1062" s="280" t="s">
        <v>240</v>
      </c>
      <c r="N1062" s="280" t="s">
        <v>240</v>
      </c>
      <c r="O1062" s="280" t="str">
        <f>IFERROR(VLOOKUP(A1062,'[1]معالجة التسجيل'!A$2:CW$514,101,0),"")</f>
        <v/>
      </c>
      <c r="P1062" s="280"/>
      <c r="Q1062" s="282">
        <v>0</v>
      </c>
      <c r="R1062" s="290">
        <v>0</v>
      </c>
      <c r="S1062" s="280" t="s">
        <v>4489</v>
      </c>
      <c r="T1062" s="280" t="s">
        <v>2812</v>
      </c>
      <c r="U1062" s="280" t="s">
        <v>4490</v>
      </c>
      <c r="V1062" s="280" t="s">
        <v>2544</v>
      </c>
      <c r="W1062" s="280" t="s">
        <v>240</v>
      </c>
      <c r="X1062" s="280" t="s">
        <v>240</v>
      </c>
      <c r="Y1062" s="280" t="s">
        <v>240</v>
      </c>
      <c r="Z1062" s="280" t="s">
        <v>240</v>
      </c>
      <c r="AA1062" s="280" t="s">
        <v>240</v>
      </c>
      <c r="AB1062" s="280" t="s">
        <v>240</v>
      </c>
      <c r="AC1062" s="280" t="s">
        <v>240</v>
      </c>
      <c r="AD1062" s="280" t="s">
        <v>240</v>
      </c>
      <c r="AE1062" s="280" t="str">
        <f>IFERROR(VLOOKUP(A1062,ورقة4!A$1:AZ$2000,51,0),"")</f>
        <v>م</v>
      </c>
      <c r="AF1062" s="280" t="s">
        <v>240</v>
      </c>
      <c r="AG1062" s="280" t="s">
        <v>261</v>
      </c>
      <c r="AH1062" s="280" t="s">
        <v>240</v>
      </c>
      <c r="AI1062" s="280" t="s">
        <v>240</v>
      </c>
      <c r="AJ1062" s="279">
        <v>707407</v>
      </c>
      <c r="AP1062" s="223"/>
      <c r="AQ1062" s="224"/>
      <c r="AR1062" s="224"/>
      <c r="AS1062" s="224"/>
      <c r="AT1062" s="224"/>
      <c r="AU1062" s="231"/>
      <c r="AV1062" s="224"/>
      <c r="AW1062" s="224"/>
      <c r="AX1062" s="224"/>
      <c r="AY1062" s="224"/>
      <c r="AZ1062" s="223"/>
      <c r="BA1062" s="224"/>
      <c r="BB1062"/>
      <c r="BC1062"/>
      <c r="BD1062" s="224"/>
      <c r="BE1062" s="224"/>
      <c r="BF1062" s="227"/>
      <c r="BG1062" s="226"/>
      <c r="BH1062" s="224"/>
      <c r="BI1062" s="224"/>
      <c r="BJ1062" s="224"/>
      <c r="BK1062" s="224"/>
      <c r="BL1062" s="223"/>
      <c r="BM1062" s="224"/>
      <c r="BN1062" s="223"/>
      <c r="BO1062" s="223"/>
      <c r="BP1062" s="223"/>
      <c r="BQ1062" s="223"/>
      <c r="BR1062" s="223"/>
      <c r="BS1062" s="224"/>
      <c r="BT1062"/>
      <c r="BU1062" s="224"/>
      <c r="BV1062"/>
      <c r="BW1062"/>
      <c r="BX1062" s="224"/>
      <c r="BY1062" s="224"/>
      <c r="BZ1062" s="224"/>
      <c r="CA1062" s="224"/>
      <c r="CB1062" s="224"/>
      <c r="CC1062" s="224"/>
      <c r="CD1062" s="224"/>
    </row>
    <row r="1063" spans="1:82" ht="30" x14ac:dyDescent="0.25">
      <c r="A1063" s="279">
        <v>707408</v>
      </c>
      <c r="B1063" s="280" t="s">
        <v>4645</v>
      </c>
      <c r="C1063" s="280" t="s">
        <v>65</v>
      </c>
      <c r="D1063" s="280" t="s">
        <v>1894</v>
      </c>
      <c r="E1063" s="280" t="s">
        <v>184</v>
      </c>
      <c r="F1063" s="281">
        <v>31274</v>
      </c>
      <c r="G1063" s="280" t="s">
        <v>4646</v>
      </c>
      <c r="H1063" s="280" t="s">
        <v>4554</v>
      </c>
      <c r="I1063" s="280" t="s">
        <v>261</v>
      </c>
      <c r="J1063" s="280" t="s">
        <v>214</v>
      </c>
      <c r="K1063" s="279">
        <v>2003</v>
      </c>
      <c r="L1063" s="280" t="s">
        <v>223</v>
      </c>
      <c r="M1063" s="280" t="s">
        <v>240</v>
      </c>
      <c r="N1063" s="280" t="s">
        <v>240</v>
      </c>
      <c r="O1063" s="280"/>
      <c r="P1063" s="280"/>
      <c r="Q1063" s="282">
        <v>0</v>
      </c>
      <c r="R1063" s="279">
        <v>0</v>
      </c>
      <c r="S1063" s="280" t="s">
        <v>4491</v>
      </c>
      <c r="T1063" s="280" t="s">
        <v>2822</v>
      </c>
      <c r="U1063" s="280" t="s">
        <v>3206</v>
      </c>
      <c r="V1063" s="280" t="s">
        <v>4492</v>
      </c>
      <c r="W1063" s="280" t="s">
        <v>240</v>
      </c>
      <c r="X1063" s="280" t="s">
        <v>240</v>
      </c>
      <c r="Y1063" s="280" t="s">
        <v>240</v>
      </c>
      <c r="Z1063" s="280" t="s">
        <v>240</v>
      </c>
      <c r="AA1063" s="280" t="s">
        <v>240</v>
      </c>
      <c r="AB1063" s="280" t="s">
        <v>240</v>
      </c>
      <c r="AC1063" s="280" t="s">
        <v>240</v>
      </c>
      <c r="AD1063" s="280" t="s">
        <v>240</v>
      </c>
      <c r="AE1063" s="280"/>
      <c r="AF1063" s="280" t="s">
        <v>240</v>
      </c>
      <c r="AG1063" s="280" t="s">
        <v>261</v>
      </c>
      <c r="AH1063" s="280" t="s">
        <v>240</v>
      </c>
      <c r="AI1063" s="280" t="s">
        <v>240</v>
      </c>
      <c r="AJ1063" s="279">
        <v>707408</v>
      </c>
      <c r="AP1063" s="223"/>
      <c r="AQ1063" s="224"/>
      <c r="AR1063" s="224"/>
      <c r="AS1063" s="224"/>
      <c r="AT1063" s="224"/>
      <c r="AU1063" s="225"/>
      <c r="AV1063" s="224"/>
      <c r="AW1063" s="224"/>
      <c r="AX1063" s="224"/>
      <c r="AY1063" s="224"/>
      <c r="AZ1063" s="226"/>
      <c r="BA1063" s="224"/>
      <c r="BB1063" s="230"/>
      <c r="BC1063" s="230"/>
      <c r="BD1063" s="224"/>
      <c r="BE1063" s="224"/>
      <c r="BF1063" s="227"/>
      <c r="BG1063" s="230"/>
      <c r="BH1063" s="224"/>
      <c r="BI1063" s="224"/>
      <c r="BJ1063" s="224"/>
      <c r="BK1063" s="224"/>
      <c r="BL1063" s="230"/>
      <c r="BM1063" s="224"/>
      <c r="BN1063" s="230"/>
      <c r="BO1063" s="230"/>
      <c r="BP1063" s="230"/>
      <c r="BQ1063" s="230"/>
      <c r="BR1063" s="230"/>
      <c r="BS1063" s="228"/>
      <c r="BT1063" s="230"/>
      <c r="BU1063" s="224"/>
      <c r="BV1063" s="226"/>
      <c r="BW1063" s="230"/>
      <c r="BX1063" s="224"/>
      <c r="BY1063" s="224"/>
      <c r="BZ1063" s="219"/>
      <c r="CA1063" s="224"/>
      <c r="CB1063" s="219"/>
      <c r="CC1063" s="219"/>
      <c r="CD1063" s="219"/>
    </row>
    <row r="1064" spans="1:82" ht="30" x14ac:dyDescent="0.25">
      <c r="A1064" s="279">
        <v>707409</v>
      </c>
      <c r="B1064" s="280" t="s">
        <v>4647</v>
      </c>
      <c r="C1064" s="280" t="s">
        <v>2081</v>
      </c>
      <c r="D1064" s="280" t="s">
        <v>1380</v>
      </c>
      <c r="E1064" s="280" t="s">
        <v>184</v>
      </c>
      <c r="F1064" s="281">
        <v>31607</v>
      </c>
      <c r="G1064" s="280" t="s">
        <v>1503</v>
      </c>
      <c r="H1064" s="280" t="s">
        <v>4537</v>
      </c>
      <c r="I1064" s="280" t="s">
        <v>261</v>
      </c>
      <c r="J1064" s="280" t="s">
        <v>3383</v>
      </c>
      <c r="K1064" s="288"/>
      <c r="L1064" s="280" t="s">
        <v>3383</v>
      </c>
      <c r="M1064" s="280" t="s">
        <v>240</v>
      </c>
      <c r="N1064" s="280" t="s">
        <v>240</v>
      </c>
      <c r="O1064" s="280"/>
      <c r="P1064" s="280"/>
      <c r="Q1064" s="282">
        <v>0</v>
      </c>
      <c r="R1064" s="288"/>
      <c r="S1064" s="280" t="s">
        <v>4493</v>
      </c>
      <c r="T1064" s="280" t="s">
        <v>4494</v>
      </c>
      <c r="U1064" s="280" t="s">
        <v>2646</v>
      </c>
      <c r="V1064" s="280" t="s">
        <v>3214</v>
      </c>
      <c r="W1064" s="280" t="s">
        <v>240</v>
      </c>
      <c r="X1064" s="280" t="s">
        <v>240</v>
      </c>
      <c r="Y1064" s="280" t="s">
        <v>240</v>
      </c>
      <c r="Z1064" s="280" t="s">
        <v>240</v>
      </c>
      <c r="AA1064" s="280" t="s">
        <v>240</v>
      </c>
      <c r="AB1064" s="280" t="s">
        <v>240</v>
      </c>
      <c r="AC1064" s="280" t="s">
        <v>240</v>
      </c>
      <c r="AD1064" s="280" t="s">
        <v>240</v>
      </c>
      <c r="AE1064" s="280"/>
      <c r="AF1064" s="280" t="s">
        <v>240</v>
      </c>
      <c r="AG1064" s="280" t="s">
        <v>261</v>
      </c>
      <c r="AH1064" s="280" t="s">
        <v>240</v>
      </c>
      <c r="AI1064" s="280" t="s">
        <v>240</v>
      </c>
      <c r="AJ1064" s="279">
        <v>707409</v>
      </c>
      <c r="AP1064" s="223"/>
      <c r="AQ1064" s="224"/>
      <c r="AR1064" s="224"/>
      <c r="AS1064" s="224"/>
      <c r="AT1064" s="224"/>
      <c r="AU1064" s="232"/>
      <c r="AV1064" s="224"/>
      <c r="AW1064" s="224"/>
      <c r="AX1064" s="224"/>
      <c r="AY1064" s="224"/>
      <c r="AZ1064" s="232"/>
      <c r="BA1064" s="224"/>
      <c r="BB1064" s="230"/>
      <c r="BC1064" s="230"/>
      <c r="BD1064" s="224"/>
      <c r="BE1064" s="224"/>
      <c r="BF1064" s="227"/>
      <c r="BG1064" s="224"/>
      <c r="BH1064" s="224"/>
      <c r="BI1064" s="224"/>
      <c r="BJ1064" s="224"/>
      <c r="BK1064" s="224"/>
      <c r="BL1064" s="224"/>
      <c r="BM1064" s="224"/>
      <c r="BN1064" s="224"/>
      <c r="BO1064" s="224"/>
      <c r="BP1064" s="224"/>
      <c r="BQ1064" s="224"/>
      <c r="BR1064" s="224"/>
      <c r="BS1064" s="228"/>
      <c r="BT1064" s="230"/>
      <c r="BU1064" s="224"/>
      <c r="BV1064" s="226"/>
      <c r="BW1064" s="230"/>
      <c r="BX1064" s="224"/>
      <c r="BY1064" s="224"/>
      <c r="BZ1064" s="219"/>
      <c r="CA1064" s="224"/>
      <c r="CB1064" s="219"/>
      <c r="CC1064" s="219"/>
      <c r="CD1064" s="219"/>
    </row>
    <row r="1065" spans="1:82" ht="30" x14ac:dyDescent="0.25">
      <c r="A1065" s="279">
        <v>707410</v>
      </c>
      <c r="B1065" s="280" t="s">
        <v>4648</v>
      </c>
      <c r="C1065" s="280" t="s">
        <v>67</v>
      </c>
      <c r="D1065" s="280" t="s">
        <v>1702</v>
      </c>
      <c r="E1065" s="280" t="s">
        <v>184</v>
      </c>
      <c r="F1065" s="281">
        <v>26401</v>
      </c>
      <c r="G1065" s="280" t="s">
        <v>213</v>
      </c>
      <c r="H1065" s="280" t="s">
        <v>4649</v>
      </c>
      <c r="I1065" s="280" t="s">
        <v>261</v>
      </c>
      <c r="J1065" s="280" t="s">
        <v>214</v>
      </c>
      <c r="K1065" s="290">
        <v>1990</v>
      </c>
      <c r="L1065" s="280" t="s">
        <v>213</v>
      </c>
      <c r="M1065" s="280" t="s">
        <v>240</v>
      </c>
      <c r="N1065" s="280" t="s">
        <v>240</v>
      </c>
      <c r="O1065" s="280" t="str">
        <f>IFERROR(VLOOKUP(A1065,'[1]معالجة التسجيل'!A$2:CW$514,101,0),"")</f>
        <v/>
      </c>
      <c r="P1065" s="280"/>
      <c r="Q1065" s="282">
        <v>0</v>
      </c>
      <c r="R1065" s="288"/>
      <c r="S1065" s="280" t="s">
        <v>4650</v>
      </c>
      <c r="T1065" s="280" t="s">
        <v>2628</v>
      </c>
      <c r="U1065" s="280" t="s">
        <v>2700</v>
      </c>
      <c r="V1065" s="280" t="s">
        <v>2531</v>
      </c>
      <c r="W1065" s="280" t="s">
        <v>240</v>
      </c>
      <c r="X1065" s="280" t="s">
        <v>240</v>
      </c>
      <c r="Y1065" s="280" t="s">
        <v>240</v>
      </c>
      <c r="Z1065" s="280" t="s">
        <v>240</v>
      </c>
      <c r="AA1065" s="280" t="s">
        <v>240</v>
      </c>
      <c r="AB1065" s="280" t="s">
        <v>240</v>
      </c>
      <c r="AC1065" s="280" t="s">
        <v>240</v>
      </c>
      <c r="AD1065" s="280" t="s">
        <v>240</v>
      </c>
      <c r="AE1065" s="280" t="str">
        <f>IFERROR(VLOOKUP(A1065,ورقة4!A$1:AZ$2000,51,0),"")</f>
        <v>م</v>
      </c>
      <c r="AF1065" s="280" t="s">
        <v>240</v>
      </c>
      <c r="AG1065" s="280" t="s">
        <v>261</v>
      </c>
      <c r="AH1065" s="280" t="s">
        <v>240</v>
      </c>
      <c r="AI1065" s="280" t="s">
        <v>240</v>
      </c>
      <c r="AJ1065" s="279">
        <v>707410</v>
      </c>
      <c r="AP1065" s="223"/>
      <c r="AQ1065" s="224"/>
      <c r="AR1065" s="224"/>
      <c r="AS1065" s="224"/>
      <c r="AT1065" s="224"/>
      <c r="AU1065" s="232"/>
      <c r="AV1065" s="224"/>
      <c r="AW1065" s="224"/>
      <c r="AX1065" s="224"/>
      <c r="AY1065" s="224"/>
      <c r="AZ1065" s="232"/>
      <c r="BA1065" s="224"/>
      <c r="BB1065"/>
      <c r="BC1065"/>
      <c r="BD1065" s="224"/>
      <c r="BE1065" s="224"/>
      <c r="BF1065" s="227"/>
      <c r="BG1065" s="232"/>
      <c r="BH1065" s="224"/>
      <c r="BI1065" s="224"/>
      <c r="BJ1065" s="224"/>
      <c r="BK1065" s="224"/>
      <c r="BL1065" s="232"/>
      <c r="BM1065" s="224"/>
      <c r="BN1065" s="232"/>
      <c r="BO1065" s="232"/>
      <c r="BP1065" s="232"/>
      <c r="BQ1065" s="232"/>
      <c r="BR1065" s="232"/>
      <c r="BS1065" s="224"/>
      <c r="BT1065"/>
      <c r="BU1065" s="224"/>
      <c r="BV1065"/>
      <c r="BW1065"/>
      <c r="BX1065" s="224"/>
      <c r="BY1065" s="224"/>
      <c r="BZ1065" s="224"/>
      <c r="CA1065" s="224"/>
      <c r="CB1065" s="224"/>
      <c r="CC1065" s="224"/>
      <c r="CD1065" s="224"/>
    </row>
    <row r="1066" spans="1:82" ht="30" x14ac:dyDescent="0.25">
      <c r="A1066" s="279">
        <v>707411</v>
      </c>
      <c r="B1066" s="280" t="s">
        <v>4651</v>
      </c>
      <c r="C1066" s="280" t="s">
        <v>65</v>
      </c>
      <c r="D1066" s="280" t="s">
        <v>4536</v>
      </c>
      <c r="E1066" s="280" t="s">
        <v>184</v>
      </c>
      <c r="F1066" s="281">
        <v>37052</v>
      </c>
      <c r="G1066" s="280" t="s">
        <v>231</v>
      </c>
      <c r="H1066" s="280" t="s">
        <v>4583</v>
      </c>
      <c r="I1066" s="280" t="s">
        <v>261</v>
      </c>
      <c r="J1066" s="280" t="s">
        <v>214</v>
      </c>
      <c r="K1066" s="279">
        <v>2020</v>
      </c>
      <c r="L1066" s="280" t="s">
        <v>228</v>
      </c>
      <c r="M1066" s="280" t="s">
        <v>240</v>
      </c>
      <c r="N1066" s="280" t="s">
        <v>240</v>
      </c>
      <c r="O1066" s="280" t="str">
        <f>IFERROR(VLOOKUP(A1066,'[1]معالجة التسجيل'!A$2:CW$514,101,0),"")</f>
        <v/>
      </c>
      <c r="P1066" s="280"/>
      <c r="Q1066" s="282">
        <v>0</v>
      </c>
      <c r="R1066" s="282"/>
      <c r="S1066" s="280" t="s">
        <v>4652</v>
      </c>
      <c r="T1066" s="280" t="s">
        <v>4653</v>
      </c>
      <c r="U1066" s="280" t="s">
        <v>4366</v>
      </c>
      <c r="V1066" s="280" t="s">
        <v>4654</v>
      </c>
      <c r="W1066" s="280" t="s">
        <v>240</v>
      </c>
      <c r="X1066" s="280" t="s">
        <v>240</v>
      </c>
      <c r="Y1066" s="280" t="s">
        <v>240</v>
      </c>
      <c r="Z1066" s="280" t="s">
        <v>240</v>
      </c>
      <c r="AA1066" s="280" t="s">
        <v>240</v>
      </c>
      <c r="AB1066" s="280" t="s">
        <v>240</v>
      </c>
      <c r="AC1066" s="280" t="s">
        <v>240</v>
      </c>
      <c r="AD1066" s="280" t="s">
        <v>240</v>
      </c>
      <c r="AE1066" s="280" t="str">
        <f>IFERROR(VLOOKUP(A1066,ورقة4!A$1:AZ$2000,51,0),"")</f>
        <v>م</v>
      </c>
      <c r="AF1066" s="280" t="s">
        <v>240</v>
      </c>
      <c r="AG1066" s="280" t="s">
        <v>261</v>
      </c>
      <c r="AH1066" s="280" t="s">
        <v>240</v>
      </c>
      <c r="AI1066" s="280" t="s">
        <v>240</v>
      </c>
      <c r="AJ1066" s="279">
        <v>707411</v>
      </c>
      <c r="AP1066" s="223"/>
      <c r="AQ1066" s="224"/>
      <c r="AR1066" s="224"/>
      <c r="AS1066" s="224"/>
      <c r="AT1066" s="224"/>
      <c r="AU1066" s="232"/>
      <c r="AV1066" s="224"/>
      <c r="AW1066" s="224"/>
      <c r="AX1066" s="224"/>
      <c r="AY1066" s="224"/>
      <c r="AZ1066" s="232"/>
      <c r="BA1066" s="224"/>
      <c r="BB1066" s="230"/>
      <c r="BC1066" s="230"/>
      <c r="BD1066" s="224"/>
      <c r="BE1066" s="224"/>
      <c r="BF1066" s="227"/>
      <c r="BG1066" s="224"/>
      <c r="BH1066" s="224"/>
      <c r="BI1066" s="224"/>
      <c r="BJ1066" s="224"/>
      <c r="BK1066" s="224"/>
      <c r="BL1066" s="224"/>
      <c r="BM1066" s="224"/>
      <c r="BN1066" s="224"/>
      <c r="BO1066" s="224"/>
      <c r="BP1066" s="224"/>
      <c r="BQ1066" s="224"/>
      <c r="BR1066" s="224"/>
      <c r="BS1066" s="228"/>
      <c r="BT1066" s="230"/>
      <c r="BU1066" s="224"/>
      <c r="BV1066" s="226"/>
      <c r="BW1066" s="230"/>
      <c r="BX1066" s="224"/>
      <c r="BY1066" s="224"/>
      <c r="BZ1066" s="219"/>
      <c r="CA1066" s="224"/>
      <c r="CB1066" s="219"/>
      <c r="CC1066" s="219"/>
      <c r="CD1066" s="219"/>
    </row>
    <row r="1067" spans="1:82" ht="15" x14ac:dyDescent="0.25">
      <c r="A1067" s="279">
        <v>707412</v>
      </c>
      <c r="B1067" s="280" t="s">
        <v>5175</v>
      </c>
      <c r="C1067" s="280" t="s">
        <v>66</v>
      </c>
      <c r="D1067" s="280" t="s">
        <v>240</v>
      </c>
      <c r="E1067" s="280" t="s">
        <v>240</v>
      </c>
      <c r="F1067" s="288"/>
      <c r="G1067" s="280" t="s">
        <v>240</v>
      </c>
      <c r="H1067" s="280" t="s">
        <v>240</v>
      </c>
      <c r="I1067" s="280" t="s">
        <v>262</v>
      </c>
      <c r="J1067" s="280" t="s">
        <v>240</v>
      </c>
      <c r="K1067" s="288"/>
      <c r="L1067" s="280" t="s">
        <v>240</v>
      </c>
      <c r="M1067" s="280" t="s">
        <v>240</v>
      </c>
      <c r="N1067" s="280" t="s">
        <v>240</v>
      </c>
      <c r="O1067" s="280" t="str">
        <f>IFERROR(VLOOKUP(A1067,'[1]معالجة التسجيل'!A$2:CW$514,101,0),"")</f>
        <v>إيقاف</v>
      </c>
      <c r="P1067" s="280"/>
      <c r="Q1067" s="282">
        <f>IFERROR(VLOOKUP(A1067,'[1]معالجة التسجيل'!A$2:EW$514,150,0),"")</f>
        <v>70000</v>
      </c>
      <c r="R1067" s="282"/>
      <c r="S1067" s="280" t="s">
        <v>240</v>
      </c>
      <c r="T1067" s="280" t="s">
        <v>240</v>
      </c>
      <c r="U1067" s="280" t="s">
        <v>240</v>
      </c>
      <c r="V1067" s="280" t="s">
        <v>240</v>
      </c>
      <c r="W1067" s="280" t="s">
        <v>240</v>
      </c>
      <c r="X1067" s="280" t="s">
        <v>240</v>
      </c>
      <c r="Y1067" s="280" t="s">
        <v>240</v>
      </c>
      <c r="Z1067" s="280" t="s">
        <v>240</v>
      </c>
      <c r="AA1067" s="280" t="s">
        <v>240</v>
      </c>
      <c r="AB1067" s="280" t="s">
        <v>240</v>
      </c>
      <c r="AC1067" s="280" t="s">
        <v>240</v>
      </c>
      <c r="AD1067" s="280" t="s">
        <v>240</v>
      </c>
      <c r="AE1067" s="280"/>
      <c r="AF1067" s="280" t="s">
        <v>240</v>
      </c>
      <c r="AG1067" s="280" t="s">
        <v>262</v>
      </c>
      <c r="AH1067" s="280" t="s">
        <v>5190</v>
      </c>
      <c r="AI1067" s="280" t="s">
        <v>5191</v>
      </c>
      <c r="AJ1067" s="279">
        <v>707412</v>
      </c>
      <c r="AP1067" s="223"/>
      <c r="AQ1067" s="224"/>
      <c r="AR1067" s="224"/>
      <c r="AS1067" s="224"/>
      <c r="AT1067" s="224"/>
      <c r="AU1067" s="231"/>
      <c r="AV1067" s="224"/>
      <c r="AW1067" s="224"/>
      <c r="AX1067" s="224"/>
      <c r="AY1067" s="224"/>
      <c r="AZ1067" s="223"/>
      <c r="BA1067" s="224"/>
      <c r="BB1067"/>
      <c r="BC1067"/>
      <c r="BD1067" s="224"/>
      <c r="BE1067" s="224"/>
      <c r="BF1067" s="227"/>
      <c r="BG1067" s="223"/>
      <c r="BH1067" s="224"/>
      <c r="BI1067" s="224"/>
      <c r="BJ1067" s="224"/>
      <c r="BK1067" s="224"/>
      <c r="BL1067" s="223"/>
      <c r="BM1067" s="224"/>
      <c r="BN1067" s="223"/>
      <c r="BO1067" s="223"/>
      <c r="BP1067" s="223"/>
      <c r="BQ1067" s="223"/>
      <c r="BR1067" s="223"/>
      <c r="BS1067" s="224"/>
      <c r="BT1067"/>
      <c r="BU1067" s="224"/>
      <c r="BV1067"/>
      <c r="BW1067"/>
      <c r="BX1067" s="224"/>
      <c r="BY1067" s="224"/>
      <c r="BZ1067" s="224"/>
      <c r="CA1067" s="224"/>
      <c r="CB1067" s="224"/>
      <c r="CC1067" s="224"/>
      <c r="CD1067" s="224"/>
    </row>
    <row r="1068" spans="1:82" ht="30" x14ac:dyDescent="0.25">
      <c r="A1068" s="279">
        <v>707413</v>
      </c>
      <c r="B1068" s="280" t="s">
        <v>5207</v>
      </c>
      <c r="C1068" s="280" t="s">
        <v>260</v>
      </c>
      <c r="D1068" s="283"/>
      <c r="E1068" s="280" t="s">
        <v>240</v>
      </c>
      <c r="F1068" s="280"/>
      <c r="G1068" s="283"/>
      <c r="H1068" s="283"/>
      <c r="I1068" s="280" t="s">
        <v>467</v>
      </c>
      <c r="J1068" s="283"/>
      <c r="K1068" s="283"/>
      <c r="L1068" s="283"/>
      <c r="M1068" s="283"/>
      <c r="N1068" s="283"/>
      <c r="O1068" s="280"/>
      <c r="P1068" s="283"/>
      <c r="Q1068" s="282">
        <v>0</v>
      </c>
      <c r="R1068" s="283"/>
      <c r="S1068" s="283"/>
      <c r="T1068" s="283"/>
      <c r="U1068" s="283"/>
      <c r="V1068" s="283"/>
      <c r="W1068" s="283"/>
      <c r="X1068" s="283"/>
      <c r="Y1068" s="283"/>
      <c r="Z1068" s="283"/>
      <c r="AA1068" s="283"/>
      <c r="AB1068" s="283"/>
      <c r="AC1068" s="283"/>
      <c r="AD1068" s="283"/>
      <c r="AE1068" s="280"/>
      <c r="AF1068" s="283"/>
      <c r="AG1068" s="283"/>
      <c r="AH1068" s="283"/>
      <c r="AI1068" s="283"/>
      <c r="AJ1068" s="283"/>
      <c r="AP1068" s="223"/>
      <c r="AQ1068" s="224"/>
      <c r="AR1068" s="224"/>
      <c r="AS1068" s="224"/>
      <c r="AT1068" s="224"/>
      <c r="AU1068" s="232"/>
      <c r="AV1068" s="224"/>
      <c r="AW1068" s="224"/>
      <c r="AX1068" s="224"/>
      <c r="AY1068" s="224"/>
      <c r="AZ1068" s="232"/>
      <c r="BA1068" s="224"/>
      <c r="BB1068" s="230"/>
      <c r="BC1068" s="230"/>
      <c r="BD1068" s="224"/>
      <c r="BE1068" s="224"/>
      <c r="BF1068" s="227"/>
      <c r="BG1068" s="224"/>
      <c r="BH1068" s="224"/>
      <c r="BI1068" s="224"/>
      <c r="BJ1068" s="224"/>
      <c r="BK1068" s="224"/>
      <c r="BL1068" s="224"/>
      <c r="BM1068" s="224"/>
      <c r="BN1068" s="224"/>
      <c r="BO1068" s="224"/>
      <c r="BP1068" s="224"/>
      <c r="BQ1068" s="224"/>
      <c r="BR1068" s="224"/>
      <c r="BS1068" s="228"/>
      <c r="BT1068" s="230"/>
      <c r="BU1068" s="224"/>
      <c r="BV1068" s="226"/>
      <c r="BW1068" s="230"/>
      <c r="BX1068" s="224"/>
      <c r="BY1068" s="224"/>
      <c r="BZ1068" s="219"/>
      <c r="CA1068" s="224"/>
      <c r="CB1068" s="219"/>
      <c r="CC1068" s="219"/>
      <c r="CD1068" s="219"/>
    </row>
    <row r="1069" spans="1:82" ht="45" x14ac:dyDescent="0.25">
      <c r="A1069" s="279">
        <v>707414</v>
      </c>
      <c r="B1069" s="280" t="s">
        <v>4655</v>
      </c>
      <c r="C1069" s="280" t="s">
        <v>121</v>
      </c>
      <c r="D1069" s="280" t="s">
        <v>2508</v>
      </c>
      <c r="E1069" s="280" t="s">
        <v>2378</v>
      </c>
      <c r="F1069" s="281">
        <v>33970</v>
      </c>
      <c r="G1069" s="280" t="s">
        <v>4656</v>
      </c>
      <c r="H1069" s="280" t="s">
        <v>4537</v>
      </c>
      <c r="I1069" s="280" t="s">
        <v>261</v>
      </c>
      <c r="J1069" s="280" t="s">
        <v>2373</v>
      </c>
      <c r="K1069" s="290">
        <v>2013</v>
      </c>
      <c r="L1069" s="280" t="s">
        <v>222</v>
      </c>
      <c r="M1069" s="280" t="s">
        <v>240</v>
      </c>
      <c r="N1069" s="280" t="s">
        <v>240</v>
      </c>
      <c r="O1069" s="280" t="str">
        <f>IFERROR(VLOOKUP(A1069,'[1]معالجة التسجيل'!A$2:CW$514,101,0),"")</f>
        <v/>
      </c>
      <c r="P1069" s="280"/>
      <c r="Q1069" s="282">
        <v>0</v>
      </c>
      <c r="R1069" s="279">
        <v>0</v>
      </c>
      <c r="S1069" s="280" t="s">
        <v>4657</v>
      </c>
      <c r="T1069" s="280" t="s">
        <v>2876</v>
      </c>
      <c r="U1069" s="280" t="s">
        <v>4658</v>
      </c>
      <c r="V1069" s="280" t="s">
        <v>4659</v>
      </c>
      <c r="W1069" s="280" t="s">
        <v>240</v>
      </c>
      <c r="X1069" s="280" t="s">
        <v>240</v>
      </c>
      <c r="Y1069" s="280" t="s">
        <v>240</v>
      </c>
      <c r="Z1069" s="280" t="s">
        <v>240</v>
      </c>
      <c r="AA1069" s="280" t="s">
        <v>240</v>
      </c>
      <c r="AB1069" s="280" t="s">
        <v>240</v>
      </c>
      <c r="AC1069" s="280" t="s">
        <v>240</v>
      </c>
      <c r="AD1069" s="280" t="s">
        <v>240</v>
      </c>
      <c r="AE1069" s="280" t="str">
        <f>IFERROR(VLOOKUP(A1069,ورقة4!A$1:AZ$2000,51,0),"")</f>
        <v>م</v>
      </c>
      <c r="AF1069" s="280" t="s">
        <v>240</v>
      </c>
      <c r="AG1069" s="280" t="s">
        <v>261</v>
      </c>
      <c r="AH1069" s="280" t="s">
        <v>240</v>
      </c>
      <c r="AI1069" s="280" t="s">
        <v>240</v>
      </c>
      <c r="AJ1069" s="279">
        <v>707414</v>
      </c>
      <c r="AP1069" s="223"/>
      <c r="AQ1069" s="224"/>
      <c r="AR1069" s="224"/>
      <c r="AS1069" s="224"/>
      <c r="AT1069" s="224"/>
      <c r="AU1069" s="232"/>
      <c r="AV1069" s="224"/>
      <c r="AW1069" s="224"/>
      <c r="AX1069" s="224"/>
      <c r="AY1069" s="224"/>
      <c r="AZ1069" s="232"/>
      <c r="BA1069" s="224"/>
      <c r="BB1069" s="230"/>
      <c r="BC1069" s="230"/>
      <c r="BD1069" s="224"/>
      <c r="BE1069" s="224"/>
      <c r="BF1069" s="227"/>
      <c r="BG1069" s="224"/>
      <c r="BH1069" s="224"/>
      <c r="BI1069" s="224"/>
      <c r="BJ1069" s="224"/>
      <c r="BK1069" s="224"/>
      <c r="BL1069" s="224"/>
      <c r="BM1069" s="224"/>
      <c r="BN1069" s="224"/>
      <c r="BO1069" s="224"/>
      <c r="BP1069" s="224"/>
      <c r="BQ1069" s="224"/>
      <c r="BR1069" s="224"/>
      <c r="BS1069" s="228"/>
      <c r="BT1069" s="230"/>
      <c r="BU1069" s="224"/>
      <c r="BV1069" s="226"/>
      <c r="BW1069" s="230"/>
      <c r="BX1069" s="224"/>
      <c r="BY1069" s="224"/>
      <c r="BZ1069" s="219"/>
      <c r="CA1069" s="224"/>
      <c r="CB1069" s="219"/>
      <c r="CC1069" s="219"/>
      <c r="CD1069" s="219"/>
    </row>
    <row r="1070" spans="1:82" ht="30" x14ac:dyDescent="0.25">
      <c r="A1070" s="279">
        <v>707415</v>
      </c>
      <c r="B1070" s="280" t="s">
        <v>4660</v>
      </c>
      <c r="C1070" s="280" t="s">
        <v>4661</v>
      </c>
      <c r="D1070" s="280" t="s">
        <v>4662</v>
      </c>
      <c r="E1070" s="280" t="s">
        <v>184</v>
      </c>
      <c r="F1070" s="281">
        <v>30533</v>
      </c>
      <c r="G1070" s="280" t="s">
        <v>4663</v>
      </c>
      <c r="H1070" s="280" t="s">
        <v>4537</v>
      </c>
      <c r="I1070" s="280" t="s">
        <v>261</v>
      </c>
      <c r="J1070" s="280" t="s">
        <v>4664</v>
      </c>
      <c r="K1070" s="288"/>
      <c r="L1070" s="280" t="s">
        <v>227</v>
      </c>
      <c r="M1070" s="280" t="s">
        <v>240</v>
      </c>
      <c r="N1070" s="280" t="s">
        <v>240</v>
      </c>
      <c r="O1070" s="280"/>
      <c r="P1070" s="280"/>
      <c r="Q1070" s="282">
        <v>0</v>
      </c>
      <c r="R1070" s="279">
        <v>0</v>
      </c>
      <c r="S1070" s="280" t="s">
        <v>4665</v>
      </c>
      <c r="T1070" s="280" t="s">
        <v>4666</v>
      </c>
      <c r="U1070" s="280" t="s">
        <v>4667</v>
      </c>
      <c r="V1070" s="280" t="s">
        <v>2690</v>
      </c>
      <c r="W1070" s="280" t="s">
        <v>240</v>
      </c>
      <c r="X1070" s="280" t="s">
        <v>240</v>
      </c>
      <c r="Y1070" s="280" t="s">
        <v>240</v>
      </c>
      <c r="Z1070" s="280" t="s">
        <v>240</v>
      </c>
      <c r="AA1070" s="280" t="s">
        <v>240</v>
      </c>
      <c r="AB1070" s="280" t="s">
        <v>240</v>
      </c>
      <c r="AC1070" s="280" t="s">
        <v>240</v>
      </c>
      <c r="AD1070" s="280" t="s">
        <v>240</v>
      </c>
      <c r="AE1070" s="280"/>
      <c r="AF1070" s="280" t="s">
        <v>240</v>
      </c>
      <c r="AG1070" s="280" t="s">
        <v>261</v>
      </c>
      <c r="AH1070" s="280" t="s">
        <v>240</v>
      </c>
      <c r="AI1070" s="280" t="s">
        <v>240</v>
      </c>
      <c r="AJ1070" s="279">
        <v>707415</v>
      </c>
      <c r="AP1070" s="223"/>
      <c r="AQ1070" s="224"/>
      <c r="AR1070" s="224"/>
      <c r="AS1070" s="224"/>
      <c r="AT1070" s="224"/>
      <c r="AU1070" s="231"/>
      <c r="AV1070" s="224"/>
      <c r="AW1070" s="224"/>
      <c r="AX1070" s="224"/>
      <c r="AY1070" s="224"/>
      <c r="AZ1070" s="223"/>
      <c r="BA1070" s="224"/>
      <c r="BB1070"/>
      <c r="BC1070"/>
      <c r="BD1070" s="224"/>
      <c r="BE1070" s="224"/>
      <c r="BF1070" s="227"/>
      <c r="BG1070" s="232"/>
      <c r="BH1070" s="224"/>
      <c r="BI1070" s="224"/>
      <c r="BJ1070" s="224"/>
      <c r="BK1070" s="224"/>
      <c r="BL1070" s="223"/>
      <c r="BM1070" s="224"/>
      <c r="BN1070" s="223"/>
      <c r="BO1070" s="223"/>
      <c r="BP1070" s="223"/>
      <c r="BQ1070" s="223"/>
      <c r="BR1070" s="223"/>
      <c r="BS1070" s="224"/>
      <c r="BT1070"/>
      <c r="BU1070" s="224"/>
      <c r="BV1070"/>
      <c r="BW1070"/>
      <c r="BX1070" s="224"/>
      <c r="BY1070" s="224"/>
      <c r="BZ1070" s="224"/>
      <c r="CA1070" s="224"/>
      <c r="CB1070" s="224"/>
      <c r="CC1070" s="224"/>
      <c r="CD1070" s="224"/>
    </row>
    <row r="1071" spans="1:82" ht="30" x14ac:dyDescent="0.25">
      <c r="A1071" s="279">
        <v>707416</v>
      </c>
      <c r="B1071" s="280" t="s">
        <v>4668</v>
      </c>
      <c r="C1071" s="280" t="s">
        <v>4614</v>
      </c>
      <c r="D1071" s="280" t="s">
        <v>1552</v>
      </c>
      <c r="E1071" s="280" t="s">
        <v>184</v>
      </c>
      <c r="F1071" s="281">
        <v>36853</v>
      </c>
      <c r="G1071" s="280" t="s">
        <v>213</v>
      </c>
      <c r="H1071" s="280" t="s">
        <v>4537</v>
      </c>
      <c r="I1071" s="280" t="s">
        <v>261</v>
      </c>
      <c r="J1071" s="280" t="s">
        <v>4617</v>
      </c>
      <c r="K1071" s="282"/>
      <c r="L1071" s="280" t="s">
        <v>215</v>
      </c>
      <c r="M1071" s="280" t="s">
        <v>240</v>
      </c>
      <c r="N1071" s="280" t="s">
        <v>240</v>
      </c>
      <c r="O1071" s="280" t="str">
        <f>IFERROR(VLOOKUP(A1071,'[1]معالجة التسجيل'!A$2:CW$514,101,0),"")</f>
        <v>إيقاف</v>
      </c>
      <c r="P1071" s="280"/>
      <c r="Q1071" s="282">
        <f>IFERROR(VLOOKUP(A1071,'[1]معالجة التسجيل'!A$2:EW$514,150,0),"")</f>
        <v>30000</v>
      </c>
      <c r="R1071" s="290">
        <v>0</v>
      </c>
      <c r="S1071" s="280" t="s">
        <v>4669</v>
      </c>
      <c r="T1071" s="280" t="s">
        <v>4670</v>
      </c>
      <c r="U1071" s="280" t="s">
        <v>4671</v>
      </c>
      <c r="V1071" s="280" t="s">
        <v>2413</v>
      </c>
      <c r="W1071" s="280" t="s">
        <v>240</v>
      </c>
      <c r="X1071" s="280" t="s">
        <v>240</v>
      </c>
      <c r="Y1071" s="280" t="s">
        <v>240</v>
      </c>
      <c r="Z1071" s="280" t="s">
        <v>240</v>
      </c>
      <c r="AA1071" s="280" t="s">
        <v>240</v>
      </c>
      <c r="AB1071" s="280" t="s">
        <v>240</v>
      </c>
      <c r="AC1071" s="280" t="s">
        <v>240</v>
      </c>
      <c r="AD1071" s="280" t="s">
        <v>240</v>
      </c>
      <c r="AE1071" s="280"/>
      <c r="AF1071" s="280" t="s">
        <v>240</v>
      </c>
      <c r="AG1071" s="280" t="s">
        <v>261</v>
      </c>
      <c r="AH1071" s="280" t="s">
        <v>240</v>
      </c>
      <c r="AI1071" s="280" t="s">
        <v>5191</v>
      </c>
      <c r="AJ1071" s="279">
        <v>707416</v>
      </c>
      <c r="AP1071" s="223"/>
      <c r="AQ1071" s="224"/>
      <c r="AR1071" s="224"/>
      <c r="AS1071" s="224"/>
      <c r="AT1071" s="224"/>
      <c r="AU1071" s="232"/>
      <c r="AV1071" s="224"/>
      <c r="AW1071" s="224"/>
      <c r="AX1071" s="224"/>
      <c r="AY1071" s="224"/>
      <c r="AZ1071" s="232"/>
      <c r="BA1071" s="224"/>
      <c r="BB1071" s="230"/>
      <c r="BC1071" s="230"/>
      <c r="BD1071" s="224"/>
      <c r="BE1071" s="224"/>
      <c r="BF1071" s="227"/>
      <c r="BG1071" s="224"/>
      <c r="BH1071" s="224"/>
      <c r="BI1071" s="224"/>
      <c r="BJ1071" s="224"/>
      <c r="BK1071" s="224"/>
      <c r="BL1071" s="224"/>
      <c r="BM1071" s="224"/>
      <c r="BN1071" s="224"/>
      <c r="BO1071" s="224"/>
      <c r="BP1071" s="224"/>
      <c r="BQ1071" s="224"/>
      <c r="BR1071" s="224"/>
      <c r="BS1071" s="228"/>
      <c r="BT1071" s="230"/>
      <c r="BU1071" s="224"/>
      <c r="BV1071" s="226"/>
      <c r="BW1071" s="230"/>
      <c r="BX1071" s="224"/>
      <c r="BY1071" s="224"/>
      <c r="BZ1071" s="219"/>
      <c r="CA1071" s="224"/>
      <c r="CB1071" s="219"/>
      <c r="CC1071" s="219"/>
      <c r="CD1071" s="219"/>
    </row>
    <row r="1072" spans="1:82" ht="30" x14ac:dyDescent="0.25">
      <c r="A1072" s="279">
        <v>707417</v>
      </c>
      <c r="B1072" s="280" t="s">
        <v>4672</v>
      </c>
      <c r="C1072" s="280" t="s">
        <v>69</v>
      </c>
      <c r="D1072" s="280" t="s">
        <v>4673</v>
      </c>
      <c r="E1072" s="280" t="s">
        <v>184</v>
      </c>
      <c r="F1072" s="281">
        <v>31291</v>
      </c>
      <c r="G1072" s="280" t="s">
        <v>213</v>
      </c>
      <c r="H1072" s="280" t="s">
        <v>4674</v>
      </c>
      <c r="I1072" s="280" t="s">
        <v>261</v>
      </c>
      <c r="J1072" s="280" t="s">
        <v>216</v>
      </c>
      <c r="K1072" s="279">
        <v>2007</v>
      </c>
      <c r="L1072" s="280" t="s">
        <v>213</v>
      </c>
      <c r="M1072" s="280" t="s">
        <v>240</v>
      </c>
      <c r="N1072" s="280" t="s">
        <v>240</v>
      </c>
      <c r="O1072" s="280"/>
      <c r="P1072" s="280"/>
      <c r="Q1072" s="282">
        <v>0</v>
      </c>
      <c r="R1072" s="288"/>
      <c r="S1072" s="280" t="s">
        <v>4675</v>
      </c>
      <c r="T1072" s="280" t="s">
        <v>2603</v>
      </c>
      <c r="U1072" s="280" t="s">
        <v>4676</v>
      </c>
      <c r="V1072" s="280" t="s">
        <v>3383</v>
      </c>
      <c r="W1072" s="280" t="s">
        <v>240</v>
      </c>
      <c r="X1072" s="280" t="s">
        <v>240</v>
      </c>
      <c r="Y1072" s="280" t="s">
        <v>240</v>
      </c>
      <c r="Z1072" s="280" t="s">
        <v>240</v>
      </c>
      <c r="AA1072" s="280" t="s">
        <v>240</v>
      </c>
      <c r="AB1072" s="280" t="s">
        <v>240</v>
      </c>
      <c r="AC1072" s="280" t="s">
        <v>240</v>
      </c>
      <c r="AD1072" s="280" t="s">
        <v>240</v>
      </c>
      <c r="AE1072" s="280"/>
      <c r="AF1072" s="280" t="s">
        <v>240</v>
      </c>
      <c r="AG1072" s="280" t="s">
        <v>467</v>
      </c>
      <c r="AH1072" s="280" t="s">
        <v>240</v>
      </c>
      <c r="AI1072" s="280" t="s">
        <v>5197</v>
      </c>
      <c r="AJ1072" s="279">
        <v>707417</v>
      </c>
      <c r="AP1072" s="223"/>
      <c r="AQ1072" s="224"/>
      <c r="AR1072" s="224"/>
      <c r="AS1072" s="224"/>
      <c r="AT1072" s="224"/>
      <c r="AU1072" s="231"/>
      <c r="AV1072" s="224"/>
      <c r="AW1072" s="224"/>
      <c r="AX1072" s="224"/>
      <c r="AY1072" s="224"/>
      <c r="AZ1072" s="223"/>
      <c r="BA1072" s="224"/>
      <c r="BB1072" s="230"/>
      <c r="BC1072" s="230"/>
      <c r="BD1072" s="224"/>
      <c r="BE1072" s="224"/>
      <c r="BF1072" s="227"/>
      <c r="BG1072" s="224"/>
      <c r="BH1072" s="224"/>
      <c r="BI1072" s="224"/>
      <c r="BJ1072" s="224"/>
      <c r="BK1072" s="224"/>
      <c r="BL1072" s="224"/>
      <c r="BM1072" s="224"/>
      <c r="BN1072" s="224"/>
      <c r="BO1072" s="224"/>
      <c r="BP1072" s="224"/>
      <c r="BQ1072" s="224"/>
      <c r="BR1072" s="224"/>
      <c r="BS1072" s="228"/>
      <c r="BT1072" s="230"/>
      <c r="BU1072" s="224"/>
      <c r="BV1072" s="226"/>
      <c r="BW1072" s="230"/>
      <c r="BX1072" s="224"/>
      <c r="BY1072" s="224"/>
      <c r="BZ1072" s="219"/>
      <c r="CA1072" s="224"/>
      <c r="CB1072" s="219"/>
      <c r="CC1072" s="219"/>
      <c r="CD1072" s="219"/>
    </row>
    <row r="1073" spans="1:82" ht="30" x14ac:dyDescent="0.25">
      <c r="A1073" s="279">
        <v>707418</v>
      </c>
      <c r="B1073" s="280" t="s">
        <v>4677</v>
      </c>
      <c r="C1073" s="280" t="s">
        <v>67</v>
      </c>
      <c r="D1073" s="280" t="s">
        <v>1738</v>
      </c>
      <c r="E1073" s="280" t="s">
        <v>184</v>
      </c>
      <c r="F1073" s="281">
        <v>32709</v>
      </c>
      <c r="G1073" s="280" t="s">
        <v>213</v>
      </c>
      <c r="H1073" s="280" t="s">
        <v>4554</v>
      </c>
      <c r="I1073" s="280" t="s">
        <v>261</v>
      </c>
      <c r="J1073" s="280" t="s">
        <v>214</v>
      </c>
      <c r="K1073" s="279">
        <v>2008</v>
      </c>
      <c r="L1073" s="280" t="s">
        <v>213</v>
      </c>
      <c r="M1073" s="280" t="s">
        <v>240</v>
      </c>
      <c r="N1073" s="280" t="s">
        <v>240</v>
      </c>
      <c r="O1073" s="280"/>
      <c r="P1073" s="280"/>
      <c r="Q1073" s="282">
        <v>0</v>
      </c>
      <c r="R1073" s="279">
        <v>0</v>
      </c>
      <c r="S1073" s="280" t="s">
        <v>4678</v>
      </c>
      <c r="T1073" s="280" t="s">
        <v>2592</v>
      </c>
      <c r="U1073" s="280" t="s">
        <v>4679</v>
      </c>
      <c r="V1073" s="280" t="s">
        <v>4680</v>
      </c>
      <c r="W1073" s="280" t="s">
        <v>240</v>
      </c>
      <c r="X1073" s="280" t="s">
        <v>240</v>
      </c>
      <c r="Y1073" s="280" t="s">
        <v>240</v>
      </c>
      <c r="Z1073" s="280" t="s">
        <v>240</v>
      </c>
      <c r="AA1073" s="280" t="s">
        <v>240</v>
      </c>
      <c r="AB1073" s="280" t="s">
        <v>240</v>
      </c>
      <c r="AC1073" s="280" t="s">
        <v>240</v>
      </c>
      <c r="AD1073" s="280" t="s">
        <v>240</v>
      </c>
      <c r="AE1073" s="280"/>
      <c r="AF1073" s="280" t="s">
        <v>240</v>
      </c>
      <c r="AG1073" s="280" t="s">
        <v>261</v>
      </c>
      <c r="AH1073" s="280" t="s">
        <v>240</v>
      </c>
      <c r="AI1073" s="280" t="s">
        <v>240</v>
      </c>
      <c r="AJ1073" s="279">
        <v>707418</v>
      </c>
      <c r="AP1073" s="223"/>
      <c r="AQ1073" s="224"/>
      <c r="AR1073" s="224"/>
      <c r="AS1073" s="224"/>
      <c r="AT1073" s="224"/>
      <c r="AU1073" s="231"/>
      <c r="AV1073" s="224"/>
      <c r="AW1073" s="224"/>
      <c r="AX1073" s="224"/>
      <c r="AY1073" s="224"/>
      <c r="AZ1073" s="223"/>
      <c r="BA1073" s="224"/>
      <c r="BB1073" s="230"/>
      <c r="BC1073" s="230"/>
      <c r="BD1073" s="224"/>
      <c r="BE1073" s="224"/>
      <c r="BF1073" s="227"/>
      <c r="BG1073" s="224"/>
      <c r="BH1073" s="224"/>
      <c r="BI1073" s="224"/>
      <c r="BJ1073" s="224"/>
      <c r="BK1073" s="224"/>
      <c r="BL1073" s="224"/>
      <c r="BM1073" s="224"/>
      <c r="BN1073" s="224"/>
      <c r="BO1073" s="224"/>
      <c r="BP1073" s="224"/>
      <c r="BQ1073" s="224"/>
      <c r="BR1073" s="224"/>
      <c r="BS1073" s="228"/>
      <c r="BT1073" s="230"/>
      <c r="BU1073" s="224"/>
      <c r="BV1073" s="226"/>
      <c r="BW1073" s="230"/>
      <c r="BX1073" s="224"/>
      <c r="BY1073" s="224"/>
      <c r="BZ1073" s="219"/>
      <c r="CA1073" s="224"/>
      <c r="CB1073" s="219"/>
      <c r="CC1073" s="219"/>
      <c r="CD1073" s="219"/>
    </row>
    <row r="1074" spans="1:82" ht="30" x14ac:dyDescent="0.25">
      <c r="A1074" s="279">
        <v>707419</v>
      </c>
      <c r="B1074" s="280" t="s">
        <v>4681</v>
      </c>
      <c r="C1074" s="280" t="s">
        <v>119</v>
      </c>
      <c r="D1074" s="280" t="s">
        <v>1587</v>
      </c>
      <c r="E1074" s="280" t="s">
        <v>184</v>
      </c>
      <c r="F1074" s="281">
        <v>34951</v>
      </c>
      <c r="G1074" s="280" t="s">
        <v>213</v>
      </c>
      <c r="H1074" s="280" t="s">
        <v>4682</v>
      </c>
      <c r="I1074" s="280" t="s">
        <v>261</v>
      </c>
      <c r="J1074" s="280" t="s">
        <v>4634</v>
      </c>
      <c r="K1074" s="282"/>
      <c r="L1074" s="280" t="s">
        <v>213</v>
      </c>
      <c r="M1074" s="280" t="s">
        <v>240</v>
      </c>
      <c r="N1074" s="280" t="s">
        <v>240</v>
      </c>
      <c r="O1074" s="280" t="str">
        <f>IFERROR(VLOOKUP(A1074,'[1]معالجة التسجيل'!A$2:CW$514,101,0),"")</f>
        <v/>
      </c>
      <c r="P1074" s="280"/>
      <c r="Q1074" s="282">
        <v>0</v>
      </c>
      <c r="R1074" s="279">
        <v>0</v>
      </c>
      <c r="S1074" s="280" t="s">
        <v>4683</v>
      </c>
      <c r="T1074" s="280" t="s">
        <v>4684</v>
      </c>
      <c r="U1074" s="280" t="s">
        <v>4685</v>
      </c>
      <c r="V1074" s="280" t="s">
        <v>2570</v>
      </c>
      <c r="W1074" s="280" t="s">
        <v>240</v>
      </c>
      <c r="X1074" s="280" t="s">
        <v>240</v>
      </c>
      <c r="Y1074" s="280" t="s">
        <v>240</v>
      </c>
      <c r="Z1074" s="280" t="s">
        <v>240</v>
      </c>
      <c r="AA1074" s="280" t="s">
        <v>240</v>
      </c>
      <c r="AB1074" s="280" t="s">
        <v>240</v>
      </c>
      <c r="AC1074" s="280" t="s">
        <v>240</v>
      </c>
      <c r="AD1074" s="280" t="s">
        <v>240</v>
      </c>
      <c r="AE1074" s="280" t="str">
        <f>IFERROR(VLOOKUP(A1074,ورقة4!A$1:AZ$2000,51,0),"")</f>
        <v>م</v>
      </c>
      <c r="AF1074" s="280" t="s">
        <v>240</v>
      </c>
      <c r="AG1074" s="280" t="s">
        <v>261</v>
      </c>
      <c r="AH1074" s="280" t="s">
        <v>240</v>
      </c>
      <c r="AI1074" s="280" t="s">
        <v>240</v>
      </c>
      <c r="AJ1074" s="279">
        <v>707419</v>
      </c>
      <c r="AP1074" s="223"/>
      <c r="AQ1074" s="224"/>
      <c r="AR1074" s="224"/>
      <c r="AS1074" s="224"/>
      <c r="AT1074" s="224"/>
      <c r="AU1074" s="232"/>
      <c r="AV1074" s="224"/>
      <c r="AW1074" s="224"/>
      <c r="AX1074" s="224"/>
      <c r="AY1074" s="224"/>
      <c r="AZ1074" s="232"/>
      <c r="BA1074" s="224"/>
      <c r="BB1074" s="230"/>
      <c r="BC1074" s="230"/>
      <c r="BD1074" s="224"/>
      <c r="BE1074" s="224"/>
      <c r="BF1074" s="227"/>
      <c r="BG1074" s="230"/>
      <c r="BH1074" s="224"/>
      <c r="BI1074" s="224"/>
      <c r="BJ1074" s="224"/>
      <c r="BK1074" s="224"/>
      <c r="BL1074" s="224"/>
      <c r="BM1074" s="224"/>
      <c r="BN1074" s="224"/>
      <c r="BO1074" s="224"/>
      <c r="BP1074" s="224"/>
      <c r="BQ1074" s="224"/>
      <c r="BR1074" s="224"/>
      <c r="BS1074" s="228"/>
      <c r="BT1074" s="230"/>
      <c r="BU1074" s="224"/>
      <c r="BV1074" s="226"/>
      <c r="BW1074" s="230"/>
      <c r="BX1074" s="224"/>
      <c r="BY1074" s="224"/>
      <c r="BZ1074" s="219"/>
      <c r="CA1074" s="224"/>
      <c r="CB1074" s="219"/>
      <c r="CC1074" s="219"/>
      <c r="CD1074" s="219"/>
    </row>
    <row r="1075" spans="1:82" ht="30" x14ac:dyDescent="0.25">
      <c r="A1075" s="279">
        <v>707420</v>
      </c>
      <c r="B1075" s="280" t="s">
        <v>4686</v>
      </c>
      <c r="C1075" s="280" t="s">
        <v>4687</v>
      </c>
      <c r="D1075" s="280" t="s">
        <v>1356</v>
      </c>
      <c r="E1075" s="280" t="s">
        <v>184</v>
      </c>
      <c r="F1075" s="281">
        <v>34617</v>
      </c>
      <c r="G1075" s="280" t="s">
        <v>1556</v>
      </c>
      <c r="H1075" s="280" t="s">
        <v>1290</v>
      </c>
      <c r="I1075" s="280" t="s">
        <v>261</v>
      </c>
      <c r="J1075" s="280" t="s">
        <v>214</v>
      </c>
      <c r="K1075" s="279">
        <v>2012</v>
      </c>
      <c r="L1075" s="280" t="s">
        <v>215</v>
      </c>
      <c r="M1075" s="280" t="s">
        <v>240</v>
      </c>
      <c r="N1075" s="280" t="s">
        <v>240</v>
      </c>
      <c r="O1075" s="280" t="str">
        <f>IFERROR(VLOOKUP(A1075,'[1]معالجة التسجيل'!A$2:CW$514,101,0),"")</f>
        <v/>
      </c>
      <c r="P1075" s="280"/>
      <c r="Q1075" s="282">
        <v>0</v>
      </c>
      <c r="R1075" s="279">
        <v>0</v>
      </c>
      <c r="S1075" s="280" t="s">
        <v>4688</v>
      </c>
      <c r="T1075" s="280" t="s">
        <v>4689</v>
      </c>
      <c r="U1075" s="280" t="s">
        <v>2543</v>
      </c>
      <c r="V1075" s="280" t="s">
        <v>4690</v>
      </c>
      <c r="W1075" s="280" t="s">
        <v>240</v>
      </c>
      <c r="X1075" s="280" t="s">
        <v>240</v>
      </c>
      <c r="Y1075" s="280" t="s">
        <v>240</v>
      </c>
      <c r="Z1075" s="280" t="s">
        <v>240</v>
      </c>
      <c r="AA1075" s="280" t="s">
        <v>240</v>
      </c>
      <c r="AB1075" s="280" t="s">
        <v>240</v>
      </c>
      <c r="AC1075" s="280" t="s">
        <v>240</v>
      </c>
      <c r="AD1075" s="280" t="s">
        <v>240</v>
      </c>
      <c r="AE1075" s="280" t="str">
        <f>IFERROR(VLOOKUP(A1075,ورقة4!A$1:AZ$2000,51,0),"")</f>
        <v>م</v>
      </c>
      <c r="AF1075" s="280" t="s">
        <v>240</v>
      </c>
      <c r="AG1075" s="280" t="s">
        <v>261</v>
      </c>
      <c r="AH1075" s="280" t="s">
        <v>240</v>
      </c>
      <c r="AI1075" s="280" t="s">
        <v>240</v>
      </c>
      <c r="AJ1075" s="279">
        <v>707420</v>
      </c>
      <c r="AP1075" s="223"/>
      <c r="AQ1075" s="224"/>
      <c r="AR1075" s="224"/>
      <c r="AS1075" s="224"/>
      <c r="AT1075" s="224"/>
      <c r="AU1075" s="232"/>
      <c r="AV1075" s="224"/>
      <c r="AW1075" s="224"/>
      <c r="AX1075" s="224"/>
      <c r="AY1075" s="224"/>
      <c r="AZ1075" s="232"/>
      <c r="BA1075" s="224"/>
      <c r="BB1075" s="230"/>
      <c r="BC1075" s="230"/>
      <c r="BD1075" s="224"/>
      <c r="BE1075" s="224"/>
      <c r="BF1075" s="227"/>
      <c r="BG1075" s="224"/>
      <c r="BH1075" s="224"/>
      <c r="BI1075" s="224"/>
      <c r="BJ1075" s="224"/>
      <c r="BK1075" s="224"/>
      <c r="BL1075" s="224"/>
      <c r="BM1075" s="224"/>
      <c r="BN1075" s="224"/>
      <c r="BO1075" s="224"/>
      <c r="BP1075" s="224"/>
      <c r="BQ1075" s="224"/>
      <c r="BR1075" s="224"/>
      <c r="BS1075" s="228"/>
      <c r="BT1075" s="230"/>
      <c r="BU1075" s="224"/>
      <c r="BV1075" s="226"/>
      <c r="BW1075" s="230"/>
      <c r="BX1075" s="224"/>
      <c r="BY1075" s="224"/>
      <c r="BZ1075" s="219"/>
      <c r="CA1075" s="224"/>
      <c r="CB1075" s="219"/>
      <c r="CC1075" s="219"/>
      <c r="CD1075" s="219"/>
    </row>
    <row r="1076" spans="1:82" ht="30" x14ac:dyDescent="0.25">
      <c r="A1076" s="279">
        <v>707421</v>
      </c>
      <c r="B1076" s="280" t="s">
        <v>2080</v>
      </c>
      <c r="C1076" s="280" t="s">
        <v>2081</v>
      </c>
      <c r="D1076" s="280" t="s">
        <v>1380</v>
      </c>
      <c r="E1076" s="280" t="s">
        <v>184</v>
      </c>
      <c r="F1076" s="281">
        <v>28369</v>
      </c>
      <c r="G1076" s="280" t="s">
        <v>1503</v>
      </c>
      <c r="H1076" s="280" t="s">
        <v>4537</v>
      </c>
      <c r="I1076" s="280" t="s">
        <v>261</v>
      </c>
      <c r="J1076" s="280" t="s">
        <v>214</v>
      </c>
      <c r="K1076" s="279">
        <v>2000</v>
      </c>
      <c r="L1076" s="280" t="s">
        <v>215</v>
      </c>
      <c r="M1076" s="280" t="s">
        <v>240</v>
      </c>
      <c r="N1076" s="280" t="s">
        <v>240</v>
      </c>
      <c r="O1076" s="280"/>
      <c r="P1076" s="280"/>
      <c r="Q1076" s="282">
        <v>0</v>
      </c>
      <c r="R1076" s="282"/>
      <c r="S1076" s="280" t="s">
        <v>4691</v>
      </c>
      <c r="T1076" s="280" t="s">
        <v>4494</v>
      </c>
      <c r="U1076" s="280" t="s">
        <v>2646</v>
      </c>
      <c r="V1076" s="280" t="s">
        <v>3214</v>
      </c>
      <c r="W1076" s="280" t="s">
        <v>240</v>
      </c>
      <c r="X1076" s="280" t="s">
        <v>240</v>
      </c>
      <c r="Y1076" s="280" t="s">
        <v>240</v>
      </c>
      <c r="Z1076" s="280" t="s">
        <v>240</v>
      </c>
      <c r="AA1076" s="280" t="s">
        <v>240</v>
      </c>
      <c r="AB1076" s="280" t="s">
        <v>240</v>
      </c>
      <c r="AC1076" s="280" t="s">
        <v>240</v>
      </c>
      <c r="AD1076" s="280" t="s">
        <v>240</v>
      </c>
      <c r="AE1076" s="280"/>
      <c r="AF1076" s="280" t="s">
        <v>240</v>
      </c>
      <c r="AG1076" s="280" t="s">
        <v>261</v>
      </c>
      <c r="AH1076" s="280" t="s">
        <v>240</v>
      </c>
      <c r="AI1076" s="280" t="s">
        <v>240</v>
      </c>
      <c r="AJ1076" s="279">
        <v>707421</v>
      </c>
      <c r="AP1076" s="223"/>
      <c r="AQ1076" s="224"/>
      <c r="AR1076" s="224"/>
      <c r="AS1076" s="224"/>
      <c r="AT1076" s="224"/>
      <c r="AU1076" s="232"/>
      <c r="AV1076" s="224"/>
      <c r="AW1076" s="224"/>
      <c r="AX1076" s="224"/>
      <c r="AY1076" s="224"/>
      <c r="AZ1076" s="232"/>
      <c r="BA1076" s="224"/>
      <c r="BB1076" s="230"/>
      <c r="BC1076" s="230"/>
      <c r="BD1076" s="224"/>
      <c r="BE1076" s="224"/>
      <c r="BF1076" s="227"/>
      <c r="BG1076" s="224"/>
      <c r="BH1076" s="224"/>
      <c r="BI1076" s="224"/>
      <c r="BJ1076" s="224"/>
      <c r="BK1076" s="224"/>
      <c r="BL1076" s="224"/>
      <c r="BM1076" s="224"/>
      <c r="BN1076" s="224"/>
      <c r="BO1076" s="224"/>
      <c r="BP1076" s="224"/>
      <c r="BQ1076" s="224"/>
      <c r="BR1076" s="224"/>
      <c r="BS1076" s="228"/>
      <c r="BT1076" s="230"/>
      <c r="BU1076" s="224"/>
      <c r="BV1076" s="226"/>
      <c r="BW1076" s="230"/>
      <c r="BX1076" s="224"/>
      <c r="BY1076" s="224"/>
      <c r="BZ1076" s="219"/>
      <c r="CA1076" s="224"/>
      <c r="CB1076" s="219"/>
      <c r="CC1076" s="219"/>
      <c r="CD1076" s="219"/>
    </row>
    <row r="1077" spans="1:82" ht="30" x14ac:dyDescent="0.25">
      <c r="A1077" s="279">
        <v>707422</v>
      </c>
      <c r="B1077" s="280" t="s">
        <v>4692</v>
      </c>
      <c r="C1077" s="280" t="s">
        <v>266</v>
      </c>
      <c r="D1077" s="280" t="s">
        <v>1427</v>
      </c>
      <c r="E1077" s="280" t="s">
        <v>184</v>
      </c>
      <c r="F1077" s="281">
        <v>32510</v>
      </c>
      <c r="G1077" s="280" t="s">
        <v>4693</v>
      </c>
      <c r="H1077" s="280" t="s">
        <v>1290</v>
      </c>
      <c r="I1077" s="280" t="s">
        <v>261</v>
      </c>
      <c r="J1077" s="280" t="s">
        <v>216</v>
      </c>
      <c r="K1077" s="279">
        <v>2009</v>
      </c>
      <c r="L1077" s="280" t="s">
        <v>231</v>
      </c>
      <c r="M1077" s="280" t="s">
        <v>240</v>
      </c>
      <c r="N1077" s="280" t="s">
        <v>240</v>
      </c>
      <c r="O1077" s="280" t="str">
        <f>IFERROR(VLOOKUP(A1077,'[1]معالجة التسجيل'!A$2:CW$514,101,0),"")</f>
        <v/>
      </c>
      <c r="P1077" s="280"/>
      <c r="Q1077" s="282">
        <v>0</v>
      </c>
      <c r="R1077" s="279">
        <v>0</v>
      </c>
      <c r="S1077" s="280" t="s">
        <v>4694</v>
      </c>
      <c r="T1077" s="280" t="s">
        <v>4695</v>
      </c>
      <c r="U1077" s="280" t="s">
        <v>4696</v>
      </c>
      <c r="V1077" s="280" t="s">
        <v>2580</v>
      </c>
      <c r="W1077" s="280" t="s">
        <v>240</v>
      </c>
      <c r="X1077" s="280" t="s">
        <v>240</v>
      </c>
      <c r="Y1077" s="280" t="s">
        <v>240</v>
      </c>
      <c r="Z1077" s="280" t="s">
        <v>240</v>
      </c>
      <c r="AA1077" s="280" t="s">
        <v>240</v>
      </c>
      <c r="AB1077" s="280" t="s">
        <v>240</v>
      </c>
      <c r="AC1077" s="280" t="s">
        <v>240</v>
      </c>
      <c r="AD1077" s="280" t="s">
        <v>240</v>
      </c>
      <c r="AE1077" s="280" t="str">
        <f>IFERROR(VLOOKUP(A1077,ورقة4!A$1:AZ$2000,51,0),"")</f>
        <v>م</v>
      </c>
      <c r="AF1077" s="280" t="s">
        <v>240</v>
      </c>
      <c r="AG1077" s="280" t="s">
        <v>261</v>
      </c>
      <c r="AH1077" s="280" t="s">
        <v>240</v>
      </c>
      <c r="AI1077" s="280" t="s">
        <v>240</v>
      </c>
      <c r="AJ1077" s="279">
        <v>707422</v>
      </c>
      <c r="AP1077" s="223"/>
      <c r="AQ1077" s="224"/>
      <c r="AR1077" s="224"/>
      <c r="AS1077" s="224"/>
      <c r="AT1077" s="224"/>
      <c r="AU1077" s="232"/>
      <c r="AV1077" s="224"/>
      <c r="AW1077" s="224"/>
      <c r="AX1077" s="224"/>
      <c r="AY1077" s="224"/>
      <c r="AZ1077" s="232"/>
      <c r="BA1077" s="224"/>
      <c r="BB1077" s="230"/>
      <c r="BC1077" s="230"/>
      <c r="BD1077" s="224"/>
      <c r="BE1077" s="224"/>
      <c r="BF1077" s="227"/>
      <c r="BG1077" s="224"/>
      <c r="BH1077" s="224"/>
      <c r="BI1077" s="224"/>
      <c r="BJ1077" s="224"/>
      <c r="BK1077" s="224"/>
      <c r="BL1077" s="224"/>
      <c r="BM1077" s="224"/>
      <c r="BN1077" s="224"/>
      <c r="BO1077" s="224"/>
      <c r="BP1077" s="224"/>
      <c r="BQ1077" s="224"/>
      <c r="BR1077" s="224"/>
      <c r="BS1077" s="228"/>
      <c r="BT1077" s="230"/>
      <c r="BU1077" s="224"/>
      <c r="BV1077" s="226"/>
      <c r="BW1077" s="230"/>
      <c r="BX1077" s="224"/>
      <c r="BY1077" s="224"/>
      <c r="BZ1077" s="219"/>
      <c r="CA1077" s="224"/>
      <c r="CB1077" s="219"/>
      <c r="CC1077" s="219"/>
      <c r="CD1077" s="219"/>
    </row>
    <row r="1078" spans="1:82" ht="30" x14ac:dyDescent="0.25">
      <c r="A1078" s="279">
        <v>707423</v>
      </c>
      <c r="B1078" s="280" t="s">
        <v>4697</v>
      </c>
      <c r="C1078" s="280" t="s">
        <v>4698</v>
      </c>
      <c r="D1078" s="280" t="s">
        <v>4699</v>
      </c>
      <c r="E1078" s="280" t="s">
        <v>2378</v>
      </c>
      <c r="F1078" s="281">
        <v>32084</v>
      </c>
      <c r="G1078" s="280" t="s">
        <v>213</v>
      </c>
      <c r="H1078" s="280" t="s">
        <v>4537</v>
      </c>
      <c r="I1078" s="280" t="s">
        <v>261</v>
      </c>
      <c r="J1078" s="280" t="s">
        <v>214</v>
      </c>
      <c r="K1078" s="290">
        <v>2005</v>
      </c>
      <c r="L1078" s="280" t="s">
        <v>213</v>
      </c>
      <c r="M1078" s="280" t="s">
        <v>240</v>
      </c>
      <c r="N1078" s="280" t="s">
        <v>240</v>
      </c>
      <c r="O1078" s="280" t="str">
        <f>IFERROR(VLOOKUP(A1078,'[1]معالجة التسجيل'!A$2:CW$514,101,0),"")</f>
        <v/>
      </c>
      <c r="P1078" s="280"/>
      <c r="Q1078" s="282">
        <v>0</v>
      </c>
      <c r="R1078" s="279">
        <v>0</v>
      </c>
      <c r="S1078" s="280" t="s">
        <v>4700</v>
      </c>
      <c r="T1078" s="280" t="s">
        <v>4701</v>
      </c>
      <c r="U1078" s="280" t="s">
        <v>4702</v>
      </c>
      <c r="V1078" s="280" t="s">
        <v>2531</v>
      </c>
      <c r="W1078" s="280" t="s">
        <v>240</v>
      </c>
      <c r="X1078" s="280" t="s">
        <v>240</v>
      </c>
      <c r="Y1078" s="280" t="s">
        <v>240</v>
      </c>
      <c r="Z1078" s="280" t="s">
        <v>240</v>
      </c>
      <c r="AA1078" s="280" t="s">
        <v>240</v>
      </c>
      <c r="AB1078" s="280" t="s">
        <v>240</v>
      </c>
      <c r="AC1078" s="280" t="s">
        <v>240</v>
      </c>
      <c r="AD1078" s="280" t="s">
        <v>240</v>
      </c>
      <c r="AE1078" s="280" t="str">
        <f>IFERROR(VLOOKUP(A1078,ورقة4!A$1:AZ$2000,51,0),"")</f>
        <v>م</v>
      </c>
      <c r="AF1078" s="280" t="s">
        <v>240</v>
      </c>
      <c r="AG1078" s="280" t="s">
        <v>261</v>
      </c>
      <c r="AH1078" s="280" t="s">
        <v>240</v>
      </c>
      <c r="AI1078" s="280" t="s">
        <v>240</v>
      </c>
      <c r="AJ1078" s="279">
        <v>707423</v>
      </c>
      <c r="AP1078" s="223"/>
      <c r="AQ1078" s="224"/>
      <c r="AR1078" s="224"/>
      <c r="AS1078" s="224"/>
      <c r="AT1078" s="224"/>
      <c r="AU1078" s="231"/>
      <c r="AV1078" s="224"/>
      <c r="AW1078" s="224"/>
      <c r="AX1078" s="224"/>
      <c r="AY1078" s="224"/>
      <c r="AZ1078" s="223"/>
      <c r="BA1078" s="224"/>
      <c r="BB1078"/>
      <c r="BC1078"/>
      <c r="BD1078" s="224"/>
      <c r="BE1078" s="224"/>
      <c r="BF1078" s="227"/>
      <c r="BG1078" s="223"/>
      <c r="BH1078" s="224"/>
      <c r="BI1078" s="224"/>
      <c r="BJ1078" s="224"/>
      <c r="BK1078" s="224"/>
      <c r="BL1078" s="223"/>
      <c r="BM1078" s="224"/>
      <c r="BN1078" s="223"/>
      <c r="BO1078" s="223"/>
      <c r="BP1078" s="223"/>
      <c r="BQ1078" s="223"/>
      <c r="BR1078" s="223"/>
      <c r="BS1078" s="224"/>
      <c r="BT1078"/>
      <c r="BU1078" s="224"/>
      <c r="BV1078"/>
      <c r="BW1078"/>
      <c r="BX1078" s="224"/>
      <c r="BY1078" s="224"/>
      <c r="BZ1078" s="224"/>
      <c r="CA1078" s="224"/>
      <c r="CB1078" s="224"/>
      <c r="CC1078" s="224"/>
      <c r="CD1078" s="224"/>
    </row>
    <row r="1079" spans="1:82" ht="30" x14ac:dyDescent="0.25">
      <c r="A1079" s="279">
        <v>707424</v>
      </c>
      <c r="B1079" s="280" t="s">
        <v>4703</v>
      </c>
      <c r="C1079" s="280" t="s">
        <v>67</v>
      </c>
      <c r="D1079" s="280" t="s">
        <v>4704</v>
      </c>
      <c r="E1079" s="280" t="s">
        <v>184</v>
      </c>
      <c r="F1079" s="281">
        <v>32004</v>
      </c>
      <c r="G1079" s="280" t="s">
        <v>1608</v>
      </c>
      <c r="H1079" s="280" t="s">
        <v>4537</v>
      </c>
      <c r="I1079" s="280" t="s">
        <v>261</v>
      </c>
      <c r="J1079" s="280" t="s">
        <v>4705</v>
      </c>
      <c r="K1079" s="288"/>
      <c r="L1079" s="280" t="s">
        <v>225</v>
      </c>
      <c r="M1079" s="280" t="s">
        <v>240</v>
      </c>
      <c r="N1079" s="280" t="s">
        <v>240</v>
      </c>
      <c r="O1079" s="280" t="str">
        <f>IFERROR(VLOOKUP(A1079,'[1]معالجة التسجيل'!A$2:CW$514,101,0),"")</f>
        <v/>
      </c>
      <c r="P1079" s="280"/>
      <c r="Q1079" s="282">
        <v>0</v>
      </c>
      <c r="R1079" s="279">
        <v>0</v>
      </c>
      <c r="S1079" s="280" t="s">
        <v>4706</v>
      </c>
      <c r="T1079" s="280" t="s">
        <v>2592</v>
      </c>
      <c r="U1079" s="280" t="s">
        <v>4707</v>
      </c>
      <c r="V1079" s="280" t="s">
        <v>3202</v>
      </c>
      <c r="W1079" s="280" t="s">
        <v>240</v>
      </c>
      <c r="X1079" s="280" t="s">
        <v>240</v>
      </c>
      <c r="Y1079" s="280" t="s">
        <v>240</v>
      </c>
      <c r="Z1079" s="280" t="s">
        <v>240</v>
      </c>
      <c r="AA1079" s="280" t="s">
        <v>240</v>
      </c>
      <c r="AB1079" s="280" t="s">
        <v>240</v>
      </c>
      <c r="AC1079" s="280" t="s">
        <v>240</v>
      </c>
      <c r="AD1079" s="280" t="s">
        <v>240</v>
      </c>
      <c r="AE1079" s="280" t="str">
        <f>IFERROR(VLOOKUP(A1079,ورقة4!A$1:AZ$2000,51,0),"")</f>
        <v>م</v>
      </c>
      <c r="AF1079" s="280" t="s">
        <v>240</v>
      </c>
      <c r="AG1079" s="280" t="s">
        <v>261</v>
      </c>
      <c r="AH1079" s="280" t="s">
        <v>240</v>
      </c>
      <c r="AI1079" s="280" t="s">
        <v>240</v>
      </c>
      <c r="AJ1079" s="279">
        <v>707424</v>
      </c>
      <c r="AP1079" s="223"/>
      <c r="AQ1079" s="224"/>
      <c r="AR1079" s="224"/>
      <c r="AS1079" s="224"/>
      <c r="AT1079" s="224"/>
      <c r="AU1079" s="231"/>
      <c r="AV1079" s="224"/>
      <c r="AW1079" s="224"/>
      <c r="AX1079" s="224"/>
      <c r="AY1079" s="224"/>
      <c r="AZ1079" s="223"/>
      <c r="BA1079" s="224"/>
      <c r="BB1079" s="230"/>
      <c r="BC1079" s="230"/>
      <c r="BD1079" s="224"/>
      <c r="BE1079" s="224"/>
      <c r="BF1079" s="227"/>
      <c r="BG1079" s="224"/>
      <c r="BH1079" s="224"/>
      <c r="BI1079" s="224"/>
      <c r="BJ1079" s="224"/>
      <c r="BK1079" s="224"/>
      <c r="BL1079" s="224"/>
      <c r="BM1079" s="224"/>
      <c r="BN1079" s="224"/>
      <c r="BO1079" s="224"/>
      <c r="BP1079" s="224"/>
      <c r="BQ1079" s="224"/>
      <c r="BR1079" s="224"/>
      <c r="BS1079" s="228"/>
      <c r="BT1079" s="230"/>
      <c r="BU1079" s="224"/>
      <c r="BV1079" s="226"/>
      <c r="BW1079" s="230"/>
      <c r="BX1079" s="224"/>
      <c r="BY1079" s="224"/>
      <c r="BZ1079" s="219"/>
      <c r="CA1079" s="224"/>
      <c r="CB1079" s="219"/>
      <c r="CC1079" s="219"/>
      <c r="CD1079" s="219"/>
    </row>
    <row r="1080" spans="1:82" ht="30" x14ac:dyDescent="0.25">
      <c r="A1080" s="279">
        <v>707425</v>
      </c>
      <c r="B1080" s="280" t="s">
        <v>4708</v>
      </c>
      <c r="C1080" s="280" t="s">
        <v>65</v>
      </c>
      <c r="D1080" s="280" t="s">
        <v>1800</v>
      </c>
      <c r="E1080" s="280" t="s">
        <v>184</v>
      </c>
      <c r="F1080" s="281">
        <v>30980</v>
      </c>
      <c r="G1080" s="280" t="s">
        <v>4709</v>
      </c>
      <c r="H1080" s="280" t="s">
        <v>4583</v>
      </c>
      <c r="I1080" s="280" t="s">
        <v>261</v>
      </c>
      <c r="J1080" s="280" t="s">
        <v>214</v>
      </c>
      <c r="K1080" s="279">
        <v>2003</v>
      </c>
      <c r="L1080" s="280" t="s">
        <v>223</v>
      </c>
      <c r="M1080" s="280" t="s">
        <v>240</v>
      </c>
      <c r="N1080" s="280" t="s">
        <v>240</v>
      </c>
      <c r="O1080" s="280"/>
      <c r="P1080" s="280"/>
      <c r="Q1080" s="282">
        <v>0</v>
      </c>
      <c r="R1080" s="282"/>
      <c r="S1080" s="280" t="s">
        <v>4710</v>
      </c>
      <c r="T1080" s="280" t="s">
        <v>4711</v>
      </c>
      <c r="U1080" s="280" t="s">
        <v>2634</v>
      </c>
      <c r="V1080" s="280" t="s">
        <v>4712</v>
      </c>
      <c r="W1080" s="280" t="s">
        <v>240</v>
      </c>
      <c r="X1080" s="280" t="s">
        <v>240</v>
      </c>
      <c r="Y1080" s="280" t="s">
        <v>240</v>
      </c>
      <c r="Z1080" s="280" t="s">
        <v>240</v>
      </c>
      <c r="AA1080" s="280" t="s">
        <v>240</v>
      </c>
      <c r="AB1080" s="280" t="s">
        <v>240</v>
      </c>
      <c r="AC1080" s="280" t="s">
        <v>240</v>
      </c>
      <c r="AD1080" s="280" t="s">
        <v>240</v>
      </c>
      <c r="AE1080" s="280"/>
      <c r="AF1080" s="280" t="s">
        <v>240</v>
      </c>
      <c r="AG1080" s="280" t="s">
        <v>261</v>
      </c>
      <c r="AH1080" s="280" t="s">
        <v>240</v>
      </c>
      <c r="AI1080" s="280" t="s">
        <v>240</v>
      </c>
      <c r="AJ1080" s="279">
        <v>707425</v>
      </c>
      <c r="AP1080" s="223"/>
      <c r="AQ1080" s="224"/>
      <c r="AR1080" s="224"/>
      <c r="AS1080" s="224"/>
      <c r="AT1080" s="224"/>
      <c r="AU1080" s="232"/>
      <c r="AV1080" s="224"/>
      <c r="AW1080" s="224"/>
      <c r="AX1080" s="224"/>
      <c r="AY1080" s="224"/>
      <c r="AZ1080" s="232"/>
      <c r="BA1080" s="224"/>
      <c r="BB1080" s="230"/>
      <c r="BC1080" s="230"/>
      <c r="BD1080" s="224"/>
      <c r="BE1080" s="224"/>
      <c r="BF1080" s="227"/>
      <c r="BG1080" s="224"/>
      <c r="BH1080" s="224"/>
      <c r="BI1080" s="224"/>
      <c r="BJ1080" s="224"/>
      <c r="BK1080" s="224"/>
      <c r="BL1080" s="224"/>
      <c r="BM1080" s="224"/>
      <c r="BN1080" s="224"/>
      <c r="BO1080" s="224"/>
      <c r="BP1080" s="224"/>
      <c r="BQ1080" s="224"/>
      <c r="BR1080" s="224"/>
      <c r="BS1080" s="228"/>
      <c r="BT1080" s="230"/>
      <c r="BU1080" s="224"/>
      <c r="BV1080" s="226"/>
      <c r="BW1080" s="230"/>
      <c r="BX1080" s="224"/>
      <c r="BY1080" s="224"/>
      <c r="BZ1080" s="219"/>
      <c r="CA1080" s="224"/>
      <c r="CB1080" s="219"/>
      <c r="CC1080" s="219"/>
      <c r="CD1080" s="219"/>
    </row>
    <row r="1081" spans="1:82" ht="45" x14ac:dyDescent="0.25">
      <c r="A1081" s="279">
        <v>707426</v>
      </c>
      <c r="B1081" s="280" t="s">
        <v>4713</v>
      </c>
      <c r="C1081" s="280" t="s">
        <v>100</v>
      </c>
      <c r="D1081" s="280" t="s">
        <v>4714</v>
      </c>
      <c r="E1081" s="280" t="s">
        <v>183</v>
      </c>
      <c r="F1081" s="281">
        <v>31780</v>
      </c>
      <c r="G1081" s="280" t="s">
        <v>4715</v>
      </c>
      <c r="H1081" s="280" t="s">
        <v>1290</v>
      </c>
      <c r="I1081" s="280" t="s">
        <v>261</v>
      </c>
      <c r="J1081" s="280" t="s">
        <v>216</v>
      </c>
      <c r="K1081" s="279">
        <v>2005</v>
      </c>
      <c r="L1081" s="280" t="s">
        <v>230</v>
      </c>
      <c r="M1081" s="280" t="s">
        <v>240</v>
      </c>
      <c r="N1081" s="280" t="s">
        <v>240</v>
      </c>
      <c r="O1081" s="280"/>
      <c r="P1081" s="280"/>
      <c r="Q1081" s="282">
        <v>0</v>
      </c>
      <c r="R1081" s="282"/>
      <c r="S1081" s="280" t="s">
        <v>4716</v>
      </c>
      <c r="T1081" s="280" t="s">
        <v>4420</v>
      </c>
      <c r="U1081" s="280" t="s">
        <v>4717</v>
      </c>
      <c r="V1081" s="280" t="s">
        <v>4718</v>
      </c>
      <c r="W1081" s="280" t="s">
        <v>240</v>
      </c>
      <c r="X1081" s="280" t="s">
        <v>240</v>
      </c>
      <c r="Y1081" s="280" t="s">
        <v>240</v>
      </c>
      <c r="Z1081" s="280" t="s">
        <v>240</v>
      </c>
      <c r="AA1081" s="280" t="s">
        <v>240</v>
      </c>
      <c r="AB1081" s="280" t="s">
        <v>240</v>
      </c>
      <c r="AC1081" s="280" t="s">
        <v>240</v>
      </c>
      <c r="AD1081" s="280" t="s">
        <v>240</v>
      </c>
      <c r="AE1081" s="280"/>
      <c r="AF1081" s="280" t="s">
        <v>240</v>
      </c>
      <c r="AG1081" s="280" t="s">
        <v>467</v>
      </c>
      <c r="AH1081" s="280" t="s">
        <v>240</v>
      </c>
      <c r="AI1081" s="280" t="s">
        <v>5197</v>
      </c>
      <c r="AJ1081" s="279">
        <v>707426</v>
      </c>
      <c r="AP1081" s="223"/>
      <c r="AQ1081" s="224"/>
      <c r="AR1081" s="224"/>
      <c r="AS1081" s="224"/>
      <c r="AT1081" s="224"/>
      <c r="AU1081" s="232"/>
      <c r="AV1081" s="224"/>
      <c r="AW1081" s="224"/>
      <c r="AX1081" s="224"/>
      <c r="AY1081" s="224"/>
      <c r="AZ1081" s="232"/>
      <c r="BA1081" s="224"/>
      <c r="BB1081" s="230"/>
      <c r="BC1081" s="230"/>
      <c r="BD1081" s="224"/>
      <c r="BE1081" s="224"/>
      <c r="BF1081" s="227"/>
      <c r="BG1081" s="224"/>
      <c r="BH1081" s="224"/>
      <c r="BI1081" s="224"/>
      <c r="BJ1081" s="224"/>
      <c r="BK1081" s="224"/>
      <c r="BL1081" s="224"/>
      <c r="BM1081" s="224"/>
      <c r="BN1081" s="224"/>
      <c r="BO1081" s="224"/>
      <c r="BP1081" s="224"/>
      <c r="BQ1081" s="224"/>
      <c r="BR1081" s="224"/>
      <c r="BS1081" s="228"/>
      <c r="BT1081" s="230"/>
      <c r="BU1081" s="224"/>
      <c r="BV1081" s="226"/>
      <c r="BW1081" s="230"/>
      <c r="BX1081" s="224"/>
      <c r="BY1081" s="224"/>
      <c r="BZ1081" s="219"/>
      <c r="CA1081" s="224"/>
      <c r="CB1081" s="219"/>
      <c r="CC1081" s="219"/>
      <c r="CD1081" s="219"/>
    </row>
    <row r="1082" spans="1:82" ht="30" x14ac:dyDescent="0.25">
      <c r="A1082" s="279">
        <v>707427</v>
      </c>
      <c r="B1082" s="280" t="s">
        <v>4719</v>
      </c>
      <c r="C1082" s="280" t="s">
        <v>87</v>
      </c>
      <c r="D1082" s="280" t="s">
        <v>1870</v>
      </c>
      <c r="E1082" s="280" t="s">
        <v>184</v>
      </c>
      <c r="F1082" s="281">
        <v>31798</v>
      </c>
      <c r="G1082" s="280" t="s">
        <v>213</v>
      </c>
      <c r="H1082" s="280" t="s">
        <v>1290</v>
      </c>
      <c r="I1082" s="280" t="s">
        <v>261</v>
      </c>
      <c r="J1082" s="280" t="s">
        <v>214</v>
      </c>
      <c r="K1082" s="279">
        <v>2005</v>
      </c>
      <c r="L1082" s="280" t="s">
        <v>213</v>
      </c>
      <c r="M1082" s="280" t="s">
        <v>240</v>
      </c>
      <c r="N1082" s="280" t="s">
        <v>240</v>
      </c>
      <c r="O1082" s="280" t="str">
        <f>IFERROR(VLOOKUP(A1082,'[1]معالجة التسجيل'!A$2:CW$514,101,0),"")</f>
        <v/>
      </c>
      <c r="P1082" s="280"/>
      <c r="Q1082" s="282">
        <v>0</v>
      </c>
      <c r="R1082" s="290">
        <v>0</v>
      </c>
      <c r="S1082" s="280" t="s">
        <v>4720</v>
      </c>
      <c r="T1082" s="280" t="s">
        <v>3000</v>
      </c>
      <c r="U1082" s="280" t="s">
        <v>4721</v>
      </c>
      <c r="V1082" s="280" t="s">
        <v>2540</v>
      </c>
      <c r="W1082" s="280" t="s">
        <v>240</v>
      </c>
      <c r="X1082" s="280" t="s">
        <v>240</v>
      </c>
      <c r="Y1082" s="280" t="s">
        <v>240</v>
      </c>
      <c r="Z1082" s="280" t="s">
        <v>240</v>
      </c>
      <c r="AA1082" s="280" t="s">
        <v>240</v>
      </c>
      <c r="AB1082" s="280" t="s">
        <v>240</v>
      </c>
      <c r="AC1082" s="280" t="s">
        <v>240</v>
      </c>
      <c r="AD1082" s="280" t="s">
        <v>240</v>
      </c>
      <c r="AE1082" s="280" t="str">
        <f>IFERROR(VLOOKUP(A1082,ورقة4!A$1:AZ$2000,51,0),"")</f>
        <v>م</v>
      </c>
      <c r="AF1082" s="280" t="s">
        <v>240</v>
      </c>
      <c r="AG1082" s="280" t="s">
        <v>261</v>
      </c>
      <c r="AH1082" s="280" t="s">
        <v>240</v>
      </c>
      <c r="AI1082" s="280" t="s">
        <v>240</v>
      </c>
      <c r="AJ1082" s="279">
        <v>707427</v>
      </c>
      <c r="AP1082" s="223"/>
      <c r="AQ1082" s="224"/>
      <c r="AR1082" s="224"/>
      <c r="AS1082" s="224"/>
      <c r="AT1082" s="224"/>
      <c r="AU1082" s="232"/>
      <c r="AV1082" s="224"/>
      <c r="AW1082" s="224"/>
      <c r="AX1082" s="224"/>
      <c r="AY1082" s="224"/>
      <c r="AZ1082" s="232"/>
      <c r="BA1082" s="224"/>
      <c r="BB1082" s="230"/>
      <c r="BC1082" s="230"/>
      <c r="BD1082" s="224"/>
      <c r="BE1082" s="224"/>
      <c r="BF1082" s="227"/>
      <c r="BG1082" s="224"/>
      <c r="BH1082" s="224"/>
      <c r="BI1082" s="224"/>
      <c r="BJ1082" s="224"/>
      <c r="BK1082" s="224"/>
      <c r="BL1082" s="224"/>
      <c r="BM1082" s="224"/>
      <c r="BN1082" s="224"/>
      <c r="BO1082" s="224"/>
      <c r="BP1082" s="224"/>
      <c r="BQ1082" s="224"/>
      <c r="BR1082" s="224"/>
      <c r="BS1082" s="228"/>
      <c r="BT1082" s="230"/>
      <c r="BU1082" s="224"/>
      <c r="BV1082" s="226"/>
      <c r="BW1082" s="230"/>
      <c r="BX1082" s="224"/>
      <c r="BY1082" s="224"/>
      <c r="BZ1082" s="219"/>
      <c r="CA1082" s="224"/>
      <c r="CB1082" s="219"/>
      <c r="CC1082" s="219"/>
      <c r="CD1082" s="219"/>
    </row>
    <row r="1083" spans="1:82" ht="45" x14ac:dyDescent="0.25">
      <c r="A1083" s="279">
        <v>707428</v>
      </c>
      <c r="B1083" s="280" t="s">
        <v>4722</v>
      </c>
      <c r="C1083" s="280" t="s">
        <v>4723</v>
      </c>
      <c r="D1083" s="280" t="s">
        <v>1602</v>
      </c>
      <c r="E1083" s="280" t="s">
        <v>183</v>
      </c>
      <c r="F1083" s="281">
        <v>37261</v>
      </c>
      <c r="G1083" s="280" t="s">
        <v>213</v>
      </c>
      <c r="H1083" s="280" t="s">
        <v>4537</v>
      </c>
      <c r="I1083" s="280" t="s">
        <v>261</v>
      </c>
      <c r="J1083" s="280" t="s">
        <v>4724</v>
      </c>
      <c r="K1083" s="282"/>
      <c r="L1083" s="280" t="s">
        <v>213</v>
      </c>
      <c r="M1083" s="280" t="s">
        <v>240</v>
      </c>
      <c r="N1083" s="280" t="s">
        <v>240</v>
      </c>
      <c r="O1083" s="280" t="str">
        <f>IFERROR(VLOOKUP(A1083,'[1]معالجة التسجيل'!A$2:CW$514,101,0),"")</f>
        <v/>
      </c>
      <c r="P1083" s="280"/>
      <c r="Q1083" s="282">
        <v>0</v>
      </c>
      <c r="R1083" s="279">
        <v>0</v>
      </c>
      <c r="S1083" s="280" t="s">
        <v>4725</v>
      </c>
      <c r="T1083" s="280" t="s">
        <v>4726</v>
      </c>
      <c r="U1083" s="280" t="s">
        <v>3266</v>
      </c>
      <c r="V1083" s="280" t="s">
        <v>2413</v>
      </c>
      <c r="W1083" s="280" t="s">
        <v>240</v>
      </c>
      <c r="X1083" s="280" t="s">
        <v>240</v>
      </c>
      <c r="Y1083" s="280" t="s">
        <v>240</v>
      </c>
      <c r="Z1083" s="280" t="s">
        <v>240</v>
      </c>
      <c r="AA1083" s="280" t="s">
        <v>240</v>
      </c>
      <c r="AB1083" s="280" t="s">
        <v>240</v>
      </c>
      <c r="AC1083" s="280" t="s">
        <v>240</v>
      </c>
      <c r="AD1083" s="280" t="s">
        <v>240</v>
      </c>
      <c r="AE1083" s="280" t="str">
        <f>IFERROR(VLOOKUP(A1083,ورقة4!A$1:AZ$2000,51,0),"")</f>
        <v>م</v>
      </c>
      <c r="AF1083" s="280" t="s">
        <v>240</v>
      </c>
      <c r="AG1083" s="280" t="s">
        <v>261</v>
      </c>
      <c r="AH1083" s="280" t="s">
        <v>240</v>
      </c>
      <c r="AI1083" s="280" t="s">
        <v>240</v>
      </c>
      <c r="AJ1083" s="279">
        <v>707428</v>
      </c>
      <c r="AP1083" s="223"/>
      <c r="AQ1083" s="224"/>
      <c r="AR1083" s="224"/>
      <c r="AS1083" s="224"/>
      <c r="AT1083" s="224"/>
      <c r="AU1083" s="231"/>
      <c r="AV1083" s="224"/>
      <c r="AW1083" s="224"/>
      <c r="AX1083" s="224"/>
      <c r="AY1083" s="224"/>
      <c r="AZ1083" s="223"/>
      <c r="BA1083" s="224"/>
      <c r="BB1083" s="230"/>
      <c r="BC1083" s="230"/>
      <c r="BD1083" s="224"/>
      <c r="BE1083" s="224"/>
      <c r="BF1083" s="227"/>
      <c r="BG1083" s="224"/>
      <c r="BH1083" s="224"/>
      <c r="BI1083" s="224"/>
      <c r="BJ1083" s="224"/>
      <c r="BK1083" s="224"/>
      <c r="BL1083" s="224"/>
      <c r="BM1083" s="224"/>
      <c r="BN1083" s="224"/>
      <c r="BO1083" s="224"/>
      <c r="BP1083" s="224"/>
      <c r="BQ1083" s="224"/>
      <c r="BR1083" s="224"/>
      <c r="BS1083" s="228"/>
      <c r="BT1083" s="230"/>
      <c r="BU1083" s="224"/>
      <c r="BV1083" s="226"/>
      <c r="BW1083" s="230"/>
      <c r="BX1083" s="224"/>
      <c r="BY1083" s="224"/>
      <c r="BZ1083" s="219"/>
      <c r="CA1083" s="224"/>
      <c r="CB1083" s="219"/>
      <c r="CC1083" s="219"/>
      <c r="CD1083" s="219"/>
    </row>
    <row r="1084" spans="1:82" ht="30" x14ac:dyDescent="0.25">
      <c r="A1084" s="279">
        <v>707429</v>
      </c>
      <c r="B1084" s="280" t="s">
        <v>4727</v>
      </c>
      <c r="C1084" s="280" t="s">
        <v>65</v>
      </c>
      <c r="D1084" s="280" t="s">
        <v>1314</v>
      </c>
      <c r="E1084" s="280" t="s">
        <v>184</v>
      </c>
      <c r="F1084" s="281">
        <v>33203</v>
      </c>
      <c r="G1084" s="280" t="s">
        <v>213</v>
      </c>
      <c r="H1084" s="280" t="s">
        <v>4728</v>
      </c>
      <c r="I1084" s="280" t="s">
        <v>261</v>
      </c>
      <c r="J1084" s="280" t="s">
        <v>216</v>
      </c>
      <c r="K1084" s="279">
        <v>2008</v>
      </c>
      <c r="L1084" s="280" t="s">
        <v>213</v>
      </c>
      <c r="M1084" s="280" t="s">
        <v>240</v>
      </c>
      <c r="N1084" s="280" t="s">
        <v>240</v>
      </c>
      <c r="O1084" s="280" t="str">
        <f>IFERROR(VLOOKUP(A1084,'[1]معالجة التسجيل'!A$2:CW$514,101,0),"")</f>
        <v>إيقاف</v>
      </c>
      <c r="P1084" s="280"/>
      <c r="Q1084" s="282">
        <f>IFERROR(VLOOKUP(A1084,'[1]معالجة التسجيل'!A$2:EW$514,150,0),"")</f>
        <v>20000</v>
      </c>
      <c r="R1084" s="279">
        <v>0</v>
      </c>
      <c r="S1084" s="280" t="s">
        <v>4729</v>
      </c>
      <c r="T1084" s="280" t="s">
        <v>2569</v>
      </c>
      <c r="U1084" s="280" t="s">
        <v>2928</v>
      </c>
      <c r="V1084" s="280" t="s">
        <v>2570</v>
      </c>
      <c r="W1084" s="280" t="s">
        <v>240</v>
      </c>
      <c r="X1084" s="280" t="s">
        <v>240</v>
      </c>
      <c r="Y1084" s="280" t="s">
        <v>240</v>
      </c>
      <c r="Z1084" s="280" t="s">
        <v>240</v>
      </c>
      <c r="AA1084" s="280" t="s">
        <v>240</v>
      </c>
      <c r="AB1084" s="280" t="s">
        <v>240</v>
      </c>
      <c r="AC1084" s="280" t="s">
        <v>240</v>
      </c>
      <c r="AD1084" s="280" t="s">
        <v>240</v>
      </c>
      <c r="AE1084" s="280"/>
      <c r="AF1084" s="280" t="s">
        <v>240</v>
      </c>
      <c r="AG1084" s="280" t="s">
        <v>261</v>
      </c>
      <c r="AH1084" s="280" t="s">
        <v>240</v>
      </c>
      <c r="AI1084" s="280" t="s">
        <v>5191</v>
      </c>
      <c r="AJ1084" s="279">
        <v>707429</v>
      </c>
      <c r="AP1084" s="223"/>
      <c r="AQ1084" s="224"/>
      <c r="AR1084" s="224"/>
      <c r="AS1084" s="224"/>
      <c r="AT1084" s="224"/>
      <c r="AU1084" s="232"/>
      <c r="AV1084" s="224"/>
      <c r="AW1084" s="224"/>
      <c r="AX1084" s="224"/>
      <c r="AY1084" s="224"/>
      <c r="AZ1084" s="232"/>
      <c r="BA1084" s="224"/>
      <c r="BB1084" s="230"/>
      <c r="BC1084" s="230"/>
      <c r="BD1084" s="224"/>
      <c r="BE1084" s="224"/>
      <c r="BF1084" s="227"/>
      <c r="BG1084" s="224"/>
      <c r="BH1084" s="224"/>
      <c r="BI1084" s="224"/>
      <c r="BJ1084" s="224"/>
      <c r="BK1084" s="224"/>
      <c r="BL1084" s="224"/>
      <c r="BM1084" s="224"/>
      <c r="BN1084" s="224"/>
      <c r="BO1084" s="224"/>
      <c r="BP1084" s="224"/>
      <c r="BQ1084" s="224"/>
      <c r="BR1084" s="224"/>
      <c r="BS1084" s="228"/>
      <c r="BT1084" s="230"/>
      <c r="BU1084" s="224"/>
      <c r="BV1084" s="226"/>
      <c r="BW1084" s="230"/>
      <c r="BX1084" s="224"/>
      <c r="BY1084" s="224"/>
      <c r="BZ1084" s="219"/>
      <c r="CA1084" s="224"/>
      <c r="CB1084" s="219"/>
      <c r="CC1084" s="219"/>
      <c r="CD1084" s="219"/>
    </row>
    <row r="1085" spans="1:82" ht="30" x14ac:dyDescent="0.25">
      <c r="A1085" s="279">
        <v>707430</v>
      </c>
      <c r="B1085" s="280" t="s">
        <v>4730</v>
      </c>
      <c r="C1085" s="280" t="s">
        <v>4731</v>
      </c>
      <c r="D1085" s="280" t="s">
        <v>4732</v>
      </c>
      <c r="E1085" s="280" t="s">
        <v>184</v>
      </c>
      <c r="F1085" s="281">
        <v>36006</v>
      </c>
      <c r="G1085" s="280" t="s">
        <v>1350</v>
      </c>
      <c r="H1085" s="280" t="s">
        <v>4537</v>
      </c>
      <c r="I1085" s="280" t="s">
        <v>261</v>
      </c>
      <c r="J1085" s="280" t="s">
        <v>3383</v>
      </c>
      <c r="K1085" s="288"/>
      <c r="L1085" s="280" t="s">
        <v>3383</v>
      </c>
      <c r="M1085" s="280" t="s">
        <v>240</v>
      </c>
      <c r="N1085" s="280" t="s">
        <v>240</v>
      </c>
      <c r="O1085" s="280" t="str">
        <f>IFERROR(VLOOKUP(A1085,'[1]معالجة التسجيل'!A$2:CW$514,101,0),"")</f>
        <v>إيقاف</v>
      </c>
      <c r="P1085" s="280"/>
      <c r="Q1085" s="282">
        <f>IFERROR(VLOOKUP(A1085,'[1]معالجة التسجيل'!A$2:EW$514,150,0),"")</f>
        <v>4000</v>
      </c>
      <c r="R1085" s="282"/>
      <c r="S1085" s="280" t="s">
        <v>4733</v>
      </c>
      <c r="T1085" s="280" t="s">
        <v>4734</v>
      </c>
      <c r="U1085" s="280" t="s">
        <v>4735</v>
      </c>
      <c r="V1085" s="280" t="s">
        <v>2413</v>
      </c>
      <c r="W1085" s="280" t="s">
        <v>240</v>
      </c>
      <c r="X1085" s="280" t="s">
        <v>240</v>
      </c>
      <c r="Y1085" s="280" t="s">
        <v>240</v>
      </c>
      <c r="Z1085" s="280" t="s">
        <v>240</v>
      </c>
      <c r="AA1085" s="280" t="s">
        <v>240</v>
      </c>
      <c r="AB1085" s="280" t="s">
        <v>240</v>
      </c>
      <c r="AC1085" s="280" t="s">
        <v>240</v>
      </c>
      <c r="AD1085" s="280" t="s">
        <v>240</v>
      </c>
      <c r="AE1085" s="280"/>
      <c r="AF1085" s="280" t="s">
        <v>240</v>
      </c>
      <c r="AG1085" s="280" t="s">
        <v>261</v>
      </c>
      <c r="AH1085" s="280" t="s">
        <v>240</v>
      </c>
      <c r="AI1085" s="280" t="s">
        <v>5191</v>
      </c>
      <c r="AJ1085" s="279">
        <v>707430</v>
      </c>
      <c r="AP1085" s="223"/>
      <c r="AQ1085" s="224"/>
      <c r="AR1085" s="224"/>
      <c r="AS1085" s="224"/>
      <c r="AT1085" s="224"/>
      <c r="AU1085" s="232"/>
      <c r="AV1085" s="224"/>
      <c r="AW1085" s="224"/>
      <c r="AX1085" s="224"/>
      <c r="AY1085" s="224"/>
      <c r="AZ1085" s="232"/>
      <c r="BA1085" s="224"/>
      <c r="BB1085" s="230"/>
      <c r="BC1085" s="230"/>
      <c r="BD1085" s="224"/>
      <c r="BE1085" s="224"/>
      <c r="BF1085" s="227"/>
      <c r="BG1085" s="224"/>
      <c r="BH1085" s="224"/>
      <c r="BI1085" s="224"/>
      <c r="BJ1085" s="224"/>
      <c r="BK1085" s="224"/>
      <c r="BL1085" s="224"/>
      <c r="BM1085" s="224"/>
      <c r="BN1085" s="224"/>
      <c r="BO1085" s="224"/>
      <c r="BP1085" s="224"/>
      <c r="BQ1085" s="224"/>
      <c r="BR1085" s="224"/>
      <c r="BS1085" s="228"/>
      <c r="BT1085" s="230"/>
      <c r="BU1085" s="224"/>
      <c r="BV1085" s="226"/>
      <c r="BW1085" s="230"/>
      <c r="BX1085" s="224"/>
      <c r="BY1085" s="224"/>
      <c r="BZ1085" s="219"/>
      <c r="CA1085" s="224"/>
      <c r="CB1085" s="219"/>
      <c r="CC1085" s="219"/>
      <c r="CD1085" s="219"/>
    </row>
    <row r="1086" spans="1:82" ht="30" x14ac:dyDescent="0.25">
      <c r="A1086" s="279">
        <v>707431</v>
      </c>
      <c r="B1086" s="280" t="s">
        <v>4736</v>
      </c>
      <c r="C1086" s="280" t="s">
        <v>4737</v>
      </c>
      <c r="D1086" s="280" t="s">
        <v>1818</v>
      </c>
      <c r="E1086" s="280" t="s">
        <v>184</v>
      </c>
      <c r="F1086" s="281">
        <v>0</v>
      </c>
      <c r="G1086" s="280" t="s">
        <v>213</v>
      </c>
      <c r="H1086" s="280" t="s">
        <v>4537</v>
      </c>
      <c r="I1086" s="280" t="s">
        <v>261</v>
      </c>
      <c r="J1086" s="280" t="s">
        <v>214</v>
      </c>
      <c r="K1086" s="279">
        <v>2022</v>
      </c>
      <c r="L1086" s="280" t="s">
        <v>215</v>
      </c>
      <c r="M1086" s="280" t="s">
        <v>240</v>
      </c>
      <c r="N1086" s="280" t="s">
        <v>240</v>
      </c>
      <c r="O1086" s="280" t="str">
        <f>IFERROR(VLOOKUP(A1086,'[1]معالجة التسجيل'!A$2:CW$514,101,0),"")</f>
        <v/>
      </c>
      <c r="P1086" s="280"/>
      <c r="Q1086" s="282">
        <v>0</v>
      </c>
      <c r="R1086" s="279">
        <v>0</v>
      </c>
      <c r="S1086" s="280" t="s">
        <v>4738</v>
      </c>
      <c r="T1086" s="280" t="s">
        <v>4739</v>
      </c>
      <c r="U1086" s="280" t="s">
        <v>4740</v>
      </c>
      <c r="V1086" s="280" t="s">
        <v>2413</v>
      </c>
      <c r="W1086" s="280" t="s">
        <v>240</v>
      </c>
      <c r="X1086" s="280" t="s">
        <v>240</v>
      </c>
      <c r="Y1086" s="280" t="s">
        <v>240</v>
      </c>
      <c r="Z1086" s="280" t="s">
        <v>240</v>
      </c>
      <c r="AA1086" s="280" t="s">
        <v>240</v>
      </c>
      <c r="AB1086" s="280" t="s">
        <v>240</v>
      </c>
      <c r="AC1086" s="280" t="s">
        <v>240</v>
      </c>
      <c r="AD1086" s="280" t="s">
        <v>240</v>
      </c>
      <c r="AE1086" s="280" t="str">
        <f>IFERROR(VLOOKUP(A1086,ورقة4!A$1:AZ$2000,51,0),"")</f>
        <v>م</v>
      </c>
      <c r="AF1086" s="280" t="s">
        <v>240</v>
      </c>
      <c r="AG1086" s="280" t="s">
        <v>261</v>
      </c>
      <c r="AH1086" s="280" t="s">
        <v>240</v>
      </c>
      <c r="AI1086" s="280" t="s">
        <v>240</v>
      </c>
      <c r="AJ1086" s="279">
        <v>707431</v>
      </c>
      <c r="AP1086" s="223"/>
      <c r="AQ1086" s="224"/>
      <c r="AR1086" s="224"/>
      <c r="AS1086" s="224"/>
      <c r="AT1086" s="224"/>
      <c r="AU1086" s="231"/>
      <c r="AV1086" s="224"/>
      <c r="AW1086" s="224"/>
      <c r="AX1086" s="224"/>
      <c r="AY1086" s="224"/>
      <c r="AZ1086" s="223"/>
      <c r="BA1086" s="224"/>
      <c r="BB1086" s="230"/>
      <c r="BC1086" s="230"/>
      <c r="BD1086" s="224"/>
      <c r="BE1086" s="224"/>
      <c r="BF1086" s="227"/>
      <c r="BG1086" s="224"/>
      <c r="BH1086" s="224"/>
      <c r="BI1086" s="224"/>
      <c r="BJ1086" s="224"/>
      <c r="BK1086" s="224"/>
      <c r="BL1086" s="224"/>
      <c r="BM1086" s="224"/>
      <c r="BN1086" s="224"/>
      <c r="BO1086" s="224"/>
      <c r="BP1086" s="224"/>
      <c r="BQ1086" s="224"/>
      <c r="BR1086" s="224"/>
      <c r="BS1086" s="228"/>
      <c r="BT1086" s="230"/>
      <c r="BU1086" s="224"/>
      <c r="BV1086" s="226"/>
      <c r="BW1086" s="230"/>
      <c r="BX1086" s="224"/>
      <c r="BY1086" s="224"/>
      <c r="BZ1086" s="219"/>
      <c r="CA1086" s="224"/>
      <c r="CB1086" s="219"/>
      <c r="CC1086" s="219"/>
      <c r="CD1086" s="219"/>
    </row>
    <row r="1087" spans="1:82" ht="45" x14ac:dyDescent="0.25">
      <c r="A1087" s="279">
        <v>707432</v>
      </c>
      <c r="B1087" s="280" t="s">
        <v>4741</v>
      </c>
      <c r="C1087" s="280" t="s">
        <v>162</v>
      </c>
      <c r="D1087" s="280" t="s">
        <v>4742</v>
      </c>
      <c r="E1087" s="280" t="s">
        <v>184</v>
      </c>
      <c r="F1087" s="281">
        <v>32794</v>
      </c>
      <c r="G1087" s="280" t="s">
        <v>1328</v>
      </c>
      <c r="H1087" s="280" t="s">
        <v>1290</v>
      </c>
      <c r="I1087" s="280" t="s">
        <v>261</v>
      </c>
      <c r="J1087" s="280" t="s">
        <v>214</v>
      </c>
      <c r="K1087" s="279">
        <v>2008</v>
      </c>
      <c r="L1087" s="280" t="s">
        <v>215</v>
      </c>
      <c r="M1087" s="280" t="s">
        <v>240</v>
      </c>
      <c r="N1087" s="280" t="s">
        <v>240</v>
      </c>
      <c r="O1087" s="280" t="str">
        <f>IFERROR(VLOOKUP(A1087,'[1]معالجة التسجيل'!A$2:CW$514,101,0),"")</f>
        <v/>
      </c>
      <c r="P1087" s="280"/>
      <c r="Q1087" s="282">
        <v>0</v>
      </c>
      <c r="R1087" s="279">
        <v>0</v>
      </c>
      <c r="S1087" s="280" t="s">
        <v>4743</v>
      </c>
      <c r="T1087" s="280" t="s">
        <v>2762</v>
      </c>
      <c r="U1087" s="280" t="s">
        <v>4744</v>
      </c>
      <c r="V1087" s="280" t="s">
        <v>4745</v>
      </c>
      <c r="W1087" s="280" t="s">
        <v>240</v>
      </c>
      <c r="X1087" s="280" t="s">
        <v>240</v>
      </c>
      <c r="Y1087" s="280" t="s">
        <v>240</v>
      </c>
      <c r="Z1087" s="280" t="s">
        <v>240</v>
      </c>
      <c r="AA1087" s="280" t="s">
        <v>240</v>
      </c>
      <c r="AB1087" s="280" t="s">
        <v>240</v>
      </c>
      <c r="AC1087" s="280" t="s">
        <v>240</v>
      </c>
      <c r="AD1087" s="280" t="s">
        <v>240</v>
      </c>
      <c r="AE1087" s="280" t="str">
        <f>IFERROR(VLOOKUP(A1087,ورقة4!A$1:AZ$2000,51,0),"")</f>
        <v>م</v>
      </c>
      <c r="AF1087" s="280" t="s">
        <v>240</v>
      </c>
      <c r="AG1087" s="280" t="s">
        <v>261</v>
      </c>
      <c r="AH1087" s="280" t="s">
        <v>240</v>
      </c>
      <c r="AI1087" s="280" t="s">
        <v>240</v>
      </c>
      <c r="AJ1087" s="279">
        <v>707432</v>
      </c>
      <c r="AP1087" s="223"/>
      <c r="AQ1087" s="224"/>
      <c r="AR1087" s="224"/>
      <c r="AS1087" s="224"/>
      <c r="AT1087" s="224"/>
      <c r="AU1087" s="232"/>
      <c r="AV1087" s="224"/>
      <c r="AW1087" s="224"/>
      <c r="AX1087" s="224"/>
      <c r="AY1087" s="224"/>
      <c r="AZ1087" s="232"/>
      <c r="BA1087" s="224"/>
      <c r="BB1087" s="230"/>
      <c r="BC1087" s="230"/>
      <c r="BD1087" s="224"/>
      <c r="BE1087" s="224"/>
      <c r="BF1087" s="227"/>
      <c r="BG1087" s="224"/>
      <c r="BH1087" s="224"/>
      <c r="BI1087" s="224"/>
      <c r="BJ1087" s="224"/>
      <c r="BK1087" s="224"/>
      <c r="BL1087" s="224"/>
      <c r="BM1087" s="224"/>
      <c r="BN1087" s="224"/>
      <c r="BO1087" s="224"/>
      <c r="BP1087" s="224"/>
      <c r="BQ1087" s="224"/>
      <c r="BR1087" s="224"/>
      <c r="BS1087" s="228"/>
      <c r="BT1087" s="230"/>
      <c r="BU1087" s="224"/>
      <c r="BV1087" s="226"/>
      <c r="BW1087" s="230"/>
      <c r="BX1087" s="224"/>
      <c r="BY1087" s="224"/>
      <c r="BZ1087" s="219"/>
      <c r="CA1087" s="224"/>
      <c r="CB1087" s="219"/>
      <c r="CC1087" s="219"/>
      <c r="CD1087" s="219"/>
    </row>
    <row r="1088" spans="1:82" ht="30" x14ac:dyDescent="0.25">
      <c r="A1088" s="279">
        <v>707433</v>
      </c>
      <c r="B1088" s="280" t="s">
        <v>4746</v>
      </c>
      <c r="C1088" s="280" t="s">
        <v>64</v>
      </c>
      <c r="D1088" s="280" t="s">
        <v>1432</v>
      </c>
      <c r="E1088" s="280" t="s">
        <v>184</v>
      </c>
      <c r="F1088" s="281">
        <v>37466</v>
      </c>
      <c r="G1088" s="280" t="s">
        <v>1480</v>
      </c>
      <c r="H1088" s="280" t="s">
        <v>4537</v>
      </c>
      <c r="I1088" s="280" t="s">
        <v>261</v>
      </c>
      <c r="J1088" s="280" t="s">
        <v>4747</v>
      </c>
      <c r="K1088" s="288"/>
      <c r="L1088" s="280" t="s">
        <v>213</v>
      </c>
      <c r="M1088" s="280" t="s">
        <v>240</v>
      </c>
      <c r="N1088" s="280" t="s">
        <v>240</v>
      </c>
      <c r="O1088" s="280" t="str">
        <f>IFERROR(VLOOKUP(A1088,'[1]معالجة التسجيل'!A$2:CW$514,101,0),"")</f>
        <v>إيقاف</v>
      </c>
      <c r="P1088" s="280"/>
      <c r="Q1088" s="282">
        <f>IFERROR(VLOOKUP(A1088,'[1]معالجة التسجيل'!A$2:EW$514,150,0),"")</f>
        <v>20000</v>
      </c>
      <c r="R1088" s="290">
        <v>0</v>
      </c>
      <c r="S1088" s="280" t="s">
        <v>4748</v>
      </c>
      <c r="T1088" s="280" t="s">
        <v>4749</v>
      </c>
      <c r="U1088" s="280" t="s">
        <v>3159</v>
      </c>
      <c r="V1088" s="280" t="s">
        <v>2931</v>
      </c>
      <c r="W1088" s="280" t="s">
        <v>240</v>
      </c>
      <c r="X1088" s="280" t="s">
        <v>240</v>
      </c>
      <c r="Y1088" s="280" t="s">
        <v>240</v>
      </c>
      <c r="Z1088" s="280" t="s">
        <v>240</v>
      </c>
      <c r="AA1088" s="280" t="s">
        <v>240</v>
      </c>
      <c r="AB1088" s="280" t="s">
        <v>240</v>
      </c>
      <c r="AC1088" s="280" t="s">
        <v>240</v>
      </c>
      <c r="AD1088" s="280" t="s">
        <v>240</v>
      </c>
      <c r="AE1088" s="280"/>
      <c r="AF1088" s="280" t="s">
        <v>240</v>
      </c>
      <c r="AG1088" s="280" t="s">
        <v>261</v>
      </c>
      <c r="AH1088" s="280" t="s">
        <v>240</v>
      </c>
      <c r="AI1088" s="280" t="s">
        <v>5191</v>
      </c>
      <c r="AJ1088" s="279">
        <v>707433</v>
      </c>
      <c r="AP1088" s="223"/>
      <c r="AQ1088" s="224"/>
      <c r="AR1088" s="224"/>
      <c r="AS1088" s="224"/>
      <c r="AT1088" s="224"/>
      <c r="AU1088" s="225"/>
      <c r="AV1088" s="224"/>
      <c r="AW1088" s="224"/>
      <c r="AX1088" s="224"/>
      <c r="AY1088" s="224"/>
      <c r="AZ1088" s="226"/>
      <c r="BA1088" s="224"/>
      <c r="BB1088" s="230"/>
      <c r="BC1088" s="230"/>
      <c r="BD1088" s="224"/>
      <c r="BE1088" s="224"/>
      <c r="BF1088" s="227"/>
      <c r="BG1088" s="230"/>
      <c r="BH1088" s="224"/>
      <c r="BI1088" s="224"/>
      <c r="BJ1088" s="224"/>
      <c r="BK1088" s="224"/>
      <c r="BL1088" s="230"/>
      <c r="BM1088" s="224"/>
      <c r="BN1088" s="230"/>
      <c r="BO1088" s="230"/>
      <c r="BP1088" s="230"/>
      <c r="BQ1088" s="230"/>
      <c r="BR1088" s="230"/>
      <c r="BS1088" s="228"/>
      <c r="BT1088" s="230"/>
      <c r="BU1088" s="224"/>
      <c r="BV1088" s="226"/>
      <c r="BW1088" s="230"/>
      <c r="BX1088" s="224"/>
      <c r="BY1088" s="224"/>
      <c r="BZ1088" s="219"/>
      <c r="CA1088" s="224"/>
      <c r="CB1088" s="219"/>
      <c r="CC1088" s="219"/>
      <c r="CD1088" s="219"/>
    </row>
    <row r="1089" spans="1:82" ht="45" x14ac:dyDescent="0.25">
      <c r="A1089" s="279">
        <v>707434</v>
      </c>
      <c r="B1089" s="280" t="s">
        <v>4750</v>
      </c>
      <c r="C1089" s="280" t="s">
        <v>299</v>
      </c>
      <c r="D1089" s="280" t="s">
        <v>1358</v>
      </c>
      <c r="E1089" s="280" t="s">
        <v>184</v>
      </c>
      <c r="F1089" s="281">
        <v>37788</v>
      </c>
      <c r="G1089" s="280" t="s">
        <v>213</v>
      </c>
      <c r="H1089" s="280" t="s">
        <v>1290</v>
      </c>
      <c r="I1089" s="280" t="s">
        <v>261</v>
      </c>
      <c r="J1089" s="280" t="s">
        <v>214</v>
      </c>
      <c r="K1089" s="279">
        <v>2021</v>
      </c>
      <c r="L1089" s="280" t="s">
        <v>213</v>
      </c>
      <c r="M1089" s="280" t="s">
        <v>240</v>
      </c>
      <c r="N1089" s="280" t="s">
        <v>240</v>
      </c>
      <c r="O1089" s="280"/>
      <c r="P1089" s="280"/>
      <c r="Q1089" s="282">
        <v>0</v>
      </c>
      <c r="R1089" s="279">
        <v>0</v>
      </c>
      <c r="S1089" s="280" t="s">
        <v>4751</v>
      </c>
      <c r="T1089" s="280" t="s">
        <v>3144</v>
      </c>
      <c r="U1089" s="280" t="s">
        <v>3375</v>
      </c>
      <c r="V1089" s="280" t="s">
        <v>2570</v>
      </c>
      <c r="W1089" s="280" t="s">
        <v>240</v>
      </c>
      <c r="X1089" s="280" t="s">
        <v>240</v>
      </c>
      <c r="Y1089" s="280" t="s">
        <v>240</v>
      </c>
      <c r="Z1089" s="280" t="s">
        <v>240</v>
      </c>
      <c r="AA1089" s="280" t="s">
        <v>240</v>
      </c>
      <c r="AB1089" s="280" t="s">
        <v>240</v>
      </c>
      <c r="AC1089" s="280" t="s">
        <v>240</v>
      </c>
      <c r="AD1089" s="280" t="s">
        <v>240</v>
      </c>
      <c r="AE1089" s="280"/>
      <c r="AF1089" s="280" t="s">
        <v>240</v>
      </c>
      <c r="AG1089" s="280" t="s">
        <v>467</v>
      </c>
      <c r="AH1089" s="280" t="s">
        <v>240</v>
      </c>
      <c r="AI1089" s="280" t="s">
        <v>5197</v>
      </c>
      <c r="AJ1089" s="279">
        <v>707434</v>
      </c>
      <c r="AP1089" s="223"/>
      <c r="AQ1089" s="224"/>
      <c r="AR1089" s="224"/>
      <c r="AS1089" s="224"/>
      <c r="AT1089" s="224"/>
      <c r="AU1089" s="232"/>
      <c r="AV1089" s="224"/>
      <c r="AW1089" s="224"/>
      <c r="AX1089" s="224"/>
      <c r="AY1089" s="224"/>
      <c r="AZ1089" s="232"/>
      <c r="BA1089" s="224"/>
      <c r="BB1089" s="230"/>
      <c r="BC1089" s="230"/>
      <c r="BD1089" s="224"/>
      <c r="BE1089" s="224"/>
      <c r="BF1089" s="227"/>
      <c r="BG1089" s="224"/>
      <c r="BH1089" s="224"/>
      <c r="BI1089" s="224"/>
      <c r="BJ1089" s="224"/>
      <c r="BK1089" s="224"/>
      <c r="BL1089" s="224"/>
      <c r="BM1089" s="224"/>
      <c r="BN1089" s="224"/>
      <c r="BO1089" s="224"/>
      <c r="BP1089" s="224"/>
      <c r="BQ1089" s="224"/>
      <c r="BR1089" s="224"/>
      <c r="BS1089" s="228"/>
      <c r="BT1089" s="230"/>
      <c r="BU1089" s="224"/>
      <c r="BV1089" s="226"/>
      <c r="BW1089" s="230"/>
      <c r="BX1089" s="224"/>
      <c r="BY1089" s="224"/>
      <c r="BZ1089" s="219"/>
      <c r="CA1089" s="224"/>
      <c r="CB1089" s="219"/>
      <c r="CC1089" s="219"/>
      <c r="CD1089" s="219"/>
    </row>
    <row r="1090" spans="1:82" ht="30" x14ac:dyDescent="0.25">
      <c r="A1090" s="279">
        <v>707435</v>
      </c>
      <c r="B1090" s="280" t="s">
        <v>4752</v>
      </c>
      <c r="C1090" s="280" t="s">
        <v>4753</v>
      </c>
      <c r="D1090" s="280" t="s">
        <v>4754</v>
      </c>
      <c r="E1090" s="280" t="s">
        <v>184</v>
      </c>
      <c r="F1090" s="281">
        <v>35444</v>
      </c>
      <c r="G1090" s="280" t="s">
        <v>221</v>
      </c>
      <c r="H1090" s="280" t="s">
        <v>4537</v>
      </c>
      <c r="I1090" s="280" t="s">
        <v>261</v>
      </c>
      <c r="J1090" s="280" t="s">
        <v>216</v>
      </c>
      <c r="K1090" s="290">
        <v>2014</v>
      </c>
      <c r="L1090" s="280" t="s">
        <v>221</v>
      </c>
      <c r="M1090" s="280" t="s">
        <v>240</v>
      </c>
      <c r="N1090" s="280" t="s">
        <v>240</v>
      </c>
      <c r="O1090" s="280"/>
      <c r="P1090" s="280"/>
      <c r="Q1090" s="282">
        <v>0</v>
      </c>
      <c r="R1090" s="282"/>
      <c r="S1090" s="280" t="s">
        <v>4755</v>
      </c>
      <c r="T1090" s="280" t="s">
        <v>4756</v>
      </c>
      <c r="U1090" s="280" t="s">
        <v>4757</v>
      </c>
      <c r="V1090" s="280" t="s">
        <v>2554</v>
      </c>
      <c r="W1090" s="280" t="s">
        <v>240</v>
      </c>
      <c r="X1090" s="280" t="s">
        <v>240</v>
      </c>
      <c r="Y1090" s="280" t="s">
        <v>240</v>
      </c>
      <c r="Z1090" s="280" t="s">
        <v>240</v>
      </c>
      <c r="AA1090" s="280" t="s">
        <v>240</v>
      </c>
      <c r="AB1090" s="280" t="s">
        <v>240</v>
      </c>
      <c r="AC1090" s="280" t="s">
        <v>240</v>
      </c>
      <c r="AD1090" s="280" t="s">
        <v>240</v>
      </c>
      <c r="AE1090" s="280"/>
      <c r="AF1090" s="280" t="s">
        <v>240</v>
      </c>
      <c r="AG1090" s="280" t="s">
        <v>261</v>
      </c>
      <c r="AH1090" s="280" t="s">
        <v>240</v>
      </c>
      <c r="AI1090" s="280" t="s">
        <v>240</v>
      </c>
      <c r="AJ1090" s="279">
        <v>707435</v>
      </c>
      <c r="AP1090" s="223"/>
      <c r="AQ1090" s="224"/>
      <c r="AR1090" s="224"/>
      <c r="AS1090" s="224"/>
      <c r="AT1090" s="224"/>
      <c r="AU1090" s="232"/>
      <c r="AV1090" s="224"/>
      <c r="AW1090" s="224"/>
      <c r="AX1090" s="224"/>
      <c r="AY1090" s="224"/>
      <c r="AZ1090" s="232"/>
      <c r="BA1090" s="224"/>
      <c r="BB1090" s="230"/>
      <c r="BC1090" s="230"/>
      <c r="BD1090" s="224"/>
      <c r="BE1090" s="224"/>
      <c r="BF1090" s="227"/>
      <c r="BG1090" s="224"/>
      <c r="BH1090" s="224"/>
      <c r="BI1090" s="224"/>
      <c r="BJ1090" s="224"/>
      <c r="BK1090" s="224"/>
      <c r="BL1090" s="224"/>
      <c r="BM1090" s="224"/>
      <c r="BN1090" s="224"/>
      <c r="BO1090" s="224"/>
      <c r="BP1090" s="224"/>
      <c r="BQ1090" s="224"/>
      <c r="BR1090" s="224"/>
      <c r="BS1090" s="228"/>
      <c r="BT1090" s="230"/>
      <c r="BU1090" s="224"/>
      <c r="BV1090" s="226"/>
      <c r="BW1090" s="230"/>
      <c r="BX1090" s="224"/>
      <c r="BY1090" s="224"/>
      <c r="BZ1090" s="219"/>
      <c r="CA1090" s="224"/>
      <c r="CB1090" s="219"/>
      <c r="CC1090" s="219"/>
      <c r="CD1090" s="219"/>
    </row>
    <row r="1091" spans="1:82" ht="30" x14ac:dyDescent="0.25">
      <c r="A1091" s="279">
        <v>707436</v>
      </c>
      <c r="B1091" s="280" t="s">
        <v>4758</v>
      </c>
      <c r="C1091" s="280" t="s">
        <v>127</v>
      </c>
      <c r="D1091" s="280" t="s">
        <v>1582</v>
      </c>
      <c r="E1091" s="280" t="s">
        <v>184</v>
      </c>
      <c r="F1091" s="281">
        <v>34890</v>
      </c>
      <c r="G1091" s="280" t="s">
        <v>4759</v>
      </c>
      <c r="H1091" s="280" t="s">
        <v>4554</v>
      </c>
      <c r="I1091" s="280" t="s">
        <v>261</v>
      </c>
      <c r="J1091" s="280" t="s">
        <v>216</v>
      </c>
      <c r="K1091" s="279">
        <v>2014</v>
      </c>
      <c r="L1091" s="280" t="s">
        <v>215</v>
      </c>
      <c r="M1091" s="280" t="s">
        <v>240</v>
      </c>
      <c r="N1091" s="280" t="s">
        <v>240</v>
      </c>
      <c r="O1091" s="280" t="str">
        <f>IFERROR(VLOOKUP(A1091,'[1]معالجة التسجيل'!A$2:CW$514,101,0),"")</f>
        <v/>
      </c>
      <c r="P1091" s="280"/>
      <c r="Q1091" s="282">
        <v>0</v>
      </c>
      <c r="R1091" s="279">
        <v>0</v>
      </c>
      <c r="S1091" s="280" t="s">
        <v>4760</v>
      </c>
      <c r="T1091" s="280" t="s">
        <v>3277</v>
      </c>
      <c r="U1091" s="280" t="s">
        <v>4761</v>
      </c>
      <c r="V1091" s="280" t="s">
        <v>3066</v>
      </c>
      <c r="W1091" s="280" t="s">
        <v>240</v>
      </c>
      <c r="X1091" s="280" t="s">
        <v>240</v>
      </c>
      <c r="Y1091" s="280" t="s">
        <v>240</v>
      </c>
      <c r="Z1091" s="280" t="s">
        <v>240</v>
      </c>
      <c r="AA1091" s="280" t="s">
        <v>240</v>
      </c>
      <c r="AB1091" s="280" t="s">
        <v>240</v>
      </c>
      <c r="AC1091" s="280" t="s">
        <v>240</v>
      </c>
      <c r="AD1091" s="280" t="s">
        <v>240</v>
      </c>
      <c r="AE1091" s="280" t="str">
        <f>IFERROR(VLOOKUP(A1091,ورقة4!A$1:AZ$2000,51,0),"")</f>
        <v>م</v>
      </c>
      <c r="AF1091" s="280" t="s">
        <v>240</v>
      </c>
      <c r="AG1091" s="280" t="s">
        <v>261</v>
      </c>
      <c r="AH1091" s="280" t="s">
        <v>240</v>
      </c>
      <c r="AI1091" s="280" t="s">
        <v>240</v>
      </c>
      <c r="AJ1091" s="279">
        <v>707436</v>
      </c>
      <c r="AP1091" s="223"/>
      <c r="AQ1091" s="224"/>
      <c r="AR1091" s="224"/>
      <c r="AS1091" s="224"/>
      <c r="AT1091" s="224"/>
      <c r="AU1091" s="231"/>
      <c r="AV1091" s="224"/>
      <c r="AW1091" s="224"/>
      <c r="AX1091" s="224"/>
      <c r="AY1091" s="224"/>
      <c r="AZ1091" s="223"/>
      <c r="BA1091" s="224"/>
      <c r="BB1091" s="230"/>
      <c r="BC1091" s="230"/>
      <c r="BD1091" s="224"/>
      <c r="BE1091" s="224"/>
      <c r="BF1091" s="227"/>
      <c r="BG1091" s="224"/>
      <c r="BH1091" s="224"/>
      <c r="BI1091" s="224"/>
      <c r="BJ1091" s="224"/>
      <c r="BK1091" s="224"/>
      <c r="BL1091" s="224"/>
      <c r="BM1091" s="224"/>
      <c r="BN1091" s="224"/>
      <c r="BO1091" s="224"/>
      <c r="BP1091" s="224"/>
      <c r="BQ1091" s="224"/>
      <c r="BR1091" s="224"/>
      <c r="BS1091" s="228"/>
      <c r="BT1091" s="230"/>
      <c r="BU1091" s="224"/>
      <c r="BV1091" s="226"/>
      <c r="BW1091" s="230"/>
      <c r="BX1091" s="224"/>
      <c r="BY1091" s="224"/>
      <c r="BZ1091" s="219"/>
      <c r="CA1091" s="224"/>
      <c r="CB1091" s="219"/>
      <c r="CC1091" s="219"/>
      <c r="CD1091" s="219"/>
    </row>
    <row r="1092" spans="1:82" ht="30" x14ac:dyDescent="0.25">
      <c r="A1092" s="279">
        <v>707437</v>
      </c>
      <c r="B1092" s="280" t="s">
        <v>4762</v>
      </c>
      <c r="C1092" s="280" t="s">
        <v>4763</v>
      </c>
      <c r="D1092" s="280" t="s">
        <v>4764</v>
      </c>
      <c r="E1092" s="280" t="s">
        <v>184</v>
      </c>
      <c r="F1092" s="281">
        <v>32948</v>
      </c>
      <c r="G1092" s="280" t="s">
        <v>213</v>
      </c>
      <c r="H1092" s="280" t="s">
        <v>4537</v>
      </c>
      <c r="I1092" s="280" t="s">
        <v>261</v>
      </c>
      <c r="J1092" s="280" t="s">
        <v>4765</v>
      </c>
      <c r="K1092" s="288"/>
      <c r="L1092" s="280" t="s">
        <v>222</v>
      </c>
      <c r="M1092" s="280" t="s">
        <v>240</v>
      </c>
      <c r="N1092" s="280" t="s">
        <v>240</v>
      </c>
      <c r="O1092" s="280" t="str">
        <f>IFERROR(VLOOKUP(A1092,'[1]معالجة التسجيل'!A$2:CW$514,101,0),"")</f>
        <v>إيقاف</v>
      </c>
      <c r="P1092" s="280"/>
      <c r="Q1092" s="282">
        <f>IFERROR(VLOOKUP(A1092,'[1]معالجة التسجيل'!A$2:EW$514,150,0),"")</f>
        <v>20000</v>
      </c>
      <c r="R1092" s="279">
        <v>0</v>
      </c>
      <c r="S1092" s="280" t="s">
        <v>4766</v>
      </c>
      <c r="T1092" s="280" t="s">
        <v>4767</v>
      </c>
      <c r="U1092" s="280" t="s">
        <v>4768</v>
      </c>
      <c r="V1092" s="280" t="s">
        <v>2413</v>
      </c>
      <c r="W1092" s="280" t="s">
        <v>240</v>
      </c>
      <c r="X1092" s="280" t="s">
        <v>240</v>
      </c>
      <c r="Y1092" s="280" t="s">
        <v>240</v>
      </c>
      <c r="Z1092" s="280" t="s">
        <v>240</v>
      </c>
      <c r="AA1092" s="280" t="s">
        <v>240</v>
      </c>
      <c r="AB1092" s="280" t="s">
        <v>240</v>
      </c>
      <c r="AC1092" s="280" t="s">
        <v>240</v>
      </c>
      <c r="AD1092" s="280" t="s">
        <v>240</v>
      </c>
      <c r="AE1092" s="280"/>
      <c r="AF1092" s="280" t="s">
        <v>240</v>
      </c>
      <c r="AG1092" s="280" t="s">
        <v>261</v>
      </c>
      <c r="AH1092" s="280" t="s">
        <v>240</v>
      </c>
      <c r="AI1092" s="280" t="s">
        <v>5191</v>
      </c>
      <c r="AJ1092" s="279">
        <v>707437</v>
      </c>
      <c r="AP1092" s="223"/>
      <c r="AQ1092" s="224"/>
      <c r="AR1092" s="224"/>
      <c r="AS1092" s="224"/>
      <c r="AT1092" s="224"/>
      <c r="AU1092" s="231"/>
      <c r="AV1092" s="224"/>
      <c r="AW1092" s="224"/>
      <c r="AX1092" s="224"/>
      <c r="AY1092" s="224"/>
      <c r="AZ1092" s="223"/>
      <c r="BA1092" s="224"/>
      <c r="BB1092"/>
      <c r="BC1092"/>
      <c r="BD1092" s="224"/>
      <c r="BE1092" s="224"/>
      <c r="BF1092" s="227"/>
      <c r="BG1092" s="232"/>
      <c r="BH1092" s="224"/>
      <c r="BI1092" s="224"/>
      <c r="BJ1092" s="224"/>
      <c r="BK1092" s="224"/>
      <c r="BL1092" s="223"/>
      <c r="BM1092" s="224"/>
      <c r="BN1092" s="223"/>
      <c r="BO1092" s="223"/>
      <c r="BP1092" s="223"/>
      <c r="BQ1092" s="223"/>
      <c r="BR1092" s="223"/>
      <c r="BS1092" s="224"/>
      <c r="BT1092"/>
      <c r="BU1092" s="224"/>
      <c r="BV1092"/>
      <c r="BW1092"/>
      <c r="BX1092" s="224"/>
      <c r="BY1092" s="224"/>
      <c r="BZ1092" s="224"/>
      <c r="CA1092" s="224"/>
      <c r="CB1092" s="224"/>
      <c r="CC1092" s="224"/>
      <c r="CD1092" s="224"/>
    </row>
    <row r="1093" spans="1:82" ht="30" x14ac:dyDescent="0.25">
      <c r="A1093" s="279">
        <v>707438</v>
      </c>
      <c r="B1093" s="280" t="s">
        <v>4769</v>
      </c>
      <c r="C1093" s="280" t="s">
        <v>2267</v>
      </c>
      <c r="D1093" s="280" t="s">
        <v>4770</v>
      </c>
      <c r="E1093" s="280" t="s">
        <v>184</v>
      </c>
      <c r="F1093" s="281">
        <v>36632</v>
      </c>
      <c r="G1093" s="280" t="s">
        <v>213</v>
      </c>
      <c r="H1093" s="280" t="s">
        <v>4537</v>
      </c>
      <c r="I1093" s="280" t="s">
        <v>261</v>
      </c>
      <c r="J1093" s="280" t="s">
        <v>214</v>
      </c>
      <c r="K1093" s="279">
        <v>2018</v>
      </c>
      <c r="L1093" s="280" t="s">
        <v>1809</v>
      </c>
      <c r="M1093" s="280" t="s">
        <v>240</v>
      </c>
      <c r="N1093" s="280" t="s">
        <v>240</v>
      </c>
      <c r="O1093" s="280" t="str">
        <f>IFERROR(VLOOKUP(A1093,'[1]معالجة التسجيل'!A$2:CW$514,101,0),"")</f>
        <v>إيقاف</v>
      </c>
      <c r="P1093" s="280"/>
      <c r="Q1093" s="282">
        <f>IFERROR(VLOOKUP(A1093,'[1]معالجة التسجيل'!A$2:EW$514,150,0),"")</f>
        <v>20000</v>
      </c>
      <c r="R1093" s="279">
        <v>0</v>
      </c>
      <c r="S1093" s="280" t="s">
        <v>4771</v>
      </c>
      <c r="T1093" s="280" t="s">
        <v>4772</v>
      </c>
      <c r="U1093" s="280" t="s">
        <v>4773</v>
      </c>
      <c r="V1093" s="280" t="s">
        <v>4774</v>
      </c>
      <c r="W1093" s="280" t="s">
        <v>240</v>
      </c>
      <c r="X1093" s="280" t="s">
        <v>240</v>
      </c>
      <c r="Y1093" s="280" t="s">
        <v>240</v>
      </c>
      <c r="Z1093" s="280" t="s">
        <v>240</v>
      </c>
      <c r="AA1093" s="280" t="s">
        <v>240</v>
      </c>
      <c r="AB1093" s="280" t="s">
        <v>240</v>
      </c>
      <c r="AC1093" s="280" t="s">
        <v>240</v>
      </c>
      <c r="AD1093" s="280" t="s">
        <v>240</v>
      </c>
      <c r="AE1093" s="280"/>
      <c r="AF1093" s="280" t="s">
        <v>240</v>
      </c>
      <c r="AG1093" s="280" t="s">
        <v>261</v>
      </c>
      <c r="AH1093" s="280" t="s">
        <v>240</v>
      </c>
      <c r="AI1093" s="280" t="s">
        <v>5191</v>
      </c>
      <c r="AJ1093" s="279">
        <v>707438</v>
      </c>
      <c r="AP1093" s="223"/>
      <c r="AQ1093" s="224"/>
      <c r="AR1093" s="224"/>
      <c r="AS1093" s="224"/>
      <c r="AT1093" s="224"/>
      <c r="AU1093" s="231"/>
      <c r="AV1093" s="224"/>
      <c r="AW1093" s="224"/>
      <c r="AX1093" s="224"/>
      <c r="AY1093" s="224"/>
      <c r="AZ1093" s="223"/>
      <c r="BA1093" s="224"/>
      <c r="BB1093"/>
      <c r="BC1093"/>
      <c r="BD1093" s="224"/>
      <c r="BE1093" s="224"/>
      <c r="BF1093" s="227"/>
      <c r="BG1093" s="223"/>
      <c r="BH1093" s="224"/>
      <c r="BI1093" s="224"/>
      <c r="BJ1093" s="224"/>
      <c r="BK1093" s="224"/>
      <c r="BL1093" s="223"/>
      <c r="BM1093" s="224"/>
      <c r="BN1093" s="223"/>
      <c r="BO1093" s="223"/>
      <c r="BP1093" s="223"/>
      <c r="BQ1093" s="223"/>
      <c r="BR1093" s="223"/>
      <c r="BS1093" s="224"/>
      <c r="BT1093"/>
      <c r="BU1093" s="230"/>
      <c r="BV1093"/>
      <c r="BW1093"/>
      <c r="BX1093" s="230"/>
      <c r="BY1093" s="230"/>
      <c r="BZ1093" s="230"/>
      <c r="CA1093" s="230"/>
      <c r="CB1093" s="224"/>
      <c r="CC1093" s="224"/>
      <c r="CD1093" s="224"/>
    </row>
    <row r="1094" spans="1:82" ht="30" x14ac:dyDescent="0.25">
      <c r="A1094" s="279">
        <v>707439</v>
      </c>
      <c r="B1094" s="280" t="s">
        <v>4775</v>
      </c>
      <c r="C1094" s="280" t="s">
        <v>396</v>
      </c>
      <c r="D1094" s="280" t="s">
        <v>1338</v>
      </c>
      <c r="E1094" s="280" t="s">
        <v>183</v>
      </c>
      <c r="F1094" s="281">
        <v>31460</v>
      </c>
      <c r="G1094" s="280" t="s">
        <v>213</v>
      </c>
      <c r="H1094" s="280" t="s">
        <v>1290</v>
      </c>
      <c r="I1094" s="280" t="s">
        <v>261</v>
      </c>
      <c r="J1094" s="280" t="s">
        <v>216</v>
      </c>
      <c r="K1094" s="290">
        <v>2004</v>
      </c>
      <c r="L1094" s="280" t="s">
        <v>213</v>
      </c>
      <c r="M1094" s="280" t="s">
        <v>240</v>
      </c>
      <c r="N1094" s="280" t="s">
        <v>240</v>
      </c>
      <c r="O1094" s="280" t="str">
        <f>IFERROR(VLOOKUP(A1094,'[1]معالجة التسجيل'!A$2:CW$514,101,0),"")</f>
        <v/>
      </c>
      <c r="P1094" s="280"/>
      <c r="Q1094" s="282">
        <v>0</v>
      </c>
      <c r="R1094" s="288"/>
      <c r="S1094" s="280" t="s">
        <v>4776</v>
      </c>
      <c r="T1094" s="280" t="s">
        <v>4777</v>
      </c>
      <c r="U1094" s="280" t="s">
        <v>2865</v>
      </c>
      <c r="V1094" s="280" t="s">
        <v>2570</v>
      </c>
      <c r="W1094" s="280" t="s">
        <v>240</v>
      </c>
      <c r="X1094" s="280" t="s">
        <v>240</v>
      </c>
      <c r="Y1094" s="280" t="s">
        <v>240</v>
      </c>
      <c r="Z1094" s="280" t="s">
        <v>240</v>
      </c>
      <c r="AA1094" s="280" t="s">
        <v>240</v>
      </c>
      <c r="AB1094" s="280" t="s">
        <v>240</v>
      </c>
      <c r="AC1094" s="280" t="s">
        <v>240</v>
      </c>
      <c r="AD1094" s="280" t="s">
        <v>240</v>
      </c>
      <c r="AE1094" s="280" t="str">
        <f>IFERROR(VLOOKUP(A1094,ورقة4!A$1:AZ$2000,51,0),"")</f>
        <v>م</v>
      </c>
      <c r="AF1094" s="280" t="s">
        <v>240</v>
      </c>
      <c r="AG1094" s="280" t="s">
        <v>261</v>
      </c>
      <c r="AH1094" s="280" t="s">
        <v>240</v>
      </c>
      <c r="AI1094" s="280" t="s">
        <v>240</v>
      </c>
      <c r="AJ1094" s="279">
        <v>707439</v>
      </c>
      <c r="AP1094" s="223"/>
      <c r="AQ1094" s="224"/>
      <c r="AR1094" s="224"/>
      <c r="AS1094" s="224"/>
      <c r="AT1094" s="224"/>
      <c r="AU1094" s="232"/>
      <c r="AV1094" s="224"/>
      <c r="AW1094" s="224"/>
      <c r="AX1094" s="224"/>
      <c r="AY1094" s="224"/>
      <c r="AZ1094" s="232"/>
      <c r="BA1094" s="224"/>
      <c r="BB1094" s="230"/>
      <c r="BC1094" s="230"/>
      <c r="BD1094" s="224"/>
      <c r="BE1094" s="224"/>
      <c r="BF1094" s="227"/>
      <c r="BG1094" s="224"/>
      <c r="BH1094" s="224"/>
      <c r="BI1094" s="224"/>
      <c r="BJ1094" s="224"/>
      <c r="BK1094" s="224"/>
      <c r="BL1094" s="224"/>
      <c r="BM1094" s="224"/>
      <c r="BN1094" s="224"/>
      <c r="BO1094" s="224"/>
      <c r="BP1094" s="224"/>
      <c r="BQ1094" s="224"/>
      <c r="BR1094" s="224"/>
      <c r="BS1094" s="228"/>
      <c r="BT1094" s="230"/>
      <c r="BU1094" s="224"/>
      <c r="BV1094" s="226"/>
      <c r="BW1094" s="230"/>
      <c r="BX1094" s="224"/>
      <c r="BY1094" s="224"/>
      <c r="BZ1094" s="219"/>
      <c r="CA1094" s="224"/>
      <c r="CB1094" s="219"/>
      <c r="CC1094" s="219"/>
      <c r="CD1094" s="219"/>
    </row>
    <row r="1095" spans="1:82" ht="30" x14ac:dyDescent="0.25">
      <c r="A1095" s="279">
        <v>707440</v>
      </c>
      <c r="B1095" s="280" t="s">
        <v>4778</v>
      </c>
      <c r="C1095" s="280" t="s">
        <v>123</v>
      </c>
      <c r="D1095" s="280" t="s">
        <v>1616</v>
      </c>
      <c r="E1095" s="280" t="s">
        <v>183</v>
      </c>
      <c r="F1095" s="281">
        <v>34505</v>
      </c>
      <c r="G1095" s="280" t="s">
        <v>4779</v>
      </c>
      <c r="H1095" s="280" t="s">
        <v>1290</v>
      </c>
      <c r="I1095" s="280" t="s">
        <v>261</v>
      </c>
      <c r="J1095" s="280" t="s">
        <v>216</v>
      </c>
      <c r="K1095" s="290">
        <v>2013</v>
      </c>
      <c r="L1095" s="280" t="s">
        <v>229</v>
      </c>
      <c r="M1095" s="280" t="s">
        <v>240</v>
      </c>
      <c r="N1095" s="280" t="s">
        <v>240</v>
      </c>
      <c r="O1095" s="280"/>
      <c r="P1095" s="280"/>
      <c r="Q1095" s="282">
        <v>0</v>
      </c>
      <c r="R1095" s="282"/>
      <c r="S1095" s="280" t="s">
        <v>4780</v>
      </c>
      <c r="T1095" s="280" t="s">
        <v>3064</v>
      </c>
      <c r="U1095" s="280" t="s">
        <v>3308</v>
      </c>
      <c r="V1095" s="280" t="s">
        <v>4781</v>
      </c>
      <c r="W1095" s="280" t="s">
        <v>240</v>
      </c>
      <c r="X1095" s="280" t="s">
        <v>240</v>
      </c>
      <c r="Y1095" s="280" t="s">
        <v>240</v>
      </c>
      <c r="Z1095" s="280" t="s">
        <v>240</v>
      </c>
      <c r="AA1095" s="280" t="s">
        <v>240</v>
      </c>
      <c r="AB1095" s="280" t="s">
        <v>240</v>
      </c>
      <c r="AC1095" s="280" t="s">
        <v>240</v>
      </c>
      <c r="AD1095" s="280" t="s">
        <v>240</v>
      </c>
      <c r="AE1095" s="280"/>
      <c r="AF1095" s="280" t="s">
        <v>240</v>
      </c>
      <c r="AG1095" s="280" t="s">
        <v>261</v>
      </c>
      <c r="AH1095" s="280" t="s">
        <v>240</v>
      </c>
      <c r="AI1095" s="280" t="s">
        <v>240</v>
      </c>
      <c r="AJ1095" s="279">
        <v>707440</v>
      </c>
      <c r="AP1095" s="223"/>
      <c r="AQ1095" s="224"/>
      <c r="AR1095" s="224"/>
      <c r="AS1095" s="224"/>
      <c r="AT1095" s="224"/>
      <c r="AU1095" s="232"/>
      <c r="AV1095" s="224"/>
      <c r="AW1095" s="224"/>
      <c r="AX1095" s="224"/>
      <c r="AY1095" s="224"/>
      <c r="AZ1095" s="232"/>
      <c r="BA1095" s="224"/>
      <c r="BB1095" s="230"/>
      <c r="BC1095" s="230"/>
      <c r="BD1095" s="224"/>
      <c r="BE1095" s="224"/>
      <c r="BF1095" s="227"/>
      <c r="BG1095" s="224"/>
      <c r="BH1095" s="224"/>
      <c r="BI1095" s="224"/>
      <c r="BJ1095" s="224"/>
      <c r="BK1095" s="224"/>
      <c r="BL1095" s="224"/>
      <c r="BM1095" s="224"/>
      <c r="BN1095" s="224"/>
      <c r="BO1095" s="224"/>
      <c r="BP1095" s="224"/>
      <c r="BQ1095" s="224"/>
      <c r="BR1095" s="224"/>
      <c r="BS1095" s="228"/>
      <c r="BT1095" s="230"/>
      <c r="BU1095" s="224"/>
      <c r="BV1095" s="226"/>
      <c r="BW1095" s="230"/>
      <c r="BX1095" s="224"/>
      <c r="BY1095" s="224"/>
      <c r="BZ1095" s="219"/>
      <c r="CA1095" s="224"/>
      <c r="CB1095" s="219"/>
      <c r="CC1095" s="219"/>
      <c r="CD1095" s="219"/>
    </row>
    <row r="1096" spans="1:82" ht="30" x14ac:dyDescent="0.25">
      <c r="A1096" s="279">
        <v>707441</v>
      </c>
      <c r="B1096" s="280" t="s">
        <v>4782</v>
      </c>
      <c r="C1096" s="280" t="s">
        <v>65</v>
      </c>
      <c r="D1096" s="280" t="s">
        <v>1729</v>
      </c>
      <c r="E1096" s="280" t="s">
        <v>183</v>
      </c>
      <c r="F1096" s="281">
        <v>32509</v>
      </c>
      <c r="G1096" s="280" t="s">
        <v>4783</v>
      </c>
      <c r="H1096" s="280" t="s">
        <v>4583</v>
      </c>
      <c r="I1096" s="280" t="s">
        <v>261</v>
      </c>
      <c r="J1096" s="280" t="s">
        <v>216</v>
      </c>
      <c r="K1096" s="279">
        <v>1989</v>
      </c>
      <c r="L1096" s="280" t="s">
        <v>223</v>
      </c>
      <c r="M1096" s="280" t="s">
        <v>240</v>
      </c>
      <c r="N1096" s="280" t="s">
        <v>240</v>
      </c>
      <c r="O1096" s="280"/>
      <c r="P1096" s="280"/>
      <c r="Q1096" s="282">
        <v>0</v>
      </c>
      <c r="R1096" s="288"/>
      <c r="S1096" s="280" t="s">
        <v>4784</v>
      </c>
      <c r="T1096" s="280" t="s">
        <v>4785</v>
      </c>
      <c r="U1096" s="280" t="s">
        <v>4786</v>
      </c>
      <c r="V1096" s="280" t="s">
        <v>2580</v>
      </c>
      <c r="W1096" s="280" t="s">
        <v>240</v>
      </c>
      <c r="X1096" s="280" t="s">
        <v>240</v>
      </c>
      <c r="Y1096" s="280" t="s">
        <v>240</v>
      </c>
      <c r="Z1096" s="280" t="s">
        <v>240</v>
      </c>
      <c r="AA1096" s="280" t="s">
        <v>240</v>
      </c>
      <c r="AB1096" s="280" t="s">
        <v>240</v>
      </c>
      <c r="AC1096" s="280" t="s">
        <v>240</v>
      </c>
      <c r="AD1096" s="280" t="s">
        <v>240</v>
      </c>
      <c r="AE1096" s="280"/>
      <c r="AF1096" s="280" t="s">
        <v>240</v>
      </c>
      <c r="AG1096" s="280" t="s">
        <v>261</v>
      </c>
      <c r="AH1096" s="280" t="s">
        <v>240</v>
      </c>
      <c r="AI1096" s="280" t="s">
        <v>240</v>
      </c>
      <c r="AJ1096" s="279">
        <v>707441</v>
      </c>
      <c r="AP1096" s="223"/>
      <c r="AQ1096" s="224"/>
      <c r="AR1096" s="224"/>
      <c r="AS1096" s="224"/>
      <c r="AT1096" s="224"/>
      <c r="AU1096" s="232"/>
      <c r="AV1096" s="224"/>
      <c r="AW1096" s="224"/>
      <c r="AX1096" s="224"/>
      <c r="AY1096" s="224"/>
      <c r="AZ1096" s="232"/>
      <c r="BA1096" s="224"/>
      <c r="BB1096" s="230"/>
      <c r="BC1096" s="230"/>
      <c r="BD1096" s="224"/>
      <c r="BE1096" s="224"/>
      <c r="BF1096" s="227"/>
      <c r="BG1096" s="224"/>
      <c r="BH1096" s="224"/>
      <c r="BI1096" s="224"/>
      <c r="BJ1096" s="224"/>
      <c r="BK1096" s="224"/>
      <c r="BL1096" s="224"/>
      <c r="BM1096" s="224"/>
      <c r="BN1096" s="224"/>
      <c r="BO1096" s="224"/>
      <c r="BP1096" s="224"/>
      <c r="BQ1096" s="224"/>
      <c r="BR1096" s="224"/>
      <c r="BS1096" s="228"/>
      <c r="BT1096" s="230"/>
      <c r="BU1096" s="224"/>
      <c r="BV1096" s="226"/>
      <c r="BW1096" s="230"/>
      <c r="BX1096" s="224"/>
      <c r="BY1096" s="224"/>
      <c r="BZ1096" s="219"/>
      <c r="CA1096" s="224"/>
      <c r="CB1096" s="219"/>
      <c r="CC1096" s="219"/>
      <c r="CD1096" s="219"/>
    </row>
    <row r="1097" spans="1:82" ht="30" x14ac:dyDescent="0.25">
      <c r="A1097" s="279">
        <v>707442</v>
      </c>
      <c r="B1097" s="280" t="s">
        <v>4787</v>
      </c>
      <c r="C1097" s="280" t="s">
        <v>63</v>
      </c>
      <c r="D1097" s="280" t="s">
        <v>1298</v>
      </c>
      <c r="E1097" s="280" t="s">
        <v>183</v>
      </c>
      <c r="F1097" s="281">
        <v>35806</v>
      </c>
      <c r="G1097" s="280" t="s">
        <v>1309</v>
      </c>
      <c r="H1097" s="280" t="s">
        <v>4565</v>
      </c>
      <c r="I1097" s="280" t="s">
        <v>261</v>
      </c>
      <c r="J1097" s="280" t="s">
        <v>4596</v>
      </c>
      <c r="K1097" s="288"/>
      <c r="L1097" s="280" t="s">
        <v>223</v>
      </c>
      <c r="M1097" s="280" t="s">
        <v>240</v>
      </c>
      <c r="N1097" s="280" t="s">
        <v>240</v>
      </c>
      <c r="O1097" s="280" t="str">
        <f>IFERROR(VLOOKUP(A1097,'[1]معالجة التسجيل'!A$2:CW$514,101,0),"")</f>
        <v/>
      </c>
      <c r="P1097" s="280"/>
      <c r="Q1097" s="282">
        <v>0</v>
      </c>
      <c r="R1097" s="279">
        <v>0</v>
      </c>
      <c r="S1097" s="280" t="s">
        <v>4788</v>
      </c>
      <c r="T1097" s="280" t="s">
        <v>2535</v>
      </c>
      <c r="U1097" s="280" t="s">
        <v>2981</v>
      </c>
      <c r="V1097" s="280" t="s">
        <v>2580</v>
      </c>
      <c r="W1097" s="280" t="s">
        <v>240</v>
      </c>
      <c r="X1097" s="280" t="s">
        <v>240</v>
      </c>
      <c r="Y1097" s="280" t="s">
        <v>240</v>
      </c>
      <c r="Z1097" s="280" t="s">
        <v>240</v>
      </c>
      <c r="AA1097" s="280" t="s">
        <v>240</v>
      </c>
      <c r="AB1097" s="280" t="s">
        <v>240</v>
      </c>
      <c r="AC1097" s="280" t="s">
        <v>240</v>
      </c>
      <c r="AD1097" s="280" t="s">
        <v>240</v>
      </c>
      <c r="AE1097" s="280" t="str">
        <f>IFERROR(VLOOKUP(A1097,ورقة4!A$1:AZ$2000,51,0),"")</f>
        <v>م</v>
      </c>
      <c r="AF1097" s="280" t="s">
        <v>240</v>
      </c>
      <c r="AG1097" s="280" t="s">
        <v>261</v>
      </c>
      <c r="AH1097" s="280" t="s">
        <v>240</v>
      </c>
      <c r="AI1097" s="280" t="s">
        <v>240</v>
      </c>
      <c r="AJ1097" s="279">
        <v>707442</v>
      </c>
      <c r="AP1097" s="223"/>
      <c r="AQ1097" s="224"/>
      <c r="AR1097" s="224"/>
      <c r="AS1097" s="224"/>
      <c r="AT1097" s="224"/>
      <c r="AU1097" s="232"/>
      <c r="AV1097" s="224"/>
      <c r="AW1097" s="224"/>
      <c r="AX1097" s="224"/>
      <c r="AY1097" s="224"/>
      <c r="AZ1097" s="232"/>
      <c r="BA1097" s="224"/>
      <c r="BB1097"/>
      <c r="BC1097"/>
      <c r="BD1097" s="224"/>
      <c r="BE1097" s="224"/>
      <c r="BF1097" s="227"/>
      <c r="BG1097" s="232"/>
      <c r="BH1097" s="224"/>
      <c r="BI1097" s="224"/>
      <c r="BJ1097" s="224"/>
      <c r="BK1097" s="224"/>
      <c r="BL1097" s="232"/>
      <c r="BM1097" s="224"/>
      <c r="BN1097" s="232"/>
      <c r="BO1097" s="232"/>
      <c r="BP1097" s="232"/>
      <c r="BQ1097" s="232"/>
      <c r="BR1097" s="232"/>
      <c r="BS1097" s="224"/>
      <c r="BT1097"/>
      <c r="BU1097" s="224"/>
      <c r="BV1097"/>
      <c r="BW1097"/>
      <c r="BX1097" s="224"/>
      <c r="BY1097" s="224"/>
      <c r="BZ1097" s="224"/>
      <c r="CA1097" s="224"/>
      <c r="CB1097" s="224"/>
      <c r="CC1097" s="224"/>
      <c r="CD1097" s="224"/>
    </row>
    <row r="1098" spans="1:82" ht="30" x14ac:dyDescent="0.25">
      <c r="A1098" s="279">
        <v>707443</v>
      </c>
      <c r="B1098" s="280" t="s">
        <v>4789</v>
      </c>
      <c r="C1098" s="280" t="s">
        <v>60</v>
      </c>
      <c r="D1098" s="280" t="s">
        <v>4790</v>
      </c>
      <c r="E1098" s="280" t="s">
        <v>184</v>
      </c>
      <c r="F1098" s="281">
        <v>26368</v>
      </c>
      <c r="G1098" s="280" t="s">
        <v>231</v>
      </c>
      <c r="H1098" s="280" t="s">
        <v>4537</v>
      </c>
      <c r="I1098" s="280" t="s">
        <v>261</v>
      </c>
      <c r="J1098" s="280" t="s">
        <v>216</v>
      </c>
      <c r="K1098" s="279">
        <v>1995</v>
      </c>
      <c r="L1098" s="280" t="s">
        <v>215</v>
      </c>
      <c r="M1098" s="280" t="s">
        <v>240</v>
      </c>
      <c r="N1098" s="280" t="s">
        <v>240</v>
      </c>
      <c r="O1098" s="280" t="str">
        <f>IFERROR(VLOOKUP(A1098,'[1]معالجة التسجيل'!A$2:CW$514,101,0),"")</f>
        <v>إيقاف</v>
      </c>
      <c r="P1098" s="280"/>
      <c r="Q1098" s="282">
        <f>IFERROR(VLOOKUP(A1098,'[1]معالجة التسجيل'!A$2:EW$514,150,0),"")</f>
        <v>105000</v>
      </c>
      <c r="R1098" s="290">
        <v>0</v>
      </c>
      <c r="S1098" s="280" t="s">
        <v>4791</v>
      </c>
      <c r="T1098" s="280" t="s">
        <v>4792</v>
      </c>
      <c r="U1098" s="280" t="s">
        <v>4440</v>
      </c>
      <c r="V1098" s="280" t="s">
        <v>4793</v>
      </c>
      <c r="W1098" s="280" t="s">
        <v>240</v>
      </c>
      <c r="X1098" s="280" t="s">
        <v>240</v>
      </c>
      <c r="Y1098" s="280" t="s">
        <v>240</v>
      </c>
      <c r="Z1098" s="280" t="s">
        <v>240</v>
      </c>
      <c r="AA1098" s="280" t="s">
        <v>240</v>
      </c>
      <c r="AB1098" s="280" t="s">
        <v>240</v>
      </c>
      <c r="AC1098" s="280" t="s">
        <v>240</v>
      </c>
      <c r="AD1098" s="280" t="s">
        <v>240</v>
      </c>
      <c r="AE1098" s="280"/>
      <c r="AF1098" s="280" t="s">
        <v>240</v>
      </c>
      <c r="AG1098" s="280" t="s">
        <v>261</v>
      </c>
      <c r="AH1098" s="280" t="s">
        <v>240</v>
      </c>
      <c r="AI1098" s="280" t="s">
        <v>5191</v>
      </c>
      <c r="AJ1098" s="279">
        <v>707443</v>
      </c>
      <c r="AP1098" s="223"/>
      <c r="AQ1098" s="224"/>
      <c r="AR1098" s="224"/>
      <c r="AS1098" s="224"/>
      <c r="AT1098" s="224"/>
      <c r="AU1098" s="231"/>
      <c r="AV1098" s="224"/>
      <c r="AW1098" s="224"/>
      <c r="AX1098" s="224"/>
      <c r="AY1098" s="224"/>
      <c r="AZ1098" s="223"/>
      <c r="BA1098" s="224"/>
      <c r="BB1098" s="230"/>
      <c r="BC1098" s="230"/>
      <c r="BD1098" s="224"/>
      <c r="BE1098" s="224"/>
      <c r="BF1098" s="227"/>
      <c r="BG1098" s="230"/>
      <c r="BH1098" s="224"/>
      <c r="BI1098" s="224"/>
      <c r="BJ1098" s="224"/>
      <c r="BK1098" s="224"/>
      <c r="BL1098" s="224"/>
      <c r="BM1098" s="224"/>
      <c r="BN1098" s="224"/>
      <c r="BO1098" s="224"/>
      <c r="BP1098" s="224"/>
      <c r="BQ1098" s="224"/>
      <c r="BR1098" s="224"/>
      <c r="BS1098" s="228"/>
      <c r="BT1098" s="230"/>
      <c r="BU1098" s="224"/>
      <c r="BV1098" s="226"/>
      <c r="BW1098" s="230"/>
      <c r="BX1098" s="224"/>
      <c r="BY1098" s="224"/>
      <c r="BZ1098" s="219"/>
      <c r="CA1098" s="224"/>
      <c r="CB1098" s="219"/>
      <c r="CC1098" s="219"/>
      <c r="CD1098" s="219"/>
    </row>
    <row r="1099" spans="1:82" ht="30" x14ac:dyDescent="0.25">
      <c r="A1099" s="279">
        <v>707444</v>
      </c>
      <c r="B1099" s="280" t="s">
        <v>4794</v>
      </c>
      <c r="C1099" s="280" t="s">
        <v>391</v>
      </c>
      <c r="D1099" s="280" t="s">
        <v>1664</v>
      </c>
      <c r="E1099" s="280" t="s">
        <v>184</v>
      </c>
      <c r="F1099" s="281">
        <v>34951</v>
      </c>
      <c r="G1099" s="280" t="s">
        <v>222</v>
      </c>
      <c r="H1099" s="280" t="s">
        <v>4649</v>
      </c>
      <c r="I1099" s="280" t="s">
        <v>261</v>
      </c>
      <c r="J1099" s="280" t="s">
        <v>216</v>
      </c>
      <c r="K1099" s="290">
        <v>2013</v>
      </c>
      <c r="L1099" s="280" t="s">
        <v>222</v>
      </c>
      <c r="M1099" s="280" t="s">
        <v>240</v>
      </c>
      <c r="N1099" s="280" t="s">
        <v>240</v>
      </c>
      <c r="O1099" s="280" t="str">
        <f>IFERROR(VLOOKUP(A1099,'[1]معالجة التسجيل'!A$2:CW$514,101,0),"")</f>
        <v>إيقاف</v>
      </c>
      <c r="P1099" s="280"/>
      <c r="Q1099" s="282">
        <f>IFERROR(VLOOKUP(A1099,'[1]معالجة التسجيل'!A$2:EW$514,150,0),"")</f>
        <v>6000</v>
      </c>
      <c r="R1099" s="288"/>
      <c r="S1099" s="280" t="s">
        <v>4795</v>
      </c>
      <c r="T1099" s="280" t="s">
        <v>4796</v>
      </c>
      <c r="U1099" s="280" t="s">
        <v>4797</v>
      </c>
      <c r="V1099" s="280" t="s">
        <v>2550</v>
      </c>
      <c r="W1099" s="280" t="s">
        <v>240</v>
      </c>
      <c r="X1099" s="280" t="s">
        <v>240</v>
      </c>
      <c r="Y1099" s="280" t="s">
        <v>240</v>
      </c>
      <c r="Z1099" s="280" t="s">
        <v>240</v>
      </c>
      <c r="AA1099" s="280" t="s">
        <v>240</v>
      </c>
      <c r="AB1099" s="280" t="s">
        <v>240</v>
      </c>
      <c r="AC1099" s="280" t="s">
        <v>240</v>
      </c>
      <c r="AD1099" s="280" t="s">
        <v>240</v>
      </c>
      <c r="AE1099" s="280"/>
      <c r="AF1099" s="280" t="s">
        <v>240</v>
      </c>
      <c r="AG1099" s="280" t="s">
        <v>261</v>
      </c>
      <c r="AH1099" s="280" t="s">
        <v>240</v>
      </c>
      <c r="AI1099" s="280" t="s">
        <v>5191</v>
      </c>
      <c r="AJ1099" s="279">
        <v>707444</v>
      </c>
      <c r="AP1099" s="223"/>
      <c r="AQ1099" s="224"/>
      <c r="AR1099" s="224"/>
      <c r="AS1099" s="224"/>
      <c r="AT1099" s="224"/>
      <c r="AU1099" s="231"/>
      <c r="AV1099" s="224"/>
      <c r="AW1099" s="224"/>
      <c r="AX1099" s="224"/>
      <c r="AY1099" s="224"/>
      <c r="AZ1099" s="223"/>
      <c r="BA1099" s="224"/>
      <c r="BB1099"/>
      <c r="BC1099"/>
      <c r="BD1099" s="224"/>
      <c r="BE1099" s="224"/>
      <c r="BF1099" s="227"/>
      <c r="BG1099" s="226"/>
      <c r="BH1099" s="224"/>
      <c r="BI1099" s="224"/>
      <c r="BJ1099" s="224"/>
      <c r="BK1099" s="224"/>
      <c r="BL1099" s="223"/>
      <c r="BM1099" s="224"/>
      <c r="BN1099" s="223"/>
      <c r="BO1099" s="223"/>
      <c r="BP1099" s="223"/>
      <c r="BQ1099" s="223"/>
      <c r="BR1099" s="223"/>
      <c r="BS1099" s="224"/>
      <c r="BT1099"/>
      <c r="BU1099" s="224"/>
      <c r="BV1099"/>
      <c r="BW1099"/>
      <c r="BX1099" s="224"/>
      <c r="BY1099" s="224"/>
      <c r="BZ1099" s="224"/>
      <c r="CA1099" s="224"/>
      <c r="CB1099" s="224"/>
      <c r="CC1099" s="224"/>
      <c r="CD1099" s="224"/>
    </row>
    <row r="1100" spans="1:82" ht="30" x14ac:dyDescent="0.25">
      <c r="A1100" s="279">
        <v>707445</v>
      </c>
      <c r="B1100" s="280" t="s">
        <v>4798</v>
      </c>
      <c r="C1100" s="280" t="s">
        <v>4799</v>
      </c>
      <c r="D1100" s="280" t="s">
        <v>4800</v>
      </c>
      <c r="E1100" s="280" t="s">
        <v>184</v>
      </c>
      <c r="F1100" s="281">
        <v>31475</v>
      </c>
      <c r="G1100" s="280" t="s">
        <v>4801</v>
      </c>
      <c r="H1100" s="280" t="s">
        <v>4674</v>
      </c>
      <c r="I1100" s="280" t="s">
        <v>261</v>
      </c>
      <c r="J1100" s="280" t="s">
        <v>216</v>
      </c>
      <c r="K1100" s="279">
        <v>2005</v>
      </c>
      <c r="L1100" s="280" t="s">
        <v>222</v>
      </c>
      <c r="M1100" s="280" t="s">
        <v>240</v>
      </c>
      <c r="N1100" s="280" t="s">
        <v>240</v>
      </c>
      <c r="O1100" s="280" t="str">
        <f>IFERROR(VLOOKUP(A1100,'[1]معالجة التسجيل'!A$2:CW$514,101,0),"")</f>
        <v/>
      </c>
      <c r="P1100" s="280"/>
      <c r="Q1100" s="282">
        <v>0</v>
      </c>
      <c r="R1100" s="290">
        <v>0</v>
      </c>
      <c r="S1100" s="280" t="s">
        <v>4802</v>
      </c>
      <c r="T1100" s="280" t="s">
        <v>4803</v>
      </c>
      <c r="U1100" s="280" t="s">
        <v>4804</v>
      </c>
      <c r="V1100" s="280" t="s">
        <v>4805</v>
      </c>
      <c r="W1100" s="280" t="s">
        <v>240</v>
      </c>
      <c r="X1100" s="280" t="s">
        <v>240</v>
      </c>
      <c r="Y1100" s="280" t="s">
        <v>240</v>
      </c>
      <c r="Z1100" s="280" t="s">
        <v>240</v>
      </c>
      <c r="AA1100" s="280" t="s">
        <v>240</v>
      </c>
      <c r="AB1100" s="280" t="s">
        <v>240</v>
      </c>
      <c r="AC1100" s="280" t="s">
        <v>240</v>
      </c>
      <c r="AD1100" s="280" t="s">
        <v>240</v>
      </c>
      <c r="AE1100" s="280" t="str">
        <f>IFERROR(VLOOKUP(A1100,ورقة4!A$1:AZ$2000,51,0),"")</f>
        <v>م</v>
      </c>
      <c r="AF1100" s="280" t="s">
        <v>240</v>
      </c>
      <c r="AG1100" s="280" t="s">
        <v>261</v>
      </c>
      <c r="AH1100" s="280" t="s">
        <v>240</v>
      </c>
      <c r="AI1100" s="280" t="s">
        <v>240</v>
      </c>
      <c r="AJ1100" s="279">
        <v>707445</v>
      </c>
      <c r="AP1100" s="223"/>
      <c r="AQ1100" s="224"/>
      <c r="AR1100" s="224"/>
      <c r="AS1100" s="224"/>
      <c r="AT1100" s="224"/>
      <c r="AU1100" s="231"/>
      <c r="AV1100" s="224"/>
      <c r="AW1100" s="224"/>
      <c r="AX1100" s="224"/>
      <c r="AY1100" s="224"/>
      <c r="AZ1100" s="223"/>
      <c r="BA1100" s="224"/>
      <c r="BB1100" s="230"/>
      <c r="BC1100" s="230"/>
      <c r="BD1100" s="224"/>
      <c r="BE1100" s="224"/>
      <c r="BF1100" s="227"/>
      <c r="BG1100" s="224"/>
      <c r="BH1100" s="224"/>
      <c r="BI1100" s="224"/>
      <c r="BJ1100" s="224"/>
      <c r="BK1100" s="224"/>
      <c r="BL1100" s="224"/>
      <c r="BM1100" s="224"/>
      <c r="BN1100" s="224"/>
      <c r="BO1100" s="224"/>
      <c r="BP1100" s="224"/>
      <c r="BQ1100" s="224"/>
      <c r="BR1100" s="224"/>
      <c r="BS1100" s="228"/>
      <c r="BT1100" s="230"/>
      <c r="BU1100" s="224"/>
      <c r="BV1100" s="226"/>
      <c r="BW1100" s="230"/>
      <c r="BX1100" s="224"/>
      <c r="BY1100" s="224"/>
      <c r="BZ1100" s="219"/>
      <c r="CA1100" s="224"/>
      <c r="CB1100" s="219"/>
      <c r="CC1100" s="219"/>
      <c r="CD1100" s="219"/>
    </row>
    <row r="1101" spans="1:82" ht="45" x14ac:dyDescent="0.25">
      <c r="A1101" s="279">
        <v>707446</v>
      </c>
      <c r="B1101" s="280" t="s">
        <v>4806</v>
      </c>
      <c r="C1101" s="280" t="s">
        <v>4807</v>
      </c>
      <c r="D1101" s="280" t="s">
        <v>4808</v>
      </c>
      <c r="E1101" s="280" t="s">
        <v>184</v>
      </c>
      <c r="F1101" s="281">
        <v>34950</v>
      </c>
      <c r="G1101" s="280" t="s">
        <v>4809</v>
      </c>
      <c r="H1101" s="280" t="s">
        <v>1290</v>
      </c>
      <c r="I1101" s="280" t="s">
        <v>261</v>
      </c>
      <c r="J1101" s="280" t="s">
        <v>216</v>
      </c>
      <c r="K1101" s="279">
        <v>2022</v>
      </c>
      <c r="L1101" s="280" t="s">
        <v>221</v>
      </c>
      <c r="M1101" s="280" t="s">
        <v>240</v>
      </c>
      <c r="N1101" s="280" t="s">
        <v>240</v>
      </c>
      <c r="O1101" s="280" t="str">
        <f>IFERROR(VLOOKUP(A1101,'[1]معالجة التسجيل'!A$2:CW$514,101,0),"")</f>
        <v>إيقاف</v>
      </c>
      <c r="P1101" s="280"/>
      <c r="Q1101" s="282">
        <f>IFERROR(VLOOKUP(A1101,'[1]معالجة التسجيل'!A$2:EW$514,150,0),"")</f>
        <v>20000</v>
      </c>
      <c r="R1101" s="279">
        <v>0</v>
      </c>
      <c r="S1101" s="280" t="s">
        <v>4810</v>
      </c>
      <c r="T1101" s="280" t="s">
        <v>4811</v>
      </c>
      <c r="U1101" s="280" t="s">
        <v>4812</v>
      </c>
      <c r="V1101" s="280" t="s">
        <v>4813</v>
      </c>
      <c r="W1101" s="280" t="s">
        <v>240</v>
      </c>
      <c r="X1101" s="280" t="s">
        <v>240</v>
      </c>
      <c r="Y1101" s="280" t="s">
        <v>240</v>
      </c>
      <c r="Z1101" s="280" t="s">
        <v>240</v>
      </c>
      <c r="AA1101" s="280" t="s">
        <v>240</v>
      </c>
      <c r="AB1101" s="280" t="s">
        <v>240</v>
      </c>
      <c r="AC1101" s="280" t="s">
        <v>240</v>
      </c>
      <c r="AD1101" s="280" t="s">
        <v>240</v>
      </c>
      <c r="AE1101" s="280"/>
      <c r="AF1101" s="280" t="s">
        <v>240</v>
      </c>
      <c r="AG1101" s="280" t="s">
        <v>261</v>
      </c>
      <c r="AH1101" s="280" t="s">
        <v>240</v>
      </c>
      <c r="AI1101" s="280" t="s">
        <v>5191</v>
      </c>
      <c r="AJ1101" s="279">
        <v>707446</v>
      </c>
      <c r="AP1101" s="223"/>
      <c r="AQ1101" s="224"/>
      <c r="AR1101" s="224"/>
      <c r="AS1101" s="224"/>
      <c r="AT1101" s="224"/>
      <c r="AU1101" s="232"/>
      <c r="AV1101" s="224"/>
      <c r="AW1101" s="224"/>
      <c r="AX1101" s="224"/>
      <c r="AY1101" s="224"/>
      <c r="AZ1101" s="232"/>
      <c r="BA1101" s="224"/>
      <c r="BB1101" s="230"/>
      <c r="BC1101" s="230"/>
      <c r="BD1101" s="224"/>
      <c r="BE1101" s="224"/>
      <c r="BF1101" s="227"/>
      <c r="BG1101" s="230"/>
      <c r="BH1101" s="224"/>
      <c r="BI1101" s="224"/>
      <c r="BJ1101" s="224"/>
      <c r="BK1101" s="224"/>
      <c r="BL1101" s="224"/>
      <c r="BM1101" s="224"/>
      <c r="BN1101" s="224"/>
      <c r="BO1101" s="224"/>
      <c r="BP1101" s="224"/>
      <c r="BQ1101" s="224"/>
      <c r="BR1101" s="224"/>
      <c r="BS1101" s="228"/>
      <c r="BT1101" s="230"/>
      <c r="BU1101" s="224"/>
      <c r="BV1101" s="226"/>
      <c r="BW1101" s="230"/>
      <c r="BX1101" s="224"/>
      <c r="BY1101" s="224"/>
      <c r="BZ1101" s="219"/>
      <c r="CA1101" s="224"/>
      <c r="CB1101" s="219"/>
      <c r="CC1101" s="219"/>
      <c r="CD1101" s="219"/>
    </row>
    <row r="1102" spans="1:82" ht="30" x14ac:dyDescent="0.25">
      <c r="A1102" s="279">
        <v>707447</v>
      </c>
      <c r="B1102" s="280" t="s">
        <v>4814</v>
      </c>
      <c r="C1102" s="280" t="s">
        <v>60</v>
      </c>
      <c r="D1102" s="280" t="s">
        <v>1314</v>
      </c>
      <c r="E1102" s="280" t="s">
        <v>184</v>
      </c>
      <c r="F1102" s="281">
        <v>33283</v>
      </c>
      <c r="G1102" s="280" t="s">
        <v>213</v>
      </c>
      <c r="H1102" s="280" t="s">
        <v>4674</v>
      </c>
      <c r="I1102" s="280" t="s">
        <v>261</v>
      </c>
      <c r="J1102" s="280" t="s">
        <v>216</v>
      </c>
      <c r="K1102" s="279">
        <v>2009</v>
      </c>
      <c r="L1102" s="280" t="s">
        <v>225</v>
      </c>
      <c r="M1102" s="280" t="s">
        <v>240</v>
      </c>
      <c r="N1102" s="280" t="s">
        <v>240</v>
      </c>
      <c r="O1102" s="280"/>
      <c r="P1102" s="280"/>
      <c r="Q1102" s="282">
        <v>0</v>
      </c>
      <c r="R1102" s="282"/>
      <c r="S1102" s="280" t="s">
        <v>4815</v>
      </c>
      <c r="T1102" s="280" t="s">
        <v>4816</v>
      </c>
      <c r="U1102" s="280" t="s">
        <v>4817</v>
      </c>
      <c r="V1102" s="280" t="s">
        <v>2540</v>
      </c>
      <c r="W1102" s="280" t="s">
        <v>240</v>
      </c>
      <c r="X1102" s="280" t="s">
        <v>240</v>
      </c>
      <c r="Y1102" s="280" t="s">
        <v>240</v>
      </c>
      <c r="Z1102" s="280" t="s">
        <v>240</v>
      </c>
      <c r="AA1102" s="280" t="s">
        <v>240</v>
      </c>
      <c r="AB1102" s="280" t="s">
        <v>240</v>
      </c>
      <c r="AC1102" s="280" t="s">
        <v>240</v>
      </c>
      <c r="AD1102" s="280" t="s">
        <v>240</v>
      </c>
      <c r="AE1102" s="280"/>
      <c r="AF1102" s="280" t="s">
        <v>240</v>
      </c>
      <c r="AG1102" s="280" t="s">
        <v>467</v>
      </c>
      <c r="AH1102" s="280" t="s">
        <v>240</v>
      </c>
      <c r="AI1102" s="280" t="s">
        <v>5197</v>
      </c>
      <c r="AJ1102" s="279">
        <v>707447</v>
      </c>
      <c r="AP1102" s="223"/>
      <c r="AQ1102" s="224"/>
      <c r="AR1102" s="224"/>
      <c r="AS1102" s="224"/>
      <c r="AT1102" s="224"/>
      <c r="AU1102" s="231"/>
      <c r="AV1102" s="224"/>
      <c r="AW1102" s="224"/>
      <c r="AX1102" s="224"/>
      <c r="AY1102" s="224"/>
      <c r="AZ1102" s="223"/>
      <c r="BA1102" s="224"/>
      <c r="BB1102"/>
      <c r="BC1102"/>
      <c r="BD1102" s="224"/>
      <c r="BE1102" s="224"/>
      <c r="BF1102" s="227"/>
      <c r="BG1102" s="223"/>
      <c r="BH1102" s="224"/>
      <c r="BI1102" s="224"/>
      <c r="BJ1102" s="224"/>
      <c r="BK1102" s="224"/>
      <c r="BL1102" s="223"/>
      <c r="BM1102" s="224"/>
      <c r="BN1102" s="223"/>
      <c r="BO1102" s="223"/>
      <c r="BP1102" s="223"/>
      <c r="BQ1102" s="223"/>
      <c r="BR1102" s="223"/>
      <c r="BS1102" s="224"/>
      <c r="BT1102"/>
      <c r="BU1102" s="224"/>
      <c r="BV1102"/>
      <c r="BW1102"/>
      <c r="BX1102" s="224"/>
      <c r="BY1102" s="224"/>
      <c r="BZ1102" s="224"/>
      <c r="CA1102" s="224"/>
      <c r="CB1102" s="224"/>
      <c r="CC1102" s="224"/>
      <c r="CD1102" s="224"/>
    </row>
    <row r="1103" spans="1:82" ht="30" x14ac:dyDescent="0.25">
      <c r="A1103" s="279">
        <v>707448</v>
      </c>
      <c r="B1103" s="280" t="s">
        <v>4818</v>
      </c>
      <c r="C1103" s="280" t="s">
        <v>115</v>
      </c>
      <c r="D1103" s="280" t="s">
        <v>1818</v>
      </c>
      <c r="E1103" s="280" t="s">
        <v>183</v>
      </c>
      <c r="F1103" s="281">
        <v>35977</v>
      </c>
      <c r="G1103" s="280" t="s">
        <v>2420</v>
      </c>
      <c r="H1103" s="280" t="s">
        <v>4537</v>
      </c>
      <c r="I1103" s="280" t="s">
        <v>261</v>
      </c>
      <c r="J1103" s="280" t="s">
        <v>216</v>
      </c>
      <c r="K1103" s="279">
        <v>2017</v>
      </c>
      <c r="L1103" s="280" t="s">
        <v>213</v>
      </c>
      <c r="M1103" s="280" t="s">
        <v>240</v>
      </c>
      <c r="N1103" s="280" t="s">
        <v>240</v>
      </c>
      <c r="O1103" s="280" t="str">
        <f>IFERROR(VLOOKUP(A1103,'[1]معالجة التسجيل'!A$2:CW$514,101,0),"")</f>
        <v/>
      </c>
      <c r="P1103" s="280"/>
      <c r="Q1103" s="282">
        <v>0</v>
      </c>
      <c r="R1103" s="290">
        <v>0</v>
      </c>
      <c r="S1103" s="280" t="s">
        <v>4819</v>
      </c>
      <c r="T1103" s="280" t="s">
        <v>4820</v>
      </c>
      <c r="U1103" s="280" t="s">
        <v>4821</v>
      </c>
      <c r="V1103" s="280" t="s">
        <v>4822</v>
      </c>
      <c r="W1103" s="280" t="s">
        <v>240</v>
      </c>
      <c r="X1103" s="280" t="s">
        <v>240</v>
      </c>
      <c r="Y1103" s="280" t="s">
        <v>240</v>
      </c>
      <c r="Z1103" s="280" t="s">
        <v>240</v>
      </c>
      <c r="AA1103" s="280" t="s">
        <v>240</v>
      </c>
      <c r="AB1103" s="280" t="s">
        <v>240</v>
      </c>
      <c r="AC1103" s="280" t="s">
        <v>240</v>
      </c>
      <c r="AD1103" s="280" t="s">
        <v>240</v>
      </c>
      <c r="AE1103" s="280" t="str">
        <f>IFERROR(VLOOKUP(A1103,ورقة4!A$1:AZ$2000,51,0),"")</f>
        <v>م</v>
      </c>
      <c r="AF1103" s="280" t="s">
        <v>240</v>
      </c>
      <c r="AG1103" s="280" t="s">
        <v>261</v>
      </c>
      <c r="AH1103" s="280" t="s">
        <v>240</v>
      </c>
      <c r="AI1103" s="280" t="s">
        <v>240</v>
      </c>
      <c r="AJ1103" s="279">
        <v>707448</v>
      </c>
      <c r="AP1103" s="223"/>
      <c r="AQ1103" s="224"/>
      <c r="AR1103" s="224"/>
      <c r="AS1103" s="224"/>
      <c r="AT1103" s="224"/>
      <c r="AU1103" s="232"/>
      <c r="AV1103" s="224"/>
      <c r="AW1103" s="224"/>
      <c r="AX1103" s="224"/>
      <c r="AY1103" s="224"/>
      <c r="AZ1103" s="232"/>
      <c r="BA1103" s="224"/>
      <c r="BB1103" s="230"/>
      <c r="BC1103" s="230"/>
      <c r="BD1103" s="224"/>
      <c r="BE1103" s="224"/>
      <c r="BF1103" s="227"/>
      <c r="BG1103" s="224"/>
      <c r="BH1103" s="224"/>
      <c r="BI1103" s="224"/>
      <c r="BJ1103" s="224"/>
      <c r="BK1103" s="224"/>
      <c r="BL1103" s="224"/>
      <c r="BM1103" s="224"/>
      <c r="BN1103" s="224"/>
      <c r="BO1103" s="224"/>
      <c r="BP1103" s="224"/>
      <c r="BQ1103" s="224"/>
      <c r="BR1103" s="224"/>
      <c r="BS1103" s="228"/>
      <c r="BT1103" s="230"/>
      <c r="BU1103" s="224"/>
      <c r="BV1103" s="226"/>
      <c r="BW1103" s="230"/>
      <c r="BX1103" s="224"/>
      <c r="BY1103" s="224"/>
      <c r="BZ1103" s="219"/>
      <c r="CA1103" s="224"/>
      <c r="CB1103" s="219"/>
      <c r="CC1103" s="219"/>
      <c r="CD1103" s="219"/>
    </row>
    <row r="1104" spans="1:82" ht="30" x14ac:dyDescent="0.25">
      <c r="A1104" s="279">
        <v>707449</v>
      </c>
      <c r="B1104" s="280" t="s">
        <v>4823</v>
      </c>
      <c r="C1104" s="280" t="s">
        <v>68</v>
      </c>
      <c r="D1104" s="280" t="s">
        <v>4536</v>
      </c>
      <c r="E1104" s="280" t="s">
        <v>183</v>
      </c>
      <c r="F1104" s="281">
        <v>29109</v>
      </c>
      <c r="G1104" s="280" t="s">
        <v>4824</v>
      </c>
      <c r="H1104" s="280" t="s">
        <v>4537</v>
      </c>
      <c r="I1104" s="280" t="s">
        <v>261</v>
      </c>
      <c r="J1104" s="280" t="s">
        <v>4825</v>
      </c>
      <c r="K1104" s="288"/>
      <c r="L1104" s="280" t="s">
        <v>213</v>
      </c>
      <c r="M1104" s="280" t="s">
        <v>240</v>
      </c>
      <c r="N1104" s="280" t="s">
        <v>240</v>
      </c>
      <c r="O1104" s="280" t="str">
        <f>IFERROR(VLOOKUP(A1104,'[1]معالجة التسجيل'!A$2:CW$514,101,0),"")</f>
        <v/>
      </c>
      <c r="P1104" s="280"/>
      <c r="Q1104" s="282">
        <v>0</v>
      </c>
      <c r="R1104" s="282"/>
      <c r="S1104" s="280" t="s">
        <v>4826</v>
      </c>
      <c r="T1104" s="280" t="s">
        <v>2789</v>
      </c>
      <c r="U1104" s="280" t="s">
        <v>4366</v>
      </c>
      <c r="V1104" s="280" t="s">
        <v>2547</v>
      </c>
      <c r="W1104" s="280" t="s">
        <v>240</v>
      </c>
      <c r="X1104" s="280" t="s">
        <v>240</v>
      </c>
      <c r="Y1104" s="280" t="s">
        <v>240</v>
      </c>
      <c r="Z1104" s="280" t="s">
        <v>240</v>
      </c>
      <c r="AA1104" s="280" t="s">
        <v>240</v>
      </c>
      <c r="AB1104" s="280" t="s">
        <v>240</v>
      </c>
      <c r="AC1104" s="280" t="s">
        <v>240</v>
      </c>
      <c r="AD1104" s="280" t="s">
        <v>240</v>
      </c>
      <c r="AE1104" s="280" t="str">
        <f>IFERROR(VLOOKUP(A1104,ورقة4!A$1:AZ$2000,51,0),"")</f>
        <v>م</v>
      </c>
      <c r="AF1104" s="280" t="s">
        <v>240</v>
      </c>
      <c r="AG1104" s="280" t="s">
        <v>261</v>
      </c>
      <c r="AH1104" s="280" t="s">
        <v>240</v>
      </c>
      <c r="AI1104" s="280" t="s">
        <v>240</v>
      </c>
      <c r="AJ1104" s="279">
        <v>707449</v>
      </c>
      <c r="AP1104" s="223"/>
      <c r="AQ1104" s="224"/>
      <c r="AR1104" s="224"/>
      <c r="AS1104" s="224"/>
      <c r="AT1104" s="224"/>
      <c r="AU1104" s="231"/>
      <c r="AV1104" s="224"/>
      <c r="AW1104" s="224"/>
      <c r="AX1104" s="224"/>
      <c r="AY1104" s="224"/>
      <c r="AZ1104" s="223"/>
      <c r="BA1104" s="224"/>
      <c r="BB1104" s="230"/>
      <c r="BC1104" s="230"/>
      <c r="BD1104" s="224"/>
      <c r="BE1104" s="224"/>
      <c r="BF1104" s="227"/>
      <c r="BG1104" s="224"/>
      <c r="BH1104" s="224"/>
      <c r="BI1104" s="224"/>
      <c r="BJ1104" s="224"/>
      <c r="BK1104" s="224"/>
      <c r="BL1104" s="224"/>
      <c r="BM1104" s="224"/>
      <c r="BN1104" s="224"/>
      <c r="BO1104" s="224"/>
      <c r="BP1104" s="224"/>
      <c r="BQ1104" s="224"/>
      <c r="BR1104" s="224"/>
      <c r="BS1104" s="228"/>
      <c r="BT1104" s="230"/>
      <c r="BU1104" s="224"/>
      <c r="BV1104" s="226"/>
      <c r="BW1104" s="230"/>
      <c r="BX1104" s="224"/>
      <c r="BY1104" s="224"/>
      <c r="BZ1104" s="219"/>
      <c r="CA1104" s="224"/>
      <c r="CB1104" s="219"/>
      <c r="CC1104" s="219"/>
      <c r="CD1104" s="219"/>
    </row>
    <row r="1105" spans="1:82" ht="30" x14ac:dyDescent="0.25">
      <c r="A1105" s="279">
        <v>707450</v>
      </c>
      <c r="B1105" s="280" t="s">
        <v>4827</v>
      </c>
      <c r="C1105" s="280" t="s">
        <v>65</v>
      </c>
      <c r="D1105" s="280" t="s">
        <v>4828</v>
      </c>
      <c r="E1105" s="280" t="s">
        <v>183</v>
      </c>
      <c r="F1105" s="281">
        <v>30362</v>
      </c>
      <c r="G1105" s="280" t="s">
        <v>1468</v>
      </c>
      <c r="H1105" s="280" t="s">
        <v>1290</v>
      </c>
      <c r="I1105" s="280" t="s">
        <v>261</v>
      </c>
      <c r="J1105" s="280" t="s">
        <v>214</v>
      </c>
      <c r="K1105" s="279">
        <v>2001</v>
      </c>
      <c r="L1105" s="280" t="s">
        <v>215</v>
      </c>
      <c r="M1105" s="280" t="s">
        <v>240</v>
      </c>
      <c r="N1105" s="280" t="s">
        <v>240</v>
      </c>
      <c r="O1105" s="280"/>
      <c r="P1105" s="280"/>
      <c r="Q1105" s="282">
        <v>0</v>
      </c>
      <c r="R1105" s="279">
        <v>0</v>
      </c>
      <c r="S1105" s="280" t="s">
        <v>4829</v>
      </c>
      <c r="T1105" s="280" t="s">
        <v>3260</v>
      </c>
      <c r="U1105" s="280" t="s">
        <v>4830</v>
      </c>
      <c r="V1105" s="280" t="s">
        <v>4831</v>
      </c>
      <c r="W1105" s="280" t="s">
        <v>240</v>
      </c>
      <c r="X1105" s="280" t="s">
        <v>240</v>
      </c>
      <c r="Y1105" s="280" t="s">
        <v>240</v>
      </c>
      <c r="Z1105" s="280" t="s">
        <v>240</v>
      </c>
      <c r="AA1105" s="280" t="s">
        <v>240</v>
      </c>
      <c r="AB1105" s="280" t="s">
        <v>240</v>
      </c>
      <c r="AC1105" s="280" t="s">
        <v>240</v>
      </c>
      <c r="AD1105" s="280" t="s">
        <v>240</v>
      </c>
      <c r="AE1105" s="280"/>
      <c r="AF1105" s="280" t="s">
        <v>240</v>
      </c>
      <c r="AG1105" s="280" t="s">
        <v>261</v>
      </c>
      <c r="AH1105" s="280" t="s">
        <v>240</v>
      </c>
      <c r="AI1105" s="280" t="s">
        <v>240</v>
      </c>
      <c r="AJ1105" s="279">
        <v>707450</v>
      </c>
      <c r="AP1105" s="223"/>
      <c r="AQ1105" s="224"/>
      <c r="AR1105" s="224"/>
      <c r="AS1105" s="224"/>
      <c r="AT1105" s="224"/>
      <c r="AU1105" s="232"/>
      <c r="AV1105" s="224"/>
      <c r="AW1105" s="224"/>
      <c r="AX1105" s="224"/>
      <c r="AY1105" s="224"/>
      <c r="AZ1105" s="232"/>
      <c r="BA1105" s="224"/>
      <c r="BB1105" s="230"/>
      <c r="BC1105" s="230"/>
      <c r="BD1105" s="224"/>
      <c r="BE1105" s="224"/>
      <c r="BF1105" s="227"/>
      <c r="BG1105" s="224"/>
      <c r="BH1105" s="224"/>
      <c r="BI1105" s="224"/>
      <c r="BJ1105" s="224"/>
      <c r="BK1105" s="224"/>
      <c r="BL1105" s="224"/>
      <c r="BM1105" s="224"/>
      <c r="BN1105" s="224"/>
      <c r="BO1105" s="224"/>
      <c r="BP1105" s="224"/>
      <c r="BQ1105" s="224"/>
      <c r="BR1105" s="224"/>
      <c r="BS1105" s="228"/>
      <c r="BT1105" s="230"/>
      <c r="BU1105" s="224"/>
      <c r="BV1105" s="226"/>
      <c r="BW1105" s="230"/>
      <c r="BX1105" s="224"/>
      <c r="BY1105" s="224"/>
      <c r="BZ1105" s="219"/>
      <c r="CA1105" s="224"/>
      <c r="CB1105" s="219"/>
      <c r="CC1105" s="219"/>
      <c r="CD1105" s="219"/>
    </row>
    <row r="1106" spans="1:82" ht="30" x14ac:dyDescent="0.25">
      <c r="A1106" s="279">
        <v>707451</v>
      </c>
      <c r="B1106" s="280" t="s">
        <v>4832</v>
      </c>
      <c r="C1106" s="280" t="s">
        <v>63</v>
      </c>
      <c r="D1106" s="280" t="s">
        <v>4833</v>
      </c>
      <c r="E1106" s="280" t="s">
        <v>183</v>
      </c>
      <c r="F1106" s="281">
        <v>27072</v>
      </c>
      <c r="G1106" s="280" t="s">
        <v>213</v>
      </c>
      <c r="H1106" s="280" t="s">
        <v>1290</v>
      </c>
      <c r="I1106" s="280" t="s">
        <v>261</v>
      </c>
      <c r="J1106" s="280" t="s">
        <v>216</v>
      </c>
      <c r="K1106" s="279">
        <v>2000</v>
      </c>
      <c r="L1106" s="280" t="s">
        <v>213</v>
      </c>
      <c r="M1106" s="280" t="s">
        <v>240</v>
      </c>
      <c r="N1106" s="280" t="s">
        <v>240</v>
      </c>
      <c r="O1106" s="280" t="str">
        <f>IFERROR(VLOOKUP(A1106,'[1]معالجة التسجيل'!A$2:CW$514,101,0),"")</f>
        <v/>
      </c>
      <c r="P1106" s="280"/>
      <c r="Q1106" s="282">
        <v>0</v>
      </c>
      <c r="R1106" s="290">
        <v>0</v>
      </c>
      <c r="S1106" s="280" t="s">
        <v>4834</v>
      </c>
      <c r="T1106" s="280" t="s">
        <v>4835</v>
      </c>
      <c r="U1106" s="280" t="s">
        <v>4836</v>
      </c>
      <c r="V1106" s="280" t="s">
        <v>2531</v>
      </c>
      <c r="W1106" s="280" t="s">
        <v>240</v>
      </c>
      <c r="X1106" s="280" t="s">
        <v>240</v>
      </c>
      <c r="Y1106" s="280" t="s">
        <v>240</v>
      </c>
      <c r="Z1106" s="280" t="s">
        <v>240</v>
      </c>
      <c r="AA1106" s="280" t="s">
        <v>240</v>
      </c>
      <c r="AB1106" s="280" t="s">
        <v>240</v>
      </c>
      <c r="AC1106" s="280" t="s">
        <v>240</v>
      </c>
      <c r="AD1106" s="280" t="s">
        <v>240</v>
      </c>
      <c r="AE1106" s="280" t="str">
        <f>IFERROR(VLOOKUP(A1106,ورقة4!A$1:AZ$2000,51,0),"")</f>
        <v>م</v>
      </c>
      <c r="AF1106" s="280" t="s">
        <v>240</v>
      </c>
      <c r="AG1106" s="280" t="s">
        <v>261</v>
      </c>
      <c r="AH1106" s="280" t="s">
        <v>240</v>
      </c>
      <c r="AI1106" s="280" t="s">
        <v>240</v>
      </c>
      <c r="AJ1106" s="279">
        <v>707451</v>
      </c>
      <c r="AP1106" s="223"/>
      <c r="AQ1106" s="224"/>
      <c r="AR1106" s="224"/>
      <c r="AS1106" s="224"/>
      <c r="AT1106" s="224"/>
      <c r="AU1106" s="232"/>
      <c r="AV1106" s="224"/>
      <c r="AW1106" s="224"/>
      <c r="AX1106" s="224"/>
      <c r="AY1106" s="224"/>
      <c r="AZ1106" s="232"/>
      <c r="BA1106" s="224"/>
      <c r="BB1106" s="230"/>
      <c r="BC1106" s="230"/>
      <c r="BD1106" s="224"/>
      <c r="BE1106" s="224"/>
      <c r="BF1106" s="227"/>
      <c r="BG1106" s="224"/>
      <c r="BH1106" s="224"/>
      <c r="BI1106" s="224"/>
      <c r="BJ1106" s="224"/>
      <c r="BK1106" s="224"/>
      <c r="BL1106" s="224"/>
      <c r="BM1106" s="224"/>
      <c r="BN1106" s="224"/>
      <c r="BO1106" s="224"/>
      <c r="BP1106" s="224"/>
      <c r="BQ1106" s="224"/>
      <c r="BR1106" s="224"/>
      <c r="BS1106" s="228"/>
      <c r="BT1106" s="230"/>
      <c r="BU1106" s="224"/>
      <c r="BV1106" s="226"/>
      <c r="BW1106" s="230"/>
      <c r="BX1106" s="224"/>
      <c r="BY1106" s="224"/>
      <c r="BZ1106" s="219"/>
      <c r="CA1106" s="224"/>
      <c r="CB1106" s="219"/>
      <c r="CC1106" s="219"/>
      <c r="CD1106" s="219"/>
    </row>
    <row r="1107" spans="1:82" ht="30" x14ac:dyDescent="0.25">
      <c r="A1107" s="279">
        <v>707452</v>
      </c>
      <c r="B1107" s="280" t="s">
        <v>4837</v>
      </c>
      <c r="C1107" s="280" t="s">
        <v>114</v>
      </c>
      <c r="D1107" s="280" t="s">
        <v>4838</v>
      </c>
      <c r="E1107" s="280" t="s">
        <v>183</v>
      </c>
      <c r="F1107" s="281">
        <v>33606</v>
      </c>
      <c r="G1107" s="280" t="s">
        <v>1309</v>
      </c>
      <c r="H1107" s="280" t="s">
        <v>4537</v>
      </c>
      <c r="I1107" s="280" t="s">
        <v>261</v>
      </c>
      <c r="J1107" s="280" t="s">
        <v>214</v>
      </c>
      <c r="K1107" s="279">
        <v>2009</v>
      </c>
      <c r="L1107" s="280" t="s">
        <v>1809</v>
      </c>
      <c r="M1107" s="280" t="s">
        <v>240</v>
      </c>
      <c r="N1107" s="280" t="s">
        <v>240</v>
      </c>
      <c r="O1107" s="280"/>
      <c r="P1107" s="280"/>
      <c r="Q1107" s="282">
        <v>0</v>
      </c>
      <c r="R1107" s="279">
        <v>0</v>
      </c>
      <c r="S1107" s="280" t="s">
        <v>4839</v>
      </c>
      <c r="T1107" s="280" t="s">
        <v>4840</v>
      </c>
      <c r="U1107" s="280" t="s">
        <v>3307</v>
      </c>
      <c r="V1107" s="280" t="s">
        <v>2580</v>
      </c>
      <c r="W1107" s="280" t="s">
        <v>240</v>
      </c>
      <c r="X1107" s="280" t="s">
        <v>240</v>
      </c>
      <c r="Y1107" s="280" t="s">
        <v>240</v>
      </c>
      <c r="Z1107" s="280" t="s">
        <v>240</v>
      </c>
      <c r="AA1107" s="280" t="s">
        <v>240</v>
      </c>
      <c r="AB1107" s="280" t="s">
        <v>240</v>
      </c>
      <c r="AC1107" s="280" t="s">
        <v>240</v>
      </c>
      <c r="AD1107" s="280" t="s">
        <v>240</v>
      </c>
      <c r="AE1107" s="280"/>
      <c r="AF1107" s="280" t="s">
        <v>240</v>
      </c>
      <c r="AG1107" s="280" t="s">
        <v>261</v>
      </c>
      <c r="AH1107" s="280" t="s">
        <v>240</v>
      </c>
      <c r="AI1107" s="280" t="s">
        <v>240</v>
      </c>
      <c r="AJ1107" s="279">
        <v>707452</v>
      </c>
      <c r="AP1107" s="223"/>
      <c r="AQ1107" s="224"/>
      <c r="AR1107" s="224"/>
      <c r="AS1107" s="224"/>
      <c r="AT1107" s="224"/>
      <c r="AU1107" s="227"/>
      <c r="AV1107" s="224"/>
      <c r="AW1107" s="224"/>
      <c r="AX1107" s="224"/>
      <c r="AY1107" s="224"/>
      <c r="AZ1107" s="227"/>
      <c r="BA1107" s="224"/>
      <c r="BB1107"/>
      <c r="BC1107"/>
      <c r="BD1107" s="224"/>
      <c r="BE1107" s="224"/>
      <c r="BF1107" s="227"/>
      <c r="BG1107" s="227"/>
      <c r="BH1107" s="224"/>
      <c r="BI1107" s="224"/>
      <c r="BJ1107" s="224"/>
      <c r="BK1107" s="224"/>
      <c r="BL1107" s="227"/>
      <c r="BM1107" s="224"/>
      <c r="BN1107" s="227"/>
      <c r="BO1107" s="227"/>
      <c r="BP1107" s="227"/>
      <c r="BQ1107" s="227"/>
      <c r="BR1107" s="227"/>
      <c r="BS1107" s="224"/>
      <c r="BT1107"/>
      <c r="BU1107" s="224"/>
      <c r="BV1107"/>
      <c r="BW1107"/>
      <c r="BX1107" s="224"/>
      <c r="BY1107" s="224"/>
      <c r="BZ1107" s="224"/>
      <c r="CA1107" s="224"/>
      <c r="CB1107" s="224"/>
      <c r="CC1107" s="224"/>
      <c r="CD1107" s="224"/>
    </row>
    <row r="1108" spans="1:82" ht="30" x14ac:dyDescent="0.25">
      <c r="A1108" s="279">
        <v>707453</v>
      </c>
      <c r="B1108" s="280" t="s">
        <v>4841</v>
      </c>
      <c r="C1108" s="280" t="s">
        <v>158</v>
      </c>
      <c r="D1108" s="280" t="s">
        <v>4633</v>
      </c>
      <c r="E1108" s="280" t="s">
        <v>183</v>
      </c>
      <c r="F1108" s="289">
        <v>26942</v>
      </c>
      <c r="G1108" s="280" t="s">
        <v>1536</v>
      </c>
      <c r="H1108" s="280" t="s">
        <v>4537</v>
      </c>
      <c r="I1108" s="280" t="s">
        <v>261</v>
      </c>
      <c r="J1108" s="280" t="s">
        <v>4544</v>
      </c>
      <c r="K1108" s="282"/>
      <c r="L1108" s="280" t="s">
        <v>213</v>
      </c>
      <c r="M1108" s="280" t="s">
        <v>240</v>
      </c>
      <c r="N1108" s="280" t="s">
        <v>240</v>
      </c>
      <c r="O1108" s="280"/>
      <c r="P1108" s="280"/>
      <c r="Q1108" s="282">
        <v>0</v>
      </c>
      <c r="R1108" s="290">
        <v>0</v>
      </c>
      <c r="S1108" s="280" t="s">
        <v>4842</v>
      </c>
      <c r="T1108" s="280" t="s">
        <v>4843</v>
      </c>
      <c r="U1108" s="280" t="s">
        <v>4844</v>
      </c>
      <c r="V1108" s="280" t="s">
        <v>3151</v>
      </c>
      <c r="W1108" s="280" t="s">
        <v>240</v>
      </c>
      <c r="X1108" s="280" t="s">
        <v>240</v>
      </c>
      <c r="Y1108" s="280" t="s">
        <v>240</v>
      </c>
      <c r="Z1108" s="280" t="s">
        <v>240</v>
      </c>
      <c r="AA1108" s="280" t="s">
        <v>240</v>
      </c>
      <c r="AB1108" s="280" t="s">
        <v>240</v>
      </c>
      <c r="AC1108" s="280" t="s">
        <v>240</v>
      </c>
      <c r="AD1108" s="280" t="s">
        <v>240</v>
      </c>
      <c r="AE1108" s="280"/>
      <c r="AF1108" s="280" t="s">
        <v>240</v>
      </c>
      <c r="AG1108" s="280" t="s">
        <v>261</v>
      </c>
      <c r="AH1108" s="280" t="s">
        <v>240</v>
      </c>
      <c r="AI1108" s="280" t="s">
        <v>240</v>
      </c>
      <c r="AJ1108" s="279">
        <v>707453</v>
      </c>
      <c r="AP1108" s="223"/>
      <c r="AQ1108" s="224"/>
      <c r="AR1108" s="224"/>
      <c r="AS1108" s="224"/>
      <c r="AT1108" s="224"/>
      <c r="AU1108" s="232"/>
      <c r="AV1108" s="224"/>
      <c r="AW1108" s="224"/>
      <c r="AX1108" s="224"/>
      <c r="AY1108" s="224"/>
      <c r="AZ1108" s="232"/>
      <c r="BA1108" s="224"/>
      <c r="BB1108" s="230"/>
      <c r="BC1108" s="230"/>
      <c r="BD1108" s="224"/>
      <c r="BE1108" s="224"/>
      <c r="BF1108" s="227"/>
      <c r="BG1108" s="224"/>
      <c r="BH1108" s="224"/>
      <c r="BI1108" s="224"/>
      <c r="BJ1108" s="224"/>
      <c r="BK1108" s="224"/>
      <c r="BL1108" s="224"/>
      <c r="BM1108" s="224"/>
      <c r="BN1108" s="224"/>
      <c r="BO1108" s="224"/>
      <c r="BP1108" s="224"/>
      <c r="BQ1108" s="224"/>
      <c r="BR1108" s="224"/>
      <c r="BS1108" s="228"/>
      <c r="BT1108" s="230"/>
      <c r="BU1108" s="224"/>
      <c r="BV1108" s="226"/>
      <c r="BW1108" s="230"/>
      <c r="BX1108" s="224"/>
      <c r="BY1108" s="224"/>
      <c r="BZ1108" s="219"/>
      <c r="CA1108" s="224"/>
      <c r="CB1108" s="219"/>
      <c r="CC1108" s="219"/>
      <c r="CD1108" s="219"/>
    </row>
    <row r="1109" spans="1:82" ht="30" x14ac:dyDescent="0.25">
      <c r="A1109" s="279">
        <v>707454</v>
      </c>
      <c r="B1109" s="280" t="s">
        <v>4845</v>
      </c>
      <c r="C1109" s="280" t="s">
        <v>280</v>
      </c>
      <c r="D1109" s="280" t="s">
        <v>1322</v>
      </c>
      <c r="E1109" s="280" t="s">
        <v>183</v>
      </c>
      <c r="F1109" s="281">
        <v>33771</v>
      </c>
      <c r="G1109" s="280" t="s">
        <v>222</v>
      </c>
      <c r="H1109" s="280" t="s">
        <v>4537</v>
      </c>
      <c r="I1109" s="280" t="s">
        <v>261</v>
      </c>
      <c r="J1109" s="280" t="s">
        <v>4634</v>
      </c>
      <c r="K1109" s="288"/>
      <c r="L1109" s="280" t="s">
        <v>222</v>
      </c>
      <c r="M1109" s="280" t="s">
        <v>240</v>
      </c>
      <c r="N1109" s="280" t="s">
        <v>240</v>
      </c>
      <c r="O1109" s="280" t="str">
        <f>IFERROR(VLOOKUP(A1109,'[1]معالجة التسجيل'!A$2:CW$514,101,0),"")</f>
        <v/>
      </c>
      <c r="P1109" s="280"/>
      <c r="Q1109" s="282">
        <v>0</v>
      </c>
      <c r="R1109" s="288"/>
      <c r="S1109" s="280" t="s">
        <v>4846</v>
      </c>
      <c r="T1109" s="280" t="s">
        <v>4847</v>
      </c>
      <c r="U1109" s="280" t="s">
        <v>3029</v>
      </c>
      <c r="V1109" s="280" t="s">
        <v>2696</v>
      </c>
      <c r="W1109" s="280" t="s">
        <v>240</v>
      </c>
      <c r="X1109" s="280" t="s">
        <v>240</v>
      </c>
      <c r="Y1109" s="280" t="s">
        <v>240</v>
      </c>
      <c r="Z1109" s="280" t="s">
        <v>240</v>
      </c>
      <c r="AA1109" s="280" t="s">
        <v>240</v>
      </c>
      <c r="AB1109" s="280" t="s">
        <v>240</v>
      </c>
      <c r="AC1109" s="280" t="s">
        <v>240</v>
      </c>
      <c r="AD1109" s="280" t="s">
        <v>240</v>
      </c>
      <c r="AE1109" s="280" t="str">
        <f>IFERROR(VLOOKUP(A1109,ورقة4!A$1:AZ$2000,51,0),"")</f>
        <v>م</v>
      </c>
      <c r="AF1109" s="280" t="s">
        <v>240</v>
      </c>
      <c r="AG1109" s="280" t="s">
        <v>261</v>
      </c>
      <c r="AH1109" s="280" t="s">
        <v>240</v>
      </c>
      <c r="AI1109" s="280" t="s">
        <v>240</v>
      </c>
      <c r="AJ1109" s="279">
        <v>707454</v>
      </c>
      <c r="AP1109" s="223"/>
      <c r="AQ1109" s="224"/>
      <c r="AR1109" s="224"/>
      <c r="AS1109" s="224"/>
      <c r="AT1109" s="224"/>
      <c r="AU1109" s="232"/>
      <c r="AV1109" s="224"/>
      <c r="AW1109" s="224"/>
      <c r="AX1109" s="224"/>
      <c r="AY1109" s="224"/>
      <c r="AZ1109" s="232"/>
      <c r="BA1109" s="224"/>
      <c r="BB1109"/>
      <c r="BC1109"/>
      <c r="BD1109" s="224"/>
      <c r="BE1109" s="224"/>
      <c r="BF1109" s="227"/>
      <c r="BG1109" s="232"/>
      <c r="BH1109" s="224"/>
      <c r="BI1109" s="224"/>
      <c r="BJ1109" s="224"/>
      <c r="BK1109" s="224"/>
      <c r="BL1109" s="232"/>
      <c r="BM1109" s="224"/>
      <c r="BN1109" s="232"/>
      <c r="BO1109" s="232"/>
      <c r="BP1109" s="232"/>
      <c r="BQ1109" s="232"/>
      <c r="BR1109" s="232"/>
      <c r="BS1109" s="224"/>
      <c r="BT1109"/>
      <c r="BU1109" s="224"/>
      <c r="BV1109"/>
      <c r="BW1109"/>
      <c r="BX1109" s="224"/>
      <c r="BY1109" s="224"/>
      <c r="BZ1109" s="224"/>
      <c r="CA1109" s="224"/>
      <c r="CB1109" s="224"/>
      <c r="CC1109" s="224"/>
      <c r="CD1109" s="224"/>
    </row>
    <row r="1110" spans="1:82" ht="30" x14ac:dyDescent="0.25">
      <c r="A1110" s="279">
        <v>707455</v>
      </c>
      <c r="B1110" s="280" t="s">
        <v>4848</v>
      </c>
      <c r="C1110" s="280" t="s">
        <v>94</v>
      </c>
      <c r="D1110" s="280" t="s">
        <v>4849</v>
      </c>
      <c r="E1110" s="280" t="s">
        <v>184</v>
      </c>
      <c r="F1110" s="281">
        <v>34911</v>
      </c>
      <c r="G1110" s="280" t="s">
        <v>4850</v>
      </c>
      <c r="H1110" s="280" t="s">
        <v>4537</v>
      </c>
      <c r="I1110" s="280" t="s">
        <v>261</v>
      </c>
      <c r="J1110" s="280" t="s">
        <v>216</v>
      </c>
      <c r="K1110" s="279">
        <v>2014</v>
      </c>
      <c r="L1110" s="280" t="s">
        <v>228</v>
      </c>
      <c r="M1110" s="280" t="s">
        <v>240</v>
      </c>
      <c r="N1110" s="280" t="s">
        <v>240</v>
      </c>
      <c r="O1110" s="280" t="str">
        <f>IFERROR(VLOOKUP(A1110,'[1]معالجة التسجيل'!A$2:CW$514,101,0),"")</f>
        <v/>
      </c>
      <c r="P1110" s="280"/>
      <c r="Q1110" s="282">
        <v>0</v>
      </c>
      <c r="R1110" s="279">
        <v>0</v>
      </c>
      <c r="S1110" s="280" t="s">
        <v>4851</v>
      </c>
      <c r="T1110" s="280" t="s">
        <v>2573</v>
      </c>
      <c r="U1110" s="280" t="s">
        <v>4852</v>
      </c>
      <c r="V1110" s="280" t="s">
        <v>2804</v>
      </c>
      <c r="W1110" s="280" t="s">
        <v>240</v>
      </c>
      <c r="X1110" s="280" t="s">
        <v>240</v>
      </c>
      <c r="Y1110" s="280" t="s">
        <v>240</v>
      </c>
      <c r="Z1110" s="280" t="s">
        <v>240</v>
      </c>
      <c r="AA1110" s="280" t="s">
        <v>240</v>
      </c>
      <c r="AB1110" s="280" t="s">
        <v>240</v>
      </c>
      <c r="AC1110" s="280" t="s">
        <v>240</v>
      </c>
      <c r="AD1110" s="280" t="s">
        <v>240</v>
      </c>
      <c r="AE1110" s="280" t="str">
        <f>IFERROR(VLOOKUP(A1110,ورقة4!A$1:AZ$2000,51,0),"")</f>
        <v>م</v>
      </c>
      <c r="AF1110" s="280" t="s">
        <v>240</v>
      </c>
      <c r="AG1110" s="280" t="s">
        <v>261</v>
      </c>
      <c r="AH1110" s="280" t="s">
        <v>240</v>
      </c>
      <c r="AI1110" s="280" t="s">
        <v>240</v>
      </c>
      <c r="AJ1110" s="279">
        <v>707455</v>
      </c>
      <c r="AP1110" s="223"/>
      <c r="AQ1110" s="224"/>
      <c r="AR1110" s="224"/>
      <c r="AS1110" s="224"/>
      <c r="AT1110" s="224"/>
      <c r="AU1110" s="231"/>
      <c r="AV1110" s="224"/>
      <c r="AW1110" s="224"/>
      <c r="AX1110" s="224"/>
      <c r="AY1110" s="224"/>
      <c r="AZ1110" s="223"/>
      <c r="BA1110" s="224"/>
      <c r="BB1110"/>
      <c r="BC1110"/>
      <c r="BD1110" s="224"/>
      <c r="BE1110" s="224"/>
      <c r="BF1110" s="227"/>
      <c r="BG1110" s="232"/>
      <c r="BH1110" s="224"/>
      <c r="BI1110" s="224"/>
      <c r="BJ1110" s="224"/>
      <c r="BK1110" s="224"/>
      <c r="BL1110" s="223"/>
      <c r="BM1110" s="224"/>
      <c r="BN1110" s="223"/>
      <c r="BO1110" s="223"/>
      <c r="BP1110" s="223"/>
      <c r="BQ1110" s="223"/>
      <c r="BR1110" s="223"/>
      <c r="BS1110" s="224"/>
      <c r="BT1110"/>
      <c r="BU1110" s="224"/>
      <c r="BV1110"/>
      <c r="BW1110"/>
      <c r="BX1110" s="224"/>
      <c r="BY1110" s="224"/>
      <c r="BZ1110" s="224"/>
      <c r="CA1110" s="224"/>
      <c r="CB1110" s="224"/>
      <c r="CC1110" s="224"/>
      <c r="CD1110" s="224"/>
    </row>
    <row r="1111" spans="1:82" ht="30" x14ac:dyDescent="0.25">
      <c r="A1111" s="279">
        <v>707456</v>
      </c>
      <c r="B1111" s="280" t="s">
        <v>4853</v>
      </c>
      <c r="C1111" s="280" t="s">
        <v>4854</v>
      </c>
      <c r="D1111" s="280" t="s">
        <v>1314</v>
      </c>
      <c r="E1111" s="280" t="s">
        <v>184</v>
      </c>
      <c r="F1111" s="281">
        <v>33064</v>
      </c>
      <c r="G1111" s="280" t="s">
        <v>4855</v>
      </c>
      <c r="H1111" s="280" t="s">
        <v>4537</v>
      </c>
      <c r="I1111" s="280" t="s">
        <v>261</v>
      </c>
      <c r="J1111" s="280" t="s">
        <v>214</v>
      </c>
      <c r="K1111" s="290">
        <v>2009</v>
      </c>
      <c r="L1111" s="280" t="s">
        <v>225</v>
      </c>
      <c r="M1111" s="280" t="s">
        <v>240</v>
      </c>
      <c r="N1111" s="280" t="s">
        <v>240</v>
      </c>
      <c r="O1111" s="280" t="str">
        <f>IFERROR(VLOOKUP(A1111,'[1]معالجة التسجيل'!A$2:CW$514,101,0),"")</f>
        <v/>
      </c>
      <c r="P1111" s="280"/>
      <c r="Q1111" s="282">
        <v>0</v>
      </c>
      <c r="R1111" s="290">
        <v>0</v>
      </c>
      <c r="S1111" s="280" t="s">
        <v>4856</v>
      </c>
      <c r="T1111" s="280" t="s">
        <v>4857</v>
      </c>
      <c r="U1111" s="280" t="s">
        <v>2928</v>
      </c>
      <c r="V1111" s="280" t="s">
        <v>3202</v>
      </c>
      <c r="W1111" s="280" t="s">
        <v>240</v>
      </c>
      <c r="X1111" s="280" t="s">
        <v>240</v>
      </c>
      <c r="Y1111" s="280" t="s">
        <v>240</v>
      </c>
      <c r="Z1111" s="280" t="s">
        <v>240</v>
      </c>
      <c r="AA1111" s="280" t="s">
        <v>240</v>
      </c>
      <c r="AB1111" s="280" t="s">
        <v>240</v>
      </c>
      <c r="AC1111" s="280" t="s">
        <v>240</v>
      </c>
      <c r="AD1111" s="280" t="s">
        <v>240</v>
      </c>
      <c r="AE1111" s="280" t="str">
        <f>IFERROR(VLOOKUP(A1111,ورقة4!A$1:AZ$2000,51,0),"")</f>
        <v>م</v>
      </c>
      <c r="AF1111" s="280" t="s">
        <v>240</v>
      </c>
      <c r="AG1111" s="280" t="s">
        <v>261</v>
      </c>
      <c r="AH1111" s="280" t="s">
        <v>240</v>
      </c>
      <c r="AI1111" s="280" t="s">
        <v>240</v>
      </c>
      <c r="AJ1111" s="279">
        <v>707456</v>
      </c>
      <c r="AP1111" s="223"/>
      <c r="AQ1111" s="224"/>
      <c r="AR1111" s="224"/>
      <c r="AS1111" s="224"/>
      <c r="AT1111" s="224"/>
      <c r="AU1111" s="232"/>
      <c r="AV1111" s="224"/>
      <c r="AW1111" s="224"/>
      <c r="AX1111" s="224"/>
      <c r="AY1111" s="224"/>
      <c r="AZ1111" s="232"/>
      <c r="BA1111" s="224"/>
      <c r="BB1111" s="230"/>
      <c r="BC1111" s="230"/>
      <c r="BD1111" s="224"/>
      <c r="BE1111" s="224"/>
      <c r="BF1111" s="227"/>
      <c r="BG1111" s="224"/>
      <c r="BH1111" s="224"/>
      <c r="BI1111" s="224"/>
      <c r="BJ1111" s="224"/>
      <c r="BK1111" s="224"/>
      <c r="BL1111" s="224"/>
      <c r="BM1111" s="224"/>
      <c r="BN1111" s="224"/>
      <c r="BO1111" s="224"/>
      <c r="BP1111" s="224"/>
      <c r="BQ1111" s="224"/>
      <c r="BR1111" s="224"/>
      <c r="BS1111" s="228"/>
      <c r="BT1111" s="230"/>
      <c r="BU1111" s="224"/>
      <c r="BV1111" s="226"/>
      <c r="BW1111" s="230"/>
      <c r="BX1111" s="224"/>
      <c r="BY1111" s="224"/>
      <c r="BZ1111" s="219"/>
      <c r="CA1111" s="224"/>
      <c r="CB1111" s="219"/>
      <c r="CC1111" s="219"/>
      <c r="CD1111" s="219"/>
    </row>
    <row r="1112" spans="1:82" ht="30" x14ac:dyDescent="0.25">
      <c r="A1112" s="279">
        <v>707457</v>
      </c>
      <c r="B1112" s="280" t="s">
        <v>4858</v>
      </c>
      <c r="C1112" s="280" t="s">
        <v>4859</v>
      </c>
      <c r="D1112" s="280" t="s">
        <v>1316</v>
      </c>
      <c r="E1112" s="280" t="s">
        <v>184</v>
      </c>
      <c r="F1112" s="281">
        <v>34359</v>
      </c>
      <c r="G1112" s="280" t="s">
        <v>4860</v>
      </c>
      <c r="H1112" s="280" t="s">
        <v>4649</v>
      </c>
      <c r="I1112" s="280" t="s">
        <v>261</v>
      </c>
      <c r="J1112" s="280" t="s">
        <v>214</v>
      </c>
      <c r="K1112" s="279">
        <v>2010</v>
      </c>
      <c r="L1112" s="280" t="s">
        <v>222</v>
      </c>
      <c r="M1112" s="280" t="s">
        <v>240</v>
      </c>
      <c r="N1112" s="280" t="s">
        <v>240</v>
      </c>
      <c r="O1112" s="280"/>
      <c r="P1112" s="280"/>
      <c r="Q1112" s="282">
        <v>0</v>
      </c>
      <c r="R1112" s="288"/>
      <c r="S1112" s="280" t="s">
        <v>4861</v>
      </c>
      <c r="T1112" s="280" t="s">
        <v>4862</v>
      </c>
      <c r="U1112" s="280" t="s">
        <v>4863</v>
      </c>
      <c r="V1112" s="280" t="s">
        <v>4864</v>
      </c>
      <c r="W1112" s="280" t="s">
        <v>240</v>
      </c>
      <c r="X1112" s="280" t="s">
        <v>240</v>
      </c>
      <c r="Y1112" s="280" t="s">
        <v>240</v>
      </c>
      <c r="Z1112" s="280" t="s">
        <v>240</v>
      </c>
      <c r="AA1112" s="280" t="s">
        <v>240</v>
      </c>
      <c r="AB1112" s="280" t="s">
        <v>240</v>
      </c>
      <c r="AC1112" s="280" t="s">
        <v>240</v>
      </c>
      <c r="AD1112" s="280" t="s">
        <v>240</v>
      </c>
      <c r="AE1112" s="280"/>
      <c r="AF1112" s="280" t="s">
        <v>240</v>
      </c>
      <c r="AG1112" s="280" t="s">
        <v>261</v>
      </c>
      <c r="AH1112" s="280" t="s">
        <v>240</v>
      </c>
      <c r="AI1112" s="280" t="s">
        <v>240</v>
      </c>
      <c r="AJ1112" s="279">
        <v>707457</v>
      </c>
      <c r="AP1112" s="223"/>
      <c r="AQ1112" s="224"/>
      <c r="AR1112" s="224"/>
      <c r="AS1112" s="224"/>
      <c r="AT1112" s="224"/>
      <c r="AU1112" s="231"/>
      <c r="AV1112" s="224"/>
      <c r="AW1112" s="224"/>
      <c r="AX1112" s="224"/>
      <c r="AY1112" s="224"/>
      <c r="AZ1112" s="223"/>
      <c r="BA1112" s="224"/>
      <c r="BB1112"/>
      <c r="BC1112"/>
      <c r="BD1112" s="224"/>
      <c r="BE1112" s="224"/>
      <c r="BF1112" s="227"/>
      <c r="BG1112" s="232"/>
      <c r="BH1112" s="224"/>
      <c r="BI1112" s="224"/>
      <c r="BJ1112" s="224"/>
      <c r="BK1112" s="224"/>
      <c r="BL1112" s="223"/>
      <c r="BM1112" s="224"/>
      <c r="BN1112" s="223"/>
      <c r="BO1112" s="223"/>
      <c r="BP1112" s="223"/>
      <c r="BQ1112" s="223"/>
      <c r="BR1112" s="223"/>
      <c r="BS1112" s="224"/>
      <c r="BT1112"/>
      <c r="BU1112" s="224"/>
      <c r="BV1112"/>
      <c r="BW1112"/>
      <c r="BX1112" s="224"/>
      <c r="BY1112" s="224"/>
      <c r="BZ1112" s="224"/>
      <c r="CA1112" s="224"/>
      <c r="CB1112" s="224"/>
      <c r="CC1112" s="224"/>
      <c r="CD1112" s="224"/>
    </row>
    <row r="1113" spans="1:82" ht="30" x14ac:dyDescent="0.25">
      <c r="A1113" s="279">
        <v>707458</v>
      </c>
      <c r="B1113" s="280" t="s">
        <v>4865</v>
      </c>
      <c r="C1113" s="280" t="s">
        <v>4866</v>
      </c>
      <c r="D1113" s="280" t="s">
        <v>1532</v>
      </c>
      <c r="E1113" s="280" t="s">
        <v>184</v>
      </c>
      <c r="F1113" s="281">
        <v>32874</v>
      </c>
      <c r="G1113" s="280" t="s">
        <v>213</v>
      </c>
      <c r="H1113" s="280" t="s">
        <v>4537</v>
      </c>
      <c r="I1113" s="280" t="s">
        <v>261</v>
      </c>
      <c r="J1113" s="280" t="s">
        <v>4867</v>
      </c>
      <c r="K1113" s="288"/>
      <c r="L1113" s="280" t="s">
        <v>213</v>
      </c>
      <c r="M1113" s="280" t="s">
        <v>240</v>
      </c>
      <c r="N1113" s="280" t="s">
        <v>240</v>
      </c>
      <c r="O1113" s="280"/>
      <c r="P1113" s="280"/>
      <c r="Q1113" s="282">
        <v>0</v>
      </c>
      <c r="R1113" s="279">
        <v>0</v>
      </c>
      <c r="S1113" s="280" t="s">
        <v>4868</v>
      </c>
      <c r="T1113" s="280" t="s">
        <v>4869</v>
      </c>
      <c r="U1113" s="280" t="s">
        <v>4870</v>
      </c>
      <c r="V1113" s="280" t="s">
        <v>2413</v>
      </c>
      <c r="W1113" s="280" t="s">
        <v>240</v>
      </c>
      <c r="X1113" s="280" t="s">
        <v>240</v>
      </c>
      <c r="Y1113" s="280" t="s">
        <v>240</v>
      </c>
      <c r="Z1113" s="280" t="s">
        <v>240</v>
      </c>
      <c r="AA1113" s="280" t="s">
        <v>240</v>
      </c>
      <c r="AB1113" s="280" t="s">
        <v>240</v>
      </c>
      <c r="AC1113" s="280" t="s">
        <v>240</v>
      </c>
      <c r="AD1113" s="280" t="s">
        <v>240</v>
      </c>
      <c r="AE1113" s="280"/>
      <c r="AF1113" s="280" t="s">
        <v>240</v>
      </c>
      <c r="AG1113" s="280" t="s">
        <v>467</v>
      </c>
      <c r="AH1113" s="280" t="s">
        <v>240</v>
      </c>
      <c r="AI1113" s="280" t="s">
        <v>5197</v>
      </c>
      <c r="AJ1113" s="279">
        <v>707458</v>
      </c>
      <c r="AP1113" s="223"/>
      <c r="AQ1113" s="224"/>
      <c r="AR1113" s="224"/>
      <c r="AS1113" s="224"/>
      <c r="AT1113" s="224"/>
      <c r="AU1113" s="232"/>
      <c r="AV1113" s="224"/>
      <c r="AW1113" s="224"/>
      <c r="AX1113" s="224"/>
      <c r="AY1113" s="224"/>
      <c r="AZ1113" s="232"/>
      <c r="BA1113" s="224"/>
      <c r="BB1113" s="230"/>
      <c r="BC1113" s="230"/>
      <c r="BD1113" s="224"/>
      <c r="BE1113" s="224"/>
      <c r="BF1113" s="227"/>
      <c r="BG1113" s="230"/>
      <c r="BH1113" s="224"/>
      <c r="BI1113" s="224"/>
      <c r="BJ1113" s="224"/>
      <c r="BK1113" s="224"/>
      <c r="BL1113" s="224"/>
      <c r="BM1113" s="224"/>
      <c r="BN1113" s="224"/>
      <c r="BO1113" s="224"/>
      <c r="BP1113" s="224"/>
      <c r="BQ1113" s="224"/>
      <c r="BR1113" s="224"/>
      <c r="BS1113" s="228"/>
      <c r="BT1113" s="230"/>
      <c r="BU1113" s="224"/>
      <c r="BV1113" s="226"/>
      <c r="BW1113" s="230"/>
      <c r="BX1113" s="224"/>
      <c r="BY1113" s="224"/>
      <c r="BZ1113" s="219"/>
      <c r="CA1113" s="224"/>
      <c r="CB1113" s="219"/>
      <c r="CC1113" s="219"/>
      <c r="CD1113" s="219"/>
    </row>
    <row r="1114" spans="1:82" ht="30" x14ac:dyDescent="0.25">
      <c r="A1114" s="279">
        <v>707459</v>
      </c>
      <c r="B1114" s="280" t="s">
        <v>4871</v>
      </c>
      <c r="C1114" s="280" t="s">
        <v>284</v>
      </c>
      <c r="D1114" s="280" t="s">
        <v>2511</v>
      </c>
      <c r="E1114" s="280" t="s">
        <v>184</v>
      </c>
      <c r="F1114" s="281">
        <v>31168</v>
      </c>
      <c r="G1114" s="280" t="s">
        <v>225</v>
      </c>
      <c r="H1114" s="280" t="s">
        <v>1290</v>
      </c>
      <c r="I1114" s="280" t="s">
        <v>261</v>
      </c>
      <c r="J1114" s="280" t="s">
        <v>216</v>
      </c>
      <c r="K1114" s="279">
        <v>2004</v>
      </c>
      <c r="L1114" s="280" t="s">
        <v>225</v>
      </c>
      <c r="M1114" s="280" t="s">
        <v>240</v>
      </c>
      <c r="N1114" s="280" t="s">
        <v>240</v>
      </c>
      <c r="O1114" s="280" t="str">
        <f>IFERROR(VLOOKUP(A1114,'[1]معالجة التسجيل'!A$2:CW$514,101,0),"")</f>
        <v/>
      </c>
      <c r="P1114" s="280"/>
      <c r="Q1114" s="282">
        <v>0</v>
      </c>
      <c r="R1114" s="288"/>
      <c r="S1114" s="280" t="s">
        <v>4872</v>
      </c>
      <c r="T1114" s="280" t="s">
        <v>4462</v>
      </c>
      <c r="U1114" s="280" t="s">
        <v>2707</v>
      </c>
      <c r="V1114" s="280" t="s">
        <v>4873</v>
      </c>
      <c r="W1114" s="280" t="s">
        <v>240</v>
      </c>
      <c r="X1114" s="280" t="s">
        <v>240</v>
      </c>
      <c r="Y1114" s="280" t="s">
        <v>240</v>
      </c>
      <c r="Z1114" s="280" t="s">
        <v>240</v>
      </c>
      <c r="AA1114" s="280" t="s">
        <v>240</v>
      </c>
      <c r="AB1114" s="280" t="s">
        <v>240</v>
      </c>
      <c r="AC1114" s="280" t="s">
        <v>240</v>
      </c>
      <c r="AD1114" s="280" t="s">
        <v>240</v>
      </c>
      <c r="AE1114" s="280" t="str">
        <f>IFERROR(VLOOKUP(A1114,ورقة4!A$1:AZ$2000,51,0),"")</f>
        <v>م</v>
      </c>
      <c r="AF1114" s="280" t="s">
        <v>240</v>
      </c>
      <c r="AG1114" s="280" t="s">
        <v>261</v>
      </c>
      <c r="AH1114" s="280" t="s">
        <v>240</v>
      </c>
      <c r="AI1114" s="280" t="s">
        <v>240</v>
      </c>
      <c r="AJ1114" s="279">
        <v>707459</v>
      </c>
      <c r="AP1114" s="223"/>
      <c r="AQ1114" s="224"/>
      <c r="AR1114" s="224"/>
      <c r="AS1114" s="224"/>
      <c r="AT1114" s="224"/>
      <c r="AU1114" s="232"/>
      <c r="AV1114" s="224"/>
      <c r="AW1114" s="224"/>
      <c r="AX1114" s="224"/>
      <c r="AY1114" s="224"/>
      <c r="AZ1114" s="232"/>
      <c r="BA1114" s="224"/>
      <c r="BB1114" s="230"/>
      <c r="BC1114" s="230"/>
      <c r="BD1114" s="224"/>
      <c r="BE1114" s="224"/>
      <c r="BF1114" s="227"/>
      <c r="BG1114" s="230"/>
      <c r="BH1114" s="224"/>
      <c r="BI1114" s="224"/>
      <c r="BJ1114" s="224"/>
      <c r="BK1114" s="224"/>
      <c r="BL1114" s="224"/>
      <c r="BM1114" s="224"/>
      <c r="BN1114" s="224"/>
      <c r="BO1114" s="224"/>
      <c r="BP1114" s="224"/>
      <c r="BQ1114" s="224"/>
      <c r="BR1114" s="224"/>
      <c r="BS1114" s="228"/>
      <c r="BT1114" s="230"/>
      <c r="BU1114" s="224"/>
      <c r="BV1114" s="226"/>
      <c r="BW1114" s="230"/>
      <c r="BX1114" s="224"/>
      <c r="BY1114" s="224"/>
      <c r="BZ1114" s="219"/>
      <c r="CA1114" s="224"/>
      <c r="CB1114" s="219"/>
      <c r="CC1114" s="219"/>
      <c r="CD1114" s="219"/>
    </row>
    <row r="1115" spans="1:82" ht="30" x14ac:dyDescent="0.25">
      <c r="A1115" s="279">
        <v>707460</v>
      </c>
      <c r="B1115" s="280" t="s">
        <v>4874</v>
      </c>
      <c r="C1115" s="280" t="s">
        <v>78</v>
      </c>
      <c r="D1115" s="280" t="s">
        <v>1641</v>
      </c>
      <c r="E1115" s="280" t="s">
        <v>183</v>
      </c>
      <c r="F1115" s="281">
        <v>36892</v>
      </c>
      <c r="G1115" s="280" t="s">
        <v>231</v>
      </c>
      <c r="H1115" s="280" t="s">
        <v>1290</v>
      </c>
      <c r="I1115" s="280" t="s">
        <v>261</v>
      </c>
      <c r="J1115" s="280" t="s">
        <v>214</v>
      </c>
      <c r="K1115" s="290">
        <v>2020</v>
      </c>
      <c r="L1115" s="280" t="s">
        <v>213</v>
      </c>
      <c r="M1115" s="280" t="s">
        <v>240</v>
      </c>
      <c r="N1115" s="280" t="s">
        <v>240</v>
      </c>
      <c r="O1115" s="280" t="str">
        <f>IFERROR(VLOOKUP(A1115,'[1]معالجة التسجيل'!A$2:CW$514,101,0),"")</f>
        <v/>
      </c>
      <c r="P1115" s="280"/>
      <c r="Q1115" s="282">
        <v>0</v>
      </c>
      <c r="R1115" s="279">
        <v>0</v>
      </c>
      <c r="S1115" s="280" t="s">
        <v>4875</v>
      </c>
      <c r="T1115" s="280" t="s">
        <v>2836</v>
      </c>
      <c r="U1115" s="280" t="s">
        <v>2831</v>
      </c>
      <c r="V1115" s="280" t="s">
        <v>4876</v>
      </c>
      <c r="W1115" s="280" t="s">
        <v>240</v>
      </c>
      <c r="X1115" s="280" t="s">
        <v>240</v>
      </c>
      <c r="Y1115" s="280" t="s">
        <v>240</v>
      </c>
      <c r="Z1115" s="280" t="s">
        <v>240</v>
      </c>
      <c r="AA1115" s="280" t="s">
        <v>240</v>
      </c>
      <c r="AB1115" s="280" t="s">
        <v>240</v>
      </c>
      <c r="AC1115" s="280" t="s">
        <v>240</v>
      </c>
      <c r="AD1115" s="280" t="s">
        <v>240</v>
      </c>
      <c r="AE1115" s="280" t="str">
        <f>IFERROR(VLOOKUP(A1115,ورقة4!A$1:AZ$2000,51,0),"")</f>
        <v>م</v>
      </c>
      <c r="AF1115" s="280" t="s">
        <v>240</v>
      </c>
      <c r="AG1115" s="280" t="s">
        <v>261</v>
      </c>
      <c r="AH1115" s="280" t="s">
        <v>240</v>
      </c>
      <c r="AI1115" s="280" t="s">
        <v>240</v>
      </c>
      <c r="AJ1115" s="279">
        <v>707460</v>
      </c>
      <c r="AP1115" s="223"/>
      <c r="AQ1115" s="224"/>
      <c r="AR1115" s="224"/>
      <c r="AS1115" s="224"/>
      <c r="AT1115" s="224"/>
      <c r="AU1115" s="231"/>
      <c r="AV1115" s="224"/>
      <c r="AW1115" s="224"/>
      <c r="AX1115" s="224"/>
      <c r="AY1115" s="224"/>
      <c r="AZ1115" s="223"/>
      <c r="BA1115" s="224"/>
      <c r="BB1115"/>
      <c r="BC1115"/>
      <c r="BD1115" s="224"/>
      <c r="BE1115" s="224"/>
      <c r="BF1115" s="227"/>
      <c r="BG1115" s="227"/>
      <c r="BH1115" s="224"/>
      <c r="BI1115" s="224"/>
      <c r="BJ1115" s="224"/>
      <c r="BK1115" s="224"/>
      <c r="BL1115" s="223"/>
      <c r="BM1115" s="224"/>
      <c r="BN1115" s="223"/>
      <c r="BO1115" s="223"/>
      <c r="BP1115" s="223"/>
      <c r="BQ1115" s="223"/>
      <c r="BR1115" s="223"/>
      <c r="BS1115" s="224"/>
      <c r="BT1115"/>
      <c r="BU1115" s="224"/>
      <c r="BV1115"/>
      <c r="BW1115"/>
      <c r="BX1115" s="224"/>
      <c r="BY1115" s="224"/>
      <c r="BZ1115" s="224"/>
      <c r="CA1115" s="224"/>
      <c r="CB1115" s="224"/>
      <c r="CC1115" s="224"/>
      <c r="CD1115" s="224"/>
    </row>
    <row r="1116" spans="1:82" ht="30" x14ac:dyDescent="0.25">
      <c r="A1116" s="279">
        <v>707462</v>
      </c>
      <c r="B1116" s="280" t="s">
        <v>417</v>
      </c>
      <c r="C1116" s="280" t="s">
        <v>4877</v>
      </c>
      <c r="D1116" s="280" t="s">
        <v>1758</v>
      </c>
      <c r="E1116" s="280" t="s">
        <v>183</v>
      </c>
      <c r="F1116" s="281">
        <v>31568</v>
      </c>
      <c r="G1116" s="280" t="s">
        <v>225</v>
      </c>
      <c r="H1116" s="280" t="s">
        <v>4583</v>
      </c>
      <c r="I1116" s="280" t="s">
        <v>261</v>
      </c>
      <c r="J1116" s="280" t="s">
        <v>216</v>
      </c>
      <c r="K1116" s="290">
        <v>2006</v>
      </c>
      <c r="L1116" s="280" t="s">
        <v>225</v>
      </c>
      <c r="M1116" s="280" t="s">
        <v>240</v>
      </c>
      <c r="N1116" s="280" t="s">
        <v>240</v>
      </c>
      <c r="O1116" s="280"/>
      <c r="P1116" s="280"/>
      <c r="Q1116" s="282">
        <v>0</v>
      </c>
      <c r="R1116" s="282"/>
      <c r="S1116" s="280" t="s">
        <v>4878</v>
      </c>
      <c r="T1116" s="280" t="s">
        <v>4879</v>
      </c>
      <c r="U1116" s="280" t="s">
        <v>2805</v>
      </c>
      <c r="V1116" s="280" t="s">
        <v>4880</v>
      </c>
      <c r="W1116" s="280" t="s">
        <v>240</v>
      </c>
      <c r="X1116" s="280" t="s">
        <v>240</v>
      </c>
      <c r="Y1116" s="280" t="s">
        <v>240</v>
      </c>
      <c r="Z1116" s="280" t="s">
        <v>240</v>
      </c>
      <c r="AA1116" s="280" t="s">
        <v>240</v>
      </c>
      <c r="AB1116" s="280" t="s">
        <v>240</v>
      </c>
      <c r="AC1116" s="280" t="s">
        <v>240</v>
      </c>
      <c r="AD1116" s="280" t="s">
        <v>240</v>
      </c>
      <c r="AE1116" s="280"/>
      <c r="AF1116" s="280" t="s">
        <v>240</v>
      </c>
      <c r="AG1116" s="280" t="s">
        <v>261</v>
      </c>
      <c r="AH1116" s="280" t="s">
        <v>240</v>
      </c>
      <c r="AI1116" s="280" t="s">
        <v>240</v>
      </c>
      <c r="AJ1116" s="279">
        <v>707462</v>
      </c>
      <c r="AP1116" s="223"/>
      <c r="AQ1116" s="224"/>
      <c r="AR1116" s="224"/>
      <c r="AS1116" s="224"/>
      <c r="AT1116" s="224"/>
      <c r="AU1116" s="232"/>
      <c r="AV1116" s="224"/>
      <c r="AW1116" s="224"/>
      <c r="AX1116" s="224"/>
      <c r="AY1116" s="224"/>
      <c r="AZ1116" s="232"/>
      <c r="BA1116" s="224"/>
      <c r="BB1116" s="230"/>
      <c r="BC1116" s="230"/>
      <c r="BD1116" s="224"/>
      <c r="BE1116" s="224"/>
      <c r="BF1116" s="227"/>
      <c r="BG1116" s="224"/>
      <c r="BH1116" s="224"/>
      <c r="BI1116" s="224"/>
      <c r="BJ1116" s="224"/>
      <c r="BK1116" s="224"/>
      <c r="BL1116" s="224"/>
      <c r="BM1116" s="224"/>
      <c r="BN1116" s="224"/>
      <c r="BO1116" s="224"/>
      <c r="BP1116" s="224"/>
      <c r="BQ1116" s="224"/>
      <c r="BR1116" s="224"/>
      <c r="BS1116" s="228"/>
      <c r="BT1116" s="230"/>
      <c r="BU1116" s="224"/>
      <c r="BV1116" s="226"/>
      <c r="BW1116" s="230"/>
      <c r="BX1116" s="224"/>
      <c r="BY1116" s="224"/>
      <c r="BZ1116" s="219"/>
      <c r="CA1116" s="224"/>
      <c r="CB1116" s="219"/>
      <c r="CC1116" s="219"/>
      <c r="CD1116" s="219"/>
    </row>
    <row r="1117" spans="1:82" ht="30" x14ac:dyDescent="0.25">
      <c r="A1117" s="279">
        <v>707463</v>
      </c>
      <c r="B1117" s="280" t="s">
        <v>613</v>
      </c>
      <c r="C1117" s="280" t="s">
        <v>94</v>
      </c>
      <c r="D1117" s="280" t="s">
        <v>4881</v>
      </c>
      <c r="E1117" s="280" t="s">
        <v>183</v>
      </c>
      <c r="F1117" s="281">
        <v>29281</v>
      </c>
      <c r="G1117" s="280" t="s">
        <v>4882</v>
      </c>
      <c r="H1117" s="280" t="s">
        <v>1290</v>
      </c>
      <c r="I1117" s="280" t="s">
        <v>261</v>
      </c>
      <c r="J1117" s="280" t="s">
        <v>3383</v>
      </c>
      <c r="K1117" s="279">
        <v>2000</v>
      </c>
      <c r="L1117" s="280" t="s">
        <v>213</v>
      </c>
      <c r="M1117" s="280" t="s">
        <v>240</v>
      </c>
      <c r="N1117" s="280" t="s">
        <v>240</v>
      </c>
      <c r="O1117" s="280"/>
      <c r="P1117" s="280"/>
      <c r="Q1117" s="282">
        <v>0</v>
      </c>
      <c r="R1117" s="282"/>
      <c r="S1117" s="280" t="s">
        <v>4883</v>
      </c>
      <c r="T1117" s="280" t="s">
        <v>4884</v>
      </c>
      <c r="U1117" s="280" t="s">
        <v>4885</v>
      </c>
      <c r="V1117" s="280" t="s">
        <v>4886</v>
      </c>
      <c r="W1117" s="280" t="s">
        <v>240</v>
      </c>
      <c r="X1117" s="280" t="s">
        <v>240</v>
      </c>
      <c r="Y1117" s="280" t="s">
        <v>240</v>
      </c>
      <c r="Z1117" s="280" t="s">
        <v>240</v>
      </c>
      <c r="AA1117" s="280" t="s">
        <v>240</v>
      </c>
      <c r="AB1117" s="280" t="s">
        <v>240</v>
      </c>
      <c r="AC1117" s="280" t="s">
        <v>240</v>
      </c>
      <c r="AD1117" s="280" t="s">
        <v>240</v>
      </c>
      <c r="AE1117" s="280"/>
      <c r="AF1117" s="280" t="s">
        <v>240</v>
      </c>
      <c r="AG1117" s="280" t="s">
        <v>261</v>
      </c>
      <c r="AH1117" s="280" t="s">
        <v>240</v>
      </c>
      <c r="AI1117" s="280" t="s">
        <v>240</v>
      </c>
      <c r="AJ1117" s="279">
        <v>707463</v>
      </c>
      <c r="AP1117" s="223"/>
      <c r="AQ1117" s="224"/>
      <c r="AR1117" s="224"/>
      <c r="AS1117" s="224"/>
      <c r="AT1117" s="224"/>
      <c r="AU1117" s="232"/>
      <c r="AV1117" s="224"/>
      <c r="AW1117" s="224"/>
      <c r="AX1117" s="224"/>
      <c r="AY1117" s="224"/>
      <c r="AZ1117" s="232"/>
      <c r="BA1117" s="224"/>
      <c r="BB1117" s="230"/>
      <c r="BC1117" s="230"/>
      <c r="BD1117" s="224"/>
      <c r="BE1117" s="224"/>
      <c r="BF1117" s="227"/>
      <c r="BG1117" s="230"/>
      <c r="BH1117" s="224"/>
      <c r="BI1117" s="224"/>
      <c r="BJ1117" s="224"/>
      <c r="BK1117" s="224"/>
      <c r="BL1117" s="224"/>
      <c r="BM1117" s="224"/>
      <c r="BN1117" s="224"/>
      <c r="BO1117" s="224"/>
      <c r="BP1117" s="224"/>
      <c r="BQ1117" s="224"/>
      <c r="BR1117" s="224"/>
      <c r="BS1117" s="228"/>
      <c r="BT1117" s="230"/>
      <c r="BU1117" s="224"/>
      <c r="BV1117" s="226"/>
      <c r="BW1117" s="230"/>
      <c r="BX1117" s="224"/>
      <c r="BY1117" s="224"/>
      <c r="BZ1117" s="219"/>
      <c r="CA1117" s="224"/>
      <c r="CB1117" s="219"/>
      <c r="CC1117" s="219"/>
      <c r="CD1117" s="219"/>
    </row>
    <row r="1118" spans="1:82" ht="30" x14ac:dyDescent="0.25">
      <c r="A1118" s="279">
        <v>707464</v>
      </c>
      <c r="B1118" s="280" t="s">
        <v>4887</v>
      </c>
      <c r="C1118" s="280" t="s">
        <v>100</v>
      </c>
      <c r="D1118" s="280" t="s">
        <v>4888</v>
      </c>
      <c r="E1118" s="280" t="s">
        <v>183</v>
      </c>
      <c r="F1118" s="281">
        <v>33635</v>
      </c>
      <c r="G1118" s="280" t="s">
        <v>1353</v>
      </c>
      <c r="H1118" s="280" t="s">
        <v>1290</v>
      </c>
      <c r="I1118" s="280" t="s">
        <v>261</v>
      </c>
      <c r="J1118" s="280" t="s">
        <v>216</v>
      </c>
      <c r="K1118" s="279">
        <v>2010</v>
      </c>
      <c r="L1118" s="280" t="s">
        <v>228</v>
      </c>
      <c r="M1118" s="280" t="s">
        <v>240</v>
      </c>
      <c r="N1118" s="280" t="s">
        <v>240</v>
      </c>
      <c r="O1118" s="280" t="str">
        <f>IFERROR(VLOOKUP(A1118,'[1]معالجة التسجيل'!A$2:CW$514,101,0),"")</f>
        <v/>
      </c>
      <c r="P1118" s="280"/>
      <c r="Q1118" s="282">
        <v>0</v>
      </c>
      <c r="R1118" s="282"/>
      <c r="S1118" s="280" t="s">
        <v>4889</v>
      </c>
      <c r="T1118" s="280" t="s">
        <v>2577</v>
      </c>
      <c r="U1118" s="280" t="s">
        <v>4890</v>
      </c>
      <c r="V1118" s="280" t="s">
        <v>4891</v>
      </c>
      <c r="W1118" s="280" t="s">
        <v>240</v>
      </c>
      <c r="X1118" s="280" t="s">
        <v>240</v>
      </c>
      <c r="Y1118" s="280" t="s">
        <v>240</v>
      </c>
      <c r="Z1118" s="280" t="s">
        <v>240</v>
      </c>
      <c r="AA1118" s="280" t="s">
        <v>240</v>
      </c>
      <c r="AB1118" s="280" t="s">
        <v>240</v>
      </c>
      <c r="AC1118" s="280" t="s">
        <v>240</v>
      </c>
      <c r="AD1118" s="280" t="s">
        <v>240</v>
      </c>
      <c r="AE1118" s="280" t="str">
        <f>IFERROR(VLOOKUP(A1118,ورقة4!A$1:AZ$2000,51,0),"")</f>
        <v>م</v>
      </c>
      <c r="AF1118" s="280" t="s">
        <v>240</v>
      </c>
      <c r="AG1118" s="280" t="s">
        <v>261</v>
      </c>
      <c r="AH1118" s="280" t="s">
        <v>240</v>
      </c>
      <c r="AI1118" s="280" t="s">
        <v>240</v>
      </c>
      <c r="AJ1118" s="279">
        <v>707464</v>
      </c>
      <c r="AP1118" s="223"/>
      <c r="AQ1118" s="224"/>
      <c r="AR1118" s="224"/>
      <c r="AS1118" s="224"/>
      <c r="AT1118" s="224"/>
      <c r="AU1118" s="231"/>
      <c r="AV1118" s="224"/>
      <c r="AW1118" s="224"/>
      <c r="AX1118" s="224"/>
      <c r="AY1118" s="224"/>
      <c r="AZ1118" s="223"/>
      <c r="BA1118" s="224"/>
      <c r="BB1118" s="230"/>
      <c r="BC1118" s="230"/>
      <c r="BD1118" s="224"/>
      <c r="BE1118" s="224"/>
      <c r="BF1118" s="227"/>
      <c r="BG1118" s="224"/>
      <c r="BH1118" s="224"/>
      <c r="BI1118" s="224"/>
      <c r="BJ1118" s="224"/>
      <c r="BK1118" s="224"/>
      <c r="BL1118" s="224"/>
      <c r="BM1118" s="224"/>
      <c r="BN1118" s="224"/>
      <c r="BO1118" s="224"/>
      <c r="BP1118" s="224"/>
      <c r="BQ1118" s="224"/>
      <c r="BR1118" s="224"/>
      <c r="BS1118" s="228"/>
      <c r="BT1118" s="230"/>
      <c r="BU1118" s="224"/>
      <c r="BV1118" s="226"/>
      <c r="BW1118" s="230"/>
      <c r="BX1118" s="224"/>
      <c r="BY1118" s="224"/>
      <c r="BZ1118" s="219"/>
      <c r="CA1118" s="224"/>
      <c r="CB1118" s="219"/>
      <c r="CC1118" s="219"/>
      <c r="CD1118" s="219"/>
    </row>
    <row r="1119" spans="1:82" ht="30" x14ac:dyDescent="0.25">
      <c r="A1119" s="279">
        <v>707465</v>
      </c>
      <c r="B1119" s="280" t="s">
        <v>4892</v>
      </c>
      <c r="C1119" s="280" t="s">
        <v>4893</v>
      </c>
      <c r="D1119" s="280" t="s">
        <v>1393</v>
      </c>
      <c r="E1119" s="280" t="s">
        <v>183</v>
      </c>
      <c r="F1119" s="281">
        <v>36027</v>
      </c>
      <c r="G1119" s="280" t="s">
        <v>221</v>
      </c>
      <c r="H1119" s="280" t="s">
        <v>4554</v>
      </c>
      <c r="I1119" s="280" t="s">
        <v>261</v>
      </c>
      <c r="J1119" s="280" t="s">
        <v>216</v>
      </c>
      <c r="K1119" s="290">
        <v>2017</v>
      </c>
      <c r="L1119" s="280" t="s">
        <v>221</v>
      </c>
      <c r="M1119" s="280" t="s">
        <v>240</v>
      </c>
      <c r="N1119" s="280" t="s">
        <v>240</v>
      </c>
      <c r="O1119" s="280"/>
      <c r="P1119" s="280"/>
      <c r="Q1119" s="282">
        <v>0</v>
      </c>
      <c r="R1119" s="279">
        <v>0</v>
      </c>
      <c r="S1119" s="280" t="s">
        <v>4894</v>
      </c>
      <c r="T1119" s="280" t="s">
        <v>4895</v>
      </c>
      <c r="U1119" s="280" t="s">
        <v>4896</v>
      </c>
      <c r="V1119" s="280" t="s">
        <v>2554</v>
      </c>
      <c r="W1119" s="280" t="s">
        <v>240</v>
      </c>
      <c r="X1119" s="280" t="s">
        <v>240</v>
      </c>
      <c r="Y1119" s="280" t="s">
        <v>240</v>
      </c>
      <c r="Z1119" s="280" t="s">
        <v>240</v>
      </c>
      <c r="AA1119" s="280" t="s">
        <v>240</v>
      </c>
      <c r="AB1119" s="280" t="s">
        <v>240</v>
      </c>
      <c r="AC1119" s="280" t="s">
        <v>240</v>
      </c>
      <c r="AD1119" s="280" t="s">
        <v>240</v>
      </c>
      <c r="AE1119" s="280"/>
      <c r="AF1119" s="280" t="s">
        <v>240</v>
      </c>
      <c r="AG1119" s="280" t="s">
        <v>261</v>
      </c>
      <c r="AH1119" s="280" t="s">
        <v>240</v>
      </c>
      <c r="AI1119" s="280" t="s">
        <v>240</v>
      </c>
      <c r="AJ1119" s="279">
        <v>707465</v>
      </c>
      <c r="AP1119" s="223"/>
      <c r="AQ1119" s="224"/>
      <c r="AR1119" s="224"/>
      <c r="AS1119" s="224"/>
      <c r="AT1119" s="224"/>
      <c r="AU1119" s="232"/>
      <c r="AV1119" s="224"/>
      <c r="AW1119" s="224"/>
      <c r="AX1119" s="224"/>
      <c r="AY1119" s="224"/>
      <c r="AZ1119" s="232"/>
      <c r="BA1119" s="224"/>
      <c r="BB1119" s="230"/>
      <c r="BC1119" s="230"/>
      <c r="BD1119" s="224"/>
      <c r="BE1119" s="224"/>
      <c r="BF1119" s="227"/>
      <c r="BG1119" s="230"/>
      <c r="BH1119" s="224"/>
      <c r="BI1119" s="224"/>
      <c r="BJ1119" s="224"/>
      <c r="BK1119" s="224"/>
      <c r="BL1119" s="224"/>
      <c r="BM1119" s="224"/>
      <c r="BN1119" s="224"/>
      <c r="BO1119" s="224"/>
      <c r="BP1119" s="224"/>
      <c r="BQ1119" s="224"/>
      <c r="BR1119" s="224"/>
      <c r="BS1119" s="228"/>
      <c r="BT1119" s="230"/>
      <c r="BU1119" s="224"/>
      <c r="BV1119" s="226"/>
      <c r="BW1119" s="230"/>
      <c r="BX1119" s="224"/>
      <c r="BY1119" s="224"/>
      <c r="BZ1119" s="219"/>
      <c r="CA1119" s="224"/>
      <c r="CB1119" s="219"/>
      <c r="CC1119" s="219"/>
      <c r="CD1119" s="219"/>
    </row>
    <row r="1120" spans="1:82" ht="30" x14ac:dyDescent="0.25">
      <c r="A1120" s="279">
        <v>707466</v>
      </c>
      <c r="B1120" s="280" t="s">
        <v>4897</v>
      </c>
      <c r="C1120" s="280" t="s">
        <v>2076</v>
      </c>
      <c r="D1120" s="280" t="s">
        <v>4898</v>
      </c>
      <c r="E1120" s="280" t="s">
        <v>183</v>
      </c>
      <c r="F1120" s="281">
        <v>32527</v>
      </c>
      <c r="G1120" s="280" t="s">
        <v>213</v>
      </c>
      <c r="H1120" s="280" t="s">
        <v>1290</v>
      </c>
      <c r="I1120" s="280" t="s">
        <v>261</v>
      </c>
      <c r="J1120" s="280" t="s">
        <v>214</v>
      </c>
      <c r="K1120" s="279">
        <v>2007</v>
      </c>
      <c r="L1120" s="280" t="s">
        <v>213</v>
      </c>
      <c r="M1120" s="280" t="s">
        <v>240</v>
      </c>
      <c r="N1120" s="280" t="s">
        <v>240</v>
      </c>
      <c r="O1120" s="280" t="str">
        <f>IFERROR(VLOOKUP(A1120,'[1]معالجة التسجيل'!A$2:CW$514,101,0),"")</f>
        <v/>
      </c>
      <c r="P1120" s="280"/>
      <c r="Q1120" s="282">
        <v>0</v>
      </c>
      <c r="R1120" s="282"/>
      <c r="S1120" s="280" t="s">
        <v>4899</v>
      </c>
      <c r="T1120" s="280" t="s">
        <v>4900</v>
      </c>
      <c r="U1120" s="280" t="s">
        <v>4901</v>
      </c>
      <c r="V1120" s="280" t="s">
        <v>3383</v>
      </c>
      <c r="W1120" s="280" t="s">
        <v>240</v>
      </c>
      <c r="X1120" s="280" t="s">
        <v>240</v>
      </c>
      <c r="Y1120" s="280" t="s">
        <v>240</v>
      </c>
      <c r="Z1120" s="280" t="s">
        <v>240</v>
      </c>
      <c r="AA1120" s="280" t="s">
        <v>240</v>
      </c>
      <c r="AB1120" s="280" t="s">
        <v>240</v>
      </c>
      <c r="AC1120" s="280" t="s">
        <v>240</v>
      </c>
      <c r="AD1120" s="280" t="s">
        <v>240</v>
      </c>
      <c r="AE1120" s="280" t="str">
        <f>IFERROR(VLOOKUP(A1120,ورقة4!A$1:AZ$2000,51,0),"")</f>
        <v>م</v>
      </c>
      <c r="AF1120" s="280" t="s">
        <v>240</v>
      </c>
      <c r="AG1120" s="280" t="s">
        <v>261</v>
      </c>
      <c r="AH1120" s="280" t="s">
        <v>240</v>
      </c>
      <c r="AI1120" s="280" t="s">
        <v>240</v>
      </c>
      <c r="AJ1120" s="279">
        <v>707466</v>
      </c>
      <c r="AP1120" s="223"/>
      <c r="AQ1120" s="224"/>
      <c r="AR1120" s="224"/>
      <c r="AS1120" s="224"/>
      <c r="AT1120" s="224"/>
      <c r="AU1120" s="232"/>
      <c r="AV1120" s="224"/>
      <c r="AW1120" s="224"/>
      <c r="AX1120" s="224"/>
      <c r="AY1120" s="224"/>
      <c r="AZ1120" s="232"/>
      <c r="BA1120" s="224"/>
      <c r="BB1120" s="230"/>
      <c r="BC1120" s="230"/>
      <c r="BD1120" s="224"/>
      <c r="BE1120" s="224"/>
      <c r="BF1120" s="227"/>
      <c r="BG1120" s="224"/>
      <c r="BH1120" s="224"/>
      <c r="BI1120" s="224"/>
      <c r="BJ1120" s="224"/>
      <c r="BK1120" s="224"/>
      <c r="BL1120" s="224"/>
      <c r="BM1120" s="224"/>
      <c r="BN1120" s="224"/>
      <c r="BO1120" s="224"/>
      <c r="BP1120" s="224"/>
      <c r="BQ1120" s="224"/>
      <c r="BR1120" s="224"/>
      <c r="BS1120" s="228"/>
      <c r="BT1120" s="230"/>
      <c r="BU1120" s="224"/>
      <c r="BV1120" s="226"/>
      <c r="BW1120" s="230"/>
      <c r="BX1120" s="224"/>
      <c r="BY1120" s="224"/>
      <c r="BZ1120" s="219"/>
      <c r="CA1120" s="224"/>
      <c r="CB1120" s="219"/>
      <c r="CC1120" s="219"/>
      <c r="CD1120" s="219"/>
    </row>
    <row r="1121" spans="1:82" ht="45" x14ac:dyDescent="0.25">
      <c r="A1121" s="279">
        <v>707467</v>
      </c>
      <c r="B1121" s="280" t="s">
        <v>4902</v>
      </c>
      <c r="C1121" s="280" t="s">
        <v>125</v>
      </c>
      <c r="D1121" s="280" t="s">
        <v>4903</v>
      </c>
      <c r="E1121" s="280" t="s">
        <v>184</v>
      </c>
      <c r="F1121" s="281">
        <v>35796</v>
      </c>
      <c r="G1121" s="280" t="s">
        <v>231</v>
      </c>
      <c r="H1121" s="280" t="s">
        <v>4537</v>
      </c>
      <c r="I1121" s="280" t="s">
        <v>261</v>
      </c>
      <c r="J1121" s="280" t="s">
        <v>216</v>
      </c>
      <c r="K1121" s="279">
        <v>2015</v>
      </c>
      <c r="L1121" s="280" t="s">
        <v>231</v>
      </c>
      <c r="M1121" s="280" t="s">
        <v>240</v>
      </c>
      <c r="N1121" s="280" t="s">
        <v>240</v>
      </c>
      <c r="O1121" s="280"/>
      <c r="P1121" s="280"/>
      <c r="Q1121" s="282">
        <v>0</v>
      </c>
      <c r="R1121" s="279">
        <v>0</v>
      </c>
      <c r="S1121" s="280" t="s">
        <v>4904</v>
      </c>
      <c r="T1121" s="280" t="s">
        <v>4905</v>
      </c>
      <c r="U1121" s="280" t="s">
        <v>4906</v>
      </c>
      <c r="V1121" s="280" t="s">
        <v>4907</v>
      </c>
      <c r="W1121" s="280" t="s">
        <v>240</v>
      </c>
      <c r="X1121" s="280" t="s">
        <v>240</v>
      </c>
      <c r="Y1121" s="280" t="s">
        <v>240</v>
      </c>
      <c r="Z1121" s="280" t="s">
        <v>240</v>
      </c>
      <c r="AA1121" s="280" t="s">
        <v>240</v>
      </c>
      <c r="AB1121" s="280" t="s">
        <v>240</v>
      </c>
      <c r="AC1121" s="280" t="s">
        <v>240</v>
      </c>
      <c r="AD1121" s="280" t="s">
        <v>240</v>
      </c>
      <c r="AE1121" s="280"/>
      <c r="AF1121" s="280" t="s">
        <v>240</v>
      </c>
      <c r="AG1121" s="280" t="s">
        <v>261</v>
      </c>
      <c r="AH1121" s="280" t="s">
        <v>240</v>
      </c>
      <c r="AI1121" s="280" t="s">
        <v>240</v>
      </c>
      <c r="AJ1121" s="279">
        <v>707467</v>
      </c>
      <c r="AP1121" s="223"/>
      <c r="AQ1121" s="224"/>
      <c r="AR1121" s="224"/>
      <c r="AS1121" s="224"/>
      <c r="AT1121" s="224"/>
      <c r="AU1121" s="232"/>
      <c r="AV1121" s="224"/>
      <c r="AW1121" s="224"/>
      <c r="AX1121" s="224"/>
      <c r="AY1121" s="224"/>
      <c r="AZ1121" s="232"/>
      <c r="BA1121" s="224"/>
      <c r="BB1121" s="230"/>
      <c r="BC1121" s="230"/>
      <c r="BD1121" s="224"/>
      <c r="BE1121" s="224"/>
      <c r="BF1121" s="227"/>
      <c r="BG1121" s="224"/>
      <c r="BH1121" s="224"/>
      <c r="BI1121" s="224"/>
      <c r="BJ1121" s="224"/>
      <c r="BK1121" s="224"/>
      <c r="BL1121" s="224"/>
      <c r="BM1121" s="224"/>
      <c r="BN1121" s="224"/>
      <c r="BO1121" s="224"/>
      <c r="BP1121" s="224"/>
      <c r="BQ1121" s="224"/>
      <c r="BR1121" s="224"/>
      <c r="BS1121" s="228"/>
      <c r="BT1121" s="230"/>
      <c r="BU1121" s="224"/>
      <c r="BV1121" s="226"/>
      <c r="BW1121" s="230"/>
      <c r="BX1121" s="224"/>
      <c r="BY1121" s="224"/>
      <c r="BZ1121" s="219"/>
      <c r="CA1121" s="224"/>
      <c r="CB1121" s="219"/>
      <c r="CC1121" s="219"/>
      <c r="CD1121" s="219"/>
    </row>
    <row r="1122" spans="1:82" ht="30" x14ac:dyDescent="0.25">
      <c r="A1122" s="279">
        <v>707468</v>
      </c>
      <c r="B1122" s="280" t="s">
        <v>5176</v>
      </c>
      <c r="C1122" s="280" t="s">
        <v>1533</v>
      </c>
      <c r="D1122" s="280" t="s">
        <v>240</v>
      </c>
      <c r="E1122" s="280" t="s">
        <v>240</v>
      </c>
      <c r="F1122" s="288"/>
      <c r="G1122" s="280" t="s">
        <v>240</v>
      </c>
      <c r="H1122" s="280" t="s">
        <v>240</v>
      </c>
      <c r="I1122" s="280" t="s">
        <v>262</v>
      </c>
      <c r="J1122" s="280" t="s">
        <v>240</v>
      </c>
      <c r="K1122" s="288"/>
      <c r="L1122" s="280" t="s">
        <v>240</v>
      </c>
      <c r="M1122" s="280" t="s">
        <v>240</v>
      </c>
      <c r="N1122" s="280" t="s">
        <v>240</v>
      </c>
      <c r="O1122" s="280"/>
      <c r="P1122" s="280"/>
      <c r="Q1122" s="282">
        <v>0</v>
      </c>
      <c r="R1122" s="288"/>
      <c r="S1122" s="280" t="s">
        <v>240</v>
      </c>
      <c r="T1122" s="280" t="s">
        <v>240</v>
      </c>
      <c r="U1122" s="280" t="s">
        <v>240</v>
      </c>
      <c r="V1122" s="280" t="s">
        <v>240</v>
      </c>
      <c r="W1122" s="280" t="s">
        <v>240</v>
      </c>
      <c r="X1122" s="280" t="s">
        <v>240</v>
      </c>
      <c r="Y1122" s="280" t="s">
        <v>240</v>
      </c>
      <c r="Z1122" s="280" t="s">
        <v>240</v>
      </c>
      <c r="AA1122" s="280" t="s">
        <v>240</v>
      </c>
      <c r="AB1122" s="280" t="s">
        <v>240</v>
      </c>
      <c r="AC1122" s="280" t="s">
        <v>240</v>
      </c>
      <c r="AD1122" s="280" t="s">
        <v>240</v>
      </c>
      <c r="AE1122" s="280"/>
      <c r="AF1122" s="280" t="s">
        <v>240</v>
      </c>
      <c r="AG1122" s="280" t="s">
        <v>468</v>
      </c>
      <c r="AH1122" s="280" t="s">
        <v>5190</v>
      </c>
      <c r="AI1122" s="280" t="s">
        <v>5194</v>
      </c>
      <c r="AJ1122" s="279">
        <v>707468</v>
      </c>
      <c r="AP1122" s="223"/>
      <c r="AQ1122" s="224"/>
      <c r="AR1122" s="224"/>
      <c r="AS1122" s="224"/>
      <c r="AT1122" s="224"/>
      <c r="AU1122" s="232"/>
      <c r="AV1122" s="224"/>
      <c r="AW1122" s="224"/>
      <c r="AX1122" s="224"/>
      <c r="AY1122" s="224"/>
      <c r="AZ1122" s="232"/>
      <c r="BA1122" s="224"/>
      <c r="BB1122" s="230"/>
      <c r="BC1122" s="230"/>
      <c r="BD1122" s="224"/>
      <c r="BE1122" s="224"/>
      <c r="BF1122" s="227"/>
      <c r="BG1122" s="230"/>
      <c r="BH1122" s="224"/>
      <c r="BI1122" s="224"/>
      <c r="BJ1122" s="224"/>
      <c r="BK1122" s="224"/>
      <c r="BL1122" s="224"/>
      <c r="BM1122" s="224"/>
      <c r="BN1122" s="224"/>
      <c r="BO1122" s="224"/>
      <c r="BP1122" s="224"/>
      <c r="BQ1122" s="224"/>
      <c r="BR1122" s="224"/>
      <c r="BS1122" s="228"/>
      <c r="BT1122" s="230"/>
      <c r="BU1122" s="224"/>
      <c r="BV1122" s="226"/>
      <c r="BW1122" s="230"/>
      <c r="BX1122" s="224"/>
      <c r="BY1122" s="224"/>
      <c r="BZ1122" s="219"/>
      <c r="CA1122" s="224"/>
      <c r="CB1122" s="219"/>
      <c r="CC1122" s="219"/>
      <c r="CD1122" s="219"/>
    </row>
    <row r="1123" spans="1:82" ht="45" x14ac:dyDescent="0.25">
      <c r="A1123" s="279">
        <v>707469</v>
      </c>
      <c r="B1123" s="280" t="s">
        <v>4908</v>
      </c>
      <c r="C1123" s="280" t="s">
        <v>60</v>
      </c>
      <c r="D1123" s="280" t="s">
        <v>1389</v>
      </c>
      <c r="E1123" s="280" t="s">
        <v>183</v>
      </c>
      <c r="F1123" s="281">
        <v>30317</v>
      </c>
      <c r="G1123" s="280" t="s">
        <v>4909</v>
      </c>
      <c r="H1123" s="280" t="s">
        <v>4537</v>
      </c>
      <c r="I1123" s="280" t="s">
        <v>261</v>
      </c>
      <c r="J1123" s="280" t="s">
        <v>216</v>
      </c>
      <c r="K1123" s="279">
        <v>2003</v>
      </c>
      <c r="L1123" s="280" t="s">
        <v>213</v>
      </c>
      <c r="M1123" s="280" t="s">
        <v>240</v>
      </c>
      <c r="N1123" s="280" t="s">
        <v>240</v>
      </c>
      <c r="O1123" s="280" t="str">
        <f>IFERROR(VLOOKUP(A1123,'[1]معالجة التسجيل'!A$2:CW$514,101,0),"")</f>
        <v/>
      </c>
      <c r="P1123" s="280"/>
      <c r="Q1123" s="282">
        <v>0</v>
      </c>
      <c r="R1123" s="290">
        <v>0</v>
      </c>
      <c r="S1123" s="280" t="s">
        <v>4910</v>
      </c>
      <c r="T1123" s="280" t="s">
        <v>2538</v>
      </c>
      <c r="U1123" s="280" t="s">
        <v>4911</v>
      </c>
      <c r="V1123" s="280" t="s">
        <v>2552</v>
      </c>
      <c r="W1123" s="280" t="s">
        <v>240</v>
      </c>
      <c r="X1123" s="280" t="s">
        <v>240</v>
      </c>
      <c r="Y1123" s="280" t="s">
        <v>240</v>
      </c>
      <c r="Z1123" s="280" t="s">
        <v>240</v>
      </c>
      <c r="AA1123" s="280" t="s">
        <v>240</v>
      </c>
      <c r="AB1123" s="280" t="s">
        <v>240</v>
      </c>
      <c r="AC1123" s="280" t="s">
        <v>240</v>
      </c>
      <c r="AD1123" s="280" t="s">
        <v>240</v>
      </c>
      <c r="AE1123" s="280" t="str">
        <f>IFERROR(VLOOKUP(A1123,ورقة4!A$1:AZ$2000,51,0),"")</f>
        <v>م</v>
      </c>
      <c r="AF1123" s="280" t="s">
        <v>240</v>
      </c>
      <c r="AG1123" s="280" t="s">
        <v>261</v>
      </c>
      <c r="AH1123" s="280" t="s">
        <v>240</v>
      </c>
      <c r="AI1123" s="280" t="s">
        <v>5191</v>
      </c>
      <c r="AJ1123" s="279">
        <v>707469</v>
      </c>
      <c r="AP1123" s="223"/>
      <c r="AQ1123" s="224"/>
      <c r="AR1123" s="224"/>
      <c r="AS1123" s="224"/>
      <c r="AT1123" s="224"/>
      <c r="AU1123" s="232"/>
      <c r="AV1123" s="224"/>
      <c r="AW1123" s="224"/>
      <c r="AX1123" s="224"/>
      <c r="AY1123" s="224"/>
      <c r="AZ1123" s="232"/>
      <c r="BA1123" s="224"/>
      <c r="BB1123"/>
      <c r="BC1123"/>
      <c r="BD1123" s="224"/>
      <c r="BE1123" s="224"/>
      <c r="BF1123" s="227"/>
      <c r="BG1123" s="232"/>
      <c r="BH1123" s="224"/>
      <c r="BI1123" s="224"/>
      <c r="BJ1123" s="224"/>
      <c r="BK1123" s="224"/>
      <c r="BL1123" s="232"/>
      <c r="BM1123" s="224"/>
      <c r="BN1123" s="232"/>
      <c r="BO1123" s="232"/>
      <c r="BP1123" s="232"/>
      <c r="BQ1123" s="232"/>
      <c r="BR1123" s="232"/>
      <c r="BS1123" s="224"/>
      <c r="BT1123"/>
      <c r="BU1123" s="224"/>
      <c r="BV1123"/>
      <c r="BW1123"/>
      <c r="BX1123" s="224"/>
      <c r="BY1123" s="224"/>
      <c r="BZ1123" s="224"/>
      <c r="CA1123" s="224"/>
      <c r="CB1123" s="224"/>
      <c r="CC1123" s="224"/>
      <c r="CD1123" s="224"/>
    </row>
    <row r="1124" spans="1:82" ht="45" x14ac:dyDescent="0.25">
      <c r="A1124" s="279">
        <v>707470</v>
      </c>
      <c r="B1124" s="280" t="s">
        <v>4912</v>
      </c>
      <c r="C1124" s="280" t="s">
        <v>4913</v>
      </c>
      <c r="D1124" s="280" t="s">
        <v>4914</v>
      </c>
      <c r="E1124" s="280" t="s">
        <v>184</v>
      </c>
      <c r="F1124" s="281">
        <v>33604</v>
      </c>
      <c r="G1124" s="280" t="s">
        <v>4915</v>
      </c>
      <c r="H1124" s="280" t="s">
        <v>1290</v>
      </c>
      <c r="I1124" s="280" t="s">
        <v>261</v>
      </c>
      <c r="J1124" s="280" t="s">
        <v>4916</v>
      </c>
      <c r="K1124" s="279">
        <v>2022</v>
      </c>
      <c r="L1124" s="280" t="s">
        <v>215</v>
      </c>
      <c r="M1124" s="280" t="s">
        <v>240</v>
      </c>
      <c r="N1124" s="280" t="s">
        <v>240</v>
      </c>
      <c r="O1124" s="280"/>
      <c r="P1124" s="280"/>
      <c r="Q1124" s="282">
        <v>0</v>
      </c>
      <c r="R1124" s="279">
        <v>0</v>
      </c>
      <c r="S1124" s="280" t="s">
        <v>4917</v>
      </c>
      <c r="T1124" s="280" t="s">
        <v>4918</v>
      </c>
      <c r="U1124" s="280" t="s">
        <v>4919</v>
      </c>
      <c r="V1124" s="280" t="s">
        <v>4920</v>
      </c>
      <c r="W1124" s="280" t="s">
        <v>240</v>
      </c>
      <c r="X1124" s="280" t="s">
        <v>240</v>
      </c>
      <c r="Y1124" s="280" t="s">
        <v>240</v>
      </c>
      <c r="Z1124" s="280" t="s">
        <v>240</v>
      </c>
      <c r="AA1124" s="280" t="s">
        <v>240</v>
      </c>
      <c r="AB1124" s="280" t="s">
        <v>240</v>
      </c>
      <c r="AC1124" s="280" t="s">
        <v>240</v>
      </c>
      <c r="AD1124" s="280" t="s">
        <v>240</v>
      </c>
      <c r="AE1124" s="280"/>
      <c r="AF1124" s="280" t="s">
        <v>240</v>
      </c>
      <c r="AG1124" s="280" t="s">
        <v>261</v>
      </c>
      <c r="AH1124" s="280" t="s">
        <v>240</v>
      </c>
      <c r="AI1124" s="280" t="s">
        <v>240</v>
      </c>
      <c r="AJ1124" s="279">
        <v>707470</v>
      </c>
      <c r="AP1124" s="223"/>
      <c r="AQ1124" s="224"/>
      <c r="AR1124" s="224"/>
      <c r="AS1124" s="224"/>
      <c r="AT1124" s="224"/>
      <c r="AU1124" s="232"/>
      <c r="AV1124" s="224"/>
      <c r="AW1124" s="224"/>
      <c r="AX1124" s="224"/>
      <c r="AY1124" s="224"/>
      <c r="AZ1124" s="232"/>
      <c r="BA1124" s="224"/>
      <c r="BB1124" s="230"/>
      <c r="BC1124" s="230"/>
      <c r="BD1124" s="224"/>
      <c r="BE1124" s="224"/>
      <c r="BF1124" s="227"/>
      <c r="BG1124" s="224"/>
      <c r="BH1124" s="224"/>
      <c r="BI1124" s="224"/>
      <c r="BJ1124" s="224"/>
      <c r="BK1124" s="224"/>
      <c r="BL1124" s="224"/>
      <c r="BM1124" s="224"/>
      <c r="BN1124" s="224"/>
      <c r="BO1124" s="224"/>
      <c r="BP1124" s="224"/>
      <c r="BQ1124" s="224"/>
      <c r="BR1124" s="224"/>
      <c r="BS1124" s="228"/>
      <c r="BT1124" s="230"/>
      <c r="BU1124" s="224"/>
      <c r="BV1124" s="226"/>
      <c r="BW1124" s="230"/>
      <c r="BX1124" s="224"/>
      <c r="BY1124" s="224"/>
      <c r="BZ1124" s="219"/>
      <c r="CA1124" s="224"/>
      <c r="CB1124" s="219"/>
      <c r="CC1124" s="219"/>
      <c r="CD1124" s="219"/>
    </row>
    <row r="1125" spans="1:82" ht="45" x14ac:dyDescent="0.25">
      <c r="A1125" s="279">
        <v>707471</v>
      </c>
      <c r="B1125" s="280" t="s">
        <v>4921</v>
      </c>
      <c r="C1125" s="280" t="s">
        <v>257</v>
      </c>
      <c r="D1125" s="280" t="s">
        <v>4922</v>
      </c>
      <c r="E1125" s="280" t="s">
        <v>183</v>
      </c>
      <c r="F1125" s="281">
        <v>30256</v>
      </c>
      <c r="G1125" s="280" t="s">
        <v>222</v>
      </c>
      <c r="H1125" s="280" t="s">
        <v>4537</v>
      </c>
      <c r="I1125" s="280" t="s">
        <v>261</v>
      </c>
      <c r="J1125" s="280" t="s">
        <v>4568</v>
      </c>
      <c r="K1125" s="282"/>
      <c r="L1125" s="280" t="s">
        <v>222</v>
      </c>
      <c r="M1125" s="280" t="s">
        <v>240</v>
      </c>
      <c r="N1125" s="280" t="s">
        <v>240</v>
      </c>
      <c r="O1125" s="280" t="str">
        <f>IFERROR(VLOOKUP(A1125,'[1]معالجة التسجيل'!A$2:CW$514,101,0),"")</f>
        <v/>
      </c>
      <c r="P1125" s="280"/>
      <c r="Q1125" s="282">
        <v>0</v>
      </c>
      <c r="R1125" s="288"/>
      <c r="S1125" s="280" t="s">
        <v>4923</v>
      </c>
      <c r="T1125" s="280" t="s">
        <v>4924</v>
      </c>
      <c r="U1125" s="280" t="s">
        <v>4925</v>
      </c>
      <c r="V1125" s="280" t="s">
        <v>2696</v>
      </c>
      <c r="W1125" s="280" t="s">
        <v>240</v>
      </c>
      <c r="X1125" s="280" t="s">
        <v>240</v>
      </c>
      <c r="Y1125" s="280" t="s">
        <v>240</v>
      </c>
      <c r="Z1125" s="280" t="s">
        <v>240</v>
      </c>
      <c r="AA1125" s="280" t="s">
        <v>240</v>
      </c>
      <c r="AB1125" s="280" t="s">
        <v>240</v>
      </c>
      <c r="AC1125" s="280" t="s">
        <v>240</v>
      </c>
      <c r="AD1125" s="280" t="s">
        <v>240</v>
      </c>
      <c r="AE1125" s="280" t="str">
        <f>IFERROR(VLOOKUP(A1125,ورقة4!A$1:AZ$2000,51,0),"")</f>
        <v>م</v>
      </c>
      <c r="AF1125" s="280" t="s">
        <v>240</v>
      </c>
      <c r="AG1125" s="280" t="s">
        <v>261</v>
      </c>
      <c r="AH1125" s="280" t="s">
        <v>240</v>
      </c>
      <c r="AI1125" s="280" t="s">
        <v>5191</v>
      </c>
      <c r="AJ1125" s="279">
        <v>707471</v>
      </c>
      <c r="AP1125" s="223"/>
      <c r="AQ1125" s="224"/>
      <c r="AR1125" s="224"/>
      <c r="AS1125" s="224"/>
      <c r="AT1125" s="224"/>
      <c r="AU1125" s="232"/>
      <c r="AV1125" s="224"/>
      <c r="AW1125" s="224"/>
      <c r="AX1125" s="224"/>
      <c r="AY1125" s="224"/>
      <c r="AZ1125" s="232"/>
      <c r="BA1125" s="224"/>
      <c r="BB1125" s="230"/>
      <c r="BC1125" s="230"/>
      <c r="BD1125" s="224"/>
      <c r="BE1125" s="224"/>
      <c r="BF1125" s="227"/>
      <c r="BG1125" s="224"/>
      <c r="BH1125" s="224"/>
      <c r="BI1125" s="224"/>
      <c r="BJ1125" s="224"/>
      <c r="BK1125" s="224"/>
      <c r="BL1125" s="224"/>
      <c r="BM1125" s="224"/>
      <c r="BN1125" s="224"/>
      <c r="BO1125" s="224"/>
      <c r="BP1125" s="224"/>
      <c r="BQ1125" s="224"/>
      <c r="BR1125" s="224"/>
      <c r="BS1125" s="228"/>
      <c r="BT1125" s="230"/>
      <c r="BU1125" s="224"/>
      <c r="BV1125" s="226"/>
      <c r="BW1125" s="230"/>
      <c r="BX1125" s="224"/>
      <c r="BY1125" s="224"/>
      <c r="BZ1125" s="219"/>
      <c r="CA1125" s="224"/>
      <c r="CB1125" s="219"/>
      <c r="CC1125" s="219"/>
      <c r="CD1125" s="219"/>
    </row>
    <row r="1126" spans="1:82" ht="30" x14ac:dyDescent="0.25">
      <c r="A1126" s="279">
        <v>707472</v>
      </c>
      <c r="B1126" s="280" t="s">
        <v>4926</v>
      </c>
      <c r="C1126" s="280" t="s">
        <v>287</v>
      </c>
      <c r="D1126" s="280" t="s">
        <v>4927</v>
      </c>
      <c r="E1126" s="280" t="s">
        <v>183</v>
      </c>
      <c r="F1126" s="281">
        <v>37987</v>
      </c>
      <c r="G1126" s="280" t="s">
        <v>1336</v>
      </c>
      <c r="H1126" s="280" t="s">
        <v>4554</v>
      </c>
      <c r="I1126" s="280" t="s">
        <v>261</v>
      </c>
      <c r="J1126" s="280" t="s">
        <v>214</v>
      </c>
      <c r="K1126" s="279">
        <v>2021</v>
      </c>
      <c r="L1126" s="280" t="s">
        <v>227</v>
      </c>
      <c r="M1126" s="280" t="s">
        <v>240</v>
      </c>
      <c r="N1126" s="280" t="s">
        <v>240</v>
      </c>
      <c r="O1126" s="280" t="str">
        <f>IFERROR(VLOOKUP(A1126,'[1]معالجة التسجيل'!A$2:CW$514,101,0),"")</f>
        <v/>
      </c>
      <c r="P1126" s="280"/>
      <c r="Q1126" s="282">
        <v>0</v>
      </c>
      <c r="R1126" s="290">
        <v>0</v>
      </c>
      <c r="S1126" s="280" t="s">
        <v>4928</v>
      </c>
      <c r="T1126" s="280" t="s">
        <v>4929</v>
      </c>
      <c r="U1126" s="280" t="s">
        <v>4930</v>
      </c>
      <c r="V1126" s="280" t="s">
        <v>4931</v>
      </c>
      <c r="W1126" s="280" t="s">
        <v>240</v>
      </c>
      <c r="X1126" s="280" t="s">
        <v>240</v>
      </c>
      <c r="Y1126" s="280" t="s">
        <v>240</v>
      </c>
      <c r="Z1126" s="280" t="s">
        <v>240</v>
      </c>
      <c r="AA1126" s="280" t="s">
        <v>240</v>
      </c>
      <c r="AB1126" s="280" t="s">
        <v>240</v>
      </c>
      <c r="AC1126" s="280" t="s">
        <v>240</v>
      </c>
      <c r="AD1126" s="280" t="s">
        <v>240</v>
      </c>
      <c r="AE1126" s="280" t="str">
        <f>IFERROR(VLOOKUP(A1126,ورقة4!A$1:AZ$2000,51,0),"")</f>
        <v>م</v>
      </c>
      <c r="AF1126" s="280" t="s">
        <v>240</v>
      </c>
      <c r="AG1126" s="280" t="s">
        <v>261</v>
      </c>
      <c r="AH1126" s="280" t="s">
        <v>240</v>
      </c>
      <c r="AI1126" s="280" t="s">
        <v>240</v>
      </c>
      <c r="AJ1126" s="279">
        <v>707472</v>
      </c>
      <c r="AP1126" s="223"/>
      <c r="AQ1126" s="224"/>
      <c r="AR1126" s="224"/>
      <c r="AS1126" s="224"/>
      <c r="AT1126" s="224"/>
      <c r="AU1126" s="232"/>
      <c r="AV1126" s="224"/>
      <c r="AW1126" s="224"/>
      <c r="AX1126" s="224"/>
      <c r="AY1126" s="224"/>
      <c r="AZ1126" s="232"/>
      <c r="BA1126" s="224"/>
      <c r="BB1126" s="230"/>
      <c r="BC1126" s="230"/>
      <c r="BD1126" s="224"/>
      <c r="BE1126" s="224"/>
      <c r="BF1126" s="227"/>
      <c r="BG1126" s="230"/>
      <c r="BH1126" s="224"/>
      <c r="BI1126" s="224"/>
      <c r="BJ1126" s="224"/>
      <c r="BK1126" s="224"/>
      <c r="BL1126" s="224"/>
      <c r="BM1126" s="224"/>
      <c r="BN1126" s="224"/>
      <c r="BO1126" s="224"/>
      <c r="BP1126" s="224"/>
      <c r="BQ1126" s="224"/>
      <c r="BR1126" s="224"/>
      <c r="BS1126" s="228"/>
      <c r="BT1126" s="230"/>
      <c r="BU1126" s="224"/>
      <c r="BV1126" s="226"/>
      <c r="BW1126" s="230"/>
      <c r="BX1126" s="224"/>
      <c r="BY1126" s="224"/>
      <c r="BZ1126" s="219"/>
      <c r="CA1126" s="224"/>
      <c r="CB1126" s="219"/>
      <c r="CC1126" s="219"/>
      <c r="CD1126" s="219"/>
    </row>
    <row r="1127" spans="1:82" ht="30" x14ac:dyDescent="0.25">
      <c r="A1127" s="279">
        <v>707473</v>
      </c>
      <c r="B1127" s="280" t="s">
        <v>4932</v>
      </c>
      <c r="C1127" s="280" t="s">
        <v>61</v>
      </c>
      <c r="D1127" s="280" t="s">
        <v>4933</v>
      </c>
      <c r="E1127" s="280" t="s">
        <v>183</v>
      </c>
      <c r="F1127" s="281">
        <v>32596</v>
      </c>
      <c r="G1127" s="280" t="s">
        <v>1301</v>
      </c>
      <c r="H1127" s="280" t="s">
        <v>1290</v>
      </c>
      <c r="I1127" s="280" t="s">
        <v>261</v>
      </c>
      <c r="J1127" s="280" t="s">
        <v>216</v>
      </c>
      <c r="K1127" s="279">
        <v>2008</v>
      </c>
      <c r="L1127" s="280" t="s">
        <v>213</v>
      </c>
      <c r="M1127" s="280" t="s">
        <v>240</v>
      </c>
      <c r="N1127" s="280" t="s">
        <v>240</v>
      </c>
      <c r="O1127" s="280"/>
      <c r="P1127" s="280"/>
      <c r="Q1127" s="282">
        <v>0</v>
      </c>
      <c r="R1127" s="279">
        <v>0</v>
      </c>
      <c r="S1127" s="280" t="s">
        <v>4934</v>
      </c>
      <c r="T1127" s="280" t="s">
        <v>2697</v>
      </c>
      <c r="U1127" s="280" t="s">
        <v>4935</v>
      </c>
      <c r="V1127" s="280" t="s">
        <v>2790</v>
      </c>
      <c r="W1127" s="280" t="s">
        <v>240</v>
      </c>
      <c r="X1127" s="280" t="s">
        <v>240</v>
      </c>
      <c r="Y1127" s="280" t="s">
        <v>240</v>
      </c>
      <c r="Z1127" s="280" t="s">
        <v>240</v>
      </c>
      <c r="AA1127" s="280" t="s">
        <v>240</v>
      </c>
      <c r="AB1127" s="280" t="s">
        <v>240</v>
      </c>
      <c r="AC1127" s="280" t="s">
        <v>240</v>
      </c>
      <c r="AD1127" s="280" t="s">
        <v>240</v>
      </c>
      <c r="AE1127" s="280"/>
      <c r="AF1127" s="280" t="s">
        <v>240</v>
      </c>
      <c r="AG1127" s="280" t="s">
        <v>261</v>
      </c>
      <c r="AH1127" s="280" t="s">
        <v>240</v>
      </c>
      <c r="AI1127" s="280" t="s">
        <v>240</v>
      </c>
      <c r="AJ1127" s="279">
        <v>707473</v>
      </c>
      <c r="AP1127" s="223"/>
      <c r="AQ1127" s="224"/>
      <c r="AR1127" s="224"/>
      <c r="AS1127" s="224"/>
      <c r="AT1127" s="224"/>
      <c r="AU1127" s="232"/>
      <c r="AV1127" s="224"/>
      <c r="AW1127" s="224"/>
      <c r="AX1127" s="224"/>
      <c r="AY1127" s="224"/>
      <c r="AZ1127" s="232"/>
      <c r="BA1127" s="224"/>
      <c r="BB1127" s="230"/>
      <c r="BC1127" s="230"/>
      <c r="BD1127" s="224"/>
      <c r="BE1127" s="224"/>
      <c r="BF1127" s="227"/>
      <c r="BG1127" s="224"/>
      <c r="BH1127" s="224"/>
      <c r="BI1127" s="224"/>
      <c r="BJ1127" s="224"/>
      <c r="BK1127" s="224"/>
      <c r="BL1127" s="224"/>
      <c r="BM1127" s="224"/>
      <c r="BN1127" s="224"/>
      <c r="BO1127" s="224"/>
      <c r="BP1127" s="224"/>
      <c r="BQ1127" s="224"/>
      <c r="BR1127" s="224"/>
      <c r="BS1127" s="228"/>
      <c r="BT1127" s="230"/>
      <c r="BU1127" s="224"/>
      <c r="BV1127" s="226"/>
      <c r="BW1127" s="230"/>
      <c r="BX1127" s="224"/>
      <c r="BY1127" s="224"/>
      <c r="BZ1127" s="219"/>
      <c r="CA1127" s="224"/>
      <c r="CB1127" s="219"/>
      <c r="CC1127" s="219"/>
      <c r="CD1127" s="219"/>
    </row>
    <row r="1128" spans="1:82" ht="30" x14ac:dyDescent="0.25">
      <c r="A1128" s="279">
        <v>707474</v>
      </c>
      <c r="B1128" s="280" t="s">
        <v>4936</v>
      </c>
      <c r="C1128" s="280" t="s">
        <v>317</v>
      </c>
      <c r="D1128" s="280" t="s">
        <v>1398</v>
      </c>
      <c r="E1128" s="280" t="s">
        <v>184</v>
      </c>
      <c r="F1128" s="281">
        <v>27872</v>
      </c>
      <c r="G1128" s="280" t="s">
        <v>213</v>
      </c>
      <c r="H1128" s="280" t="s">
        <v>1290</v>
      </c>
      <c r="I1128" s="280" t="s">
        <v>261</v>
      </c>
      <c r="J1128" s="280" t="s">
        <v>214</v>
      </c>
      <c r="K1128" s="290">
        <v>1994</v>
      </c>
      <c r="L1128" s="280" t="s">
        <v>225</v>
      </c>
      <c r="M1128" s="280" t="s">
        <v>240</v>
      </c>
      <c r="N1128" s="280" t="s">
        <v>240</v>
      </c>
      <c r="O1128" s="280"/>
      <c r="P1128" s="280"/>
      <c r="Q1128" s="282">
        <v>0</v>
      </c>
      <c r="R1128" s="279">
        <v>0</v>
      </c>
      <c r="S1128" s="280" t="s">
        <v>4937</v>
      </c>
      <c r="T1128" s="280" t="s">
        <v>4938</v>
      </c>
      <c r="U1128" s="280" t="s">
        <v>3105</v>
      </c>
      <c r="V1128" s="280" t="s">
        <v>3810</v>
      </c>
      <c r="W1128" s="280" t="s">
        <v>240</v>
      </c>
      <c r="X1128" s="280" t="s">
        <v>240</v>
      </c>
      <c r="Y1128" s="280" t="s">
        <v>240</v>
      </c>
      <c r="Z1128" s="280" t="s">
        <v>240</v>
      </c>
      <c r="AA1128" s="280" t="s">
        <v>240</v>
      </c>
      <c r="AB1128" s="280" t="s">
        <v>240</v>
      </c>
      <c r="AC1128" s="280" t="s">
        <v>240</v>
      </c>
      <c r="AD1128" s="280" t="s">
        <v>240</v>
      </c>
      <c r="AE1128" s="280"/>
      <c r="AF1128" s="280" t="s">
        <v>240</v>
      </c>
      <c r="AG1128" s="280" t="s">
        <v>467</v>
      </c>
      <c r="AH1128" s="280" t="s">
        <v>240</v>
      </c>
      <c r="AI1128" s="280" t="s">
        <v>5197</v>
      </c>
      <c r="AJ1128" s="279">
        <v>707474</v>
      </c>
      <c r="AP1128" s="223"/>
      <c r="AQ1128" s="224"/>
      <c r="AR1128" s="224"/>
      <c r="AS1128" s="224"/>
      <c r="AT1128" s="224"/>
      <c r="AU1128" s="231"/>
      <c r="AV1128" s="224"/>
      <c r="AW1128" s="224"/>
      <c r="AX1128" s="224"/>
      <c r="AY1128" s="224"/>
      <c r="AZ1128" s="223"/>
      <c r="BA1128" s="224"/>
      <c r="BB1128" s="230"/>
      <c r="BC1128" s="230"/>
      <c r="BD1128" s="224"/>
      <c r="BE1128" s="224"/>
      <c r="BF1128" s="227"/>
      <c r="BG1128" s="224"/>
      <c r="BH1128" s="224"/>
      <c r="BI1128" s="224"/>
      <c r="BJ1128" s="224"/>
      <c r="BK1128" s="224"/>
      <c r="BL1128" s="224"/>
      <c r="BM1128" s="224"/>
      <c r="BN1128" s="224"/>
      <c r="BO1128" s="224"/>
      <c r="BP1128" s="224"/>
      <c r="BQ1128" s="224"/>
      <c r="BR1128" s="224"/>
      <c r="BS1128" s="228"/>
      <c r="BT1128" s="230"/>
      <c r="BU1128" s="224"/>
      <c r="BV1128" s="226"/>
      <c r="BW1128" s="230"/>
      <c r="BX1128" s="224"/>
      <c r="BY1128" s="224"/>
      <c r="BZ1128" s="219"/>
      <c r="CA1128" s="224"/>
      <c r="CB1128" s="219"/>
      <c r="CC1128" s="219"/>
      <c r="CD1128" s="219"/>
    </row>
    <row r="1129" spans="1:82" ht="30" x14ac:dyDescent="0.25">
      <c r="A1129" s="279">
        <v>707475</v>
      </c>
      <c r="B1129" s="280" t="s">
        <v>4939</v>
      </c>
      <c r="C1129" s="280" t="s">
        <v>87</v>
      </c>
      <c r="D1129" s="280" t="s">
        <v>1322</v>
      </c>
      <c r="E1129" s="280" t="s">
        <v>184</v>
      </c>
      <c r="F1129" s="289">
        <v>33314</v>
      </c>
      <c r="G1129" s="280" t="s">
        <v>213</v>
      </c>
      <c r="H1129" s="280" t="s">
        <v>4537</v>
      </c>
      <c r="I1129" s="280" t="s">
        <v>261</v>
      </c>
      <c r="J1129" s="280" t="s">
        <v>4664</v>
      </c>
      <c r="K1129" s="282"/>
      <c r="L1129" s="280" t="s">
        <v>213</v>
      </c>
      <c r="M1129" s="280" t="s">
        <v>240</v>
      </c>
      <c r="N1129" s="280" t="s">
        <v>240</v>
      </c>
      <c r="O1129" s="280"/>
      <c r="P1129" s="280"/>
      <c r="Q1129" s="282">
        <v>0</v>
      </c>
      <c r="R1129" s="290">
        <v>0</v>
      </c>
      <c r="S1129" s="280" t="s">
        <v>4940</v>
      </c>
      <c r="T1129" s="280" t="s">
        <v>2538</v>
      </c>
      <c r="U1129" s="280" t="s">
        <v>3029</v>
      </c>
      <c r="V1129" s="280" t="s">
        <v>2413</v>
      </c>
      <c r="W1129" s="280" t="s">
        <v>240</v>
      </c>
      <c r="X1129" s="280" t="s">
        <v>240</v>
      </c>
      <c r="Y1129" s="280" t="s">
        <v>240</v>
      </c>
      <c r="Z1129" s="280" t="s">
        <v>240</v>
      </c>
      <c r="AA1129" s="280" t="s">
        <v>240</v>
      </c>
      <c r="AB1129" s="280" t="s">
        <v>240</v>
      </c>
      <c r="AC1129" s="280" t="s">
        <v>240</v>
      </c>
      <c r="AD1129" s="280" t="s">
        <v>240</v>
      </c>
      <c r="AE1129" s="280"/>
      <c r="AF1129" s="280" t="s">
        <v>240</v>
      </c>
      <c r="AG1129" s="280" t="s">
        <v>467</v>
      </c>
      <c r="AH1129" s="280" t="s">
        <v>240</v>
      </c>
      <c r="AI1129" s="280" t="s">
        <v>5197</v>
      </c>
      <c r="AJ1129" s="279">
        <v>707475</v>
      </c>
      <c r="AP1129" s="223"/>
      <c r="AQ1129" s="224"/>
      <c r="AR1129" s="224"/>
      <c r="AS1129" s="224"/>
      <c r="AT1129" s="224"/>
      <c r="AU1129" s="231"/>
      <c r="AV1129" s="224"/>
      <c r="AW1129" s="224"/>
      <c r="AX1129" s="224"/>
      <c r="AY1129" s="224"/>
      <c r="AZ1129" s="223"/>
      <c r="BA1129" s="224"/>
      <c r="BB1129" s="230"/>
      <c r="BC1129" s="230"/>
      <c r="BD1129" s="224"/>
      <c r="BE1129" s="224"/>
      <c r="BF1129" s="227"/>
      <c r="BG1129" s="224"/>
      <c r="BH1129" s="224"/>
      <c r="BI1129" s="224"/>
      <c r="BJ1129" s="224"/>
      <c r="BK1129" s="224"/>
      <c r="BL1129" s="224"/>
      <c r="BM1129" s="224"/>
      <c r="BN1129" s="224"/>
      <c r="BO1129" s="224"/>
      <c r="BP1129" s="224"/>
      <c r="BQ1129" s="224"/>
      <c r="BR1129" s="224"/>
      <c r="BS1129" s="228"/>
      <c r="BT1129" s="230"/>
      <c r="BU1129" s="224"/>
      <c r="BV1129" s="226"/>
      <c r="BW1129" s="230"/>
      <c r="BX1129" s="224"/>
      <c r="BY1129" s="224"/>
      <c r="BZ1129" s="219"/>
      <c r="CA1129" s="224"/>
      <c r="CB1129" s="219"/>
      <c r="CC1129" s="219"/>
      <c r="CD1129" s="219"/>
    </row>
    <row r="1130" spans="1:82" ht="30" x14ac:dyDescent="0.25">
      <c r="A1130" s="279">
        <v>707476</v>
      </c>
      <c r="B1130" s="280" t="s">
        <v>4941</v>
      </c>
      <c r="C1130" s="280" t="s">
        <v>95</v>
      </c>
      <c r="D1130" s="280" t="s">
        <v>1380</v>
      </c>
      <c r="E1130" s="280" t="s">
        <v>184</v>
      </c>
      <c r="F1130" s="281">
        <v>31782</v>
      </c>
      <c r="G1130" s="280" t="s">
        <v>213</v>
      </c>
      <c r="H1130" s="280" t="s">
        <v>4537</v>
      </c>
      <c r="I1130" s="280" t="s">
        <v>261</v>
      </c>
      <c r="J1130" s="280" t="s">
        <v>3383</v>
      </c>
      <c r="K1130" s="282"/>
      <c r="L1130" s="280" t="s">
        <v>3383</v>
      </c>
      <c r="M1130" s="280" t="s">
        <v>240</v>
      </c>
      <c r="N1130" s="280" t="s">
        <v>240</v>
      </c>
      <c r="O1130" s="280"/>
      <c r="P1130" s="280"/>
      <c r="Q1130" s="282">
        <v>0</v>
      </c>
      <c r="R1130" s="282"/>
      <c r="S1130" s="280" t="s">
        <v>4942</v>
      </c>
      <c r="T1130" s="280" t="s">
        <v>4943</v>
      </c>
      <c r="U1130" s="280" t="s">
        <v>4944</v>
      </c>
      <c r="V1130" s="280" t="s">
        <v>2413</v>
      </c>
      <c r="W1130" s="280" t="s">
        <v>240</v>
      </c>
      <c r="X1130" s="280" t="s">
        <v>240</v>
      </c>
      <c r="Y1130" s="280" t="s">
        <v>240</v>
      </c>
      <c r="Z1130" s="280" t="s">
        <v>240</v>
      </c>
      <c r="AA1130" s="280" t="s">
        <v>240</v>
      </c>
      <c r="AB1130" s="280" t="s">
        <v>240</v>
      </c>
      <c r="AC1130" s="280" t="s">
        <v>240</v>
      </c>
      <c r="AD1130" s="280" t="s">
        <v>240</v>
      </c>
      <c r="AE1130" s="280"/>
      <c r="AF1130" s="280" t="s">
        <v>240</v>
      </c>
      <c r="AG1130" s="280" t="s">
        <v>261</v>
      </c>
      <c r="AH1130" s="280" t="s">
        <v>240</v>
      </c>
      <c r="AI1130" s="280" t="s">
        <v>240</v>
      </c>
      <c r="AJ1130" s="279">
        <v>707476</v>
      </c>
      <c r="AP1130" s="223"/>
      <c r="AQ1130" s="224"/>
      <c r="AR1130" s="224"/>
      <c r="AS1130" s="224"/>
      <c r="AT1130" s="224"/>
      <c r="AU1130" s="232"/>
      <c r="AV1130" s="224"/>
      <c r="AW1130" s="224"/>
      <c r="AX1130" s="224"/>
      <c r="AY1130" s="224"/>
      <c r="AZ1130" s="232"/>
      <c r="BA1130" s="224"/>
      <c r="BB1130" s="230"/>
      <c r="BC1130" s="230"/>
      <c r="BD1130" s="224"/>
      <c r="BE1130" s="224"/>
      <c r="BF1130" s="227"/>
      <c r="BG1130" s="224"/>
      <c r="BH1130" s="224"/>
      <c r="BI1130" s="224"/>
      <c r="BJ1130" s="224"/>
      <c r="BK1130" s="224"/>
      <c r="BL1130" s="224"/>
      <c r="BM1130" s="224"/>
      <c r="BN1130" s="224"/>
      <c r="BO1130" s="224"/>
      <c r="BP1130" s="224"/>
      <c r="BQ1130" s="224"/>
      <c r="BR1130" s="224"/>
      <c r="BS1130" s="228"/>
      <c r="BT1130" s="230"/>
      <c r="BU1130" s="224"/>
      <c r="BV1130" s="226"/>
      <c r="BW1130" s="230"/>
      <c r="BX1130" s="224"/>
      <c r="BY1130" s="224"/>
      <c r="BZ1130" s="219"/>
      <c r="CA1130" s="224"/>
      <c r="CB1130" s="219"/>
      <c r="CC1130" s="219"/>
      <c r="CD1130" s="219"/>
    </row>
    <row r="1131" spans="1:82" ht="30" x14ac:dyDescent="0.25">
      <c r="A1131" s="279">
        <v>707477</v>
      </c>
      <c r="B1131" s="280" t="s">
        <v>4945</v>
      </c>
      <c r="C1131" s="280" t="s">
        <v>4946</v>
      </c>
      <c r="D1131" s="280" t="s">
        <v>1380</v>
      </c>
      <c r="E1131" s="280" t="s">
        <v>184</v>
      </c>
      <c r="F1131" s="281">
        <v>32822</v>
      </c>
      <c r="G1131" s="280" t="s">
        <v>4947</v>
      </c>
      <c r="H1131" s="280" t="s">
        <v>1290</v>
      </c>
      <c r="I1131" s="280" t="s">
        <v>261</v>
      </c>
      <c r="J1131" s="280" t="s">
        <v>216</v>
      </c>
      <c r="K1131" s="279">
        <v>2008</v>
      </c>
      <c r="L1131" s="280" t="s">
        <v>227</v>
      </c>
      <c r="M1131" s="280" t="s">
        <v>240</v>
      </c>
      <c r="N1131" s="280" t="s">
        <v>240</v>
      </c>
      <c r="O1131" s="280"/>
      <c r="P1131" s="280"/>
      <c r="Q1131" s="282">
        <v>0</v>
      </c>
      <c r="R1131" s="288"/>
      <c r="S1131" s="280" t="s">
        <v>4948</v>
      </c>
      <c r="T1131" s="280" t="s">
        <v>4949</v>
      </c>
      <c r="U1131" s="280" t="s">
        <v>2646</v>
      </c>
      <c r="V1131" s="280" t="s">
        <v>4950</v>
      </c>
      <c r="W1131" s="280" t="s">
        <v>240</v>
      </c>
      <c r="X1131" s="280" t="s">
        <v>240</v>
      </c>
      <c r="Y1131" s="280" t="s">
        <v>240</v>
      </c>
      <c r="Z1131" s="280" t="s">
        <v>240</v>
      </c>
      <c r="AA1131" s="280" t="s">
        <v>240</v>
      </c>
      <c r="AB1131" s="280" t="s">
        <v>240</v>
      </c>
      <c r="AC1131" s="280" t="s">
        <v>240</v>
      </c>
      <c r="AD1131" s="280" t="s">
        <v>240</v>
      </c>
      <c r="AE1131" s="280"/>
      <c r="AF1131" s="280" t="s">
        <v>240</v>
      </c>
      <c r="AG1131" s="280" t="s">
        <v>261</v>
      </c>
      <c r="AH1131" s="280" t="s">
        <v>240</v>
      </c>
      <c r="AI1131" s="280" t="s">
        <v>240</v>
      </c>
      <c r="AJ1131" s="279">
        <v>707477</v>
      </c>
      <c r="AP1131" s="223"/>
      <c r="AQ1131" s="224"/>
      <c r="AR1131" s="224"/>
      <c r="AS1131" s="224"/>
      <c r="AT1131" s="224"/>
      <c r="AU1131" s="232"/>
      <c r="AV1131" s="224"/>
      <c r="AW1131" s="224"/>
      <c r="AX1131" s="224"/>
      <c r="AY1131" s="224"/>
      <c r="AZ1131" s="232"/>
      <c r="BA1131" s="224"/>
      <c r="BB1131" s="230"/>
      <c r="BC1131" s="230"/>
      <c r="BD1131" s="224"/>
      <c r="BE1131" s="224"/>
      <c r="BF1131" s="227"/>
      <c r="BG1131" s="224"/>
      <c r="BH1131" s="224"/>
      <c r="BI1131" s="224"/>
      <c r="BJ1131" s="224"/>
      <c r="BK1131" s="224"/>
      <c r="BL1131" s="224"/>
      <c r="BM1131" s="224"/>
      <c r="BN1131" s="224"/>
      <c r="BO1131" s="224"/>
      <c r="BP1131" s="224"/>
      <c r="BQ1131" s="224"/>
      <c r="BR1131" s="224"/>
      <c r="BS1131" s="228"/>
      <c r="BT1131" s="230"/>
      <c r="BU1131" s="224"/>
      <c r="BV1131" s="226"/>
      <c r="BW1131" s="230"/>
      <c r="BX1131" s="224"/>
      <c r="BY1131" s="224"/>
      <c r="BZ1131" s="219"/>
      <c r="CA1131" s="224"/>
      <c r="CB1131" s="219"/>
      <c r="CC1131" s="219"/>
      <c r="CD1131" s="219"/>
    </row>
    <row r="1132" spans="1:82" ht="30" x14ac:dyDescent="0.25">
      <c r="A1132" s="279">
        <v>707478</v>
      </c>
      <c r="B1132" s="280" t="s">
        <v>4951</v>
      </c>
      <c r="C1132" s="280" t="s">
        <v>4952</v>
      </c>
      <c r="D1132" s="280" t="s">
        <v>4953</v>
      </c>
      <c r="E1132" s="280" t="s">
        <v>184</v>
      </c>
      <c r="F1132" s="281">
        <v>35440</v>
      </c>
      <c r="G1132" s="280" t="s">
        <v>4954</v>
      </c>
      <c r="H1132" s="280" t="s">
        <v>1290</v>
      </c>
      <c r="I1132" s="280" t="s">
        <v>261</v>
      </c>
      <c r="J1132" s="280" t="s">
        <v>214</v>
      </c>
      <c r="K1132" s="279">
        <v>2014</v>
      </c>
      <c r="L1132" s="280" t="s">
        <v>223</v>
      </c>
      <c r="M1132" s="280" t="s">
        <v>240</v>
      </c>
      <c r="N1132" s="280" t="s">
        <v>240</v>
      </c>
      <c r="O1132" s="280" t="str">
        <f>IFERROR(VLOOKUP(A1132,'[1]معالجة التسجيل'!A$2:CW$514,101,0),"")</f>
        <v/>
      </c>
      <c r="P1132" s="280"/>
      <c r="Q1132" s="282">
        <v>0</v>
      </c>
      <c r="R1132" s="288"/>
      <c r="S1132" s="280" t="s">
        <v>4955</v>
      </c>
      <c r="T1132" s="280" t="s">
        <v>4956</v>
      </c>
      <c r="U1132" s="280" t="s">
        <v>4957</v>
      </c>
      <c r="V1132" s="280" t="s">
        <v>2539</v>
      </c>
      <c r="W1132" s="280" t="s">
        <v>240</v>
      </c>
      <c r="X1132" s="280" t="s">
        <v>240</v>
      </c>
      <c r="Y1132" s="280" t="s">
        <v>240</v>
      </c>
      <c r="Z1132" s="280" t="s">
        <v>240</v>
      </c>
      <c r="AA1132" s="280" t="s">
        <v>240</v>
      </c>
      <c r="AB1132" s="280" t="s">
        <v>240</v>
      </c>
      <c r="AC1132" s="280" t="s">
        <v>240</v>
      </c>
      <c r="AD1132" s="280" t="s">
        <v>240</v>
      </c>
      <c r="AE1132" s="280" t="str">
        <f>IFERROR(VLOOKUP(A1132,ورقة4!A$1:AZ$2000,51,0),"")</f>
        <v>م</v>
      </c>
      <c r="AF1132" s="280" t="s">
        <v>240</v>
      </c>
      <c r="AG1132" s="280" t="s">
        <v>261</v>
      </c>
      <c r="AH1132" s="280" t="s">
        <v>240</v>
      </c>
      <c r="AI1132" s="280" t="s">
        <v>240</v>
      </c>
      <c r="AJ1132" s="279">
        <v>707478</v>
      </c>
      <c r="AP1132" s="223"/>
      <c r="AQ1132" s="224"/>
      <c r="AR1132" s="224"/>
      <c r="AS1132" s="224"/>
      <c r="AT1132" s="224"/>
      <c r="AU1132" s="231"/>
      <c r="AV1132" s="224"/>
      <c r="AW1132" s="224"/>
      <c r="AX1132" s="224"/>
      <c r="AY1132" s="224"/>
      <c r="AZ1132" s="223"/>
      <c r="BA1132" s="224"/>
      <c r="BB1132" s="230"/>
      <c r="BC1132" s="230"/>
      <c r="BD1132" s="224"/>
      <c r="BE1132" s="224"/>
      <c r="BF1132" s="227"/>
      <c r="BG1132" s="224"/>
      <c r="BH1132" s="224"/>
      <c r="BI1132" s="224"/>
      <c r="BJ1132" s="224"/>
      <c r="BK1132" s="224"/>
      <c r="BL1132" s="224"/>
      <c r="BM1132" s="224"/>
      <c r="BN1132" s="224"/>
      <c r="BO1132" s="224"/>
      <c r="BP1132" s="224"/>
      <c r="BQ1132" s="224"/>
      <c r="BR1132" s="224"/>
      <c r="BS1132" s="228"/>
      <c r="BT1132" s="230"/>
      <c r="BU1132" s="224"/>
      <c r="BV1132" s="226"/>
      <c r="BW1132" s="230"/>
      <c r="BX1132" s="224"/>
      <c r="BY1132" s="224"/>
      <c r="BZ1132" s="219"/>
      <c r="CA1132" s="224"/>
      <c r="CB1132" s="219"/>
      <c r="CC1132" s="219"/>
      <c r="CD1132" s="219"/>
    </row>
    <row r="1133" spans="1:82" ht="30" x14ac:dyDescent="0.25">
      <c r="A1133" s="279">
        <v>707479</v>
      </c>
      <c r="B1133" s="280" t="s">
        <v>4958</v>
      </c>
      <c r="C1133" s="280" t="s">
        <v>114</v>
      </c>
      <c r="D1133" s="280" t="s">
        <v>4959</v>
      </c>
      <c r="E1133" s="280" t="s">
        <v>184</v>
      </c>
      <c r="F1133" s="281">
        <v>34578</v>
      </c>
      <c r="G1133" s="280" t="s">
        <v>1480</v>
      </c>
      <c r="H1133" s="280" t="s">
        <v>4537</v>
      </c>
      <c r="I1133" s="280" t="s">
        <v>261</v>
      </c>
      <c r="J1133" s="280" t="s">
        <v>4634</v>
      </c>
      <c r="K1133" s="282"/>
      <c r="L1133" s="280" t="s">
        <v>228</v>
      </c>
      <c r="M1133" s="280" t="s">
        <v>240</v>
      </c>
      <c r="N1133" s="280" t="s">
        <v>240</v>
      </c>
      <c r="O1133" s="280"/>
      <c r="P1133" s="280"/>
      <c r="Q1133" s="282">
        <v>0</v>
      </c>
      <c r="R1133" s="279">
        <v>0</v>
      </c>
      <c r="S1133" s="280" t="s">
        <v>4960</v>
      </c>
      <c r="T1133" s="280" t="s">
        <v>4840</v>
      </c>
      <c r="U1133" s="280" t="s">
        <v>4961</v>
      </c>
      <c r="V1133" s="280" t="s">
        <v>2931</v>
      </c>
      <c r="W1133" s="280" t="s">
        <v>240</v>
      </c>
      <c r="X1133" s="280" t="s">
        <v>240</v>
      </c>
      <c r="Y1133" s="280" t="s">
        <v>240</v>
      </c>
      <c r="Z1133" s="280" t="s">
        <v>240</v>
      </c>
      <c r="AA1133" s="280" t="s">
        <v>240</v>
      </c>
      <c r="AB1133" s="280" t="s">
        <v>240</v>
      </c>
      <c r="AC1133" s="280" t="s">
        <v>240</v>
      </c>
      <c r="AD1133" s="280" t="s">
        <v>240</v>
      </c>
      <c r="AE1133" s="280"/>
      <c r="AF1133" s="280" t="s">
        <v>240</v>
      </c>
      <c r="AG1133" s="280" t="s">
        <v>261</v>
      </c>
      <c r="AH1133" s="280" t="s">
        <v>240</v>
      </c>
      <c r="AI1133" s="280" t="s">
        <v>240</v>
      </c>
      <c r="AJ1133" s="279">
        <v>707479</v>
      </c>
      <c r="AP1133" s="223"/>
      <c r="AQ1133" s="224"/>
      <c r="AR1133" s="224"/>
      <c r="AS1133" s="224"/>
      <c r="AT1133" s="224"/>
      <c r="AU1133" s="232"/>
      <c r="AV1133" s="224"/>
      <c r="AW1133" s="224"/>
      <c r="AX1133" s="224"/>
      <c r="AY1133" s="224"/>
      <c r="AZ1133" s="232"/>
      <c r="BA1133" s="224"/>
      <c r="BB1133" s="230"/>
      <c r="BC1133" s="230"/>
      <c r="BD1133" s="224"/>
      <c r="BE1133" s="224"/>
      <c r="BF1133" s="227"/>
      <c r="BG1133" s="224"/>
      <c r="BH1133" s="224"/>
      <c r="BI1133" s="224"/>
      <c r="BJ1133" s="224"/>
      <c r="BK1133" s="224"/>
      <c r="BL1133" s="224"/>
      <c r="BM1133" s="224"/>
      <c r="BN1133" s="224"/>
      <c r="BO1133" s="224"/>
      <c r="BP1133" s="224"/>
      <c r="BQ1133" s="224"/>
      <c r="BR1133" s="224"/>
      <c r="BS1133" s="228"/>
      <c r="BT1133" s="230"/>
      <c r="BU1133" s="224"/>
      <c r="BV1133" s="226"/>
      <c r="BW1133" s="230"/>
      <c r="BX1133" s="224"/>
      <c r="BY1133" s="224"/>
      <c r="BZ1133" s="219"/>
      <c r="CA1133" s="224"/>
      <c r="CB1133" s="219"/>
      <c r="CC1133" s="219"/>
      <c r="CD1133" s="219"/>
    </row>
    <row r="1134" spans="1:82" ht="30" x14ac:dyDescent="0.25">
      <c r="A1134" s="279">
        <v>707480</v>
      </c>
      <c r="B1134" s="280" t="s">
        <v>4962</v>
      </c>
      <c r="C1134" s="280" t="s">
        <v>157</v>
      </c>
      <c r="D1134" s="280" t="s">
        <v>1356</v>
      </c>
      <c r="E1134" s="280" t="s">
        <v>183</v>
      </c>
      <c r="F1134" s="281">
        <v>35076</v>
      </c>
      <c r="G1134" s="280" t="s">
        <v>4963</v>
      </c>
      <c r="H1134" s="280" t="s">
        <v>4537</v>
      </c>
      <c r="I1134" s="280" t="s">
        <v>261</v>
      </c>
      <c r="J1134" s="280" t="s">
        <v>216</v>
      </c>
      <c r="K1134" s="279">
        <v>2015</v>
      </c>
      <c r="L1134" s="280" t="s">
        <v>222</v>
      </c>
      <c r="M1134" s="280" t="s">
        <v>240</v>
      </c>
      <c r="N1134" s="280" t="s">
        <v>240</v>
      </c>
      <c r="O1134" s="280" t="str">
        <f>IFERROR(VLOOKUP(A1134,'[1]معالجة التسجيل'!A$2:CW$514,101,0),"")</f>
        <v/>
      </c>
      <c r="P1134" s="280"/>
      <c r="Q1134" s="282">
        <v>0</v>
      </c>
      <c r="R1134" s="288"/>
      <c r="S1134" s="280" t="s">
        <v>4964</v>
      </c>
      <c r="T1134" s="280" t="s">
        <v>4965</v>
      </c>
      <c r="U1134" s="280" t="s">
        <v>2543</v>
      </c>
      <c r="V1134" s="280" t="s">
        <v>2696</v>
      </c>
      <c r="W1134" s="280" t="s">
        <v>240</v>
      </c>
      <c r="X1134" s="280" t="s">
        <v>240</v>
      </c>
      <c r="Y1134" s="280" t="s">
        <v>240</v>
      </c>
      <c r="Z1134" s="280" t="s">
        <v>240</v>
      </c>
      <c r="AA1134" s="280" t="s">
        <v>240</v>
      </c>
      <c r="AB1134" s="280" t="s">
        <v>240</v>
      </c>
      <c r="AC1134" s="280" t="s">
        <v>240</v>
      </c>
      <c r="AD1134" s="280" t="s">
        <v>240</v>
      </c>
      <c r="AE1134" s="280" t="str">
        <f>IFERROR(VLOOKUP(A1134,ورقة4!A$1:AZ$2000,51,0),"")</f>
        <v>م</v>
      </c>
      <c r="AF1134" s="280" t="s">
        <v>240</v>
      </c>
      <c r="AG1134" s="280" t="s">
        <v>261</v>
      </c>
      <c r="AH1134" s="280" t="s">
        <v>240</v>
      </c>
      <c r="AI1134" s="280" t="s">
        <v>240</v>
      </c>
      <c r="AJ1134" s="279">
        <v>707480</v>
      </c>
      <c r="AP1134" s="223"/>
      <c r="AQ1134" s="224"/>
      <c r="AR1134" s="224"/>
      <c r="AS1134" s="224"/>
      <c r="AT1134" s="224"/>
      <c r="AU1134" s="232"/>
      <c r="AV1134" s="224"/>
      <c r="AW1134" s="224"/>
      <c r="AX1134" s="224"/>
      <c r="AY1134" s="224"/>
      <c r="AZ1134" s="232"/>
      <c r="BA1134" s="224"/>
      <c r="BB1134" s="230"/>
      <c r="BC1134" s="230"/>
      <c r="BD1134" s="224"/>
      <c r="BE1134" s="224"/>
      <c r="BF1134" s="227"/>
      <c r="BG1134" s="224"/>
      <c r="BH1134" s="224"/>
      <c r="BI1134" s="224"/>
      <c r="BJ1134" s="224"/>
      <c r="BK1134" s="224"/>
      <c r="BL1134" s="224"/>
      <c r="BM1134" s="224"/>
      <c r="BN1134" s="224"/>
      <c r="BO1134" s="224"/>
      <c r="BP1134" s="224"/>
      <c r="BQ1134" s="224"/>
      <c r="BR1134" s="224"/>
      <c r="BS1134" s="228"/>
      <c r="BT1134" s="230"/>
      <c r="BU1134" s="224"/>
      <c r="BV1134" s="226"/>
      <c r="BW1134" s="230"/>
      <c r="BX1134" s="224"/>
      <c r="BY1134" s="224"/>
      <c r="BZ1134" s="219"/>
      <c r="CA1134" s="224"/>
      <c r="CB1134" s="219"/>
      <c r="CC1134" s="219"/>
      <c r="CD1134" s="219"/>
    </row>
    <row r="1135" spans="1:82" ht="30" x14ac:dyDescent="0.25">
      <c r="A1135" s="279">
        <v>707481</v>
      </c>
      <c r="B1135" s="280" t="s">
        <v>4966</v>
      </c>
      <c r="C1135" s="280" t="s">
        <v>65</v>
      </c>
      <c r="D1135" s="280" t="s">
        <v>1303</v>
      </c>
      <c r="E1135" s="280" t="s">
        <v>183</v>
      </c>
      <c r="F1135" s="281">
        <v>31859</v>
      </c>
      <c r="G1135" s="280" t="s">
        <v>4967</v>
      </c>
      <c r="H1135" s="280" t="s">
        <v>4554</v>
      </c>
      <c r="I1135" s="280" t="s">
        <v>261</v>
      </c>
      <c r="J1135" s="280" t="s">
        <v>216</v>
      </c>
      <c r="K1135" s="290">
        <v>2007</v>
      </c>
      <c r="L1135" s="280" t="s">
        <v>228</v>
      </c>
      <c r="M1135" s="280" t="s">
        <v>240</v>
      </c>
      <c r="N1135" s="280" t="s">
        <v>240</v>
      </c>
      <c r="O1135" s="280" t="str">
        <f>IFERROR(VLOOKUP(A1135,'[1]معالجة التسجيل'!A$2:CW$514,101,0),"")</f>
        <v/>
      </c>
      <c r="P1135" s="280"/>
      <c r="Q1135" s="282">
        <v>0</v>
      </c>
      <c r="R1135" s="279">
        <v>0</v>
      </c>
      <c r="S1135" s="280" t="s">
        <v>4968</v>
      </c>
      <c r="T1135" s="280" t="s">
        <v>4969</v>
      </c>
      <c r="U1135" s="280" t="s">
        <v>4970</v>
      </c>
      <c r="V1135" s="280" t="s">
        <v>4971</v>
      </c>
      <c r="W1135" s="280" t="s">
        <v>240</v>
      </c>
      <c r="X1135" s="280" t="s">
        <v>240</v>
      </c>
      <c r="Y1135" s="280" t="s">
        <v>240</v>
      </c>
      <c r="Z1135" s="280" t="s">
        <v>240</v>
      </c>
      <c r="AA1135" s="280" t="s">
        <v>240</v>
      </c>
      <c r="AB1135" s="280" t="s">
        <v>240</v>
      </c>
      <c r="AC1135" s="280" t="s">
        <v>240</v>
      </c>
      <c r="AD1135" s="280" t="s">
        <v>240</v>
      </c>
      <c r="AE1135" s="280" t="str">
        <f>IFERROR(VLOOKUP(A1135,ورقة4!A$1:AZ$2000,51,0),"")</f>
        <v>م</v>
      </c>
      <c r="AF1135" s="280" t="s">
        <v>240</v>
      </c>
      <c r="AG1135" s="280" t="s">
        <v>261</v>
      </c>
      <c r="AH1135" s="280" t="s">
        <v>240</v>
      </c>
      <c r="AI1135" s="280" t="s">
        <v>240</v>
      </c>
      <c r="AJ1135" s="279">
        <v>707481</v>
      </c>
      <c r="AP1135" s="223"/>
      <c r="AQ1135" s="224"/>
      <c r="AR1135" s="224"/>
      <c r="AS1135" s="224"/>
      <c r="AT1135" s="224"/>
      <c r="AU1135" s="231"/>
      <c r="AV1135" s="224"/>
      <c r="AW1135" s="224"/>
      <c r="AX1135" s="224"/>
      <c r="AY1135" s="224"/>
      <c r="AZ1135" s="223"/>
      <c r="BA1135" s="224"/>
      <c r="BB1135"/>
      <c r="BC1135"/>
      <c r="BD1135" s="224"/>
      <c r="BE1135" s="224"/>
      <c r="BF1135" s="227"/>
      <c r="BG1135" s="232"/>
      <c r="BH1135" s="224"/>
      <c r="BI1135" s="224"/>
      <c r="BJ1135" s="224"/>
      <c r="BK1135" s="224"/>
      <c r="BL1135" s="223"/>
      <c r="BM1135" s="224"/>
      <c r="BN1135" s="223"/>
      <c r="BO1135" s="223"/>
      <c r="BP1135" s="223"/>
      <c r="BQ1135" s="223"/>
      <c r="BR1135" s="223"/>
      <c r="BS1135" s="224"/>
      <c r="BT1135"/>
      <c r="BU1135" s="224"/>
      <c r="BV1135"/>
      <c r="BW1135"/>
      <c r="BX1135" s="224"/>
      <c r="BY1135" s="224"/>
      <c r="BZ1135" s="224"/>
      <c r="CA1135" s="224"/>
      <c r="CB1135" s="224"/>
      <c r="CC1135" s="224"/>
      <c r="CD1135" s="224"/>
    </row>
    <row r="1136" spans="1:82" ht="60" x14ac:dyDescent="0.25">
      <c r="A1136" s="279">
        <v>707482</v>
      </c>
      <c r="B1136" s="280" t="s">
        <v>4972</v>
      </c>
      <c r="C1136" s="280" t="s">
        <v>100</v>
      </c>
      <c r="D1136" s="280" t="s">
        <v>1316</v>
      </c>
      <c r="E1136" s="280" t="s">
        <v>184</v>
      </c>
      <c r="F1136" s="281">
        <v>37561</v>
      </c>
      <c r="G1136" s="280" t="s">
        <v>1350</v>
      </c>
      <c r="H1136" s="280" t="s">
        <v>1290</v>
      </c>
      <c r="I1136" s="280" t="s">
        <v>261</v>
      </c>
      <c r="J1136" s="280" t="s">
        <v>214</v>
      </c>
      <c r="K1136" s="279">
        <v>2021</v>
      </c>
      <c r="L1136" s="280" t="s">
        <v>4973</v>
      </c>
      <c r="M1136" s="280" t="s">
        <v>240</v>
      </c>
      <c r="N1136" s="280" t="s">
        <v>240</v>
      </c>
      <c r="O1136" s="280"/>
      <c r="P1136" s="280"/>
      <c r="Q1136" s="282">
        <v>0</v>
      </c>
      <c r="R1136" s="279">
        <v>0</v>
      </c>
      <c r="S1136" s="280" t="s">
        <v>4974</v>
      </c>
      <c r="T1136" s="280" t="s">
        <v>2577</v>
      </c>
      <c r="U1136" s="280" t="s">
        <v>4975</v>
      </c>
      <c r="V1136" s="280" t="s">
        <v>4976</v>
      </c>
      <c r="W1136" s="280" t="s">
        <v>240</v>
      </c>
      <c r="X1136" s="280" t="s">
        <v>240</v>
      </c>
      <c r="Y1136" s="280" t="s">
        <v>240</v>
      </c>
      <c r="Z1136" s="280" t="s">
        <v>240</v>
      </c>
      <c r="AA1136" s="280" t="s">
        <v>240</v>
      </c>
      <c r="AB1136" s="280" t="s">
        <v>240</v>
      </c>
      <c r="AC1136" s="280" t="s">
        <v>240</v>
      </c>
      <c r="AD1136" s="280" t="s">
        <v>240</v>
      </c>
      <c r="AE1136" s="280"/>
      <c r="AF1136" s="280" t="s">
        <v>240</v>
      </c>
      <c r="AG1136" s="280" t="s">
        <v>261</v>
      </c>
      <c r="AH1136" s="280" t="s">
        <v>240</v>
      </c>
      <c r="AI1136" s="280" t="s">
        <v>240</v>
      </c>
      <c r="AJ1136" s="279">
        <v>707482</v>
      </c>
      <c r="AP1136" s="223"/>
      <c r="AQ1136" s="224"/>
      <c r="AR1136" s="224"/>
      <c r="AS1136" s="224"/>
      <c r="AT1136" s="224"/>
      <c r="AU1136" s="231"/>
      <c r="AV1136" s="224"/>
      <c r="AW1136" s="224"/>
      <c r="AX1136" s="224"/>
      <c r="AY1136" s="224"/>
      <c r="AZ1136" s="223"/>
      <c r="BA1136" s="224"/>
      <c r="BB1136" s="230"/>
      <c r="BC1136" s="230"/>
      <c r="BD1136" s="224"/>
      <c r="BE1136" s="224"/>
      <c r="BF1136" s="227"/>
      <c r="BG1136" s="224"/>
      <c r="BH1136" s="224"/>
      <c r="BI1136" s="224"/>
      <c r="BJ1136" s="224"/>
      <c r="BK1136" s="224"/>
      <c r="BL1136" s="224"/>
      <c r="BM1136" s="224"/>
      <c r="BN1136" s="224"/>
      <c r="BO1136" s="224"/>
      <c r="BP1136" s="224"/>
      <c r="BQ1136" s="224"/>
      <c r="BR1136" s="224"/>
      <c r="BS1136" s="228"/>
      <c r="BT1136" s="230"/>
      <c r="BU1136" s="224"/>
      <c r="BV1136" s="226"/>
      <c r="BW1136" s="230"/>
      <c r="BX1136" s="224"/>
      <c r="BY1136" s="224"/>
      <c r="BZ1136" s="219"/>
      <c r="CA1136" s="224"/>
      <c r="CB1136" s="219"/>
      <c r="CC1136" s="219"/>
      <c r="CD1136" s="219"/>
    </row>
    <row r="1137" spans="1:82" ht="30" x14ac:dyDescent="0.25">
      <c r="A1137" s="279">
        <v>707483</v>
      </c>
      <c r="B1137" s="280" t="s">
        <v>4977</v>
      </c>
      <c r="C1137" s="280" t="s">
        <v>65</v>
      </c>
      <c r="D1137" s="280" t="s">
        <v>1932</v>
      </c>
      <c r="E1137" s="280" t="s">
        <v>184</v>
      </c>
      <c r="F1137" s="281">
        <v>37622</v>
      </c>
      <c r="G1137" s="280" t="s">
        <v>222</v>
      </c>
      <c r="H1137" s="280" t="s">
        <v>4537</v>
      </c>
      <c r="I1137" s="280" t="s">
        <v>261</v>
      </c>
      <c r="J1137" s="280" t="s">
        <v>216</v>
      </c>
      <c r="K1137" s="279">
        <v>2020</v>
      </c>
      <c r="L1137" s="280" t="s">
        <v>215</v>
      </c>
      <c r="M1137" s="280" t="s">
        <v>240</v>
      </c>
      <c r="N1137" s="280" t="s">
        <v>240</v>
      </c>
      <c r="O1137" s="280" t="str">
        <f>IFERROR(VLOOKUP(A1137,'[1]معالجة التسجيل'!A$2:CW$514,101,0),"")</f>
        <v/>
      </c>
      <c r="P1137" s="280"/>
      <c r="Q1137" s="282">
        <v>0</v>
      </c>
      <c r="R1137" s="288"/>
      <c r="S1137" s="280" t="s">
        <v>4978</v>
      </c>
      <c r="T1137" s="280" t="s">
        <v>2569</v>
      </c>
      <c r="U1137" s="280" t="s">
        <v>4979</v>
      </c>
      <c r="V1137" s="280" t="s">
        <v>2696</v>
      </c>
      <c r="W1137" s="280" t="s">
        <v>240</v>
      </c>
      <c r="X1137" s="280" t="s">
        <v>240</v>
      </c>
      <c r="Y1137" s="280" t="s">
        <v>240</v>
      </c>
      <c r="Z1137" s="280" t="s">
        <v>240</v>
      </c>
      <c r="AA1137" s="280" t="s">
        <v>240</v>
      </c>
      <c r="AB1137" s="280" t="s">
        <v>240</v>
      </c>
      <c r="AC1137" s="280" t="s">
        <v>240</v>
      </c>
      <c r="AD1137" s="280" t="s">
        <v>240</v>
      </c>
      <c r="AE1137" s="280" t="str">
        <f>IFERROR(VLOOKUP(A1137,ورقة4!A$1:AZ$2000,51,0),"")</f>
        <v>م</v>
      </c>
      <c r="AF1137" s="280" t="s">
        <v>240</v>
      </c>
      <c r="AG1137" s="280" t="s">
        <v>261</v>
      </c>
      <c r="AH1137" s="280" t="s">
        <v>240</v>
      </c>
      <c r="AI1137" s="280" t="s">
        <v>240</v>
      </c>
      <c r="AJ1137" s="279">
        <v>707483</v>
      </c>
      <c r="AP1137" s="223"/>
      <c r="AQ1137" s="224"/>
      <c r="AR1137" s="224"/>
      <c r="AS1137" s="224"/>
      <c r="AT1137" s="224"/>
      <c r="AU1137" s="232"/>
      <c r="AV1137" s="224"/>
      <c r="AW1137" s="224"/>
      <c r="AX1137" s="224"/>
      <c r="AY1137" s="224"/>
      <c r="AZ1137" s="232"/>
      <c r="BA1137" s="224"/>
      <c r="BB1137"/>
      <c r="BC1137"/>
      <c r="BD1137" s="224"/>
      <c r="BE1137" s="224"/>
      <c r="BF1137" s="227"/>
      <c r="BG1137" s="232"/>
      <c r="BH1137" s="224"/>
      <c r="BI1137" s="224"/>
      <c r="BJ1137" s="224"/>
      <c r="BK1137" s="224"/>
      <c r="BL1137" s="232"/>
      <c r="BM1137" s="224"/>
      <c r="BN1137" s="232"/>
      <c r="BO1137" s="232"/>
      <c r="BP1137" s="232"/>
      <c r="BQ1137" s="232"/>
      <c r="BR1137" s="232"/>
      <c r="BS1137" s="224"/>
      <c r="BT1137"/>
      <c r="BU1137" s="224"/>
      <c r="BV1137"/>
      <c r="BW1137"/>
      <c r="BX1137" s="224"/>
      <c r="BY1137" s="224"/>
      <c r="BZ1137" s="224"/>
      <c r="CA1137" s="224"/>
      <c r="CB1137" s="224"/>
      <c r="CC1137" s="224"/>
      <c r="CD1137" s="224"/>
    </row>
    <row r="1138" spans="1:82" ht="30" x14ac:dyDescent="0.25">
      <c r="A1138" s="279">
        <v>707484</v>
      </c>
      <c r="B1138" s="280" t="s">
        <v>4980</v>
      </c>
      <c r="C1138" s="280" t="s">
        <v>4981</v>
      </c>
      <c r="D1138" s="280" t="s">
        <v>1758</v>
      </c>
      <c r="E1138" s="280" t="s">
        <v>184</v>
      </c>
      <c r="F1138" s="281">
        <v>35076</v>
      </c>
      <c r="G1138" s="280" t="s">
        <v>213</v>
      </c>
      <c r="H1138" s="280" t="s">
        <v>2511</v>
      </c>
      <c r="I1138" s="280" t="s">
        <v>261</v>
      </c>
      <c r="J1138" s="280" t="s">
        <v>214</v>
      </c>
      <c r="K1138" s="279">
        <v>2013</v>
      </c>
      <c r="L1138" s="280" t="s">
        <v>224</v>
      </c>
      <c r="M1138" s="280" t="s">
        <v>240</v>
      </c>
      <c r="N1138" s="280" t="s">
        <v>240</v>
      </c>
      <c r="O1138" s="280" t="str">
        <f>IFERROR(VLOOKUP(A1138,'[1]معالجة التسجيل'!A$2:CW$514,101,0),"")</f>
        <v/>
      </c>
      <c r="P1138" s="280"/>
      <c r="Q1138" s="282">
        <v>0</v>
      </c>
      <c r="R1138" s="279">
        <v>0</v>
      </c>
      <c r="S1138" s="280" t="s">
        <v>4982</v>
      </c>
      <c r="T1138" s="280" t="s">
        <v>4983</v>
      </c>
      <c r="U1138" s="280" t="s">
        <v>4984</v>
      </c>
      <c r="V1138" s="280" t="s">
        <v>2540</v>
      </c>
      <c r="W1138" s="280" t="s">
        <v>240</v>
      </c>
      <c r="X1138" s="280" t="s">
        <v>240</v>
      </c>
      <c r="Y1138" s="280" t="s">
        <v>240</v>
      </c>
      <c r="Z1138" s="280" t="s">
        <v>240</v>
      </c>
      <c r="AA1138" s="280" t="s">
        <v>240</v>
      </c>
      <c r="AB1138" s="280" t="s">
        <v>240</v>
      </c>
      <c r="AC1138" s="280" t="s">
        <v>240</v>
      </c>
      <c r="AD1138" s="280" t="s">
        <v>240</v>
      </c>
      <c r="AE1138" s="280" t="str">
        <f>IFERROR(VLOOKUP(A1138,ورقة4!A$1:AZ$2000,51,0),"")</f>
        <v>م</v>
      </c>
      <c r="AF1138" s="280" t="s">
        <v>240</v>
      </c>
      <c r="AG1138" s="280" t="s">
        <v>261</v>
      </c>
      <c r="AH1138" s="280" t="s">
        <v>240</v>
      </c>
      <c r="AI1138" s="280" t="s">
        <v>240</v>
      </c>
      <c r="AJ1138" s="279">
        <v>707484</v>
      </c>
      <c r="AP1138" s="223"/>
      <c r="AQ1138" s="224"/>
      <c r="AR1138" s="224"/>
      <c r="AS1138" s="224"/>
      <c r="AT1138" s="224"/>
      <c r="AU1138" s="231"/>
      <c r="AV1138" s="224"/>
      <c r="AW1138" s="224"/>
      <c r="AX1138" s="224"/>
      <c r="AY1138" s="224"/>
      <c r="AZ1138" s="223"/>
      <c r="BA1138" s="224"/>
      <c r="BB1138" s="230"/>
      <c r="BC1138" s="230"/>
      <c r="BD1138" s="224"/>
      <c r="BE1138" s="224"/>
      <c r="BF1138" s="227"/>
      <c r="BG1138" s="224"/>
      <c r="BH1138" s="224"/>
      <c r="BI1138" s="224"/>
      <c r="BJ1138" s="224"/>
      <c r="BK1138" s="224"/>
      <c r="BL1138" s="224"/>
      <c r="BM1138" s="224"/>
      <c r="BN1138" s="224"/>
      <c r="BO1138" s="224"/>
      <c r="BP1138" s="224"/>
      <c r="BQ1138" s="224"/>
      <c r="BR1138" s="224"/>
      <c r="BS1138" s="228"/>
      <c r="BT1138" s="230"/>
      <c r="BU1138" s="224"/>
      <c r="BV1138" s="226"/>
      <c r="BW1138" s="230"/>
      <c r="BX1138" s="224"/>
      <c r="BY1138" s="224"/>
      <c r="BZ1138" s="219"/>
      <c r="CA1138" s="224"/>
      <c r="CB1138" s="219"/>
      <c r="CC1138" s="219"/>
      <c r="CD1138" s="219"/>
    </row>
    <row r="1139" spans="1:82" ht="30" x14ac:dyDescent="0.25">
      <c r="A1139" s="279">
        <v>707485</v>
      </c>
      <c r="B1139" s="280" t="s">
        <v>4985</v>
      </c>
      <c r="C1139" s="280" t="s">
        <v>4986</v>
      </c>
      <c r="D1139" s="280" t="s">
        <v>1423</v>
      </c>
      <c r="E1139" s="280" t="s">
        <v>184</v>
      </c>
      <c r="F1139" s="281">
        <v>36363</v>
      </c>
      <c r="G1139" s="280" t="s">
        <v>1308</v>
      </c>
      <c r="H1139" s="280" t="s">
        <v>4537</v>
      </c>
      <c r="I1139" s="280" t="s">
        <v>261</v>
      </c>
      <c r="J1139" s="280" t="s">
        <v>4987</v>
      </c>
      <c r="K1139" s="288"/>
      <c r="L1139" s="280" t="s">
        <v>223</v>
      </c>
      <c r="M1139" s="280" t="s">
        <v>240</v>
      </c>
      <c r="N1139" s="280" t="s">
        <v>240</v>
      </c>
      <c r="O1139" s="280" t="str">
        <f>IFERROR(VLOOKUP(A1139,'[1]معالجة التسجيل'!A$2:CW$514,101,0),"")</f>
        <v/>
      </c>
      <c r="P1139" s="280"/>
      <c r="Q1139" s="282">
        <v>0</v>
      </c>
      <c r="R1139" s="279">
        <v>0</v>
      </c>
      <c r="S1139" s="280" t="s">
        <v>4988</v>
      </c>
      <c r="T1139" s="280" t="s">
        <v>4989</v>
      </c>
      <c r="U1139" s="280" t="s">
        <v>2536</v>
      </c>
      <c r="V1139" s="280" t="s">
        <v>4990</v>
      </c>
      <c r="W1139" s="280" t="s">
        <v>240</v>
      </c>
      <c r="X1139" s="280" t="s">
        <v>240</v>
      </c>
      <c r="Y1139" s="280" t="s">
        <v>240</v>
      </c>
      <c r="Z1139" s="280" t="s">
        <v>240</v>
      </c>
      <c r="AA1139" s="280" t="s">
        <v>240</v>
      </c>
      <c r="AB1139" s="280" t="s">
        <v>240</v>
      </c>
      <c r="AC1139" s="280" t="s">
        <v>240</v>
      </c>
      <c r="AD1139" s="280" t="s">
        <v>240</v>
      </c>
      <c r="AE1139" s="280" t="str">
        <f>IFERROR(VLOOKUP(A1139,ورقة4!A$1:AZ$2000,51,0),"")</f>
        <v>م</v>
      </c>
      <c r="AF1139" s="280" t="s">
        <v>240</v>
      </c>
      <c r="AG1139" s="280" t="s">
        <v>261</v>
      </c>
      <c r="AH1139" s="280" t="s">
        <v>240</v>
      </c>
      <c r="AI1139" s="280" t="s">
        <v>240</v>
      </c>
      <c r="AJ1139" s="279">
        <v>707485</v>
      </c>
      <c r="AP1139" s="223"/>
      <c r="AQ1139" s="224"/>
      <c r="AR1139" s="224"/>
      <c r="AS1139" s="224"/>
      <c r="AT1139" s="224"/>
      <c r="AU1139" s="231"/>
      <c r="AV1139" s="224"/>
      <c r="AW1139" s="224"/>
      <c r="AX1139" s="224"/>
      <c r="AY1139" s="224"/>
      <c r="AZ1139" s="223"/>
      <c r="BA1139" s="224"/>
      <c r="BB1139" s="230"/>
      <c r="BC1139" s="230"/>
      <c r="BD1139" s="224"/>
      <c r="BE1139" s="224"/>
      <c r="BF1139" s="227"/>
      <c r="BG1139" s="224"/>
      <c r="BH1139" s="224"/>
      <c r="BI1139" s="224"/>
      <c r="BJ1139" s="224"/>
      <c r="BK1139" s="224"/>
      <c r="BL1139" s="224"/>
      <c r="BM1139" s="224"/>
      <c r="BN1139" s="224"/>
      <c r="BO1139" s="224"/>
      <c r="BP1139" s="224"/>
      <c r="BQ1139" s="224"/>
      <c r="BR1139" s="224"/>
      <c r="BS1139" s="228"/>
      <c r="BT1139" s="230"/>
      <c r="BU1139" s="224"/>
      <c r="BV1139" s="226"/>
      <c r="BW1139" s="230"/>
      <c r="BX1139" s="224"/>
      <c r="BY1139" s="224"/>
      <c r="BZ1139" s="219"/>
      <c r="CA1139" s="224"/>
      <c r="CB1139" s="219"/>
      <c r="CC1139" s="219"/>
      <c r="CD1139" s="219"/>
    </row>
    <row r="1140" spans="1:82" ht="30" x14ac:dyDescent="0.25">
      <c r="A1140" s="279">
        <v>707486</v>
      </c>
      <c r="B1140" s="280" t="s">
        <v>4991</v>
      </c>
      <c r="C1140" s="280" t="s">
        <v>146</v>
      </c>
      <c r="D1140" s="280" t="s">
        <v>1489</v>
      </c>
      <c r="E1140" s="280" t="s">
        <v>183</v>
      </c>
      <c r="F1140" s="281">
        <v>30202</v>
      </c>
      <c r="G1140" s="280" t="s">
        <v>227</v>
      </c>
      <c r="H1140" s="280" t="s">
        <v>4554</v>
      </c>
      <c r="I1140" s="280" t="s">
        <v>261</v>
      </c>
      <c r="J1140" s="280" t="s">
        <v>214</v>
      </c>
      <c r="K1140" s="290">
        <v>2000</v>
      </c>
      <c r="L1140" s="280" t="s">
        <v>227</v>
      </c>
      <c r="M1140" s="280" t="s">
        <v>240</v>
      </c>
      <c r="N1140" s="280" t="s">
        <v>240</v>
      </c>
      <c r="O1140" s="280"/>
      <c r="P1140" s="280"/>
      <c r="Q1140" s="282">
        <v>0</v>
      </c>
      <c r="R1140" s="288"/>
      <c r="S1140" s="280" t="s">
        <v>4992</v>
      </c>
      <c r="T1140" s="280" t="s">
        <v>4993</v>
      </c>
      <c r="U1140" s="280" t="s">
        <v>4994</v>
      </c>
      <c r="V1140" s="280" t="s">
        <v>4995</v>
      </c>
      <c r="W1140" s="280" t="s">
        <v>240</v>
      </c>
      <c r="X1140" s="280" t="s">
        <v>240</v>
      </c>
      <c r="Y1140" s="280" t="s">
        <v>240</v>
      </c>
      <c r="Z1140" s="280" t="s">
        <v>240</v>
      </c>
      <c r="AA1140" s="280" t="s">
        <v>240</v>
      </c>
      <c r="AB1140" s="280" t="s">
        <v>240</v>
      </c>
      <c r="AC1140" s="280" t="s">
        <v>240</v>
      </c>
      <c r="AD1140" s="280" t="s">
        <v>240</v>
      </c>
      <c r="AE1140" s="280"/>
      <c r="AF1140" s="280" t="s">
        <v>240</v>
      </c>
      <c r="AG1140" s="280" t="s">
        <v>261</v>
      </c>
      <c r="AH1140" s="280" t="s">
        <v>240</v>
      </c>
      <c r="AI1140" s="280" t="s">
        <v>240</v>
      </c>
      <c r="AJ1140" s="279">
        <v>707486</v>
      </c>
      <c r="AP1140" s="223"/>
      <c r="AQ1140" s="224"/>
      <c r="AR1140" s="224"/>
      <c r="AS1140" s="224"/>
      <c r="AT1140" s="224"/>
      <c r="AU1140" s="232"/>
      <c r="AV1140" s="224"/>
      <c r="AW1140" s="224"/>
      <c r="AX1140" s="224"/>
      <c r="AY1140" s="224"/>
      <c r="AZ1140" s="232"/>
      <c r="BA1140" s="224"/>
      <c r="BB1140" s="230"/>
      <c r="BC1140" s="230"/>
      <c r="BD1140" s="224"/>
      <c r="BE1140" s="224"/>
      <c r="BF1140" s="227"/>
      <c r="BG1140" s="224"/>
      <c r="BH1140" s="224"/>
      <c r="BI1140" s="224"/>
      <c r="BJ1140" s="224"/>
      <c r="BK1140" s="224"/>
      <c r="BL1140" s="224"/>
      <c r="BM1140" s="224"/>
      <c r="BN1140" s="224"/>
      <c r="BO1140" s="224"/>
      <c r="BP1140" s="224"/>
      <c r="BQ1140" s="224"/>
      <c r="BR1140" s="224"/>
      <c r="BS1140" s="228"/>
      <c r="BT1140" s="230"/>
      <c r="BU1140" s="224"/>
      <c r="BV1140" s="226"/>
      <c r="BW1140" s="230"/>
      <c r="BX1140" s="224"/>
      <c r="BY1140" s="224"/>
      <c r="BZ1140" s="219"/>
      <c r="CA1140" s="224"/>
      <c r="CB1140" s="219"/>
      <c r="CC1140" s="219"/>
      <c r="CD1140" s="219"/>
    </row>
    <row r="1141" spans="1:82" ht="30" x14ac:dyDescent="0.25">
      <c r="A1141" s="279">
        <v>707487</v>
      </c>
      <c r="B1141" s="280" t="s">
        <v>4996</v>
      </c>
      <c r="C1141" s="280" t="s">
        <v>100</v>
      </c>
      <c r="D1141" s="280" t="s">
        <v>1380</v>
      </c>
      <c r="E1141" s="280" t="s">
        <v>183</v>
      </c>
      <c r="F1141" s="281">
        <v>32043</v>
      </c>
      <c r="G1141" s="280" t="s">
        <v>213</v>
      </c>
      <c r="H1141" s="280" t="s">
        <v>4537</v>
      </c>
      <c r="I1141" s="280" t="s">
        <v>261</v>
      </c>
      <c r="J1141" s="280" t="s">
        <v>214</v>
      </c>
      <c r="K1141" s="279">
        <v>2007</v>
      </c>
      <c r="L1141" s="280" t="s">
        <v>213</v>
      </c>
      <c r="M1141" s="280" t="s">
        <v>240</v>
      </c>
      <c r="N1141" s="280" t="s">
        <v>240</v>
      </c>
      <c r="O1141" s="280"/>
      <c r="P1141" s="280"/>
      <c r="Q1141" s="282">
        <v>0</v>
      </c>
      <c r="R1141" s="290">
        <v>0</v>
      </c>
      <c r="S1141" s="280" t="s">
        <v>4997</v>
      </c>
      <c r="T1141" s="280" t="s">
        <v>2577</v>
      </c>
      <c r="U1141" s="280" t="s">
        <v>2646</v>
      </c>
      <c r="V1141" s="280" t="s">
        <v>2413</v>
      </c>
      <c r="W1141" s="280" t="s">
        <v>240</v>
      </c>
      <c r="X1141" s="280" t="s">
        <v>240</v>
      </c>
      <c r="Y1141" s="280" t="s">
        <v>240</v>
      </c>
      <c r="Z1141" s="280" t="s">
        <v>240</v>
      </c>
      <c r="AA1141" s="280" t="s">
        <v>240</v>
      </c>
      <c r="AB1141" s="280" t="s">
        <v>240</v>
      </c>
      <c r="AC1141" s="280" t="s">
        <v>240</v>
      </c>
      <c r="AD1141" s="280" t="s">
        <v>240</v>
      </c>
      <c r="AE1141" s="280"/>
      <c r="AF1141" s="280" t="s">
        <v>240</v>
      </c>
      <c r="AG1141" s="280" t="s">
        <v>261</v>
      </c>
      <c r="AH1141" s="280" t="s">
        <v>240</v>
      </c>
      <c r="AI1141" s="280" t="s">
        <v>240</v>
      </c>
      <c r="AJ1141" s="279">
        <v>707487</v>
      </c>
      <c r="AP1141" s="223"/>
      <c r="AQ1141" s="224"/>
      <c r="AR1141" s="224"/>
      <c r="AS1141" s="224"/>
      <c r="AT1141" s="224"/>
      <c r="AU1141" s="231"/>
      <c r="AV1141" s="224"/>
      <c r="AW1141" s="224"/>
      <c r="AX1141" s="224"/>
      <c r="AY1141" s="224"/>
      <c r="AZ1141" s="223"/>
      <c r="BA1141" s="224"/>
      <c r="BB1141" s="230"/>
      <c r="BC1141" s="230"/>
      <c r="BD1141" s="224"/>
      <c r="BE1141" s="224"/>
      <c r="BF1141" s="227"/>
      <c r="BG1141" s="224"/>
      <c r="BH1141" s="224"/>
      <c r="BI1141" s="224"/>
      <c r="BJ1141" s="224"/>
      <c r="BK1141" s="224"/>
      <c r="BL1141" s="224"/>
      <c r="BM1141" s="224"/>
      <c r="BN1141" s="224"/>
      <c r="BO1141" s="224"/>
      <c r="BP1141" s="224"/>
      <c r="BQ1141" s="224"/>
      <c r="BR1141" s="224"/>
      <c r="BS1141" s="228"/>
      <c r="BT1141" s="230"/>
      <c r="BU1141" s="224"/>
      <c r="BV1141" s="226"/>
      <c r="BW1141" s="230"/>
      <c r="BX1141" s="224"/>
      <c r="BY1141" s="224"/>
      <c r="BZ1141" s="219"/>
      <c r="CA1141" s="224"/>
      <c r="CB1141" s="219"/>
      <c r="CC1141" s="219"/>
      <c r="CD1141" s="219"/>
    </row>
    <row r="1142" spans="1:82" ht="45" x14ac:dyDescent="0.25">
      <c r="A1142" s="279">
        <v>707488</v>
      </c>
      <c r="B1142" s="280" t="s">
        <v>4998</v>
      </c>
      <c r="C1142" s="280" t="s">
        <v>88</v>
      </c>
      <c r="D1142" s="280" t="s">
        <v>1683</v>
      </c>
      <c r="E1142" s="280" t="s">
        <v>183</v>
      </c>
      <c r="F1142" s="281">
        <v>0</v>
      </c>
      <c r="G1142" s="280" t="s">
        <v>213</v>
      </c>
      <c r="H1142" s="280" t="s">
        <v>4537</v>
      </c>
      <c r="I1142" s="280" t="s">
        <v>261</v>
      </c>
      <c r="J1142" s="280" t="s">
        <v>4724</v>
      </c>
      <c r="K1142" s="282"/>
      <c r="L1142" s="280" t="s">
        <v>213</v>
      </c>
      <c r="M1142" s="280" t="s">
        <v>240</v>
      </c>
      <c r="N1142" s="280" t="s">
        <v>240</v>
      </c>
      <c r="O1142" s="280" t="str">
        <f>IFERROR(VLOOKUP(A1142,'[1]معالجة التسجيل'!A$2:CW$514,101,0),"")</f>
        <v>إيقاف</v>
      </c>
      <c r="P1142" s="280"/>
      <c r="Q1142" s="282">
        <f>IFERROR(VLOOKUP(A1142,'[1]معالجة التسجيل'!A$2:EW$514,150,0),"")</f>
        <v>30000</v>
      </c>
      <c r="R1142" s="279">
        <v>0</v>
      </c>
      <c r="S1142" s="280" t="s">
        <v>4999</v>
      </c>
      <c r="T1142" s="280" t="s">
        <v>2965</v>
      </c>
      <c r="U1142" s="280" t="s">
        <v>5000</v>
      </c>
      <c r="V1142" s="280" t="s">
        <v>2413</v>
      </c>
      <c r="W1142" s="280" t="s">
        <v>240</v>
      </c>
      <c r="X1142" s="280" t="s">
        <v>240</v>
      </c>
      <c r="Y1142" s="280" t="s">
        <v>240</v>
      </c>
      <c r="Z1142" s="280" t="s">
        <v>240</v>
      </c>
      <c r="AA1142" s="280" t="s">
        <v>240</v>
      </c>
      <c r="AB1142" s="280" t="s">
        <v>240</v>
      </c>
      <c r="AC1142" s="280" t="s">
        <v>240</v>
      </c>
      <c r="AD1142" s="280" t="s">
        <v>240</v>
      </c>
      <c r="AE1142" s="280"/>
      <c r="AF1142" s="280" t="s">
        <v>240</v>
      </c>
      <c r="AG1142" s="280" t="s">
        <v>261</v>
      </c>
      <c r="AH1142" s="280" t="s">
        <v>240</v>
      </c>
      <c r="AI1142" s="280" t="s">
        <v>5191</v>
      </c>
      <c r="AJ1142" s="279">
        <v>707488</v>
      </c>
      <c r="AP1142" s="223"/>
      <c r="AQ1142" s="224"/>
      <c r="AR1142" s="224"/>
      <c r="AS1142" s="224"/>
      <c r="AT1142" s="224"/>
      <c r="AU1142" s="231"/>
      <c r="AV1142" s="224"/>
      <c r="AW1142" s="224"/>
      <c r="AX1142" s="224"/>
      <c r="AY1142" s="224"/>
      <c r="AZ1142" s="223"/>
      <c r="BA1142" s="224"/>
      <c r="BB1142" s="230"/>
      <c r="BC1142" s="230"/>
      <c r="BD1142" s="224"/>
      <c r="BE1142" s="224"/>
      <c r="BF1142" s="227"/>
      <c r="BG1142" s="224"/>
      <c r="BH1142" s="224"/>
      <c r="BI1142" s="224"/>
      <c r="BJ1142" s="224"/>
      <c r="BK1142" s="224"/>
      <c r="BL1142" s="224"/>
      <c r="BM1142" s="224"/>
      <c r="BN1142" s="224"/>
      <c r="BO1142" s="224"/>
      <c r="BP1142" s="224"/>
      <c r="BQ1142" s="224"/>
      <c r="BR1142" s="224"/>
      <c r="BS1142" s="228"/>
      <c r="BT1142" s="230"/>
      <c r="BU1142" s="224"/>
      <c r="BV1142" s="226"/>
      <c r="BW1142" s="230"/>
      <c r="BX1142" s="224"/>
      <c r="BY1142" s="224"/>
      <c r="BZ1142" s="219"/>
      <c r="CA1142" s="224"/>
      <c r="CB1142" s="219"/>
      <c r="CC1142" s="219"/>
      <c r="CD1142" s="219"/>
    </row>
    <row r="1143" spans="1:82" ht="30" x14ac:dyDescent="0.25">
      <c r="A1143" s="279">
        <v>707489</v>
      </c>
      <c r="B1143" s="280" t="s">
        <v>5177</v>
      </c>
      <c r="C1143" s="280" t="s">
        <v>124</v>
      </c>
      <c r="D1143" s="280" t="s">
        <v>240</v>
      </c>
      <c r="E1143" s="280" t="s">
        <v>240</v>
      </c>
      <c r="F1143" s="288"/>
      <c r="G1143" s="280" t="s">
        <v>240</v>
      </c>
      <c r="H1143" s="280" t="s">
        <v>240</v>
      </c>
      <c r="I1143" s="280" t="s">
        <v>262</v>
      </c>
      <c r="J1143" s="280" t="s">
        <v>240</v>
      </c>
      <c r="K1143" s="282"/>
      <c r="L1143" s="280" t="s">
        <v>240</v>
      </c>
      <c r="M1143" s="280" t="s">
        <v>240</v>
      </c>
      <c r="N1143" s="280" t="s">
        <v>240</v>
      </c>
      <c r="O1143" s="280"/>
      <c r="P1143" s="280"/>
      <c r="Q1143" s="282">
        <v>0</v>
      </c>
      <c r="R1143" s="288"/>
      <c r="S1143" s="280" t="s">
        <v>240</v>
      </c>
      <c r="T1143" s="280" t="s">
        <v>240</v>
      </c>
      <c r="U1143" s="280" t="s">
        <v>240</v>
      </c>
      <c r="V1143" s="280" t="s">
        <v>240</v>
      </c>
      <c r="W1143" s="280" t="s">
        <v>240</v>
      </c>
      <c r="X1143" s="280" t="s">
        <v>240</v>
      </c>
      <c r="Y1143" s="280" t="s">
        <v>240</v>
      </c>
      <c r="Z1143" s="280" t="s">
        <v>240</v>
      </c>
      <c r="AA1143" s="280" t="s">
        <v>240</v>
      </c>
      <c r="AB1143" s="280" t="s">
        <v>240</v>
      </c>
      <c r="AC1143" s="280" t="s">
        <v>240</v>
      </c>
      <c r="AD1143" s="280" t="s">
        <v>240</v>
      </c>
      <c r="AE1143" s="280"/>
      <c r="AF1143" s="280" t="s">
        <v>240</v>
      </c>
      <c r="AG1143" s="280" t="s">
        <v>262</v>
      </c>
      <c r="AH1143" s="280" t="s">
        <v>5190</v>
      </c>
      <c r="AI1143" s="280" t="s">
        <v>240</v>
      </c>
      <c r="AJ1143" s="279">
        <v>707489</v>
      </c>
      <c r="AP1143" s="223"/>
      <c r="AQ1143" s="224"/>
      <c r="AR1143" s="224"/>
      <c r="AS1143" s="224"/>
      <c r="AT1143" s="224"/>
      <c r="AU1143" s="231"/>
      <c r="AV1143" s="224"/>
      <c r="AW1143" s="224"/>
      <c r="AX1143" s="224"/>
      <c r="AY1143" s="224"/>
      <c r="AZ1143" s="223"/>
      <c r="BA1143" s="224"/>
      <c r="BB1143" s="230"/>
      <c r="BC1143" s="230"/>
      <c r="BD1143" s="224"/>
      <c r="BE1143" s="224"/>
      <c r="BF1143" s="227"/>
      <c r="BG1143" s="224"/>
      <c r="BH1143" s="224"/>
      <c r="BI1143" s="224"/>
      <c r="BJ1143" s="224"/>
      <c r="BK1143" s="224"/>
      <c r="BL1143" s="224"/>
      <c r="BM1143" s="224"/>
      <c r="BN1143" s="224"/>
      <c r="BO1143" s="224"/>
      <c r="BP1143" s="224"/>
      <c r="BQ1143" s="224"/>
      <c r="BR1143" s="224"/>
      <c r="BS1143" s="228"/>
      <c r="BT1143" s="230"/>
      <c r="BU1143" s="224"/>
      <c r="BV1143" s="226"/>
      <c r="BW1143" s="230"/>
      <c r="BX1143" s="224"/>
      <c r="BY1143" s="224"/>
      <c r="BZ1143" s="219"/>
      <c r="CA1143" s="224"/>
      <c r="CB1143" s="219"/>
      <c r="CC1143" s="219"/>
      <c r="CD1143" s="219"/>
    </row>
    <row r="1144" spans="1:82" ht="30" x14ac:dyDescent="0.25">
      <c r="A1144" s="279">
        <v>707491</v>
      </c>
      <c r="B1144" s="280" t="s">
        <v>5001</v>
      </c>
      <c r="C1144" s="280" t="s">
        <v>100</v>
      </c>
      <c r="D1144" s="280" t="s">
        <v>5002</v>
      </c>
      <c r="E1144" s="280" t="s">
        <v>183</v>
      </c>
      <c r="F1144" s="281">
        <v>33989</v>
      </c>
      <c r="G1144" s="280" t="s">
        <v>5003</v>
      </c>
      <c r="H1144" s="280" t="s">
        <v>4537</v>
      </c>
      <c r="I1144" s="280" t="s">
        <v>261</v>
      </c>
      <c r="J1144" s="280" t="s">
        <v>4580</v>
      </c>
      <c r="K1144" s="288"/>
      <c r="L1144" s="280" t="s">
        <v>221</v>
      </c>
      <c r="M1144" s="280" t="s">
        <v>240</v>
      </c>
      <c r="N1144" s="280" t="s">
        <v>240</v>
      </c>
      <c r="O1144" s="280"/>
      <c r="P1144" s="280"/>
      <c r="Q1144" s="282">
        <v>0</v>
      </c>
      <c r="R1144" s="288"/>
      <c r="S1144" s="280" t="s">
        <v>5004</v>
      </c>
      <c r="T1144" s="280" t="s">
        <v>2577</v>
      </c>
      <c r="U1144" s="280" t="s">
        <v>5005</v>
      </c>
      <c r="V1144" s="280" t="s">
        <v>2554</v>
      </c>
      <c r="W1144" s="280" t="s">
        <v>240</v>
      </c>
      <c r="X1144" s="280" t="s">
        <v>240</v>
      </c>
      <c r="Y1144" s="280" t="s">
        <v>240</v>
      </c>
      <c r="Z1144" s="280" t="s">
        <v>240</v>
      </c>
      <c r="AA1144" s="280" t="s">
        <v>240</v>
      </c>
      <c r="AB1144" s="280" t="s">
        <v>240</v>
      </c>
      <c r="AC1144" s="280" t="s">
        <v>240</v>
      </c>
      <c r="AD1144" s="280" t="s">
        <v>240</v>
      </c>
      <c r="AE1144" s="280"/>
      <c r="AF1144" s="280" t="s">
        <v>240</v>
      </c>
      <c r="AG1144" s="280" t="s">
        <v>261</v>
      </c>
      <c r="AH1144" s="280" t="s">
        <v>240</v>
      </c>
      <c r="AI1144" s="280" t="s">
        <v>240</v>
      </c>
      <c r="AJ1144" s="279">
        <v>707491</v>
      </c>
      <c r="AP1144" s="223"/>
      <c r="AQ1144" s="224"/>
      <c r="AR1144" s="224"/>
      <c r="AS1144" s="224"/>
      <c r="AT1144" s="224"/>
      <c r="AU1144" s="231"/>
      <c r="AV1144" s="224"/>
      <c r="AW1144" s="224"/>
      <c r="AX1144" s="224"/>
      <c r="AY1144" s="224"/>
      <c r="AZ1144" s="223"/>
      <c r="BA1144" s="224"/>
      <c r="BB1144"/>
      <c r="BC1144"/>
      <c r="BD1144" s="224"/>
      <c r="BE1144" s="224"/>
      <c r="BF1144" s="227"/>
      <c r="BG1144" s="223"/>
      <c r="BH1144" s="224"/>
      <c r="BI1144" s="224"/>
      <c r="BJ1144" s="224"/>
      <c r="BK1144" s="224"/>
      <c r="BL1144" s="223"/>
      <c r="BM1144" s="224"/>
      <c r="BN1144" s="223"/>
      <c r="BO1144" s="223"/>
      <c r="BP1144" s="223"/>
      <c r="BQ1144" s="223"/>
      <c r="BR1144" s="223"/>
      <c r="BS1144" s="224"/>
      <c r="BT1144"/>
      <c r="BU1144" s="224"/>
      <c r="BV1144"/>
      <c r="BW1144"/>
      <c r="BX1144" s="224"/>
      <c r="BY1144" s="224"/>
      <c r="BZ1144" s="224"/>
      <c r="CA1144" s="224"/>
      <c r="CB1144" s="224"/>
      <c r="CC1144" s="224"/>
      <c r="CD1144" s="224"/>
    </row>
    <row r="1145" spans="1:82" ht="45" x14ac:dyDescent="0.25">
      <c r="A1145" s="279">
        <v>707492</v>
      </c>
      <c r="B1145" s="280" t="s">
        <v>5006</v>
      </c>
      <c r="C1145" s="280" t="s">
        <v>116</v>
      </c>
      <c r="D1145" s="280" t="s">
        <v>5007</v>
      </c>
      <c r="E1145" s="280" t="s">
        <v>183</v>
      </c>
      <c r="F1145" s="281">
        <v>35972</v>
      </c>
      <c r="G1145" s="280" t="s">
        <v>1556</v>
      </c>
      <c r="H1145" s="280" t="s">
        <v>4554</v>
      </c>
      <c r="I1145" s="280" t="s">
        <v>261</v>
      </c>
      <c r="J1145" s="280" t="s">
        <v>214</v>
      </c>
      <c r="K1145" s="290">
        <v>2016</v>
      </c>
      <c r="L1145" s="280" t="s">
        <v>215</v>
      </c>
      <c r="M1145" s="280" t="s">
        <v>240</v>
      </c>
      <c r="N1145" s="280" t="s">
        <v>240</v>
      </c>
      <c r="O1145" s="280" t="str">
        <f>IFERROR(VLOOKUP(A1145,'[1]معالجة التسجيل'!A$2:CW$514,101,0),"")</f>
        <v/>
      </c>
      <c r="P1145" s="280"/>
      <c r="Q1145" s="282">
        <v>0</v>
      </c>
      <c r="R1145" s="279">
        <v>0</v>
      </c>
      <c r="S1145" s="280" t="s">
        <v>5008</v>
      </c>
      <c r="T1145" s="280" t="s">
        <v>5009</v>
      </c>
      <c r="U1145" s="280" t="s">
        <v>5010</v>
      </c>
      <c r="V1145" s="280" t="s">
        <v>5011</v>
      </c>
      <c r="W1145" s="280" t="s">
        <v>240</v>
      </c>
      <c r="X1145" s="280" t="s">
        <v>240</v>
      </c>
      <c r="Y1145" s="280" t="s">
        <v>240</v>
      </c>
      <c r="Z1145" s="280" t="s">
        <v>240</v>
      </c>
      <c r="AA1145" s="280" t="s">
        <v>240</v>
      </c>
      <c r="AB1145" s="280" t="s">
        <v>240</v>
      </c>
      <c r="AC1145" s="280" t="s">
        <v>240</v>
      </c>
      <c r="AD1145" s="280" t="s">
        <v>240</v>
      </c>
      <c r="AE1145" s="280" t="str">
        <f>IFERROR(VLOOKUP(A1145,ورقة4!A$1:AZ$2000,51,0),"")</f>
        <v>م</v>
      </c>
      <c r="AF1145" s="280" t="s">
        <v>240</v>
      </c>
      <c r="AG1145" s="280" t="s">
        <v>261</v>
      </c>
      <c r="AH1145" s="280" t="s">
        <v>240</v>
      </c>
      <c r="AI1145" s="280" t="s">
        <v>240</v>
      </c>
      <c r="AJ1145" s="279">
        <v>707492</v>
      </c>
      <c r="AP1145" s="223"/>
      <c r="AQ1145" s="224"/>
      <c r="AR1145" s="224"/>
      <c r="AS1145" s="224"/>
      <c r="AT1145" s="224"/>
      <c r="AU1145" s="231"/>
      <c r="AV1145" s="224"/>
      <c r="AW1145" s="224"/>
      <c r="AX1145" s="224"/>
      <c r="AY1145" s="224"/>
      <c r="AZ1145" s="223"/>
      <c r="BA1145" s="224"/>
      <c r="BB1145"/>
      <c r="BC1145"/>
      <c r="BD1145" s="224"/>
      <c r="BE1145" s="224"/>
      <c r="BF1145" s="227"/>
      <c r="BG1145" s="223"/>
      <c r="BH1145" s="224"/>
      <c r="BI1145" s="224"/>
      <c r="BJ1145" s="224"/>
      <c r="BK1145" s="224"/>
      <c r="BL1145" s="223"/>
      <c r="BM1145" s="224"/>
      <c r="BN1145" s="223"/>
      <c r="BO1145" s="223"/>
      <c r="BP1145" s="223"/>
      <c r="BQ1145" s="223"/>
      <c r="BR1145" s="223"/>
      <c r="BS1145" s="224"/>
      <c r="BT1145"/>
      <c r="BU1145" s="224"/>
      <c r="BV1145"/>
      <c r="BW1145"/>
      <c r="BX1145" s="224"/>
      <c r="BY1145" s="224"/>
      <c r="BZ1145" s="224"/>
      <c r="CA1145" s="224"/>
      <c r="CB1145" s="224"/>
      <c r="CC1145" s="224"/>
      <c r="CD1145" s="224"/>
    </row>
    <row r="1146" spans="1:82" ht="45" x14ac:dyDescent="0.25">
      <c r="A1146" s="279">
        <v>707493</v>
      </c>
      <c r="B1146" s="280" t="s">
        <v>5012</v>
      </c>
      <c r="C1146" s="280" t="s">
        <v>100</v>
      </c>
      <c r="D1146" s="280" t="s">
        <v>1356</v>
      </c>
      <c r="E1146" s="280" t="s">
        <v>183</v>
      </c>
      <c r="F1146" s="281">
        <v>37423</v>
      </c>
      <c r="G1146" s="280" t="s">
        <v>5013</v>
      </c>
      <c r="H1146" s="280" t="s">
        <v>4537</v>
      </c>
      <c r="I1146" s="280" t="s">
        <v>261</v>
      </c>
      <c r="J1146" s="280" t="s">
        <v>214</v>
      </c>
      <c r="K1146" s="279">
        <v>2022</v>
      </c>
      <c r="L1146" s="280" t="s">
        <v>213</v>
      </c>
      <c r="M1146" s="280" t="s">
        <v>240</v>
      </c>
      <c r="N1146" s="280" t="s">
        <v>240</v>
      </c>
      <c r="O1146" s="280" t="str">
        <f>IFERROR(VLOOKUP(A1146,'[1]معالجة التسجيل'!A$2:CW$514,101,0),"")</f>
        <v/>
      </c>
      <c r="P1146" s="280"/>
      <c r="Q1146" s="282">
        <v>0</v>
      </c>
      <c r="R1146" s="290">
        <v>0</v>
      </c>
      <c r="S1146" s="280" t="s">
        <v>5014</v>
      </c>
      <c r="T1146" s="280" t="s">
        <v>2577</v>
      </c>
      <c r="U1146" s="280" t="s">
        <v>2543</v>
      </c>
      <c r="V1146" s="280" t="s">
        <v>5015</v>
      </c>
      <c r="W1146" s="280" t="s">
        <v>240</v>
      </c>
      <c r="X1146" s="280" t="s">
        <v>240</v>
      </c>
      <c r="Y1146" s="280" t="s">
        <v>240</v>
      </c>
      <c r="Z1146" s="280" t="s">
        <v>240</v>
      </c>
      <c r="AA1146" s="280" t="s">
        <v>240</v>
      </c>
      <c r="AB1146" s="280" t="s">
        <v>240</v>
      </c>
      <c r="AC1146" s="280" t="s">
        <v>240</v>
      </c>
      <c r="AD1146" s="280" t="s">
        <v>240</v>
      </c>
      <c r="AE1146" s="280" t="str">
        <f>IFERROR(VLOOKUP(A1146,ورقة4!A$1:AZ$2000,51,0),"")</f>
        <v>م</v>
      </c>
      <c r="AF1146" s="280" t="s">
        <v>240</v>
      </c>
      <c r="AG1146" s="280" t="s">
        <v>261</v>
      </c>
      <c r="AH1146" s="280" t="s">
        <v>240</v>
      </c>
      <c r="AI1146" s="280" t="s">
        <v>240</v>
      </c>
      <c r="AJ1146" s="279">
        <v>707493</v>
      </c>
      <c r="AP1146" s="223"/>
      <c r="AQ1146" s="224"/>
      <c r="AR1146" s="224"/>
      <c r="AS1146" s="224"/>
      <c r="AT1146" s="224"/>
      <c r="AU1146" s="231"/>
      <c r="AV1146" s="224"/>
      <c r="AW1146" s="224"/>
      <c r="AX1146" s="224"/>
      <c r="AY1146" s="224"/>
      <c r="AZ1146" s="223"/>
      <c r="BA1146" s="224"/>
      <c r="BB1146"/>
      <c r="BC1146"/>
      <c r="BD1146" s="224"/>
      <c r="BE1146" s="224"/>
      <c r="BF1146" s="227"/>
      <c r="BG1146" s="223"/>
      <c r="BH1146" s="224"/>
      <c r="BI1146" s="224"/>
      <c r="BJ1146" s="224"/>
      <c r="BK1146" s="224"/>
      <c r="BL1146" s="223"/>
      <c r="BM1146" s="224"/>
      <c r="BN1146" s="223"/>
      <c r="BO1146" s="223"/>
      <c r="BP1146" s="223"/>
      <c r="BQ1146" s="223"/>
      <c r="BR1146" s="223"/>
      <c r="BS1146" s="224"/>
      <c r="BT1146"/>
      <c r="BU1146" s="224"/>
      <c r="BV1146"/>
      <c r="BW1146"/>
      <c r="BX1146" s="224"/>
      <c r="BY1146" s="224"/>
      <c r="BZ1146" s="224"/>
      <c r="CA1146" s="224"/>
      <c r="CB1146" s="224"/>
      <c r="CC1146" s="224"/>
      <c r="CD1146" s="224"/>
    </row>
    <row r="1147" spans="1:82" ht="30" x14ac:dyDescent="0.25">
      <c r="A1147" s="279">
        <v>707494</v>
      </c>
      <c r="B1147" s="280" t="s">
        <v>5016</v>
      </c>
      <c r="C1147" s="280" t="s">
        <v>128</v>
      </c>
      <c r="D1147" s="280" t="s">
        <v>1813</v>
      </c>
      <c r="E1147" s="280" t="s">
        <v>183</v>
      </c>
      <c r="F1147" s="281">
        <v>35796</v>
      </c>
      <c r="G1147" s="280" t="s">
        <v>213</v>
      </c>
      <c r="H1147" s="280" t="s">
        <v>4537</v>
      </c>
      <c r="I1147" s="280" t="s">
        <v>261</v>
      </c>
      <c r="J1147" s="280" t="s">
        <v>4617</v>
      </c>
      <c r="K1147" s="288"/>
      <c r="L1147" s="280" t="s">
        <v>213</v>
      </c>
      <c r="M1147" s="280" t="s">
        <v>240</v>
      </c>
      <c r="N1147" s="280" t="s">
        <v>240</v>
      </c>
      <c r="O1147" s="280" t="str">
        <f>IFERROR(VLOOKUP(A1147,'[1]معالجة التسجيل'!A$2:CW$514,101,0),"")</f>
        <v>إيقاف</v>
      </c>
      <c r="P1147" s="280"/>
      <c r="Q1147" s="282">
        <f>IFERROR(VLOOKUP(A1147,'[1]معالجة التسجيل'!A$2:EW$514,150,0),"")</f>
        <v>20000</v>
      </c>
      <c r="R1147" s="279">
        <v>0</v>
      </c>
      <c r="S1147" s="280" t="s">
        <v>5017</v>
      </c>
      <c r="T1147" s="280" t="s">
        <v>3144</v>
      </c>
      <c r="U1147" s="280" t="s">
        <v>5018</v>
      </c>
      <c r="V1147" s="280" t="s">
        <v>2413</v>
      </c>
      <c r="W1147" s="280" t="s">
        <v>240</v>
      </c>
      <c r="X1147" s="280" t="s">
        <v>240</v>
      </c>
      <c r="Y1147" s="280" t="s">
        <v>240</v>
      </c>
      <c r="Z1147" s="280" t="s">
        <v>240</v>
      </c>
      <c r="AA1147" s="280" t="s">
        <v>240</v>
      </c>
      <c r="AB1147" s="280" t="s">
        <v>240</v>
      </c>
      <c r="AC1147" s="280" t="s">
        <v>240</v>
      </c>
      <c r="AD1147" s="280" t="s">
        <v>240</v>
      </c>
      <c r="AE1147" s="280"/>
      <c r="AF1147" s="280" t="s">
        <v>240</v>
      </c>
      <c r="AG1147" s="280" t="s">
        <v>261</v>
      </c>
      <c r="AH1147" s="280" t="s">
        <v>240</v>
      </c>
      <c r="AI1147" s="280" t="s">
        <v>5191</v>
      </c>
      <c r="AJ1147" s="279">
        <v>707494</v>
      </c>
      <c r="AP1147" s="223"/>
      <c r="AQ1147" s="224"/>
      <c r="AR1147" s="224"/>
      <c r="AS1147" s="224"/>
      <c r="AT1147" s="224"/>
      <c r="AU1147" s="231"/>
      <c r="AV1147" s="224"/>
      <c r="AW1147" s="224"/>
      <c r="AX1147" s="224"/>
      <c r="AY1147" s="224"/>
      <c r="AZ1147" s="223"/>
      <c r="BA1147" s="224"/>
      <c r="BB1147"/>
      <c r="BC1147"/>
      <c r="BD1147" s="224"/>
      <c r="BE1147" s="224"/>
      <c r="BF1147" s="227"/>
      <c r="BG1147" s="232"/>
      <c r="BH1147" s="224"/>
      <c r="BI1147" s="224"/>
      <c r="BJ1147" s="224"/>
      <c r="BK1147" s="224"/>
      <c r="BL1147" s="223"/>
      <c r="BM1147" s="224"/>
      <c r="BN1147" s="223"/>
      <c r="BO1147" s="223"/>
      <c r="BP1147" s="223"/>
      <c r="BQ1147" s="223"/>
      <c r="BR1147" s="223"/>
      <c r="BS1147" s="224"/>
      <c r="BT1147"/>
      <c r="BU1147" s="224"/>
      <c r="BV1147"/>
      <c r="BW1147"/>
      <c r="BX1147" s="224"/>
      <c r="BY1147" s="224"/>
      <c r="BZ1147" s="224"/>
      <c r="CA1147" s="224"/>
      <c r="CB1147" s="224"/>
      <c r="CC1147" s="224"/>
      <c r="CD1147" s="224"/>
    </row>
    <row r="1148" spans="1:82" ht="60" x14ac:dyDescent="0.25">
      <c r="A1148" s="279">
        <v>707495</v>
      </c>
      <c r="B1148" s="280" t="s">
        <v>5019</v>
      </c>
      <c r="C1148" s="280" t="s">
        <v>130</v>
      </c>
      <c r="D1148" s="280" t="s">
        <v>1494</v>
      </c>
      <c r="E1148" s="280" t="s">
        <v>183</v>
      </c>
      <c r="F1148" s="281">
        <v>33397</v>
      </c>
      <c r="G1148" s="280" t="s">
        <v>1674</v>
      </c>
      <c r="H1148" s="280" t="s">
        <v>1290</v>
      </c>
      <c r="I1148" s="280" t="s">
        <v>261</v>
      </c>
      <c r="J1148" s="280" t="s">
        <v>214</v>
      </c>
      <c r="K1148" s="290">
        <v>2009</v>
      </c>
      <c r="L1148" s="280" t="s">
        <v>229</v>
      </c>
      <c r="M1148" s="280" t="s">
        <v>240</v>
      </c>
      <c r="N1148" s="280" t="s">
        <v>240</v>
      </c>
      <c r="O1148" s="280" t="str">
        <f>IFERROR(VLOOKUP(A1148,'[1]معالجة التسجيل'!A$2:CW$514,101,0),"")</f>
        <v/>
      </c>
      <c r="P1148" s="280"/>
      <c r="Q1148" s="282">
        <v>0</v>
      </c>
      <c r="R1148" s="279">
        <v>0</v>
      </c>
      <c r="S1148" s="280" t="s">
        <v>5020</v>
      </c>
      <c r="T1148" s="280" t="s">
        <v>2819</v>
      </c>
      <c r="U1148" s="280" t="s">
        <v>5021</v>
      </c>
      <c r="V1148" s="280" t="s">
        <v>2557</v>
      </c>
      <c r="W1148" s="280" t="s">
        <v>240</v>
      </c>
      <c r="X1148" s="280" t="s">
        <v>240</v>
      </c>
      <c r="Y1148" s="280" t="s">
        <v>240</v>
      </c>
      <c r="Z1148" s="280" t="s">
        <v>240</v>
      </c>
      <c r="AA1148" s="280" t="s">
        <v>240</v>
      </c>
      <c r="AB1148" s="280" t="s">
        <v>240</v>
      </c>
      <c r="AC1148" s="280" t="s">
        <v>240</v>
      </c>
      <c r="AD1148" s="280" t="s">
        <v>240</v>
      </c>
      <c r="AE1148" s="280" t="str">
        <f>IFERROR(VLOOKUP(A1148,ورقة4!A$1:AZ$2000,51,0),"")</f>
        <v>م</v>
      </c>
      <c r="AF1148" s="280" t="s">
        <v>240</v>
      </c>
      <c r="AG1148" s="280" t="s">
        <v>261</v>
      </c>
      <c r="AH1148" s="280" t="s">
        <v>240</v>
      </c>
      <c r="AI1148" s="280" t="s">
        <v>240</v>
      </c>
      <c r="AJ1148" s="279">
        <v>707495</v>
      </c>
      <c r="AP1148" s="223"/>
      <c r="AQ1148" s="224"/>
      <c r="AR1148" s="224"/>
      <c r="AS1148" s="224"/>
      <c r="AT1148" s="224"/>
      <c r="AU1148" s="231"/>
      <c r="AV1148" s="224"/>
      <c r="AW1148" s="224"/>
      <c r="AX1148" s="224"/>
      <c r="AY1148" s="224"/>
      <c r="AZ1148" s="223"/>
      <c r="BA1148" s="224"/>
      <c r="BB1148"/>
      <c r="BC1148"/>
      <c r="BD1148" s="224"/>
      <c r="BE1148" s="224"/>
      <c r="BF1148" s="227"/>
      <c r="BG1148" s="232"/>
      <c r="BH1148" s="224"/>
      <c r="BI1148" s="224"/>
      <c r="BJ1148" s="224"/>
      <c r="BK1148" s="224"/>
      <c r="BL1148" s="223"/>
      <c r="BM1148" s="224"/>
      <c r="BN1148" s="223"/>
      <c r="BO1148" s="223"/>
      <c r="BP1148" s="223"/>
      <c r="BQ1148" s="223"/>
      <c r="BR1148" s="223"/>
      <c r="BS1148" s="224"/>
      <c r="BT1148"/>
      <c r="BU1148" s="224"/>
      <c r="BV1148"/>
      <c r="BW1148"/>
      <c r="BX1148" s="224"/>
      <c r="BY1148" s="224"/>
      <c r="BZ1148" s="224"/>
      <c r="CA1148" s="224"/>
      <c r="CB1148" s="224"/>
      <c r="CC1148" s="224"/>
      <c r="CD1148" s="224"/>
    </row>
    <row r="1149" spans="1:82" ht="30" x14ac:dyDescent="0.25">
      <c r="A1149" s="279">
        <v>707496</v>
      </c>
      <c r="B1149" s="280" t="s">
        <v>5022</v>
      </c>
      <c r="C1149" s="280" t="s">
        <v>378</v>
      </c>
      <c r="D1149" s="280" t="s">
        <v>1493</v>
      </c>
      <c r="E1149" s="280" t="s">
        <v>184</v>
      </c>
      <c r="F1149" s="281">
        <v>37501</v>
      </c>
      <c r="G1149" s="280" t="s">
        <v>1306</v>
      </c>
      <c r="H1149" s="280" t="s">
        <v>4537</v>
      </c>
      <c r="I1149" s="280" t="s">
        <v>261</v>
      </c>
      <c r="J1149" s="280" t="s">
        <v>4566</v>
      </c>
      <c r="K1149" s="288"/>
      <c r="L1149" s="280" t="s">
        <v>229</v>
      </c>
      <c r="M1149" s="280" t="s">
        <v>240</v>
      </c>
      <c r="N1149" s="280" t="s">
        <v>240</v>
      </c>
      <c r="O1149" s="280" t="str">
        <f>IFERROR(VLOOKUP(A1149,'[1]معالجة التسجيل'!A$2:CW$514,101,0),"")</f>
        <v/>
      </c>
      <c r="P1149" s="280"/>
      <c r="Q1149" s="282">
        <v>0</v>
      </c>
      <c r="R1149" s="290">
        <v>0</v>
      </c>
      <c r="S1149" s="280" t="s">
        <v>5023</v>
      </c>
      <c r="T1149" s="280" t="s">
        <v>3169</v>
      </c>
      <c r="U1149" s="280" t="s">
        <v>5024</v>
      </c>
      <c r="V1149" s="280" t="s">
        <v>2547</v>
      </c>
      <c r="W1149" s="280" t="s">
        <v>240</v>
      </c>
      <c r="X1149" s="280" t="s">
        <v>240</v>
      </c>
      <c r="Y1149" s="280" t="s">
        <v>240</v>
      </c>
      <c r="Z1149" s="280" t="s">
        <v>240</v>
      </c>
      <c r="AA1149" s="280" t="s">
        <v>240</v>
      </c>
      <c r="AB1149" s="280" t="s">
        <v>240</v>
      </c>
      <c r="AC1149" s="280" t="s">
        <v>240</v>
      </c>
      <c r="AD1149" s="280" t="s">
        <v>240</v>
      </c>
      <c r="AE1149" s="280" t="str">
        <f>IFERROR(VLOOKUP(A1149,ورقة4!A$1:AZ$2000,51,0),"")</f>
        <v>م</v>
      </c>
      <c r="AF1149" s="280" t="s">
        <v>240</v>
      </c>
      <c r="AG1149" s="280" t="s">
        <v>261</v>
      </c>
      <c r="AH1149" s="280" t="s">
        <v>240</v>
      </c>
      <c r="AI1149" s="280" t="s">
        <v>240</v>
      </c>
      <c r="AJ1149" s="279">
        <v>707496</v>
      </c>
      <c r="AP1149" s="223"/>
      <c r="AQ1149" s="224"/>
      <c r="AR1149" s="224"/>
      <c r="AS1149" s="224"/>
      <c r="AT1149" s="224"/>
      <c r="AU1149" s="231"/>
      <c r="AV1149" s="224"/>
      <c r="AW1149" s="224"/>
      <c r="AX1149" s="224"/>
      <c r="AY1149" s="224"/>
      <c r="AZ1149" s="223"/>
      <c r="BA1149" s="224"/>
      <c r="BB1149" s="230"/>
      <c r="BC1149" s="230"/>
      <c r="BD1149" s="224"/>
      <c r="BE1149" s="224"/>
      <c r="BF1149" s="227"/>
      <c r="BG1149" s="224"/>
      <c r="BH1149" s="224"/>
      <c r="BI1149" s="224"/>
      <c r="BJ1149" s="224"/>
      <c r="BK1149" s="224"/>
      <c r="BL1149" s="224"/>
      <c r="BM1149" s="224"/>
      <c r="BN1149" s="224"/>
      <c r="BO1149" s="224"/>
      <c r="BP1149" s="224"/>
      <c r="BQ1149" s="224"/>
      <c r="BR1149" s="224"/>
      <c r="BS1149" s="228"/>
      <c r="BT1149" s="230"/>
      <c r="BU1149" s="224"/>
      <c r="BV1149" s="226"/>
      <c r="BW1149" s="230"/>
      <c r="BX1149" s="224"/>
      <c r="BY1149" s="224"/>
      <c r="BZ1149" s="219"/>
      <c r="CA1149" s="224"/>
      <c r="CB1149" s="219"/>
      <c r="CC1149" s="219"/>
      <c r="CD1149" s="219"/>
    </row>
    <row r="1150" spans="1:82" ht="45" x14ac:dyDescent="0.25">
      <c r="A1150" s="279">
        <v>707497</v>
      </c>
      <c r="B1150" s="280" t="s">
        <v>5025</v>
      </c>
      <c r="C1150" s="280" t="s">
        <v>152</v>
      </c>
      <c r="D1150" s="280" t="s">
        <v>1313</v>
      </c>
      <c r="E1150" s="280" t="s">
        <v>184</v>
      </c>
      <c r="F1150" s="289">
        <v>35431</v>
      </c>
      <c r="G1150" s="280" t="s">
        <v>231</v>
      </c>
      <c r="H1150" s="280" t="s">
        <v>1290</v>
      </c>
      <c r="I1150" s="280" t="s">
        <v>261</v>
      </c>
      <c r="J1150" s="280" t="s">
        <v>216</v>
      </c>
      <c r="K1150" s="279">
        <v>2014</v>
      </c>
      <c r="L1150" s="280" t="s">
        <v>231</v>
      </c>
      <c r="M1150" s="280" t="s">
        <v>240</v>
      </c>
      <c r="N1150" s="280" t="s">
        <v>240</v>
      </c>
      <c r="O1150" s="280"/>
      <c r="P1150" s="280"/>
      <c r="Q1150" s="282">
        <v>0</v>
      </c>
      <c r="R1150" s="279">
        <v>0</v>
      </c>
      <c r="S1150" s="280" t="s">
        <v>5026</v>
      </c>
      <c r="T1150" s="280" t="s">
        <v>5027</v>
      </c>
      <c r="U1150" s="280" t="s">
        <v>2667</v>
      </c>
      <c r="V1150" s="280" t="s">
        <v>5028</v>
      </c>
      <c r="W1150" s="280" t="s">
        <v>240</v>
      </c>
      <c r="X1150" s="280" t="s">
        <v>240</v>
      </c>
      <c r="Y1150" s="280" t="s">
        <v>240</v>
      </c>
      <c r="Z1150" s="280" t="s">
        <v>240</v>
      </c>
      <c r="AA1150" s="280" t="s">
        <v>240</v>
      </c>
      <c r="AB1150" s="280" t="s">
        <v>240</v>
      </c>
      <c r="AC1150" s="280" t="s">
        <v>240</v>
      </c>
      <c r="AD1150" s="280" t="s">
        <v>240</v>
      </c>
      <c r="AE1150" s="280"/>
      <c r="AF1150" s="280" t="s">
        <v>240</v>
      </c>
      <c r="AG1150" s="280" t="s">
        <v>261</v>
      </c>
      <c r="AH1150" s="280" t="s">
        <v>240</v>
      </c>
      <c r="AI1150" s="280" t="s">
        <v>240</v>
      </c>
      <c r="AJ1150" s="279">
        <v>707497</v>
      </c>
      <c r="AP1150" s="223"/>
      <c r="AQ1150" s="224"/>
      <c r="AR1150" s="224"/>
      <c r="AS1150" s="224"/>
      <c r="AT1150" s="224"/>
      <c r="AU1150" s="232"/>
      <c r="AV1150" s="224"/>
      <c r="AW1150" s="224"/>
      <c r="AX1150" s="224"/>
      <c r="AY1150" s="224"/>
      <c r="AZ1150" s="232"/>
      <c r="BA1150" s="224"/>
      <c r="BB1150" s="230"/>
      <c r="BC1150" s="230"/>
      <c r="BD1150" s="224"/>
      <c r="BE1150" s="224"/>
      <c r="BF1150" s="227"/>
      <c r="BG1150" s="224"/>
      <c r="BH1150" s="224"/>
      <c r="BI1150" s="224"/>
      <c r="BJ1150" s="224"/>
      <c r="BK1150" s="224"/>
      <c r="BL1150" s="224"/>
      <c r="BM1150" s="224"/>
      <c r="BN1150" s="224"/>
      <c r="BO1150" s="224"/>
      <c r="BP1150" s="224"/>
      <c r="BQ1150" s="224"/>
      <c r="BR1150" s="224"/>
      <c r="BS1150" s="228"/>
      <c r="BT1150" s="230"/>
      <c r="BU1150" s="224"/>
      <c r="BV1150" s="226"/>
      <c r="BW1150" s="230"/>
      <c r="BX1150" s="224"/>
      <c r="BY1150" s="224"/>
      <c r="BZ1150" s="219"/>
      <c r="CA1150" s="224"/>
      <c r="CB1150" s="219"/>
      <c r="CC1150" s="219"/>
      <c r="CD1150" s="219"/>
    </row>
    <row r="1151" spans="1:82" ht="30" x14ac:dyDescent="0.25">
      <c r="A1151" s="279">
        <v>707498</v>
      </c>
      <c r="B1151" s="280" t="s">
        <v>5029</v>
      </c>
      <c r="C1151" s="280" t="s">
        <v>67</v>
      </c>
      <c r="D1151" s="280" t="s">
        <v>1418</v>
      </c>
      <c r="E1151" s="280" t="s">
        <v>184</v>
      </c>
      <c r="F1151" s="281">
        <v>37987</v>
      </c>
      <c r="G1151" s="280" t="s">
        <v>224</v>
      </c>
      <c r="H1151" s="280" t="s">
        <v>4537</v>
      </c>
      <c r="I1151" s="280" t="s">
        <v>261</v>
      </c>
      <c r="J1151" s="280" t="s">
        <v>216</v>
      </c>
      <c r="K1151" s="279">
        <v>2021</v>
      </c>
      <c r="L1151" s="280" t="s">
        <v>224</v>
      </c>
      <c r="M1151" s="280" t="s">
        <v>240</v>
      </c>
      <c r="N1151" s="280" t="s">
        <v>240</v>
      </c>
      <c r="O1151" s="280" t="str">
        <f>IFERROR(VLOOKUP(A1151,'[1]معالجة التسجيل'!A$2:CW$514,101,0),"")</f>
        <v/>
      </c>
      <c r="P1151" s="280"/>
      <c r="Q1151" s="282">
        <v>0</v>
      </c>
      <c r="R1151" s="279">
        <v>0</v>
      </c>
      <c r="S1151" s="280" t="s">
        <v>5030</v>
      </c>
      <c r="T1151" s="280" t="s">
        <v>2592</v>
      </c>
      <c r="U1151" s="280" t="s">
        <v>3141</v>
      </c>
      <c r="V1151" s="280" t="s">
        <v>2533</v>
      </c>
      <c r="W1151" s="280" t="s">
        <v>240</v>
      </c>
      <c r="X1151" s="280" t="s">
        <v>240</v>
      </c>
      <c r="Y1151" s="280" t="s">
        <v>240</v>
      </c>
      <c r="Z1151" s="280" t="s">
        <v>240</v>
      </c>
      <c r="AA1151" s="280" t="s">
        <v>240</v>
      </c>
      <c r="AB1151" s="280" t="s">
        <v>240</v>
      </c>
      <c r="AC1151" s="280" t="s">
        <v>240</v>
      </c>
      <c r="AD1151" s="280" t="s">
        <v>240</v>
      </c>
      <c r="AE1151" s="280" t="str">
        <f>IFERROR(VLOOKUP(A1151,ورقة4!A$1:AZ$2000,51,0),"")</f>
        <v>م</v>
      </c>
      <c r="AF1151" s="280" t="s">
        <v>240</v>
      </c>
      <c r="AG1151" s="280" t="s">
        <v>261</v>
      </c>
      <c r="AH1151" s="280" t="s">
        <v>240</v>
      </c>
      <c r="AI1151" s="280" t="s">
        <v>240</v>
      </c>
      <c r="AJ1151" s="279">
        <v>707498</v>
      </c>
      <c r="AP1151" s="223"/>
      <c r="AQ1151" s="224"/>
      <c r="AR1151" s="224"/>
      <c r="AS1151" s="224"/>
      <c r="AT1151" s="224"/>
      <c r="AU1151" s="231"/>
      <c r="AV1151" s="224"/>
      <c r="AW1151" s="224"/>
      <c r="AX1151" s="224"/>
      <c r="AY1151" s="224"/>
      <c r="AZ1151" s="223"/>
      <c r="BA1151" s="224"/>
      <c r="BB1151" s="230"/>
      <c r="BC1151" s="230"/>
      <c r="BD1151" s="224"/>
      <c r="BE1151" s="224"/>
      <c r="BF1151" s="227"/>
      <c r="BG1151" s="224"/>
      <c r="BH1151" s="224"/>
      <c r="BI1151" s="224"/>
      <c r="BJ1151" s="224"/>
      <c r="BK1151" s="224"/>
      <c r="BL1151" s="224"/>
      <c r="BM1151" s="224"/>
      <c r="BN1151" s="224"/>
      <c r="BO1151" s="224"/>
      <c r="BP1151" s="224"/>
      <c r="BQ1151" s="224"/>
      <c r="BR1151" s="224"/>
      <c r="BS1151" s="228"/>
      <c r="BT1151" s="230"/>
      <c r="BU1151" s="224"/>
      <c r="BV1151" s="226"/>
      <c r="BW1151" s="230"/>
      <c r="BX1151" s="224"/>
      <c r="BY1151" s="224"/>
      <c r="BZ1151" s="219"/>
      <c r="CA1151" s="224"/>
      <c r="CB1151" s="219"/>
      <c r="CC1151" s="219"/>
      <c r="CD1151" s="219"/>
    </row>
    <row r="1152" spans="1:82" ht="60" x14ac:dyDescent="0.25">
      <c r="A1152" s="279">
        <v>707499</v>
      </c>
      <c r="B1152" s="280" t="s">
        <v>5031</v>
      </c>
      <c r="C1152" s="280" t="s">
        <v>5032</v>
      </c>
      <c r="D1152" s="280" t="s">
        <v>1389</v>
      </c>
      <c r="E1152" s="280" t="s">
        <v>183</v>
      </c>
      <c r="F1152" s="281">
        <v>33072</v>
      </c>
      <c r="G1152" s="280" t="s">
        <v>4621</v>
      </c>
      <c r="H1152" s="280" t="s">
        <v>4554</v>
      </c>
      <c r="I1152" s="280" t="s">
        <v>261</v>
      </c>
      <c r="J1152" s="280" t="s">
        <v>214</v>
      </c>
      <c r="K1152" s="279">
        <v>2007</v>
      </c>
      <c r="L1152" s="280" t="s">
        <v>215</v>
      </c>
      <c r="M1152" s="280" t="s">
        <v>240</v>
      </c>
      <c r="N1152" s="280" t="s">
        <v>240</v>
      </c>
      <c r="O1152" s="280"/>
      <c r="P1152" s="280"/>
      <c r="Q1152" s="282">
        <v>0</v>
      </c>
      <c r="R1152" s="279">
        <v>0</v>
      </c>
      <c r="S1152" s="280" t="s">
        <v>5033</v>
      </c>
      <c r="T1152" s="280" t="s">
        <v>5034</v>
      </c>
      <c r="U1152" s="280" t="s">
        <v>3905</v>
      </c>
      <c r="V1152" s="280" t="s">
        <v>5035</v>
      </c>
      <c r="W1152" s="280" t="s">
        <v>240</v>
      </c>
      <c r="X1152" s="280" t="s">
        <v>240</v>
      </c>
      <c r="Y1152" s="280" t="s">
        <v>240</v>
      </c>
      <c r="Z1152" s="280" t="s">
        <v>240</v>
      </c>
      <c r="AA1152" s="280" t="s">
        <v>240</v>
      </c>
      <c r="AB1152" s="280" t="s">
        <v>240</v>
      </c>
      <c r="AC1152" s="280" t="s">
        <v>240</v>
      </c>
      <c r="AD1152" s="280" t="s">
        <v>240</v>
      </c>
      <c r="AE1152" s="280"/>
      <c r="AF1152" s="280" t="s">
        <v>240</v>
      </c>
      <c r="AG1152" s="280" t="s">
        <v>467</v>
      </c>
      <c r="AH1152" s="280" t="s">
        <v>240</v>
      </c>
      <c r="AI1152" s="280" t="s">
        <v>5197</v>
      </c>
      <c r="AJ1152" s="279">
        <v>707499</v>
      </c>
      <c r="AP1152" s="223"/>
      <c r="AQ1152" s="224"/>
      <c r="AR1152" s="224"/>
      <c r="AS1152" s="224"/>
      <c r="AT1152" s="224"/>
      <c r="AU1152" s="231"/>
      <c r="AV1152" s="224"/>
      <c r="AW1152" s="224"/>
      <c r="AX1152" s="224"/>
      <c r="AY1152" s="224"/>
      <c r="AZ1152" s="223"/>
      <c r="BA1152" s="224"/>
      <c r="BB1152"/>
      <c r="BC1152"/>
      <c r="BD1152" s="224"/>
      <c r="BE1152" s="224"/>
      <c r="BF1152" s="227"/>
      <c r="BG1152" s="232"/>
      <c r="BH1152" s="224"/>
      <c r="BI1152" s="224"/>
      <c r="BJ1152" s="224"/>
      <c r="BK1152" s="224"/>
      <c r="BL1152" s="223"/>
      <c r="BM1152" s="224"/>
      <c r="BN1152" s="223"/>
      <c r="BO1152" s="223"/>
      <c r="BP1152" s="224"/>
      <c r="BQ1152" s="224"/>
      <c r="BR1152" s="224"/>
      <c r="BS1152" s="224"/>
      <c r="BT1152"/>
      <c r="BU1152" s="224"/>
      <c r="BV1152"/>
      <c r="BW1152"/>
      <c r="BX1152" s="219"/>
      <c r="BY1152" s="219"/>
      <c r="BZ1152" s="219"/>
      <c r="CA1152" s="224"/>
      <c r="CB1152" s="224"/>
      <c r="CC1152" s="224"/>
      <c r="CD1152" s="224"/>
    </row>
    <row r="1153" spans="1:82" ht="45" x14ac:dyDescent="0.25">
      <c r="A1153" s="279">
        <v>707500</v>
      </c>
      <c r="B1153" s="280" t="s">
        <v>5036</v>
      </c>
      <c r="C1153" s="280" t="s">
        <v>202</v>
      </c>
      <c r="D1153" s="280" t="s">
        <v>1859</v>
      </c>
      <c r="E1153" s="280" t="s">
        <v>184</v>
      </c>
      <c r="F1153" s="281">
        <v>35517</v>
      </c>
      <c r="G1153" s="280" t="s">
        <v>213</v>
      </c>
      <c r="H1153" s="280" t="s">
        <v>4728</v>
      </c>
      <c r="I1153" s="280" t="s">
        <v>261</v>
      </c>
      <c r="J1153" s="280" t="s">
        <v>216</v>
      </c>
      <c r="K1153" s="279">
        <v>2016</v>
      </c>
      <c r="L1153" s="280" t="s">
        <v>223</v>
      </c>
      <c r="M1153" s="280" t="s">
        <v>240</v>
      </c>
      <c r="N1153" s="280" t="s">
        <v>240</v>
      </c>
      <c r="O1153" s="280" t="str">
        <f>IFERROR(VLOOKUP(A1153,'[1]معالجة التسجيل'!A$2:CW$514,101,0),"")</f>
        <v/>
      </c>
      <c r="P1153" s="280"/>
      <c r="Q1153" s="282">
        <v>0</v>
      </c>
      <c r="R1153" s="279">
        <v>0</v>
      </c>
      <c r="S1153" s="280" t="s">
        <v>5037</v>
      </c>
      <c r="T1153" s="280" t="s">
        <v>5038</v>
      </c>
      <c r="U1153" s="280" t="s">
        <v>5039</v>
      </c>
      <c r="V1153" s="280" t="s">
        <v>2413</v>
      </c>
      <c r="W1153" s="280" t="s">
        <v>240</v>
      </c>
      <c r="X1153" s="280" t="s">
        <v>240</v>
      </c>
      <c r="Y1153" s="280" t="s">
        <v>240</v>
      </c>
      <c r="Z1153" s="280" t="s">
        <v>240</v>
      </c>
      <c r="AA1153" s="280" t="s">
        <v>240</v>
      </c>
      <c r="AB1153" s="280" t="s">
        <v>240</v>
      </c>
      <c r="AC1153" s="280" t="s">
        <v>240</v>
      </c>
      <c r="AD1153" s="280" t="s">
        <v>240</v>
      </c>
      <c r="AE1153" s="280" t="str">
        <f>IFERROR(VLOOKUP(A1153,ورقة4!A$1:AZ$2000,51,0),"")</f>
        <v>م</v>
      </c>
      <c r="AF1153" s="280" t="s">
        <v>240</v>
      </c>
      <c r="AG1153" s="280" t="s">
        <v>261</v>
      </c>
      <c r="AH1153" s="280" t="s">
        <v>240</v>
      </c>
      <c r="AI1153" s="280" t="s">
        <v>240</v>
      </c>
      <c r="AJ1153" s="279">
        <v>707500</v>
      </c>
      <c r="AP1153" s="223"/>
      <c r="AQ1153" s="224"/>
      <c r="AR1153" s="224"/>
      <c r="AS1153" s="224"/>
      <c r="AT1153" s="224"/>
      <c r="AU1153" s="231"/>
      <c r="AV1153" s="224"/>
      <c r="AW1153" s="224"/>
      <c r="AX1153" s="224"/>
      <c r="AY1153" s="224"/>
      <c r="AZ1153" s="223"/>
      <c r="BA1153" s="224"/>
      <c r="BB1153" s="230"/>
      <c r="BC1153" s="230"/>
      <c r="BD1153" s="224"/>
      <c r="BE1153" s="224"/>
      <c r="BF1153" s="227"/>
      <c r="BG1153" s="224"/>
      <c r="BH1153" s="224"/>
      <c r="BI1153" s="224"/>
      <c r="BJ1153" s="224"/>
      <c r="BK1153" s="224"/>
      <c r="BL1153" s="224"/>
      <c r="BM1153" s="224"/>
      <c r="BN1153" s="224"/>
      <c r="BO1153" s="224"/>
      <c r="BP1153" s="224"/>
      <c r="BQ1153" s="224"/>
      <c r="BR1153" s="224"/>
      <c r="BS1153" s="228"/>
      <c r="BT1153" s="230"/>
      <c r="BU1153" s="224"/>
      <c r="BV1153" s="226"/>
      <c r="BW1153" s="230"/>
      <c r="BX1153" s="224"/>
      <c r="BY1153" s="224"/>
      <c r="BZ1153" s="219"/>
      <c r="CA1153" s="224"/>
      <c r="CB1153" s="219"/>
      <c r="CC1153" s="219"/>
      <c r="CD1153" s="219"/>
    </row>
    <row r="1154" spans="1:82" ht="30" x14ac:dyDescent="0.25">
      <c r="A1154" s="279">
        <v>707501</v>
      </c>
      <c r="B1154" s="280" t="s">
        <v>5040</v>
      </c>
      <c r="C1154" s="280" t="s">
        <v>100</v>
      </c>
      <c r="D1154" s="280" t="s">
        <v>1437</v>
      </c>
      <c r="E1154" s="280" t="s">
        <v>183</v>
      </c>
      <c r="F1154" s="281">
        <v>0</v>
      </c>
      <c r="G1154" s="280" t="s">
        <v>1328</v>
      </c>
      <c r="H1154" s="280" t="s">
        <v>4537</v>
      </c>
      <c r="I1154" s="280" t="s">
        <v>261</v>
      </c>
      <c r="J1154" s="280" t="s">
        <v>4724</v>
      </c>
      <c r="K1154" s="282"/>
      <c r="L1154" s="280" t="s">
        <v>213</v>
      </c>
      <c r="M1154" s="280" t="s">
        <v>240</v>
      </c>
      <c r="N1154" s="280" t="s">
        <v>240</v>
      </c>
      <c r="O1154" s="280"/>
      <c r="P1154" s="280"/>
      <c r="Q1154" s="282">
        <v>0</v>
      </c>
      <c r="R1154" s="279">
        <v>0</v>
      </c>
      <c r="S1154" s="280" t="s">
        <v>5041</v>
      </c>
      <c r="T1154" s="280" t="s">
        <v>2577</v>
      </c>
      <c r="U1154" s="280" t="s">
        <v>5042</v>
      </c>
      <c r="V1154" s="280" t="s">
        <v>5043</v>
      </c>
      <c r="W1154" s="280" t="s">
        <v>240</v>
      </c>
      <c r="X1154" s="280" t="s">
        <v>240</v>
      </c>
      <c r="Y1154" s="280" t="s">
        <v>240</v>
      </c>
      <c r="Z1154" s="280" t="s">
        <v>240</v>
      </c>
      <c r="AA1154" s="280" t="s">
        <v>240</v>
      </c>
      <c r="AB1154" s="280" t="s">
        <v>240</v>
      </c>
      <c r="AC1154" s="280" t="s">
        <v>240</v>
      </c>
      <c r="AD1154" s="280" t="s">
        <v>240</v>
      </c>
      <c r="AE1154" s="280"/>
      <c r="AF1154" s="280" t="s">
        <v>240</v>
      </c>
      <c r="AG1154" s="280" t="s">
        <v>261</v>
      </c>
      <c r="AH1154" s="280" t="s">
        <v>240</v>
      </c>
      <c r="AI1154" s="280" t="s">
        <v>240</v>
      </c>
      <c r="AJ1154" s="279">
        <v>707501</v>
      </c>
      <c r="AP1154" s="223"/>
      <c r="AQ1154" s="224"/>
      <c r="AR1154" s="224"/>
      <c r="AS1154" s="224"/>
      <c r="AT1154" s="224"/>
      <c r="AU1154" s="231"/>
      <c r="AV1154" s="224"/>
      <c r="AW1154" s="224"/>
      <c r="AX1154" s="224"/>
      <c r="AY1154" s="224"/>
      <c r="AZ1154" s="223"/>
      <c r="BA1154" s="224"/>
      <c r="BB1154" s="230"/>
      <c r="BC1154" s="230"/>
      <c r="BD1154" s="224"/>
      <c r="BE1154" s="224"/>
      <c r="BF1154" s="227"/>
      <c r="BG1154" s="224"/>
      <c r="BH1154" s="224"/>
      <c r="BI1154" s="224"/>
      <c r="BJ1154" s="224"/>
      <c r="BK1154" s="224"/>
      <c r="BL1154" s="224"/>
      <c r="BM1154" s="224"/>
      <c r="BN1154" s="224"/>
      <c r="BO1154" s="224"/>
      <c r="BP1154" s="224"/>
      <c r="BQ1154" s="224"/>
      <c r="BR1154" s="224"/>
      <c r="BS1154" s="228"/>
      <c r="BT1154" s="230"/>
      <c r="BU1154" s="224"/>
      <c r="BV1154" s="226"/>
      <c r="BW1154" s="230"/>
      <c r="BX1154" s="224"/>
      <c r="BY1154" s="224"/>
      <c r="BZ1154" s="219"/>
      <c r="CA1154" s="224"/>
      <c r="CB1154" s="219"/>
      <c r="CC1154" s="219"/>
      <c r="CD1154" s="219"/>
    </row>
    <row r="1155" spans="1:82" ht="30" x14ac:dyDescent="0.25">
      <c r="A1155" s="279">
        <v>707502</v>
      </c>
      <c r="B1155" s="280" t="s">
        <v>5044</v>
      </c>
      <c r="C1155" s="280" t="s">
        <v>363</v>
      </c>
      <c r="D1155" s="280" t="s">
        <v>5045</v>
      </c>
      <c r="E1155" s="280" t="s">
        <v>183</v>
      </c>
      <c r="F1155" s="281">
        <v>35802</v>
      </c>
      <c r="G1155" s="280" t="s">
        <v>5046</v>
      </c>
      <c r="H1155" s="280" t="s">
        <v>4537</v>
      </c>
      <c r="I1155" s="280" t="s">
        <v>261</v>
      </c>
      <c r="J1155" s="280" t="s">
        <v>216</v>
      </c>
      <c r="K1155" s="279">
        <v>2015</v>
      </c>
      <c r="L1155" s="280" t="s">
        <v>222</v>
      </c>
      <c r="M1155" s="280" t="s">
        <v>240</v>
      </c>
      <c r="N1155" s="280" t="s">
        <v>240</v>
      </c>
      <c r="O1155" s="280" t="str">
        <f>IFERROR(VLOOKUP(A1155,'[1]معالجة التسجيل'!A$2:CW$514,101,0),"")</f>
        <v/>
      </c>
      <c r="P1155" s="280"/>
      <c r="Q1155" s="282">
        <v>0</v>
      </c>
      <c r="R1155" s="282"/>
      <c r="S1155" s="280" t="s">
        <v>5047</v>
      </c>
      <c r="T1155" s="280" t="s">
        <v>3213</v>
      </c>
      <c r="U1155" s="280" t="s">
        <v>5048</v>
      </c>
      <c r="V1155" s="280" t="s">
        <v>2696</v>
      </c>
      <c r="W1155" s="280" t="s">
        <v>240</v>
      </c>
      <c r="X1155" s="280" t="s">
        <v>240</v>
      </c>
      <c r="Y1155" s="280" t="s">
        <v>240</v>
      </c>
      <c r="Z1155" s="280" t="s">
        <v>240</v>
      </c>
      <c r="AA1155" s="280" t="s">
        <v>240</v>
      </c>
      <c r="AB1155" s="280" t="s">
        <v>240</v>
      </c>
      <c r="AC1155" s="280" t="s">
        <v>240</v>
      </c>
      <c r="AD1155" s="280" t="s">
        <v>240</v>
      </c>
      <c r="AE1155" s="280" t="str">
        <f>IFERROR(VLOOKUP(A1155,ورقة4!A$1:AZ$2000,51,0),"")</f>
        <v>م</v>
      </c>
      <c r="AF1155" s="280" t="s">
        <v>240</v>
      </c>
      <c r="AG1155" s="280" t="s">
        <v>261</v>
      </c>
      <c r="AH1155" s="280" t="s">
        <v>240</v>
      </c>
      <c r="AI1155" s="280" t="s">
        <v>240</v>
      </c>
      <c r="AJ1155" s="279">
        <v>707502</v>
      </c>
      <c r="AP1155" s="223"/>
      <c r="AQ1155" s="224"/>
      <c r="AR1155" s="224"/>
      <c r="AS1155" s="224"/>
      <c r="AT1155" s="224"/>
      <c r="AU1155" s="231"/>
      <c r="AV1155" s="224"/>
      <c r="AW1155" s="224"/>
      <c r="AX1155" s="224"/>
      <c r="AY1155" s="224"/>
      <c r="AZ1155" s="223"/>
      <c r="BA1155" s="224"/>
      <c r="BB1155" s="230"/>
      <c r="BC1155" s="230"/>
      <c r="BD1155" s="224"/>
      <c r="BE1155" s="224"/>
      <c r="BF1155" s="227"/>
      <c r="BG1155" s="224"/>
      <c r="BH1155" s="224"/>
      <c r="BI1155" s="224"/>
      <c r="BJ1155" s="224"/>
      <c r="BK1155" s="224"/>
      <c r="BL1155" s="224"/>
      <c r="BM1155" s="224"/>
      <c r="BN1155" s="224"/>
      <c r="BO1155" s="224"/>
      <c r="BP1155" s="224"/>
      <c r="BQ1155" s="224"/>
      <c r="BR1155" s="224"/>
      <c r="BS1155" s="228"/>
      <c r="BT1155" s="230"/>
      <c r="BU1155" s="224"/>
      <c r="BV1155" s="226"/>
      <c r="BW1155" s="230"/>
      <c r="BX1155" s="224"/>
      <c r="BY1155" s="224"/>
      <c r="BZ1155" s="219"/>
      <c r="CA1155" s="224"/>
      <c r="CB1155" s="219"/>
      <c r="CC1155" s="219"/>
      <c r="CD1155" s="219"/>
    </row>
    <row r="1156" spans="1:82" ht="30" x14ac:dyDescent="0.25">
      <c r="A1156" s="279">
        <v>707503</v>
      </c>
      <c r="B1156" s="280" t="s">
        <v>5049</v>
      </c>
      <c r="C1156" s="280" t="s">
        <v>5050</v>
      </c>
      <c r="D1156" s="280" t="s">
        <v>5051</v>
      </c>
      <c r="E1156" s="280" t="s">
        <v>184</v>
      </c>
      <c r="F1156" s="281">
        <v>36540</v>
      </c>
      <c r="G1156" s="280" t="s">
        <v>1296</v>
      </c>
      <c r="H1156" s="280" t="s">
        <v>4674</v>
      </c>
      <c r="I1156" s="280" t="s">
        <v>261</v>
      </c>
      <c r="J1156" s="280" t="s">
        <v>4987</v>
      </c>
      <c r="K1156" s="288"/>
      <c r="L1156" s="280" t="s">
        <v>224</v>
      </c>
      <c r="M1156" s="280" t="s">
        <v>240</v>
      </c>
      <c r="N1156" s="280" t="s">
        <v>240</v>
      </c>
      <c r="O1156" s="280" t="str">
        <f>IFERROR(VLOOKUP(A1156,'[1]معالجة التسجيل'!A$2:CW$514,101,0),"")</f>
        <v/>
      </c>
      <c r="P1156" s="280"/>
      <c r="Q1156" s="282">
        <v>0</v>
      </c>
      <c r="R1156" s="279">
        <v>0</v>
      </c>
      <c r="S1156" s="280" t="s">
        <v>5052</v>
      </c>
      <c r="T1156" s="280" t="s">
        <v>5053</v>
      </c>
      <c r="U1156" s="280" t="s">
        <v>3280</v>
      </c>
      <c r="V1156" s="280" t="s">
        <v>2533</v>
      </c>
      <c r="W1156" s="280" t="s">
        <v>240</v>
      </c>
      <c r="X1156" s="280" t="s">
        <v>240</v>
      </c>
      <c r="Y1156" s="280" t="s">
        <v>240</v>
      </c>
      <c r="Z1156" s="280" t="s">
        <v>240</v>
      </c>
      <c r="AA1156" s="280" t="s">
        <v>240</v>
      </c>
      <c r="AB1156" s="280" t="s">
        <v>240</v>
      </c>
      <c r="AC1156" s="280" t="s">
        <v>240</v>
      </c>
      <c r="AD1156" s="280" t="s">
        <v>240</v>
      </c>
      <c r="AE1156" s="280" t="str">
        <f>IFERROR(VLOOKUP(A1156,ورقة4!A$1:AZ$2000,51,0),"")</f>
        <v>م</v>
      </c>
      <c r="AF1156" s="280" t="s">
        <v>240</v>
      </c>
      <c r="AG1156" s="280" t="s">
        <v>261</v>
      </c>
      <c r="AH1156" s="280" t="s">
        <v>240</v>
      </c>
      <c r="AI1156" s="280" t="s">
        <v>240</v>
      </c>
      <c r="AJ1156" s="279">
        <v>707503</v>
      </c>
      <c r="AP1156" s="223"/>
      <c r="AQ1156" s="224"/>
      <c r="AR1156" s="224"/>
      <c r="AS1156" s="224"/>
      <c r="AT1156" s="224"/>
      <c r="AU1156" s="231"/>
      <c r="AV1156" s="224"/>
      <c r="AW1156" s="224"/>
      <c r="AX1156" s="224"/>
      <c r="AY1156" s="224"/>
      <c r="AZ1156" s="223"/>
      <c r="BA1156" s="224"/>
      <c r="BB1156"/>
      <c r="BC1156"/>
      <c r="BD1156" s="224"/>
      <c r="BE1156" s="224"/>
      <c r="BF1156" s="227"/>
      <c r="BG1156" s="223"/>
      <c r="BH1156" s="224"/>
      <c r="BI1156" s="224"/>
      <c r="BJ1156" s="224"/>
      <c r="BK1156" s="224"/>
      <c r="BL1156" s="223"/>
      <c r="BM1156" s="224"/>
      <c r="BN1156" s="223"/>
      <c r="BO1156" s="223"/>
      <c r="BP1156" s="223"/>
      <c r="BQ1156" s="223"/>
      <c r="BR1156" s="223"/>
      <c r="BS1156" s="224"/>
      <c r="BT1156"/>
      <c r="BU1156" s="224"/>
      <c r="BV1156"/>
      <c r="BW1156"/>
      <c r="BX1156" s="224"/>
      <c r="BY1156" s="224"/>
      <c r="BZ1156" s="224"/>
      <c r="CA1156" s="224"/>
      <c r="CB1156" s="224"/>
      <c r="CC1156" s="224"/>
      <c r="CD1156" s="224"/>
    </row>
    <row r="1157" spans="1:82" ht="30" x14ac:dyDescent="0.25">
      <c r="A1157" s="279">
        <v>707504</v>
      </c>
      <c r="B1157" s="280" t="s">
        <v>5054</v>
      </c>
      <c r="C1157" s="280" t="s">
        <v>65</v>
      </c>
      <c r="D1157" s="280" t="s">
        <v>5055</v>
      </c>
      <c r="E1157" s="280" t="s">
        <v>183</v>
      </c>
      <c r="F1157" s="281">
        <v>24425</v>
      </c>
      <c r="G1157" s="280" t="s">
        <v>5056</v>
      </c>
      <c r="H1157" s="280" t="s">
        <v>4537</v>
      </c>
      <c r="I1157" s="280" t="s">
        <v>261</v>
      </c>
      <c r="J1157" s="280" t="s">
        <v>5057</v>
      </c>
      <c r="K1157" s="288"/>
      <c r="L1157" s="280" t="s">
        <v>230</v>
      </c>
      <c r="M1157" s="280" t="s">
        <v>240</v>
      </c>
      <c r="N1157" s="280" t="s">
        <v>240</v>
      </c>
      <c r="O1157" s="280"/>
      <c r="P1157" s="280"/>
      <c r="Q1157" s="282">
        <v>0</v>
      </c>
      <c r="R1157" s="290">
        <v>0</v>
      </c>
      <c r="S1157" s="280" t="s">
        <v>5058</v>
      </c>
      <c r="T1157" s="280" t="s">
        <v>2569</v>
      </c>
      <c r="U1157" s="280" t="s">
        <v>5059</v>
      </c>
      <c r="V1157" s="280" t="s">
        <v>5060</v>
      </c>
      <c r="W1157" s="280" t="s">
        <v>240</v>
      </c>
      <c r="X1157" s="280" t="s">
        <v>240</v>
      </c>
      <c r="Y1157" s="280" t="s">
        <v>240</v>
      </c>
      <c r="Z1157" s="280" t="s">
        <v>240</v>
      </c>
      <c r="AA1157" s="280" t="s">
        <v>240</v>
      </c>
      <c r="AB1157" s="280" t="s">
        <v>240</v>
      </c>
      <c r="AC1157" s="280" t="s">
        <v>240</v>
      </c>
      <c r="AD1157" s="280" t="s">
        <v>240</v>
      </c>
      <c r="AE1157" s="280"/>
      <c r="AF1157" s="280" t="s">
        <v>240</v>
      </c>
      <c r="AG1157" s="280" t="s">
        <v>467</v>
      </c>
      <c r="AH1157" s="280" t="s">
        <v>240</v>
      </c>
      <c r="AI1157" s="280" t="s">
        <v>5197</v>
      </c>
      <c r="AJ1157" s="279">
        <v>707504</v>
      </c>
      <c r="AP1157" s="223"/>
      <c r="AQ1157" s="224"/>
      <c r="AR1157" s="224"/>
      <c r="AS1157" s="224"/>
      <c r="AT1157" s="224"/>
      <c r="AU1157" s="232"/>
      <c r="AV1157" s="224"/>
      <c r="AW1157" s="224"/>
      <c r="AX1157" s="224"/>
      <c r="AY1157" s="224"/>
      <c r="AZ1157" s="232"/>
      <c r="BA1157" s="224"/>
      <c r="BB1157" s="230"/>
      <c r="BC1157" s="230"/>
      <c r="BD1157" s="224"/>
      <c r="BE1157" s="224"/>
      <c r="BF1157" s="227"/>
      <c r="BG1157" s="224"/>
      <c r="BH1157" s="224"/>
      <c r="BI1157" s="224"/>
      <c r="BJ1157" s="224"/>
      <c r="BK1157" s="224"/>
      <c r="BL1157" s="224"/>
      <c r="BM1157" s="224"/>
      <c r="BN1157" s="224"/>
      <c r="BO1157" s="224"/>
      <c r="BP1157" s="224"/>
      <c r="BQ1157" s="224"/>
      <c r="BR1157" s="224"/>
      <c r="BS1157" s="228"/>
      <c r="BT1157" s="230"/>
      <c r="BU1157" s="224"/>
      <c r="BV1157" s="226"/>
      <c r="BW1157" s="230"/>
      <c r="BX1157" s="224"/>
      <c r="BY1157" s="224"/>
      <c r="BZ1157" s="219"/>
      <c r="CA1157" s="224"/>
      <c r="CB1157" s="219"/>
      <c r="CC1157" s="219"/>
      <c r="CD1157" s="219"/>
    </row>
    <row r="1158" spans="1:82" ht="45" x14ac:dyDescent="0.25">
      <c r="A1158" s="279">
        <v>707505</v>
      </c>
      <c r="B1158" s="280" t="s">
        <v>5061</v>
      </c>
      <c r="C1158" s="280" t="s">
        <v>67</v>
      </c>
      <c r="D1158" s="280" t="s">
        <v>1316</v>
      </c>
      <c r="E1158" s="280" t="s">
        <v>184</v>
      </c>
      <c r="F1158" s="281">
        <v>34746</v>
      </c>
      <c r="G1158" s="280" t="s">
        <v>1317</v>
      </c>
      <c r="H1158" s="280" t="s">
        <v>1290</v>
      </c>
      <c r="I1158" s="280" t="s">
        <v>261</v>
      </c>
      <c r="J1158" s="280" t="s">
        <v>216</v>
      </c>
      <c r="K1158" s="279">
        <v>2021</v>
      </c>
      <c r="L1158" s="280" t="s">
        <v>215</v>
      </c>
      <c r="M1158" s="280" t="s">
        <v>240</v>
      </c>
      <c r="N1158" s="280" t="s">
        <v>240</v>
      </c>
      <c r="O1158" s="280" t="str">
        <f>IFERROR(VLOOKUP(A1158,'[1]معالجة التسجيل'!A$2:CW$514,101,0),"")</f>
        <v/>
      </c>
      <c r="P1158" s="280"/>
      <c r="Q1158" s="282">
        <v>0</v>
      </c>
      <c r="R1158" s="279">
        <v>0</v>
      </c>
      <c r="S1158" s="280" t="s">
        <v>5062</v>
      </c>
      <c r="T1158" s="280" t="s">
        <v>2592</v>
      </c>
      <c r="U1158" s="280" t="s">
        <v>3323</v>
      </c>
      <c r="V1158" s="280" t="s">
        <v>5063</v>
      </c>
      <c r="W1158" s="280" t="s">
        <v>240</v>
      </c>
      <c r="X1158" s="280" t="s">
        <v>240</v>
      </c>
      <c r="Y1158" s="280" t="s">
        <v>240</v>
      </c>
      <c r="Z1158" s="280" t="s">
        <v>240</v>
      </c>
      <c r="AA1158" s="280" t="s">
        <v>240</v>
      </c>
      <c r="AB1158" s="280" t="s">
        <v>240</v>
      </c>
      <c r="AC1158" s="280" t="s">
        <v>240</v>
      </c>
      <c r="AD1158" s="280" t="s">
        <v>240</v>
      </c>
      <c r="AE1158" s="280" t="str">
        <f>IFERROR(VLOOKUP(A1158,ورقة4!A$1:AZ$2000,51,0),"")</f>
        <v>م</v>
      </c>
      <c r="AF1158" s="280" t="s">
        <v>240</v>
      </c>
      <c r="AG1158" s="280" t="s">
        <v>261</v>
      </c>
      <c r="AH1158" s="280" t="s">
        <v>240</v>
      </c>
      <c r="AI1158" s="280" t="s">
        <v>5191</v>
      </c>
      <c r="AJ1158" s="279">
        <v>707505</v>
      </c>
      <c r="AP1158" s="223"/>
      <c r="AQ1158" s="224"/>
      <c r="AR1158" s="224"/>
      <c r="AS1158" s="224"/>
      <c r="AT1158" s="224"/>
      <c r="AU1158" s="231"/>
      <c r="AV1158" s="224"/>
      <c r="AW1158" s="224"/>
      <c r="AX1158" s="224"/>
      <c r="AY1158" s="224"/>
      <c r="AZ1158" s="223"/>
      <c r="BA1158" s="224"/>
      <c r="BB1158" s="230"/>
      <c r="BC1158" s="230"/>
      <c r="BD1158" s="224"/>
      <c r="BE1158" s="224"/>
      <c r="BF1158" s="227"/>
      <c r="BG1158" s="224"/>
      <c r="BH1158" s="224"/>
      <c r="BI1158" s="224"/>
      <c r="BJ1158" s="224"/>
      <c r="BK1158" s="224"/>
      <c r="BL1158" s="224"/>
      <c r="BM1158" s="224"/>
      <c r="BN1158" s="224"/>
      <c r="BO1158" s="224"/>
      <c r="BP1158" s="224"/>
      <c r="BQ1158" s="224"/>
      <c r="BR1158" s="224"/>
      <c r="BS1158" s="228"/>
      <c r="BT1158" s="230"/>
      <c r="BU1158" s="224"/>
      <c r="BV1158" s="226"/>
      <c r="BW1158" s="230"/>
      <c r="BX1158" s="224"/>
      <c r="BY1158" s="224"/>
      <c r="BZ1158" s="219"/>
      <c r="CA1158" s="224"/>
      <c r="CB1158" s="219"/>
      <c r="CC1158" s="219"/>
      <c r="CD1158" s="219"/>
    </row>
    <row r="1159" spans="1:82" ht="30" x14ac:dyDescent="0.25">
      <c r="A1159" s="279">
        <v>707506</v>
      </c>
      <c r="B1159" s="280" t="s">
        <v>5064</v>
      </c>
      <c r="C1159" s="280" t="s">
        <v>107</v>
      </c>
      <c r="D1159" s="280" t="s">
        <v>5065</v>
      </c>
      <c r="E1159" s="280" t="s">
        <v>184</v>
      </c>
      <c r="F1159" s="281">
        <v>32215</v>
      </c>
      <c r="G1159" s="280" t="s">
        <v>213</v>
      </c>
      <c r="H1159" s="280" t="s">
        <v>4537</v>
      </c>
      <c r="I1159" s="280" t="s">
        <v>261</v>
      </c>
      <c r="J1159" s="280" t="s">
        <v>4867</v>
      </c>
      <c r="K1159" s="282"/>
      <c r="L1159" s="280" t="s">
        <v>213</v>
      </c>
      <c r="M1159" s="280" t="s">
        <v>240</v>
      </c>
      <c r="N1159" s="280" t="s">
        <v>240</v>
      </c>
      <c r="O1159" s="280"/>
      <c r="P1159" s="280"/>
      <c r="Q1159" s="282">
        <v>0</v>
      </c>
      <c r="R1159" s="279">
        <v>0</v>
      </c>
      <c r="S1159" s="280" t="s">
        <v>5066</v>
      </c>
      <c r="T1159" s="280" t="s">
        <v>2566</v>
      </c>
      <c r="U1159" s="280" t="s">
        <v>5067</v>
      </c>
      <c r="V1159" s="280" t="s">
        <v>2413</v>
      </c>
      <c r="W1159" s="280" t="s">
        <v>240</v>
      </c>
      <c r="X1159" s="280" t="s">
        <v>240</v>
      </c>
      <c r="Y1159" s="280" t="s">
        <v>240</v>
      </c>
      <c r="Z1159" s="280" t="s">
        <v>240</v>
      </c>
      <c r="AA1159" s="280" t="s">
        <v>240</v>
      </c>
      <c r="AB1159" s="280" t="s">
        <v>240</v>
      </c>
      <c r="AC1159" s="280" t="s">
        <v>240</v>
      </c>
      <c r="AD1159" s="280" t="s">
        <v>240</v>
      </c>
      <c r="AE1159" s="280"/>
      <c r="AF1159" s="280" t="s">
        <v>240</v>
      </c>
      <c r="AG1159" s="280" t="s">
        <v>261</v>
      </c>
      <c r="AH1159" s="280" t="s">
        <v>240</v>
      </c>
      <c r="AI1159" s="280" t="s">
        <v>240</v>
      </c>
      <c r="AJ1159" s="279">
        <v>707506</v>
      </c>
      <c r="AP1159" s="223"/>
      <c r="AQ1159" s="224"/>
      <c r="AR1159" s="224"/>
      <c r="AS1159" s="224"/>
      <c r="AT1159" s="224"/>
      <c r="AU1159" s="231"/>
      <c r="AV1159" s="224"/>
      <c r="AW1159" s="224"/>
      <c r="AX1159" s="224"/>
      <c r="AY1159" s="224"/>
      <c r="AZ1159" s="223"/>
      <c r="BA1159" s="224"/>
      <c r="BB1159"/>
      <c r="BC1159"/>
      <c r="BD1159" s="224"/>
      <c r="BE1159" s="224"/>
      <c r="BF1159" s="227"/>
      <c r="BG1159" s="223"/>
      <c r="BH1159" s="224"/>
      <c r="BI1159" s="224"/>
      <c r="BJ1159" s="224"/>
      <c r="BK1159" s="224"/>
      <c r="BL1159" s="223"/>
      <c r="BM1159" s="224"/>
      <c r="BN1159" s="223"/>
      <c r="BO1159" s="223"/>
      <c r="BP1159" s="223"/>
      <c r="BQ1159" s="223"/>
      <c r="BR1159" s="223"/>
      <c r="BS1159" s="224"/>
      <c r="BT1159"/>
      <c r="BU1159" s="224"/>
      <c r="BV1159"/>
      <c r="BW1159"/>
      <c r="BX1159" s="224"/>
      <c r="BY1159" s="224"/>
      <c r="BZ1159" s="224"/>
      <c r="CA1159" s="224"/>
      <c r="CB1159" s="224"/>
      <c r="CC1159" s="224"/>
      <c r="CD1159" s="224"/>
    </row>
    <row r="1160" spans="1:82" ht="45" x14ac:dyDescent="0.25">
      <c r="A1160" s="279">
        <v>707507</v>
      </c>
      <c r="B1160" s="280" t="s">
        <v>5068</v>
      </c>
      <c r="C1160" s="280" t="s">
        <v>67</v>
      </c>
      <c r="D1160" s="280" t="s">
        <v>1872</v>
      </c>
      <c r="E1160" s="280" t="s">
        <v>183</v>
      </c>
      <c r="F1160" s="281">
        <v>35862</v>
      </c>
      <c r="G1160" s="280" t="s">
        <v>1385</v>
      </c>
      <c r="H1160" s="280" t="s">
        <v>4537</v>
      </c>
      <c r="I1160" s="280" t="s">
        <v>261</v>
      </c>
      <c r="J1160" s="280" t="s">
        <v>214</v>
      </c>
      <c r="K1160" s="279">
        <v>2016</v>
      </c>
      <c r="L1160" s="280" t="s">
        <v>227</v>
      </c>
      <c r="M1160" s="280" t="s">
        <v>240</v>
      </c>
      <c r="N1160" s="280" t="s">
        <v>240</v>
      </c>
      <c r="O1160" s="280" t="str">
        <f>IFERROR(VLOOKUP(A1160,'[1]معالجة التسجيل'!A$2:CW$514,101,0),"")</f>
        <v/>
      </c>
      <c r="P1160" s="280"/>
      <c r="Q1160" s="282">
        <v>0</v>
      </c>
      <c r="R1160" s="288"/>
      <c r="S1160" s="280" t="s">
        <v>4441</v>
      </c>
      <c r="T1160" s="280" t="s">
        <v>2592</v>
      </c>
      <c r="U1160" s="280" t="s">
        <v>4442</v>
      </c>
      <c r="V1160" s="280" t="s">
        <v>4443</v>
      </c>
      <c r="W1160" s="280" t="s">
        <v>240</v>
      </c>
      <c r="X1160" s="280" t="s">
        <v>240</v>
      </c>
      <c r="Y1160" s="280" t="s">
        <v>240</v>
      </c>
      <c r="Z1160" s="280" t="s">
        <v>240</v>
      </c>
      <c r="AA1160" s="280" t="s">
        <v>240</v>
      </c>
      <c r="AB1160" s="280" t="s">
        <v>240</v>
      </c>
      <c r="AC1160" s="280" t="s">
        <v>240</v>
      </c>
      <c r="AD1160" s="280" t="s">
        <v>240</v>
      </c>
      <c r="AE1160" s="280" t="str">
        <f>IFERROR(VLOOKUP(A1160,ورقة4!A$1:AZ$2000,51,0),"")</f>
        <v>م</v>
      </c>
      <c r="AF1160" s="280" t="s">
        <v>240</v>
      </c>
      <c r="AG1160" s="280" t="s">
        <v>261</v>
      </c>
      <c r="AH1160" s="280" t="s">
        <v>240</v>
      </c>
      <c r="AI1160" s="280" t="s">
        <v>240</v>
      </c>
      <c r="AJ1160" s="279">
        <v>707507</v>
      </c>
      <c r="AP1160" s="223"/>
      <c r="AQ1160" s="224"/>
      <c r="AR1160" s="224"/>
      <c r="AS1160" s="224"/>
      <c r="AT1160" s="224"/>
      <c r="AU1160" s="232"/>
      <c r="AV1160" s="224"/>
      <c r="AW1160" s="224"/>
      <c r="AX1160" s="224"/>
      <c r="AY1160" s="224"/>
      <c r="AZ1160" s="232"/>
      <c r="BA1160" s="224"/>
      <c r="BB1160" s="230"/>
      <c r="BC1160" s="230"/>
      <c r="BD1160" s="224"/>
      <c r="BE1160" s="224"/>
      <c r="BF1160" s="227"/>
      <c r="BG1160" s="224"/>
      <c r="BH1160" s="224"/>
      <c r="BI1160" s="224"/>
      <c r="BJ1160" s="224"/>
      <c r="BK1160" s="224"/>
      <c r="BL1160" s="224"/>
      <c r="BM1160" s="224"/>
      <c r="BN1160" s="224"/>
      <c r="BO1160" s="224"/>
      <c r="BP1160" s="224"/>
      <c r="BQ1160" s="224"/>
      <c r="BR1160" s="224"/>
      <c r="BS1160" s="228"/>
      <c r="BT1160" s="230"/>
      <c r="BU1160" s="224"/>
      <c r="BV1160" s="226"/>
      <c r="BW1160" s="230"/>
      <c r="BX1160" s="224"/>
      <c r="BY1160" s="224"/>
      <c r="BZ1160" s="219"/>
      <c r="CA1160" s="224"/>
      <c r="CB1160" s="219"/>
      <c r="CC1160" s="219"/>
      <c r="CD1160" s="219"/>
    </row>
    <row r="1161" spans="1:82" ht="30" x14ac:dyDescent="0.25">
      <c r="A1161" s="279">
        <v>707508</v>
      </c>
      <c r="B1161" s="280" t="s">
        <v>2328</v>
      </c>
      <c r="C1161" s="280" t="s">
        <v>139</v>
      </c>
      <c r="D1161" s="280" t="s">
        <v>1521</v>
      </c>
      <c r="E1161" s="280" t="s">
        <v>183</v>
      </c>
      <c r="F1161" s="281">
        <v>35936</v>
      </c>
      <c r="G1161" s="280" t="s">
        <v>5069</v>
      </c>
      <c r="H1161" s="280" t="s">
        <v>4537</v>
      </c>
      <c r="I1161" s="280" t="s">
        <v>261</v>
      </c>
      <c r="J1161" s="280" t="s">
        <v>214</v>
      </c>
      <c r="K1161" s="279">
        <v>2016</v>
      </c>
      <c r="L1161" s="280" t="s">
        <v>224</v>
      </c>
      <c r="M1161" s="280" t="s">
        <v>240</v>
      </c>
      <c r="N1161" s="280" t="s">
        <v>240</v>
      </c>
      <c r="O1161" s="280" t="str">
        <f>IFERROR(VLOOKUP(A1161,'[1]معالجة التسجيل'!A$2:CW$514,101,0),"")</f>
        <v/>
      </c>
      <c r="P1161" s="280"/>
      <c r="Q1161" s="282">
        <v>0</v>
      </c>
      <c r="R1161" s="290">
        <v>0</v>
      </c>
      <c r="S1161" s="280" t="s">
        <v>5070</v>
      </c>
      <c r="T1161" s="280" t="s">
        <v>2703</v>
      </c>
      <c r="U1161" s="280" t="s">
        <v>5071</v>
      </c>
      <c r="V1161" s="280" t="s">
        <v>2533</v>
      </c>
      <c r="W1161" s="280" t="s">
        <v>240</v>
      </c>
      <c r="X1161" s="280" t="s">
        <v>240</v>
      </c>
      <c r="Y1161" s="280" t="s">
        <v>240</v>
      </c>
      <c r="Z1161" s="280" t="s">
        <v>240</v>
      </c>
      <c r="AA1161" s="280" t="s">
        <v>240</v>
      </c>
      <c r="AB1161" s="280" t="s">
        <v>240</v>
      </c>
      <c r="AC1161" s="280" t="s">
        <v>240</v>
      </c>
      <c r="AD1161" s="280" t="s">
        <v>240</v>
      </c>
      <c r="AE1161" s="280" t="str">
        <f>IFERROR(VLOOKUP(A1161,ورقة4!A$1:AZ$2000,51,0),"")</f>
        <v>م</v>
      </c>
      <c r="AF1161" s="280" t="s">
        <v>240</v>
      </c>
      <c r="AG1161" s="280" t="s">
        <v>261</v>
      </c>
      <c r="AH1161" s="280" t="s">
        <v>240</v>
      </c>
      <c r="AI1161" s="280" t="s">
        <v>240</v>
      </c>
      <c r="AJ1161" s="279">
        <v>707508</v>
      </c>
      <c r="AP1161" s="223"/>
      <c r="AQ1161" s="224"/>
      <c r="AR1161" s="224"/>
      <c r="AS1161" s="224"/>
      <c r="AT1161" s="224"/>
      <c r="AU1161" s="231"/>
      <c r="AV1161" s="224"/>
      <c r="AW1161" s="224"/>
      <c r="AX1161" s="224"/>
      <c r="AY1161" s="224"/>
      <c r="AZ1161" s="223"/>
      <c r="BA1161" s="224"/>
      <c r="BB1161" s="230"/>
      <c r="BC1161" s="230"/>
      <c r="BD1161" s="224"/>
      <c r="BE1161" s="224"/>
      <c r="BF1161" s="227"/>
      <c r="BG1161" s="224"/>
      <c r="BH1161" s="224"/>
      <c r="BI1161" s="224"/>
      <c r="BJ1161" s="224"/>
      <c r="BK1161" s="224"/>
      <c r="BL1161" s="224"/>
      <c r="BM1161" s="224"/>
      <c r="BN1161" s="224"/>
      <c r="BO1161" s="224"/>
      <c r="BP1161" s="224"/>
      <c r="BQ1161" s="224"/>
      <c r="BR1161" s="224"/>
      <c r="BS1161" s="228"/>
      <c r="BT1161" s="230"/>
      <c r="BU1161" s="224"/>
      <c r="BV1161" s="226"/>
      <c r="BW1161" s="230"/>
      <c r="BX1161" s="224"/>
      <c r="BY1161" s="224"/>
      <c r="BZ1161" s="219"/>
      <c r="CA1161" s="224"/>
      <c r="CB1161" s="219"/>
      <c r="CC1161" s="219"/>
      <c r="CD1161" s="219"/>
    </row>
    <row r="1162" spans="1:82" ht="45" x14ac:dyDescent="0.25">
      <c r="A1162" s="279">
        <v>707509</v>
      </c>
      <c r="B1162" s="280" t="s">
        <v>5072</v>
      </c>
      <c r="C1162" s="280" t="s">
        <v>63</v>
      </c>
      <c r="D1162" s="280" t="s">
        <v>1316</v>
      </c>
      <c r="E1162" s="280" t="s">
        <v>184</v>
      </c>
      <c r="F1162" s="281">
        <v>36900</v>
      </c>
      <c r="G1162" s="280" t="s">
        <v>1396</v>
      </c>
      <c r="H1162" s="280" t="s">
        <v>4537</v>
      </c>
      <c r="I1162" s="280" t="s">
        <v>261</v>
      </c>
      <c r="J1162" s="280" t="s">
        <v>4617</v>
      </c>
      <c r="K1162" s="288"/>
      <c r="L1162" s="280" t="s">
        <v>215</v>
      </c>
      <c r="M1162" s="280" t="s">
        <v>240</v>
      </c>
      <c r="N1162" s="280" t="s">
        <v>240</v>
      </c>
      <c r="O1162" s="280"/>
      <c r="P1162" s="280"/>
      <c r="Q1162" s="282">
        <v>0</v>
      </c>
      <c r="R1162" s="279">
        <v>0</v>
      </c>
      <c r="S1162" s="280" t="s">
        <v>5073</v>
      </c>
      <c r="T1162" s="280" t="s">
        <v>2535</v>
      </c>
      <c r="U1162" s="280" t="s">
        <v>2810</v>
      </c>
      <c r="V1162" s="280" t="s">
        <v>2549</v>
      </c>
      <c r="W1162" s="280" t="s">
        <v>240</v>
      </c>
      <c r="X1162" s="280" t="s">
        <v>240</v>
      </c>
      <c r="Y1162" s="280" t="s">
        <v>240</v>
      </c>
      <c r="Z1162" s="280" t="s">
        <v>240</v>
      </c>
      <c r="AA1162" s="280" t="s">
        <v>240</v>
      </c>
      <c r="AB1162" s="280" t="s">
        <v>240</v>
      </c>
      <c r="AC1162" s="280" t="s">
        <v>240</v>
      </c>
      <c r="AD1162" s="280" t="s">
        <v>240</v>
      </c>
      <c r="AE1162" s="280"/>
      <c r="AF1162" s="280" t="s">
        <v>240</v>
      </c>
      <c r="AG1162" s="280" t="s">
        <v>261</v>
      </c>
      <c r="AH1162" s="280" t="s">
        <v>240</v>
      </c>
      <c r="AI1162" s="280" t="s">
        <v>240</v>
      </c>
      <c r="AJ1162" s="279">
        <v>707509</v>
      </c>
      <c r="AP1162" s="223"/>
      <c r="AQ1162" s="224"/>
      <c r="AR1162" s="224"/>
      <c r="AS1162" s="224"/>
      <c r="AT1162" s="224"/>
      <c r="AU1162" s="232"/>
      <c r="AV1162" s="224"/>
      <c r="AW1162" s="224"/>
      <c r="AX1162" s="224"/>
      <c r="AY1162" s="224"/>
      <c r="AZ1162" s="232"/>
      <c r="BA1162" s="224"/>
      <c r="BB1162" s="230"/>
      <c r="BC1162" s="230"/>
      <c r="BD1162" s="224"/>
      <c r="BE1162" s="224"/>
      <c r="BF1162" s="227"/>
      <c r="BG1162" s="224"/>
      <c r="BH1162" s="224"/>
      <c r="BI1162" s="224"/>
      <c r="BJ1162" s="224"/>
      <c r="BK1162" s="224"/>
      <c r="BL1162" s="224"/>
      <c r="BM1162" s="224"/>
      <c r="BN1162" s="224"/>
      <c r="BO1162" s="224"/>
      <c r="BP1162" s="224"/>
      <c r="BQ1162" s="224"/>
      <c r="BR1162" s="224"/>
      <c r="BS1162" s="228"/>
      <c r="BT1162" s="230"/>
      <c r="BU1162" s="224"/>
      <c r="BV1162" s="226"/>
      <c r="BW1162" s="230"/>
      <c r="BX1162" s="224"/>
      <c r="BY1162" s="224"/>
      <c r="BZ1162" s="219"/>
      <c r="CA1162" s="224"/>
      <c r="CB1162" s="219"/>
      <c r="CC1162" s="219"/>
      <c r="CD1162" s="219"/>
    </row>
    <row r="1163" spans="1:82" ht="30" x14ac:dyDescent="0.25">
      <c r="A1163" s="279">
        <v>707510</v>
      </c>
      <c r="B1163" s="280" t="s">
        <v>5074</v>
      </c>
      <c r="C1163" s="280" t="s">
        <v>5075</v>
      </c>
      <c r="D1163" s="280" t="s">
        <v>1344</v>
      </c>
      <c r="E1163" s="280" t="s">
        <v>184</v>
      </c>
      <c r="F1163" s="281">
        <v>36995</v>
      </c>
      <c r="G1163" s="280" t="s">
        <v>5076</v>
      </c>
      <c r="H1163" s="280" t="s">
        <v>1290</v>
      </c>
      <c r="I1163" s="280" t="s">
        <v>261</v>
      </c>
      <c r="J1163" s="280" t="s">
        <v>216</v>
      </c>
      <c r="K1163" s="279">
        <v>2019</v>
      </c>
      <c r="L1163" s="280" t="s">
        <v>224</v>
      </c>
      <c r="M1163" s="280" t="s">
        <v>240</v>
      </c>
      <c r="N1163" s="280" t="s">
        <v>240</v>
      </c>
      <c r="O1163" s="280"/>
      <c r="P1163" s="280"/>
      <c r="Q1163" s="282">
        <v>0</v>
      </c>
      <c r="R1163" s="288"/>
      <c r="S1163" s="280" t="s">
        <v>5077</v>
      </c>
      <c r="T1163" s="280" t="s">
        <v>5078</v>
      </c>
      <c r="U1163" s="280" t="s">
        <v>5079</v>
      </c>
      <c r="V1163" s="280" t="s">
        <v>2994</v>
      </c>
      <c r="W1163" s="280" t="s">
        <v>240</v>
      </c>
      <c r="X1163" s="280" t="s">
        <v>240</v>
      </c>
      <c r="Y1163" s="280" t="s">
        <v>240</v>
      </c>
      <c r="Z1163" s="280" t="s">
        <v>240</v>
      </c>
      <c r="AA1163" s="280" t="s">
        <v>240</v>
      </c>
      <c r="AB1163" s="280" t="s">
        <v>240</v>
      </c>
      <c r="AC1163" s="280" t="s">
        <v>240</v>
      </c>
      <c r="AD1163" s="280" t="s">
        <v>240</v>
      </c>
      <c r="AE1163" s="280"/>
      <c r="AF1163" s="280" t="s">
        <v>240</v>
      </c>
      <c r="AG1163" s="280" t="s">
        <v>261</v>
      </c>
      <c r="AH1163" s="280" t="s">
        <v>240</v>
      </c>
      <c r="AI1163" s="280" t="s">
        <v>240</v>
      </c>
      <c r="AJ1163" s="279">
        <v>707510</v>
      </c>
      <c r="AP1163" s="223"/>
      <c r="AQ1163" s="224"/>
      <c r="AR1163" s="224"/>
      <c r="AS1163" s="224"/>
      <c r="AT1163" s="224"/>
      <c r="AU1163" s="231"/>
      <c r="AV1163" s="224"/>
      <c r="AW1163" s="224"/>
      <c r="AX1163" s="224"/>
      <c r="AY1163" s="224"/>
      <c r="AZ1163" s="223"/>
      <c r="BA1163" s="224"/>
      <c r="BB1163" s="230"/>
      <c r="BC1163" s="230"/>
      <c r="BD1163" s="224"/>
      <c r="BE1163" s="224"/>
      <c r="BF1163" s="227"/>
      <c r="BG1163" s="224"/>
      <c r="BH1163" s="224"/>
      <c r="BI1163" s="224"/>
      <c r="BJ1163" s="224"/>
      <c r="BK1163" s="224"/>
      <c r="BL1163" s="224"/>
      <c r="BM1163" s="224"/>
      <c r="BN1163" s="224"/>
      <c r="BO1163" s="224"/>
      <c r="BP1163" s="224"/>
      <c r="BQ1163" s="224"/>
      <c r="BR1163" s="224"/>
      <c r="BS1163" s="228"/>
      <c r="BT1163" s="230"/>
      <c r="BU1163" s="224"/>
      <c r="BV1163" s="226"/>
      <c r="BW1163" s="230"/>
      <c r="BX1163" s="224"/>
      <c r="BY1163" s="224"/>
      <c r="BZ1163" s="219"/>
      <c r="CA1163" s="224"/>
      <c r="CB1163" s="219"/>
      <c r="CC1163" s="219"/>
      <c r="CD1163" s="219"/>
    </row>
    <row r="1164" spans="1:82" ht="30" x14ac:dyDescent="0.25">
      <c r="A1164" s="279">
        <v>707511</v>
      </c>
      <c r="B1164" s="280" t="s">
        <v>5080</v>
      </c>
      <c r="C1164" s="280" t="s">
        <v>60</v>
      </c>
      <c r="D1164" s="280" t="s">
        <v>5081</v>
      </c>
      <c r="E1164" s="280" t="s">
        <v>184</v>
      </c>
      <c r="F1164" s="288"/>
      <c r="G1164" s="280" t="s">
        <v>213</v>
      </c>
      <c r="H1164" s="280" t="s">
        <v>4537</v>
      </c>
      <c r="I1164" s="280" t="s">
        <v>261</v>
      </c>
      <c r="J1164" s="280" t="s">
        <v>216</v>
      </c>
      <c r="K1164" s="279">
        <v>2022</v>
      </c>
      <c r="L1164" s="280" t="s">
        <v>215</v>
      </c>
      <c r="M1164" s="280" t="s">
        <v>240</v>
      </c>
      <c r="N1164" s="280" t="s">
        <v>240</v>
      </c>
      <c r="O1164" s="280" t="str">
        <f>IFERROR(VLOOKUP(A1164,'[1]معالجة التسجيل'!A$2:CW$514,101,0),"")</f>
        <v/>
      </c>
      <c r="P1164" s="280"/>
      <c r="Q1164" s="282">
        <v>0</v>
      </c>
      <c r="R1164" s="279">
        <v>0</v>
      </c>
      <c r="S1164" s="280" t="s">
        <v>5082</v>
      </c>
      <c r="T1164" s="280" t="s">
        <v>4792</v>
      </c>
      <c r="U1164" s="280" t="s">
        <v>5083</v>
      </c>
      <c r="V1164" s="280" t="s">
        <v>2413</v>
      </c>
      <c r="W1164" s="280" t="s">
        <v>240</v>
      </c>
      <c r="X1164" s="280" t="s">
        <v>240</v>
      </c>
      <c r="Y1164" s="280" t="s">
        <v>240</v>
      </c>
      <c r="Z1164" s="280" t="s">
        <v>240</v>
      </c>
      <c r="AA1164" s="280" t="s">
        <v>240</v>
      </c>
      <c r="AB1164" s="280" t="s">
        <v>240</v>
      </c>
      <c r="AC1164" s="280" t="s">
        <v>240</v>
      </c>
      <c r="AD1164" s="280" t="s">
        <v>240</v>
      </c>
      <c r="AE1164" s="280" t="str">
        <f>IFERROR(VLOOKUP(A1164,ورقة4!A$1:AZ$2000,51,0),"")</f>
        <v>م</v>
      </c>
      <c r="AF1164" s="280" t="s">
        <v>240</v>
      </c>
      <c r="AG1164" s="280" t="s">
        <v>261</v>
      </c>
      <c r="AH1164" s="280" t="s">
        <v>240</v>
      </c>
      <c r="AI1164" s="280" t="s">
        <v>240</v>
      </c>
      <c r="AJ1164" s="279">
        <v>707511</v>
      </c>
      <c r="AP1164" s="223"/>
      <c r="AQ1164" s="224"/>
      <c r="AR1164" s="224"/>
      <c r="AS1164" s="224"/>
      <c r="AT1164" s="224"/>
      <c r="AU1164" s="232"/>
      <c r="AV1164" s="224"/>
      <c r="AW1164" s="224"/>
      <c r="AX1164" s="224"/>
      <c r="AY1164" s="224"/>
      <c r="AZ1164" s="232"/>
      <c r="BA1164" s="224"/>
      <c r="BB1164" s="230"/>
      <c r="BC1164" s="230"/>
      <c r="BD1164" s="224"/>
      <c r="BE1164" s="224"/>
      <c r="BF1164" s="227"/>
      <c r="BG1164" s="224"/>
      <c r="BH1164" s="224"/>
      <c r="BI1164" s="224"/>
      <c r="BJ1164" s="224"/>
      <c r="BK1164" s="224"/>
      <c r="BL1164" s="224"/>
      <c r="BM1164" s="224"/>
      <c r="BN1164" s="224"/>
      <c r="BO1164" s="224"/>
      <c r="BP1164" s="224"/>
      <c r="BQ1164" s="224"/>
      <c r="BR1164" s="224"/>
      <c r="BS1164" s="228"/>
      <c r="BT1164" s="230"/>
      <c r="BU1164" s="224"/>
      <c r="BV1164" s="226"/>
      <c r="BW1164" s="230"/>
      <c r="BX1164" s="224"/>
      <c r="BY1164" s="224"/>
      <c r="BZ1164" s="219"/>
      <c r="CA1164" s="224"/>
      <c r="CB1164" s="219"/>
      <c r="CC1164" s="219"/>
      <c r="CD1164" s="219"/>
    </row>
    <row r="1165" spans="1:82" ht="30" x14ac:dyDescent="0.25">
      <c r="A1165" s="279">
        <v>707512</v>
      </c>
      <c r="B1165" s="280" t="s">
        <v>5084</v>
      </c>
      <c r="C1165" s="280" t="s">
        <v>100</v>
      </c>
      <c r="D1165" s="280" t="s">
        <v>1419</v>
      </c>
      <c r="E1165" s="280" t="s">
        <v>184</v>
      </c>
      <c r="F1165" s="281">
        <v>31570</v>
      </c>
      <c r="G1165" s="280" t="s">
        <v>1396</v>
      </c>
      <c r="H1165" s="280" t="s">
        <v>4537</v>
      </c>
      <c r="I1165" s="280" t="s">
        <v>261</v>
      </c>
      <c r="J1165" s="280" t="s">
        <v>216</v>
      </c>
      <c r="K1165" s="279">
        <v>2009</v>
      </c>
      <c r="L1165" s="280" t="s">
        <v>215</v>
      </c>
      <c r="M1165" s="280" t="s">
        <v>240</v>
      </c>
      <c r="N1165" s="280" t="s">
        <v>240</v>
      </c>
      <c r="O1165" s="280"/>
      <c r="P1165" s="280"/>
      <c r="Q1165" s="282">
        <v>0</v>
      </c>
      <c r="R1165" s="279">
        <v>0</v>
      </c>
      <c r="S1165" s="280" t="s">
        <v>5085</v>
      </c>
      <c r="T1165" s="280" t="s">
        <v>2577</v>
      </c>
      <c r="U1165" s="280" t="s">
        <v>5086</v>
      </c>
      <c r="V1165" s="280" t="s">
        <v>2549</v>
      </c>
      <c r="W1165" s="280" t="s">
        <v>240</v>
      </c>
      <c r="X1165" s="280" t="s">
        <v>240</v>
      </c>
      <c r="Y1165" s="280" t="s">
        <v>240</v>
      </c>
      <c r="Z1165" s="280" t="s">
        <v>240</v>
      </c>
      <c r="AA1165" s="280" t="s">
        <v>240</v>
      </c>
      <c r="AB1165" s="280" t="s">
        <v>240</v>
      </c>
      <c r="AC1165" s="280" t="s">
        <v>240</v>
      </c>
      <c r="AD1165" s="280" t="s">
        <v>240</v>
      </c>
      <c r="AE1165" s="280"/>
      <c r="AF1165" s="280" t="s">
        <v>240</v>
      </c>
      <c r="AG1165" s="280" t="s">
        <v>261</v>
      </c>
      <c r="AH1165" s="280" t="s">
        <v>240</v>
      </c>
      <c r="AI1165" s="280" t="s">
        <v>240</v>
      </c>
      <c r="AJ1165" s="279">
        <v>707512</v>
      </c>
      <c r="AP1165" s="223"/>
      <c r="AQ1165" s="224"/>
      <c r="AR1165" s="224"/>
      <c r="AS1165" s="224"/>
      <c r="AT1165" s="224"/>
      <c r="AU1165" s="232"/>
      <c r="AV1165" s="224"/>
      <c r="AW1165" s="224"/>
      <c r="AX1165" s="224"/>
      <c r="AY1165" s="224"/>
      <c r="AZ1165" s="232"/>
      <c r="BA1165" s="224"/>
      <c r="BB1165" s="230"/>
      <c r="BC1165" s="230"/>
      <c r="BD1165" s="224"/>
      <c r="BE1165" s="224"/>
      <c r="BF1165" s="227"/>
      <c r="BG1165" s="224"/>
      <c r="BH1165" s="224"/>
      <c r="BI1165" s="224"/>
      <c r="BJ1165" s="224"/>
      <c r="BK1165" s="224"/>
      <c r="BL1165" s="224"/>
      <c r="BM1165" s="224"/>
      <c r="BN1165" s="230"/>
      <c r="BO1165" s="230"/>
      <c r="BP1165" s="224"/>
      <c r="BQ1165" s="224"/>
      <c r="BR1165" s="224"/>
      <c r="BS1165" s="228"/>
      <c r="BT1165" s="230"/>
      <c r="BU1165" s="224"/>
      <c r="BV1165" s="226"/>
      <c r="BW1165" s="230"/>
      <c r="BX1165" s="224"/>
      <c r="BY1165" s="224"/>
      <c r="BZ1165" s="219"/>
      <c r="CA1165" s="224"/>
      <c r="CB1165" s="219"/>
      <c r="CC1165" s="219"/>
      <c r="CD1165" s="219"/>
    </row>
    <row r="1166" spans="1:82" ht="60" x14ac:dyDescent="0.25">
      <c r="A1166" s="279">
        <v>707513</v>
      </c>
      <c r="B1166" s="280" t="s">
        <v>5087</v>
      </c>
      <c r="C1166" s="280" t="s">
        <v>5088</v>
      </c>
      <c r="D1166" s="280" t="s">
        <v>1478</v>
      </c>
      <c r="E1166" s="280" t="s">
        <v>183</v>
      </c>
      <c r="F1166" s="281">
        <v>35967</v>
      </c>
      <c r="G1166" s="280" t="s">
        <v>5089</v>
      </c>
      <c r="H1166" s="280" t="s">
        <v>1898</v>
      </c>
      <c r="I1166" s="280" t="s">
        <v>261</v>
      </c>
      <c r="J1166" s="280" t="s">
        <v>214</v>
      </c>
      <c r="K1166" s="279">
        <v>2016</v>
      </c>
      <c r="L1166" s="280" t="s">
        <v>213</v>
      </c>
      <c r="M1166" s="280" t="s">
        <v>240</v>
      </c>
      <c r="N1166" s="280" t="s">
        <v>240</v>
      </c>
      <c r="O1166" s="280" t="str">
        <f>IFERROR(VLOOKUP(A1166,'[1]معالجة التسجيل'!A$2:CW$514,101,0),"")</f>
        <v/>
      </c>
      <c r="P1166" s="280"/>
      <c r="Q1166" s="282">
        <v>0</v>
      </c>
      <c r="R1166" s="290">
        <v>0</v>
      </c>
      <c r="S1166" s="280" t="s">
        <v>5090</v>
      </c>
      <c r="T1166" s="280" t="s">
        <v>5091</v>
      </c>
      <c r="U1166" s="280" t="s">
        <v>5092</v>
      </c>
      <c r="V1166" s="280" t="s">
        <v>5093</v>
      </c>
      <c r="W1166" s="280" t="s">
        <v>240</v>
      </c>
      <c r="X1166" s="280" t="s">
        <v>240</v>
      </c>
      <c r="Y1166" s="280" t="s">
        <v>240</v>
      </c>
      <c r="Z1166" s="280" t="s">
        <v>240</v>
      </c>
      <c r="AA1166" s="280" t="s">
        <v>240</v>
      </c>
      <c r="AB1166" s="280" t="s">
        <v>240</v>
      </c>
      <c r="AC1166" s="280" t="s">
        <v>240</v>
      </c>
      <c r="AD1166" s="280" t="s">
        <v>240</v>
      </c>
      <c r="AE1166" s="280" t="str">
        <f>IFERROR(VLOOKUP(A1166,ورقة4!A$1:AZ$2000,51,0),"")</f>
        <v>م</v>
      </c>
      <c r="AF1166" s="280" t="s">
        <v>240</v>
      </c>
      <c r="AG1166" s="280" t="s">
        <v>261</v>
      </c>
      <c r="AH1166" s="280" t="s">
        <v>240</v>
      </c>
      <c r="AI1166" s="280" t="s">
        <v>240</v>
      </c>
      <c r="AJ1166" s="279">
        <v>707513</v>
      </c>
      <c r="AP1166" s="223"/>
      <c r="AQ1166" s="224"/>
      <c r="AR1166" s="224"/>
      <c r="AS1166" s="224"/>
      <c r="AT1166" s="224"/>
      <c r="AU1166" s="231"/>
      <c r="AV1166" s="224"/>
      <c r="AW1166" s="224"/>
      <c r="AX1166" s="224"/>
      <c r="AY1166" s="224"/>
      <c r="AZ1166" s="223"/>
      <c r="BA1166" s="224"/>
      <c r="BB1166"/>
      <c r="BC1166"/>
      <c r="BD1166" s="224"/>
      <c r="BE1166" s="224"/>
      <c r="BF1166" s="227"/>
      <c r="BG1166" s="232"/>
      <c r="BH1166" s="224"/>
      <c r="BI1166" s="224"/>
      <c r="BJ1166" s="224"/>
      <c r="BK1166" s="224"/>
      <c r="BL1166" s="223"/>
      <c r="BM1166" s="224"/>
      <c r="BN1166" s="223"/>
      <c r="BO1166" s="223"/>
      <c r="BP1166" s="223"/>
      <c r="BQ1166" s="223"/>
      <c r="BR1166" s="223"/>
      <c r="BS1166" s="224"/>
      <c r="BT1166"/>
      <c r="BU1166" s="224"/>
      <c r="BV1166"/>
      <c r="BW1166"/>
      <c r="BX1166" s="224"/>
      <c r="BY1166" s="224"/>
      <c r="BZ1166" s="224"/>
      <c r="CA1166" s="224"/>
      <c r="CB1166" s="224"/>
      <c r="CC1166" s="224"/>
      <c r="CD1166" s="224"/>
    </row>
    <row r="1167" spans="1:82" ht="30" x14ac:dyDescent="0.25">
      <c r="A1167" s="279">
        <v>707514</v>
      </c>
      <c r="B1167" s="280" t="s">
        <v>5094</v>
      </c>
      <c r="C1167" s="280" t="s">
        <v>75</v>
      </c>
      <c r="D1167" s="280" t="s">
        <v>5095</v>
      </c>
      <c r="E1167" s="280" t="s">
        <v>184</v>
      </c>
      <c r="F1167" s="281">
        <v>33058</v>
      </c>
      <c r="G1167" s="280" t="s">
        <v>1309</v>
      </c>
      <c r="H1167" s="280" t="s">
        <v>4537</v>
      </c>
      <c r="I1167" s="280" t="s">
        <v>261</v>
      </c>
      <c r="J1167" s="280" t="s">
        <v>216</v>
      </c>
      <c r="K1167" s="279">
        <v>2008</v>
      </c>
      <c r="L1167" s="280" t="s">
        <v>223</v>
      </c>
      <c r="M1167" s="280" t="s">
        <v>240</v>
      </c>
      <c r="N1167" s="280" t="s">
        <v>240</v>
      </c>
      <c r="O1167" s="280" t="str">
        <f>IFERROR(VLOOKUP(A1167,'[1]معالجة التسجيل'!A$2:CW$514,101,0),"")</f>
        <v>إيقاف</v>
      </c>
      <c r="P1167" s="280"/>
      <c r="Q1167" s="282">
        <f>IFERROR(VLOOKUP(A1167,'[1]معالجة التسجيل'!A$2:EW$514,150,0),"")</f>
        <v>20000</v>
      </c>
      <c r="R1167" s="279">
        <v>0</v>
      </c>
      <c r="S1167" s="280" t="s">
        <v>5096</v>
      </c>
      <c r="T1167" s="280" t="s">
        <v>5097</v>
      </c>
      <c r="U1167" s="280" t="s">
        <v>5098</v>
      </c>
      <c r="V1167" s="280" t="s">
        <v>2580</v>
      </c>
      <c r="W1167" s="280" t="s">
        <v>240</v>
      </c>
      <c r="X1167" s="280" t="s">
        <v>240</v>
      </c>
      <c r="Y1167" s="280" t="s">
        <v>240</v>
      </c>
      <c r="Z1167" s="280" t="s">
        <v>240</v>
      </c>
      <c r="AA1167" s="280" t="s">
        <v>240</v>
      </c>
      <c r="AB1167" s="280" t="s">
        <v>240</v>
      </c>
      <c r="AC1167" s="280" t="s">
        <v>240</v>
      </c>
      <c r="AD1167" s="280" t="s">
        <v>240</v>
      </c>
      <c r="AE1167" s="280"/>
      <c r="AF1167" s="280" t="s">
        <v>240</v>
      </c>
      <c r="AG1167" s="280" t="s">
        <v>261</v>
      </c>
      <c r="AH1167" s="280" t="s">
        <v>240</v>
      </c>
      <c r="AI1167" s="280" t="s">
        <v>5191</v>
      </c>
      <c r="AJ1167" s="279">
        <v>707514</v>
      </c>
      <c r="AP1167" s="223"/>
      <c r="AQ1167" s="224"/>
      <c r="AR1167" s="224"/>
      <c r="AS1167" s="224"/>
      <c r="AT1167" s="224"/>
      <c r="AU1167" s="232"/>
      <c r="AV1167" s="224"/>
      <c r="AW1167" s="224"/>
      <c r="AX1167" s="224"/>
      <c r="AY1167" s="224"/>
      <c r="AZ1167" s="232"/>
      <c r="BA1167" s="224"/>
      <c r="BB1167" s="230"/>
      <c r="BC1167" s="230"/>
      <c r="BD1167" s="224"/>
      <c r="BE1167" s="224"/>
      <c r="BF1167" s="227"/>
      <c r="BG1167" s="224"/>
      <c r="BH1167" s="224"/>
      <c r="BI1167" s="224"/>
      <c r="BJ1167" s="224"/>
      <c r="BK1167" s="224"/>
      <c r="BL1167" s="224"/>
      <c r="BM1167" s="224"/>
      <c r="BN1167" s="224"/>
      <c r="BO1167" s="224"/>
      <c r="BP1167" s="224"/>
      <c r="BQ1167" s="224"/>
      <c r="BR1167" s="224"/>
      <c r="BS1167" s="228"/>
      <c r="BT1167" s="230"/>
      <c r="BU1167" s="224"/>
      <c r="BV1167" s="226"/>
      <c r="BW1167" s="230"/>
      <c r="BX1167" s="224"/>
      <c r="BY1167" s="224"/>
      <c r="BZ1167" s="219"/>
      <c r="CA1167" s="224"/>
      <c r="CB1167" s="219"/>
      <c r="CC1167" s="219"/>
      <c r="CD1167" s="219"/>
    </row>
    <row r="1168" spans="1:82" ht="45" x14ac:dyDescent="0.25">
      <c r="A1168" s="279">
        <v>707515</v>
      </c>
      <c r="B1168" s="280" t="s">
        <v>5099</v>
      </c>
      <c r="C1168" s="280" t="s">
        <v>164</v>
      </c>
      <c r="D1168" s="280" t="s">
        <v>1316</v>
      </c>
      <c r="E1168" s="280" t="s">
        <v>183</v>
      </c>
      <c r="F1168" s="281">
        <v>37142</v>
      </c>
      <c r="G1168" s="280" t="s">
        <v>213</v>
      </c>
      <c r="H1168" s="280" t="s">
        <v>1568</v>
      </c>
      <c r="I1168" s="280" t="s">
        <v>261</v>
      </c>
      <c r="J1168" s="280" t="s">
        <v>4747</v>
      </c>
      <c r="K1168" s="288"/>
      <c r="L1168" s="280" t="s">
        <v>215</v>
      </c>
      <c r="M1168" s="280" t="s">
        <v>240</v>
      </c>
      <c r="N1168" s="280" t="s">
        <v>240</v>
      </c>
      <c r="O1168" s="280" t="str">
        <f>IFERROR(VLOOKUP(A1168,'[1]معالجة التسجيل'!A$2:CW$514,101,0),"")</f>
        <v/>
      </c>
      <c r="P1168" s="280"/>
      <c r="Q1168" s="282">
        <v>0</v>
      </c>
      <c r="R1168" s="279">
        <v>0</v>
      </c>
      <c r="S1168" s="280" t="s">
        <v>5100</v>
      </c>
      <c r="T1168" s="280" t="s">
        <v>5101</v>
      </c>
      <c r="U1168" s="280" t="s">
        <v>2810</v>
      </c>
      <c r="V1168" s="280" t="s">
        <v>2413</v>
      </c>
      <c r="W1168" s="280" t="s">
        <v>240</v>
      </c>
      <c r="X1168" s="280" t="s">
        <v>240</v>
      </c>
      <c r="Y1168" s="280" t="s">
        <v>240</v>
      </c>
      <c r="Z1168" s="280" t="s">
        <v>240</v>
      </c>
      <c r="AA1168" s="280" t="s">
        <v>240</v>
      </c>
      <c r="AB1168" s="280" t="s">
        <v>240</v>
      </c>
      <c r="AC1168" s="280" t="s">
        <v>240</v>
      </c>
      <c r="AD1168" s="280" t="s">
        <v>240</v>
      </c>
      <c r="AE1168" s="280" t="str">
        <f>IFERROR(VLOOKUP(A1168,ورقة4!A$1:AZ$2000,51,0),"")</f>
        <v>م</v>
      </c>
      <c r="AF1168" s="280" t="s">
        <v>240</v>
      </c>
      <c r="AG1168" s="280" t="s">
        <v>261</v>
      </c>
      <c r="AH1168" s="280" t="s">
        <v>240</v>
      </c>
      <c r="AI1168" s="280" t="s">
        <v>240</v>
      </c>
      <c r="AJ1168" s="279">
        <v>707515</v>
      </c>
      <c r="AP1168" s="223"/>
      <c r="AQ1168" s="224"/>
      <c r="AR1168" s="224"/>
      <c r="AS1168" s="224"/>
      <c r="AT1168" s="224"/>
      <c r="AU1168" s="231"/>
      <c r="AV1168" s="224"/>
      <c r="AW1168" s="224"/>
      <c r="AX1168" s="224"/>
      <c r="AY1168" s="224"/>
      <c r="AZ1168" s="223"/>
      <c r="BA1168" s="224"/>
      <c r="BB1168" s="230"/>
      <c r="BC1168" s="230"/>
      <c r="BD1168" s="224"/>
      <c r="BE1168" s="224"/>
      <c r="BF1168" s="227"/>
      <c r="BG1168" s="224"/>
      <c r="BH1168" s="224"/>
      <c r="BI1168" s="224"/>
      <c r="BJ1168" s="224"/>
      <c r="BK1168" s="224"/>
      <c r="BL1168" s="224"/>
      <c r="BM1168" s="224"/>
      <c r="BN1168" s="224"/>
      <c r="BO1168" s="224"/>
      <c r="BP1168" s="224"/>
      <c r="BQ1168" s="224"/>
      <c r="BR1168" s="224"/>
      <c r="BS1168" s="228"/>
      <c r="BT1168" s="230"/>
      <c r="BU1168" s="224"/>
      <c r="BV1168" s="226"/>
      <c r="BW1168" s="230"/>
      <c r="BX1168" s="224"/>
      <c r="BY1168" s="224"/>
      <c r="BZ1168" s="219"/>
      <c r="CA1168" s="224"/>
      <c r="CB1168" s="219"/>
      <c r="CC1168" s="219"/>
      <c r="CD1168" s="219"/>
    </row>
    <row r="1169" spans="1:82" ht="30" x14ac:dyDescent="0.25">
      <c r="A1169" s="279">
        <v>707516</v>
      </c>
      <c r="B1169" s="280" t="s">
        <v>5102</v>
      </c>
      <c r="C1169" s="280" t="s">
        <v>159</v>
      </c>
      <c r="D1169" s="280" t="s">
        <v>1617</v>
      </c>
      <c r="E1169" s="280" t="s">
        <v>2378</v>
      </c>
      <c r="F1169" s="281">
        <v>36623</v>
      </c>
      <c r="G1169" s="280" t="s">
        <v>213</v>
      </c>
      <c r="H1169" s="280" t="s">
        <v>4674</v>
      </c>
      <c r="I1169" s="280" t="s">
        <v>261</v>
      </c>
      <c r="J1169" s="280" t="s">
        <v>3383</v>
      </c>
      <c r="K1169" s="290">
        <v>2019</v>
      </c>
      <c r="L1169" s="280" t="s">
        <v>213</v>
      </c>
      <c r="M1169" s="280" t="s">
        <v>240</v>
      </c>
      <c r="N1169" s="280" t="s">
        <v>240</v>
      </c>
      <c r="O1169" s="280"/>
      <c r="P1169" s="280"/>
      <c r="Q1169" s="282">
        <v>0</v>
      </c>
      <c r="R1169" s="288"/>
      <c r="S1169" s="280" t="s">
        <v>5103</v>
      </c>
      <c r="T1169" s="280" t="s">
        <v>5104</v>
      </c>
      <c r="U1169" s="280" t="s">
        <v>2952</v>
      </c>
      <c r="V1169" s="280" t="s">
        <v>2540</v>
      </c>
      <c r="W1169" s="280" t="s">
        <v>240</v>
      </c>
      <c r="X1169" s="280" t="s">
        <v>240</v>
      </c>
      <c r="Y1169" s="280" t="s">
        <v>240</v>
      </c>
      <c r="Z1169" s="280" t="s">
        <v>240</v>
      </c>
      <c r="AA1169" s="280" t="s">
        <v>240</v>
      </c>
      <c r="AB1169" s="280" t="s">
        <v>240</v>
      </c>
      <c r="AC1169" s="280" t="s">
        <v>240</v>
      </c>
      <c r="AD1169" s="280" t="s">
        <v>240</v>
      </c>
      <c r="AE1169" s="280"/>
      <c r="AF1169" s="280" t="s">
        <v>240</v>
      </c>
      <c r="AG1169" s="280" t="s">
        <v>261</v>
      </c>
      <c r="AH1169" s="280" t="s">
        <v>240</v>
      </c>
      <c r="AI1169" s="280" t="s">
        <v>240</v>
      </c>
      <c r="AJ1169" s="279">
        <v>707516</v>
      </c>
      <c r="AP1169" s="223"/>
      <c r="AQ1169" s="224"/>
      <c r="AR1169" s="224"/>
      <c r="AS1169" s="224"/>
      <c r="AT1169" s="224"/>
      <c r="AU1169" s="231"/>
      <c r="AV1169" s="224"/>
      <c r="AW1169" s="224"/>
      <c r="AX1169" s="224"/>
      <c r="AY1169" s="224"/>
      <c r="AZ1169" s="223"/>
      <c r="BA1169" s="224"/>
      <c r="BB1169" s="230"/>
      <c r="BC1169" s="230"/>
      <c r="BD1169" s="224"/>
      <c r="BE1169" s="224"/>
      <c r="BF1169" s="227"/>
      <c r="BG1169" s="224"/>
      <c r="BH1169" s="224"/>
      <c r="BI1169" s="224"/>
      <c r="BJ1169" s="224"/>
      <c r="BK1169" s="224"/>
      <c r="BL1169" s="224"/>
      <c r="BM1169" s="224"/>
      <c r="BN1169" s="224"/>
      <c r="BO1169" s="224"/>
      <c r="BP1169" s="224"/>
      <c r="BQ1169" s="224"/>
      <c r="BR1169" s="224"/>
      <c r="BS1169" s="228"/>
      <c r="BT1169" s="230"/>
      <c r="BU1169" s="224"/>
      <c r="BV1169" s="226"/>
      <c r="BW1169" s="230"/>
      <c r="BX1169" s="224"/>
      <c r="BY1169" s="224"/>
      <c r="BZ1169" s="219"/>
      <c r="CA1169" s="224"/>
      <c r="CB1169" s="219"/>
      <c r="CC1169" s="219"/>
      <c r="CD1169" s="219"/>
    </row>
    <row r="1170" spans="1:82" ht="30" x14ac:dyDescent="0.25">
      <c r="A1170" s="279">
        <v>707517</v>
      </c>
      <c r="B1170" s="280" t="s">
        <v>5105</v>
      </c>
      <c r="C1170" s="280" t="s">
        <v>65</v>
      </c>
      <c r="D1170" s="280" t="s">
        <v>1872</v>
      </c>
      <c r="E1170" s="280" t="s">
        <v>183</v>
      </c>
      <c r="F1170" s="281">
        <v>37181</v>
      </c>
      <c r="G1170" s="280" t="s">
        <v>1354</v>
      </c>
      <c r="H1170" s="280" t="s">
        <v>4682</v>
      </c>
      <c r="I1170" s="280" t="s">
        <v>261</v>
      </c>
      <c r="J1170" s="280" t="s">
        <v>216</v>
      </c>
      <c r="K1170" s="279">
        <v>2022</v>
      </c>
      <c r="L1170" s="280" t="s">
        <v>213</v>
      </c>
      <c r="M1170" s="280" t="s">
        <v>240</v>
      </c>
      <c r="N1170" s="280" t="s">
        <v>240</v>
      </c>
      <c r="O1170" s="280" t="str">
        <f>IFERROR(VLOOKUP(A1170,'[1]معالجة التسجيل'!A$2:CW$514,101,0),"")</f>
        <v/>
      </c>
      <c r="P1170" s="280"/>
      <c r="Q1170" s="282">
        <v>0</v>
      </c>
      <c r="R1170" s="279">
        <v>0</v>
      </c>
      <c r="S1170" s="280" t="s">
        <v>5106</v>
      </c>
      <c r="T1170" s="280" t="s">
        <v>2553</v>
      </c>
      <c r="U1170" s="280" t="s">
        <v>4442</v>
      </c>
      <c r="V1170" s="280" t="s">
        <v>3324</v>
      </c>
      <c r="W1170" s="280" t="s">
        <v>240</v>
      </c>
      <c r="X1170" s="280" t="s">
        <v>240</v>
      </c>
      <c r="Y1170" s="280" t="s">
        <v>240</v>
      </c>
      <c r="Z1170" s="280" t="s">
        <v>240</v>
      </c>
      <c r="AA1170" s="280" t="s">
        <v>240</v>
      </c>
      <c r="AB1170" s="280" t="s">
        <v>240</v>
      </c>
      <c r="AC1170" s="280" t="s">
        <v>240</v>
      </c>
      <c r="AD1170" s="280" t="s">
        <v>240</v>
      </c>
      <c r="AE1170" s="280" t="str">
        <f>IFERROR(VLOOKUP(A1170,ورقة4!A$1:AZ$2000,51,0),"")</f>
        <v>م</v>
      </c>
      <c r="AF1170" s="280" t="s">
        <v>240</v>
      </c>
      <c r="AG1170" s="280" t="s">
        <v>261</v>
      </c>
      <c r="AH1170" s="280" t="s">
        <v>240</v>
      </c>
      <c r="AI1170" s="280" t="s">
        <v>240</v>
      </c>
      <c r="AJ1170" s="279">
        <v>707517</v>
      </c>
      <c r="AP1170" s="223"/>
      <c r="AQ1170" s="224"/>
      <c r="AR1170" s="224"/>
      <c r="AS1170" s="224"/>
      <c r="AT1170" s="224"/>
      <c r="AU1170" s="232"/>
      <c r="AV1170" s="224"/>
      <c r="AW1170" s="224"/>
      <c r="AX1170" s="224"/>
      <c r="AY1170" s="224"/>
      <c r="AZ1170" s="232"/>
      <c r="BA1170" s="224"/>
      <c r="BB1170" s="230"/>
      <c r="BC1170" s="230"/>
      <c r="BD1170" s="224"/>
      <c r="BE1170" s="224"/>
      <c r="BF1170" s="227"/>
      <c r="BG1170" s="224"/>
      <c r="BH1170" s="224"/>
      <c r="BI1170" s="224"/>
      <c r="BJ1170" s="224"/>
      <c r="BK1170" s="224"/>
      <c r="BL1170" s="224"/>
      <c r="BM1170" s="224"/>
      <c r="BN1170" s="224"/>
      <c r="BO1170" s="224"/>
      <c r="BP1170" s="224"/>
      <c r="BQ1170" s="224"/>
      <c r="BR1170" s="224"/>
      <c r="BS1170" s="228"/>
      <c r="BT1170" s="230"/>
      <c r="BU1170" s="224"/>
      <c r="BV1170" s="226"/>
      <c r="BW1170" s="230"/>
      <c r="BX1170" s="224"/>
      <c r="BY1170" s="224"/>
      <c r="BZ1170" s="219"/>
      <c r="CA1170" s="224"/>
      <c r="CB1170" s="219"/>
      <c r="CC1170" s="219"/>
      <c r="CD1170" s="219"/>
    </row>
    <row r="1171" spans="1:82" ht="30" x14ac:dyDescent="0.25">
      <c r="A1171" s="279">
        <v>707518</v>
      </c>
      <c r="B1171" s="280" t="s">
        <v>5107</v>
      </c>
      <c r="C1171" s="280" t="s">
        <v>347</v>
      </c>
      <c r="D1171" s="280" t="s">
        <v>5108</v>
      </c>
      <c r="E1171" s="280" t="s">
        <v>184</v>
      </c>
      <c r="F1171" s="281">
        <v>30334</v>
      </c>
      <c r="G1171" s="280" t="s">
        <v>213</v>
      </c>
      <c r="H1171" s="280" t="s">
        <v>4537</v>
      </c>
      <c r="I1171" s="280" t="s">
        <v>261</v>
      </c>
      <c r="J1171" s="280" t="s">
        <v>216</v>
      </c>
      <c r="K1171" s="279">
        <v>2013</v>
      </c>
      <c r="L1171" s="280" t="s">
        <v>213</v>
      </c>
      <c r="M1171" s="280" t="s">
        <v>240</v>
      </c>
      <c r="N1171" s="280" t="s">
        <v>240</v>
      </c>
      <c r="O1171" s="280" t="str">
        <f>IFERROR(VLOOKUP(A1171,'[1]معالجة التسجيل'!A$2:CW$514,101,0),"")</f>
        <v/>
      </c>
      <c r="P1171" s="280"/>
      <c r="Q1171" s="282">
        <v>0</v>
      </c>
      <c r="R1171" s="288"/>
      <c r="S1171" s="280" t="s">
        <v>5109</v>
      </c>
      <c r="T1171" s="280" t="s">
        <v>2873</v>
      </c>
      <c r="U1171" s="280" t="s">
        <v>5110</v>
      </c>
      <c r="V1171" s="280" t="s">
        <v>2570</v>
      </c>
      <c r="W1171" s="280" t="s">
        <v>240</v>
      </c>
      <c r="X1171" s="280" t="s">
        <v>240</v>
      </c>
      <c r="Y1171" s="280" t="s">
        <v>240</v>
      </c>
      <c r="Z1171" s="280" t="s">
        <v>240</v>
      </c>
      <c r="AA1171" s="280" t="s">
        <v>240</v>
      </c>
      <c r="AB1171" s="280" t="s">
        <v>240</v>
      </c>
      <c r="AC1171" s="280" t="s">
        <v>240</v>
      </c>
      <c r="AD1171" s="280" t="s">
        <v>240</v>
      </c>
      <c r="AE1171" s="280" t="str">
        <f>IFERROR(VLOOKUP(A1171,ورقة4!A$1:AZ$2000,51,0),"")</f>
        <v>م</v>
      </c>
      <c r="AF1171" s="280" t="s">
        <v>240</v>
      </c>
      <c r="AG1171" s="280" t="s">
        <v>261</v>
      </c>
      <c r="AH1171" s="280" t="s">
        <v>240</v>
      </c>
      <c r="AI1171" s="280" t="s">
        <v>240</v>
      </c>
      <c r="AJ1171" s="279">
        <v>707518</v>
      </c>
      <c r="AP1171" s="223"/>
      <c r="AQ1171" s="224"/>
      <c r="AR1171" s="224"/>
      <c r="AS1171" s="224"/>
      <c r="AT1171" s="224"/>
      <c r="AU1171" s="231"/>
      <c r="AV1171" s="224"/>
      <c r="AW1171" s="224"/>
      <c r="AX1171" s="224"/>
      <c r="AY1171" s="224"/>
      <c r="AZ1171" s="223"/>
      <c r="BA1171" s="224"/>
      <c r="BB1171"/>
      <c r="BC1171"/>
      <c r="BD1171" s="224"/>
      <c r="BE1171" s="224"/>
      <c r="BF1171" s="227"/>
      <c r="BG1171" s="223"/>
      <c r="BH1171" s="224"/>
      <c r="BI1171" s="224"/>
      <c r="BJ1171" s="224"/>
      <c r="BK1171" s="224"/>
      <c r="BL1171" s="223"/>
      <c r="BM1171" s="224"/>
      <c r="BN1171" s="223"/>
      <c r="BO1171" s="223"/>
      <c r="BP1171" s="223"/>
      <c r="BQ1171" s="223"/>
      <c r="BR1171" s="223"/>
      <c r="BS1171" s="224"/>
      <c r="BT1171"/>
      <c r="BU1171" s="224"/>
      <c r="BV1171"/>
      <c r="BW1171"/>
      <c r="BX1171" s="224"/>
      <c r="BY1171" s="224"/>
      <c r="BZ1171" s="224"/>
      <c r="CA1171" s="224"/>
      <c r="CB1171" s="224"/>
      <c r="CC1171" s="224"/>
      <c r="CD1171" s="224"/>
    </row>
    <row r="1172" spans="1:82" ht="30" x14ac:dyDescent="0.25">
      <c r="A1172" s="279">
        <v>707519</v>
      </c>
      <c r="B1172" s="280" t="s">
        <v>5111</v>
      </c>
      <c r="C1172" s="280" t="s">
        <v>69</v>
      </c>
      <c r="D1172" s="280" t="s">
        <v>1356</v>
      </c>
      <c r="E1172" s="280" t="s">
        <v>183</v>
      </c>
      <c r="F1172" s="289">
        <v>35862</v>
      </c>
      <c r="G1172" s="280" t="s">
        <v>221</v>
      </c>
      <c r="H1172" s="280" t="s">
        <v>4537</v>
      </c>
      <c r="I1172" s="280" t="s">
        <v>261</v>
      </c>
      <c r="J1172" s="280" t="s">
        <v>214</v>
      </c>
      <c r="K1172" s="290">
        <v>2020</v>
      </c>
      <c r="L1172" s="280" t="s">
        <v>224</v>
      </c>
      <c r="M1172" s="280" t="s">
        <v>240</v>
      </c>
      <c r="N1172" s="280" t="s">
        <v>240</v>
      </c>
      <c r="O1172" s="280"/>
      <c r="P1172" s="280"/>
      <c r="Q1172" s="282">
        <v>0</v>
      </c>
      <c r="R1172" s="290">
        <v>0</v>
      </c>
      <c r="S1172" s="280" t="s">
        <v>5112</v>
      </c>
      <c r="T1172" s="280" t="s">
        <v>2577</v>
      </c>
      <c r="U1172" s="280" t="s">
        <v>3154</v>
      </c>
      <c r="V1172" s="280" t="s">
        <v>2554</v>
      </c>
      <c r="W1172" s="280" t="s">
        <v>240</v>
      </c>
      <c r="X1172" s="280" t="s">
        <v>240</v>
      </c>
      <c r="Y1172" s="280" t="s">
        <v>240</v>
      </c>
      <c r="Z1172" s="280" t="s">
        <v>240</v>
      </c>
      <c r="AA1172" s="280" t="s">
        <v>240</v>
      </c>
      <c r="AB1172" s="280" t="s">
        <v>240</v>
      </c>
      <c r="AC1172" s="280" t="s">
        <v>240</v>
      </c>
      <c r="AD1172" s="280" t="s">
        <v>240</v>
      </c>
      <c r="AE1172" s="280"/>
      <c r="AF1172" s="280" t="s">
        <v>240</v>
      </c>
      <c r="AG1172" s="280" t="s">
        <v>261</v>
      </c>
      <c r="AH1172" s="280" t="s">
        <v>240</v>
      </c>
      <c r="AI1172" s="280" t="s">
        <v>240</v>
      </c>
      <c r="AJ1172" s="279">
        <v>707519</v>
      </c>
      <c r="AP1172" s="223"/>
      <c r="AQ1172" s="224"/>
      <c r="AR1172" s="224"/>
      <c r="AS1172" s="224"/>
      <c r="AT1172" s="224"/>
      <c r="AU1172" s="232"/>
      <c r="AV1172" s="224"/>
      <c r="AW1172" s="224"/>
      <c r="AX1172" s="224"/>
      <c r="AY1172" s="224"/>
      <c r="AZ1172" s="232"/>
      <c r="BA1172" s="224"/>
      <c r="BB1172" s="230"/>
      <c r="BC1172" s="230"/>
      <c r="BD1172" s="224"/>
      <c r="BE1172" s="224"/>
      <c r="BF1172" s="227"/>
      <c r="BG1172" s="224"/>
      <c r="BH1172" s="224"/>
      <c r="BI1172" s="224"/>
      <c r="BJ1172" s="224"/>
      <c r="BK1172" s="224"/>
      <c r="BL1172" s="224"/>
      <c r="BM1172" s="224"/>
      <c r="BN1172" s="224"/>
      <c r="BO1172" s="224"/>
      <c r="BP1172" s="224"/>
      <c r="BQ1172" s="224"/>
      <c r="BR1172" s="224"/>
      <c r="BS1172" s="228"/>
      <c r="BT1172" s="230"/>
      <c r="BU1172" s="224"/>
      <c r="BV1172" s="226"/>
      <c r="BW1172" s="230"/>
      <c r="BX1172" s="224"/>
      <c r="BY1172" s="224"/>
      <c r="BZ1172" s="219"/>
      <c r="CA1172" s="224"/>
      <c r="CB1172" s="219"/>
      <c r="CC1172" s="219"/>
      <c r="CD1172" s="219"/>
    </row>
    <row r="1173" spans="1:82" ht="45" x14ac:dyDescent="0.25">
      <c r="A1173" s="279">
        <v>707520</v>
      </c>
      <c r="B1173" s="280" t="s">
        <v>5113</v>
      </c>
      <c r="C1173" s="280" t="s">
        <v>169</v>
      </c>
      <c r="D1173" s="287" t="s">
        <v>1298</v>
      </c>
      <c r="E1173" s="280" t="s">
        <v>184</v>
      </c>
      <c r="F1173" s="281">
        <v>35389</v>
      </c>
      <c r="G1173" s="287" t="s">
        <v>5114</v>
      </c>
      <c r="H1173" s="287" t="s">
        <v>4537</v>
      </c>
      <c r="I1173" s="280" t="s">
        <v>261</v>
      </c>
      <c r="J1173" s="287" t="s">
        <v>4617</v>
      </c>
      <c r="K1173" s="282"/>
      <c r="L1173" s="287" t="s">
        <v>221</v>
      </c>
      <c r="M1173" s="287" t="s">
        <v>240</v>
      </c>
      <c r="N1173" s="287" t="s">
        <v>240</v>
      </c>
      <c r="O1173" s="280"/>
      <c r="P1173" s="287"/>
      <c r="Q1173" s="282">
        <v>0</v>
      </c>
      <c r="R1173" s="290">
        <v>0</v>
      </c>
      <c r="S1173" s="287" t="s">
        <v>5115</v>
      </c>
      <c r="T1173" s="287" t="s">
        <v>3247</v>
      </c>
      <c r="U1173" s="287" t="s">
        <v>2817</v>
      </c>
      <c r="V1173" s="287" t="s">
        <v>2554</v>
      </c>
      <c r="W1173" s="287" t="s">
        <v>240</v>
      </c>
      <c r="X1173" s="287" t="s">
        <v>240</v>
      </c>
      <c r="Y1173" s="287" t="s">
        <v>240</v>
      </c>
      <c r="Z1173" s="287" t="s">
        <v>240</v>
      </c>
      <c r="AA1173" s="287" t="s">
        <v>240</v>
      </c>
      <c r="AB1173" s="287" t="s">
        <v>240</v>
      </c>
      <c r="AC1173" s="287" t="s">
        <v>240</v>
      </c>
      <c r="AD1173" s="287" t="s">
        <v>240</v>
      </c>
      <c r="AE1173" s="280"/>
      <c r="AF1173" s="287" t="s">
        <v>240</v>
      </c>
      <c r="AG1173" s="287" t="s">
        <v>261</v>
      </c>
      <c r="AH1173" s="287" t="s">
        <v>240</v>
      </c>
      <c r="AI1173" s="287" t="s">
        <v>240</v>
      </c>
      <c r="AJ1173" s="290">
        <v>707520</v>
      </c>
      <c r="AP1173" s="223"/>
      <c r="AQ1173" s="224"/>
      <c r="AR1173" s="224"/>
      <c r="AS1173" s="224"/>
      <c r="AT1173" s="224"/>
      <c r="AU1173" s="231"/>
      <c r="AV1173" s="224"/>
      <c r="AW1173" s="224"/>
      <c r="AX1173" s="224"/>
      <c r="AY1173" s="224"/>
      <c r="AZ1173" s="223"/>
      <c r="BA1173" s="224"/>
      <c r="BB1173" s="230"/>
      <c r="BC1173" s="230"/>
      <c r="BD1173" s="224"/>
      <c r="BE1173" s="224"/>
      <c r="BF1173" s="227"/>
      <c r="BG1173" s="224"/>
      <c r="BH1173" s="224"/>
      <c r="BI1173" s="224"/>
      <c r="BJ1173" s="224"/>
      <c r="BK1173" s="224"/>
      <c r="BL1173" s="224"/>
      <c r="BM1173" s="224"/>
      <c r="BN1173" s="224"/>
      <c r="BO1173" s="224"/>
      <c r="BP1173" s="224"/>
      <c r="BQ1173" s="224"/>
      <c r="BR1173" s="224"/>
      <c r="BS1173" s="228"/>
      <c r="BT1173" s="230"/>
      <c r="BU1173" s="224"/>
      <c r="BV1173" s="226"/>
      <c r="BW1173" s="230"/>
      <c r="BX1173" s="224"/>
      <c r="BY1173" s="224"/>
      <c r="BZ1173" s="219"/>
      <c r="CA1173" s="224"/>
      <c r="CB1173" s="219"/>
      <c r="CC1173" s="219"/>
      <c r="CD1173" s="219"/>
    </row>
    <row r="1174" spans="1:82" ht="30" x14ac:dyDescent="0.25">
      <c r="A1174" s="279">
        <v>707521</v>
      </c>
      <c r="B1174" s="280" t="s">
        <v>5116</v>
      </c>
      <c r="C1174" s="280" t="s">
        <v>65</v>
      </c>
      <c r="D1174" s="287" t="s">
        <v>1362</v>
      </c>
      <c r="E1174" s="280" t="s">
        <v>183</v>
      </c>
      <c r="F1174" s="281">
        <v>33523</v>
      </c>
      <c r="G1174" s="287" t="s">
        <v>213</v>
      </c>
      <c r="H1174" s="287" t="s">
        <v>4554</v>
      </c>
      <c r="I1174" s="280" t="s">
        <v>261</v>
      </c>
      <c r="J1174" s="287" t="s">
        <v>214</v>
      </c>
      <c r="K1174" s="290">
        <v>2009</v>
      </c>
      <c r="L1174" s="287" t="s">
        <v>213</v>
      </c>
      <c r="M1174" s="287" t="s">
        <v>240</v>
      </c>
      <c r="N1174" s="287" t="s">
        <v>240</v>
      </c>
      <c r="O1174" s="280" t="str">
        <f>IFERROR(VLOOKUP(A1174,'[1]معالجة التسجيل'!A$2:CW$514,101,0),"")</f>
        <v/>
      </c>
      <c r="P1174" s="287"/>
      <c r="Q1174" s="282">
        <v>0</v>
      </c>
      <c r="R1174" s="290">
        <v>0</v>
      </c>
      <c r="S1174" s="287" t="s">
        <v>5117</v>
      </c>
      <c r="T1174" s="287" t="s">
        <v>2553</v>
      </c>
      <c r="U1174" s="287" t="s">
        <v>2578</v>
      </c>
      <c r="V1174" s="287" t="s">
        <v>2413</v>
      </c>
      <c r="W1174" s="287" t="s">
        <v>240</v>
      </c>
      <c r="X1174" s="287" t="s">
        <v>240</v>
      </c>
      <c r="Y1174" s="287" t="s">
        <v>240</v>
      </c>
      <c r="Z1174" s="287" t="s">
        <v>240</v>
      </c>
      <c r="AA1174" s="287" t="s">
        <v>240</v>
      </c>
      <c r="AB1174" s="287" t="s">
        <v>240</v>
      </c>
      <c r="AC1174" s="287" t="s">
        <v>240</v>
      </c>
      <c r="AD1174" s="287" t="s">
        <v>240</v>
      </c>
      <c r="AE1174" s="280" t="str">
        <f>IFERROR(VLOOKUP(A1174,ورقة4!A$1:AZ$2000,51,0),"")</f>
        <v>م</v>
      </c>
      <c r="AF1174" s="287" t="s">
        <v>240</v>
      </c>
      <c r="AG1174" s="287" t="s">
        <v>261</v>
      </c>
      <c r="AH1174" s="287" t="s">
        <v>240</v>
      </c>
      <c r="AI1174" s="287" t="s">
        <v>240</v>
      </c>
      <c r="AJ1174" s="290">
        <v>707521</v>
      </c>
      <c r="AP1174" s="223"/>
      <c r="AQ1174" s="224"/>
      <c r="AR1174" s="224"/>
      <c r="AS1174" s="224"/>
      <c r="AT1174" s="224"/>
      <c r="AU1174" s="232"/>
      <c r="AV1174" s="224"/>
      <c r="AW1174" s="224"/>
      <c r="AX1174" s="224"/>
      <c r="AY1174" s="224"/>
      <c r="AZ1174" s="232"/>
      <c r="BA1174" s="224"/>
      <c r="BB1174" s="230"/>
      <c r="BC1174" s="230"/>
      <c r="BD1174" s="224"/>
      <c r="BE1174" s="224"/>
      <c r="BF1174" s="227"/>
      <c r="BG1174" s="224"/>
      <c r="BH1174" s="224"/>
      <c r="BI1174" s="224"/>
      <c r="BJ1174" s="224"/>
      <c r="BK1174" s="224"/>
      <c r="BL1174" s="224"/>
      <c r="BM1174" s="224"/>
      <c r="BN1174" s="224"/>
      <c r="BO1174" s="224"/>
      <c r="BP1174" s="224"/>
      <c r="BQ1174" s="224"/>
      <c r="BR1174" s="224"/>
      <c r="BS1174" s="228"/>
      <c r="BT1174" s="230"/>
      <c r="BU1174" s="224"/>
      <c r="BV1174" s="226"/>
      <c r="BW1174" s="230"/>
      <c r="BX1174" s="224"/>
      <c r="BY1174" s="224"/>
      <c r="BZ1174" s="219"/>
      <c r="CA1174" s="224"/>
      <c r="CB1174" s="219"/>
      <c r="CC1174" s="219"/>
      <c r="CD1174" s="219"/>
    </row>
    <row r="1175" spans="1:82" ht="30" x14ac:dyDescent="0.25">
      <c r="A1175" s="279">
        <v>707522</v>
      </c>
      <c r="B1175" s="280" t="s">
        <v>5118</v>
      </c>
      <c r="C1175" s="280" t="s">
        <v>5119</v>
      </c>
      <c r="D1175" s="287" t="s">
        <v>5120</v>
      </c>
      <c r="E1175" s="280" t="s">
        <v>183</v>
      </c>
      <c r="F1175" s="281">
        <v>32513</v>
      </c>
      <c r="G1175" s="287" t="s">
        <v>227</v>
      </c>
      <c r="H1175" s="287" t="s">
        <v>5121</v>
      </c>
      <c r="I1175" s="280" t="s">
        <v>261</v>
      </c>
      <c r="J1175" s="287" t="s">
        <v>216</v>
      </c>
      <c r="K1175" s="290">
        <v>2007</v>
      </c>
      <c r="L1175" s="287" t="s">
        <v>227</v>
      </c>
      <c r="M1175" s="287" t="s">
        <v>240</v>
      </c>
      <c r="N1175" s="287" t="s">
        <v>240</v>
      </c>
      <c r="O1175" s="280"/>
      <c r="P1175" s="287"/>
      <c r="Q1175" s="282">
        <v>0</v>
      </c>
      <c r="R1175" s="282"/>
      <c r="S1175" s="287" t="s">
        <v>5122</v>
      </c>
      <c r="T1175" s="287" t="s">
        <v>5123</v>
      </c>
      <c r="U1175" s="287" t="s">
        <v>5124</v>
      </c>
      <c r="V1175" s="287" t="s">
        <v>5125</v>
      </c>
      <c r="W1175" s="287" t="s">
        <v>240</v>
      </c>
      <c r="X1175" s="287" t="s">
        <v>240</v>
      </c>
      <c r="Y1175" s="287" t="s">
        <v>240</v>
      </c>
      <c r="Z1175" s="287" t="s">
        <v>240</v>
      </c>
      <c r="AA1175" s="287" t="s">
        <v>240</v>
      </c>
      <c r="AB1175" s="287" t="s">
        <v>240</v>
      </c>
      <c r="AC1175" s="287" t="s">
        <v>240</v>
      </c>
      <c r="AD1175" s="287" t="s">
        <v>240</v>
      </c>
      <c r="AE1175" s="280"/>
      <c r="AF1175" s="287" t="s">
        <v>240</v>
      </c>
      <c r="AG1175" s="287" t="s">
        <v>467</v>
      </c>
      <c r="AH1175" s="287" t="s">
        <v>240</v>
      </c>
      <c r="AI1175" s="287" t="s">
        <v>5197</v>
      </c>
      <c r="AJ1175" s="290">
        <v>707522</v>
      </c>
      <c r="AP1175" s="223"/>
      <c r="AQ1175" s="224"/>
      <c r="AR1175" s="224"/>
      <c r="AS1175" s="224"/>
      <c r="AT1175" s="224"/>
      <c r="AU1175" s="232"/>
      <c r="AV1175" s="224"/>
      <c r="AW1175" s="224"/>
      <c r="AX1175" s="224"/>
      <c r="AY1175" s="224"/>
      <c r="AZ1175" s="232"/>
      <c r="BA1175" s="224"/>
      <c r="BB1175" s="230"/>
      <c r="BC1175" s="230"/>
      <c r="BD1175" s="224"/>
      <c r="BE1175" s="224"/>
      <c r="BF1175" s="227"/>
      <c r="BG1175" s="224"/>
      <c r="BH1175" s="224"/>
      <c r="BI1175" s="224"/>
      <c r="BJ1175" s="224"/>
      <c r="BK1175" s="224"/>
      <c r="BL1175" s="224"/>
      <c r="BM1175" s="224"/>
      <c r="BN1175" s="224"/>
      <c r="BO1175" s="224"/>
      <c r="BP1175" s="224"/>
      <c r="BQ1175" s="224"/>
      <c r="BR1175" s="224"/>
      <c r="BS1175" s="228"/>
      <c r="BT1175" s="230"/>
      <c r="BU1175" s="224"/>
      <c r="BV1175" s="226"/>
      <c r="BW1175" s="230"/>
      <c r="BX1175" s="224"/>
      <c r="BY1175" s="224"/>
      <c r="BZ1175" s="219"/>
      <c r="CA1175" s="224"/>
      <c r="CB1175" s="219"/>
      <c r="CC1175" s="219"/>
      <c r="CD1175" s="219"/>
    </row>
    <row r="1176" spans="1:82" ht="30" x14ac:dyDescent="0.25">
      <c r="A1176" s="279">
        <v>707523</v>
      </c>
      <c r="B1176" s="280" t="s">
        <v>5126</v>
      </c>
      <c r="C1176" s="280" t="s">
        <v>5127</v>
      </c>
      <c r="D1176" s="287" t="s">
        <v>1393</v>
      </c>
      <c r="E1176" s="280" t="s">
        <v>184</v>
      </c>
      <c r="F1176" s="281">
        <v>33725</v>
      </c>
      <c r="G1176" s="287" t="s">
        <v>1561</v>
      </c>
      <c r="H1176" s="287" t="s">
        <v>4537</v>
      </c>
      <c r="I1176" s="280" t="s">
        <v>261</v>
      </c>
      <c r="J1176" s="287" t="s">
        <v>216</v>
      </c>
      <c r="K1176" s="290">
        <v>2011</v>
      </c>
      <c r="L1176" s="287" t="s">
        <v>229</v>
      </c>
      <c r="M1176" s="287" t="s">
        <v>240</v>
      </c>
      <c r="N1176" s="287" t="s">
        <v>240</v>
      </c>
      <c r="O1176" s="280"/>
      <c r="P1176" s="287"/>
      <c r="Q1176" s="282">
        <v>0</v>
      </c>
      <c r="R1176" s="290">
        <v>0</v>
      </c>
      <c r="S1176" s="287" t="s">
        <v>5128</v>
      </c>
      <c r="T1176" s="287" t="s">
        <v>4426</v>
      </c>
      <c r="U1176" s="287" t="s">
        <v>4896</v>
      </c>
      <c r="V1176" s="287" t="s">
        <v>2547</v>
      </c>
      <c r="W1176" s="287" t="s">
        <v>240</v>
      </c>
      <c r="X1176" s="287" t="s">
        <v>240</v>
      </c>
      <c r="Y1176" s="287" t="s">
        <v>240</v>
      </c>
      <c r="Z1176" s="287" t="s">
        <v>240</v>
      </c>
      <c r="AA1176" s="287" t="s">
        <v>240</v>
      </c>
      <c r="AB1176" s="287" t="s">
        <v>240</v>
      </c>
      <c r="AC1176" s="287" t="s">
        <v>240</v>
      </c>
      <c r="AD1176" s="287" t="s">
        <v>240</v>
      </c>
      <c r="AE1176" s="280"/>
      <c r="AF1176" s="287" t="s">
        <v>240</v>
      </c>
      <c r="AG1176" s="287" t="s">
        <v>261</v>
      </c>
      <c r="AH1176" s="287" t="s">
        <v>240</v>
      </c>
      <c r="AI1176" s="287" t="s">
        <v>240</v>
      </c>
      <c r="AJ1176" s="290">
        <v>707523</v>
      </c>
      <c r="AP1176" s="223"/>
      <c r="AQ1176" s="224"/>
      <c r="AR1176" s="224"/>
      <c r="AS1176" s="224"/>
      <c r="AT1176" s="224"/>
      <c r="AU1176" s="232"/>
      <c r="AV1176" s="224"/>
      <c r="AW1176" s="224"/>
      <c r="AX1176" s="224"/>
      <c r="AY1176" s="224"/>
      <c r="AZ1176" s="232"/>
      <c r="BA1176" s="224"/>
      <c r="BB1176" s="230"/>
      <c r="BC1176" s="230"/>
      <c r="BD1176" s="224"/>
      <c r="BE1176" s="224"/>
      <c r="BF1176" s="227"/>
      <c r="BG1176" s="224"/>
      <c r="BH1176" s="224"/>
      <c r="BI1176" s="224"/>
      <c r="BJ1176" s="224"/>
      <c r="BK1176" s="224"/>
      <c r="BL1176" s="224"/>
      <c r="BM1176" s="224"/>
      <c r="BN1176" s="224"/>
      <c r="BO1176" s="224"/>
      <c r="BP1176" s="224"/>
      <c r="BQ1176" s="224"/>
      <c r="BR1176" s="224"/>
      <c r="BS1176" s="228"/>
      <c r="BT1176" s="230"/>
      <c r="BU1176" s="224"/>
      <c r="BV1176" s="226"/>
      <c r="BW1176" s="230"/>
      <c r="BX1176" s="224"/>
      <c r="BY1176" s="224"/>
      <c r="BZ1176" s="219"/>
      <c r="CA1176" s="224"/>
      <c r="CB1176" s="219"/>
      <c r="CC1176" s="219"/>
      <c r="CD1176" s="219"/>
    </row>
    <row r="1177" spans="1:82" ht="45" x14ac:dyDescent="0.25">
      <c r="A1177" s="279">
        <v>707524</v>
      </c>
      <c r="B1177" s="280" t="s">
        <v>5129</v>
      </c>
      <c r="C1177" s="280" t="s">
        <v>124</v>
      </c>
      <c r="D1177" s="287" t="s">
        <v>5130</v>
      </c>
      <c r="E1177" s="280" t="s">
        <v>184</v>
      </c>
      <c r="F1177" s="281">
        <v>29615</v>
      </c>
      <c r="G1177" s="287" t="s">
        <v>2517</v>
      </c>
      <c r="H1177" s="287" t="s">
        <v>1290</v>
      </c>
      <c r="I1177" s="280" t="s">
        <v>261</v>
      </c>
      <c r="J1177" s="287" t="s">
        <v>216</v>
      </c>
      <c r="K1177" s="290">
        <v>1999</v>
      </c>
      <c r="L1177" s="287" t="s">
        <v>213</v>
      </c>
      <c r="M1177" s="287" t="s">
        <v>240</v>
      </c>
      <c r="N1177" s="287" t="s">
        <v>240</v>
      </c>
      <c r="O1177" s="280" t="str">
        <f>IFERROR(VLOOKUP(A1177,'[1]معالجة التسجيل'!A$2:CW$514,101,0),"")</f>
        <v/>
      </c>
      <c r="P1177" s="287"/>
      <c r="Q1177" s="282">
        <v>0</v>
      </c>
      <c r="R1177" s="290">
        <v>0</v>
      </c>
      <c r="S1177" s="287" t="s">
        <v>5131</v>
      </c>
      <c r="T1177" s="287" t="s">
        <v>5132</v>
      </c>
      <c r="U1177" s="287" t="s">
        <v>5133</v>
      </c>
      <c r="V1177" s="287" t="s">
        <v>5134</v>
      </c>
      <c r="W1177" s="287" t="s">
        <v>240</v>
      </c>
      <c r="X1177" s="287" t="s">
        <v>240</v>
      </c>
      <c r="Y1177" s="287" t="s">
        <v>240</v>
      </c>
      <c r="Z1177" s="287" t="s">
        <v>240</v>
      </c>
      <c r="AA1177" s="287" t="s">
        <v>240</v>
      </c>
      <c r="AB1177" s="287" t="s">
        <v>240</v>
      </c>
      <c r="AC1177" s="287" t="s">
        <v>240</v>
      </c>
      <c r="AD1177" s="287" t="s">
        <v>240</v>
      </c>
      <c r="AE1177" s="280" t="str">
        <f>IFERROR(VLOOKUP(A1177,ورقة4!A$1:AZ$2000,51,0),"")</f>
        <v>م</v>
      </c>
      <c r="AF1177" s="287" t="s">
        <v>240</v>
      </c>
      <c r="AG1177" s="287" t="s">
        <v>261</v>
      </c>
      <c r="AH1177" s="287" t="s">
        <v>240</v>
      </c>
      <c r="AI1177" s="287" t="s">
        <v>240</v>
      </c>
      <c r="AJ1177" s="290">
        <v>707524</v>
      </c>
      <c r="AP1177" s="223"/>
      <c r="AQ1177" s="224"/>
      <c r="AR1177" s="224"/>
      <c r="AS1177" s="224"/>
      <c r="AT1177" s="224"/>
      <c r="AU1177" s="231"/>
      <c r="AV1177" s="224"/>
      <c r="AW1177" s="224"/>
      <c r="AX1177" s="224"/>
      <c r="AY1177" s="224"/>
      <c r="AZ1177" s="223"/>
      <c r="BA1177" s="224"/>
      <c r="BB1177" s="230"/>
      <c r="BC1177" s="230"/>
      <c r="BD1177" s="224"/>
      <c r="BE1177" s="224"/>
      <c r="BF1177" s="227"/>
      <c r="BG1177" s="230"/>
      <c r="BH1177" s="224"/>
      <c r="BI1177" s="224"/>
      <c r="BJ1177" s="224"/>
      <c r="BK1177" s="224"/>
      <c r="BL1177" s="224"/>
      <c r="BM1177" s="224"/>
      <c r="BN1177" s="224"/>
      <c r="BO1177" s="224"/>
      <c r="BP1177" s="224"/>
      <c r="BQ1177" s="224"/>
      <c r="BR1177" s="224"/>
      <c r="BS1177" s="228"/>
      <c r="BT1177" s="230"/>
      <c r="BU1177" s="224"/>
      <c r="BV1177" s="226"/>
      <c r="BW1177" s="230"/>
      <c r="BX1177" s="224"/>
      <c r="BY1177" s="224"/>
      <c r="BZ1177" s="219"/>
      <c r="CA1177" s="224"/>
      <c r="CB1177" s="219"/>
      <c r="CC1177" s="219"/>
      <c r="CD1177" s="219"/>
    </row>
    <row r="1178" spans="1:82" ht="30" x14ac:dyDescent="0.25">
      <c r="A1178" s="279">
        <v>707525</v>
      </c>
      <c r="B1178" s="280" t="s">
        <v>5135</v>
      </c>
      <c r="C1178" s="280" t="s">
        <v>5136</v>
      </c>
      <c r="D1178" s="287" t="s">
        <v>1846</v>
      </c>
      <c r="E1178" s="280" t="s">
        <v>184</v>
      </c>
      <c r="F1178" s="281">
        <v>34094</v>
      </c>
      <c r="G1178" s="287" t="s">
        <v>213</v>
      </c>
      <c r="H1178" s="287" t="s">
        <v>4674</v>
      </c>
      <c r="I1178" s="280" t="s">
        <v>261</v>
      </c>
      <c r="J1178" s="287" t="s">
        <v>216</v>
      </c>
      <c r="K1178" s="290">
        <v>2011</v>
      </c>
      <c r="L1178" s="287" t="s">
        <v>213</v>
      </c>
      <c r="M1178" s="287" t="s">
        <v>240</v>
      </c>
      <c r="N1178" s="287" t="s">
        <v>240</v>
      </c>
      <c r="O1178" s="280" t="str">
        <f>IFERROR(VLOOKUP(A1178,'[1]معالجة التسجيل'!A$2:CW$514,101,0),"")</f>
        <v>إيقاف</v>
      </c>
      <c r="P1178" s="287"/>
      <c r="Q1178" s="282">
        <f>IFERROR(VLOOKUP(A1178,'[1]معالجة التسجيل'!A$2:EW$514,150,0),"")</f>
        <v>30000</v>
      </c>
      <c r="R1178" s="290">
        <v>0</v>
      </c>
      <c r="S1178" s="287" t="s">
        <v>5137</v>
      </c>
      <c r="T1178" s="287" t="s">
        <v>5138</v>
      </c>
      <c r="U1178" s="287" t="s">
        <v>3331</v>
      </c>
      <c r="V1178" s="287" t="s">
        <v>3118</v>
      </c>
      <c r="W1178" s="287" t="s">
        <v>240</v>
      </c>
      <c r="X1178" s="287" t="s">
        <v>240</v>
      </c>
      <c r="Y1178" s="287" t="s">
        <v>240</v>
      </c>
      <c r="Z1178" s="287" t="s">
        <v>240</v>
      </c>
      <c r="AA1178" s="287" t="s">
        <v>240</v>
      </c>
      <c r="AB1178" s="287" t="s">
        <v>240</v>
      </c>
      <c r="AC1178" s="287" t="s">
        <v>240</v>
      </c>
      <c r="AD1178" s="287" t="s">
        <v>240</v>
      </c>
      <c r="AE1178" s="280"/>
      <c r="AF1178" s="287" t="s">
        <v>240</v>
      </c>
      <c r="AG1178" s="287" t="s">
        <v>261</v>
      </c>
      <c r="AH1178" s="287" t="s">
        <v>240</v>
      </c>
      <c r="AI1178" s="287" t="s">
        <v>5191</v>
      </c>
      <c r="AJ1178" s="290">
        <v>707525</v>
      </c>
      <c r="AP1178" s="223"/>
      <c r="AQ1178" s="224"/>
      <c r="AR1178" s="224"/>
      <c r="AS1178" s="224"/>
      <c r="AT1178" s="224"/>
      <c r="AU1178" s="231"/>
      <c r="AV1178" s="224"/>
      <c r="AW1178" s="224"/>
      <c r="AX1178" s="224"/>
      <c r="AY1178" s="224"/>
      <c r="AZ1178" s="223"/>
      <c r="BA1178" s="224"/>
      <c r="BB1178" s="230"/>
      <c r="BC1178" s="230"/>
      <c r="BD1178" s="224"/>
      <c r="BE1178" s="224"/>
      <c r="BF1178" s="227"/>
      <c r="BG1178" s="224"/>
      <c r="BH1178" s="224"/>
      <c r="BI1178" s="224"/>
      <c r="BJ1178" s="224"/>
      <c r="BK1178" s="224"/>
      <c r="BL1178" s="224"/>
      <c r="BM1178" s="224"/>
      <c r="BN1178" s="224"/>
      <c r="BO1178" s="224"/>
      <c r="BP1178" s="224"/>
      <c r="BQ1178" s="224"/>
      <c r="BR1178" s="224"/>
      <c r="BS1178" s="228"/>
      <c r="BT1178" s="230"/>
      <c r="BU1178" s="224"/>
      <c r="BV1178" s="226"/>
      <c r="BW1178" s="230"/>
      <c r="BX1178" s="224"/>
      <c r="BY1178" s="224"/>
      <c r="BZ1178" s="219"/>
      <c r="CA1178" s="224"/>
      <c r="CB1178" s="219"/>
      <c r="CC1178" s="219"/>
      <c r="CD1178" s="219"/>
    </row>
    <row r="1179" spans="1:82" ht="30" x14ac:dyDescent="0.25">
      <c r="A1179" s="279">
        <v>707526</v>
      </c>
      <c r="B1179" s="280" t="s">
        <v>5139</v>
      </c>
      <c r="C1179" s="280" t="s">
        <v>4687</v>
      </c>
      <c r="D1179" s="287" t="s">
        <v>1322</v>
      </c>
      <c r="E1179" s="280" t="s">
        <v>184</v>
      </c>
      <c r="F1179" s="281">
        <v>34728</v>
      </c>
      <c r="G1179" s="287" t="s">
        <v>5140</v>
      </c>
      <c r="H1179" s="287" t="s">
        <v>4674</v>
      </c>
      <c r="I1179" s="280" t="s">
        <v>261</v>
      </c>
      <c r="J1179" s="287" t="s">
        <v>216</v>
      </c>
      <c r="K1179" s="290">
        <v>2012</v>
      </c>
      <c r="L1179" s="287" t="s">
        <v>215</v>
      </c>
      <c r="M1179" s="287" t="s">
        <v>240</v>
      </c>
      <c r="N1179" s="287" t="s">
        <v>240</v>
      </c>
      <c r="O1179" s="280"/>
      <c r="P1179" s="287"/>
      <c r="Q1179" s="282">
        <v>0</v>
      </c>
      <c r="R1179" s="290">
        <v>0</v>
      </c>
      <c r="S1179" s="287" t="s">
        <v>5141</v>
      </c>
      <c r="T1179" s="287" t="s">
        <v>5142</v>
      </c>
      <c r="U1179" s="287" t="s">
        <v>5143</v>
      </c>
      <c r="V1179" s="287" t="s">
        <v>5144</v>
      </c>
      <c r="W1179" s="287" t="s">
        <v>240</v>
      </c>
      <c r="X1179" s="287" t="s">
        <v>240</v>
      </c>
      <c r="Y1179" s="287" t="s">
        <v>240</v>
      </c>
      <c r="Z1179" s="287" t="s">
        <v>240</v>
      </c>
      <c r="AA1179" s="287" t="s">
        <v>240</v>
      </c>
      <c r="AB1179" s="287" t="s">
        <v>240</v>
      </c>
      <c r="AC1179" s="287" t="s">
        <v>240</v>
      </c>
      <c r="AD1179" s="287" t="s">
        <v>240</v>
      </c>
      <c r="AE1179" s="280"/>
      <c r="AF1179" s="287" t="s">
        <v>240</v>
      </c>
      <c r="AG1179" s="287" t="s">
        <v>467</v>
      </c>
      <c r="AH1179" s="287" t="s">
        <v>240</v>
      </c>
      <c r="AI1179" s="287" t="s">
        <v>5197</v>
      </c>
      <c r="AJ1179" s="290">
        <v>707526</v>
      </c>
      <c r="AP1179" s="223"/>
      <c r="AQ1179" s="224"/>
      <c r="AR1179" s="224"/>
      <c r="AS1179" s="224"/>
      <c r="AT1179" s="224"/>
      <c r="AU1179" s="227"/>
      <c r="AV1179" s="224"/>
      <c r="AW1179" s="224"/>
      <c r="AX1179" s="224"/>
      <c r="AY1179" s="224"/>
      <c r="AZ1179" s="227"/>
      <c r="BA1179" s="224"/>
      <c r="BB1179" s="230"/>
      <c r="BC1179" s="230"/>
      <c r="BD1179" s="224"/>
      <c r="BE1179" s="224"/>
      <c r="BF1179" s="227"/>
      <c r="BG1179" s="230"/>
      <c r="BH1179" s="224"/>
      <c r="BI1179" s="224"/>
      <c r="BJ1179" s="224"/>
      <c r="BK1179" s="224"/>
      <c r="BL1179" s="230"/>
      <c r="BM1179" s="224"/>
      <c r="BN1179" s="230"/>
      <c r="BO1179" s="230"/>
      <c r="BP1179" s="230"/>
      <c r="BQ1179" s="230"/>
      <c r="BR1179" s="230"/>
      <c r="BS1179" s="228"/>
      <c r="BT1179" s="230"/>
      <c r="BU1179" s="224"/>
      <c r="BV1179" s="226"/>
      <c r="BW1179" s="230"/>
      <c r="BX1179" s="224"/>
      <c r="BY1179" s="224"/>
      <c r="BZ1179" s="219"/>
      <c r="CA1179" s="224"/>
      <c r="CB1179" s="219"/>
      <c r="CC1179" s="219"/>
      <c r="CD1179" s="219"/>
    </row>
    <row r="1180" spans="1:82" ht="30" x14ac:dyDescent="0.25">
      <c r="A1180" s="279">
        <v>707528</v>
      </c>
      <c r="B1180" s="280" t="s">
        <v>5145</v>
      </c>
      <c r="C1180" s="280" t="s">
        <v>326</v>
      </c>
      <c r="D1180" s="287" t="s">
        <v>1348</v>
      </c>
      <c r="E1180" s="280" t="s">
        <v>183</v>
      </c>
      <c r="F1180" s="281">
        <v>31797</v>
      </c>
      <c r="G1180" s="287" t="s">
        <v>1350</v>
      </c>
      <c r="H1180" s="287" t="s">
        <v>4537</v>
      </c>
      <c r="I1180" s="280" t="s">
        <v>261</v>
      </c>
      <c r="J1180" s="287" t="s">
        <v>216</v>
      </c>
      <c r="K1180" s="290">
        <v>2018</v>
      </c>
      <c r="L1180" s="287" t="s">
        <v>213</v>
      </c>
      <c r="M1180" s="287" t="s">
        <v>240</v>
      </c>
      <c r="N1180" s="287" t="s">
        <v>240</v>
      </c>
      <c r="O1180" s="280" t="str">
        <f>IFERROR(VLOOKUP(A1180,'[1]معالجة التسجيل'!A$2:CW$514,101,0),"")</f>
        <v/>
      </c>
      <c r="P1180" s="287"/>
      <c r="Q1180" s="282">
        <v>0</v>
      </c>
      <c r="R1180" s="282"/>
      <c r="S1180" s="287" t="s">
        <v>5146</v>
      </c>
      <c r="T1180" s="287" t="s">
        <v>3119</v>
      </c>
      <c r="U1180" s="287" t="s">
        <v>2545</v>
      </c>
      <c r="V1180" s="287" t="s">
        <v>2413</v>
      </c>
      <c r="W1180" s="287" t="s">
        <v>240</v>
      </c>
      <c r="X1180" s="287" t="s">
        <v>240</v>
      </c>
      <c r="Y1180" s="287" t="s">
        <v>240</v>
      </c>
      <c r="Z1180" s="287" t="s">
        <v>240</v>
      </c>
      <c r="AA1180" s="287" t="s">
        <v>240</v>
      </c>
      <c r="AB1180" s="287" t="s">
        <v>240</v>
      </c>
      <c r="AC1180" s="287" t="s">
        <v>240</v>
      </c>
      <c r="AD1180" s="287" t="s">
        <v>240</v>
      </c>
      <c r="AE1180" s="280" t="str">
        <f>IFERROR(VLOOKUP(A1180,ورقة4!A$1:AZ$2000,51,0),"")</f>
        <v>م</v>
      </c>
      <c r="AF1180" s="287" t="s">
        <v>240</v>
      </c>
      <c r="AG1180" s="287" t="s">
        <v>261</v>
      </c>
      <c r="AH1180" s="287" t="s">
        <v>240</v>
      </c>
      <c r="AI1180" s="287" t="s">
        <v>240</v>
      </c>
      <c r="AJ1180" s="290">
        <v>707528</v>
      </c>
      <c r="AP1180" s="223"/>
      <c r="AQ1180" s="224"/>
      <c r="AR1180" s="224"/>
      <c r="AS1180" s="224"/>
      <c r="AT1180" s="224"/>
      <c r="AU1180" s="231"/>
      <c r="AV1180" s="224"/>
      <c r="AW1180" s="224"/>
      <c r="AX1180" s="224"/>
      <c r="AY1180" s="224"/>
      <c r="AZ1180" s="223"/>
      <c r="BA1180" s="224"/>
      <c r="BB1180" s="230"/>
      <c r="BC1180" s="230"/>
      <c r="BD1180" s="224"/>
      <c r="BE1180" s="224"/>
      <c r="BF1180" s="227"/>
      <c r="BG1180" s="224"/>
      <c r="BH1180" s="224"/>
      <c r="BI1180" s="224"/>
      <c r="BJ1180" s="224"/>
      <c r="BK1180" s="224"/>
      <c r="BL1180" s="224"/>
      <c r="BM1180" s="224"/>
      <c r="BN1180" s="224"/>
      <c r="BO1180" s="224"/>
      <c r="BP1180" s="224"/>
      <c r="BQ1180" s="224"/>
      <c r="BR1180" s="224"/>
      <c r="BS1180" s="228"/>
      <c r="BT1180" s="230"/>
      <c r="BU1180" s="224"/>
      <c r="BV1180" s="226"/>
      <c r="BW1180" s="230"/>
      <c r="BX1180" s="224"/>
      <c r="BY1180" s="224"/>
      <c r="BZ1180" s="219"/>
      <c r="CA1180" s="224"/>
      <c r="CB1180" s="219"/>
      <c r="CC1180" s="219"/>
      <c r="CD1180" s="219"/>
    </row>
    <row r="1181" spans="1:82" ht="30" x14ac:dyDescent="0.25">
      <c r="A1181" s="279">
        <v>707529</v>
      </c>
      <c r="B1181" s="280" t="s">
        <v>5147</v>
      </c>
      <c r="C1181" s="280" t="s">
        <v>4604</v>
      </c>
      <c r="D1181" s="287" t="s">
        <v>1316</v>
      </c>
      <c r="E1181" s="280" t="s">
        <v>183</v>
      </c>
      <c r="F1181" s="281">
        <v>38367</v>
      </c>
      <c r="G1181" s="287" t="s">
        <v>4503</v>
      </c>
      <c r="H1181" s="287" t="s">
        <v>4537</v>
      </c>
      <c r="I1181" s="280" t="s">
        <v>261</v>
      </c>
      <c r="J1181" s="287" t="s">
        <v>214</v>
      </c>
      <c r="K1181" s="290">
        <v>2022</v>
      </c>
      <c r="L1181" s="287" t="s">
        <v>213</v>
      </c>
      <c r="M1181" s="287" t="s">
        <v>240</v>
      </c>
      <c r="N1181" s="287" t="s">
        <v>240</v>
      </c>
      <c r="O1181" s="280"/>
      <c r="P1181" s="287"/>
      <c r="Q1181" s="282">
        <v>0</v>
      </c>
      <c r="R1181" s="290">
        <v>0</v>
      </c>
      <c r="S1181" s="287" t="s">
        <v>5148</v>
      </c>
      <c r="T1181" s="287" t="s">
        <v>5149</v>
      </c>
      <c r="U1181" s="287" t="s">
        <v>2747</v>
      </c>
      <c r="V1181" s="287" t="s">
        <v>5150</v>
      </c>
      <c r="W1181" s="287" t="s">
        <v>240</v>
      </c>
      <c r="X1181" s="287" t="s">
        <v>240</v>
      </c>
      <c r="Y1181" s="287" t="s">
        <v>240</v>
      </c>
      <c r="Z1181" s="287" t="s">
        <v>240</v>
      </c>
      <c r="AA1181" s="287" t="s">
        <v>240</v>
      </c>
      <c r="AB1181" s="287" t="s">
        <v>240</v>
      </c>
      <c r="AC1181" s="287" t="s">
        <v>240</v>
      </c>
      <c r="AD1181" s="287" t="s">
        <v>240</v>
      </c>
      <c r="AE1181" s="280"/>
      <c r="AF1181" s="287" t="s">
        <v>240</v>
      </c>
      <c r="AG1181" s="287" t="s">
        <v>261</v>
      </c>
      <c r="AH1181" s="287" t="s">
        <v>240</v>
      </c>
      <c r="AI1181" s="287" t="s">
        <v>240</v>
      </c>
      <c r="AJ1181" s="290">
        <v>707529</v>
      </c>
      <c r="AP1181" s="223"/>
      <c r="AQ1181" s="224"/>
      <c r="AR1181" s="224"/>
      <c r="AS1181" s="224"/>
      <c r="AT1181" s="224"/>
      <c r="AU1181" s="232"/>
      <c r="AV1181" s="224"/>
      <c r="AW1181" s="224"/>
      <c r="AX1181" s="224"/>
      <c r="AY1181" s="224"/>
      <c r="AZ1181" s="232"/>
      <c r="BA1181" s="224"/>
      <c r="BB1181" s="230"/>
      <c r="BC1181" s="230"/>
      <c r="BD1181" s="224"/>
      <c r="BE1181" s="224"/>
      <c r="BF1181" s="227"/>
      <c r="BG1181" s="230"/>
      <c r="BH1181" s="224"/>
      <c r="BI1181" s="224"/>
      <c r="BJ1181" s="224"/>
      <c r="BK1181" s="224"/>
      <c r="BL1181" s="224"/>
      <c r="BM1181" s="224"/>
      <c r="BN1181" s="224"/>
      <c r="BO1181" s="224"/>
      <c r="BP1181" s="224"/>
      <c r="BQ1181" s="224"/>
      <c r="BR1181" s="224"/>
      <c r="BS1181" s="228"/>
      <c r="BT1181" s="230"/>
      <c r="BU1181" s="224"/>
      <c r="BV1181" s="226"/>
      <c r="BW1181" s="230"/>
      <c r="BX1181" s="224"/>
      <c r="BY1181" s="224"/>
      <c r="BZ1181" s="219"/>
      <c r="CA1181" s="224"/>
      <c r="CB1181" s="219"/>
      <c r="CC1181" s="219"/>
      <c r="CD1181" s="219"/>
    </row>
    <row r="1182" spans="1:82" ht="30" x14ac:dyDescent="0.25">
      <c r="A1182" s="279">
        <v>707530</v>
      </c>
      <c r="B1182" s="280" t="s">
        <v>5151</v>
      </c>
      <c r="C1182" s="280" t="s">
        <v>287</v>
      </c>
      <c r="D1182" s="287" t="s">
        <v>4589</v>
      </c>
      <c r="E1182" s="280" t="s">
        <v>183</v>
      </c>
      <c r="F1182" s="281">
        <v>30722</v>
      </c>
      <c r="G1182" s="287" t="s">
        <v>5152</v>
      </c>
      <c r="H1182" s="287" t="s">
        <v>1290</v>
      </c>
      <c r="I1182" s="280" t="s">
        <v>261</v>
      </c>
      <c r="J1182" s="287" t="s">
        <v>214</v>
      </c>
      <c r="K1182" s="290">
        <v>2003</v>
      </c>
      <c r="L1182" s="287" t="s">
        <v>227</v>
      </c>
      <c r="M1182" s="287" t="s">
        <v>240</v>
      </c>
      <c r="N1182" s="287" t="s">
        <v>240</v>
      </c>
      <c r="O1182" s="280"/>
      <c r="P1182" s="287"/>
      <c r="Q1182" s="282">
        <v>0</v>
      </c>
      <c r="R1182" s="290">
        <v>0</v>
      </c>
      <c r="S1182" s="287" t="s">
        <v>5153</v>
      </c>
      <c r="T1182" s="287" t="s">
        <v>5154</v>
      </c>
      <c r="U1182" s="287" t="s">
        <v>4424</v>
      </c>
      <c r="V1182" s="287" t="s">
        <v>5155</v>
      </c>
      <c r="W1182" s="287" t="s">
        <v>240</v>
      </c>
      <c r="X1182" s="287" t="s">
        <v>240</v>
      </c>
      <c r="Y1182" s="287" t="s">
        <v>240</v>
      </c>
      <c r="Z1182" s="287" t="s">
        <v>240</v>
      </c>
      <c r="AA1182" s="287" t="s">
        <v>240</v>
      </c>
      <c r="AB1182" s="287" t="s">
        <v>240</v>
      </c>
      <c r="AC1182" s="287" t="s">
        <v>240</v>
      </c>
      <c r="AD1182" s="287" t="s">
        <v>240</v>
      </c>
      <c r="AE1182" s="280"/>
      <c r="AF1182" s="287" t="s">
        <v>240</v>
      </c>
      <c r="AG1182" s="287" t="s">
        <v>261</v>
      </c>
      <c r="AH1182" s="287" t="s">
        <v>240</v>
      </c>
      <c r="AI1182" s="287" t="s">
        <v>240</v>
      </c>
      <c r="AJ1182" s="290">
        <v>707530</v>
      </c>
      <c r="AP1182" s="223"/>
      <c r="AQ1182" s="224"/>
      <c r="AR1182" s="224"/>
      <c r="AS1182" s="224"/>
      <c r="AT1182" s="224"/>
      <c r="AU1182" s="231"/>
      <c r="AV1182" s="224"/>
      <c r="AW1182" s="224"/>
      <c r="AX1182" s="224"/>
      <c r="AY1182" s="224"/>
      <c r="AZ1182" s="223"/>
      <c r="BA1182" s="224"/>
      <c r="BB1182"/>
      <c r="BC1182"/>
      <c r="BD1182" s="224"/>
      <c r="BE1182" s="224"/>
      <c r="BF1182" s="227"/>
      <c r="BG1182" s="226"/>
      <c r="BH1182" s="224"/>
      <c r="BI1182" s="224"/>
      <c r="BJ1182" s="224"/>
      <c r="BK1182" s="224"/>
      <c r="BL1182" s="223"/>
      <c r="BM1182" s="224"/>
      <c r="BN1182" s="223"/>
      <c r="BO1182" s="223"/>
      <c r="BP1182" s="223"/>
      <c r="BQ1182" s="223"/>
      <c r="BR1182" s="223"/>
      <c r="BS1182" s="224"/>
      <c r="BT1182"/>
      <c r="BU1182" s="224"/>
      <c r="BV1182"/>
      <c r="BW1182"/>
      <c r="BX1182" s="224"/>
      <c r="BY1182" s="224"/>
      <c r="BZ1182" s="224"/>
      <c r="CA1182" s="224"/>
      <c r="CB1182" s="224"/>
      <c r="CC1182" s="224"/>
      <c r="CD1182" s="224"/>
    </row>
    <row r="1183" spans="1:82" ht="30" x14ac:dyDescent="0.25">
      <c r="A1183" s="279">
        <v>707531</v>
      </c>
      <c r="B1183" s="280" t="s">
        <v>5156</v>
      </c>
      <c r="C1183" s="280" t="s">
        <v>83</v>
      </c>
      <c r="D1183" s="287" t="s">
        <v>1316</v>
      </c>
      <c r="E1183" s="280" t="s">
        <v>183</v>
      </c>
      <c r="F1183" s="281">
        <v>29776</v>
      </c>
      <c r="G1183" s="287" t="s">
        <v>5157</v>
      </c>
      <c r="H1183" s="287" t="s">
        <v>4537</v>
      </c>
      <c r="I1183" s="280" t="s">
        <v>261</v>
      </c>
      <c r="J1183" s="287" t="s">
        <v>5158</v>
      </c>
      <c r="K1183" s="282"/>
      <c r="L1183" s="287" t="s">
        <v>223</v>
      </c>
      <c r="M1183" s="287" t="s">
        <v>240</v>
      </c>
      <c r="N1183" s="287" t="s">
        <v>240</v>
      </c>
      <c r="O1183" s="280" t="str">
        <f>IFERROR(VLOOKUP(A1183,'[1]معالجة التسجيل'!A$2:CW$514,101,0),"")</f>
        <v>إيقاف</v>
      </c>
      <c r="P1183" s="287"/>
      <c r="Q1183" s="282">
        <f>IFERROR(VLOOKUP(A1183,'[1]معالجة التسجيل'!A$2:EW$514,150,0),"")</f>
        <v>30000</v>
      </c>
      <c r="R1183" s="290">
        <v>0</v>
      </c>
      <c r="S1183" s="287" t="s">
        <v>5159</v>
      </c>
      <c r="T1183" s="287" t="s">
        <v>5160</v>
      </c>
      <c r="U1183" s="287" t="s">
        <v>2810</v>
      </c>
      <c r="V1183" s="287" t="s">
        <v>2580</v>
      </c>
      <c r="W1183" s="287" t="s">
        <v>240</v>
      </c>
      <c r="X1183" s="287" t="s">
        <v>240</v>
      </c>
      <c r="Y1183" s="287" t="s">
        <v>240</v>
      </c>
      <c r="Z1183" s="287" t="s">
        <v>240</v>
      </c>
      <c r="AA1183" s="287" t="s">
        <v>240</v>
      </c>
      <c r="AB1183" s="287" t="s">
        <v>240</v>
      </c>
      <c r="AC1183" s="287" t="s">
        <v>240</v>
      </c>
      <c r="AD1183" s="287" t="s">
        <v>240</v>
      </c>
      <c r="AE1183" s="280"/>
      <c r="AF1183" s="287" t="s">
        <v>240</v>
      </c>
      <c r="AG1183" s="287" t="s">
        <v>261</v>
      </c>
      <c r="AH1183" s="287" t="s">
        <v>240</v>
      </c>
      <c r="AI1183" s="287" t="s">
        <v>5191</v>
      </c>
      <c r="AJ1183" s="290">
        <v>707531</v>
      </c>
      <c r="AP1183" s="223"/>
      <c r="AQ1183" s="224"/>
      <c r="AR1183" s="224"/>
      <c r="AS1183" s="224"/>
      <c r="AT1183" s="224"/>
      <c r="AU1183" s="232"/>
      <c r="AV1183" s="224"/>
      <c r="AW1183" s="224"/>
      <c r="AX1183" s="224"/>
      <c r="AY1183" s="224"/>
      <c r="AZ1183" s="232"/>
      <c r="BA1183" s="224"/>
      <c r="BB1183" s="230"/>
      <c r="BC1183" s="230"/>
      <c r="BD1183" s="224"/>
      <c r="BE1183" s="224"/>
      <c r="BF1183" s="227"/>
      <c r="BG1183" s="224"/>
      <c r="BH1183" s="224"/>
      <c r="BI1183" s="224"/>
      <c r="BJ1183" s="224"/>
      <c r="BK1183" s="224"/>
      <c r="BL1183" s="224"/>
      <c r="BM1183" s="224"/>
      <c r="BN1183" s="224"/>
      <c r="BO1183" s="224"/>
      <c r="BP1183" s="224"/>
      <c r="BQ1183" s="224"/>
      <c r="BR1183" s="224"/>
      <c r="BS1183" s="228"/>
      <c r="BT1183" s="230"/>
      <c r="BU1183" s="224"/>
      <c r="BV1183" s="226"/>
      <c r="BW1183" s="230"/>
      <c r="BX1183" s="224"/>
      <c r="BY1183" s="224"/>
      <c r="BZ1183" s="219"/>
      <c r="CA1183" s="224"/>
      <c r="CB1183" s="219"/>
      <c r="CC1183" s="219"/>
      <c r="CD1183" s="219"/>
    </row>
    <row r="1184" spans="1:82" ht="30" x14ac:dyDescent="0.25">
      <c r="A1184" s="279">
        <v>707532</v>
      </c>
      <c r="B1184" s="280" t="s">
        <v>5161</v>
      </c>
      <c r="C1184" s="280" t="s">
        <v>275</v>
      </c>
      <c r="D1184" s="287" t="s">
        <v>5162</v>
      </c>
      <c r="E1184" s="280" t="s">
        <v>184</v>
      </c>
      <c r="F1184" s="281">
        <v>34151</v>
      </c>
      <c r="G1184" s="287" t="s">
        <v>5163</v>
      </c>
      <c r="H1184" s="287" t="s">
        <v>1290</v>
      </c>
      <c r="I1184" s="280" t="s">
        <v>261</v>
      </c>
      <c r="J1184" s="287" t="s">
        <v>216</v>
      </c>
      <c r="K1184" s="290">
        <v>2012</v>
      </c>
      <c r="L1184" s="287" t="s">
        <v>213</v>
      </c>
      <c r="M1184" s="287" t="s">
        <v>240</v>
      </c>
      <c r="N1184" s="287" t="s">
        <v>240</v>
      </c>
      <c r="O1184" s="280" t="str">
        <f>IFERROR(VLOOKUP(A1184,'[1]معالجة التسجيل'!A$2:CW$514,101,0),"")</f>
        <v/>
      </c>
      <c r="P1184" s="287"/>
      <c r="Q1184" s="282">
        <v>0</v>
      </c>
      <c r="R1184" s="290">
        <v>0</v>
      </c>
      <c r="S1184" s="287" t="s">
        <v>5164</v>
      </c>
      <c r="T1184" s="287" t="s">
        <v>5165</v>
      </c>
      <c r="U1184" s="287" t="s">
        <v>5166</v>
      </c>
      <c r="V1184" s="287" t="s">
        <v>5167</v>
      </c>
      <c r="W1184" s="287" t="s">
        <v>240</v>
      </c>
      <c r="X1184" s="287" t="s">
        <v>240</v>
      </c>
      <c r="Y1184" s="287" t="s">
        <v>240</v>
      </c>
      <c r="Z1184" s="287" t="s">
        <v>240</v>
      </c>
      <c r="AA1184" s="287" t="s">
        <v>240</v>
      </c>
      <c r="AB1184" s="287" t="s">
        <v>240</v>
      </c>
      <c r="AC1184" s="287" t="s">
        <v>240</v>
      </c>
      <c r="AD1184" s="287" t="s">
        <v>240</v>
      </c>
      <c r="AE1184" s="280" t="str">
        <f>IFERROR(VLOOKUP(A1184,ورقة4!A$1:AZ$2000,51,0),"")</f>
        <v>م</v>
      </c>
      <c r="AF1184" s="287" t="s">
        <v>240</v>
      </c>
      <c r="AG1184" s="287" t="s">
        <v>261</v>
      </c>
      <c r="AH1184" s="287" t="s">
        <v>240</v>
      </c>
      <c r="AI1184" s="287" t="s">
        <v>240</v>
      </c>
      <c r="AJ1184" s="290">
        <v>707532</v>
      </c>
      <c r="AP1184" s="223"/>
      <c r="AQ1184" s="224"/>
      <c r="AR1184" s="224"/>
      <c r="AS1184" s="224"/>
      <c r="AT1184" s="224"/>
      <c r="AU1184" s="231"/>
      <c r="AV1184" s="224"/>
      <c r="AW1184" s="224"/>
      <c r="AX1184" s="224"/>
      <c r="AY1184" s="224"/>
      <c r="AZ1184" s="223"/>
      <c r="BA1184" s="224"/>
      <c r="BB1184" s="230"/>
      <c r="BC1184" s="230"/>
      <c r="BD1184" s="224"/>
      <c r="BE1184" s="224"/>
      <c r="BF1184" s="227"/>
      <c r="BG1184" s="224"/>
      <c r="BH1184" s="224"/>
      <c r="BI1184" s="224"/>
      <c r="BJ1184" s="224"/>
      <c r="BK1184" s="224"/>
      <c r="BL1184" s="224"/>
      <c r="BM1184" s="224"/>
      <c r="BN1184" s="224"/>
      <c r="BO1184" s="224"/>
      <c r="BP1184" s="224"/>
      <c r="BQ1184" s="224"/>
      <c r="BR1184" s="224"/>
      <c r="BS1184" s="228"/>
      <c r="BT1184" s="230"/>
      <c r="BU1184" s="224"/>
      <c r="BV1184" s="226"/>
      <c r="BW1184" s="230"/>
      <c r="BX1184" s="224"/>
      <c r="BY1184" s="224"/>
      <c r="BZ1184" s="219"/>
      <c r="CA1184" s="224"/>
      <c r="CB1184" s="219"/>
      <c r="CC1184" s="219"/>
      <c r="CD1184" s="219"/>
    </row>
    <row r="1185" spans="1:82" ht="45" x14ac:dyDescent="0.25">
      <c r="A1185" s="279">
        <v>707533</v>
      </c>
      <c r="B1185" s="280" t="s">
        <v>5168</v>
      </c>
      <c r="C1185" s="280" t="s">
        <v>68</v>
      </c>
      <c r="D1185" s="287" t="s">
        <v>1758</v>
      </c>
      <c r="E1185" s="280" t="s">
        <v>183</v>
      </c>
      <c r="F1185" s="281">
        <v>25765</v>
      </c>
      <c r="G1185" s="287" t="s">
        <v>1315</v>
      </c>
      <c r="H1185" s="287" t="s">
        <v>1290</v>
      </c>
      <c r="I1185" s="280" t="s">
        <v>261</v>
      </c>
      <c r="J1185" s="287" t="s">
        <v>214</v>
      </c>
      <c r="K1185" s="290">
        <v>1989</v>
      </c>
      <c r="L1185" s="287" t="s">
        <v>227</v>
      </c>
      <c r="M1185" s="287" t="s">
        <v>240</v>
      </c>
      <c r="N1185" s="287" t="s">
        <v>240</v>
      </c>
      <c r="O1185" s="280" t="str">
        <f>IFERROR(VLOOKUP(A1185,'[1]معالجة التسجيل'!A$2:CW$514,101,0),"")</f>
        <v/>
      </c>
      <c r="P1185" s="287"/>
      <c r="Q1185" s="282">
        <v>0</v>
      </c>
      <c r="R1185" s="290">
        <v>0</v>
      </c>
      <c r="S1185" s="287" t="s">
        <v>5169</v>
      </c>
      <c r="T1185" s="287" t="s">
        <v>5170</v>
      </c>
      <c r="U1185" s="287" t="s">
        <v>2805</v>
      </c>
      <c r="V1185" s="287" t="s">
        <v>3298</v>
      </c>
      <c r="W1185" s="287" t="s">
        <v>240</v>
      </c>
      <c r="X1185" s="287" t="s">
        <v>240</v>
      </c>
      <c r="Y1185" s="287" t="s">
        <v>240</v>
      </c>
      <c r="Z1185" s="287" t="s">
        <v>240</v>
      </c>
      <c r="AA1185" s="287" t="s">
        <v>240</v>
      </c>
      <c r="AB1185" s="287" t="s">
        <v>240</v>
      </c>
      <c r="AC1185" s="287" t="s">
        <v>240</v>
      </c>
      <c r="AD1185" s="287" t="s">
        <v>240</v>
      </c>
      <c r="AE1185" s="280" t="str">
        <f>IFERROR(VLOOKUP(A1185,ورقة4!A$1:AZ$2000,51,0),"")</f>
        <v>م</v>
      </c>
      <c r="AF1185" s="287" t="s">
        <v>240</v>
      </c>
      <c r="AG1185" s="287" t="s">
        <v>261</v>
      </c>
      <c r="AH1185" s="287" t="s">
        <v>240</v>
      </c>
      <c r="AI1185" s="287" t="s">
        <v>240</v>
      </c>
      <c r="AJ1185" s="290">
        <v>707533</v>
      </c>
      <c r="AP1185" s="223"/>
      <c r="AQ1185" s="224"/>
      <c r="AR1185" s="224"/>
      <c r="AS1185" s="224"/>
      <c r="AT1185" s="224"/>
      <c r="AU1185" s="232"/>
      <c r="AV1185" s="224"/>
      <c r="AW1185" s="224"/>
      <c r="AX1185" s="224"/>
      <c r="AY1185" s="224"/>
      <c r="AZ1185" s="232"/>
      <c r="BA1185" s="224"/>
      <c r="BB1185" s="230"/>
      <c r="BC1185" s="230"/>
      <c r="BD1185" s="224"/>
      <c r="BE1185" s="224"/>
      <c r="BF1185" s="227"/>
      <c r="BG1185" s="224"/>
      <c r="BH1185" s="224"/>
      <c r="BI1185" s="224"/>
      <c r="BJ1185" s="224"/>
      <c r="BK1185" s="224"/>
      <c r="BL1185" s="224"/>
      <c r="BM1185" s="224"/>
      <c r="BN1185" s="224"/>
      <c r="BO1185" s="224"/>
      <c r="BP1185" s="224"/>
      <c r="BQ1185" s="224"/>
      <c r="BR1185" s="224"/>
      <c r="BS1185" s="228"/>
      <c r="BT1185" s="230"/>
      <c r="BU1185" s="224"/>
      <c r="BV1185" s="226"/>
      <c r="BW1185" s="230"/>
      <c r="BX1185" s="224"/>
      <c r="BY1185" s="224"/>
      <c r="BZ1185" s="219"/>
      <c r="CA1185" s="224"/>
      <c r="CB1185" s="219"/>
      <c r="CC1185" s="219"/>
      <c r="CD1185" s="219"/>
    </row>
    <row r="1186" spans="1:82" ht="45" x14ac:dyDescent="0.25">
      <c r="A1186" s="279">
        <v>707534</v>
      </c>
      <c r="B1186" s="280" t="s">
        <v>5171</v>
      </c>
      <c r="C1186" s="280" t="s">
        <v>5172</v>
      </c>
      <c r="D1186" s="287" t="s">
        <v>240</v>
      </c>
      <c r="E1186" s="280" t="s">
        <v>240</v>
      </c>
      <c r="F1186" s="288"/>
      <c r="G1186" s="287" t="s">
        <v>240</v>
      </c>
      <c r="H1186" s="287" t="s">
        <v>240</v>
      </c>
      <c r="I1186" s="280" t="s">
        <v>261</v>
      </c>
      <c r="J1186" s="287" t="s">
        <v>240</v>
      </c>
      <c r="K1186" s="282"/>
      <c r="L1186" s="287" t="s">
        <v>240</v>
      </c>
      <c r="M1186" s="287" t="s">
        <v>240</v>
      </c>
      <c r="N1186" s="287" t="s">
        <v>240</v>
      </c>
      <c r="O1186" s="280"/>
      <c r="P1186" s="287"/>
      <c r="Q1186" s="282">
        <v>0</v>
      </c>
      <c r="R1186" s="282"/>
      <c r="S1186" s="287" t="s">
        <v>240</v>
      </c>
      <c r="T1186" s="287" t="s">
        <v>240</v>
      </c>
      <c r="U1186" s="287" t="s">
        <v>240</v>
      </c>
      <c r="V1186" s="287" t="s">
        <v>240</v>
      </c>
      <c r="W1186" s="287" t="s">
        <v>240</v>
      </c>
      <c r="X1186" s="287" t="s">
        <v>240</v>
      </c>
      <c r="Y1186" s="287" t="s">
        <v>240</v>
      </c>
      <c r="Z1186" s="287" t="s">
        <v>240</v>
      </c>
      <c r="AA1186" s="287" t="s">
        <v>240</v>
      </c>
      <c r="AB1186" s="287" t="s">
        <v>240</v>
      </c>
      <c r="AC1186" s="287" t="s">
        <v>240</v>
      </c>
      <c r="AD1186" s="287" t="s">
        <v>240</v>
      </c>
      <c r="AE1186" s="280"/>
      <c r="AF1186" s="287" t="s">
        <v>240</v>
      </c>
      <c r="AG1186" s="287" t="s">
        <v>261</v>
      </c>
      <c r="AH1186" s="287" t="s">
        <v>240</v>
      </c>
      <c r="AI1186" s="287" t="s">
        <v>240</v>
      </c>
      <c r="AJ1186" s="290">
        <v>707534</v>
      </c>
      <c r="AP1186" s="223"/>
      <c r="AQ1186" s="224"/>
      <c r="AR1186" s="224"/>
      <c r="AS1186" s="224"/>
      <c r="AT1186" s="224"/>
      <c r="AU1186" s="231"/>
      <c r="AV1186" s="224"/>
      <c r="AW1186" s="224"/>
      <c r="AX1186" s="224"/>
      <c r="AY1186" s="224"/>
      <c r="AZ1186" s="223"/>
      <c r="BA1186" s="224"/>
      <c r="BB1186"/>
      <c r="BC1186"/>
      <c r="BD1186" s="224"/>
      <c r="BE1186" s="224"/>
      <c r="BF1186" s="227"/>
      <c r="BG1186" s="227"/>
      <c r="BH1186" s="224"/>
      <c r="BI1186" s="224"/>
      <c r="BJ1186" s="224"/>
      <c r="BK1186" s="224"/>
      <c r="BL1186" s="223"/>
      <c r="BM1186" s="224"/>
      <c r="BN1186" s="223"/>
      <c r="BO1186" s="223"/>
      <c r="BP1186" s="223"/>
      <c r="BQ1186" s="223"/>
      <c r="BR1186" s="223"/>
      <c r="BS1186" s="224"/>
      <c r="BT1186"/>
      <c r="BU1186" s="224"/>
      <c r="BV1186"/>
      <c r="BW1186"/>
      <c r="BX1186" s="224"/>
      <c r="BY1186" s="224"/>
      <c r="BZ1186" s="224"/>
      <c r="CA1186" s="224"/>
      <c r="CB1186" s="224"/>
      <c r="CC1186" s="224"/>
      <c r="CD1186" s="224"/>
    </row>
    <row r="1187" spans="1:82" ht="15" x14ac:dyDescent="0.25">
      <c r="A1187" s="279">
        <v>707535</v>
      </c>
      <c r="B1187" s="280" t="s">
        <v>5203</v>
      </c>
      <c r="C1187" s="280" t="s">
        <v>67</v>
      </c>
      <c r="D1187"/>
      <c r="E1187" s="280" t="s">
        <v>240</v>
      </c>
      <c r="F1187" s="280" t="s">
        <v>240</v>
      </c>
      <c r="G1187"/>
      <c r="H1187"/>
      <c r="I1187" s="280" t="s">
        <v>261</v>
      </c>
      <c r="J1187"/>
      <c r="K1187"/>
      <c r="L1187"/>
      <c r="M1187"/>
      <c r="N1187"/>
      <c r="O1187" s="280"/>
      <c r="P1187"/>
      <c r="Q1187" s="282">
        <v>0</v>
      </c>
      <c r="R1187"/>
      <c r="S1187"/>
      <c r="T1187"/>
      <c r="U1187"/>
      <c r="V1187"/>
      <c r="W1187"/>
      <c r="X1187"/>
      <c r="Y1187"/>
      <c r="Z1187"/>
      <c r="AA1187"/>
      <c r="AB1187"/>
      <c r="AC1187"/>
      <c r="AD1187"/>
      <c r="AE1187" s="280"/>
      <c r="AF1187"/>
      <c r="AG1187"/>
      <c r="AH1187"/>
      <c r="AI1187"/>
      <c r="AJ1187"/>
      <c r="AP1187" s="223"/>
      <c r="AQ1187" s="224"/>
      <c r="AR1187" s="224"/>
      <c r="AS1187" s="224"/>
      <c r="AT1187" s="224"/>
      <c r="AU1187" s="232"/>
      <c r="AV1187" s="224"/>
      <c r="AW1187" s="224"/>
      <c r="AX1187" s="224"/>
      <c r="AY1187" s="224"/>
      <c r="AZ1187" s="232"/>
      <c r="BA1187" s="224"/>
      <c r="BB1187" s="230"/>
      <c r="BC1187" s="230"/>
      <c r="BD1187" s="224"/>
      <c r="BE1187" s="224"/>
      <c r="BF1187" s="227"/>
      <c r="BG1187" s="224"/>
      <c r="BH1187" s="224"/>
      <c r="BI1187" s="224"/>
      <c r="BJ1187" s="224"/>
      <c r="BK1187" s="224"/>
      <c r="BL1187" s="224"/>
      <c r="BM1187" s="224"/>
      <c r="BN1187" s="224"/>
      <c r="BO1187" s="224"/>
      <c r="BP1187" s="224"/>
      <c r="BQ1187" s="224"/>
      <c r="BR1187" s="224"/>
      <c r="BS1187" s="228"/>
      <c r="BT1187" s="230"/>
      <c r="BU1187" s="224"/>
      <c r="BV1187" s="226"/>
      <c r="BW1187" s="230"/>
      <c r="BX1187" s="224"/>
      <c r="BY1187" s="224"/>
      <c r="BZ1187" s="219"/>
      <c r="CA1187" s="224"/>
      <c r="CB1187" s="219"/>
      <c r="CC1187" s="219"/>
      <c r="CD1187" s="219"/>
    </row>
    <row r="1188" spans="1:82" ht="15" x14ac:dyDescent="0.25">
      <c r="AE1188" s="280" t="str">
        <f>IFERROR(VLOOKUP(A1188,ورقة4!A$1:AZ$2000,51,0),"")</f>
        <v/>
      </c>
      <c r="AP1188" s="223"/>
      <c r="AQ1188" s="224"/>
      <c r="AR1188" s="224"/>
      <c r="AS1188" s="224"/>
      <c r="AT1188" s="224"/>
      <c r="AU1188" s="231"/>
      <c r="AV1188" s="224"/>
      <c r="AW1188" s="224"/>
      <c r="AX1188" s="224"/>
      <c r="AY1188" s="224"/>
      <c r="AZ1188" s="223"/>
      <c r="BA1188" s="224"/>
      <c r="BB1188" s="230"/>
      <c r="BC1188" s="230"/>
      <c r="BD1188" s="224"/>
      <c r="BE1188" s="224"/>
      <c r="BF1188" s="227"/>
      <c r="BG1188" s="224"/>
      <c r="BH1188" s="224"/>
      <c r="BI1188" s="224"/>
      <c r="BJ1188" s="224"/>
      <c r="BK1188" s="224"/>
      <c r="BL1188" s="224"/>
      <c r="BM1188" s="224"/>
      <c r="BN1188" s="224"/>
      <c r="BO1188" s="224"/>
      <c r="BP1188" s="224"/>
      <c r="BQ1188" s="224"/>
      <c r="BR1188" s="224"/>
      <c r="BS1188" s="228"/>
      <c r="BT1188" s="230"/>
      <c r="BU1188" s="224"/>
      <c r="BV1188" s="226"/>
      <c r="BW1188" s="230"/>
      <c r="BX1188" s="224"/>
      <c r="BY1188" s="224"/>
      <c r="BZ1188" s="219"/>
      <c r="CA1188" s="224"/>
      <c r="CB1188" s="219"/>
      <c r="CC1188" s="219"/>
      <c r="CD1188" s="219"/>
    </row>
    <row r="1189" spans="1:82" ht="15" x14ac:dyDescent="0.25">
      <c r="AE1189" s="280" t="str">
        <f>IFERROR(VLOOKUP(A1189,ورقة4!A$1:AZ$2000,51,0),"")</f>
        <v/>
      </c>
      <c r="AP1189" s="223"/>
      <c r="AQ1189" s="224"/>
      <c r="AR1189" s="224"/>
      <c r="AS1189" s="224"/>
      <c r="AT1189" s="224"/>
      <c r="AU1189" s="231"/>
      <c r="AV1189" s="224"/>
      <c r="AW1189" s="224"/>
      <c r="AX1189" s="224"/>
      <c r="AY1189" s="224"/>
      <c r="AZ1189" s="223"/>
      <c r="BA1189" s="224"/>
      <c r="BB1189"/>
      <c r="BC1189"/>
      <c r="BD1189" s="224"/>
      <c r="BE1189" s="224"/>
      <c r="BF1189" s="227"/>
      <c r="BG1189" s="223"/>
      <c r="BH1189" s="224"/>
      <c r="BI1189" s="224"/>
      <c r="BJ1189" s="224"/>
      <c r="BK1189" s="224"/>
      <c r="BL1189" s="223"/>
      <c r="BM1189" s="224"/>
      <c r="BN1189" s="223"/>
      <c r="BO1189" s="223"/>
      <c r="BP1189" s="223"/>
      <c r="BQ1189" s="223"/>
      <c r="BR1189" s="223"/>
      <c r="BS1189" s="224"/>
      <c r="BT1189"/>
      <c r="BU1189" s="224"/>
      <c r="BV1189"/>
      <c r="BW1189"/>
      <c r="BX1189" s="224"/>
      <c r="BY1189" s="224"/>
      <c r="BZ1189" s="224"/>
      <c r="CA1189" s="224"/>
      <c r="CB1189" s="224"/>
      <c r="CC1189" s="224"/>
      <c r="CD1189" s="224"/>
    </row>
    <row r="1190" spans="1:82" ht="15" x14ac:dyDescent="0.25">
      <c r="AE1190" s="280" t="str">
        <f>IFERROR(VLOOKUP(A1190,ورقة4!A$1:AZ$2000,51,0),"")</f>
        <v/>
      </c>
      <c r="AP1190" s="223"/>
      <c r="AQ1190" s="224"/>
      <c r="AR1190" s="224"/>
      <c r="AS1190" s="224"/>
      <c r="AT1190" s="224"/>
      <c r="AU1190" s="231"/>
      <c r="AV1190" s="224"/>
      <c r="AW1190" s="224"/>
      <c r="AX1190" s="224"/>
      <c r="AY1190" s="224"/>
      <c r="AZ1190" s="223"/>
      <c r="BA1190" s="224"/>
      <c r="BB1190" s="230"/>
      <c r="BC1190" s="230"/>
      <c r="BD1190" s="224"/>
      <c r="BE1190" s="224"/>
      <c r="BF1190" s="227"/>
      <c r="BG1190" s="230"/>
      <c r="BH1190" s="224"/>
      <c r="BI1190" s="224"/>
      <c r="BJ1190" s="224"/>
      <c r="BK1190" s="224"/>
      <c r="BL1190" s="224"/>
      <c r="BM1190" s="224"/>
      <c r="BN1190" s="224"/>
      <c r="BO1190" s="224"/>
      <c r="BP1190" s="224"/>
      <c r="BQ1190" s="224"/>
      <c r="BR1190" s="224"/>
      <c r="BS1190" s="228"/>
      <c r="BT1190" s="230"/>
      <c r="BU1190" s="224"/>
      <c r="BV1190" s="226"/>
      <c r="BW1190" s="230"/>
      <c r="BX1190" s="224"/>
      <c r="BY1190" s="224"/>
      <c r="BZ1190" s="219"/>
      <c r="CA1190" s="224"/>
      <c r="CB1190" s="219"/>
      <c r="CC1190" s="219"/>
      <c r="CD1190" s="219"/>
    </row>
    <row r="1191" spans="1:82" ht="15" x14ac:dyDescent="0.25">
      <c r="AE1191" s="280" t="str">
        <f>IFERROR(VLOOKUP(A1191,ورقة4!A$1:AZ$2000,51,0),"")</f>
        <v/>
      </c>
      <c r="AP1191" s="223"/>
      <c r="AQ1191" s="224"/>
      <c r="AR1191" s="224"/>
      <c r="AS1191" s="224"/>
      <c r="AT1191" s="224"/>
      <c r="AU1191" s="232"/>
      <c r="AV1191" s="224"/>
      <c r="AW1191" s="224"/>
      <c r="AX1191" s="224"/>
      <c r="AY1191" s="224"/>
      <c r="AZ1191" s="232"/>
      <c r="BA1191" s="224"/>
      <c r="BB1191" s="230"/>
      <c r="BC1191" s="230"/>
      <c r="BD1191" s="224"/>
      <c r="BE1191" s="224"/>
      <c r="BF1191" s="227"/>
      <c r="BG1191" s="224"/>
      <c r="BH1191" s="224"/>
      <c r="BI1191" s="224"/>
      <c r="BJ1191" s="224"/>
      <c r="BK1191" s="224"/>
      <c r="BL1191" s="224"/>
      <c r="BM1191" s="224"/>
      <c r="BN1191" s="224"/>
      <c r="BO1191" s="224"/>
      <c r="BP1191" s="224"/>
      <c r="BQ1191" s="224"/>
      <c r="BR1191" s="224"/>
      <c r="BS1191" s="228"/>
      <c r="BT1191" s="230"/>
      <c r="BU1191" s="224"/>
      <c r="BV1191" s="226"/>
      <c r="BW1191" s="230"/>
      <c r="BX1191" s="224"/>
      <c r="BY1191" s="224"/>
      <c r="BZ1191" s="219"/>
      <c r="CA1191" s="224"/>
      <c r="CB1191" s="219"/>
      <c r="CC1191" s="219"/>
      <c r="CD1191" s="219"/>
    </row>
    <row r="1192" spans="1:82" ht="15" x14ac:dyDescent="0.25">
      <c r="AE1192" s="280" t="str">
        <f>IFERROR(VLOOKUP(A1192,ورقة4!A$1:AZ$2000,51,0),"")</f>
        <v/>
      </c>
      <c r="AP1192" s="223"/>
      <c r="AQ1192" s="224"/>
      <c r="AR1192" s="224"/>
      <c r="AS1192" s="224"/>
      <c r="AT1192" s="224"/>
      <c r="AU1192" s="232"/>
      <c r="AV1192" s="224"/>
      <c r="AW1192" s="224"/>
      <c r="AX1192" s="224"/>
      <c r="AY1192" s="224"/>
      <c r="AZ1192" s="232"/>
      <c r="BA1192" s="224"/>
      <c r="BB1192" s="230"/>
      <c r="BC1192" s="230"/>
      <c r="BD1192" s="224"/>
      <c r="BE1192" s="224"/>
      <c r="BF1192" s="227"/>
      <c r="BG1192" s="224"/>
      <c r="BH1192" s="224"/>
      <c r="BI1192" s="224"/>
      <c r="BJ1192" s="224"/>
      <c r="BK1192" s="224"/>
      <c r="BL1192" s="224"/>
      <c r="BM1192" s="224"/>
      <c r="BN1192" s="224"/>
      <c r="BO1192" s="224"/>
      <c r="BP1192" s="224"/>
      <c r="BQ1192" s="224"/>
      <c r="BR1192" s="224"/>
      <c r="BS1192" s="228"/>
      <c r="BT1192" s="230"/>
      <c r="BU1192" s="224"/>
      <c r="BV1192" s="226"/>
      <c r="BW1192" s="230"/>
      <c r="BX1192" s="224"/>
      <c r="BY1192" s="224"/>
      <c r="BZ1192" s="219"/>
      <c r="CA1192" s="224"/>
      <c r="CB1192" s="219"/>
      <c r="CC1192" s="219"/>
      <c r="CD1192" s="219"/>
    </row>
    <row r="1193" spans="1:82" ht="15" x14ac:dyDescent="0.25">
      <c r="AE1193" s="280" t="str">
        <f>IFERROR(VLOOKUP(A1193,ورقة4!A$1:AZ$2000,51,0),"")</f>
        <v/>
      </c>
      <c r="AP1193" s="223"/>
      <c r="AQ1193" s="224"/>
      <c r="AR1193" s="224"/>
      <c r="AS1193" s="224"/>
      <c r="AT1193" s="224"/>
      <c r="AU1193" s="232"/>
      <c r="AV1193" s="224"/>
      <c r="AW1193" s="224"/>
      <c r="AX1193" s="224"/>
      <c r="AY1193" s="224"/>
      <c r="AZ1193" s="232"/>
      <c r="BA1193" s="224"/>
      <c r="BB1193" s="230"/>
      <c r="BC1193" s="230"/>
      <c r="BD1193" s="224"/>
      <c r="BE1193" s="224"/>
      <c r="BF1193" s="227"/>
      <c r="BG1193" s="230"/>
      <c r="BH1193" s="224"/>
      <c r="BI1193" s="224"/>
      <c r="BJ1193" s="224"/>
      <c r="BK1193" s="224"/>
      <c r="BL1193" s="224"/>
      <c r="BM1193" s="224"/>
      <c r="BN1193" s="224"/>
      <c r="BO1193" s="224"/>
      <c r="BP1193" s="224"/>
      <c r="BQ1193" s="224"/>
      <c r="BR1193" s="224"/>
      <c r="BS1193" s="228"/>
      <c r="BT1193" s="230"/>
      <c r="BU1193" s="224"/>
      <c r="BV1193" s="226"/>
      <c r="BW1193" s="230"/>
      <c r="BX1193" s="224"/>
      <c r="BY1193" s="224"/>
      <c r="BZ1193" s="219"/>
      <c r="CA1193" s="224"/>
      <c r="CB1193" s="219"/>
      <c r="CC1193" s="219"/>
      <c r="CD1193" s="219"/>
    </row>
    <row r="1194" spans="1:82" ht="15" x14ac:dyDescent="0.25">
      <c r="AE1194" s="280" t="str">
        <f>IFERROR(VLOOKUP(A1194,ورقة4!A$1:AZ$2000,51,0),"")</f>
        <v/>
      </c>
      <c r="AP1194" s="223"/>
      <c r="AQ1194" s="224"/>
      <c r="AR1194" s="224"/>
      <c r="AS1194" s="224"/>
      <c r="AT1194" s="224"/>
      <c r="AU1194" s="225"/>
      <c r="AV1194" s="224"/>
      <c r="AW1194" s="224"/>
      <c r="AX1194" s="224"/>
      <c r="AY1194" s="224"/>
      <c r="AZ1194" s="226"/>
      <c r="BA1194" s="224"/>
      <c r="BB1194" s="230"/>
      <c r="BC1194" s="230"/>
      <c r="BD1194" s="224"/>
      <c r="BE1194" s="224"/>
      <c r="BF1194" s="227"/>
      <c r="BG1194" s="230"/>
      <c r="BH1194" s="224"/>
      <c r="BI1194" s="224"/>
      <c r="BJ1194" s="224"/>
      <c r="BK1194" s="224"/>
      <c r="BL1194" s="230"/>
      <c r="BM1194" s="224"/>
      <c r="BN1194" s="230"/>
      <c r="BO1194" s="230"/>
      <c r="BP1194" s="230"/>
      <c r="BQ1194" s="230"/>
      <c r="BR1194" s="230"/>
      <c r="BS1194" s="228"/>
      <c r="BT1194" s="230"/>
      <c r="BU1194" s="224"/>
      <c r="BV1194" s="226"/>
      <c r="BW1194" s="230"/>
      <c r="BX1194" s="224"/>
      <c r="BY1194" s="224"/>
      <c r="BZ1194" s="219"/>
      <c r="CA1194" s="224"/>
      <c r="CB1194" s="219"/>
      <c r="CC1194" s="219"/>
      <c r="CD1194" s="219"/>
    </row>
    <row r="1195" spans="1:82" ht="15" x14ac:dyDescent="0.25">
      <c r="AE1195" s="280" t="str">
        <f>IFERROR(VLOOKUP(A1195,ورقة4!A$1:AZ$2000,51,0),"")</f>
        <v/>
      </c>
      <c r="AP1195" s="223"/>
      <c r="AQ1195" s="224"/>
      <c r="AR1195" s="224"/>
      <c r="AS1195" s="224"/>
      <c r="AT1195" s="224"/>
      <c r="AU1195" s="231"/>
      <c r="AV1195" s="224"/>
      <c r="AW1195" s="224"/>
      <c r="AX1195" s="224"/>
      <c r="AY1195" s="224"/>
      <c r="AZ1195" s="223"/>
      <c r="BA1195" s="224"/>
      <c r="BB1195"/>
      <c r="BC1195"/>
      <c r="BD1195" s="224"/>
      <c r="BE1195" s="224"/>
      <c r="BF1195" s="227"/>
      <c r="BG1195" s="223"/>
      <c r="BH1195" s="224"/>
      <c r="BI1195" s="224"/>
      <c r="BJ1195" s="224"/>
      <c r="BK1195" s="224"/>
      <c r="BL1195" s="223"/>
      <c r="BM1195" s="224"/>
      <c r="BN1195" s="223"/>
      <c r="BO1195" s="223"/>
      <c r="BP1195" s="223"/>
      <c r="BQ1195" s="223"/>
      <c r="BR1195" s="223"/>
      <c r="BS1195" s="224"/>
      <c r="BT1195"/>
      <c r="BU1195" s="224"/>
      <c r="BV1195"/>
      <c r="BW1195"/>
      <c r="BX1195" s="224"/>
      <c r="BY1195" s="224"/>
      <c r="BZ1195" s="224"/>
      <c r="CA1195" s="224"/>
      <c r="CB1195" s="224"/>
      <c r="CC1195" s="224"/>
      <c r="CD1195" s="224"/>
    </row>
    <row r="1196" spans="1:82" ht="15" x14ac:dyDescent="0.25">
      <c r="AE1196" s="280" t="str">
        <f>IFERROR(VLOOKUP(A1196,ورقة4!A$1:AZ$2000,51,0),"")</f>
        <v/>
      </c>
      <c r="AP1196" s="223"/>
      <c r="AQ1196" s="224"/>
      <c r="AR1196" s="224"/>
      <c r="AS1196" s="224"/>
      <c r="AT1196" s="224"/>
      <c r="AU1196" s="231"/>
      <c r="AV1196" s="224"/>
      <c r="AW1196" s="224"/>
      <c r="AX1196" s="224"/>
      <c r="AY1196" s="224"/>
      <c r="AZ1196" s="223"/>
      <c r="BA1196" s="224"/>
      <c r="BB1196"/>
      <c r="BC1196"/>
      <c r="BD1196" s="224"/>
      <c r="BE1196" s="224"/>
      <c r="BF1196" s="227"/>
      <c r="BG1196" s="223"/>
      <c r="BH1196" s="224"/>
      <c r="BI1196" s="224"/>
      <c r="BJ1196" s="224"/>
      <c r="BK1196" s="224"/>
      <c r="BL1196" s="223"/>
      <c r="BM1196" s="224"/>
      <c r="BN1196" s="223"/>
      <c r="BO1196" s="223"/>
      <c r="BP1196" s="223"/>
      <c r="BQ1196" s="223"/>
      <c r="BR1196" s="223"/>
      <c r="BS1196" s="224"/>
      <c r="BT1196"/>
      <c r="BU1196" s="224"/>
      <c r="BV1196"/>
      <c r="BW1196"/>
      <c r="BX1196" s="224"/>
      <c r="BY1196" s="224"/>
      <c r="BZ1196" s="224"/>
      <c r="CA1196" s="224"/>
      <c r="CB1196" s="224"/>
      <c r="CC1196" s="224"/>
      <c r="CD1196" s="224"/>
    </row>
    <row r="1197" spans="1:82" ht="15" x14ac:dyDescent="0.25">
      <c r="AE1197" s="280" t="str">
        <f>IFERROR(VLOOKUP(A1197,ورقة4!A$1:AZ$2000,51,0),"")</f>
        <v/>
      </c>
      <c r="AP1197" s="223"/>
      <c r="AQ1197" s="224"/>
      <c r="AR1197" s="224"/>
      <c r="AS1197" s="224"/>
      <c r="AT1197" s="224"/>
      <c r="AU1197" s="232"/>
      <c r="AV1197" s="224"/>
      <c r="AW1197" s="224"/>
      <c r="AX1197" s="224"/>
      <c r="AY1197" s="224"/>
      <c r="AZ1197" s="232"/>
      <c r="BA1197" s="224"/>
      <c r="BB1197"/>
      <c r="BC1197"/>
      <c r="BD1197" s="224"/>
      <c r="BE1197" s="224"/>
      <c r="BF1197" s="227"/>
      <c r="BG1197" s="232"/>
      <c r="BH1197" s="224"/>
      <c r="BI1197" s="224"/>
      <c r="BJ1197" s="224"/>
      <c r="BK1197" s="224"/>
      <c r="BL1197" s="232"/>
      <c r="BM1197" s="224"/>
      <c r="BN1197" s="232"/>
      <c r="BO1197" s="232"/>
      <c r="BP1197" s="232"/>
      <c r="BQ1197" s="232"/>
      <c r="BR1197" s="232"/>
      <c r="BS1197" s="224"/>
      <c r="BT1197"/>
      <c r="BU1197" s="224"/>
      <c r="BV1197"/>
      <c r="BW1197"/>
      <c r="BX1197" s="224"/>
      <c r="BY1197" s="224"/>
      <c r="BZ1197" s="224"/>
      <c r="CA1197" s="224"/>
      <c r="CB1197" s="224"/>
      <c r="CC1197" s="224"/>
      <c r="CD1197" s="224"/>
    </row>
    <row r="1198" spans="1:82" ht="15" x14ac:dyDescent="0.25">
      <c r="AE1198" s="280" t="str">
        <f>IFERROR(VLOOKUP(A1198,ورقة4!A$1:AZ$2000,51,0),"")</f>
        <v/>
      </c>
      <c r="AP1198" s="223"/>
      <c r="AQ1198" s="224"/>
      <c r="AR1198" s="224"/>
      <c r="AS1198" s="224"/>
      <c r="AT1198" s="224"/>
      <c r="AU1198" s="231"/>
      <c r="AV1198" s="224"/>
      <c r="AW1198" s="224"/>
      <c r="AX1198" s="224"/>
      <c r="AY1198" s="224"/>
      <c r="AZ1198" s="223"/>
      <c r="BA1198" s="224"/>
      <c r="BB1198"/>
      <c r="BC1198"/>
      <c r="BD1198" s="224"/>
      <c r="BE1198" s="224"/>
      <c r="BF1198" s="227"/>
      <c r="BG1198" s="226"/>
      <c r="BH1198" s="224"/>
      <c r="BI1198" s="224"/>
      <c r="BJ1198" s="224"/>
      <c r="BK1198" s="224"/>
      <c r="BL1198" s="223"/>
      <c r="BM1198" s="224"/>
      <c r="BN1198" s="223"/>
      <c r="BO1198" s="223"/>
      <c r="BP1198" s="223"/>
      <c r="BQ1198" s="223"/>
      <c r="BR1198" s="223"/>
      <c r="BS1198" s="224"/>
      <c r="BT1198"/>
      <c r="BU1198" s="224"/>
      <c r="BV1198"/>
      <c r="BW1198"/>
      <c r="BX1198" s="224"/>
      <c r="BY1198" s="224"/>
      <c r="BZ1198" s="224"/>
      <c r="CA1198" s="224"/>
      <c r="CB1198" s="224"/>
      <c r="CC1198" s="224"/>
      <c r="CD1198" s="224"/>
    </row>
    <row r="1199" spans="1:82" ht="15" x14ac:dyDescent="0.25">
      <c r="AE1199" s="280" t="str">
        <f>IFERROR(VLOOKUP(A1199,ورقة4!A$1:AZ$2000,51,0),"")</f>
        <v/>
      </c>
      <c r="AP1199" s="223"/>
      <c r="AQ1199" s="224"/>
      <c r="AR1199" s="224"/>
      <c r="AS1199" s="224"/>
      <c r="AT1199" s="224"/>
      <c r="AU1199" s="231"/>
      <c r="AV1199" s="224"/>
      <c r="AW1199" s="224"/>
      <c r="AX1199" s="224"/>
      <c r="AY1199" s="224"/>
      <c r="AZ1199" s="223"/>
      <c r="BA1199" s="224"/>
      <c r="BB1199" s="230"/>
      <c r="BC1199" s="230"/>
      <c r="BD1199" s="224"/>
      <c r="BE1199" s="224"/>
      <c r="BF1199" s="227"/>
      <c r="BG1199" s="230"/>
      <c r="BH1199" s="224"/>
      <c r="BI1199" s="224"/>
      <c r="BJ1199" s="224"/>
      <c r="BK1199" s="224"/>
      <c r="BL1199" s="224"/>
      <c r="BM1199" s="224"/>
      <c r="BN1199" s="224"/>
      <c r="BO1199" s="224"/>
      <c r="BP1199" s="224"/>
      <c r="BQ1199" s="224"/>
      <c r="BR1199" s="224"/>
      <c r="BS1199" s="228"/>
      <c r="BT1199" s="230"/>
      <c r="BU1199" s="224"/>
      <c r="BV1199" s="226"/>
      <c r="BW1199" s="230"/>
      <c r="BX1199" s="224"/>
      <c r="BY1199" s="224"/>
      <c r="BZ1199" s="219"/>
      <c r="CA1199" s="224"/>
      <c r="CB1199" s="219"/>
      <c r="CC1199" s="219"/>
      <c r="CD1199" s="219"/>
    </row>
    <row r="1200" spans="1:82" ht="15" x14ac:dyDescent="0.25">
      <c r="AE1200" s="280" t="str">
        <f>IFERROR(VLOOKUP(A1200,ورقة4!A$1:AZ$2000,51,0),"")</f>
        <v/>
      </c>
      <c r="AP1200" s="223"/>
      <c r="AQ1200" s="224"/>
      <c r="AR1200" s="224"/>
      <c r="AS1200" s="224"/>
      <c r="AT1200" s="224"/>
      <c r="AU1200" s="231"/>
      <c r="AV1200" s="224"/>
      <c r="AW1200" s="224"/>
      <c r="AX1200" s="224"/>
      <c r="AY1200" s="224"/>
      <c r="AZ1200" s="223"/>
      <c r="BA1200" s="224"/>
      <c r="BB1200" s="230"/>
      <c r="BC1200" s="230"/>
      <c r="BD1200" s="224"/>
      <c r="BE1200" s="224"/>
      <c r="BF1200" s="227"/>
      <c r="BG1200" s="230"/>
      <c r="BH1200" s="224"/>
      <c r="BI1200" s="224"/>
      <c r="BJ1200" s="224"/>
      <c r="BK1200" s="224"/>
      <c r="BL1200" s="224"/>
      <c r="BM1200" s="224"/>
      <c r="BN1200" s="224"/>
      <c r="BO1200" s="224"/>
      <c r="BP1200" s="224"/>
      <c r="BQ1200" s="224"/>
      <c r="BR1200" s="224"/>
      <c r="BS1200" s="228"/>
      <c r="BT1200" s="230"/>
      <c r="BU1200" s="224"/>
      <c r="BV1200" s="226"/>
      <c r="BW1200" s="230"/>
      <c r="BX1200" s="230"/>
      <c r="BY1200" s="230"/>
      <c r="BZ1200"/>
      <c r="CA1200" s="224"/>
      <c r="CB1200" s="219"/>
      <c r="CC1200" s="219"/>
      <c r="CD1200" s="219"/>
    </row>
    <row r="1201" spans="31:82" ht="15" x14ac:dyDescent="0.25">
      <c r="AE1201" s="280" t="str">
        <f>IFERROR(VLOOKUP(A1201,ورقة4!A$1:AZ$2000,51,0),"")</f>
        <v/>
      </c>
      <c r="AP1201" s="223"/>
      <c r="AQ1201" s="224"/>
      <c r="AR1201" s="224"/>
      <c r="AS1201" s="224"/>
      <c r="AT1201" s="224"/>
      <c r="AU1201" s="232"/>
      <c r="AV1201" s="224"/>
      <c r="AW1201" s="224"/>
      <c r="AX1201" s="224"/>
      <c r="AY1201" s="224"/>
      <c r="AZ1201" s="232"/>
      <c r="BA1201" s="224"/>
      <c r="BB1201" s="230"/>
      <c r="BC1201" s="230"/>
      <c r="BD1201" s="224"/>
      <c r="BE1201" s="224"/>
      <c r="BF1201" s="227"/>
      <c r="BG1201" s="224"/>
      <c r="BH1201" s="224"/>
      <c r="BI1201" s="224"/>
      <c r="BJ1201" s="224"/>
      <c r="BK1201" s="224"/>
      <c r="BL1201" s="224"/>
      <c r="BM1201" s="224"/>
      <c r="BN1201" s="224"/>
      <c r="BO1201" s="224"/>
      <c r="BP1201" s="224"/>
      <c r="BQ1201" s="224"/>
      <c r="BR1201" s="224"/>
      <c r="BS1201" s="228"/>
      <c r="BT1201" s="230"/>
      <c r="BU1201" s="224"/>
      <c r="BV1201" s="226"/>
      <c r="BW1201" s="230"/>
      <c r="BX1201" s="224"/>
      <c r="BY1201" s="224"/>
      <c r="BZ1201" s="219"/>
      <c r="CA1201" s="224"/>
      <c r="CB1201" s="219"/>
      <c r="CC1201" s="219"/>
      <c r="CD1201" s="219"/>
    </row>
    <row r="1202" spans="31:82" ht="15" x14ac:dyDescent="0.25">
      <c r="AE1202" s="280" t="str">
        <f>IFERROR(VLOOKUP(A1202,ورقة4!A$1:AZ$2000,51,0),"")</f>
        <v/>
      </c>
      <c r="AP1202" s="223"/>
      <c r="AQ1202" s="224"/>
      <c r="AR1202" s="224"/>
      <c r="AS1202" s="224"/>
      <c r="AT1202" s="224"/>
      <c r="AU1202" s="231"/>
      <c r="AV1202" s="224"/>
      <c r="AW1202" s="224"/>
      <c r="AX1202" s="224"/>
      <c r="AY1202" s="224"/>
      <c r="AZ1202" s="223"/>
      <c r="BA1202" s="224"/>
      <c r="BB1202"/>
      <c r="BC1202"/>
      <c r="BD1202" s="224"/>
      <c r="BE1202" s="224"/>
      <c r="BF1202" s="227"/>
      <c r="BG1202" s="223"/>
      <c r="BH1202" s="224"/>
      <c r="BI1202" s="224"/>
      <c r="BJ1202" s="224"/>
      <c r="BK1202" s="224"/>
      <c r="BL1202" s="223"/>
      <c r="BM1202" s="224"/>
      <c r="BN1202" s="223"/>
      <c r="BO1202" s="223"/>
      <c r="BP1202" s="223"/>
      <c r="BQ1202" s="223"/>
      <c r="BR1202" s="223"/>
      <c r="BS1202" s="224"/>
      <c r="BT1202"/>
      <c r="BU1202" s="224"/>
      <c r="BV1202"/>
      <c r="BW1202"/>
      <c r="BX1202" s="224"/>
      <c r="BY1202" s="224"/>
      <c r="BZ1202" s="224"/>
      <c r="CA1202" s="224"/>
      <c r="CB1202" s="224"/>
      <c r="CC1202" s="224"/>
      <c r="CD1202" s="224"/>
    </row>
    <row r="1203" spans="31:82" ht="15" x14ac:dyDescent="0.25">
      <c r="AE1203" s="280" t="str">
        <f>IFERROR(VLOOKUP(A1203,ورقة4!A$1:AZ$2000,51,0),"")</f>
        <v/>
      </c>
      <c r="AP1203" s="223"/>
      <c r="AQ1203" s="224"/>
      <c r="AR1203" s="224"/>
      <c r="AS1203" s="224"/>
      <c r="AT1203" s="224"/>
      <c r="AU1203" s="231"/>
      <c r="AV1203" s="224"/>
      <c r="AW1203" s="224"/>
      <c r="AX1203" s="224"/>
      <c r="AY1203" s="224"/>
      <c r="AZ1203" s="223"/>
      <c r="BA1203" s="224"/>
      <c r="BB1203" s="230"/>
      <c r="BC1203" s="230"/>
      <c r="BD1203" s="224"/>
      <c r="BE1203" s="224"/>
      <c r="BF1203" s="227"/>
      <c r="BG1203" s="224"/>
      <c r="BH1203" s="224"/>
      <c r="BI1203" s="224"/>
      <c r="BJ1203" s="224"/>
      <c r="BK1203" s="224"/>
      <c r="BL1203" s="224"/>
      <c r="BM1203" s="224"/>
      <c r="BN1203" s="224"/>
      <c r="BO1203" s="224"/>
      <c r="BP1203" s="224"/>
      <c r="BQ1203" s="224"/>
      <c r="BR1203" s="224"/>
      <c r="BS1203" s="228"/>
      <c r="BT1203" s="230"/>
      <c r="BU1203" s="224"/>
      <c r="BV1203" s="226"/>
      <c r="BW1203" s="230"/>
      <c r="BX1203" s="224"/>
      <c r="BY1203" s="224"/>
      <c r="BZ1203" s="219"/>
      <c r="CA1203" s="224"/>
      <c r="CB1203" s="219"/>
      <c r="CC1203" s="219"/>
      <c r="CD1203" s="219"/>
    </row>
    <row r="1204" spans="31:82" ht="15" x14ac:dyDescent="0.25">
      <c r="AE1204" s="280" t="str">
        <f>IFERROR(VLOOKUP(A1204,ورقة4!A$1:AZ$2000,51,0),"")</f>
        <v/>
      </c>
      <c r="AP1204" s="223"/>
      <c r="AQ1204" s="224"/>
      <c r="AR1204" s="224"/>
      <c r="AS1204" s="224"/>
      <c r="AT1204" s="224"/>
      <c r="AU1204" s="232"/>
      <c r="AV1204" s="224"/>
      <c r="AW1204" s="224"/>
      <c r="AX1204" s="224"/>
      <c r="AY1204" s="224"/>
      <c r="AZ1204" s="232"/>
      <c r="BA1204" s="224"/>
      <c r="BB1204" s="230"/>
      <c r="BC1204" s="230"/>
      <c r="BD1204" s="224"/>
      <c r="BE1204" s="224"/>
      <c r="BF1204" s="227"/>
      <c r="BG1204" s="230"/>
      <c r="BH1204" s="224"/>
      <c r="BI1204" s="224"/>
      <c r="BJ1204" s="224"/>
      <c r="BK1204" s="224"/>
      <c r="BL1204" s="224"/>
      <c r="BM1204" s="224"/>
      <c r="BN1204" s="224"/>
      <c r="BO1204" s="224"/>
      <c r="BP1204" s="224"/>
      <c r="BQ1204" s="224"/>
      <c r="BR1204" s="224"/>
      <c r="BS1204" s="228"/>
      <c r="BT1204" s="230"/>
      <c r="BU1204" s="224"/>
      <c r="BV1204" s="226"/>
      <c r="BW1204" s="230"/>
      <c r="BX1204" s="224"/>
      <c r="BY1204" s="224"/>
      <c r="BZ1204" s="219"/>
      <c r="CA1204" s="224"/>
      <c r="CB1204" s="219"/>
      <c r="CC1204" s="219"/>
      <c r="CD1204" s="219"/>
    </row>
    <row r="1205" spans="31:82" ht="15" x14ac:dyDescent="0.25">
      <c r="AE1205" s="280" t="str">
        <f>IFERROR(VLOOKUP(A1205,ورقة4!A$1:AZ$2000,51,0),"")</f>
        <v/>
      </c>
      <c r="AP1205" s="223"/>
      <c r="AQ1205" s="224"/>
      <c r="AR1205" s="224"/>
      <c r="AS1205" s="224"/>
      <c r="AT1205" s="224"/>
      <c r="AU1205" s="232"/>
      <c r="AV1205" s="224"/>
      <c r="AW1205" s="224"/>
      <c r="AX1205" s="224"/>
      <c r="AY1205" s="224"/>
      <c r="AZ1205" s="232"/>
      <c r="BA1205" s="224"/>
      <c r="BB1205" s="230"/>
      <c r="BC1205" s="230"/>
      <c r="BD1205" s="224"/>
      <c r="BE1205" s="224"/>
      <c r="BF1205" s="227"/>
      <c r="BG1205" s="224"/>
      <c r="BH1205" s="224"/>
      <c r="BI1205" s="224"/>
      <c r="BJ1205" s="224"/>
      <c r="BK1205" s="224"/>
      <c r="BL1205" s="224"/>
      <c r="BM1205" s="224"/>
      <c r="BN1205" s="224"/>
      <c r="BO1205" s="224"/>
      <c r="BP1205" s="224"/>
      <c r="BQ1205" s="224"/>
      <c r="BR1205" s="224"/>
      <c r="BS1205" s="228"/>
      <c r="BT1205" s="230"/>
      <c r="BU1205" s="224"/>
      <c r="BV1205" s="226"/>
      <c r="BW1205" s="230"/>
      <c r="BX1205" s="224"/>
      <c r="BY1205" s="224"/>
      <c r="BZ1205" s="219"/>
      <c r="CA1205" s="224"/>
      <c r="CB1205" s="219"/>
      <c r="CC1205" s="219"/>
      <c r="CD1205" s="219"/>
    </row>
    <row r="1206" spans="31:82" ht="15" x14ac:dyDescent="0.25">
      <c r="AE1206" s="280" t="str">
        <f>IFERROR(VLOOKUP(A1206,ورقة4!A$1:AZ$2000,51,0),"")</f>
        <v/>
      </c>
      <c r="AP1206" s="223"/>
      <c r="AQ1206" s="224"/>
      <c r="AR1206" s="224"/>
      <c r="AS1206" s="224"/>
      <c r="AT1206" s="224"/>
      <c r="AU1206" s="232"/>
      <c r="AV1206" s="224"/>
      <c r="AW1206" s="224"/>
      <c r="AX1206" s="224"/>
      <c r="AY1206" s="224"/>
      <c r="AZ1206" s="232"/>
      <c r="BA1206" s="224"/>
      <c r="BB1206"/>
      <c r="BC1206"/>
      <c r="BD1206" s="224"/>
      <c r="BE1206" s="224"/>
      <c r="BF1206" s="227"/>
      <c r="BG1206" s="232"/>
      <c r="BH1206" s="224"/>
      <c r="BI1206" s="224"/>
      <c r="BJ1206" s="224"/>
      <c r="BK1206" s="224"/>
      <c r="BL1206" s="232"/>
      <c r="BM1206" s="224"/>
      <c r="BN1206" s="232"/>
      <c r="BO1206" s="232"/>
      <c r="BP1206" s="232"/>
      <c r="BQ1206" s="232"/>
      <c r="BR1206" s="232"/>
      <c r="BS1206" s="224"/>
      <c r="BT1206"/>
      <c r="BU1206" s="224"/>
      <c r="BV1206"/>
      <c r="BW1206"/>
      <c r="BX1206" s="224"/>
      <c r="BY1206" s="224"/>
      <c r="BZ1206" s="224"/>
      <c r="CA1206" s="224"/>
      <c r="CB1206" s="224"/>
      <c r="CC1206" s="224"/>
      <c r="CD1206" s="224"/>
    </row>
    <row r="1207" spans="31:82" ht="15" x14ac:dyDescent="0.25">
      <c r="AE1207" s="280" t="str">
        <f>IFERROR(VLOOKUP(A1207,ورقة4!A$1:AZ$2000,51,0),"")</f>
        <v/>
      </c>
      <c r="AP1207" s="223"/>
      <c r="AQ1207" s="224"/>
      <c r="AR1207" s="224"/>
      <c r="AS1207" s="224"/>
      <c r="AT1207" s="224"/>
      <c r="AU1207" s="231"/>
      <c r="AV1207" s="224"/>
      <c r="AW1207" s="224"/>
      <c r="AX1207" s="224"/>
      <c r="AY1207" s="224"/>
      <c r="AZ1207" s="223"/>
      <c r="BA1207" s="224"/>
      <c r="BB1207" s="230"/>
      <c r="BC1207" s="230"/>
      <c r="BD1207" s="224"/>
      <c r="BE1207" s="224"/>
      <c r="BF1207" s="227"/>
      <c r="BG1207" s="224"/>
      <c r="BH1207" s="224"/>
      <c r="BI1207" s="224"/>
      <c r="BJ1207" s="224"/>
      <c r="BK1207" s="224"/>
      <c r="BL1207" s="224"/>
      <c r="BM1207" s="224"/>
      <c r="BN1207" s="224"/>
      <c r="BO1207" s="224"/>
      <c r="BP1207" s="224"/>
      <c r="BQ1207" s="224"/>
      <c r="BR1207" s="224"/>
      <c r="BS1207" s="228"/>
      <c r="BT1207" s="230"/>
      <c r="BU1207" s="224"/>
      <c r="BV1207" s="226"/>
      <c r="BW1207" s="230"/>
      <c r="BX1207" s="224"/>
      <c r="BY1207" s="224"/>
      <c r="BZ1207" s="219"/>
      <c r="CA1207" s="224"/>
      <c r="CB1207" s="219"/>
      <c r="CC1207" s="219"/>
      <c r="CD1207" s="219"/>
    </row>
    <row r="1208" spans="31:82" ht="15" x14ac:dyDescent="0.25">
      <c r="AE1208" s="280" t="str">
        <f>IFERROR(VLOOKUP(A1208,ورقة4!A$1:AZ$2000,51,0),"")</f>
        <v/>
      </c>
      <c r="AP1208" s="223"/>
      <c r="AQ1208" s="224"/>
      <c r="AR1208" s="224"/>
      <c r="AS1208" s="224"/>
      <c r="AT1208" s="224"/>
      <c r="AU1208" s="231"/>
      <c r="AV1208" s="224"/>
      <c r="AW1208" s="224"/>
      <c r="AX1208" s="224"/>
      <c r="AY1208" s="224"/>
      <c r="AZ1208" s="223"/>
      <c r="BA1208" s="224"/>
      <c r="BB1208" s="230"/>
      <c r="BC1208" s="230"/>
      <c r="BD1208" s="224"/>
      <c r="BE1208" s="224"/>
      <c r="BF1208" s="227"/>
      <c r="BG1208" s="224"/>
      <c r="BH1208" s="224"/>
      <c r="BI1208" s="224"/>
      <c r="BJ1208" s="224"/>
      <c r="BK1208" s="224"/>
      <c r="BL1208" s="224"/>
      <c r="BM1208" s="224"/>
      <c r="BN1208" s="224"/>
      <c r="BO1208" s="224"/>
      <c r="BP1208" s="224"/>
      <c r="BQ1208" s="224"/>
      <c r="BR1208" s="224"/>
      <c r="BS1208" s="228"/>
      <c r="BT1208" s="230"/>
      <c r="BU1208" s="224"/>
      <c r="BV1208" s="226"/>
      <c r="BW1208" s="230"/>
      <c r="BX1208" s="224"/>
      <c r="BY1208" s="224"/>
      <c r="BZ1208" s="219"/>
      <c r="CA1208" s="224"/>
      <c r="CB1208" s="219"/>
      <c r="CC1208" s="219"/>
      <c r="CD1208" s="219"/>
    </row>
    <row r="1209" spans="31:82" ht="15" x14ac:dyDescent="0.25">
      <c r="AE1209" s="280" t="str">
        <f>IFERROR(VLOOKUP(A1209,ورقة4!A$1:AZ$2000,51,0),"")</f>
        <v/>
      </c>
      <c r="AP1209" s="223"/>
      <c r="AQ1209" s="224"/>
      <c r="AR1209" s="224"/>
      <c r="AS1209" s="224"/>
      <c r="AT1209" s="224"/>
      <c r="AU1209" s="231"/>
      <c r="AV1209" s="224"/>
      <c r="AW1209" s="224"/>
      <c r="AX1209" s="224"/>
      <c r="AY1209" s="224"/>
      <c r="AZ1209" s="223"/>
      <c r="BA1209" s="224"/>
      <c r="BB1209" s="230"/>
      <c r="BC1209" s="230"/>
      <c r="BD1209" s="224"/>
      <c r="BE1209" s="224"/>
      <c r="BF1209" s="227"/>
      <c r="BG1209" s="224"/>
      <c r="BH1209" s="224"/>
      <c r="BI1209" s="224"/>
      <c r="BJ1209" s="224"/>
      <c r="BK1209" s="224"/>
      <c r="BL1209" s="224"/>
      <c r="BM1209" s="224"/>
      <c r="BN1209" s="224"/>
      <c r="BO1209" s="224"/>
      <c r="BP1209" s="224"/>
      <c r="BQ1209" s="224"/>
      <c r="BR1209" s="224"/>
      <c r="BS1209" s="228"/>
      <c r="BT1209" s="230"/>
      <c r="BU1209" s="224"/>
      <c r="BV1209" s="226"/>
      <c r="BW1209" s="230"/>
      <c r="BX1209" s="224"/>
      <c r="BY1209" s="224"/>
      <c r="BZ1209" s="219"/>
      <c r="CA1209" s="224"/>
      <c r="CB1209" s="219"/>
      <c r="CC1209" s="219"/>
      <c r="CD1209" s="219"/>
    </row>
    <row r="1210" spans="31:82" ht="15" x14ac:dyDescent="0.25">
      <c r="AE1210" s="280" t="str">
        <f>IFERROR(VLOOKUP(A1210,ورقة4!A$1:AZ$2000,51,0),"")</f>
        <v/>
      </c>
      <c r="AP1210" s="223"/>
      <c r="AQ1210" s="224"/>
      <c r="AR1210" s="224"/>
      <c r="AS1210" s="224"/>
      <c r="AT1210" s="224"/>
      <c r="AU1210" s="231"/>
      <c r="AV1210" s="224"/>
      <c r="AW1210" s="224"/>
      <c r="AX1210" s="224"/>
      <c r="AY1210" s="224"/>
      <c r="AZ1210" s="223"/>
      <c r="BA1210" s="224"/>
      <c r="BB1210"/>
      <c r="BC1210"/>
      <c r="BD1210" s="224"/>
      <c r="BE1210" s="224"/>
      <c r="BF1210" s="227"/>
      <c r="BG1210" s="223"/>
      <c r="BH1210" s="224"/>
      <c r="BI1210" s="224"/>
      <c r="BJ1210" s="224"/>
      <c r="BK1210" s="224"/>
      <c r="BL1210" s="223"/>
      <c r="BM1210" s="224"/>
      <c r="BN1210" s="223"/>
      <c r="BO1210" s="223"/>
      <c r="BP1210" s="223"/>
      <c r="BQ1210" s="223"/>
      <c r="BR1210" s="223"/>
      <c r="BS1210" s="224"/>
      <c r="BT1210"/>
      <c r="BU1210" s="224"/>
      <c r="BV1210"/>
      <c r="BW1210"/>
      <c r="BX1210" s="224"/>
      <c r="BY1210" s="224"/>
      <c r="BZ1210" s="224"/>
      <c r="CA1210" s="224"/>
      <c r="CB1210" s="224"/>
      <c r="CC1210" s="224"/>
      <c r="CD1210" s="224"/>
    </row>
    <row r="1211" spans="31:82" ht="15" x14ac:dyDescent="0.25">
      <c r="AE1211" s="280" t="str">
        <f>IFERROR(VLOOKUP(A1211,ورقة4!A$1:AZ$2000,51,0),"")</f>
        <v/>
      </c>
      <c r="AP1211" s="223"/>
      <c r="AQ1211" s="224"/>
      <c r="AR1211" s="224"/>
      <c r="AS1211" s="224"/>
      <c r="AT1211" s="224"/>
      <c r="AU1211" s="232"/>
      <c r="AV1211" s="224"/>
      <c r="AW1211" s="224"/>
      <c r="AX1211" s="224"/>
      <c r="AY1211" s="224"/>
      <c r="AZ1211" s="232"/>
      <c r="BA1211" s="224"/>
      <c r="BB1211" s="230"/>
      <c r="BC1211" s="230"/>
      <c r="BD1211" s="224"/>
      <c r="BE1211" s="224"/>
      <c r="BF1211" s="227"/>
      <c r="BG1211" s="224"/>
      <c r="BH1211" s="224"/>
      <c r="BI1211" s="224"/>
      <c r="BJ1211" s="224"/>
      <c r="BK1211" s="224"/>
      <c r="BL1211" s="224"/>
      <c r="BM1211" s="224"/>
      <c r="BN1211" s="224"/>
      <c r="BO1211" s="224"/>
      <c r="BP1211" s="224"/>
      <c r="BQ1211" s="224"/>
      <c r="BR1211" s="224"/>
      <c r="BS1211" s="228"/>
      <c r="BT1211" s="230"/>
      <c r="BU1211" s="224"/>
      <c r="BV1211" s="226"/>
      <c r="BW1211" s="230"/>
      <c r="BX1211" s="224"/>
      <c r="BY1211" s="224"/>
      <c r="BZ1211" s="219"/>
      <c r="CA1211" s="224"/>
      <c r="CB1211" s="219"/>
      <c r="CC1211" s="219"/>
      <c r="CD1211" s="219"/>
    </row>
    <row r="1212" spans="31:82" ht="15" x14ac:dyDescent="0.25">
      <c r="AE1212" s="280" t="str">
        <f>IFERROR(VLOOKUP(A1212,ورقة4!A$1:AZ$2000,51,0),"")</f>
        <v/>
      </c>
      <c r="AP1212" s="223"/>
      <c r="AQ1212" s="224"/>
      <c r="AR1212" s="224"/>
      <c r="AS1212" s="224"/>
      <c r="AT1212" s="224"/>
      <c r="AU1212" s="232"/>
      <c r="AV1212" s="224"/>
      <c r="AW1212" s="224"/>
      <c r="AX1212" s="224"/>
      <c r="AY1212" s="224"/>
      <c r="AZ1212" s="232"/>
      <c r="BA1212" s="224"/>
      <c r="BB1212" s="230"/>
      <c r="BC1212" s="230"/>
      <c r="BD1212" s="224"/>
      <c r="BE1212" s="224"/>
      <c r="BF1212" s="227"/>
      <c r="BG1212" s="230"/>
      <c r="BH1212" s="224"/>
      <c r="BI1212" s="224"/>
      <c r="BJ1212" s="224"/>
      <c r="BK1212" s="224"/>
      <c r="BL1212" s="224"/>
      <c r="BM1212" s="224"/>
      <c r="BN1212" s="224"/>
      <c r="BO1212" s="224"/>
      <c r="BP1212" s="224"/>
      <c r="BQ1212" s="224"/>
      <c r="BR1212" s="224"/>
      <c r="BS1212" s="228"/>
      <c r="BT1212" s="230"/>
      <c r="BU1212" s="224"/>
      <c r="BV1212" s="226"/>
      <c r="BW1212" s="230"/>
      <c r="BX1212" s="224"/>
      <c r="BY1212" s="224"/>
      <c r="BZ1212" s="219"/>
      <c r="CA1212" s="224"/>
      <c r="CB1212" s="219"/>
      <c r="CC1212" s="219"/>
      <c r="CD1212" s="219"/>
    </row>
    <row r="1213" spans="31:82" ht="15" x14ac:dyDescent="0.25">
      <c r="AE1213" s="280" t="str">
        <f>IFERROR(VLOOKUP(A1213,ورقة4!A$1:AZ$2000,51,0),"")</f>
        <v/>
      </c>
      <c r="AP1213" s="223"/>
      <c r="AQ1213" s="224"/>
      <c r="AR1213" s="224"/>
      <c r="AS1213" s="224"/>
      <c r="AT1213" s="224"/>
      <c r="AU1213" s="231"/>
      <c r="AV1213" s="224"/>
      <c r="AW1213" s="224"/>
      <c r="AX1213" s="224"/>
      <c r="AY1213" s="224"/>
      <c r="AZ1213" s="223"/>
      <c r="BA1213" s="224"/>
      <c r="BB1213"/>
      <c r="BC1213"/>
      <c r="BD1213" s="224"/>
      <c r="BE1213" s="224"/>
      <c r="BF1213" s="227"/>
      <c r="BG1213" s="223"/>
      <c r="BH1213" s="224"/>
      <c r="BI1213" s="224"/>
      <c r="BJ1213" s="224"/>
      <c r="BK1213" s="224"/>
      <c r="BL1213" s="223"/>
      <c r="BM1213" s="224"/>
      <c r="BN1213" s="223"/>
      <c r="BO1213" s="223"/>
      <c r="BP1213" s="223"/>
      <c r="BQ1213" s="223"/>
      <c r="BR1213" s="223"/>
      <c r="BS1213" s="224"/>
      <c r="BT1213"/>
      <c r="BU1213" s="224"/>
      <c r="BV1213"/>
      <c r="BW1213"/>
      <c r="BX1213" s="224"/>
      <c r="BY1213" s="224"/>
      <c r="BZ1213" s="224"/>
      <c r="CA1213" s="224"/>
      <c r="CB1213" s="224"/>
      <c r="CC1213" s="224"/>
      <c r="CD1213" s="224"/>
    </row>
    <row r="1214" spans="31:82" ht="15" x14ac:dyDescent="0.25">
      <c r="AE1214" s="280" t="str">
        <f>IFERROR(VLOOKUP(A1214,ورقة4!A$1:AZ$2000,51,0),"")</f>
        <v/>
      </c>
      <c r="AP1214" s="223"/>
      <c r="AQ1214" s="224"/>
      <c r="AR1214" s="224"/>
      <c r="AS1214" s="224"/>
      <c r="AT1214" s="224"/>
      <c r="AU1214" s="231"/>
      <c r="AV1214" s="224"/>
      <c r="AW1214" s="224"/>
      <c r="AX1214" s="224"/>
      <c r="AY1214" s="224"/>
      <c r="AZ1214" s="223"/>
      <c r="BA1214" s="224"/>
      <c r="BB1214" s="230"/>
      <c r="BC1214" s="230"/>
      <c r="BD1214" s="224"/>
      <c r="BE1214" s="224"/>
      <c r="BF1214" s="227"/>
      <c r="BG1214" s="224"/>
      <c r="BH1214" s="224"/>
      <c r="BI1214" s="224"/>
      <c r="BJ1214" s="224"/>
      <c r="BK1214" s="224"/>
      <c r="BL1214" s="224"/>
      <c r="BM1214" s="224"/>
      <c r="BN1214" s="224"/>
      <c r="BO1214" s="224"/>
      <c r="BP1214" s="224"/>
      <c r="BQ1214" s="224"/>
      <c r="BR1214" s="224"/>
      <c r="BS1214" s="228"/>
      <c r="BT1214" s="230"/>
      <c r="BU1214" s="224"/>
      <c r="BV1214" s="226"/>
      <c r="BW1214" s="230"/>
      <c r="BX1214" s="224"/>
      <c r="BY1214" s="224"/>
      <c r="BZ1214" s="219"/>
      <c r="CA1214" s="224"/>
      <c r="CB1214" s="219"/>
      <c r="CC1214" s="219"/>
      <c r="CD1214" s="219"/>
    </row>
    <row r="1215" spans="31:82" ht="15" x14ac:dyDescent="0.25">
      <c r="AE1215" s="280" t="str">
        <f>IFERROR(VLOOKUP(A1215,ورقة4!A$1:AZ$2000,51,0),"")</f>
        <v/>
      </c>
      <c r="AP1215" s="223"/>
      <c r="AQ1215" s="224"/>
      <c r="AR1215" s="224"/>
      <c r="AS1215" s="224"/>
      <c r="AT1215" s="224"/>
      <c r="AU1215" s="232"/>
      <c r="AV1215" s="224"/>
      <c r="AW1215" s="224"/>
      <c r="AX1215" s="224"/>
      <c r="AY1215" s="224"/>
      <c r="AZ1215" s="232"/>
      <c r="BA1215" s="224"/>
      <c r="BB1215" s="230"/>
      <c r="BC1215" s="230"/>
      <c r="BD1215" s="224"/>
      <c r="BE1215" s="224"/>
      <c r="BF1215" s="227"/>
      <c r="BG1215" s="224"/>
      <c r="BH1215" s="224"/>
      <c r="BI1215" s="224"/>
      <c r="BJ1215" s="224"/>
      <c r="BK1215" s="224"/>
      <c r="BL1215" s="224"/>
      <c r="BM1215" s="224"/>
      <c r="BN1215" s="224"/>
      <c r="BO1215" s="224"/>
      <c r="BP1215" s="224"/>
      <c r="BQ1215" s="224"/>
      <c r="BR1215" s="224"/>
      <c r="BS1215" s="228"/>
      <c r="BT1215" s="230"/>
      <c r="BU1215" s="224"/>
      <c r="BV1215" s="226"/>
      <c r="BW1215" s="230"/>
      <c r="BX1215" s="224"/>
      <c r="BY1215" s="224"/>
      <c r="BZ1215" s="219"/>
      <c r="CA1215" s="224"/>
      <c r="CB1215" s="219"/>
      <c r="CC1215" s="219"/>
      <c r="CD1215" s="219"/>
    </row>
    <row r="1216" spans="31:82" ht="15" x14ac:dyDescent="0.25">
      <c r="AE1216" s="280" t="str">
        <f>IFERROR(VLOOKUP(A1216,ورقة4!A$1:AZ$2000,51,0),"")</f>
        <v/>
      </c>
      <c r="AP1216" s="223"/>
      <c r="AQ1216" s="224"/>
      <c r="AR1216" s="224"/>
      <c r="AS1216" s="224"/>
      <c r="AT1216" s="224"/>
      <c r="AU1216" s="232"/>
      <c r="AV1216" s="224"/>
      <c r="AW1216" s="224"/>
      <c r="AX1216" s="224"/>
      <c r="AY1216" s="224"/>
      <c r="AZ1216" s="232"/>
      <c r="BA1216" s="224"/>
      <c r="BB1216" s="230"/>
      <c r="BC1216" s="230"/>
      <c r="BD1216" s="224"/>
      <c r="BE1216" s="224"/>
      <c r="BF1216" s="227"/>
      <c r="BG1216" s="224"/>
      <c r="BH1216" s="224"/>
      <c r="BI1216" s="224"/>
      <c r="BJ1216" s="224"/>
      <c r="BK1216" s="224"/>
      <c r="BL1216" s="224"/>
      <c r="BM1216" s="224"/>
      <c r="BN1216" s="224"/>
      <c r="BO1216" s="224"/>
      <c r="BP1216" s="224"/>
      <c r="BQ1216" s="224"/>
      <c r="BR1216" s="224"/>
      <c r="BS1216" s="228"/>
      <c r="BT1216" s="230"/>
      <c r="BU1216" s="230"/>
      <c r="BV1216" s="226"/>
      <c r="BW1216" s="230"/>
      <c r="BX1216" s="230"/>
      <c r="BY1216" s="230"/>
      <c r="BZ1216"/>
      <c r="CA1216" s="230"/>
      <c r="CB1216" s="219"/>
      <c r="CC1216" s="219"/>
      <c r="CD1216" s="219"/>
    </row>
    <row r="1217" spans="31:82" ht="15" x14ac:dyDescent="0.25">
      <c r="AE1217" s="280" t="str">
        <f>IFERROR(VLOOKUP(A1217,ورقة4!A$1:AZ$2000,51,0),"")</f>
        <v/>
      </c>
      <c r="AP1217" s="223"/>
      <c r="AQ1217" s="224"/>
      <c r="AR1217" s="224"/>
      <c r="AS1217" s="224"/>
      <c r="AT1217" s="224"/>
      <c r="AU1217" s="231"/>
      <c r="AV1217" s="224"/>
      <c r="AW1217" s="224"/>
      <c r="AX1217" s="224"/>
      <c r="AY1217" s="224"/>
      <c r="AZ1217" s="223"/>
      <c r="BA1217" s="224"/>
      <c r="BB1217"/>
      <c r="BC1217"/>
      <c r="BD1217" s="224"/>
      <c r="BE1217" s="224"/>
      <c r="BF1217" s="227"/>
      <c r="BG1217" s="223"/>
      <c r="BH1217" s="224"/>
      <c r="BI1217" s="224"/>
      <c r="BJ1217" s="224"/>
      <c r="BK1217" s="224"/>
      <c r="BL1217" s="223"/>
      <c r="BM1217" s="224"/>
      <c r="BN1217" s="223"/>
      <c r="BO1217" s="223"/>
      <c r="BP1217" s="223"/>
      <c r="BQ1217" s="223"/>
      <c r="BR1217" s="223"/>
      <c r="BS1217" s="224"/>
      <c r="BT1217"/>
      <c r="BU1217" s="224"/>
      <c r="BV1217"/>
      <c r="BW1217"/>
      <c r="BX1217" s="224"/>
      <c r="BY1217" s="224"/>
      <c r="BZ1217" s="224"/>
      <c r="CA1217" s="224"/>
      <c r="CB1217" s="224"/>
      <c r="CC1217" s="224"/>
      <c r="CD1217" s="224"/>
    </row>
    <row r="1218" spans="31:82" ht="15" x14ac:dyDescent="0.25">
      <c r="AE1218" s="280" t="str">
        <f>IFERROR(VLOOKUP(A1218,ورقة4!A$1:AZ$2000,51,0),"")</f>
        <v/>
      </c>
      <c r="AP1218" s="223"/>
      <c r="AQ1218" s="224"/>
      <c r="AR1218" s="224"/>
      <c r="AS1218" s="224"/>
      <c r="AT1218" s="224"/>
      <c r="AU1218" s="225"/>
      <c r="AV1218" s="224"/>
      <c r="AW1218" s="224"/>
      <c r="AX1218" s="224"/>
      <c r="AY1218" s="224"/>
      <c r="AZ1218" s="226"/>
      <c r="BA1218" s="224"/>
      <c r="BB1218" s="230"/>
      <c r="BC1218" s="230"/>
      <c r="BD1218" s="224"/>
      <c r="BE1218" s="224"/>
      <c r="BF1218" s="227"/>
      <c r="BG1218" s="230"/>
      <c r="BH1218" s="224"/>
      <c r="BI1218" s="224"/>
      <c r="BJ1218" s="224"/>
      <c r="BK1218" s="224"/>
      <c r="BL1218" s="230"/>
      <c r="BM1218" s="224"/>
      <c r="BN1218" s="230"/>
      <c r="BO1218" s="230"/>
      <c r="BP1218" s="230"/>
      <c r="BQ1218" s="230"/>
      <c r="BR1218" s="230"/>
      <c r="BS1218" s="228"/>
      <c r="BT1218" s="230"/>
      <c r="BU1218" s="224"/>
      <c r="BV1218" s="226"/>
      <c r="BW1218" s="230"/>
      <c r="BX1218" s="224"/>
      <c r="BY1218" s="224"/>
      <c r="BZ1218" s="219"/>
      <c r="CA1218" s="224"/>
      <c r="CB1218" s="219"/>
      <c r="CC1218" s="219"/>
      <c r="CD1218" s="219"/>
    </row>
    <row r="1219" spans="31:82" ht="15" x14ac:dyDescent="0.25">
      <c r="AE1219" s="280" t="str">
        <f>IFERROR(VLOOKUP(A1219,ورقة4!A$1:AZ$2000,51,0),"")</f>
        <v/>
      </c>
      <c r="AP1219" s="223"/>
      <c r="AQ1219" s="224"/>
      <c r="AR1219" s="224"/>
      <c r="AS1219" s="224"/>
      <c r="AT1219" s="224"/>
      <c r="AU1219" s="231"/>
      <c r="AV1219" s="224"/>
      <c r="AW1219" s="224"/>
      <c r="AX1219" s="224"/>
      <c r="AY1219" s="224"/>
      <c r="AZ1219" s="223"/>
      <c r="BA1219" s="224"/>
      <c r="BB1219" s="230"/>
      <c r="BC1219" s="230"/>
      <c r="BD1219" s="224"/>
      <c r="BE1219" s="224"/>
      <c r="BF1219" s="227"/>
      <c r="BG1219" s="224"/>
      <c r="BH1219" s="224"/>
      <c r="BI1219" s="224"/>
      <c r="BJ1219" s="224"/>
      <c r="BK1219" s="224"/>
      <c r="BL1219" s="224"/>
      <c r="BM1219" s="224"/>
      <c r="BN1219" s="224"/>
      <c r="BO1219" s="224"/>
      <c r="BP1219" s="224"/>
      <c r="BQ1219" s="224"/>
      <c r="BR1219" s="224"/>
      <c r="BS1219" s="228"/>
      <c r="BT1219" s="230"/>
      <c r="BU1219" s="224"/>
      <c r="BV1219" s="226"/>
      <c r="BW1219" s="230"/>
      <c r="BX1219" s="224"/>
      <c r="BY1219" s="224"/>
      <c r="BZ1219" s="219"/>
      <c r="CA1219" s="224"/>
      <c r="CB1219" s="219"/>
      <c r="CC1219" s="219"/>
      <c r="CD1219" s="219"/>
    </row>
    <row r="1220" spans="31:82" ht="15" x14ac:dyDescent="0.25">
      <c r="AE1220" s="280" t="str">
        <f>IFERROR(VLOOKUP(A1220,ورقة4!A$1:AZ$2000,51,0),"")</f>
        <v/>
      </c>
      <c r="AP1220" s="223"/>
      <c r="AQ1220" s="224"/>
      <c r="AR1220" s="224"/>
      <c r="AS1220" s="224"/>
      <c r="AT1220" s="224"/>
      <c r="AU1220" s="231"/>
      <c r="AV1220" s="224"/>
      <c r="AW1220" s="224"/>
      <c r="AX1220" s="224"/>
      <c r="AY1220" s="224"/>
      <c r="AZ1220" s="223"/>
      <c r="BA1220" s="224"/>
      <c r="BB1220"/>
      <c r="BC1220"/>
      <c r="BD1220" s="224"/>
      <c r="BE1220" s="224"/>
      <c r="BF1220" s="227"/>
      <c r="BG1220" s="223"/>
      <c r="BH1220" s="224"/>
      <c r="BI1220" s="224"/>
      <c r="BJ1220" s="224"/>
      <c r="BK1220" s="224"/>
      <c r="BL1220" s="223"/>
      <c r="BM1220" s="224"/>
      <c r="BN1220" s="223"/>
      <c r="BO1220" s="223"/>
      <c r="BP1220" s="223"/>
      <c r="BQ1220" s="223"/>
      <c r="BR1220" s="223"/>
      <c r="BS1220" s="224"/>
      <c r="BT1220"/>
      <c r="BU1220" s="224"/>
      <c r="BV1220"/>
      <c r="BW1220"/>
      <c r="BX1220" s="224"/>
      <c r="BY1220" s="224"/>
      <c r="BZ1220" s="224"/>
      <c r="CA1220" s="224"/>
      <c r="CB1220" s="224"/>
      <c r="CC1220" s="224"/>
      <c r="CD1220" s="224"/>
    </row>
    <row r="1221" spans="31:82" ht="15" x14ac:dyDescent="0.25">
      <c r="AE1221" s="280" t="str">
        <f>IFERROR(VLOOKUP(A1221,ورقة4!A$1:AZ$2000,51,0),"")</f>
        <v/>
      </c>
      <c r="AP1221" s="223"/>
      <c r="AQ1221" s="224"/>
      <c r="AR1221" s="224"/>
      <c r="AS1221" s="224"/>
      <c r="AT1221" s="224"/>
      <c r="AU1221" s="232"/>
      <c r="AV1221" s="224"/>
      <c r="AW1221" s="224"/>
      <c r="AX1221" s="224"/>
      <c r="AY1221" s="224"/>
      <c r="AZ1221" s="232"/>
      <c r="BA1221" s="224"/>
      <c r="BB1221" s="230"/>
      <c r="BC1221" s="230"/>
      <c r="BD1221" s="224"/>
      <c r="BE1221" s="224"/>
      <c r="BF1221" s="227"/>
      <c r="BG1221" s="224"/>
      <c r="BH1221" s="224"/>
      <c r="BI1221" s="224"/>
      <c r="BJ1221" s="224"/>
      <c r="BK1221" s="224"/>
      <c r="BL1221" s="224"/>
      <c r="BM1221" s="224"/>
      <c r="BN1221" s="224"/>
      <c r="BO1221" s="224"/>
      <c r="BP1221" s="224"/>
      <c r="BQ1221" s="224"/>
      <c r="BR1221" s="224"/>
      <c r="BS1221" s="228"/>
      <c r="BT1221" s="230"/>
      <c r="BU1221" s="224"/>
      <c r="BV1221" s="226"/>
      <c r="BW1221" s="230"/>
      <c r="BX1221" s="224"/>
      <c r="BY1221" s="224"/>
      <c r="BZ1221" s="219"/>
      <c r="CA1221" s="224"/>
      <c r="CB1221" s="219"/>
      <c r="CC1221" s="219"/>
      <c r="CD1221" s="219"/>
    </row>
    <row r="1222" spans="31:82" ht="15" x14ac:dyDescent="0.25">
      <c r="AE1222" s="280" t="str">
        <f>IFERROR(VLOOKUP(A1222,ورقة4!A$1:AZ$2000,51,0),"")</f>
        <v/>
      </c>
      <c r="AP1222" s="223"/>
      <c r="AQ1222" s="224"/>
      <c r="AR1222" s="224"/>
      <c r="AS1222" s="224"/>
      <c r="AT1222" s="224"/>
      <c r="AU1222" s="232"/>
      <c r="AV1222" s="224"/>
      <c r="AW1222" s="224"/>
      <c r="AX1222" s="224"/>
      <c r="AY1222" s="224"/>
      <c r="AZ1222" s="232"/>
      <c r="BA1222" s="224"/>
      <c r="BB1222"/>
      <c r="BC1222"/>
      <c r="BD1222" s="224"/>
      <c r="BE1222" s="224"/>
      <c r="BF1222" s="227"/>
      <c r="BG1222" s="232"/>
      <c r="BH1222" s="224"/>
      <c r="BI1222" s="224"/>
      <c r="BJ1222" s="224"/>
      <c r="BK1222" s="224"/>
      <c r="BL1222" s="232"/>
      <c r="BM1222" s="224"/>
      <c r="BN1222" s="232"/>
      <c r="BO1222" s="232"/>
      <c r="BP1222" s="232"/>
      <c r="BQ1222" s="232"/>
      <c r="BR1222" s="232"/>
      <c r="BS1222" s="224"/>
      <c r="BT1222"/>
      <c r="BU1222" s="224"/>
      <c r="BV1222"/>
      <c r="BW1222"/>
      <c r="BX1222" s="224"/>
      <c r="BY1222" s="224"/>
      <c r="BZ1222" s="224"/>
      <c r="CA1222" s="224"/>
      <c r="CB1222" s="224"/>
      <c r="CC1222" s="224"/>
      <c r="CD1222" s="224"/>
    </row>
    <row r="1223" spans="31:82" ht="15" x14ac:dyDescent="0.25">
      <c r="AE1223" s="280" t="str">
        <f>IFERROR(VLOOKUP(A1223,ورقة4!A$1:AZ$2000,51,0),"")</f>
        <v/>
      </c>
      <c r="AP1223" s="223"/>
      <c r="AQ1223" s="224"/>
      <c r="AR1223" s="224"/>
      <c r="AS1223" s="224"/>
      <c r="AT1223" s="224"/>
      <c r="AU1223" s="231"/>
      <c r="AV1223" s="224"/>
      <c r="AW1223" s="224"/>
      <c r="AX1223" s="224"/>
      <c r="AY1223" s="224"/>
      <c r="AZ1223" s="223"/>
      <c r="BA1223" s="224"/>
      <c r="BB1223" s="230"/>
      <c r="BC1223" s="230"/>
      <c r="BD1223" s="224"/>
      <c r="BE1223" s="224"/>
      <c r="BF1223" s="227"/>
      <c r="BG1223" s="224"/>
      <c r="BH1223" s="224"/>
      <c r="BI1223" s="224"/>
      <c r="BJ1223" s="224"/>
      <c r="BK1223" s="224"/>
      <c r="BL1223" s="224"/>
      <c r="BM1223" s="224"/>
      <c r="BN1223" s="224"/>
      <c r="BO1223" s="224"/>
      <c r="BP1223" s="224"/>
      <c r="BQ1223" s="224"/>
      <c r="BR1223" s="224"/>
      <c r="BS1223" s="228"/>
      <c r="BT1223" s="230"/>
      <c r="BU1223" s="224"/>
      <c r="BV1223" s="226"/>
      <c r="BW1223" s="230"/>
      <c r="BX1223" s="224"/>
      <c r="BY1223" s="224"/>
      <c r="BZ1223" s="219"/>
      <c r="CA1223" s="224"/>
      <c r="CB1223" s="219"/>
      <c r="CC1223" s="219"/>
      <c r="CD1223" s="219"/>
    </row>
    <row r="1224" spans="31:82" ht="15" x14ac:dyDescent="0.25">
      <c r="AE1224" s="280" t="str">
        <f>IFERROR(VLOOKUP(A1224,ورقة4!A$1:AZ$2000,51,0),"")</f>
        <v/>
      </c>
      <c r="AP1224" s="223"/>
      <c r="AQ1224" s="224"/>
      <c r="AR1224" s="224"/>
      <c r="AS1224" s="224"/>
      <c r="AT1224" s="224"/>
      <c r="AU1224" s="232"/>
      <c r="AV1224" s="224"/>
      <c r="AW1224" s="224"/>
      <c r="AX1224" s="224"/>
      <c r="AY1224" s="224"/>
      <c r="AZ1224" s="232"/>
      <c r="BA1224" s="224"/>
      <c r="BB1224" s="230"/>
      <c r="BC1224" s="230"/>
      <c r="BD1224" s="224"/>
      <c r="BE1224" s="224"/>
      <c r="BF1224" s="227"/>
      <c r="BG1224" s="224"/>
      <c r="BH1224" s="224"/>
      <c r="BI1224" s="224"/>
      <c r="BJ1224" s="224"/>
      <c r="BK1224" s="224"/>
      <c r="BL1224" s="224"/>
      <c r="BM1224" s="224"/>
      <c r="BN1224" s="224"/>
      <c r="BO1224" s="224"/>
      <c r="BP1224" s="224"/>
      <c r="BQ1224" s="224"/>
      <c r="BR1224" s="224"/>
      <c r="BS1224" s="228"/>
      <c r="BT1224" s="230"/>
      <c r="BU1224" s="224"/>
      <c r="BV1224" s="226"/>
      <c r="BW1224" s="230"/>
      <c r="BX1224" s="224"/>
      <c r="BY1224" s="224"/>
      <c r="BZ1224" s="219"/>
      <c r="CA1224" s="224"/>
      <c r="CB1224" s="219"/>
      <c r="CC1224" s="219"/>
      <c r="CD1224" s="219"/>
    </row>
    <row r="1225" spans="31:82" ht="15" x14ac:dyDescent="0.25">
      <c r="AE1225" s="280" t="str">
        <f>IFERROR(VLOOKUP(A1225,ورقة4!A$1:AZ$2000,51,0),"")</f>
        <v/>
      </c>
      <c r="AP1225" s="223"/>
      <c r="AQ1225" s="224"/>
      <c r="AR1225" s="224"/>
      <c r="AS1225" s="224"/>
      <c r="AT1225" s="224"/>
      <c r="AU1225" s="231"/>
      <c r="AV1225" s="224"/>
      <c r="AW1225" s="224"/>
      <c r="AX1225" s="224"/>
      <c r="AY1225" s="224"/>
      <c r="AZ1225" s="223"/>
      <c r="BA1225" s="224"/>
      <c r="BB1225"/>
      <c r="BC1225"/>
      <c r="BD1225" s="224"/>
      <c r="BE1225" s="224"/>
      <c r="BF1225" s="227"/>
      <c r="BG1225" s="232"/>
      <c r="BH1225" s="224"/>
      <c r="BI1225" s="224"/>
      <c r="BJ1225" s="224"/>
      <c r="BK1225" s="224"/>
      <c r="BL1225" s="223"/>
      <c r="BM1225" s="224"/>
      <c r="BN1225" s="223"/>
      <c r="BO1225" s="223"/>
      <c r="BP1225" s="223"/>
      <c r="BQ1225" s="223"/>
      <c r="BR1225" s="223"/>
      <c r="BS1225" s="224"/>
      <c r="BT1225"/>
      <c r="BU1225" s="224"/>
      <c r="BV1225"/>
      <c r="BW1225"/>
      <c r="BX1225" s="224"/>
      <c r="BY1225" s="224"/>
      <c r="BZ1225" s="224"/>
      <c r="CA1225" s="224"/>
      <c r="CB1225" s="224"/>
      <c r="CC1225" s="224"/>
      <c r="CD1225" s="224"/>
    </row>
    <row r="1226" spans="31:82" ht="15" x14ac:dyDescent="0.25">
      <c r="AE1226" s="280" t="str">
        <f>IFERROR(VLOOKUP(A1226,ورقة4!A$1:AZ$2000,51,0),"")</f>
        <v/>
      </c>
      <c r="AP1226" s="223"/>
      <c r="AQ1226" s="224"/>
      <c r="AR1226" s="224"/>
      <c r="AS1226" s="224"/>
      <c r="AT1226" s="224"/>
      <c r="AU1226" s="231"/>
      <c r="AV1226" s="224"/>
      <c r="AW1226" s="224"/>
      <c r="AX1226" s="224"/>
      <c r="AY1226" s="224"/>
      <c r="AZ1226" s="223"/>
      <c r="BA1226" s="224"/>
      <c r="BB1226" s="230"/>
      <c r="BC1226" s="230"/>
      <c r="BD1226" s="224"/>
      <c r="BE1226" s="224"/>
      <c r="BF1226" s="227"/>
      <c r="BG1226" s="224"/>
      <c r="BH1226" s="224"/>
      <c r="BI1226" s="224"/>
      <c r="BJ1226" s="224"/>
      <c r="BK1226" s="224"/>
      <c r="BL1226" s="224"/>
      <c r="BM1226" s="224"/>
      <c r="BN1226" s="224"/>
      <c r="BO1226" s="224"/>
      <c r="BP1226" s="224"/>
      <c r="BQ1226" s="224"/>
      <c r="BR1226" s="224"/>
      <c r="BS1226" s="228"/>
      <c r="BT1226" s="230"/>
      <c r="BU1226" s="224"/>
      <c r="BV1226" s="226"/>
      <c r="BW1226" s="230"/>
      <c r="BX1226" s="224"/>
      <c r="BY1226" s="224"/>
      <c r="BZ1226" s="219"/>
      <c r="CA1226" s="224"/>
      <c r="CB1226" s="219"/>
      <c r="CC1226" s="219"/>
      <c r="CD1226" s="219"/>
    </row>
    <row r="1227" spans="31:82" ht="15" x14ac:dyDescent="0.25">
      <c r="AE1227" s="280" t="str">
        <f>IFERROR(VLOOKUP(A1227,ورقة4!A$1:AZ$2000,51,0),"")</f>
        <v/>
      </c>
      <c r="AP1227" s="223"/>
      <c r="AQ1227" s="224"/>
      <c r="AR1227" s="224"/>
      <c r="AS1227" s="224"/>
      <c r="AT1227" s="224"/>
      <c r="AU1227" s="232"/>
      <c r="AV1227" s="224"/>
      <c r="AW1227" s="224"/>
      <c r="AX1227" s="224"/>
      <c r="AY1227" s="224"/>
      <c r="AZ1227" s="232"/>
      <c r="BA1227" s="224"/>
      <c r="BB1227"/>
      <c r="BC1227"/>
      <c r="BD1227" s="224"/>
      <c r="BE1227" s="224"/>
      <c r="BF1227" s="227"/>
      <c r="BG1227" s="227"/>
      <c r="BH1227" s="224"/>
      <c r="BI1227" s="224"/>
      <c r="BJ1227" s="224"/>
      <c r="BK1227" s="224"/>
      <c r="BL1227" s="232"/>
      <c r="BM1227" s="224"/>
      <c r="BN1227" s="232"/>
      <c r="BO1227" s="232"/>
      <c r="BP1227" s="232"/>
      <c r="BQ1227" s="232"/>
      <c r="BR1227" s="232"/>
      <c r="BS1227" s="224"/>
      <c r="BT1227"/>
      <c r="BU1227" s="224"/>
      <c r="BV1227"/>
      <c r="BW1227"/>
      <c r="BX1227" s="224"/>
      <c r="BY1227" s="224"/>
      <c r="BZ1227" s="224"/>
      <c r="CA1227" s="224"/>
      <c r="CB1227" s="224"/>
      <c r="CC1227" s="224"/>
      <c r="CD1227" s="224"/>
    </row>
    <row r="1228" spans="31:82" ht="15" x14ac:dyDescent="0.25">
      <c r="AE1228" s="280" t="str">
        <f>IFERROR(VLOOKUP(A1228,ورقة4!A$1:AZ$2000,51,0),"")</f>
        <v/>
      </c>
      <c r="AP1228" s="223"/>
      <c r="AQ1228" s="224"/>
      <c r="AR1228" s="224"/>
      <c r="AS1228" s="224"/>
      <c r="AT1228" s="224"/>
      <c r="AU1228" s="232"/>
      <c r="AV1228" s="224"/>
      <c r="AW1228" s="224"/>
      <c r="AX1228" s="224"/>
      <c r="AY1228" s="224"/>
      <c r="AZ1228" s="232"/>
      <c r="BA1228" s="224"/>
      <c r="BB1228"/>
      <c r="BC1228"/>
      <c r="BD1228" s="224"/>
      <c r="BE1228" s="224"/>
      <c r="BF1228" s="227"/>
      <c r="BG1228" s="232"/>
      <c r="BH1228" s="224"/>
      <c r="BI1228" s="224"/>
      <c r="BJ1228" s="224"/>
      <c r="BK1228" s="224"/>
      <c r="BL1228" s="232"/>
      <c r="BM1228" s="224"/>
      <c r="BN1228" s="232"/>
      <c r="BO1228" s="232"/>
      <c r="BP1228" s="232"/>
      <c r="BQ1228" s="232"/>
      <c r="BR1228" s="232"/>
      <c r="BS1228" s="224"/>
      <c r="BT1228"/>
      <c r="BU1228" s="224"/>
      <c r="BV1228"/>
      <c r="BW1228"/>
      <c r="BX1228" s="224"/>
      <c r="BY1228" s="224"/>
      <c r="BZ1228" s="224"/>
      <c r="CA1228" s="224"/>
      <c r="CB1228" s="224"/>
      <c r="CC1228" s="224"/>
      <c r="CD1228" s="224"/>
    </row>
    <row r="1229" spans="31:82" ht="15" x14ac:dyDescent="0.25">
      <c r="AE1229" s="280" t="str">
        <f>IFERROR(VLOOKUP(A1229,ورقة4!A$1:AZ$2000,51,0),"")</f>
        <v/>
      </c>
      <c r="AP1229" s="223"/>
      <c r="AQ1229" s="224"/>
      <c r="AR1229" s="224"/>
      <c r="AS1229" s="224"/>
      <c r="AT1229" s="224"/>
      <c r="AU1229" s="232"/>
      <c r="AV1229" s="224"/>
      <c r="AW1229" s="224"/>
      <c r="AX1229" s="224"/>
      <c r="AY1229" s="224"/>
      <c r="AZ1229" s="232"/>
      <c r="BA1229" s="224"/>
      <c r="BB1229" s="230"/>
      <c r="BC1229" s="230"/>
      <c r="BD1229" s="224"/>
      <c r="BE1229" s="224"/>
      <c r="BF1229" s="227"/>
      <c r="BG1229" s="224"/>
      <c r="BH1229" s="224"/>
      <c r="BI1229" s="224"/>
      <c r="BJ1229" s="224"/>
      <c r="BK1229" s="224"/>
      <c r="BL1229" s="224"/>
      <c r="BM1229" s="224"/>
      <c r="BN1229" s="224"/>
      <c r="BO1229" s="224"/>
      <c r="BP1229" s="224"/>
      <c r="BQ1229" s="224"/>
      <c r="BR1229" s="224"/>
      <c r="BS1229" s="228"/>
      <c r="BT1229" s="230"/>
      <c r="BU1229" s="224"/>
      <c r="BV1229" s="226"/>
      <c r="BW1229" s="230"/>
      <c r="BX1229" s="224"/>
      <c r="BY1229" s="224"/>
      <c r="BZ1229" s="219"/>
      <c r="CA1229" s="224"/>
      <c r="CB1229" s="219"/>
      <c r="CC1229" s="219"/>
      <c r="CD1229" s="219"/>
    </row>
    <row r="1230" spans="31:82" ht="15" x14ac:dyDescent="0.25">
      <c r="AE1230" s="280" t="str">
        <f>IFERROR(VLOOKUP(A1230,ورقة4!A$1:AZ$2000,51,0),"")</f>
        <v/>
      </c>
      <c r="AP1230" s="223"/>
      <c r="AQ1230" s="224"/>
      <c r="AR1230" s="224"/>
      <c r="AS1230" s="224"/>
      <c r="AT1230" s="224"/>
      <c r="AU1230" s="231"/>
      <c r="AV1230" s="224"/>
      <c r="AW1230" s="224"/>
      <c r="AX1230" s="224"/>
      <c r="AY1230" s="224"/>
      <c r="AZ1230" s="223"/>
      <c r="BA1230" s="224"/>
      <c r="BB1230"/>
      <c r="BC1230"/>
      <c r="BD1230" s="224"/>
      <c r="BE1230" s="224"/>
      <c r="BF1230" s="227"/>
      <c r="BG1230" s="226"/>
      <c r="BH1230" s="224"/>
      <c r="BI1230" s="224"/>
      <c r="BJ1230" s="224"/>
      <c r="BK1230" s="224"/>
      <c r="BL1230" s="223"/>
      <c r="BM1230" s="224"/>
      <c r="BN1230" s="223"/>
      <c r="BO1230" s="223"/>
      <c r="BP1230" s="223"/>
      <c r="BQ1230" s="223"/>
      <c r="BR1230" s="223"/>
      <c r="BS1230" s="224"/>
      <c r="BT1230"/>
      <c r="BU1230" s="224"/>
      <c r="BV1230"/>
      <c r="BW1230"/>
      <c r="BX1230" s="224"/>
      <c r="BY1230" s="224"/>
      <c r="BZ1230" s="224"/>
      <c r="CA1230" s="224"/>
      <c r="CB1230" s="224"/>
      <c r="CC1230" s="224"/>
      <c r="CD1230" s="224"/>
    </row>
    <row r="1231" spans="31:82" ht="15" x14ac:dyDescent="0.25">
      <c r="AE1231" s="280" t="str">
        <f>IFERROR(VLOOKUP(A1231,ورقة4!A$1:AZ$2000,51,0),"")</f>
        <v/>
      </c>
      <c r="AP1231" s="223"/>
      <c r="AQ1231" s="224"/>
      <c r="AR1231" s="224"/>
      <c r="AS1231" s="224"/>
      <c r="AT1231" s="224"/>
      <c r="AU1231" s="231"/>
      <c r="AV1231" s="224"/>
      <c r="AW1231" s="224"/>
      <c r="AX1231" s="224"/>
      <c r="AY1231" s="224"/>
      <c r="AZ1231" s="223"/>
      <c r="BA1231" s="224"/>
      <c r="BB1231" s="230"/>
      <c r="BC1231" s="230"/>
      <c r="BD1231" s="224"/>
      <c r="BE1231" s="224"/>
      <c r="BF1231" s="227"/>
      <c r="BG1231" s="224"/>
      <c r="BH1231" s="224"/>
      <c r="BI1231" s="224"/>
      <c r="BJ1231" s="224"/>
      <c r="BK1231" s="224"/>
      <c r="BL1231" s="224"/>
      <c r="BM1231" s="224"/>
      <c r="BN1231" s="224"/>
      <c r="BO1231" s="224"/>
      <c r="BP1231" s="224"/>
      <c r="BQ1231" s="224"/>
      <c r="BR1231" s="224"/>
      <c r="BS1231" s="228"/>
      <c r="BT1231" s="230"/>
      <c r="BU1231" s="224"/>
      <c r="BV1231" s="226"/>
      <c r="BW1231" s="230"/>
      <c r="BX1231" s="224"/>
      <c r="BY1231" s="224"/>
      <c r="BZ1231" s="219"/>
      <c r="CA1231" s="224"/>
      <c r="CB1231" s="219"/>
      <c r="CC1231" s="219"/>
      <c r="CD1231" s="219"/>
    </row>
    <row r="1232" spans="31:82" ht="15" x14ac:dyDescent="0.25">
      <c r="AE1232" s="280" t="str">
        <f>IFERROR(VLOOKUP(A1232,ورقة4!A$1:AZ$2000,51,0),"")</f>
        <v/>
      </c>
      <c r="AP1232" s="223"/>
      <c r="AQ1232" s="224"/>
      <c r="AR1232" s="224"/>
      <c r="AS1232" s="224"/>
      <c r="AT1232" s="224"/>
      <c r="AU1232" s="232"/>
      <c r="AV1232" s="224"/>
      <c r="AW1232" s="224"/>
      <c r="AX1232" s="224"/>
      <c r="AY1232" s="224"/>
      <c r="AZ1232" s="232"/>
      <c r="BA1232" s="224"/>
      <c r="BB1232" s="230"/>
      <c r="BC1232" s="230"/>
      <c r="BD1232" s="224"/>
      <c r="BE1232" s="224"/>
      <c r="BF1232" s="227"/>
      <c r="BG1232" s="230"/>
      <c r="BH1232" s="224"/>
      <c r="BI1232" s="224"/>
      <c r="BJ1232" s="224"/>
      <c r="BK1232" s="224"/>
      <c r="BL1232" s="224"/>
      <c r="BM1232" s="224"/>
      <c r="BN1232" s="224"/>
      <c r="BO1232" s="224"/>
      <c r="BP1232" s="224"/>
      <c r="BQ1232" s="224"/>
      <c r="BR1232" s="224"/>
      <c r="BS1232" s="228"/>
      <c r="BT1232" s="230"/>
      <c r="BU1232" s="224"/>
      <c r="BV1232" s="226"/>
      <c r="BW1232" s="230"/>
      <c r="BX1232" s="224"/>
      <c r="BY1232" s="224"/>
      <c r="BZ1232" s="219"/>
      <c r="CA1232" s="224"/>
      <c r="CB1232" s="219"/>
      <c r="CC1232" s="219"/>
      <c r="CD1232" s="219"/>
    </row>
    <row r="1233" spans="31:82" ht="15" x14ac:dyDescent="0.25">
      <c r="AE1233" s="280" t="str">
        <f>IFERROR(VLOOKUP(A1233,ورقة4!A$1:AZ$2000,51,0),"")</f>
        <v/>
      </c>
      <c r="AP1233" s="223"/>
      <c r="AQ1233" s="224"/>
      <c r="AR1233" s="224"/>
      <c r="AS1233" s="224"/>
      <c r="AT1233" s="224"/>
      <c r="AU1233" s="231"/>
      <c r="AV1233" s="224"/>
      <c r="AW1233" s="224"/>
      <c r="AX1233" s="224"/>
      <c r="AY1233" s="224"/>
      <c r="AZ1233" s="223"/>
      <c r="BA1233" s="224"/>
      <c r="BB1233" s="230"/>
      <c r="BC1233" s="230"/>
      <c r="BD1233" s="224"/>
      <c r="BE1233" s="224"/>
      <c r="BF1233" s="227"/>
      <c r="BG1233" s="230"/>
      <c r="BH1233" s="224"/>
      <c r="BI1233" s="224"/>
      <c r="BJ1233" s="224"/>
      <c r="BK1233" s="224"/>
      <c r="BL1233" s="224"/>
      <c r="BM1233" s="224"/>
      <c r="BN1233" s="224"/>
      <c r="BO1233" s="224"/>
      <c r="BP1233" s="224"/>
      <c r="BQ1233" s="224"/>
      <c r="BR1233" s="224"/>
      <c r="BS1233" s="228"/>
      <c r="BT1233" s="230"/>
      <c r="BU1233" s="224"/>
      <c r="BV1233" s="226"/>
      <c r="BW1233" s="230"/>
      <c r="BX1233" s="224"/>
      <c r="BY1233" s="224"/>
      <c r="BZ1233" s="219"/>
      <c r="CA1233" s="224"/>
      <c r="CB1233" s="219"/>
      <c r="CC1233" s="219"/>
      <c r="CD1233" s="219"/>
    </row>
    <row r="1234" spans="31:82" ht="15" x14ac:dyDescent="0.25">
      <c r="AE1234" s="280" t="str">
        <f>IFERROR(VLOOKUP(A1234,ورقة4!A$1:AZ$2000,51,0),"")</f>
        <v/>
      </c>
      <c r="AP1234" s="223"/>
      <c r="AQ1234" s="224"/>
      <c r="AR1234" s="224"/>
      <c r="AS1234" s="224"/>
      <c r="AT1234" s="224"/>
      <c r="AU1234" s="227"/>
      <c r="AV1234" s="224"/>
      <c r="AW1234" s="224"/>
      <c r="AX1234" s="224"/>
      <c r="AY1234" s="224"/>
      <c r="AZ1234" s="227"/>
      <c r="BA1234" s="224"/>
      <c r="BB1234"/>
      <c r="BC1234"/>
      <c r="BD1234" s="224"/>
      <c r="BE1234" s="224"/>
      <c r="BF1234" s="227"/>
      <c r="BG1234" s="227"/>
      <c r="BH1234" s="224"/>
      <c r="BI1234" s="224"/>
      <c r="BJ1234" s="224"/>
      <c r="BK1234" s="224"/>
      <c r="BL1234" s="227"/>
      <c r="BM1234" s="224"/>
      <c r="BN1234" s="227"/>
      <c r="BO1234" s="227"/>
      <c r="BP1234" s="227"/>
      <c r="BQ1234" s="227"/>
      <c r="BR1234" s="227"/>
      <c r="BS1234" s="224"/>
      <c r="BT1234"/>
      <c r="BU1234" s="224"/>
      <c r="BV1234"/>
      <c r="BW1234"/>
      <c r="BX1234" s="224"/>
      <c r="BY1234" s="224"/>
      <c r="BZ1234" s="224"/>
      <c r="CA1234" s="224"/>
      <c r="CB1234" s="224"/>
      <c r="CC1234" s="224"/>
      <c r="CD1234" s="224"/>
    </row>
    <row r="1235" spans="31:82" ht="15" x14ac:dyDescent="0.25">
      <c r="AE1235" s="280" t="str">
        <f>IFERROR(VLOOKUP(A1235,ورقة4!A$1:AZ$2000,51,0),"")</f>
        <v/>
      </c>
      <c r="AP1235" s="223"/>
      <c r="AQ1235" s="224"/>
      <c r="AR1235" s="224"/>
      <c r="AS1235" s="224"/>
      <c r="AT1235" s="224"/>
      <c r="AU1235" s="231"/>
      <c r="AV1235" s="224"/>
      <c r="AW1235" s="224"/>
      <c r="AX1235" s="224"/>
      <c r="AY1235" s="224"/>
      <c r="AZ1235" s="223"/>
      <c r="BA1235" s="224"/>
      <c r="BB1235" s="230"/>
      <c r="BC1235" s="230"/>
      <c r="BD1235" s="224"/>
      <c r="BE1235" s="224"/>
      <c r="BF1235" s="227"/>
      <c r="BG1235" s="224"/>
      <c r="BH1235" s="224"/>
      <c r="BI1235" s="224"/>
      <c r="BJ1235" s="224"/>
      <c r="BK1235" s="224"/>
      <c r="BL1235" s="224"/>
      <c r="BM1235" s="224"/>
      <c r="BN1235" s="224"/>
      <c r="BO1235" s="224"/>
      <c r="BP1235" s="224"/>
      <c r="BQ1235" s="224"/>
      <c r="BR1235" s="224"/>
      <c r="BS1235" s="228"/>
      <c r="BT1235" s="230"/>
      <c r="BU1235" s="224"/>
      <c r="BV1235" s="226"/>
      <c r="BW1235" s="230"/>
      <c r="BX1235" s="224"/>
      <c r="BY1235" s="224"/>
      <c r="BZ1235" s="219"/>
      <c r="CA1235" s="224"/>
      <c r="CB1235" s="219"/>
      <c r="CC1235" s="219"/>
      <c r="CD1235" s="219"/>
    </row>
    <row r="1236" spans="31:82" ht="15" x14ac:dyDescent="0.25">
      <c r="AE1236" s="280" t="str">
        <f>IFERROR(VLOOKUP(A1236,ورقة4!A$1:AZ$2000,51,0),"")</f>
        <v/>
      </c>
      <c r="AP1236" s="223"/>
      <c r="AQ1236" s="224"/>
      <c r="AR1236" s="224"/>
      <c r="AS1236" s="224"/>
      <c r="AT1236" s="224"/>
      <c r="AU1236" s="231"/>
      <c r="AV1236" s="224"/>
      <c r="AW1236" s="224"/>
      <c r="AX1236" s="224"/>
      <c r="AY1236" s="224"/>
      <c r="AZ1236" s="223"/>
      <c r="BA1236" s="224"/>
      <c r="BB1236"/>
      <c r="BC1236"/>
      <c r="BD1236" s="224"/>
      <c r="BE1236" s="224"/>
      <c r="BF1236" s="227"/>
      <c r="BG1236" s="227"/>
      <c r="BH1236" s="224"/>
      <c r="BI1236" s="224"/>
      <c r="BJ1236" s="224"/>
      <c r="BK1236" s="224"/>
      <c r="BL1236" s="223"/>
      <c r="BM1236" s="224"/>
      <c r="BN1236" s="223"/>
      <c r="BO1236" s="223"/>
      <c r="BP1236" s="223"/>
      <c r="BQ1236" s="223"/>
      <c r="BR1236" s="223"/>
      <c r="BS1236" s="224"/>
      <c r="BT1236"/>
      <c r="BU1236" s="224"/>
      <c r="BV1236"/>
      <c r="BW1236"/>
      <c r="BX1236" s="224"/>
      <c r="BY1236" s="224"/>
      <c r="BZ1236" s="224"/>
      <c r="CA1236" s="224"/>
      <c r="CB1236" s="224"/>
      <c r="CC1236" s="224"/>
      <c r="CD1236" s="224"/>
    </row>
    <row r="1237" spans="31:82" ht="15" x14ac:dyDescent="0.25">
      <c r="AE1237" s="280" t="str">
        <f>IFERROR(VLOOKUP(A1237,ورقة4!A$1:AZ$2000,51,0),"")</f>
        <v/>
      </c>
      <c r="AP1237" s="223"/>
      <c r="AQ1237" s="224"/>
      <c r="AR1237" s="224"/>
      <c r="AS1237" s="224"/>
      <c r="AT1237" s="224"/>
      <c r="AU1237" s="231"/>
      <c r="AV1237" s="224"/>
      <c r="AW1237" s="224"/>
      <c r="AX1237" s="224"/>
      <c r="AY1237" s="224"/>
      <c r="AZ1237" s="223"/>
      <c r="BA1237" s="224"/>
      <c r="BB1237"/>
      <c r="BC1237"/>
      <c r="BD1237" s="224"/>
      <c r="BE1237" s="224"/>
      <c r="BF1237" s="227"/>
      <c r="BG1237" s="223"/>
      <c r="BH1237" s="224"/>
      <c r="BI1237" s="224"/>
      <c r="BJ1237" s="224"/>
      <c r="BK1237" s="224"/>
      <c r="BL1237" s="223"/>
      <c r="BM1237" s="224"/>
      <c r="BN1237" s="223"/>
      <c r="BO1237" s="223"/>
      <c r="BP1237" s="223"/>
      <c r="BQ1237" s="223"/>
      <c r="BR1237" s="223"/>
      <c r="BS1237" s="224"/>
      <c r="BT1237"/>
      <c r="BU1237" s="224"/>
      <c r="BV1237"/>
      <c r="BW1237"/>
      <c r="BX1237" s="224"/>
      <c r="BY1237" s="224"/>
      <c r="BZ1237" s="224"/>
      <c r="CA1237" s="224"/>
      <c r="CB1237" s="224"/>
      <c r="CC1237" s="224"/>
      <c r="CD1237" s="224"/>
    </row>
    <row r="1238" spans="31:82" ht="15" x14ac:dyDescent="0.25">
      <c r="AE1238" s="280" t="str">
        <f>IFERROR(VLOOKUP(A1238,ورقة4!A$1:AZ$2000,51,0),"")</f>
        <v/>
      </c>
      <c r="AP1238" s="223"/>
      <c r="AQ1238" s="224"/>
      <c r="AR1238" s="224"/>
      <c r="AS1238" s="224"/>
      <c r="AT1238" s="224"/>
      <c r="AU1238" s="231"/>
      <c r="AV1238" s="224"/>
      <c r="AW1238" s="224"/>
      <c r="AX1238" s="224"/>
      <c r="AY1238" s="224"/>
      <c r="AZ1238" s="223"/>
      <c r="BA1238" s="224"/>
      <c r="BB1238" s="230"/>
      <c r="BC1238" s="230"/>
      <c r="BD1238" s="224"/>
      <c r="BE1238" s="224"/>
      <c r="BF1238" s="227"/>
      <c r="BG1238" s="224"/>
      <c r="BH1238" s="224"/>
      <c r="BI1238" s="224"/>
      <c r="BJ1238" s="224"/>
      <c r="BK1238" s="224"/>
      <c r="BL1238" s="224"/>
      <c r="BM1238" s="224"/>
      <c r="BN1238" s="224"/>
      <c r="BO1238" s="224"/>
      <c r="BP1238" s="224"/>
      <c r="BQ1238" s="224"/>
      <c r="BR1238" s="224"/>
      <c r="BS1238" s="228"/>
      <c r="BT1238" s="230"/>
      <c r="BU1238" s="224"/>
      <c r="BV1238" s="226"/>
      <c r="BW1238" s="230"/>
      <c r="BX1238" s="224"/>
      <c r="BY1238" s="224"/>
      <c r="BZ1238" s="219"/>
      <c r="CA1238" s="224"/>
      <c r="CB1238" s="219"/>
      <c r="CC1238" s="219"/>
      <c r="CD1238" s="219"/>
    </row>
    <row r="1239" spans="31:82" ht="15" x14ac:dyDescent="0.25">
      <c r="AE1239" s="280" t="str">
        <f>IFERROR(VLOOKUP(A1239,ورقة4!A$1:AZ$2000,51,0),"")</f>
        <v/>
      </c>
      <c r="AP1239" s="223"/>
      <c r="AQ1239" s="224"/>
      <c r="AR1239" s="224"/>
      <c r="AS1239" s="224"/>
      <c r="AT1239" s="224"/>
      <c r="AU1239" s="231"/>
      <c r="AV1239" s="224"/>
      <c r="AW1239" s="224"/>
      <c r="AX1239" s="224"/>
      <c r="AY1239" s="224"/>
      <c r="AZ1239" s="223"/>
      <c r="BA1239" s="224"/>
      <c r="BB1239"/>
      <c r="BC1239"/>
      <c r="BD1239" s="224"/>
      <c r="BE1239" s="224"/>
      <c r="BF1239" s="227"/>
      <c r="BG1239" s="226"/>
      <c r="BH1239" s="224"/>
      <c r="BI1239" s="224"/>
      <c r="BJ1239" s="224"/>
      <c r="BK1239" s="224"/>
      <c r="BL1239" s="223"/>
      <c r="BM1239" s="224"/>
      <c r="BN1239" s="223"/>
      <c r="BO1239" s="223"/>
      <c r="BP1239" s="223"/>
      <c r="BQ1239" s="223"/>
      <c r="BR1239" s="223"/>
      <c r="BS1239" s="224"/>
      <c r="BT1239"/>
      <c r="BU1239" s="224"/>
      <c r="BV1239"/>
      <c r="BW1239"/>
      <c r="BX1239" s="224"/>
      <c r="BY1239" s="224"/>
      <c r="BZ1239" s="224"/>
      <c r="CA1239" s="224"/>
      <c r="CB1239" s="224"/>
      <c r="CC1239" s="224"/>
      <c r="CD1239" s="224"/>
    </row>
    <row r="1240" spans="31:82" ht="15" x14ac:dyDescent="0.25">
      <c r="AE1240" s="280" t="str">
        <f>IFERROR(VLOOKUP(A1240,ورقة4!A$1:AZ$2000,51,0),"")</f>
        <v/>
      </c>
      <c r="AP1240" s="223"/>
      <c r="AQ1240" s="224"/>
      <c r="AR1240" s="224"/>
      <c r="AS1240" s="224"/>
      <c r="AT1240" s="224"/>
      <c r="AU1240" s="231"/>
      <c r="AV1240" s="224"/>
      <c r="AW1240" s="224"/>
      <c r="AX1240" s="224"/>
      <c r="AY1240" s="224"/>
      <c r="AZ1240" s="223"/>
      <c r="BA1240" s="224"/>
      <c r="BB1240" s="230"/>
      <c r="BC1240" s="230"/>
      <c r="BD1240" s="224"/>
      <c r="BE1240" s="224"/>
      <c r="BF1240" s="227"/>
      <c r="BG1240" s="224"/>
      <c r="BH1240" s="224"/>
      <c r="BI1240" s="224"/>
      <c r="BJ1240" s="224"/>
      <c r="BK1240" s="224"/>
      <c r="BL1240" s="224"/>
      <c r="BM1240" s="224"/>
      <c r="BN1240" s="224"/>
      <c r="BO1240" s="224"/>
      <c r="BP1240" s="224"/>
      <c r="BQ1240" s="224"/>
      <c r="BR1240" s="224"/>
      <c r="BS1240" s="228"/>
      <c r="BT1240" s="230"/>
      <c r="BU1240" s="224"/>
      <c r="BV1240" s="226"/>
      <c r="BW1240" s="230"/>
      <c r="BX1240" s="224"/>
      <c r="BY1240" s="224"/>
      <c r="BZ1240" s="219"/>
      <c r="CA1240" s="224"/>
      <c r="CB1240" s="219"/>
      <c r="CC1240" s="219"/>
      <c r="CD1240" s="219"/>
    </row>
    <row r="1241" spans="31:82" ht="15" x14ac:dyDescent="0.25">
      <c r="AE1241" s="280" t="str">
        <f>IFERROR(VLOOKUP(A1241,ورقة4!A$1:AZ$2000,51,0),"")</f>
        <v/>
      </c>
      <c r="AP1241" s="223"/>
      <c r="AQ1241" s="224"/>
      <c r="AR1241" s="224"/>
      <c r="AS1241" s="224"/>
      <c r="AT1241" s="224"/>
      <c r="AU1241" s="232"/>
      <c r="AV1241" s="224"/>
      <c r="AW1241" s="224"/>
      <c r="AX1241" s="224"/>
      <c r="AY1241" s="224"/>
      <c r="AZ1241" s="232"/>
      <c r="BA1241" s="224"/>
      <c r="BB1241" s="230"/>
      <c r="BC1241" s="230"/>
      <c r="BD1241" s="224"/>
      <c r="BE1241" s="224"/>
      <c r="BF1241" s="227"/>
      <c r="BG1241" s="224"/>
      <c r="BH1241" s="224"/>
      <c r="BI1241" s="224"/>
      <c r="BJ1241" s="224"/>
      <c r="BK1241" s="224"/>
      <c r="BL1241" s="224"/>
      <c r="BM1241" s="224"/>
      <c r="BN1241" s="224"/>
      <c r="BO1241" s="224"/>
      <c r="BP1241" s="224"/>
      <c r="BQ1241" s="224"/>
      <c r="BR1241" s="224"/>
      <c r="BS1241" s="228"/>
      <c r="BT1241" s="230"/>
      <c r="BU1241" s="224"/>
      <c r="BV1241" s="226"/>
      <c r="BW1241" s="230"/>
      <c r="BX1241" s="224"/>
      <c r="BY1241" s="224"/>
      <c r="BZ1241" s="219"/>
      <c r="CA1241" s="224"/>
      <c r="CB1241" s="219"/>
      <c r="CC1241" s="219"/>
      <c r="CD1241" s="219"/>
    </row>
    <row r="1242" spans="31:82" ht="15" x14ac:dyDescent="0.25">
      <c r="AE1242" s="280" t="str">
        <f>IFERROR(VLOOKUP(A1242,ورقة4!A$1:AZ$2000,51,0),"")</f>
        <v/>
      </c>
      <c r="AP1242" s="223"/>
      <c r="AQ1242" s="224"/>
      <c r="AR1242" s="224"/>
      <c r="AS1242" s="224"/>
      <c r="AT1242" s="224"/>
      <c r="AU1242" s="232"/>
      <c r="AV1242" s="224"/>
      <c r="AW1242" s="224"/>
      <c r="AX1242" s="224"/>
      <c r="AY1242" s="224"/>
      <c r="AZ1242" s="232"/>
      <c r="BA1242" s="224"/>
      <c r="BB1242" s="230"/>
      <c r="BC1242" s="230"/>
      <c r="BD1242" s="224"/>
      <c r="BE1242" s="224"/>
      <c r="BF1242" s="227"/>
      <c r="BG1242" s="230"/>
      <c r="BH1242" s="224"/>
      <c r="BI1242" s="224"/>
      <c r="BJ1242" s="224"/>
      <c r="BK1242" s="224"/>
      <c r="BL1242" s="224"/>
      <c r="BM1242" s="224"/>
      <c r="BN1242" s="224"/>
      <c r="BO1242" s="224"/>
      <c r="BP1242" s="224"/>
      <c r="BQ1242" s="224"/>
      <c r="BR1242" s="224"/>
      <c r="BS1242" s="228"/>
      <c r="BT1242" s="230"/>
      <c r="BU1242" s="224"/>
      <c r="BV1242" s="226"/>
      <c r="BW1242" s="230"/>
      <c r="BX1242" s="224"/>
      <c r="BY1242" s="224"/>
      <c r="BZ1242" s="219"/>
      <c r="CA1242" s="224"/>
      <c r="CB1242" s="219"/>
      <c r="CC1242" s="219"/>
      <c r="CD1242" s="219"/>
    </row>
    <row r="1243" spans="31:82" ht="15" x14ac:dyDescent="0.25">
      <c r="AE1243" s="280" t="str">
        <f>IFERROR(VLOOKUP(A1243,ورقة4!A$1:AZ$2000,51,0),"")</f>
        <v/>
      </c>
      <c r="AP1243" s="223"/>
      <c r="AQ1243" s="224"/>
      <c r="AR1243" s="224"/>
      <c r="AS1243" s="224"/>
      <c r="AT1243" s="224"/>
      <c r="AU1243" s="231"/>
      <c r="AV1243" s="224"/>
      <c r="AW1243" s="224"/>
      <c r="AX1243" s="224"/>
      <c r="AY1243" s="224"/>
      <c r="AZ1243" s="223"/>
      <c r="BA1243" s="224"/>
      <c r="BB1243" s="230"/>
      <c r="BC1243" s="230"/>
      <c r="BD1243" s="224"/>
      <c r="BE1243" s="224"/>
      <c r="BF1243" s="227"/>
      <c r="BG1243" s="224"/>
      <c r="BH1243" s="224"/>
      <c r="BI1243" s="224"/>
      <c r="BJ1243" s="224"/>
      <c r="BK1243" s="224"/>
      <c r="BL1243" s="224"/>
      <c r="BM1243" s="224"/>
      <c r="BN1243" s="224"/>
      <c r="BO1243" s="224"/>
      <c r="BP1243" s="224"/>
      <c r="BQ1243" s="224"/>
      <c r="BR1243" s="224"/>
      <c r="BS1243" s="228"/>
      <c r="BT1243" s="230"/>
      <c r="BU1243" s="224"/>
      <c r="BV1243" s="226"/>
      <c r="BW1243" s="230"/>
      <c r="BX1243" s="224"/>
      <c r="BY1243" s="224"/>
      <c r="BZ1243" s="219"/>
      <c r="CA1243" s="224"/>
      <c r="CB1243" s="219"/>
      <c r="CC1243" s="219"/>
      <c r="CD1243" s="219"/>
    </row>
    <row r="1244" spans="31:82" ht="15" x14ac:dyDescent="0.25">
      <c r="AE1244" s="280" t="str">
        <f>IFERROR(VLOOKUP(A1244,ورقة4!A$1:AZ$2000,51,0),"")</f>
        <v/>
      </c>
      <c r="AP1244" s="223"/>
      <c r="AQ1244" s="224"/>
      <c r="AR1244" s="224"/>
      <c r="AS1244" s="224"/>
      <c r="AT1244" s="224"/>
      <c r="AU1244" s="232"/>
      <c r="AV1244" s="224"/>
      <c r="AW1244" s="224"/>
      <c r="AX1244" s="224"/>
      <c r="AY1244" s="224"/>
      <c r="AZ1244" s="232"/>
      <c r="BA1244" s="224"/>
      <c r="BB1244" s="230"/>
      <c r="BC1244" s="230"/>
      <c r="BD1244" s="224"/>
      <c r="BE1244" s="224"/>
      <c r="BF1244" s="227"/>
      <c r="BG1244" s="224"/>
      <c r="BH1244" s="224"/>
      <c r="BI1244" s="224"/>
      <c r="BJ1244" s="224"/>
      <c r="BK1244" s="224"/>
      <c r="BL1244" s="224"/>
      <c r="BM1244" s="224"/>
      <c r="BN1244" s="224"/>
      <c r="BO1244" s="224"/>
      <c r="BP1244" s="224"/>
      <c r="BQ1244" s="224"/>
      <c r="BR1244" s="224"/>
      <c r="BS1244" s="228"/>
      <c r="BT1244" s="230"/>
      <c r="BU1244" s="224"/>
      <c r="BV1244" s="226"/>
      <c r="BW1244" s="230"/>
      <c r="BX1244" s="224"/>
      <c r="BY1244" s="224"/>
      <c r="BZ1244" s="219"/>
      <c r="CA1244" s="224"/>
      <c r="CB1244" s="219"/>
      <c r="CC1244" s="219"/>
      <c r="CD1244" s="219"/>
    </row>
    <row r="1245" spans="31:82" ht="15" x14ac:dyDescent="0.25">
      <c r="AE1245" s="280" t="str">
        <f>IFERROR(VLOOKUP(A1245,ورقة4!A$1:AZ$2000,51,0),"")</f>
        <v/>
      </c>
      <c r="AP1245" s="223"/>
      <c r="AQ1245" s="224"/>
      <c r="AR1245" s="224"/>
      <c r="AS1245" s="224"/>
      <c r="AT1245" s="224"/>
      <c r="AU1245" s="231"/>
      <c r="AV1245" s="224"/>
      <c r="AW1245" s="224"/>
      <c r="AX1245" s="224"/>
      <c r="AY1245" s="224"/>
      <c r="AZ1245" s="223"/>
      <c r="BA1245" s="224"/>
      <c r="BB1245"/>
      <c r="BC1245"/>
      <c r="BD1245" s="224"/>
      <c r="BE1245" s="224"/>
      <c r="BF1245" s="227"/>
      <c r="BG1245" s="223"/>
      <c r="BH1245" s="224"/>
      <c r="BI1245" s="224"/>
      <c r="BJ1245" s="224"/>
      <c r="BK1245" s="224"/>
      <c r="BL1245" s="223"/>
      <c r="BM1245" s="224"/>
      <c r="BN1245" s="223"/>
      <c r="BO1245" s="223"/>
      <c r="BP1245" s="223"/>
      <c r="BQ1245" s="223"/>
      <c r="BR1245" s="223"/>
      <c r="BS1245" s="224"/>
      <c r="BT1245"/>
      <c r="BU1245" s="224"/>
      <c r="BV1245"/>
      <c r="BW1245"/>
      <c r="BX1245" s="224"/>
      <c r="BY1245" s="224"/>
      <c r="BZ1245" s="224"/>
      <c r="CA1245" s="224"/>
      <c r="CB1245" s="224"/>
      <c r="CC1245" s="224"/>
      <c r="CD1245" s="224"/>
    </row>
    <row r="1246" spans="31:82" ht="15" x14ac:dyDescent="0.25">
      <c r="AE1246" s="280" t="str">
        <f>IFERROR(VLOOKUP(A1246,ورقة4!A$1:AZ$2000,51,0),"")</f>
        <v/>
      </c>
      <c r="AP1246" s="223"/>
      <c r="AQ1246" s="224"/>
      <c r="AR1246" s="224"/>
      <c r="AS1246" s="224"/>
      <c r="AT1246" s="224"/>
      <c r="AU1246" s="232"/>
      <c r="AV1246" s="224"/>
      <c r="AW1246" s="224"/>
      <c r="AX1246" s="224"/>
      <c r="AY1246" s="224"/>
      <c r="AZ1246" s="232"/>
      <c r="BA1246" s="224"/>
      <c r="BB1246" s="230"/>
      <c r="BC1246" s="230"/>
      <c r="BD1246" s="224"/>
      <c r="BE1246" s="224"/>
      <c r="BF1246" s="227"/>
      <c r="BG1246" s="224"/>
      <c r="BH1246" s="224"/>
      <c r="BI1246" s="224"/>
      <c r="BJ1246" s="224"/>
      <c r="BK1246" s="224"/>
      <c r="BL1246" s="224"/>
      <c r="BM1246" s="224"/>
      <c r="BN1246" s="224"/>
      <c r="BO1246" s="224"/>
      <c r="BP1246" s="224"/>
      <c r="BQ1246" s="224"/>
      <c r="BR1246" s="224"/>
      <c r="BS1246" s="228"/>
      <c r="BT1246" s="230"/>
      <c r="BU1246" s="224"/>
      <c r="BV1246" s="226"/>
      <c r="BW1246" s="230"/>
      <c r="BX1246" s="224"/>
      <c r="BY1246" s="224"/>
      <c r="BZ1246" s="219"/>
      <c r="CA1246" s="224"/>
      <c r="CB1246" s="219"/>
      <c r="CC1246" s="219"/>
      <c r="CD1246" s="219"/>
    </row>
    <row r="1247" spans="31:82" ht="15" x14ac:dyDescent="0.25">
      <c r="AE1247" s="280" t="str">
        <f>IFERROR(VLOOKUP(A1247,ورقة4!A$1:AZ$2000,51,0),"")</f>
        <v/>
      </c>
      <c r="AP1247" s="223"/>
      <c r="AQ1247" s="224"/>
      <c r="AR1247" s="224"/>
      <c r="AS1247" s="224"/>
      <c r="AT1247" s="224"/>
      <c r="AU1247" s="232"/>
      <c r="AV1247" s="224"/>
      <c r="AW1247" s="224"/>
      <c r="AX1247" s="224"/>
      <c r="AY1247" s="224"/>
      <c r="AZ1247" s="232"/>
      <c r="BA1247" s="224"/>
      <c r="BB1247" s="230"/>
      <c r="BC1247" s="230"/>
      <c r="BD1247" s="224"/>
      <c r="BE1247" s="224"/>
      <c r="BF1247" s="227"/>
      <c r="BG1247" s="224"/>
      <c r="BH1247" s="224"/>
      <c r="BI1247" s="224"/>
      <c r="BJ1247" s="224"/>
      <c r="BK1247" s="224"/>
      <c r="BL1247" s="224"/>
      <c r="BM1247" s="224"/>
      <c r="BN1247" s="224"/>
      <c r="BO1247" s="224"/>
      <c r="BP1247" s="224"/>
      <c r="BQ1247" s="224"/>
      <c r="BR1247" s="224"/>
      <c r="BS1247" s="228"/>
      <c r="BT1247" s="230"/>
      <c r="BU1247" s="224"/>
      <c r="BV1247" s="226"/>
      <c r="BW1247" s="230"/>
      <c r="BX1247" s="224"/>
      <c r="BY1247" s="224"/>
      <c r="BZ1247" s="219"/>
      <c r="CA1247" s="224"/>
      <c r="CB1247" s="219"/>
      <c r="CC1247" s="219"/>
      <c r="CD1247" s="219"/>
    </row>
    <row r="1248" spans="31:82" ht="15" x14ac:dyDescent="0.25">
      <c r="AE1248" s="280" t="str">
        <f>IFERROR(VLOOKUP(A1248,ورقة4!A$1:AZ$2000,51,0),"")</f>
        <v/>
      </c>
      <c r="AP1248" s="223"/>
      <c r="AQ1248" s="224"/>
      <c r="AR1248" s="224"/>
      <c r="AS1248" s="224"/>
      <c r="AT1248" s="224"/>
      <c r="AU1248" s="232"/>
      <c r="AV1248" s="224"/>
      <c r="AW1248" s="224"/>
      <c r="AX1248" s="224"/>
      <c r="AY1248" s="224"/>
      <c r="AZ1248" s="232"/>
      <c r="BA1248" s="224"/>
      <c r="BB1248" s="230"/>
      <c r="BC1248" s="230"/>
      <c r="BD1248" s="224"/>
      <c r="BE1248" s="224"/>
      <c r="BF1248" s="227"/>
      <c r="BG1248" s="224"/>
      <c r="BH1248" s="224"/>
      <c r="BI1248" s="224"/>
      <c r="BJ1248" s="224"/>
      <c r="BK1248" s="224"/>
      <c r="BL1248" s="224"/>
      <c r="BM1248" s="224"/>
      <c r="BN1248" s="224"/>
      <c r="BO1248" s="224"/>
      <c r="BP1248" s="224"/>
      <c r="BQ1248" s="224"/>
      <c r="BR1248" s="224"/>
      <c r="BS1248" s="228"/>
      <c r="BT1248" s="230"/>
      <c r="BU1248" s="224"/>
      <c r="BV1248" s="226"/>
      <c r="BW1248" s="230"/>
      <c r="BX1248" s="224"/>
      <c r="BY1248" s="224"/>
      <c r="BZ1248" s="219"/>
      <c r="CA1248" s="224"/>
      <c r="CB1248" s="219"/>
      <c r="CC1248" s="219"/>
      <c r="CD1248" s="219"/>
    </row>
    <row r="1249" spans="31:82" ht="15" x14ac:dyDescent="0.25">
      <c r="AE1249" s="280" t="str">
        <f>IFERROR(VLOOKUP(A1249,ورقة4!A$1:AZ$2000,51,0),"")</f>
        <v/>
      </c>
      <c r="AP1249" s="223"/>
      <c r="AQ1249" s="224"/>
      <c r="AR1249" s="224"/>
      <c r="AS1249" s="224"/>
      <c r="AT1249" s="224"/>
      <c r="AU1249" s="232"/>
      <c r="AV1249" s="224"/>
      <c r="AW1249" s="224"/>
      <c r="AX1249" s="224"/>
      <c r="AY1249" s="224"/>
      <c r="AZ1249" s="232"/>
      <c r="BA1249" s="224"/>
      <c r="BB1249" s="230"/>
      <c r="BC1249" s="230"/>
      <c r="BD1249" s="224"/>
      <c r="BE1249" s="224"/>
      <c r="BF1249" s="227"/>
      <c r="BG1249" s="230"/>
      <c r="BH1249" s="224"/>
      <c r="BI1249" s="224"/>
      <c r="BJ1249" s="224"/>
      <c r="BK1249" s="224"/>
      <c r="BL1249" s="224"/>
      <c r="BM1249" s="224"/>
      <c r="BN1249" s="224"/>
      <c r="BO1249" s="224"/>
      <c r="BP1249" s="224"/>
      <c r="BQ1249" s="224"/>
      <c r="BR1249" s="224"/>
      <c r="BS1249" s="228"/>
      <c r="BT1249" s="230"/>
      <c r="BU1249" s="224"/>
      <c r="BV1249" s="226"/>
      <c r="BW1249" s="230"/>
      <c r="BX1249" s="224"/>
      <c r="BY1249" s="224"/>
      <c r="BZ1249" s="219"/>
      <c r="CA1249" s="224"/>
      <c r="CB1249" s="219"/>
      <c r="CC1249" s="219"/>
      <c r="CD1249" s="219"/>
    </row>
    <row r="1250" spans="31:82" ht="15" x14ac:dyDescent="0.25">
      <c r="AE1250" s="280" t="str">
        <f>IFERROR(VLOOKUP(A1250,ورقة4!A$1:AZ$2000,51,0),"")</f>
        <v/>
      </c>
      <c r="AP1250" s="223"/>
      <c r="AQ1250" s="224"/>
      <c r="AR1250" s="224"/>
      <c r="AS1250" s="224"/>
      <c r="AT1250" s="224"/>
      <c r="AU1250" s="232"/>
      <c r="AV1250" s="224"/>
      <c r="AW1250" s="224"/>
      <c r="AX1250" s="224"/>
      <c r="AY1250" s="224"/>
      <c r="AZ1250" s="232"/>
      <c r="BA1250" s="224"/>
      <c r="BB1250" s="230"/>
      <c r="BC1250" s="230"/>
      <c r="BD1250" s="224"/>
      <c r="BE1250" s="224"/>
      <c r="BF1250" s="227"/>
      <c r="BG1250" s="224"/>
      <c r="BH1250" s="224"/>
      <c r="BI1250" s="224"/>
      <c r="BJ1250" s="224"/>
      <c r="BK1250" s="224"/>
      <c r="BL1250" s="224"/>
      <c r="BM1250" s="224"/>
      <c r="BN1250" s="224"/>
      <c r="BO1250" s="224"/>
      <c r="BP1250" s="224"/>
      <c r="BQ1250" s="224"/>
      <c r="BR1250" s="224"/>
      <c r="BS1250" s="228"/>
      <c r="BT1250" s="230"/>
      <c r="BU1250" s="224"/>
      <c r="BV1250" s="226"/>
      <c r="BW1250" s="230"/>
      <c r="BX1250" s="224"/>
      <c r="BY1250" s="224"/>
      <c r="BZ1250" s="219"/>
      <c r="CA1250" s="224"/>
      <c r="CB1250" s="219"/>
      <c r="CC1250" s="219"/>
      <c r="CD1250" s="219"/>
    </row>
    <row r="1251" spans="31:82" ht="15" x14ac:dyDescent="0.25">
      <c r="AE1251" s="280" t="str">
        <f>IFERROR(VLOOKUP(A1251,ورقة4!A$1:AZ$2000,51,0),"")</f>
        <v/>
      </c>
      <c r="AP1251" s="223"/>
      <c r="AQ1251" s="224"/>
      <c r="AR1251" s="224"/>
      <c r="AS1251" s="224"/>
      <c r="AT1251" s="224"/>
      <c r="AU1251" s="231"/>
      <c r="AV1251" s="224"/>
      <c r="AW1251" s="224"/>
      <c r="AX1251" s="224"/>
      <c r="AY1251" s="224"/>
      <c r="AZ1251" s="223"/>
      <c r="BA1251" s="224"/>
      <c r="BB1251" s="230"/>
      <c r="BC1251" s="230"/>
      <c r="BD1251" s="224"/>
      <c r="BE1251" s="224"/>
      <c r="BF1251" s="227"/>
      <c r="BG1251" s="224"/>
      <c r="BH1251" s="224"/>
      <c r="BI1251" s="224"/>
      <c r="BJ1251" s="224"/>
      <c r="BK1251" s="224"/>
      <c r="BL1251" s="224"/>
      <c r="BM1251" s="224"/>
      <c r="BN1251" s="224"/>
      <c r="BO1251" s="224"/>
      <c r="BP1251" s="224"/>
      <c r="BQ1251" s="224"/>
      <c r="BR1251" s="224"/>
      <c r="BS1251" s="228"/>
      <c r="BT1251" s="230"/>
      <c r="BU1251" s="224"/>
      <c r="BV1251" s="226"/>
      <c r="BW1251" s="230"/>
      <c r="BX1251" s="224"/>
      <c r="BY1251" s="224"/>
      <c r="BZ1251" s="219"/>
      <c r="CA1251" s="224"/>
      <c r="CB1251" s="219"/>
      <c r="CC1251" s="219"/>
      <c r="CD1251" s="219"/>
    </row>
    <row r="1252" spans="31:82" ht="15" x14ac:dyDescent="0.25">
      <c r="AE1252" s="280" t="str">
        <f>IFERROR(VLOOKUP(A1252,ورقة4!A$1:AZ$2000,51,0),"")</f>
        <v/>
      </c>
      <c r="AP1252" s="223"/>
      <c r="AQ1252" s="224"/>
      <c r="AR1252" s="224"/>
      <c r="AS1252" s="224"/>
      <c r="AT1252" s="224"/>
      <c r="AU1252" s="231"/>
      <c r="AV1252" s="224"/>
      <c r="AW1252" s="224"/>
      <c r="AX1252" s="224"/>
      <c r="AY1252" s="224"/>
      <c r="AZ1252" s="223"/>
      <c r="BA1252" s="224"/>
      <c r="BB1252"/>
      <c r="BC1252"/>
      <c r="BD1252" s="224"/>
      <c r="BE1252" s="224"/>
      <c r="BF1252" s="227"/>
      <c r="BG1252" s="223"/>
      <c r="BH1252" s="224"/>
      <c r="BI1252" s="224"/>
      <c r="BJ1252" s="224"/>
      <c r="BK1252" s="224"/>
      <c r="BL1252" s="223"/>
      <c r="BM1252" s="224"/>
      <c r="BN1252" s="223"/>
      <c r="BO1252" s="223"/>
      <c r="BP1252" s="223"/>
      <c r="BQ1252" s="223"/>
      <c r="BR1252" s="223"/>
      <c r="BS1252" s="224"/>
      <c r="BT1252"/>
      <c r="BU1252" s="224"/>
      <c r="BV1252"/>
      <c r="BW1252"/>
      <c r="BX1252" s="224"/>
      <c r="BY1252" s="224"/>
      <c r="BZ1252" s="224"/>
      <c r="CA1252" s="224"/>
      <c r="CB1252" s="224"/>
      <c r="CC1252" s="224"/>
      <c r="CD1252" s="224"/>
    </row>
    <row r="1253" spans="31:82" ht="15" x14ac:dyDescent="0.25">
      <c r="AE1253" s="280" t="str">
        <f>IFERROR(VLOOKUP(A1253,ورقة4!A$1:AZ$2000,51,0),"")</f>
        <v/>
      </c>
      <c r="AP1253" s="223"/>
      <c r="AQ1253" s="224"/>
      <c r="AR1253" s="224"/>
      <c r="AS1253" s="224"/>
      <c r="AT1253" s="224"/>
      <c r="AU1253" s="231"/>
      <c r="AV1253" s="224"/>
      <c r="AW1253" s="224"/>
      <c r="AX1253" s="224"/>
      <c r="AY1253" s="224"/>
      <c r="AZ1253" s="223"/>
      <c r="BA1253" s="224"/>
      <c r="BB1253" s="230"/>
      <c r="BC1253" s="230"/>
      <c r="BD1253" s="224"/>
      <c r="BE1253" s="224"/>
      <c r="BF1253" s="227"/>
      <c r="BG1253" s="224"/>
      <c r="BH1253" s="224"/>
      <c r="BI1253" s="224"/>
      <c r="BJ1253" s="224"/>
      <c r="BK1253" s="224"/>
      <c r="BL1253" s="224"/>
      <c r="BM1253" s="224"/>
      <c r="BN1253" s="224"/>
      <c r="BO1253" s="224"/>
      <c r="BP1253" s="224"/>
      <c r="BQ1253" s="224"/>
      <c r="BR1253" s="224"/>
      <c r="BS1253" s="228"/>
      <c r="BT1253" s="230"/>
      <c r="BU1253" s="224"/>
      <c r="BV1253" s="226"/>
      <c r="BW1253" s="230"/>
      <c r="BX1253" s="224"/>
      <c r="BY1253" s="224"/>
      <c r="BZ1253" s="219"/>
      <c r="CA1253" s="224"/>
      <c r="CB1253" s="219"/>
      <c r="CC1253" s="219"/>
      <c r="CD1253" s="219"/>
    </row>
    <row r="1254" spans="31:82" ht="15" x14ac:dyDescent="0.25">
      <c r="AE1254" s="280" t="str">
        <f>IFERROR(VLOOKUP(A1254,ورقة4!A$1:AZ$2000,51,0),"")</f>
        <v/>
      </c>
      <c r="AP1254" s="223"/>
      <c r="AQ1254" s="224"/>
      <c r="AR1254" s="224"/>
      <c r="AS1254" s="224"/>
      <c r="AT1254" s="224"/>
      <c r="AU1254" s="232"/>
      <c r="AV1254" s="224"/>
      <c r="AW1254" s="224"/>
      <c r="AX1254" s="224"/>
      <c r="AY1254" s="224"/>
      <c r="AZ1254" s="232"/>
      <c r="BA1254" s="224"/>
      <c r="BB1254" s="230"/>
      <c r="BC1254" s="230"/>
      <c r="BD1254" s="224"/>
      <c r="BE1254" s="224"/>
      <c r="BF1254" s="227"/>
      <c r="BG1254" s="224"/>
      <c r="BH1254" s="224"/>
      <c r="BI1254" s="224"/>
      <c r="BJ1254" s="224"/>
      <c r="BK1254" s="224"/>
      <c r="BL1254" s="224"/>
      <c r="BM1254" s="224"/>
      <c r="BN1254" s="224"/>
      <c r="BO1254" s="224"/>
      <c r="BP1254" s="224"/>
      <c r="BQ1254" s="224"/>
      <c r="BR1254" s="224"/>
      <c r="BS1254" s="228"/>
      <c r="BT1254" s="230"/>
      <c r="BU1254" s="224"/>
      <c r="BV1254" s="226"/>
      <c r="BW1254" s="230"/>
      <c r="BX1254" s="224"/>
      <c r="BY1254" s="224"/>
      <c r="BZ1254" s="219"/>
      <c r="CA1254" s="224"/>
      <c r="CB1254" s="219"/>
      <c r="CC1254" s="219"/>
      <c r="CD1254" s="219"/>
    </row>
    <row r="1255" spans="31:82" ht="15" x14ac:dyDescent="0.25">
      <c r="AE1255" s="280" t="str">
        <f>IFERROR(VLOOKUP(A1255,ورقة4!A$1:AZ$2000,51,0),"")</f>
        <v/>
      </c>
      <c r="AP1255" s="223"/>
      <c r="AQ1255" s="224"/>
      <c r="AR1255" s="224"/>
      <c r="AS1255" s="224"/>
      <c r="AT1255" s="224"/>
      <c r="AU1255" s="231"/>
      <c r="AV1255" s="224"/>
      <c r="AW1255" s="224"/>
      <c r="AX1255" s="224"/>
      <c r="AY1255" s="224"/>
      <c r="AZ1255" s="223"/>
      <c r="BA1255" s="224"/>
      <c r="BB1255"/>
      <c r="BC1255"/>
      <c r="BD1255" s="224"/>
      <c r="BE1255" s="224"/>
      <c r="BF1255" s="227"/>
      <c r="BG1255" s="232"/>
      <c r="BH1255" s="224"/>
      <c r="BI1255" s="224"/>
      <c r="BJ1255" s="224"/>
      <c r="BK1255" s="224"/>
      <c r="BL1255" s="223"/>
      <c r="BM1255" s="224"/>
      <c r="BN1255" s="223"/>
      <c r="BO1255" s="223"/>
      <c r="BP1255" s="223"/>
      <c r="BQ1255" s="223"/>
      <c r="BR1255" s="223"/>
      <c r="BS1255" s="224"/>
      <c r="BT1255"/>
      <c r="BU1255" s="224"/>
      <c r="BV1255"/>
      <c r="BW1255"/>
      <c r="BX1255" s="224"/>
      <c r="BY1255" s="224"/>
      <c r="BZ1255" s="224"/>
      <c r="CA1255" s="224"/>
      <c r="CB1255" s="224"/>
      <c r="CC1255" s="224"/>
      <c r="CD1255" s="224"/>
    </row>
    <row r="1256" spans="31:82" ht="15" x14ac:dyDescent="0.25">
      <c r="AE1256" s="280" t="str">
        <f>IFERROR(VLOOKUP(A1256,ورقة4!A$1:AZ$2000,51,0),"")</f>
        <v/>
      </c>
      <c r="AP1256" s="223"/>
      <c r="AQ1256" s="224"/>
      <c r="AR1256" s="224"/>
      <c r="AS1256" s="224"/>
      <c r="AT1256" s="224"/>
      <c r="AU1256" s="232"/>
      <c r="AV1256" s="224"/>
      <c r="AW1256" s="224"/>
      <c r="AX1256" s="224"/>
      <c r="AY1256" s="224"/>
      <c r="AZ1256" s="232"/>
      <c r="BA1256" s="224"/>
      <c r="BB1256" s="230"/>
      <c r="BC1256" s="230"/>
      <c r="BD1256" s="224"/>
      <c r="BE1256" s="224"/>
      <c r="BF1256" s="227"/>
      <c r="BG1256" s="224"/>
      <c r="BH1256" s="224"/>
      <c r="BI1256" s="224"/>
      <c r="BJ1256" s="224"/>
      <c r="BK1256" s="224"/>
      <c r="BL1256" s="224"/>
      <c r="BM1256" s="224"/>
      <c r="BN1256" s="224"/>
      <c r="BO1256" s="224"/>
      <c r="BP1256" s="224"/>
      <c r="BQ1256" s="224"/>
      <c r="BR1256" s="224"/>
      <c r="BS1256" s="228"/>
      <c r="BT1256" s="230"/>
      <c r="BU1256" s="224"/>
      <c r="BV1256" s="226"/>
      <c r="BW1256" s="230"/>
      <c r="BX1256" s="224"/>
      <c r="BY1256" s="224"/>
      <c r="BZ1256" s="219"/>
      <c r="CA1256" s="224"/>
      <c r="CB1256" s="219"/>
      <c r="CC1256" s="219"/>
      <c r="CD1256" s="219"/>
    </row>
    <row r="1257" spans="31:82" ht="15" x14ac:dyDescent="0.25">
      <c r="AE1257" s="280" t="str">
        <f>IFERROR(VLOOKUP(A1257,ورقة4!A$1:AZ$2000,51,0),"")</f>
        <v/>
      </c>
      <c r="AP1257" s="223"/>
      <c r="AQ1257" s="224"/>
      <c r="AR1257" s="224"/>
      <c r="AS1257" s="224"/>
      <c r="AT1257" s="224"/>
      <c r="AU1257" s="231"/>
      <c r="AV1257" s="224"/>
      <c r="AW1257" s="224"/>
      <c r="AX1257" s="224"/>
      <c r="AY1257" s="224"/>
      <c r="AZ1257" s="223"/>
      <c r="BA1257" s="224"/>
      <c r="BB1257"/>
      <c r="BC1257"/>
      <c r="BD1257" s="224"/>
      <c r="BE1257" s="224"/>
      <c r="BF1257" s="227"/>
      <c r="BG1257" s="223"/>
      <c r="BH1257" s="224"/>
      <c r="BI1257" s="224"/>
      <c r="BJ1257" s="224"/>
      <c r="BK1257" s="224"/>
      <c r="BL1257" s="223"/>
      <c r="BM1257" s="224"/>
      <c r="BN1257" s="223"/>
      <c r="BO1257" s="223"/>
      <c r="BP1257" s="223"/>
      <c r="BQ1257" s="223"/>
      <c r="BR1257" s="223"/>
      <c r="BS1257" s="224"/>
      <c r="BT1257"/>
      <c r="BU1257" s="224"/>
      <c r="BV1257"/>
      <c r="BW1257"/>
      <c r="BX1257" s="224"/>
      <c r="BY1257" s="224"/>
      <c r="BZ1257" s="224"/>
      <c r="CA1257" s="224"/>
      <c r="CB1257" s="224"/>
      <c r="CC1257" s="224"/>
      <c r="CD1257" s="224"/>
    </row>
    <row r="1258" spans="31:82" ht="15" x14ac:dyDescent="0.25">
      <c r="AE1258" s="280" t="str">
        <f>IFERROR(VLOOKUP(A1258,ورقة4!A$1:AZ$2000,51,0),"")</f>
        <v/>
      </c>
      <c r="AP1258" s="223"/>
      <c r="AQ1258" s="224"/>
      <c r="AR1258" s="224"/>
      <c r="AS1258" s="224"/>
      <c r="AT1258" s="224"/>
      <c r="AU1258" s="232"/>
      <c r="AV1258" s="224"/>
      <c r="AW1258" s="224"/>
      <c r="AX1258" s="224"/>
      <c r="AY1258" s="224"/>
      <c r="AZ1258" s="232"/>
      <c r="BA1258" s="224"/>
      <c r="BB1258" s="230"/>
      <c r="BC1258" s="230"/>
      <c r="BD1258" s="224"/>
      <c r="BE1258" s="224"/>
      <c r="BF1258" s="227"/>
      <c r="BG1258" s="224"/>
      <c r="BH1258" s="224"/>
      <c r="BI1258" s="224"/>
      <c r="BJ1258" s="224"/>
      <c r="BK1258" s="224"/>
      <c r="BL1258" s="224"/>
      <c r="BM1258" s="224"/>
      <c r="BN1258" s="224"/>
      <c r="BO1258" s="224"/>
      <c r="BP1258" s="224"/>
      <c r="BQ1258" s="224"/>
      <c r="BR1258" s="224"/>
      <c r="BS1258" s="228"/>
      <c r="BT1258" s="230"/>
      <c r="BU1258" s="224"/>
      <c r="BV1258" s="226"/>
      <c r="BW1258" s="230"/>
      <c r="BX1258" s="224"/>
      <c r="BY1258" s="224"/>
      <c r="BZ1258" s="219"/>
      <c r="CA1258" s="224"/>
      <c r="CB1258" s="219"/>
      <c r="CC1258" s="219"/>
      <c r="CD1258" s="219"/>
    </row>
    <row r="1259" spans="31:82" ht="15" x14ac:dyDescent="0.25">
      <c r="AE1259" s="280" t="str">
        <f>IFERROR(VLOOKUP(A1259,ورقة4!A$1:AZ$2000,51,0),"")</f>
        <v/>
      </c>
      <c r="AP1259" s="223"/>
      <c r="AQ1259" s="224"/>
      <c r="AR1259" s="224"/>
      <c r="AS1259" s="224"/>
      <c r="AT1259" s="224"/>
      <c r="AU1259" s="231"/>
      <c r="AV1259" s="224"/>
      <c r="AW1259" s="224"/>
      <c r="AX1259" s="224"/>
      <c r="AY1259" s="224"/>
      <c r="AZ1259" s="223"/>
      <c r="BA1259" s="224"/>
      <c r="BB1259" s="230"/>
      <c r="BC1259" s="230"/>
      <c r="BD1259" s="224"/>
      <c r="BE1259" s="224"/>
      <c r="BF1259" s="227"/>
      <c r="BG1259" s="224"/>
      <c r="BH1259" s="224"/>
      <c r="BI1259" s="224"/>
      <c r="BJ1259" s="224"/>
      <c r="BK1259" s="224"/>
      <c r="BL1259" s="224"/>
      <c r="BM1259" s="224"/>
      <c r="BN1259" s="224"/>
      <c r="BO1259" s="224"/>
      <c r="BP1259" s="224"/>
      <c r="BQ1259" s="224"/>
      <c r="BR1259" s="224"/>
      <c r="BS1259" s="228"/>
      <c r="BT1259" s="230"/>
      <c r="BU1259" s="224"/>
      <c r="BV1259" s="226"/>
      <c r="BW1259" s="230"/>
      <c r="BX1259" s="224"/>
      <c r="BY1259" s="224"/>
      <c r="BZ1259" s="219"/>
      <c r="CA1259" s="224"/>
      <c r="CB1259" s="219"/>
      <c r="CC1259" s="219"/>
      <c r="CD1259" s="219"/>
    </row>
    <row r="1260" spans="31:82" ht="15" x14ac:dyDescent="0.25">
      <c r="AE1260" s="280" t="str">
        <f>IFERROR(VLOOKUP(A1260,ورقة4!A$1:AZ$2000,51,0),"")</f>
        <v/>
      </c>
      <c r="AP1260" s="223"/>
      <c r="AQ1260" s="224"/>
      <c r="AR1260" s="224"/>
      <c r="AS1260" s="224"/>
      <c r="AT1260" s="224"/>
      <c r="AU1260" s="231"/>
      <c r="AV1260" s="224"/>
      <c r="AW1260" s="224"/>
      <c r="AX1260" s="224"/>
      <c r="AY1260" s="224"/>
      <c r="AZ1260" s="223"/>
      <c r="BA1260" s="224"/>
      <c r="BB1260"/>
      <c r="BC1260"/>
      <c r="BD1260" s="224"/>
      <c r="BE1260" s="224"/>
      <c r="BF1260" s="227"/>
      <c r="BG1260" s="232"/>
      <c r="BH1260" s="224"/>
      <c r="BI1260" s="224"/>
      <c r="BJ1260" s="224"/>
      <c r="BK1260" s="224"/>
      <c r="BL1260" s="223"/>
      <c r="BM1260" s="224"/>
      <c r="BN1260" s="223"/>
      <c r="BO1260" s="223"/>
      <c r="BP1260" s="223"/>
      <c r="BQ1260" s="223"/>
      <c r="BR1260" s="223"/>
      <c r="BS1260" s="224"/>
      <c r="BT1260"/>
      <c r="BU1260" s="224"/>
      <c r="BV1260"/>
      <c r="BW1260"/>
      <c r="BX1260" s="224"/>
      <c r="BY1260" s="224"/>
      <c r="BZ1260" s="224"/>
      <c r="CA1260" s="224"/>
      <c r="CB1260" s="224"/>
      <c r="CC1260" s="224"/>
      <c r="CD1260" s="224"/>
    </row>
    <row r="1261" spans="31:82" ht="15" x14ac:dyDescent="0.25">
      <c r="AE1261" s="280" t="str">
        <f>IFERROR(VLOOKUP(A1261,ورقة4!A$1:AZ$2000,51,0),"")</f>
        <v/>
      </c>
      <c r="AP1261" s="223"/>
      <c r="AQ1261" s="224"/>
      <c r="AR1261" s="224"/>
      <c r="AS1261" s="224"/>
      <c r="AT1261" s="224"/>
      <c r="AU1261" s="227"/>
      <c r="AV1261" s="224"/>
      <c r="AW1261" s="224"/>
      <c r="AX1261" s="224"/>
      <c r="AY1261" s="224"/>
      <c r="AZ1261" s="227"/>
      <c r="BA1261" s="224"/>
      <c r="BB1261" s="230"/>
      <c r="BC1261" s="230"/>
      <c r="BD1261" s="224"/>
      <c r="BE1261" s="224"/>
      <c r="BF1261" s="227"/>
      <c r="BG1261" s="230"/>
      <c r="BH1261" s="224"/>
      <c r="BI1261" s="224"/>
      <c r="BJ1261" s="224"/>
      <c r="BK1261" s="224"/>
      <c r="BL1261" s="230"/>
      <c r="BM1261" s="224"/>
      <c r="BN1261" s="230"/>
      <c r="BO1261" s="230"/>
      <c r="BP1261" s="230"/>
      <c r="BQ1261" s="230"/>
      <c r="BR1261" s="230"/>
      <c r="BS1261" s="228"/>
      <c r="BT1261" s="230"/>
      <c r="BU1261" s="224"/>
      <c r="BV1261" s="226"/>
      <c r="BW1261" s="230"/>
      <c r="BX1261" s="224"/>
      <c r="BY1261" s="224"/>
      <c r="BZ1261" s="219"/>
      <c r="CA1261" s="224"/>
      <c r="CB1261" s="219"/>
      <c r="CC1261" s="219"/>
      <c r="CD1261" s="219"/>
    </row>
    <row r="1262" spans="31:82" ht="15" x14ac:dyDescent="0.25">
      <c r="AE1262" s="280" t="str">
        <f>IFERROR(VLOOKUP(A1262,ورقة4!A$1:AZ$2000,51,0),"")</f>
        <v/>
      </c>
      <c r="AP1262" s="223"/>
      <c r="AQ1262" s="224"/>
      <c r="AR1262" s="224"/>
      <c r="AS1262" s="224"/>
      <c r="AT1262" s="224"/>
      <c r="AU1262" s="232"/>
      <c r="AV1262" s="224"/>
      <c r="AW1262" s="224"/>
      <c r="AX1262" s="224"/>
      <c r="AY1262" s="224"/>
      <c r="AZ1262" s="232"/>
      <c r="BA1262" s="224"/>
      <c r="BB1262" s="230"/>
      <c r="BC1262" s="230"/>
      <c r="BD1262" s="224"/>
      <c r="BE1262" s="224"/>
      <c r="BF1262" s="227"/>
      <c r="BG1262" s="230"/>
      <c r="BH1262" s="224"/>
      <c r="BI1262" s="224"/>
      <c r="BJ1262" s="224"/>
      <c r="BK1262" s="224"/>
      <c r="BL1262" s="224"/>
      <c r="BM1262" s="224"/>
      <c r="BN1262" s="224"/>
      <c r="BO1262" s="224"/>
      <c r="BP1262" s="224"/>
      <c r="BQ1262" s="224"/>
      <c r="BR1262" s="224"/>
      <c r="BS1262" s="228"/>
      <c r="BT1262" s="230"/>
      <c r="BU1262" s="224"/>
      <c r="BV1262" s="226"/>
      <c r="BW1262" s="230"/>
      <c r="BX1262" s="224"/>
      <c r="BY1262" s="224"/>
      <c r="BZ1262" s="219"/>
      <c r="CA1262" s="224"/>
      <c r="CB1262" s="219"/>
      <c r="CC1262" s="219"/>
      <c r="CD1262" s="219"/>
    </row>
    <row r="1263" spans="31:82" ht="15" x14ac:dyDescent="0.25">
      <c r="AE1263" s="280" t="str">
        <f>IFERROR(VLOOKUP(A1263,ورقة4!A$1:AZ$2000,51,0),"")</f>
        <v/>
      </c>
      <c r="AP1263" s="223"/>
      <c r="AQ1263" s="224"/>
      <c r="AR1263" s="224"/>
      <c r="AS1263" s="224"/>
      <c r="AT1263" s="224"/>
      <c r="AU1263" s="232"/>
      <c r="AV1263" s="224"/>
      <c r="AW1263" s="224"/>
      <c r="AX1263" s="224"/>
      <c r="AY1263" s="224"/>
      <c r="AZ1263" s="232"/>
      <c r="BA1263" s="224"/>
      <c r="BB1263" s="230"/>
      <c r="BC1263" s="230"/>
      <c r="BD1263" s="224"/>
      <c r="BE1263" s="224"/>
      <c r="BF1263" s="227"/>
      <c r="BG1263" s="224"/>
      <c r="BH1263" s="224"/>
      <c r="BI1263" s="224"/>
      <c r="BJ1263" s="224"/>
      <c r="BK1263" s="224"/>
      <c r="BL1263" s="224"/>
      <c r="BM1263" s="224"/>
      <c r="BN1263" s="224"/>
      <c r="BO1263" s="224"/>
      <c r="BP1263" s="224"/>
      <c r="BQ1263" s="224"/>
      <c r="BR1263" s="224"/>
      <c r="BS1263" s="228"/>
      <c r="BT1263" s="230"/>
      <c r="BU1263" s="224"/>
      <c r="BV1263" s="226"/>
      <c r="BW1263" s="230"/>
      <c r="BX1263" s="224"/>
      <c r="BY1263" s="224"/>
      <c r="BZ1263" s="219"/>
      <c r="CA1263" s="224"/>
      <c r="CB1263" s="219"/>
      <c r="CC1263" s="219"/>
      <c r="CD1263" s="219"/>
    </row>
    <row r="1264" spans="31:82" ht="15" x14ac:dyDescent="0.25">
      <c r="AE1264" s="280" t="str">
        <f>IFERROR(VLOOKUP(A1264,ورقة4!A$1:AZ$2000,51,0),"")</f>
        <v/>
      </c>
      <c r="AP1264" s="223"/>
      <c r="AQ1264" s="224"/>
      <c r="AR1264" s="224"/>
      <c r="AS1264" s="224"/>
      <c r="AT1264" s="224"/>
      <c r="AU1264" s="232"/>
      <c r="AV1264" s="224"/>
      <c r="AW1264" s="224"/>
      <c r="AX1264" s="224"/>
      <c r="AY1264" s="224"/>
      <c r="AZ1264" s="232"/>
      <c r="BA1264" s="224"/>
      <c r="BB1264" s="230"/>
      <c r="BC1264" s="230"/>
      <c r="BD1264" s="224"/>
      <c r="BE1264" s="224"/>
      <c r="BF1264" s="227"/>
      <c r="BG1264" s="224"/>
      <c r="BH1264" s="224"/>
      <c r="BI1264" s="224"/>
      <c r="BJ1264" s="224"/>
      <c r="BK1264" s="224"/>
      <c r="BL1264" s="224"/>
      <c r="BM1264" s="224"/>
      <c r="BN1264" s="224"/>
      <c r="BO1264" s="224"/>
      <c r="BP1264" s="224"/>
      <c r="BQ1264" s="224"/>
      <c r="BR1264" s="224"/>
      <c r="BS1264" s="228"/>
      <c r="BT1264" s="230"/>
      <c r="BU1264" s="224"/>
      <c r="BV1264" s="226"/>
      <c r="BW1264" s="230"/>
      <c r="BX1264" s="224"/>
      <c r="BY1264" s="224"/>
      <c r="BZ1264" s="219"/>
      <c r="CA1264" s="224"/>
      <c r="CB1264" s="219"/>
      <c r="CC1264" s="219"/>
      <c r="CD1264" s="219"/>
    </row>
    <row r="1265" spans="31:82" ht="15" x14ac:dyDescent="0.25">
      <c r="AE1265" s="280" t="str">
        <f>IFERROR(VLOOKUP(A1265,ورقة4!A$1:AZ$2000,51,0),"")</f>
        <v/>
      </c>
      <c r="AP1265" s="223"/>
      <c r="AQ1265" s="224"/>
      <c r="AR1265" s="224"/>
      <c r="AS1265" s="224"/>
      <c r="AT1265" s="224"/>
      <c r="AU1265" s="231"/>
      <c r="AV1265" s="224"/>
      <c r="AW1265" s="224"/>
      <c r="AX1265" s="224"/>
      <c r="AY1265" s="224"/>
      <c r="AZ1265" s="223"/>
      <c r="BA1265" s="224"/>
      <c r="BB1265"/>
      <c r="BC1265"/>
      <c r="BD1265" s="224"/>
      <c r="BE1265" s="224"/>
      <c r="BF1265" s="227"/>
      <c r="BG1265" s="232"/>
      <c r="BH1265" s="224"/>
      <c r="BI1265" s="224"/>
      <c r="BJ1265" s="224"/>
      <c r="BK1265" s="224"/>
      <c r="BL1265" s="223"/>
      <c r="BM1265" s="224"/>
      <c r="BN1265" s="223"/>
      <c r="BO1265" s="223"/>
      <c r="BP1265" s="223"/>
      <c r="BQ1265" s="223"/>
      <c r="BR1265" s="223"/>
      <c r="BS1265" s="224"/>
      <c r="BT1265"/>
      <c r="BU1265" s="224"/>
      <c r="BV1265"/>
      <c r="BW1265"/>
      <c r="BX1265" s="224"/>
      <c r="BY1265" s="224"/>
      <c r="BZ1265" s="224"/>
      <c r="CA1265" s="224"/>
      <c r="CB1265" s="224"/>
      <c r="CC1265" s="224"/>
      <c r="CD1265" s="224"/>
    </row>
    <row r="1266" spans="31:82" ht="15" x14ac:dyDescent="0.25">
      <c r="AE1266" s="280" t="str">
        <f>IFERROR(VLOOKUP(A1266,ورقة4!A$1:AZ$2000,51,0),"")</f>
        <v/>
      </c>
      <c r="AP1266" s="223"/>
      <c r="AQ1266" s="224"/>
      <c r="AR1266" s="224"/>
      <c r="AS1266" s="224"/>
      <c r="AT1266" s="224"/>
      <c r="AU1266" s="231"/>
      <c r="AV1266" s="224"/>
      <c r="AW1266" s="224"/>
      <c r="AX1266" s="224"/>
      <c r="AY1266" s="224"/>
      <c r="AZ1266" s="223"/>
      <c r="BA1266" s="224"/>
      <c r="BB1266" s="230"/>
      <c r="BC1266" s="230"/>
      <c r="BD1266" s="224"/>
      <c r="BE1266" s="224"/>
      <c r="BF1266" s="227"/>
      <c r="BG1266" s="224"/>
      <c r="BH1266" s="224"/>
      <c r="BI1266" s="224"/>
      <c r="BJ1266" s="224"/>
      <c r="BK1266" s="224"/>
      <c r="BL1266" s="224"/>
      <c r="BM1266" s="224"/>
      <c r="BN1266" s="224"/>
      <c r="BO1266" s="224"/>
      <c r="BP1266" s="224"/>
      <c r="BQ1266" s="224"/>
      <c r="BR1266" s="224"/>
      <c r="BS1266" s="228"/>
      <c r="BT1266" s="230"/>
      <c r="BU1266" s="224"/>
      <c r="BV1266" s="226"/>
      <c r="BW1266" s="230"/>
      <c r="BX1266" s="224"/>
      <c r="BY1266" s="224"/>
      <c r="BZ1266" s="219"/>
      <c r="CA1266" s="224"/>
      <c r="CB1266" s="219"/>
      <c r="CC1266" s="219"/>
      <c r="CD1266" s="219"/>
    </row>
    <row r="1267" spans="31:82" ht="15" x14ac:dyDescent="0.25">
      <c r="AE1267" s="280" t="str">
        <f>IFERROR(VLOOKUP(A1267,ورقة4!A$1:AZ$2000,51,0),"")</f>
        <v/>
      </c>
      <c r="AP1267" s="223"/>
      <c r="AQ1267" s="224"/>
      <c r="AR1267" s="224"/>
      <c r="AS1267" s="224"/>
      <c r="AT1267" s="224"/>
      <c r="AU1267" s="231"/>
      <c r="AV1267" s="224"/>
      <c r="AW1267" s="224"/>
      <c r="AX1267" s="224"/>
      <c r="AY1267" s="224"/>
      <c r="AZ1267" s="223"/>
      <c r="BA1267" s="224"/>
      <c r="BB1267" s="230"/>
      <c r="BC1267" s="230"/>
      <c r="BD1267" s="224"/>
      <c r="BE1267" s="224"/>
      <c r="BF1267" s="227"/>
      <c r="BG1267" s="224"/>
      <c r="BH1267" s="224"/>
      <c r="BI1267" s="224"/>
      <c r="BJ1267" s="224"/>
      <c r="BK1267" s="224"/>
      <c r="BL1267" s="224"/>
      <c r="BM1267" s="224"/>
      <c r="BN1267" s="224"/>
      <c r="BO1267" s="224"/>
      <c r="BP1267" s="224"/>
      <c r="BQ1267" s="224"/>
      <c r="BR1267" s="224"/>
      <c r="BS1267" s="228"/>
      <c r="BT1267" s="230"/>
      <c r="BU1267" s="224"/>
      <c r="BV1267" s="226"/>
      <c r="BW1267" s="230"/>
      <c r="BX1267" s="224"/>
      <c r="BY1267" s="224"/>
      <c r="BZ1267" s="219"/>
      <c r="CA1267" s="224"/>
      <c r="CB1267" s="219"/>
      <c r="CC1267" s="219"/>
      <c r="CD1267" s="219"/>
    </row>
    <row r="1268" spans="31:82" ht="15" x14ac:dyDescent="0.25">
      <c r="AE1268" s="280" t="str">
        <f>IFERROR(VLOOKUP(A1268,ورقة4!A$1:AZ$2000,51,0),"")</f>
        <v/>
      </c>
      <c r="AP1268" s="223"/>
      <c r="AQ1268" s="224"/>
      <c r="AR1268" s="224"/>
      <c r="AS1268" s="224"/>
      <c r="AT1268" s="224"/>
      <c r="AU1268" s="231"/>
      <c r="AV1268" s="224"/>
      <c r="AW1268" s="224"/>
      <c r="AX1268" s="224"/>
      <c r="AY1268" s="224"/>
      <c r="AZ1268" s="223"/>
      <c r="BA1268" s="224"/>
      <c r="BB1268"/>
      <c r="BC1268"/>
      <c r="BD1268" s="224"/>
      <c r="BE1268" s="224"/>
      <c r="BF1268" s="227"/>
      <c r="BG1268" s="223"/>
      <c r="BH1268" s="224"/>
      <c r="BI1268" s="224"/>
      <c r="BJ1268" s="224"/>
      <c r="BK1268" s="224"/>
      <c r="BL1268" s="223"/>
      <c r="BM1268" s="224"/>
      <c r="BN1268" s="223"/>
      <c r="BO1268" s="223"/>
      <c r="BP1268" s="223"/>
      <c r="BQ1268" s="223"/>
      <c r="BR1268" s="223"/>
      <c r="BS1268" s="224"/>
      <c r="BT1268"/>
      <c r="BU1268" s="224"/>
      <c r="BV1268"/>
      <c r="BW1268"/>
      <c r="BX1268" s="224"/>
      <c r="BY1268" s="224"/>
      <c r="BZ1268" s="224"/>
      <c r="CA1268" s="224"/>
      <c r="CB1268" s="224"/>
      <c r="CC1268" s="224"/>
      <c r="CD1268" s="224"/>
    </row>
    <row r="1269" spans="31:82" ht="15" x14ac:dyDescent="0.25">
      <c r="AE1269" s="280" t="str">
        <f>IFERROR(VLOOKUP(A1269,ورقة4!A$1:AZ$2000,51,0),"")</f>
        <v/>
      </c>
      <c r="AP1269" s="223"/>
      <c r="AQ1269" s="224"/>
      <c r="AR1269" s="224"/>
      <c r="AS1269" s="224"/>
      <c r="AT1269" s="224"/>
      <c r="AU1269" s="231"/>
      <c r="AV1269" s="224"/>
      <c r="AW1269" s="224"/>
      <c r="AX1269" s="224"/>
      <c r="AY1269" s="224"/>
      <c r="AZ1269" s="223"/>
      <c r="BA1269" s="224"/>
      <c r="BB1269"/>
      <c r="BC1269"/>
      <c r="BD1269" s="224"/>
      <c r="BE1269" s="224"/>
      <c r="BF1269" s="227"/>
      <c r="BG1269" s="223"/>
      <c r="BH1269" s="224"/>
      <c r="BI1269" s="224"/>
      <c r="BJ1269" s="224"/>
      <c r="BK1269" s="224"/>
      <c r="BL1269" s="223"/>
      <c r="BM1269" s="224"/>
      <c r="BN1269" s="223"/>
      <c r="BO1269" s="223"/>
      <c r="BP1269" s="223"/>
      <c r="BQ1269" s="223"/>
      <c r="BR1269" s="223"/>
      <c r="BS1269" s="224"/>
      <c r="BT1269"/>
      <c r="BU1269" s="224"/>
      <c r="BV1269"/>
      <c r="BW1269"/>
      <c r="BX1269" s="224"/>
      <c r="BY1269" s="224"/>
      <c r="BZ1269" s="224"/>
      <c r="CA1269" s="224"/>
      <c r="CB1269" s="224"/>
      <c r="CC1269" s="224"/>
      <c r="CD1269" s="224"/>
    </row>
    <row r="1270" spans="31:82" ht="15" x14ac:dyDescent="0.25">
      <c r="AE1270" s="280" t="str">
        <f>IFERROR(VLOOKUP(A1270,ورقة4!A$1:AZ$2000,51,0),"")</f>
        <v/>
      </c>
      <c r="AP1270" s="223"/>
      <c r="AQ1270" s="224"/>
      <c r="AR1270" s="224"/>
      <c r="AS1270" s="224"/>
      <c r="AT1270" s="224"/>
      <c r="AU1270" s="231"/>
      <c r="AV1270" s="224"/>
      <c r="AW1270" s="224"/>
      <c r="AX1270" s="224"/>
      <c r="AY1270" s="224"/>
      <c r="AZ1270" s="223"/>
      <c r="BA1270" s="224"/>
      <c r="BB1270" s="230"/>
      <c r="BC1270" s="230"/>
      <c r="BD1270" s="224"/>
      <c r="BE1270" s="224"/>
      <c r="BF1270" s="227"/>
      <c r="BG1270" s="230"/>
      <c r="BH1270" s="224"/>
      <c r="BI1270" s="224"/>
      <c r="BJ1270" s="224"/>
      <c r="BK1270" s="224"/>
      <c r="BL1270" s="224"/>
      <c r="BM1270" s="224"/>
      <c r="BN1270" s="224"/>
      <c r="BO1270" s="224"/>
      <c r="BP1270" s="224"/>
      <c r="BQ1270" s="224"/>
      <c r="BR1270" s="224"/>
      <c r="BS1270" s="228"/>
      <c r="BT1270" s="230"/>
      <c r="BU1270" s="224"/>
      <c r="BV1270" s="226"/>
      <c r="BW1270" s="230"/>
      <c r="BX1270" s="224"/>
      <c r="BY1270" s="224"/>
      <c r="BZ1270" s="219"/>
      <c r="CA1270" s="224"/>
      <c r="CB1270" s="219"/>
      <c r="CC1270" s="219"/>
      <c r="CD1270" s="219"/>
    </row>
    <row r="1271" spans="31:82" ht="15" x14ac:dyDescent="0.25">
      <c r="AE1271" s="280" t="str">
        <f>IFERROR(VLOOKUP(A1271,ورقة4!A$1:AZ$2000,51,0),"")</f>
        <v/>
      </c>
      <c r="AP1271" s="223"/>
      <c r="AQ1271" s="224"/>
      <c r="AR1271" s="224"/>
      <c r="AS1271" s="224"/>
      <c r="AT1271" s="224"/>
      <c r="AU1271" s="231"/>
      <c r="AV1271" s="224"/>
      <c r="AW1271" s="224"/>
      <c r="AX1271" s="224"/>
      <c r="AY1271" s="224"/>
      <c r="AZ1271" s="223"/>
      <c r="BA1271" s="224"/>
      <c r="BB1271"/>
      <c r="BC1271"/>
      <c r="BD1271" s="224"/>
      <c r="BE1271" s="224"/>
      <c r="BF1271" s="227"/>
      <c r="BG1271" s="223"/>
      <c r="BH1271" s="224"/>
      <c r="BI1271" s="224"/>
      <c r="BJ1271" s="224"/>
      <c r="BK1271" s="224"/>
      <c r="BL1271" s="223"/>
      <c r="BM1271" s="224"/>
      <c r="BN1271" s="223"/>
      <c r="BO1271" s="223"/>
      <c r="BP1271" s="223"/>
      <c r="BQ1271" s="223"/>
      <c r="BR1271" s="223"/>
      <c r="BS1271" s="224"/>
      <c r="BT1271"/>
      <c r="BU1271" s="224"/>
      <c r="BV1271"/>
      <c r="BW1271"/>
      <c r="BX1271" s="224"/>
      <c r="BY1271" s="224"/>
      <c r="BZ1271" s="224"/>
      <c r="CA1271" s="224"/>
      <c r="CB1271" s="224"/>
      <c r="CC1271" s="224"/>
      <c r="CD1271" s="224"/>
    </row>
    <row r="1272" spans="31:82" ht="15" x14ac:dyDescent="0.25">
      <c r="AE1272" s="280" t="str">
        <f>IFERROR(VLOOKUP(A1272,ورقة4!A$1:AZ$2000,51,0),"")</f>
        <v/>
      </c>
      <c r="AP1272" s="223"/>
      <c r="AQ1272" s="224"/>
      <c r="AR1272" s="224"/>
      <c r="AS1272" s="224"/>
      <c r="AT1272" s="224"/>
      <c r="AU1272" s="232"/>
      <c r="AV1272" s="224"/>
      <c r="AW1272" s="224"/>
      <c r="AX1272" s="224"/>
      <c r="AY1272" s="224"/>
      <c r="AZ1272" s="232"/>
      <c r="BA1272" s="224"/>
      <c r="BB1272" s="230"/>
      <c r="BC1272" s="230"/>
      <c r="BD1272" s="224"/>
      <c r="BE1272" s="224"/>
      <c r="BF1272" s="227"/>
      <c r="BG1272" s="230"/>
      <c r="BH1272" s="224"/>
      <c r="BI1272" s="224"/>
      <c r="BJ1272" s="224"/>
      <c r="BK1272" s="224"/>
      <c r="BL1272" s="224"/>
      <c r="BM1272" s="224"/>
      <c r="BN1272" s="224"/>
      <c r="BO1272" s="224"/>
      <c r="BP1272" s="224"/>
      <c r="BQ1272" s="224"/>
      <c r="BR1272" s="224"/>
      <c r="BS1272" s="228"/>
      <c r="BT1272" s="230"/>
      <c r="BU1272" s="224"/>
      <c r="BV1272" s="226"/>
      <c r="BW1272" s="230"/>
      <c r="BX1272" s="224"/>
      <c r="BY1272" s="224"/>
      <c r="BZ1272" s="219"/>
      <c r="CA1272" s="224"/>
      <c r="CB1272" s="219"/>
      <c r="CC1272" s="219"/>
      <c r="CD1272" s="219"/>
    </row>
    <row r="1273" spans="31:82" ht="15" x14ac:dyDescent="0.25">
      <c r="AE1273" s="280" t="str">
        <f>IFERROR(VLOOKUP(A1273,ورقة4!A$1:AZ$2000,51,0),"")</f>
        <v/>
      </c>
      <c r="AP1273" s="223"/>
      <c r="AQ1273" s="224"/>
      <c r="AR1273" s="224"/>
      <c r="AS1273" s="224"/>
      <c r="AT1273" s="224"/>
      <c r="AU1273" s="231"/>
      <c r="AV1273" s="224"/>
      <c r="AW1273" s="224"/>
      <c r="AX1273" s="224"/>
      <c r="AY1273" s="224"/>
      <c r="AZ1273" s="223"/>
      <c r="BA1273" s="224"/>
      <c r="BB1273" s="230"/>
      <c r="BC1273" s="230"/>
      <c r="BD1273" s="224"/>
      <c r="BE1273" s="224"/>
      <c r="BF1273" s="227"/>
      <c r="BG1273" s="224"/>
      <c r="BH1273" s="224"/>
      <c r="BI1273" s="224"/>
      <c r="BJ1273" s="224"/>
      <c r="BK1273" s="224"/>
      <c r="BL1273" s="224"/>
      <c r="BM1273" s="224"/>
      <c r="BN1273" s="224"/>
      <c r="BO1273" s="224"/>
      <c r="BP1273" s="224"/>
      <c r="BQ1273" s="224"/>
      <c r="BR1273" s="224"/>
      <c r="BS1273" s="228"/>
      <c r="BT1273" s="230"/>
      <c r="BU1273" s="224"/>
      <c r="BV1273" s="226"/>
      <c r="BW1273" s="230"/>
      <c r="BX1273" s="224"/>
      <c r="BY1273" s="224"/>
      <c r="BZ1273" s="219"/>
      <c r="CA1273" s="224"/>
      <c r="CB1273" s="219"/>
      <c r="CC1273" s="219"/>
      <c r="CD1273" s="219"/>
    </row>
    <row r="1274" spans="31:82" ht="15" x14ac:dyDescent="0.25">
      <c r="AE1274" s="280" t="str">
        <f>IFERROR(VLOOKUP(A1274,ورقة4!A$1:AZ$2000,51,0),"")</f>
        <v/>
      </c>
      <c r="AP1274" s="223"/>
      <c r="AQ1274" s="224"/>
      <c r="AR1274" s="224"/>
      <c r="AS1274" s="224"/>
      <c r="AT1274" s="224"/>
      <c r="AU1274" s="232"/>
      <c r="AV1274" s="224"/>
      <c r="AW1274" s="224"/>
      <c r="AX1274" s="224"/>
      <c r="AY1274" s="224"/>
      <c r="AZ1274" s="232"/>
      <c r="BA1274" s="224"/>
      <c r="BB1274" s="230"/>
      <c r="BC1274" s="230"/>
      <c r="BD1274" s="224"/>
      <c r="BE1274" s="224"/>
      <c r="BF1274" s="227"/>
      <c r="BG1274" s="224"/>
      <c r="BH1274" s="224"/>
      <c r="BI1274" s="224"/>
      <c r="BJ1274" s="224"/>
      <c r="BK1274" s="224"/>
      <c r="BL1274" s="224"/>
      <c r="BM1274" s="224"/>
      <c r="BN1274" s="224"/>
      <c r="BO1274" s="224"/>
      <c r="BP1274" s="224"/>
      <c r="BQ1274" s="224"/>
      <c r="BR1274" s="224"/>
      <c r="BS1274" s="228"/>
      <c r="BT1274" s="230"/>
      <c r="BU1274" s="224"/>
      <c r="BV1274" s="226"/>
      <c r="BW1274" s="230"/>
      <c r="BX1274" s="224"/>
      <c r="BY1274" s="224"/>
      <c r="BZ1274" s="219"/>
      <c r="CA1274" s="224"/>
      <c r="CB1274" s="219"/>
      <c r="CC1274" s="219"/>
      <c r="CD1274" s="219"/>
    </row>
    <row r="1275" spans="31:82" ht="15" x14ac:dyDescent="0.25">
      <c r="AE1275" s="280" t="str">
        <f>IFERROR(VLOOKUP(A1275,ورقة4!A$1:AZ$2000,51,0),"")</f>
        <v/>
      </c>
      <c r="AP1275" s="223"/>
      <c r="AQ1275" s="224"/>
      <c r="AR1275" s="224"/>
      <c r="AS1275" s="224"/>
      <c r="AT1275" s="224"/>
      <c r="AU1275" s="231"/>
      <c r="AV1275" s="224"/>
      <c r="AW1275" s="224"/>
      <c r="AX1275" s="224"/>
      <c r="AY1275" s="224"/>
      <c r="AZ1275" s="223"/>
      <c r="BA1275" s="224"/>
      <c r="BB1275" s="230"/>
      <c r="BC1275" s="230"/>
      <c r="BD1275" s="224"/>
      <c r="BE1275" s="224"/>
      <c r="BF1275" s="227"/>
      <c r="BG1275" s="224"/>
      <c r="BH1275" s="224"/>
      <c r="BI1275" s="224"/>
      <c r="BJ1275" s="224"/>
      <c r="BK1275" s="224"/>
      <c r="BL1275" s="224"/>
      <c r="BM1275" s="224"/>
      <c r="BN1275" s="224"/>
      <c r="BO1275" s="224"/>
      <c r="BP1275" s="224"/>
      <c r="BQ1275" s="224"/>
      <c r="BR1275" s="224"/>
      <c r="BS1275" s="228"/>
      <c r="BT1275" s="230"/>
      <c r="BU1275" s="224"/>
      <c r="BV1275" s="226"/>
      <c r="BW1275" s="230"/>
      <c r="BX1275" s="224"/>
      <c r="BY1275" s="224"/>
      <c r="BZ1275" s="219"/>
      <c r="CA1275" s="224"/>
      <c r="CB1275" s="219"/>
      <c r="CC1275" s="219"/>
      <c r="CD1275" s="219"/>
    </row>
    <row r="1276" spans="31:82" ht="15" x14ac:dyDescent="0.25">
      <c r="AE1276" s="280" t="str">
        <f>IFERROR(VLOOKUP(A1276,ورقة4!A$1:AZ$2000,51,0),"")</f>
        <v/>
      </c>
      <c r="AP1276" s="223"/>
      <c r="AQ1276" s="224"/>
      <c r="AR1276" s="224"/>
      <c r="AS1276" s="224"/>
      <c r="AT1276" s="224"/>
      <c r="AU1276" s="231"/>
      <c r="AV1276" s="224"/>
      <c r="AW1276" s="224"/>
      <c r="AX1276" s="224"/>
      <c r="AY1276" s="224"/>
      <c r="AZ1276" s="223"/>
      <c r="BA1276" s="224"/>
      <c r="BB1276"/>
      <c r="BC1276"/>
      <c r="BD1276" s="224"/>
      <c r="BE1276" s="224"/>
      <c r="BF1276" s="227"/>
      <c r="BG1276" s="232"/>
      <c r="BH1276" s="224"/>
      <c r="BI1276" s="224"/>
      <c r="BJ1276" s="224"/>
      <c r="BK1276" s="224"/>
      <c r="BL1276" s="223"/>
      <c r="BM1276" s="224"/>
      <c r="BN1276" s="223"/>
      <c r="BO1276" s="223"/>
      <c r="BP1276" s="223"/>
      <c r="BQ1276" s="223"/>
      <c r="BR1276" s="223"/>
      <c r="BS1276" s="224"/>
      <c r="BT1276"/>
      <c r="BU1276" s="224"/>
      <c r="BV1276"/>
      <c r="BW1276"/>
      <c r="BX1276" s="224"/>
      <c r="BY1276" s="224"/>
      <c r="BZ1276" s="224"/>
      <c r="CA1276" s="224"/>
      <c r="CB1276" s="224"/>
      <c r="CC1276" s="224"/>
      <c r="CD1276" s="224"/>
    </row>
    <row r="1277" spans="31:82" ht="15" x14ac:dyDescent="0.25">
      <c r="AE1277" s="280" t="str">
        <f>IFERROR(VLOOKUP(A1277,ورقة4!A$1:AZ$2000,51,0),"")</f>
        <v/>
      </c>
      <c r="AP1277" s="223"/>
      <c r="AQ1277" s="224"/>
      <c r="AR1277" s="224"/>
      <c r="AS1277" s="224"/>
      <c r="AT1277" s="224"/>
      <c r="AU1277" s="232"/>
      <c r="AV1277" s="224"/>
      <c r="AW1277" s="224"/>
      <c r="AX1277" s="224"/>
      <c r="AY1277" s="224"/>
      <c r="AZ1277" s="232"/>
      <c r="BA1277" s="224"/>
      <c r="BB1277" s="230"/>
      <c r="BC1277" s="230"/>
      <c r="BD1277" s="224"/>
      <c r="BE1277" s="224"/>
      <c r="BF1277" s="227"/>
      <c r="BG1277" s="224"/>
      <c r="BH1277" s="224"/>
      <c r="BI1277" s="224"/>
      <c r="BJ1277" s="224"/>
      <c r="BK1277" s="224"/>
      <c r="BL1277" s="224"/>
      <c r="BM1277" s="224"/>
      <c r="BN1277" s="224"/>
      <c r="BO1277" s="224"/>
      <c r="BP1277" s="224"/>
      <c r="BQ1277" s="224"/>
      <c r="BR1277" s="224"/>
      <c r="BS1277" s="228"/>
      <c r="BT1277" s="230"/>
      <c r="BU1277" s="224"/>
      <c r="BV1277" s="226"/>
      <c r="BW1277" s="230"/>
      <c r="BX1277" s="224"/>
      <c r="BY1277" s="224"/>
      <c r="BZ1277" s="219"/>
      <c r="CA1277" s="224"/>
      <c r="CB1277" s="219"/>
      <c r="CC1277" s="219"/>
      <c r="CD1277" s="219"/>
    </row>
    <row r="1278" spans="31:82" ht="15" x14ac:dyDescent="0.25">
      <c r="AE1278" s="280" t="str">
        <f>IFERROR(VLOOKUP(A1278,ورقة4!A$1:AZ$2000,51,0),"")</f>
        <v/>
      </c>
      <c r="AP1278" s="223"/>
      <c r="AQ1278" s="224"/>
      <c r="AR1278" s="224"/>
      <c r="AS1278" s="224"/>
      <c r="AT1278" s="224"/>
      <c r="AU1278" s="231"/>
      <c r="AV1278" s="224"/>
      <c r="AW1278" s="224"/>
      <c r="AX1278" s="224"/>
      <c r="AY1278" s="224"/>
      <c r="AZ1278" s="223"/>
      <c r="BA1278" s="224"/>
      <c r="BB1278"/>
      <c r="BC1278"/>
      <c r="BD1278" s="224"/>
      <c r="BE1278" s="224"/>
      <c r="BF1278" s="227"/>
      <c r="BG1278" s="223"/>
      <c r="BH1278" s="224"/>
      <c r="BI1278" s="224"/>
      <c r="BJ1278" s="224"/>
      <c r="BK1278" s="224"/>
      <c r="BL1278" s="223"/>
      <c r="BM1278" s="224"/>
      <c r="BN1278" s="223"/>
      <c r="BO1278" s="223"/>
      <c r="BP1278" s="223"/>
      <c r="BQ1278" s="223"/>
      <c r="BR1278" s="223"/>
      <c r="BS1278" s="224"/>
      <c r="BT1278"/>
      <c r="BU1278" s="224"/>
      <c r="BV1278"/>
      <c r="BW1278"/>
      <c r="BX1278" s="224"/>
      <c r="BY1278" s="224"/>
      <c r="BZ1278" s="224"/>
      <c r="CA1278" s="224"/>
      <c r="CB1278" s="224"/>
      <c r="CC1278" s="224"/>
      <c r="CD1278" s="224"/>
    </row>
    <row r="1279" spans="31:82" ht="15" x14ac:dyDescent="0.25">
      <c r="AE1279" s="280" t="str">
        <f>IFERROR(VLOOKUP(A1279,ورقة4!A$1:AZ$2000,51,0),"")</f>
        <v/>
      </c>
      <c r="AP1279" s="223"/>
      <c r="AQ1279" s="224"/>
      <c r="AR1279" s="224"/>
      <c r="AS1279" s="224"/>
      <c r="AT1279" s="224"/>
      <c r="AU1279" s="232"/>
      <c r="AV1279" s="224"/>
      <c r="AW1279" s="224"/>
      <c r="AX1279" s="224"/>
      <c r="AY1279" s="224"/>
      <c r="AZ1279" s="232"/>
      <c r="BA1279" s="224"/>
      <c r="BB1279" s="230"/>
      <c r="BC1279" s="230"/>
      <c r="BD1279" s="224"/>
      <c r="BE1279" s="224"/>
      <c r="BF1279" s="227"/>
      <c r="BG1279" s="224"/>
      <c r="BH1279" s="224"/>
      <c r="BI1279" s="224"/>
      <c r="BJ1279" s="224"/>
      <c r="BK1279" s="224"/>
      <c r="BL1279" s="224"/>
      <c r="BM1279" s="224"/>
      <c r="BN1279" s="224"/>
      <c r="BO1279" s="224"/>
      <c r="BP1279" s="224"/>
      <c r="BQ1279" s="224"/>
      <c r="BR1279" s="224"/>
      <c r="BS1279" s="228"/>
      <c r="BT1279" s="230"/>
      <c r="BU1279" s="224"/>
      <c r="BV1279" s="226"/>
      <c r="BW1279" s="230"/>
      <c r="BX1279" s="224"/>
      <c r="BY1279" s="224"/>
      <c r="BZ1279" s="219"/>
      <c r="CA1279" s="224"/>
      <c r="CB1279" s="219"/>
      <c r="CC1279" s="219"/>
      <c r="CD1279" s="219"/>
    </row>
    <row r="1280" spans="31:82" ht="15" x14ac:dyDescent="0.25">
      <c r="AE1280" s="280" t="str">
        <f>IFERROR(VLOOKUP(A1280,ورقة4!A$1:AZ$2000,51,0),"")</f>
        <v/>
      </c>
      <c r="AP1280" s="223"/>
      <c r="AQ1280" s="224"/>
      <c r="AR1280" s="224"/>
      <c r="AS1280" s="224"/>
      <c r="AT1280" s="224"/>
      <c r="AU1280" s="232"/>
      <c r="AV1280" s="224"/>
      <c r="AW1280" s="224"/>
      <c r="AX1280" s="224"/>
      <c r="AY1280" s="224"/>
      <c r="AZ1280" s="232"/>
      <c r="BA1280" s="224"/>
      <c r="BB1280" s="230"/>
      <c r="BC1280" s="230"/>
      <c r="BD1280" s="224"/>
      <c r="BE1280" s="224"/>
      <c r="BF1280" s="227"/>
      <c r="BG1280" s="224"/>
      <c r="BH1280" s="224"/>
      <c r="BI1280" s="224"/>
      <c r="BJ1280" s="224"/>
      <c r="BK1280" s="224"/>
      <c r="BL1280" s="224"/>
      <c r="BM1280" s="224"/>
      <c r="BN1280" s="224"/>
      <c r="BO1280" s="224"/>
      <c r="BP1280" s="224"/>
      <c r="BQ1280" s="224"/>
      <c r="BR1280" s="224"/>
      <c r="BS1280" s="228"/>
      <c r="BT1280" s="230"/>
      <c r="BU1280" s="224"/>
      <c r="BV1280" s="226"/>
      <c r="BW1280" s="230"/>
      <c r="BX1280" s="224"/>
      <c r="BY1280" s="224"/>
      <c r="BZ1280" s="219"/>
      <c r="CA1280" s="224"/>
      <c r="CB1280" s="219"/>
      <c r="CC1280" s="219"/>
      <c r="CD1280" s="219"/>
    </row>
    <row r="1281" spans="31:82" ht="15" x14ac:dyDescent="0.25">
      <c r="AE1281" s="280" t="str">
        <f>IFERROR(VLOOKUP(A1281,ورقة4!A$1:AZ$2000,51,0),"")</f>
        <v/>
      </c>
      <c r="AP1281" s="223"/>
      <c r="AQ1281" s="224"/>
      <c r="AR1281" s="224"/>
      <c r="AS1281" s="224"/>
      <c r="AT1281" s="224"/>
      <c r="AU1281" s="231"/>
      <c r="AV1281" s="224"/>
      <c r="AW1281" s="224"/>
      <c r="AX1281" s="224"/>
      <c r="AY1281" s="224"/>
      <c r="AZ1281" s="223"/>
      <c r="BA1281" s="224"/>
      <c r="BB1281" s="230"/>
      <c r="BC1281" s="230"/>
      <c r="BD1281" s="224"/>
      <c r="BE1281" s="224"/>
      <c r="BF1281" s="227"/>
      <c r="BG1281" s="224"/>
      <c r="BH1281" s="224"/>
      <c r="BI1281" s="224"/>
      <c r="BJ1281" s="224"/>
      <c r="BK1281" s="224"/>
      <c r="BL1281" s="224"/>
      <c r="BM1281" s="224"/>
      <c r="BN1281" s="224"/>
      <c r="BO1281" s="224"/>
      <c r="BP1281" s="224"/>
      <c r="BQ1281" s="224"/>
      <c r="BR1281" s="224"/>
      <c r="BS1281" s="228"/>
      <c r="BT1281" s="230"/>
      <c r="BU1281" s="224"/>
      <c r="BV1281" s="226"/>
      <c r="BW1281" s="230"/>
      <c r="BX1281" s="224"/>
      <c r="BY1281" s="224"/>
      <c r="BZ1281" s="219"/>
      <c r="CA1281" s="224"/>
      <c r="CB1281" s="219"/>
      <c r="CC1281" s="219"/>
      <c r="CD1281" s="219"/>
    </row>
    <row r="1282" spans="31:82" ht="15" x14ac:dyDescent="0.25">
      <c r="AE1282" s="280" t="str">
        <f>IFERROR(VLOOKUP(A1282,ورقة4!A$1:AZ$2000,51,0),"")</f>
        <v/>
      </c>
      <c r="AP1282" s="223"/>
      <c r="AQ1282" s="224"/>
      <c r="AR1282" s="224"/>
      <c r="AS1282" s="224"/>
      <c r="AT1282" s="224"/>
      <c r="AU1282" s="232"/>
      <c r="AV1282" s="224"/>
      <c r="AW1282" s="224"/>
      <c r="AX1282" s="224"/>
      <c r="AY1282" s="224"/>
      <c r="AZ1282" s="232"/>
      <c r="BA1282" s="224"/>
      <c r="BB1282" s="230"/>
      <c r="BC1282" s="230"/>
      <c r="BD1282" s="224"/>
      <c r="BE1282" s="224"/>
      <c r="BF1282" s="227"/>
      <c r="BG1282" s="224"/>
      <c r="BH1282" s="224"/>
      <c r="BI1282" s="224"/>
      <c r="BJ1282" s="224"/>
      <c r="BK1282" s="224"/>
      <c r="BL1282" s="224"/>
      <c r="BM1282" s="224"/>
      <c r="BN1282" s="224"/>
      <c r="BO1282" s="224"/>
      <c r="BP1282" s="224"/>
      <c r="BQ1282" s="224"/>
      <c r="BR1282" s="224"/>
      <c r="BS1282" s="228"/>
      <c r="BT1282" s="230"/>
      <c r="BU1282" s="224"/>
      <c r="BV1282" s="226"/>
      <c r="BW1282" s="230"/>
      <c r="BX1282" s="224"/>
      <c r="BY1282" s="224"/>
      <c r="BZ1282" s="219"/>
      <c r="CA1282" s="224"/>
      <c r="CB1282" s="219"/>
      <c r="CC1282" s="219"/>
      <c r="CD1282" s="219"/>
    </row>
    <row r="1283" spans="31:82" ht="15" x14ac:dyDescent="0.25">
      <c r="AE1283" s="280" t="str">
        <f>IFERROR(VLOOKUP(A1283,ورقة4!A$1:AZ$2000,51,0),"")</f>
        <v/>
      </c>
      <c r="AP1283" s="223"/>
      <c r="AQ1283" s="224"/>
      <c r="AR1283" s="224"/>
      <c r="AS1283" s="224"/>
      <c r="AT1283" s="224"/>
      <c r="AU1283" s="232"/>
      <c r="AV1283" s="224"/>
      <c r="AW1283" s="224"/>
      <c r="AX1283" s="224"/>
      <c r="AY1283" s="224"/>
      <c r="AZ1283" s="232"/>
      <c r="BA1283" s="224"/>
      <c r="BB1283" s="230"/>
      <c r="BC1283" s="230"/>
      <c r="BD1283" s="224"/>
      <c r="BE1283" s="224"/>
      <c r="BF1283" s="227"/>
      <c r="BG1283" s="224"/>
      <c r="BH1283" s="224"/>
      <c r="BI1283" s="224"/>
      <c r="BJ1283" s="224"/>
      <c r="BK1283" s="224"/>
      <c r="BL1283" s="224"/>
      <c r="BM1283" s="224"/>
      <c r="BN1283" s="224"/>
      <c r="BO1283" s="224"/>
      <c r="BP1283" s="224"/>
      <c r="BQ1283" s="224"/>
      <c r="BR1283" s="224"/>
      <c r="BS1283" s="228"/>
      <c r="BT1283" s="230"/>
      <c r="BU1283" s="224"/>
      <c r="BV1283" s="226"/>
      <c r="BW1283" s="230"/>
      <c r="BX1283" s="224"/>
      <c r="BY1283" s="224"/>
      <c r="BZ1283" s="219"/>
      <c r="CA1283" s="224"/>
      <c r="CB1283" s="219"/>
      <c r="CC1283" s="219"/>
      <c r="CD1283" s="219"/>
    </row>
    <row r="1284" spans="31:82" ht="15" x14ac:dyDescent="0.25">
      <c r="AE1284" s="280" t="str">
        <f>IFERROR(VLOOKUP(A1284,ورقة4!A$1:AZ$2000,51,0),"")</f>
        <v/>
      </c>
      <c r="AP1284" s="223"/>
      <c r="AQ1284" s="224"/>
      <c r="AR1284" s="224"/>
      <c r="AS1284" s="224"/>
      <c r="AT1284" s="224"/>
      <c r="AU1284" s="231"/>
      <c r="AV1284" s="224"/>
      <c r="AW1284" s="224"/>
      <c r="AX1284" s="224"/>
      <c r="AY1284" s="224"/>
      <c r="AZ1284" s="223"/>
      <c r="BA1284" s="224"/>
      <c r="BB1284" s="230"/>
      <c r="BC1284" s="230"/>
      <c r="BD1284" s="224"/>
      <c r="BE1284" s="224"/>
      <c r="BF1284" s="227"/>
      <c r="BG1284" s="224"/>
      <c r="BH1284" s="224"/>
      <c r="BI1284" s="224"/>
      <c r="BJ1284" s="224"/>
      <c r="BK1284" s="224"/>
      <c r="BL1284" s="224"/>
      <c r="BM1284" s="224"/>
      <c r="BN1284" s="224"/>
      <c r="BO1284" s="224"/>
      <c r="BP1284" s="224"/>
      <c r="BQ1284" s="224"/>
      <c r="BR1284" s="224"/>
      <c r="BS1284" s="228"/>
      <c r="BT1284" s="230"/>
      <c r="BU1284" s="224"/>
      <c r="BV1284" s="226"/>
      <c r="BW1284" s="230"/>
      <c r="BX1284" s="224"/>
      <c r="BY1284" s="224"/>
      <c r="BZ1284" s="219"/>
      <c r="CA1284" s="224"/>
      <c r="CB1284" s="219"/>
      <c r="CC1284" s="219"/>
      <c r="CD1284" s="219"/>
    </row>
    <row r="1285" spans="31:82" ht="15" x14ac:dyDescent="0.25">
      <c r="AE1285" s="280" t="str">
        <f>IFERROR(VLOOKUP(A1285,ورقة4!A$1:AZ$2000,51,0),"")</f>
        <v/>
      </c>
      <c r="AP1285" s="223"/>
      <c r="AQ1285" s="224"/>
      <c r="AR1285" s="224"/>
      <c r="AS1285" s="224"/>
      <c r="AT1285" s="224"/>
      <c r="AU1285" s="232"/>
      <c r="AV1285" s="224"/>
      <c r="AW1285" s="224"/>
      <c r="AX1285" s="224"/>
      <c r="AY1285" s="224"/>
      <c r="AZ1285" s="232"/>
      <c r="BA1285" s="224"/>
      <c r="BB1285" s="230"/>
      <c r="BC1285" s="230"/>
      <c r="BD1285" s="224"/>
      <c r="BE1285" s="224"/>
      <c r="BF1285" s="227"/>
      <c r="BG1285" s="224"/>
      <c r="BH1285" s="224"/>
      <c r="BI1285" s="224"/>
      <c r="BJ1285" s="224"/>
      <c r="BK1285" s="224"/>
      <c r="BL1285" s="224"/>
      <c r="BM1285" s="224"/>
      <c r="BN1285" s="224"/>
      <c r="BO1285" s="224"/>
      <c r="BP1285" s="224"/>
      <c r="BQ1285" s="224"/>
      <c r="BR1285" s="224"/>
      <c r="BS1285" s="228"/>
      <c r="BT1285" s="230"/>
      <c r="BU1285" s="224"/>
      <c r="BV1285" s="226"/>
      <c r="BW1285" s="230"/>
      <c r="BX1285" s="224"/>
      <c r="BY1285" s="224"/>
      <c r="BZ1285" s="219"/>
      <c r="CA1285" s="224"/>
      <c r="CB1285" s="219"/>
      <c r="CC1285" s="219"/>
      <c r="CD1285" s="219"/>
    </row>
    <row r="1286" spans="31:82" ht="15" x14ac:dyDescent="0.25">
      <c r="AE1286" s="280" t="str">
        <f>IFERROR(VLOOKUP(A1286,ورقة4!A$1:AZ$2000,51,0),"")</f>
        <v/>
      </c>
      <c r="AP1286" s="223"/>
      <c r="AQ1286" s="224"/>
      <c r="AR1286" s="224"/>
      <c r="AS1286" s="224"/>
      <c r="AT1286" s="224"/>
      <c r="AU1286" s="231"/>
      <c r="AV1286" s="224"/>
      <c r="AW1286" s="224"/>
      <c r="AX1286" s="224"/>
      <c r="AY1286" s="224"/>
      <c r="AZ1286" s="223"/>
      <c r="BA1286" s="224"/>
      <c r="BB1286" s="230"/>
      <c r="BC1286" s="230"/>
      <c r="BD1286" s="224"/>
      <c r="BE1286" s="224"/>
      <c r="BF1286" s="227"/>
      <c r="BG1286" s="224"/>
      <c r="BH1286" s="224"/>
      <c r="BI1286" s="224"/>
      <c r="BJ1286" s="224"/>
      <c r="BK1286" s="224"/>
      <c r="BL1286" s="224"/>
      <c r="BM1286" s="224"/>
      <c r="BN1286" s="224"/>
      <c r="BO1286" s="224"/>
      <c r="BP1286" s="224"/>
      <c r="BQ1286" s="224"/>
      <c r="BR1286" s="224"/>
      <c r="BS1286" s="228"/>
      <c r="BT1286" s="230"/>
      <c r="BU1286" s="224"/>
      <c r="BV1286" s="226"/>
      <c r="BW1286" s="230"/>
      <c r="BX1286" s="224"/>
      <c r="BY1286" s="224"/>
      <c r="BZ1286" s="219"/>
      <c r="CA1286" s="224"/>
      <c r="CB1286" s="219"/>
      <c r="CC1286" s="219"/>
      <c r="CD1286" s="219"/>
    </row>
    <row r="1287" spans="31:82" ht="15" x14ac:dyDescent="0.25">
      <c r="AE1287" s="280" t="str">
        <f>IFERROR(VLOOKUP(A1287,ورقة4!A$1:AZ$2000,51,0),"")</f>
        <v/>
      </c>
      <c r="AP1287" s="223"/>
      <c r="AQ1287" s="224"/>
      <c r="AR1287" s="224"/>
      <c r="AS1287" s="224"/>
      <c r="AT1287" s="224"/>
      <c r="AU1287" s="231"/>
      <c r="AV1287" s="224"/>
      <c r="AW1287" s="224"/>
      <c r="AX1287" s="224"/>
      <c r="AY1287" s="224"/>
      <c r="AZ1287" s="223"/>
      <c r="BA1287" s="224"/>
      <c r="BB1287"/>
      <c r="BC1287"/>
      <c r="BD1287" s="224"/>
      <c r="BE1287" s="224"/>
      <c r="BF1287" s="227"/>
      <c r="BG1287" s="223"/>
      <c r="BH1287" s="224"/>
      <c r="BI1287" s="224"/>
      <c r="BJ1287" s="224"/>
      <c r="BK1287" s="224"/>
      <c r="BL1287" s="223"/>
      <c r="BM1287" s="224"/>
      <c r="BN1287" s="223"/>
      <c r="BO1287" s="223"/>
      <c r="BP1287" s="223"/>
      <c r="BQ1287" s="223"/>
      <c r="BR1287" s="223"/>
      <c r="BS1287" s="224"/>
      <c r="BT1287"/>
      <c r="BU1287" s="224"/>
      <c r="BV1287"/>
      <c r="BW1287"/>
      <c r="BX1287" s="224"/>
      <c r="BY1287" s="224"/>
      <c r="BZ1287" s="224"/>
      <c r="CA1287" s="224"/>
      <c r="CB1287" s="224"/>
      <c r="CC1287" s="224"/>
      <c r="CD1287" s="224"/>
    </row>
    <row r="1288" spans="31:82" ht="15" x14ac:dyDescent="0.25">
      <c r="AP1288" s="223"/>
      <c r="AQ1288" s="224"/>
      <c r="AR1288" s="224"/>
      <c r="AS1288" s="224"/>
      <c r="AT1288" s="224"/>
      <c r="AU1288" s="231"/>
      <c r="AV1288" s="224"/>
      <c r="AW1288" s="224"/>
      <c r="AX1288" s="224"/>
      <c r="AY1288" s="224"/>
      <c r="AZ1288" s="223"/>
      <c r="BA1288" s="224"/>
      <c r="BB1288" s="230"/>
      <c r="BC1288" s="230"/>
      <c r="BD1288" s="224"/>
      <c r="BE1288" s="224"/>
      <c r="BF1288" s="227"/>
      <c r="BG1288" s="224"/>
      <c r="BH1288" s="224"/>
      <c r="BI1288" s="224"/>
      <c r="BJ1288" s="224"/>
      <c r="BK1288" s="224"/>
      <c r="BL1288" s="224"/>
      <c r="BM1288" s="224"/>
      <c r="BN1288" s="224"/>
      <c r="BO1288" s="224"/>
      <c r="BP1288" s="224"/>
      <c r="BQ1288" s="224"/>
      <c r="BR1288" s="224"/>
      <c r="BS1288" s="228"/>
      <c r="BT1288" s="230"/>
      <c r="BU1288" s="224"/>
      <c r="BV1288" s="226"/>
      <c r="BW1288" s="230"/>
      <c r="BX1288" s="224"/>
      <c r="BY1288" s="224"/>
      <c r="BZ1288" s="219"/>
      <c r="CA1288" s="224"/>
      <c r="CB1288" s="219"/>
      <c r="CC1288" s="219"/>
      <c r="CD1288" s="219"/>
    </row>
    <row r="1289" spans="31:82" ht="15" x14ac:dyDescent="0.25">
      <c r="AP1289" s="223"/>
      <c r="AQ1289" s="224"/>
      <c r="AR1289" s="224"/>
      <c r="AS1289" s="224"/>
      <c r="AT1289" s="224"/>
      <c r="AU1289" s="225"/>
      <c r="AV1289" s="224"/>
      <c r="AW1289" s="224"/>
      <c r="AX1289" s="224"/>
      <c r="AY1289" s="224"/>
      <c r="AZ1289" s="226"/>
      <c r="BA1289" s="224"/>
      <c r="BB1289" s="230"/>
      <c r="BC1289" s="230"/>
      <c r="BD1289" s="224"/>
      <c r="BE1289" s="224"/>
      <c r="BF1289" s="227"/>
      <c r="BG1289" s="230"/>
      <c r="BH1289" s="224"/>
      <c r="BI1289" s="224"/>
      <c r="BJ1289" s="224"/>
      <c r="BK1289" s="224"/>
      <c r="BL1289" s="230"/>
      <c r="BM1289" s="224"/>
      <c r="BN1289" s="230"/>
      <c r="BO1289" s="230"/>
      <c r="BP1289" s="230"/>
      <c r="BQ1289" s="230"/>
      <c r="BR1289" s="230"/>
      <c r="BS1289" s="228"/>
      <c r="BT1289" s="230"/>
      <c r="BU1289" s="224"/>
      <c r="BV1289" s="226"/>
      <c r="BW1289" s="230"/>
      <c r="BX1289" s="224"/>
      <c r="BY1289" s="224"/>
      <c r="BZ1289" s="219"/>
      <c r="CA1289" s="224"/>
      <c r="CB1289" s="219"/>
      <c r="CC1289" s="219"/>
      <c r="CD1289" s="219"/>
    </row>
    <row r="1290" spans="31:82" ht="15" x14ac:dyDescent="0.25">
      <c r="AP1290" s="223"/>
      <c r="AQ1290" s="224"/>
      <c r="AR1290" s="224"/>
      <c r="AS1290" s="224"/>
      <c r="AT1290" s="224"/>
      <c r="AU1290" s="231"/>
      <c r="AV1290" s="224"/>
      <c r="AW1290" s="224"/>
      <c r="AX1290" s="224"/>
      <c r="AY1290" s="224"/>
      <c r="AZ1290" s="223"/>
      <c r="BA1290" s="224"/>
      <c r="BB1290"/>
      <c r="BC1290"/>
      <c r="BD1290" s="224"/>
      <c r="BE1290" s="224"/>
      <c r="BF1290" s="227"/>
      <c r="BG1290" s="232"/>
      <c r="BH1290" s="224"/>
      <c r="BI1290" s="224"/>
      <c r="BJ1290" s="224"/>
      <c r="BK1290" s="224"/>
      <c r="BL1290" s="223"/>
      <c r="BM1290" s="224"/>
      <c r="BN1290" s="223"/>
      <c r="BO1290" s="223"/>
      <c r="BP1290" s="223"/>
      <c r="BQ1290" s="223"/>
      <c r="BR1290" s="223"/>
      <c r="BS1290" s="224"/>
      <c r="BT1290"/>
      <c r="BU1290" s="224"/>
      <c r="BV1290"/>
      <c r="BW1290"/>
      <c r="BX1290" s="224"/>
      <c r="BY1290" s="224"/>
      <c r="BZ1290" s="224"/>
      <c r="CA1290" s="224"/>
      <c r="CB1290" s="224"/>
      <c r="CC1290" s="224"/>
      <c r="CD1290" s="224"/>
    </row>
    <row r="1291" spans="31:82" ht="15" x14ac:dyDescent="0.25">
      <c r="AP1291" s="223"/>
      <c r="AQ1291" s="224"/>
      <c r="AR1291" s="224"/>
      <c r="AS1291" s="224"/>
      <c r="AT1291" s="224"/>
      <c r="AU1291" s="231"/>
      <c r="AV1291" s="224"/>
      <c r="AW1291" s="224"/>
      <c r="AX1291" s="224"/>
      <c r="AY1291" s="224"/>
      <c r="AZ1291" s="223"/>
      <c r="BA1291" s="224"/>
      <c r="BB1291" s="230"/>
      <c r="BC1291" s="230"/>
      <c r="BD1291" s="224"/>
      <c r="BE1291" s="224"/>
      <c r="BF1291" s="227"/>
      <c r="BG1291" s="230"/>
      <c r="BH1291" s="224"/>
      <c r="BI1291" s="224"/>
      <c r="BJ1291" s="224"/>
      <c r="BK1291" s="224"/>
      <c r="BL1291" s="224"/>
      <c r="BM1291" s="224"/>
      <c r="BN1291" s="224"/>
      <c r="BO1291" s="224"/>
      <c r="BP1291" s="224"/>
      <c r="BQ1291" s="224"/>
      <c r="BR1291" s="224"/>
      <c r="BS1291" s="228"/>
      <c r="BT1291" s="230"/>
      <c r="BU1291" s="224"/>
      <c r="BV1291" s="226"/>
      <c r="BW1291" s="230"/>
      <c r="BX1291" s="224"/>
      <c r="BY1291" s="224"/>
      <c r="BZ1291" s="219"/>
      <c r="CA1291" s="224"/>
      <c r="CB1291" s="219"/>
      <c r="CC1291" s="219"/>
      <c r="CD1291" s="219"/>
    </row>
    <row r="1292" spans="31:82" ht="15" x14ac:dyDescent="0.25">
      <c r="AP1292" s="223"/>
      <c r="AQ1292" s="224"/>
      <c r="AR1292" s="224"/>
      <c r="AS1292" s="224"/>
      <c r="AT1292" s="224"/>
      <c r="AU1292" s="232"/>
      <c r="AV1292" s="224"/>
      <c r="AW1292" s="224"/>
      <c r="AX1292" s="224"/>
      <c r="AY1292" s="224"/>
      <c r="AZ1292" s="232"/>
      <c r="BA1292" s="224"/>
      <c r="BB1292" s="230"/>
      <c r="BC1292" s="230"/>
      <c r="BD1292" s="224"/>
      <c r="BE1292" s="224"/>
      <c r="BF1292" s="227"/>
      <c r="BG1292" s="224"/>
      <c r="BH1292" s="224"/>
      <c r="BI1292" s="224"/>
      <c r="BJ1292" s="224"/>
      <c r="BK1292" s="224"/>
      <c r="BL1292" s="224"/>
      <c r="BM1292" s="224"/>
      <c r="BN1292" s="224"/>
      <c r="BO1292" s="224"/>
      <c r="BP1292" s="224"/>
      <c r="BQ1292" s="224"/>
      <c r="BR1292" s="224"/>
      <c r="BS1292" s="228"/>
      <c r="BT1292" s="230"/>
      <c r="BU1292" s="224"/>
      <c r="BV1292" s="226"/>
      <c r="BW1292" s="230"/>
      <c r="BX1292" s="224"/>
      <c r="BY1292" s="224"/>
      <c r="BZ1292" s="219"/>
      <c r="CA1292" s="224"/>
      <c r="CB1292" s="219"/>
      <c r="CC1292" s="219"/>
      <c r="CD1292" s="219"/>
    </row>
    <row r="1293" spans="31:82" ht="15" x14ac:dyDescent="0.25">
      <c r="AP1293" s="223"/>
      <c r="AQ1293" s="224"/>
      <c r="AR1293" s="224"/>
      <c r="AS1293" s="224"/>
      <c r="AT1293" s="224"/>
      <c r="AU1293" s="231"/>
      <c r="AV1293" s="224"/>
      <c r="AW1293" s="224"/>
      <c r="AX1293" s="224"/>
      <c r="AY1293" s="224"/>
      <c r="AZ1293" s="223"/>
      <c r="BA1293" s="224"/>
      <c r="BB1293"/>
      <c r="BC1293"/>
      <c r="BD1293" s="224"/>
      <c r="BE1293" s="224"/>
      <c r="BF1293" s="227"/>
      <c r="BG1293" s="223"/>
      <c r="BH1293" s="224"/>
      <c r="BI1293" s="224"/>
      <c r="BJ1293" s="224"/>
      <c r="BK1293" s="224"/>
      <c r="BL1293" s="223"/>
      <c r="BM1293" s="224"/>
      <c r="BN1293" s="223"/>
      <c r="BO1293" s="223"/>
      <c r="BP1293" s="223"/>
      <c r="BQ1293" s="223"/>
      <c r="BR1293" s="223"/>
      <c r="BS1293" s="224"/>
      <c r="BT1293"/>
      <c r="BU1293" s="224"/>
      <c r="BV1293"/>
      <c r="BW1293"/>
      <c r="BX1293" s="224"/>
      <c r="BY1293" s="224"/>
      <c r="BZ1293" s="224"/>
      <c r="CA1293" s="224"/>
      <c r="CB1293" s="224"/>
      <c r="CC1293" s="224"/>
      <c r="CD1293" s="224"/>
    </row>
    <row r="1294" spans="31:82" ht="15" x14ac:dyDescent="0.25">
      <c r="AP1294" s="223"/>
      <c r="AQ1294" s="224"/>
      <c r="AR1294" s="224"/>
      <c r="AS1294" s="224"/>
      <c r="AT1294" s="224"/>
      <c r="AU1294" s="231"/>
      <c r="AV1294" s="224"/>
      <c r="AW1294" s="224"/>
      <c r="AX1294" s="224"/>
      <c r="AY1294" s="224"/>
      <c r="AZ1294" s="223"/>
      <c r="BA1294" s="224"/>
      <c r="BB1294" s="230"/>
      <c r="BC1294" s="230"/>
      <c r="BD1294" s="224"/>
      <c r="BE1294" s="224"/>
      <c r="BF1294" s="227"/>
      <c r="BG1294" s="230"/>
      <c r="BH1294" s="224"/>
      <c r="BI1294" s="224"/>
      <c r="BJ1294" s="224"/>
      <c r="BK1294" s="224"/>
      <c r="BL1294" s="224"/>
      <c r="BM1294" s="224"/>
      <c r="BN1294" s="224"/>
      <c r="BO1294" s="224"/>
      <c r="BP1294" s="224"/>
      <c r="BQ1294" s="224"/>
      <c r="BR1294" s="224"/>
      <c r="BS1294" s="228"/>
      <c r="BT1294" s="230"/>
      <c r="BU1294" s="224"/>
      <c r="BV1294" s="226"/>
      <c r="BW1294" s="230"/>
      <c r="BX1294" s="224"/>
      <c r="BY1294" s="224"/>
      <c r="BZ1294" s="219"/>
      <c r="CA1294" s="224"/>
      <c r="CB1294" s="219"/>
      <c r="CC1294" s="219"/>
      <c r="CD1294" s="219"/>
    </row>
    <row r="1295" spans="31:82" ht="15" x14ac:dyDescent="0.25">
      <c r="AP1295" s="223"/>
      <c r="AQ1295" s="224"/>
      <c r="AR1295" s="224"/>
      <c r="AS1295" s="224"/>
      <c r="AT1295" s="224"/>
      <c r="AU1295" s="232"/>
      <c r="AV1295" s="224"/>
      <c r="AW1295" s="224"/>
      <c r="AX1295" s="224"/>
      <c r="AY1295" s="224"/>
      <c r="AZ1295" s="232"/>
      <c r="BA1295" s="224"/>
      <c r="BB1295" s="230"/>
      <c r="BC1295" s="230"/>
      <c r="BD1295" s="224"/>
      <c r="BE1295" s="224"/>
      <c r="BF1295" s="227"/>
      <c r="BG1295" s="230"/>
      <c r="BH1295" s="224"/>
      <c r="BI1295" s="224"/>
      <c r="BJ1295" s="224"/>
      <c r="BK1295" s="224"/>
      <c r="BL1295" s="224"/>
      <c r="BM1295" s="224"/>
      <c r="BN1295" s="224"/>
      <c r="BO1295" s="224"/>
      <c r="BP1295" s="224"/>
      <c r="BQ1295" s="224"/>
      <c r="BR1295" s="224"/>
      <c r="BS1295" s="228"/>
      <c r="BT1295" s="230"/>
      <c r="BU1295" s="224"/>
      <c r="BV1295" s="226"/>
      <c r="BW1295" s="230"/>
      <c r="BX1295" s="224"/>
      <c r="BY1295" s="224"/>
      <c r="BZ1295" s="219"/>
      <c r="CA1295" s="224"/>
      <c r="CB1295" s="219"/>
      <c r="CC1295" s="219"/>
      <c r="CD1295" s="219"/>
    </row>
    <row r="1296" spans="31:82" ht="15" x14ac:dyDescent="0.25">
      <c r="AP1296" s="223"/>
      <c r="AQ1296" s="224"/>
      <c r="AR1296" s="224"/>
      <c r="AS1296" s="224"/>
      <c r="AT1296" s="224"/>
      <c r="AU1296" s="231"/>
      <c r="AV1296" s="224"/>
      <c r="AW1296" s="224"/>
      <c r="AX1296" s="224"/>
      <c r="AY1296" s="224"/>
      <c r="AZ1296" s="223"/>
      <c r="BA1296" s="224"/>
      <c r="BB1296" s="230"/>
      <c r="BC1296" s="230"/>
      <c r="BD1296" s="224"/>
      <c r="BE1296" s="224"/>
      <c r="BF1296" s="227"/>
      <c r="BG1296" s="224"/>
      <c r="BH1296" s="224"/>
      <c r="BI1296" s="224"/>
      <c r="BJ1296" s="224"/>
      <c r="BK1296" s="224"/>
      <c r="BL1296" s="224"/>
      <c r="BM1296" s="224"/>
      <c r="BN1296" s="224"/>
      <c r="BO1296" s="224"/>
      <c r="BP1296" s="224"/>
      <c r="BQ1296" s="224"/>
      <c r="BR1296" s="224"/>
      <c r="BS1296" s="228"/>
      <c r="BT1296" s="230"/>
      <c r="BU1296" s="224"/>
      <c r="BV1296" s="226"/>
      <c r="BW1296" s="230"/>
      <c r="BX1296" s="224"/>
      <c r="BY1296" s="224"/>
      <c r="BZ1296" s="219"/>
      <c r="CA1296" s="224"/>
      <c r="CB1296" s="219"/>
      <c r="CC1296" s="219"/>
      <c r="CD1296" s="219"/>
    </row>
    <row r="1297" spans="42:82" ht="15" x14ac:dyDescent="0.25">
      <c r="AP1297" s="223"/>
      <c r="AQ1297" s="224"/>
      <c r="AR1297" s="224"/>
      <c r="AS1297" s="224"/>
      <c r="AT1297" s="224"/>
      <c r="AU1297" s="231"/>
      <c r="AV1297" s="224"/>
      <c r="AW1297" s="224"/>
      <c r="AX1297" s="224"/>
      <c r="AY1297" s="224"/>
      <c r="AZ1297" s="223"/>
      <c r="BA1297" s="224"/>
      <c r="BB1297"/>
      <c r="BC1297"/>
      <c r="BD1297" s="224"/>
      <c r="BE1297" s="224"/>
      <c r="BF1297" s="227"/>
      <c r="BG1297" s="226"/>
      <c r="BH1297" s="224"/>
      <c r="BI1297" s="224"/>
      <c r="BJ1297" s="224"/>
      <c r="BK1297" s="224"/>
      <c r="BL1297" s="223"/>
      <c r="BM1297" s="224"/>
      <c r="BN1297" s="223"/>
      <c r="BO1297" s="223"/>
      <c r="BP1297" s="223"/>
      <c r="BQ1297" s="223"/>
      <c r="BR1297" s="223"/>
      <c r="BS1297" s="224"/>
      <c r="BT1297"/>
      <c r="BU1297" s="224"/>
      <c r="BV1297"/>
      <c r="BW1297"/>
      <c r="BX1297" s="224"/>
      <c r="BY1297" s="224"/>
      <c r="BZ1297" s="224"/>
      <c r="CA1297" s="224"/>
      <c r="CB1297" s="224"/>
      <c r="CC1297" s="224"/>
      <c r="CD1297" s="224"/>
    </row>
    <row r="1298" spans="42:82" ht="15" x14ac:dyDescent="0.25">
      <c r="AP1298" s="223"/>
      <c r="AQ1298" s="224"/>
      <c r="AR1298" s="224"/>
      <c r="AS1298" s="224"/>
      <c r="AT1298" s="224"/>
      <c r="AU1298" s="231"/>
      <c r="AV1298" s="224"/>
      <c r="AW1298" s="224"/>
      <c r="AX1298" s="224"/>
      <c r="AY1298" s="224"/>
      <c r="AZ1298" s="223"/>
      <c r="BA1298" s="224"/>
      <c r="BB1298"/>
      <c r="BC1298"/>
      <c r="BD1298" s="224"/>
      <c r="BE1298" s="224"/>
      <c r="BF1298" s="227"/>
      <c r="BG1298" s="226"/>
      <c r="BH1298" s="224"/>
      <c r="BI1298" s="224"/>
      <c r="BJ1298" s="224"/>
      <c r="BK1298" s="224"/>
      <c r="BL1298" s="223"/>
      <c r="BM1298" s="224"/>
      <c r="BN1298" s="223"/>
      <c r="BO1298" s="223"/>
      <c r="BP1298" s="223"/>
      <c r="BQ1298" s="223"/>
      <c r="BR1298" s="223"/>
      <c r="BS1298" s="224"/>
      <c r="BT1298"/>
      <c r="BU1298" s="224"/>
      <c r="BV1298"/>
      <c r="BW1298"/>
      <c r="BX1298" s="224"/>
      <c r="BY1298" s="224"/>
      <c r="BZ1298" s="224"/>
      <c r="CA1298" s="224"/>
      <c r="CB1298" s="224"/>
      <c r="CC1298" s="224"/>
      <c r="CD1298" s="224"/>
    </row>
    <row r="1299" spans="42:82" ht="15" x14ac:dyDescent="0.25">
      <c r="AP1299" s="223"/>
      <c r="AQ1299" s="224"/>
      <c r="AR1299" s="224"/>
      <c r="AS1299" s="224"/>
      <c r="AT1299" s="224"/>
      <c r="AU1299" s="231"/>
      <c r="AV1299" s="224"/>
      <c r="AW1299" s="224"/>
      <c r="AX1299" s="224"/>
      <c r="AY1299" s="224"/>
      <c r="AZ1299" s="223"/>
      <c r="BA1299" s="224"/>
      <c r="BB1299"/>
      <c r="BC1299"/>
      <c r="BD1299" s="224"/>
      <c r="BE1299" s="224"/>
      <c r="BF1299" s="227"/>
      <c r="BG1299" s="226"/>
      <c r="BH1299" s="224"/>
      <c r="BI1299" s="224"/>
      <c r="BJ1299" s="224"/>
      <c r="BK1299" s="224"/>
      <c r="BL1299" s="223"/>
      <c r="BM1299" s="224"/>
      <c r="BN1299" s="223"/>
      <c r="BO1299" s="223"/>
      <c r="BP1299" s="223"/>
      <c r="BQ1299" s="223"/>
      <c r="BR1299" s="223"/>
      <c r="BS1299" s="224"/>
      <c r="BT1299"/>
      <c r="BU1299" s="224"/>
      <c r="BV1299"/>
      <c r="BW1299"/>
      <c r="BX1299" s="224"/>
      <c r="BY1299" s="224"/>
      <c r="BZ1299" s="224"/>
      <c r="CA1299" s="224"/>
      <c r="CB1299" s="224"/>
      <c r="CC1299" s="224"/>
      <c r="CD1299" s="224"/>
    </row>
    <row r="1300" spans="42:82" ht="15" x14ac:dyDescent="0.25">
      <c r="AP1300" s="223"/>
      <c r="AQ1300" s="224"/>
      <c r="AR1300" s="224"/>
      <c r="AS1300" s="224"/>
      <c r="AT1300" s="224"/>
      <c r="AU1300" s="231"/>
      <c r="AV1300" s="224"/>
      <c r="AW1300" s="224"/>
      <c r="AX1300" s="224"/>
      <c r="AY1300" s="224"/>
      <c r="AZ1300" s="223"/>
      <c r="BA1300" s="224"/>
      <c r="BB1300"/>
      <c r="BC1300"/>
      <c r="BD1300" s="224"/>
      <c r="BE1300" s="224"/>
      <c r="BF1300" s="227"/>
      <c r="BG1300" s="232"/>
      <c r="BH1300" s="224"/>
      <c r="BI1300" s="224"/>
      <c r="BJ1300" s="224"/>
      <c r="BK1300" s="224"/>
      <c r="BL1300" s="223"/>
      <c r="BM1300" s="224"/>
      <c r="BN1300" s="223"/>
      <c r="BO1300" s="223"/>
      <c r="BP1300" s="223"/>
      <c r="BQ1300" s="223"/>
      <c r="BR1300" s="223"/>
      <c r="BS1300" s="224"/>
      <c r="BT1300"/>
      <c r="BU1300" s="224"/>
      <c r="BV1300"/>
      <c r="BW1300"/>
      <c r="BX1300" s="224"/>
      <c r="BY1300" s="224"/>
      <c r="BZ1300" s="224"/>
      <c r="CA1300" s="224"/>
      <c r="CB1300" s="224"/>
      <c r="CC1300" s="224"/>
      <c r="CD1300" s="224"/>
    </row>
    <row r="1301" spans="42:82" ht="15" x14ac:dyDescent="0.25">
      <c r="AP1301" s="223"/>
      <c r="AQ1301" s="224"/>
      <c r="AR1301" s="224"/>
      <c r="AS1301" s="224"/>
      <c r="AT1301" s="224"/>
      <c r="AU1301" s="232"/>
      <c r="AV1301" s="224"/>
      <c r="AW1301" s="224"/>
      <c r="AX1301" s="224"/>
      <c r="AY1301" s="224"/>
      <c r="AZ1301" s="232"/>
      <c r="BA1301" s="224"/>
      <c r="BB1301"/>
      <c r="BC1301"/>
      <c r="BD1301" s="224"/>
      <c r="BE1301" s="224"/>
      <c r="BF1301" s="227"/>
      <c r="BG1301" s="232"/>
      <c r="BH1301" s="224"/>
      <c r="BI1301" s="224"/>
      <c r="BJ1301" s="224"/>
      <c r="BK1301" s="224"/>
      <c r="BL1301" s="232"/>
      <c r="BM1301" s="224"/>
      <c r="BN1301" s="232"/>
      <c r="BO1301" s="232"/>
      <c r="BP1301" s="232"/>
      <c r="BQ1301" s="232"/>
      <c r="BR1301" s="232"/>
      <c r="BS1301" s="224"/>
      <c r="BT1301"/>
      <c r="BU1301" s="224"/>
      <c r="BV1301"/>
      <c r="BW1301"/>
      <c r="BX1301" s="224"/>
      <c r="BY1301" s="224"/>
      <c r="BZ1301" s="224"/>
      <c r="CA1301" s="224"/>
      <c r="CB1301" s="224"/>
      <c r="CC1301" s="224"/>
      <c r="CD1301" s="224"/>
    </row>
    <row r="1302" spans="42:82" ht="15" x14ac:dyDescent="0.25">
      <c r="AP1302" s="223"/>
      <c r="AQ1302" s="224"/>
      <c r="AR1302" s="224"/>
      <c r="AS1302" s="224"/>
      <c r="AT1302" s="224"/>
      <c r="AU1302" s="231"/>
      <c r="AV1302" s="224"/>
      <c r="AW1302" s="224"/>
      <c r="AX1302" s="224"/>
      <c r="AY1302" s="224"/>
      <c r="AZ1302" s="223"/>
      <c r="BA1302" s="224"/>
      <c r="BB1302"/>
      <c r="BC1302"/>
      <c r="BD1302" s="224"/>
      <c r="BE1302" s="224"/>
      <c r="BF1302" s="227"/>
      <c r="BG1302" s="223"/>
      <c r="BH1302" s="224"/>
      <c r="BI1302" s="224"/>
      <c r="BJ1302" s="224"/>
      <c r="BK1302" s="224"/>
      <c r="BL1302" s="223"/>
      <c r="BM1302" s="224"/>
      <c r="BN1302" s="223"/>
      <c r="BO1302" s="223"/>
      <c r="BP1302" s="223"/>
      <c r="BQ1302" s="223"/>
      <c r="BR1302" s="223"/>
      <c r="BS1302" s="224"/>
      <c r="BT1302"/>
      <c r="BU1302" s="224"/>
      <c r="BV1302"/>
      <c r="BW1302"/>
      <c r="BX1302" s="224"/>
      <c r="BY1302" s="224"/>
      <c r="BZ1302" s="224"/>
      <c r="CA1302" s="224"/>
      <c r="CB1302" s="224"/>
      <c r="CC1302" s="224"/>
      <c r="CD1302" s="224"/>
    </row>
    <row r="1303" spans="42:82" ht="15" x14ac:dyDescent="0.25">
      <c r="AP1303" s="223"/>
      <c r="AQ1303" s="224"/>
      <c r="AR1303" s="224"/>
      <c r="AS1303" s="224"/>
      <c r="AT1303" s="224"/>
      <c r="AU1303" s="231"/>
      <c r="AV1303" s="224"/>
      <c r="AW1303" s="224"/>
      <c r="AX1303" s="224"/>
      <c r="AY1303" s="224"/>
      <c r="AZ1303" s="223"/>
      <c r="BA1303" s="224"/>
      <c r="BB1303"/>
      <c r="BC1303"/>
      <c r="BD1303" s="224"/>
      <c r="BE1303" s="224"/>
      <c r="BF1303" s="227"/>
      <c r="BG1303" s="223"/>
      <c r="BH1303" s="224"/>
      <c r="BI1303" s="224"/>
      <c r="BJ1303" s="224"/>
      <c r="BK1303" s="224"/>
      <c r="BL1303" s="226"/>
      <c r="BM1303" s="224"/>
      <c r="BN1303" s="226"/>
      <c r="BO1303" s="226"/>
      <c r="BP1303" s="226"/>
      <c r="BQ1303" s="223"/>
      <c r="BR1303" s="223"/>
      <c r="BS1303" s="224"/>
      <c r="BT1303"/>
      <c r="BU1303" s="224"/>
      <c r="BV1303"/>
      <c r="BW1303"/>
      <c r="BX1303" s="224"/>
      <c r="BY1303" s="224"/>
      <c r="BZ1303" s="224"/>
      <c r="CA1303" s="224"/>
      <c r="CB1303" s="224"/>
      <c r="CC1303" s="224"/>
      <c r="CD1303" s="224"/>
    </row>
    <row r="1304" spans="42:82" ht="15" x14ac:dyDescent="0.25">
      <c r="AP1304" s="223"/>
      <c r="AQ1304" s="224"/>
      <c r="AR1304" s="224"/>
      <c r="AS1304" s="224"/>
      <c r="AT1304" s="224"/>
      <c r="AU1304" s="231"/>
      <c r="AV1304" s="224"/>
      <c r="AW1304" s="224"/>
      <c r="AX1304" s="224"/>
      <c r="AY1304" s="224"/>
      <c r="AZ1304" s="223"/>
      <c r="BA1304" s="224"/>
      <c r="BB1304" s="230"/>
      <c r="BC1304" s="230"/>
      <c r="BD1304" s="224"/>
      <c r="BE1304" s="224"/>
      <c r="BF1304" s="227"/>
      <c r="BG1304" s="230"/>
      <c r="BH1304" s="224"/>
      <c r="BI1304" s="224"/>
      <c r="BJ1304" s="224"/>
      <c r="BK1304" s="224"/>
      <c r="BL1304" s="224"/>
      <c r="BM1304" s="224"/>
      <c r="BN1304" s="224"/>
      <c r="BO1304" s="224"/>
      <c r="BP1304" s="224"/>
      <c r="BQ1304" s="224"/>
      <c r="BR1304" s="224"/>
      <c r="BS1304" s="228"/>
      <c r="BT1304" s="230"/>
      <c r="BU1304" s="224"/>
      <c r="BV1304" s="226"/>
      <c r="BW1304" s="230"/>
      <c r="BX1304" s="224"/>
      <c r="BY1304" s="224"/>
      <c r="BZ1304" s="219"/>
      <c r="CA1304" s="224"/>
      <c r="CB1304" s="219"/>
      <c r="CC1304" s="219"/>
      <c r="CD1304" s="219"/>
    </row>
    <row r="1305" spans="42:82" ht="15" x14ac:dyDescent="0.25">
      <c r="AP1305" s="223"/>
      <c r="AQ1305" s="224"/>
      <c r="AR1305" s="224"/>
      <c r="AS1305" s="224"/>
      <c r="AT1305" s="224"/>
      <c r="AU1305" s="232"/>
      <c r="AV1305" s="224"/>
      <c r="AW1305" s="224"/>
      <c r="AX1305" s="224"/>
      <c r="AY1305" s="224"/>
      <c r="AZ1305" s="232"/>
      <c r="BA1305" s="224"/>
      <c r="BB1305" s="230"/>
      <c r="BC1305" s="230"/>
      <c r="BD1305" s="224"/>
      <c r="BE1305" s="224"/>
      <c r="BF1305" s="227"/>
      <c r="BG1305" s="230"/>
      <c r="BH1305" s="224"/>
      <c r="BI1305" s="224"/>
      <c r="BJ1305" s="224"/>
      <c r="BK1305" s="224"/>
      <c r="BL1305" s="224"/>
      <c r="BM1305" s="224"/>
      <c r="BN1305" s="224"/>
      <c r="BO1305" s="224"/>
      <c r="BP1305" s="224"/>
      <c r="BQ1305" s="224"/>
      <c r="BR1305" s="224"/>
      <c r="BS1305" s="228"/>
      <c r="BT1305" s="230"/>
      <c r="BU1305" s="224"/>
      <c r="BV1305" s="226"/>
      <c r="BW1305" s="230"/>
      <c r="BX1305" s="224"/>
      <c r="BY1305" s="224"/>
      <c r="BZ1305" s="219"/>
      <c r="CA1305" s="224"/>
      <c r="CB1305" s="219"/>
      <c r="CC1305" s="219"/>
      <c r="CD1305" s="219"/>
    </row>
    <row r="1306" spans="42:82" ht="15" x14ac:dyDescent="0.25">
      <c r="AP1306" s="223"/>
      <c r="AQ1306" s="224"/>
      <c r="AR1306" s="224"/>
      <c r="AS1306" s="224"/>
      <c r="AT1306" s="224"/>
      <c r="AU1306" s="225"/>
      <c r="AV1306" s="224"/>
      <c r="AW1306" s="224"/>
      <c r="AX1306" s="224"/>
      <c r="AY1306" s="224"/>
      <c r="AZ1306" s="226"/>
      <c r="BA1306" s="224"/>
      <c r="BB1306"/>
      <c r="BC1306"/>
      <c r="BD1306" s="224"/>
      <c r="BE1306" s="224"/>
      <c r="BF1306" s="227"/>
      <c r="BG1306" s="226"/>
      <c r="BH1306" s="224"/>
      <c r="BI1306" s="224"/>
      <c r="BJ1306" s="224"/>
      <c r="BK1306" s="224"/>
      <c r="BL1306" s="226"/>
      <c r="BM1306" s="224"/>
      <c r="BN1306" s="226"/>
      <c r="BO1306" s="226"/>
      <c r="BP1306" s="226"/>
      <c r="BQ1306" s="226"/>
      <c r="BR1306" s="226"/>
      <c r="BS1306" s="224"/>
      <c r="BT1306"/>
      <c r="BU1306" s="224"/>
      <c r="BV1306"/>
      <c r="BW1306"/>
      <c r="BX1306" s="224"/>
      <c r="BY1306" s="224"/>
      <c r="BZ1306" s="224"/>
      <c r="CA1306" s="224"/>
      <c r="CB1306" s="224"/>
      <c r="CC1306" s="224"/>
      <c r="CD1306" s="224"/>
    </row>
    <row r="1307" spans="42:82" ht="15" x14ac:dyDescent="0.25">
      <c r="AP1307" s="223"/>
      <c r="AQ1307" s="224"/>
      <c r="AR1307" s="224"/>
      <c r="AS1307" s="224"/>
      <c r="AT1307" s="224"/>
      <c r="AU1307" s="231"/>
      <c r="AV1307" s="224"/>
      <c r="AW1307" s="224"/>
      <c r="AX1307" s="224"/>
      <c r="AY1307" s="224"/>
      <c r="AZ1307" s="223"/>
      <c r="BA1307" s="224"/>
      <c r="BB1307" s="230"/>
      <c r="BC1307" s="230"/>
      <c r="BD1307" s="224"/>
      <c r="BE1307" s="224"/>
      <c r="BF1307" s="227"/>
      <c r="BG1307" s="230"/>
      <c r="BH1307" s="224"/>
      <c r="BI1307" s="224"/>
      <c r="BJ1307" s="224"/>
      <c r="BK1307" s="224"/>
      <c r="BL1307" s="224"/>
      <c r="BM1307" s="224"/>
      <c r="BN1307" s="224"/>
      <c r="BO1307" s="224"/>
      <c r="BP1307" s="224"/>
      <c r="BQ1307" s="224"/>
      <c r="BR1307" s="224"/>
      <c r="BS1307" s="228"/>
      <c r="BT1307" s="230"/>
      <c r="BU1307" s="224"/>
      <c r="BV1307" s="226"/>
      <c r="BW1307" s="230"/>
      <c r="BX1307" s="230"/>
      <c r="BY1307" s="230"/>
      <c r="BZ1307"/>
      <c r="CA1307" s="224"/>
      <c r="CB1307" s="219"/>
      <c r="CC1307" s="219"/>
      <c r="CD1307" s="219"/>
    </row>
    <row r="1308" spans="42:82" ht="15" x14ac:dyDescent="0.25">
      <c r="AP1308" s="223"/>
      <c r="AQ1308" s="224"/>
      <c r="AR1308" s="224"/>
      <c r="AS1308" s="224"/>
      <c r="AT1308" s="224"/>
      <c r="AU1308" s="231"/>
      <c r="AV1308" s="224"/>
      <c r="AW1308" s="224"/>
      <c r="AX1308" s="224"/>
      <c r="AY1308" s="224"/>
      <c r="AZ1308" s="223"/>
      <c r="BA1308" s="224"/>
      <c r="BB1308" s="230"/>
      <c r="BC1308" s="230"/>
      <c r="BD1308" s="224"/>
      <c r="BE1308" s="224"/>
      <c r="BF1308" s="227"/>
      <c r="BG1308" s="224"/>
      <c r="BH1308" s="224"/>
      <c r="BI1308" s="224"/>
      <c r="BJ1308" s="224"/>
      <c r="BK1308" s="224"/>
      <c r="BL1308" s="224"/>
      <c r="BM1308" s="224"/>
      <c r="BN1308" s="224"/>
      <c r="BO1308" s="224"/>
      <c r="BP1308" s="224"/>
      <c r="BQ1308" s="224"/>
      <c r="BR1308" s="224"/>
      <c r="BS1308" s="228"/>
      <c r="BT1308" s="230"/>
      <c r="BU1308" s="224"/>
      <c r="BV1308" s="226"/>
      <c r="BW1308" s="230"/>
      <c r="BX1308" s="224"/>
      <c r="BY1308" s="224"/>
      <c r="BZ1308" s="219"/>
      <c r="CA1308" s="224"/>
      <c r="CB1308" s="219"/>
      <c r="CC1308" s="219"/>
      <c r="CD1308" s="219"/>
    </row>
    <row r="1309" spans="42:82" ht="15" x14ac:dyDescent="0.25">
      <c r="AP1309" s="223"/>
      <c r="AQ1309" s="224"/>
      <c r="AR1309" s="224"/>
      <c r="AS1309" s="224"/>
      <c r="AT1309" s="224"/>
      <c r="AU1309" s="225"/>
      <c r="AV1309" s="224"/>
      <c r="AW1309" s="224"/>
      <c r="AX1309" s="224"/>
      <c r="AY1309" s="224"/>
      <c r="AZ1309" s="226"/>
      <c r="BA1309" s="224"/>
      <c r="BB1309"/>
      <c r="BC1309"/>
      <c r="BD1309" s="224"/>
      <c r="BE1309" s="224"/>
      <c r="BF1309" s="227"/>
      <c r="BG1309" s="227"/>
      <c r="BH1309" s="224"/>
      <c r="BI1309" s="224"/>
      <c r="BJ1309" s="224"/>
      <c r="BK1309" s="224"/>
      <c r="BL1309" s="226"/>
      <c r="BM1309" s="224"/>
      <c r="BN1309" s="226"/>
      <c r="BO1309" s="226"/>
      <c r="BP1309" s="226"/>
      <c r="BQ1309" s="226"/>
      <c r="BR1309" s="226"/>
      <c r="BS1309" s="224"/>
      <c r="BT1309"/>
      <c r="BU1309" s="224"/>
      <c r="BV1309"/>
      <c r="BW1309"/>
      <c r="BX1309" s="224"/>
      <c r="BY1309" s="224"/>
      <c r="BZ1309" s="224"/>
      <c r="CA1309" s="224"/>
      <c r="CB1309" s="224"/>
      <c r="CC1309" s="224"/>
      <c r="CD1309" s="224"/>
    </row>
    <row r="1310" spans="42:82" ht="15" x14ac:dyDescent="0.25">
      <c r="AP1310" s="223"/>
      <c r="AQ1310" s="224"/>
      <c r="AR1310" s="224"/>
      <c r="AS1310" s="224"/>
      <c r="AT1310" s="224"/>
      <c r="AU1310" s="231"/>
      <c r="AV1310" s="224"/>
      <c r="AW1310" s="224"/>
      <c r="AX1310" s="224"/>
      <c r="AY1310" s="224"/>
      <c r="AZ1310" s="223"/>
      <c r="BA1310" s="224"/>
      <c r="BB1310" s="230"/>
      <c r="BC1310" s="230"/>
      <c r="BD1310" s="224"/>
      <c r="BE1310" s="224"/>
      <c r="BF1310" s="227"/>
      <c r="BG1310" s="224"/>
      <c r="BH1310" s="224"/>
      <c r="BI1310" s="224"/>
      <c r="BJ1310" s="224"/>
      <c r="BK1310" s="224"/>
      <c r="BL1310" s="224"/>
      <c r="BM1310" s="224"/>
      <c r="BN1310" s="224"/>
      <c r="BO1310" s="224"/>
      <c r="BP1310" s="224"/>
      <c r="BQ1310" s="224"/>
      <c r="BR1310" s="224"/>
      <c r="BS1310" s="228"/>
      <c r="BT1310" s="230"/>
      <c r="BU1310" s="224"/>
      <c r="BV1310" s="226"/>
      <c r="BW1310" s="230"/>
      <c r="BX1310" s="224"/>
      <c r="BY1310" s="224"/>
      <c r="BZ1310" s="219"/>
      <c r="CA1310" s="224"/>
      <c r="CB1310" s="219"/>
      <c r="CC1310" s="219"/>
      <c r="CD1310" s="219"/>
    </row>
    <row r="1311" spans="42:82" ht="15" x14ac:dyDescent="0.25">
      <c r="AP1311" s="223"/>
      <c r="AQ1311" s="224"/>
      <c r="AR1311" s="224"/>
      <c r="AS1311" s="224"/>
      <c r="AT1311" s="224"/>
      <c r="AU1311" s="232"/>
      <c r="AV1311" s="224"/>
      <c r="AW1311" s="224"/>
      <c r="AX1311" s="224"/>
      <c r="AY1311" s="224"/>
      <c r="AZ1311" s="232"/>
      <c r="BA1311" s="224"/>
      <c r="BB1311" s="230"/>
      <c r="BC1311" s="230"/>
      <c r="BD1311" s="224"/>
      <c r="BE1311" s="224"/>
      <c r="BF1311" s="227"/>
      <c r="BG1311" s="224"/>
      <c r="BH1311" s="224"/>
      <c r="BI1311" s="224"/>
      <c r="BJ1311" s="224"/>
      <c r="BK1311" s="224"/>
      <c r="BL1311" s="224"/>
      <c r="BM1311" s="224"/>
      <c r="BN1311" s="224"/>
      <c r="BO1311" s="224"/>
      <c r="BP1311" s="224"/>
      <c r="BQ1311" s="224"/>
      <c r="BR1311" s="224"/>
      <c r="BS1311" s="228"/>
      <c r="BT1311" s="230"/>
      <c r="BU1311" s="224"/>
      <c r="BV1311" s="226"/>
      <c r="BW1311" s="230"/>
      <c r="BX1311" s="224"/>
      <c r="BY1311" s="224"/>
      <c r="BZ1311" s="219"/>
      <c r="CA1311" s="224"/>
      <c r="CB1311" s="219"/>
      <c r="CC1311" s="219"/>
      <c r="CD1311" s="219"/>
    </row>
    <row r="1312" spans="42:82" ht="15" x14ac:dyDescent="0.25">
      <c r="AP1312" s="223"/>
      <c r="AQ1312" s="224"/>
      <c r="AR1312" s="224"/>
      <c r="AS1312" s="224"/>
      <c r="AT1312" s="224"/>
      <c r="AU1312" s="225"/>
      <c r="AV1312" s="224"/>
      <c r="AW1312" s="224"/>
      <c r="AX1312" s="224"/>
      <c r="AY1312" s="224"/>
      <c r="AZ1312" s="226"/>
      <c r="BA1312" s="224"/>
      <c r="BB1312"/>
      <c r="BC1312"/>
      <c r="BD1312" s="224"/>
      <c r="BE1312" s="224"/>
      <c r="BF1312" s="227"/>
      <c r="BG1312" s="226"/>
      <c r="BH1312" s="224"/>
      <c r="BI1312" s="224"/>
      <c r="BJ1312" s="224"/>
      <c r="BK1312" s="224"/>
      <c r="BL1312" s="226"/>
      <c r="BM1312" s="224"/>
      <c r="BN1312" s="226"/>
      <c r="BO1312" s="226"/>
      <c r="BP1312" s="226"/>
      <c r="BQ1312" s="226"/>
      <c r="BR1312" s="226"/>
      <c r="BS1312" s="224"/>
      <c r="BT1312"/>
      <c r="BU1312" s="224"/>
      <c r="BV1312"/>
      <c r="BW1312"/>
      <c r="BX1312" s="224"/>
      <c r="BY1312" s="224"/>
      <c r="BZ1312" s="224"/>
      <c r="CA1312" s="224"/>
      <c r="CB1312" s="224"/>
      <c r="CC1312" s="224"/>
      <c r="CD1312" s="224"/>
    </row>
    <row r="1313" spans="42:82" ht="15" x14ac:dyDescent="0.25">
      <c r="AP1313" s="223"/>
      <c r="AQ1313" s="224"/>
      <c r="AR1313" s="224"/>
      <c r="AS1313" s="224"/>
      <c r="AT1313" s="224"/>
      <c r="AU1313" s="231"/>
      <c r="AV1313" s="224"/>
      <c r="AW1313" s="224"/>
      <c r="AX1313" s="224"/>
      <c r="AY1313" s="224"/>
      <c r="AZ1313" s="223"/>
      <c r="BA1313" s="224"/>
      <c r="BB1313" s="230"/>
      <c r="BC1313" s="230"/>
      <c r="BD1313" s="224"/>
      <c r="BE1313" s="224"/>
      <c r="BF1313" s="227"/>
      <c r="BG1313" s="224"/>
      <c r="BH1313" s="224"/>
      <c r="BI1313" s="224"/>
      <c r="BJ1313" s="224"/>
      <c r="BK1313" s="224"/>
      <c r="BL1313" s="224"/>
      <c r="BM1313" s="224"/>
      <c r="BN1313" s="224"/>
      <c r="BO1313" s="224"/>
      <c r="BP1313" s="224"/>
      <c r="BQ1313" s="224"/>
      <c r="BR1313" s="224"/>
      <c r="BS1313" s="228"/>
      <c r="BT1313" s="230"/>
      <c r="BU1313" s="224"/>
      <c r="BV1313" s="226"/>
      <c r="BW1313" s="230"/>
      <c r="BX1313" s="224"/>
      <c r="BY1313" s="224"/>
      <c r="BZ1313" s="219"/>
      <c r="CA1313" s="224"/>
      <c r="CB1313" s="219"/>
      <c r="CC1313" s="219"/>
      <c r="CD1313" s="219"/>
    </row>
    <row r="1314" spans="42:82" ht="15" x14ac:dyDescent="0.25">
      <c r="AP1314" s="223"/>
      <c r="AQ1314" s="224"/>
      <c r="AR1314" s="224"/>
      <c r="AS1314" s="224"/>
      <c r="AT1314" s="224"/>
      <c r="AU1314" s="231"/>
      <c r="AV1314" s="224"/>
      <c r="AW1314" s="224"/>
      <c r="AX1314" s="224"/>
      <c r="AY1314" s="224"/>
      <c r="AZ1314" s="223"/>
      <c r="BA1314" s="224"/>
      <c r="BB1314"/>
      <c r="BC1314"/>
      <c r="BD1314" s="224"/>
      <c r="BE1314" s="224"/>
      <c r="BF1314" s="227"/>
      <c r="BG1314" s="223"/>
      <c r="BH1314" s="224"/>
      <c r="BI1314" s="224"/>
      <c r="BJ1314" s="224"/>
      <c r="BK1314" s="224"/>
      <c r="BL1314" s="223"/>
      <c r="BM1314" s="224"/>
      <c r="BN1314" s="223"/>
      <c r="BO1314" s="223"/>
      <c r="BP1314" s="223"/>
      <c r="BQ1314" s="223"/>
      <c r="BR1314" s="223"/>
      <c r="BS1314" s="224"/>
      <c r="BT1314"/>
      <c r="BU1314" s="224"/>
      <c r="BV1314"/>
      <c r="BW1314"/>
      <c r="BX1314" s="224"/>
      <c r="BY1314" s="224"/>
      <c r="BZ1314" s="224"/>
      <c r="CA1314" s="224"/>
      <c r="CB1314" s="224"/>
      <c r="CC1314" s="224"/>
      <c r="CD1314" s="224"/>
    </row>
    <row r="1315" spans="42:82" ht="15" x14ac:dyDescent="0.25">
      <c r="AP1315" s="223"/>
      <c r="AQ1315" s="224"/>
      <c r="AR1315" s="224"/>
      <c r="AS1315" s="224"/>
      <c r="AT1315" s="224"/>
      <c r="AU1315" s="231"/>
      <c r="AV1315" s="224"/>
      <c r="AW1315" s="224"/>
      <c r="AX1315" s="224"/>
      <c r="AY1315" s="224"/>
      <c r="AZ1315" s="223"/>
      <c r="BA1315" s="224"/>
      <c r="BB1315"/>
      <c r="BC1315"/>
      <c r="BD1315" s="224"/>
      <c r="BE1315" s="224"/>
      <c r="BF1315" s="227"/>
      <c r="BG1315" s="226"/>
      <c r="BH1315" s="224"/>
      <c r="BI1315" s="224"/>
      <c r="BJ1315" s="224"/>
      <c r="BK1315" s="224"/>
      <c r="BL1315" s="223"/>
      <c r="BM1315" s="224"/>
      <c r="BN1315" s="223"/>
      <c r="BO1315" s="223"/>
      <c r="BP1315" s="223"/>
      <c r="BQ1315" s="223"/>
      <c r="BR1315" s="223"/>
      <c r="BS1315" s="224"/>
      <c r="BT1315"/>
      <c r="BU1315" s="224"/>
      <c r="BV1315"/>
      <c r="BW1315"/>
      <c r="BX1315" s="224"/>
      <c r="BY1315" s="224"/>
      <c r="BZ1315" s="224"/>
      <c r="CA1315" s="224"/>
      <c r="CB1315" s="224"/>
      <c r="CC1315" s="224"/>
      <c r="CD1315" s="224"/>
    </row>
    <row r="1316" spans="42:82" ht="15" x14ac:dyDescent="0.25">
      <c r="AP1316" s="223"/>
      <c r="AQ1316" s="224"/>
      <c r="AR1316" s="224"/>
      <c r="AS1316" s="224"/>
      <c r="AT1316" s="224"/>
      <c r="AU1316" s="231"/>
      <c r="AV1316" s="224"/>
      <c r="AW1316" s="224"/>
      <c r="AX1316" s="224"/>
      <c r="AY1316" s="224"/>
      <c r="AZ1316" s="223"/>
      <c r="BA1316" s="224"/>
      <c r="BB1316" s="230"/>
      <c r="BC1316" s="230"/>
      <c r="BD1316" s="224"/>
      <c r="BE1316" s="224"/>
      <c r="BF1316" s="227"/>
      <c r="BG1316" s="224"/>
      <c r="BH1316" s="224"/>
      <c r="BI1316" s="224"/>
      <c r="BJ1316" s="224"/>
      <c r="BK1316" s="224"/>
      <c r="BL1316" s="224"/>
      <c r="BM1316" s="224"/>
      <c r="BN1316" s="224"/>
      <c r="BO1316" s="224"/>
      <c r="BP1316" s="224"/>
      <c r="BQ1316" s="224"/>
      <c r="BR1316" s="224"/>
      <c r="BS1316" s="228"/>
      <c r="BT1316" s="230"/>
      <c r="BU1316" s="224"/>
      <c r="BV1316" s="226"/>
      <c r="BW1316" s="230"/>
      <c r="BX1316" s="224"/>
      <c r="BY1316" s="224"/>
      <c r="BZ1316" s="219"/>
      <c r="CA1316" s="224"/>
      <c r="CB1316" s="219"/>
      <c r="CC1316" s="219"/>
      <c r="CD1316" s="219"/>
    </row>
    <row r="1317" spans="42:82" ht="15" x14ac:dyDescent="0.25">
      <c r="AP1317" s="223"/>
      <c r="AQ1317" s="224"/>
      <c r="AR1317" s="224"/>
      <c r="AS1317" s="224"/>
      <c r="AT1317" s="224"/>
      <c r="AU1317" s="231"/>
      <c r="AV1317" s="224"/>
      <c r="AW1317" s="224"/>
      <c r="AX1317" s="224"/>
      <c r="AY1317" s="224"/>
      <c r="AZ1317" s="223"/>
      <c r="BA1317" s="224"/>
      <c r="BB1317" s="230"/>
      <c r="BC1317" s="230"/>
      <c r="BD1317" s="224"/>
      <c r="BE1317" s="224"/>
      <c r="BF1317" s="227"/>
      <c r="BG1317" s="224"/>
      <c r="BH1317" s="224"/>
      <c r="BI1317" s="224"/>
      <c r="BJ1317" s="224"/>
      <c r="BK1317" s="224"/>
      <c r="BL1317" s="224"/>
      <c r="BM1317" s="224"/>
      <c r="BN1317" s="224"/>
      <c r="BO1317" s="224"/>
      <c r="BP1317" s="224"/>
      <c r="BQ1317" s="224"/>
      <c r="BR1317" s="224"/>
      <c r="BS1317" s="228"/>
      <c r="BT1317" s="230"/>
      <c r="BU1317" s="224"/>
      <c r="BV1317" s="226"/>
      <c r="BW1317" s="230"/>
      <c r="BX1317" s="224"/>
      <c r="BY1317" s="224"/>
      <c r="BZ1317" s="219"/>
      <c r="CA1317" s="224"/>
      <c r="CB1317" s="219"/>
      <c r="CC1317" s="219"/>
      <c r="CD1317" s="219"/>
    </row>
    <row r="1318" spans="42:82" ht="15" x14ac:dyDescent="0.25">
      <c r="AP1318" s="223"/>
      <c r="AQ1318" s="224"/>
      <c r="AR1318" s="224"/>
      <c r="AS1318" s="224"/>
      <c r="AT1318" s="224"/>
      <c r="AU1318" s="231"/>
      <c r="AV1318" s="224"/>
      <c r="AW1318" s="224"/>
      <c r="AX1318" s="224"/>
      <c r="AY1318" s="224"/>
      <c r="AZ1318" s="223"/>
      <c r="BA1318" s="224"/>
      <c r="BB1318" s="230"/>
      <c r="BC1318" s="230"/>
      <c r="BD1318" s="224"/>
      <c r="BE1318" s="224"/>
      <c r="BF1318" s="227"/>
      <c r="BG1318" s="224"/>
      <c r="BH1318" s="224"/>
      <c r="BI1318" s="224"/>
      <c r="BJ1318" s="224"/>
      <c r="BK1318" s="224"/>
      <c r="BL1318" s="224"/>
      <c r="BM1318" s="224"/>
      <c r="BN1318" s="224"/>
      <c r="BO1318" s="224"/>
      <c r="BP1318" s="224"/>
      <c r="BQ1318" s="224"/>
      <c r="BR1318" s="224"/>
      <c r="BS1318" s="228"/>
      <c r="BT1318" s="230"/>
      <c r="BU1318" s="224"/>
      <c r="BV1318" s="226"/>
      <c r="BW1318" s="230"/>
      <c r="BX1318" s="224"/>
      <c r="BY1318" s="224"/>
      <c r="BZ1318" s="219"/>
      <c r="CA1318" s="224"/>
      <c r="CB1318" s="219"/>
      <c r="CC1318" s="219"/>
      <c r="CD1318" s="219"/>
    </row>
    <row r="1319" spans="42:82" ht="15" x14ac:dyDescent="0.25">
      <c r="AP1319" s="223"/>
      <c r="AQ1319" s="224"/>
      <c r="AR1319" s="224"/>
      <c r="AS1319" s="224"/>
      <c r="AT1319" s="224"/>
      <c r="AU1319" s="231"/>
      <c r="AV1319" s="224"/>
      <c r="AW1319" s="224"/>
      <c r="AX1319" s="224"/>
      <c r="AY1319" s="224"/>
      <c r="AZ1319" s="223"/>
      <c r="BA1319" s="224"/>
      <c r="BB1319"/>
      <c r="BC1319"/>
      <c r="BD1319" s="224"/>
      <c r="BE1319" s="224"/>
      <c r="BF1319" s="227"/>
      <c r="BG1319" s="223"/>
      <c r="BH1319" s="224"/>
      <c r="BI1319" s="224"/>
      <c r="BJ1319" s="224"/>
      <c r="BK1319" s="224"/>
      <c r="BL1319" s="223"/>
      <c r="BM1319" s="224"/>
      <c r="BN1319" s="223"/>
      <c r="BO1319" s="223"/>
      <c r="BP1319" s="223"/>
      <c r="BQ1319" s="223"/>
      <c r="BR1319" s="223"/>
      <c r="BS1319" s="224"/>
      <c r="BT1319"/>
      <c r="BU1319" s="224"/>
      <c r="BV1319"/>
      <c r="BW1319"/>
      <c r="BX1319" s="224"/>
      <c r="BY1319" s="224"/>
      <c r="BZ1319" s="224"/>
      <c r="CA1319" s="224"/>
      <c r="CB1319" s="224"/>
      <c r="CC1319" s="224"/>
      <c r="CD1319" s="224"/>
    </row>
    <row r="1320" spans="42:82" ht="15" x14ac:dyDescent="0.25">
      <c r="AP1320" s="223"/>
      <c r="AQ1320" s="224"/>
      <c r="AR1320" s="224"/>
      <c r="AS1320" s="224"/>
      <c r="AT1320" s="224"/>
      <c r="AU1320" s="231"/>
      <c r="AV1320" s="224"/>
      <c r="AW1320" s="224"/>
      <c r="AX1320" s="224"/>
      <c r="AY1320" s="224"/>
      <c r="AZ1320" s="223"/>
      <c r="BA1320" s="224"/>
      <c r="BB1320" s="230"/>
      <c r="BC1320" s="230"/>
      <c r="BD1320" s="224"/>
      <c r="BE1320" s="224"/>
      <c r="BF1320" s="227"/>
      <c r="BG1320" s="224"/>
      <c r="BH1320" s="224"/>
      <c r="BI1320" s="224"/>
      <c r="BJ1320" s="224"/>
      <c r="BK1320" s="224"/>
      <c r="BL1320" s="224"/>
      <c r="BM1320" s="224"/>
      <c r="BN1320" s="224"/>
      <c r="BO1320" s="224"/>
      <c r="BP1320" s="224"/>
      <c r="BQ1320" s="224"/>
      <c r="BR1320" s="224"/>
      <c r="BS1320" s="228"/>
      <c r="BT1320" s="230"/>
      <c r="BU1320" s="224"/>
      <c r="BV1320" s="226"/>
      <c r="BW1320" s="230"/>
      <c r="BX1320" s="224"/>
      <c r="BY1320" s="224"/>
      <c r="BZ1320" s="219"/>
      <c r="CA1320" s="224"/>
      <c r="CB1320" s="219"/>
      <c r="CC1320" s="219"/>
      <c r="CD1320" s="219"/>
    </row>
    <row r="1321" spans="42:82" ht="15" x14ac:dyDescent="0.25">
      <c r="AP1321" s="223"/>
      <c r="AQ1321" s="224"/>
      <c r="AR1321" s="224"/>
      <c r="AS1321" s="224"/>
      <c r="AT1321" s="224"/>
      <c r="AU1321" s="231"/>
      <c r="AV1321" s="224"/>
      <c r="AW1321" s="224"/>
      <c r="AX1321" s="224"/>
      <c r="AY1321" s="224"/>
      <c r="AZ1321" s="223"/>
      <c r="BA1321" s="224"/>
      <c r="BB1321"/>
      <c r="BC1321"/>
      <c r="BD1321" s="224"/>
      <c r="BE1321" s="224"/>
      <c r="BF1321" s="227"/>
      <c r="BG1321" s="223"/>
      <c r="BH1321" s="224"/>
      <c r="BI1321" s="224"/>
      <c r="BJ1321" s="224"/>
      <c r="BK1321" s="224"/>
      <c r="BL1321" s="223"/>
      <c r="BM1321" s="224"/>
      <c r="BN1321" s="223"/>
      <c r="BO1321" s="223"/>
      <c r="BP1321" s="223"/>
      <c r="BQ1321" s="223"/>
      <c r="BR1321" s="223"/>
      <c r="BS1321" s="224"/>
      <c r="BT1321"/>
      <c r="BU1321" s="224"/>
      <c r="BV1321"/>
      <c r="BW1321"/>
      <c r="BX1321" s="224"/>
      <c r="BY1321" s="224"/>
      <c r="BZ1321" s="224"/>
      <c r="CA1321" s="224"/>
      <c r="CB1321" s="224"/>
      <c r="CC1321" s="224"/>
      <c r="CD1321" s="224"/>
    </row>
    <row r="1322" spans="42:82" ht="15" x14ac:dyDescent="0.25">
      <c r="AP1322" s="223"/>
      <c r="AQ1322" s="224"/>
      <c r="AR1322" s="224"/>
      <c r="AS1322" s="224"/>
      <c r="AT1322" s="224"/>
      <c r="AU1322" s="231"/>
      <c r="AV1322" s="224"/>
      <c r="AW1322" s="224"/>
      <c r="AX1322" s="224"/>
      <c r="AY1322" s="224"/>
      <c r="AZ1322" s="223"/>
      <c r="BA1322" s="224"/>
      <c r="BB1322" s="230"/>
      <c r="BC1322" s="230"/>
      <c r="BD1322" s="224"/>
      <c r="BE1322" s="224"/>
      <c r="BF1322" s="227"/>
      <c r="BG1322" s="224"/>
      <c r="BH1322" s="224"/>
      <c r="BI1322" s="224"/>
      <c r="BJ1322" s="224"/>
      <c r="BK1322" s="224"/>
      <c r="BL1322" s="224"/>
      <c r="BM1322" s="224"/>
      <c r="BN1322" s="224"/>
      <c r="BO1322" s="224"/>
      <c r="BP1322" s="224"/>
      <c r="BQ1322" s="224"/>
      <c r="BR1322" s="224"/>
      <c r="BS1322" s="228"/>
      <c r="BT1322" s="230"/>
      <c r="BU1322" s="224"/>
      <c r="BV1322" s="226"/>
      <c r="BW1322" s="230"/>
      <c r="BX1322" s="224"/>
      <c r="BY1322" s="224"/>
      <c r="BZ1322" s="219"/>
      <c r="CA1322" s="224"/>
      <c r="CB1322" s="219"/>
      <c r="CC1322" s="219"/>
      <c r="CD1322" s="219"/>
    </row>
    <row r="1323" spans="42:82" ht="15" x14ac:dyDescent="0.25">
      <c r="AP1323" s="223"/>
      <c r="AQ1323" s="224"/>
      <c r="AR1323" s="224"/>
      <c r="AS1323" s="224"/>
      <c r="AT1323" s="224"/>
      <c r="AU1323" s="231"/>
      <c r="AV1323" s="224"/>
      <c r="AW1323" s="224"/>
      <c r="AX1323" s="224"/>
      <c r="AY1323" s="224"/>
      <c r="AZ1323" s="223"/>
      <c r="BA1323" s="224"/>
      <c r="BB1323" s="230"/>
      <c r="BC1323" s="230"/>
      <c r="BD1323" s="224"/>
      <c r="BE1323" s="224"/>
      <c r="BF1323" s="227"/>
      <c r="BG1323" s="224"/>
      <c r="BH1323" s="224"/>
      <c r="BI1323" s="224"/>
      <c r="BJ1323" s="224"/>
      <c r="BK1323" s="224"/>
      <c r="BL1323" s="224"/>
      <c r="BM1323" s="224"/>
      <c r="BN1323" s="224"/>
      <c r="BO1323" s="224"/>
      <c r="BP1323" s="224"/>
      <c r="BQ1323" s="224"/>
      <c r="BR1323" s="224"/>
      <c r="BS1323" s="228"/>
      <c r="BT1323" s="230"/>
      <c r="BU1323" s="224"/>
      <c r="BV1323" s="226"/>
      <c r="BW1323" s="230"/>
      <c r="BX1323" s="224"/>
      <c r="BY1323" s="224"/>
      <c r="BZ1323" s="219"/>
      <c r="CA1323" s="224"/>
      <c r="CB1323" s="219"/>
      <c r="CC1323" s="219"/>
      <c r="CD1323" s="219"/>
    </row>
    <row r="1324" spans="42:82" ht="15" x14ac:dyDescent="0.25">
      <c r="AP1324" s="223"/>
      <c r="AQ1324" s="224"/>
      <c r="AR1324" s="224"/>
      <c r="AS1324" s="224"/>
      <c r="AT1324" s="224"/>
      <c r="AU1324" s="232"/>
      <c r="AV1324" s="224"/>
      <c r="AW1324" s="224"/>
      <c r="AX1324" s="224"/>
      <c r="AY1324" s="224"/>
      <c r="AZ1324" s="232"/>
      <c r="BA1324" s="224"/>
      <c r="BB1324"/>
      <c r="BC1324"/>
      <c r="BD1324" s="224"/>
      <c r="BE1324" s="224"/>
      <c r="BF1324" s="227"/>
      <c r="BG1324" s="232"/>
      <c r="BH1324" s="224"/>
      <c r="BI1324" s="224"/>
      <c r="BJ1324" s="224"/>
      <c r="BK1324" s="224"/>
      <c r="BL1324" s="232"/>
      <c r="BM1324" s="224"/>
      <c r="BN1324" s="232"/>
      <c r="BO1324" s="232"/>
      <c r="BP1324" s="232"/>
      <c r="BQ1324" s="232"/>
      <c r="BR1324" s="232"/>
      <c r="BS1324" s="224"/>
      <c r="BT1324"/>
      <c r="BU1324" s="224"/>
      <c r="BV1324"/>
      <c r="BW1324"/>
      <c r="BX1324" s="224"/>
      <c r="BY1324" s="224"/>
      <c r="BZ1324" s="224"/>
      <c r="CA1324" s="224"/>
      <c r="CB1324" s="224"/>
      <c r="CC1324" s="224"/>
      <c r="CD1324" s="224"/>
    </row>
    <row r="1325" spans="42:82" ht="15" x14ac:dyDescent="0.25">
      <c r="AP1325" s="223"/>
      <c r="AQ1325" s="224"/>
      <c r="AR1325" s="224"/>
      <c r="AS1325" s="224"/>
      <c r="AT1325" s="224"/>
      <c r="AU1325" s="231"/>
      <c r="AV1325" s="224"/>
      <c r="AW1325" s="224"/>
      <c r="AX1325" s="224"/>
      <c r="AY1325" s="224"/>
      <c r="AZ1325" s="223"/>
      <c r="BA1325" s="224"/>
      <c r="BB1325" s="230"/>
      <c r="BC1325" s="230"/>
      <c r="BD1325" s="224"/>
      <c r="BE1325" s="224"/>
      <c r="BF1325" s="227"/>
      <c r="BG1325" s="230"/>
      <c r="BH1325" s="224"/>
      <c r="BI1325" s="224"/>
      <c r="BJ1325" s="224"/>
      <c r="BK1325" s="224"/>
      <c r="BL1325" s="224"/>
      <c r="BM1325" s="224"/>
      <c r="BN1325" s="224"/>
      <c r="BO1325" s="224"/>
      <c r="BP1325" s="224"/>
      <c r="BQ1325" s="224"/>
      <c r="BR1325" s="224"/>
      <c r="BS1325" s="228"/>
      <c r="BT1325" s="230"/>
      <c r="BU1325" s="224"/>
      <c r="BV1325" s="226"/>
      <c r="BW1325" s="230"/>
      <c r="BX1325" s="224"/>
      <c r="BY1325" s="224"/>
      <c r="BZ1325" s="219"/>
      <c r="CA1325" s="224"/>
      <c r="CB1325" s="219"/>
      <c r="CC1325" s="219"/>
      <c r="CD1325" s="219"/>
    </row>
    <row r="1326" spans="42:82" ht="15" x14ac:dyDescent="0.25">
      <c r="AP1326" s="223"/>
      <c r="AQ1326" s="224"/>
      <c r="AR1326" s="224"/>
      <c r="AS1326" s="224"/>
      <c r="AT1326" s="224"/>
      <c r="AU1326" s="231"/>
      <c r="AV1326" s="224"/>
      <c r="AW1326" s="224"/>
      <c r="AX1326" s="224"/>
      <c r="AY1326" s="224"/>
      <c r="AZ1326" s="223"/>
      <c r="BA1326" s="224"/>
      <c r="BB1326" s="230"/>
      <c r="BC1326" s="230"/>
      <c r="BD1326" s="224"/>
      <c r="BE1326" s="224"/>
      <c r="BF1326" s="227"/>
      <c r="BG1326" s="230"/>
      <c r="BH1326" s="224"/>
      <c r="BI1326" s="224"/>
      <c r="BJ1326" s="224"/>
      <c r="BK1326" s="224"/>
      <c r="BL1326" s="224"/>
      <c r="BM1326" s="224"/>
      <c r="BN1326" s="224"/>
      <c r="BO1326" s="224"/>
      <c r="BP1326" s="224"/>
      <c r="BQ1326" s="224"/>
      <c r="BR1326" s="224"/>
      <c r="BS1326" s="228"/>
      <c r="BT1326" s="230"/>
      <c r="BU1326" s="224"/>
      <c r="BV1326" s="226"/>
      <c r="BW1326" s="230"/>
      <c r="BX1326" s="224"/>
      <c r="BY1326" s="224"/>
      <c r="BZ1326" s="219"/>
      <c r="CA1326" s="224"/>
      <c r="CB1326" s="219"/>
      <c r="CC1326" s="219"/>
      <c r="CD1326" s="219"/>
    </row>
    <row r="1327" spans="42:82" ht="15" x14ac:dyDescent="0.25">
      <c r="AP1327" s="223"/>
      <c r="AQ1327" s="224"/>
      <c r="AR1327" s="224"/>
      <c r="AS1327" s="224"/>
      <c r="AT1327" s="224"/>
      <c r="AU1327" s="231"/>
      <c r="AV1327" s="224"/>
      <c r="AW1327" s="224"/>
      <c r="AX1327" s="224"/>
      <c r="AY1327" s="224"/>
      <c r="AZ1327" s="223"/>
      <c r="BA1327" s="224"/>
      <c r="BB1327" s="230"/>
      <c r="BC1327" s="230"/>
      <c r="BD1327" s="224"/>
      <c r="BE1327" s="224"/>
      <c r="BF1327" s="227"/>
      <c r="BG1327" s="224"/>
      <c r="BH1327" s="224"/>
      <c r="BI1327" s="224"/>
      <c r="BJ1327" s="224"/>
      <c r="BK1327" s="224"/>
      <c r="BL1327" s="224"/>
      <c r="BM1327" s="224"/>
      <c r="BN1327" s="224"/>
      <c r="BO1327" s="224"/>
      <c r="BP1327" s="224"/>
      <c r="BQ1327" s="224"/>
      <c r="BR1327" s="224"/>
      <c r="BS1327" s="228"/>
      <c r="BT1327" s="230"/>
      <c r="BU1327" s="224"/>
      <c r="BV1327" s="226"/>
      <c r="BW1327" s="230"/>
      <c r="BX1327" s="224"/>
      <c r="BY1327" s="224"/>
      <c r="BZ1327" s="219"/>
      <c r="CA1327" s="224"/>
      <c r="CB1327" s="219"/>
      <c r="CC1327" s="219"/>
      <c r="CD1327" s="219"/>
    </row>
    <row r="1328" spans="42:82" ht="15" x14ac:dyDescent="0.25">
      <c r="AP1328" s="223"/>
      <c r="AQ1328" s="224"/>
      <c r="AR1328" s="224"/>
      <c r="AS1328" s="224"/>
      <c r="AT1328" s="224"/>
      <c r="AU1328" s="231"/>
      <c r="AV1328" s="224"/>
      <c r="AW1328" s="224"/>
      <c r="AX1328" s="224"/>
      <c r="AY1328" s="224"/>
      <c r="AZ1328" s="223"/>
      <c r="BA1328" s="224"/>
      <c r="BB1328" s="230"/>
      <c r="BC1328" s="230"/>
      <c r="BD1328" s="224"/>
      <c r="BE1328" s="224"/>
      <c r="BF1328" s="227"/>
      <c r="BG1328" s="224"/>
      <c r="BH1328" s="224"/>
      <c r="BI1328" s="224"/>
      <c r="BJ1328" s="224"/>
      <c r="BK1328" s="224"/>
      <c r="BL1328" s="224"/>
      <c r="BM1328" s="224"/>
      <c r="BN1328" s="224"/>
      <c r="BO1328" s="224"/>
      <c r="BP1328" s="224"/>
      <c r="BQ1328" s="224"/>
      <c r="BR1328" s="224"/>
      <c r="BS1328" s="228"/>
      <c r="BT1328" s="230"/>
      <c r="BU1328" s="224"/>
      <c r="BV1328" s="226"/>
      <c r="BW1328" s="230"/>
      <c r="BX1328" s="224"/>
      <c r="BY1328" s="224"/>
      <c r="BZ1328" s="219"/>
      <c r="CA1328" s="224"/>
      <c r="CB1328" s="219"/>
      <c r="CC1328" s="219"/>
      <c r="CD1328" s="219"/>
    </row>
    <row r="1329" spans="42:82" ht="15" x14ac:dyDescent="0.25">
      <c r="AP1329" s="223"/>
      <c r="AQ1329" s="224"/>
      <c r="AR1329" s="224"/>
      <c r="AS1329" s="224"/>
      <c r="AT1329" s="224"/>
      <c r="AU1329" s="225"/>
      <c r="AV1329" s="224"/>
      <c r="AW1329" s="224"/>
      <c r="AX1329" s="224"/>
      <c r="AY1329" s="224"/>
      <c r="AZ1329" s="226"/>
      <c r="BA1329" s="224"/>
      <c r="BB1329"/>
      <c r="BC1329"/>
      <c r="BD1329" s="224"/>
      <c r="BE1329" s="224"/>
      <c r="BF1329" s="227"/>
      <c r="BG1329" s="226"/>
      <c r="BH1329" s="224"/>
      <c r="BI1329" s="224"/>
      <c r="BJ1329" s="224"/>
      <c r="BK1329" s="224"/>
      <c r="BL1329" s="226"/>
      <c r="BM1329" s="224"/>
      <c r="BN1329" s="226"/>
      <c r="BO1329" s="226"/>
      <c r="BP1329" s="226"/>
      <c r="BQ1329" s="226"/>
      <c r="BR1329" s="226"/>
      <c r="BS1329" s="224"/>
      <c r="BT1329"/>
      <c r="BU1329" s="224"/>
      <c r="BV1329"/>
      <c r="BW1329"/>
      <c r="BX1329" s="224"/>
      <c r="BY1329" s="224"/>
      <c r="BZ1329" s="224"/>
      <c r="CA1329" s="224"/>
      <c r="CB1329" s="224"/>
      <c r="CC1329" s="224"/>
      <c r="CD1329" s="224"/>
    </row>
    <row r="1330" spans="42:82" ht="15" x14ac:dyDescent="0.25">
      <c r="AP1330" s="223"/>
      <c r="AQ1330" s="224"/>
      <c r="AR1330" s="224"/>
      <c r="AS1330" s="224"/>
      <c r="AT1330" s="224"/>
      <c r="AU1330" s="231"/>
      <c r="AV1330" s="224"/>
      <c r="AW1330" s="224"/>
      <c r="AX1330" s="224"/>
      <c r="AY1330" s="224"/>
      <c r="AZ1330" s="223"/>
      <c r="BA1330" s="224"/>
      <c r="BB1330"/>
      <c r="BC1330"/>
      <c r="BD1330" s="224"/>
      <c r="BE1330" s="224"/>
      <c r="BF1330" s="227"/>
      <c r="BG1330" s="227"/>
      <c r="BH1330" s="224"/>
      <c r="BI1330" s="224"/>
      <c r="BJ1330" s="224"/>
      <c r="BK1330" s="224"/>
      <c r="BL1330" s="223"/>
      <c r="BM1330" s="224"/>
      <c r="BN1330" s="223"/>
      <c r="BO1330" s="223"/>
      <c r="BP1330" s="223"/>
      <c r="BQ1330" s="223"/>
      <c r="BR1330" s="223"/>
      <c r="BS1330" s="224"/>
      <c r="BT1330"/>
      <c r="BU1330" s="224"/>
      <c r="BV1330"/>
      <c r="BW1330"/>
      <c r="BX1330" s="224"/>
      <c r="BY1330" s="224"/>
      <c r="BZ1330" s="224"/>
      <c r="CA1330" s="224"/>
      <c r="CB1330" s="224"/>
      <c r="CC1330" s="224"/>
      <c r="CD1330" s="224"/>
    </row>
    <row r="1331" spans="42:82" ht="15" x14ac:dyDescent="0.25">
      <c r="AP1331" s="223"/>
      <c r="AQ1331" s="224"/>
      <c r="AR1331" s="224"/>
      <c r="AS1331" s="224"/>
      <c r="AT1331" s="224"/>
      <c r="AU1331" s="231"/>
      <c r="AV1331" s="224"/>
      <c r="AW1331" s="224"/>
      <c r="AX1331" s="224"/>
      <c r="AY1331" s="224"/>
      <c r="AZ1331" s="223"/>
      <c r="BA1331" s="224"/>
      <c r="BB1331"/>
      <c r="BC1331"/>
      <c r="BD1331" s="224"/>
      <c r="BE1331" s="224"/>
      <c r="BF1331" s="227"/>
      <c r="BG1331" s="223"/>
      <c r="BH1331" s="224"/>
      <c r="BI1331" s="224"/>
      <c r="BJ1331" s="224"/>
      <c r="BK1331" s="224"/>
      <c r="BL1331" s="223"/>
      <c r="BM1331" s="224"/>
      <c r="BN1331" s="223"/>
      <c r="BO1331" s="223"/>
      <c r="BP1331" s="223"/>
      <c r="BQ1331" s="223"/>
      <c r="BR1331" s="223"/>
      <c r="BS1331" s="224"/>
      <c r="BT1331"/>
      <c r="BU1331" s="224"/>
      <c r="BV1331"/>
      <c r="BW1331"/>
      <c r="BX1331" s="224"/>
      <c r="BY1331" s="224"/>
      <c r="BZ1331" s="224"/>
      <c r="CA1331" s="224"/>
      <c r="CB1331" s="224"/>
      <c r="CC1331" s="224"/>
      <c r="CD1331" s="224"/>
    </row>
    <row r="1332" spans="42:82" ht="15" x14ac:dyDescent="0.25">
      <c r="AP1332" s="223"/>
      <c r="AQ1332" s="224"/>
      <c r="AR1332" s="224"/>
      <c r="AS1332" s="224"/>
      <c r="AT1332" s="224"/>
      <c r="AU1332" s="231"/>
      <c r="AV1332" s="224"/>
      <c r="AW1332" s="224"/>
      <c r="AX1332" s="224"/>
      <c r="AY1332" s="224"/>
      <c r="AZ1332" s="223"/>
      <c r="BA1332" s="224"/>
      <c r="BB1332" s="230"/>
      <c r="BC1332" s="230"/>
      <c r="BD1332" s="224"/>
      <c r="BE1332" s="224"/>
      <c r="BF1332" s="227"/>
      <c r="BG1332" s="224"/>
      <c r="BH1332" s="224"/>
      <c r="BI1332" s="224"/>
      <c r="BJ1332" s="224"/>
      <c r="BK1332" s="224"/>
      <c r="BL1332" s="224"/>
      <c r="BM1332" s="224"/>
      <c r="BN1332" s="224"/>
      <c r="BO1332" s="224"/>
      <c r="BP1332" s="224"/>
      <c r="BQ1332" s="224"/>
      <c r="BR1332" s="224"/>
      <c r="BS1332" s="228"/>
      <c r="BT1332" s="230"/>
      <c r="BU1332" s="224"/>
      <c r="BV1332" s="226"/>
      <c r="BW1332" s="230"/>
      <c r="BX1332" s="224"/>
      <c r="BY1332" s="224"/>
      <c r="BZ1332" s="219"/>
      <c r="CA1332" s="224"/>
      <c r="CB1332" s="219"/>
      <c r="CC1332" s="219"/>
      <c r="CD1332" s="219"/>
    </row>
    <row r="1333" spans="42:82" ht="15" x14ac:dyDescent="0.25">
      <c r="AP1333" s="223"/>
      <c r="AQ1333" s="224"/>
      <c r="AR1333" s="224"/>
      <c r="AS1333" s="224"/>
      <c r="AT1333" s="224"/>
      <c r="AU1333" s="225"/>
      <c r="AV1333" s="224"/>
      <c r="AW1333" s="224"/>
      <c r="AX1333" s="224"/>
      <c r="AY1333" s="224"/>
      <c r="AZ1333" s="226"/>
      <c r="BA1333" s="224"/>
      <c r="BB1333"/>
      <c r="BC1333"/>
      <c r="BD1333" s="224"/>
      <c r="BE1333" s="224"/>
      <c r="BF1333" s="227"/>
      <c r="BG1333" s="226"/>
      <c r="BH1333" s="224"/>
      <c r="BI1333" s="224"/>
      <c r="BJ1333" s="224"/>
      <c r="BK1333" s="224"/>
      <c r="BL1333" s="226"/>
      <c r="BM1333" s="224"/>
      <c r="BN1333" s="226"/>
      <c r="BO1333" s="226"/>
      <c r="BP1333" s="226"/>
      <c r="BQ1333" s="226"/>
      <c r="BR1333" s="226"/>
      <c r="BS1333" s="224"/>
      <c r="BT1333"/>
      <c r="BU1333" s="224"/>
      <c r="BV1333"/>
      <c r="BW1333"/>
      <c r="BX1333" s="224"/>
      <c r="BY1333" s="224"/>
      <c r="BZ1333" s="224"/>
      <c r="CA1333" s="224"/>
      <c r="CB1333" s="224"/>
      <c r="CC1333" s="224"/>
      <c r="CD1333" s="224"/>
    </row>
    <row r="1334" spans="42:82" ht="15" x14ac:dyDescent="0.25">
      <c r="AP1334" s="223"/>
      <c r="AQ1334" s="224"/>
      <c r="AR1334" s="224"/>
      <c r="AS1334" s="224"/>
      <c r="AT1334" s="224"/>
      <c r="AU1334" s="231"/>
      <c r="AV1334" s="224"/>
      <c r="AW1334" s="224"/>
      <c r="AX1334" s="224"/>
      <c r="AY1334" s="224"/>
      <c r="AZ1334" s="223"/>
      <c r="BA1334" s="224"/>
      <c r="BB1334"/>
      <c r="BC1334"/>
      <c r="BD1334" s="224"/>
      <c r="BE1334" s="224"/>
      <c r="BF1334" s="227"/>
      <c r="BG1334" s="226"/>
      <c r="BH1334" s="224"/>
      <c r="BI1334" s="224"/>
      <c r="BJ1334" s="224"/>
      <c r="BK1334" s="224"/>
      <c r="BL1334" s="223"/>
      <c r="BM1334" s="224"/>
      <c r="BN1334" s="223"/>
      <c r="BO1334" s="223"/>
      <c r="BP1334" s="223"/>
      <c r="BQ1334" s="223"/>
      <c r="BR1334" s="223"/>
      <c r="BS1334" s="224"/>
      <c r="BT1334"/>
      <c r="BU1334" s="224"/>
      <c r="BV1334"/>
      <c r="BW1334"/>
      <c r="BX1334" s="224"/>
      <c r="BY1334" s="224"/>
      <c r="BZ1334" s="224"/>
      <c r="CA1334" s="224"/>
      <c r="CB1334" s="224"/>
      <c r="CC1334" s="224"/>
      <c r="CD1334" s="224"/>
    </row>
    <row r="1335" spans="42:82" ht="15" x14ac:dyDescent="0.25">
      <c r="AP1335" s="223"/>
      <c r="AQ1335" s="224"/>
      <c r="AR1335" s="224"/>
      <c r="AS1335" s="224"/>
      <c r="AT1335" s="224"/>
      <c r="AU1335" s="231"/>
      <c r="AV1335" s="224"/>
      <c r="AW1335" s="224"/>
      <c r="AX1335" s="224"/>
      <c r="AY1335" s="224"/>
      <c r="AZ1335" s="223"/>
      <c r="BA1335" s="224"/>
      <c r="BB1335" s="230"/>
      <c r="BC1335" s="230"/>
      <c r="BD1335" s="224"/>
      <c r="BE1335" s="224"/>
      <c r="BF1335" s="227"/>
      <c r="BG1335" s="224"/>
      <c r="BH1335" s="224"/>
      <c r="BI1335" s="224"/>
      <c r="BJ1335" s="224"/>
      <c r="BK1335" s="224"/>
      <c r="BL1335" s="224"/>
      <c r="BM1335" s="224"/>
      <c r="BN1335" s="224"/>
      <c r="BO1335" s="224"/>
      <c r="BP1335" s="224"/>
      <c r="BQ1335" s="224"/>
      <c r="BR1335" s="224"/>
      <c r="BS1335" s="228"/>
      <c r="BT1335" s="230"/>
      <c r="BU1335" s="224"/>
      <c r="BV1335" s="226"/>
      <c r="BW1335" s="230"/>
      <c r="BX1335" s="224"/>
      <c r="BY1335" s="224"/>
      <c r="BZ1335" s="219"/>
      <c r="CA1335" s="224"/>
      <c r="CB1335" s="219"/>
      <c r="CC1335" s="219"/>
      <c r="CD1335" s="219"/>
    </row>
    <row r="1336" spans="42:82" ht="15" x14ac:dyDescent="0.25">
      <c r="AP1336" s="223"/>
      <c r="AQ1336" s="224"/>
      <c r="AR1336" s="224"/>
      <c r="AS1336" s="224"/>
      <c r="AT1336" s="224"/>
      <c r="AU1336" s="231"/>
      <c r="AV1336" s="224"/>
      <c r="AW1336" s="224"/>
      <c r="AX1336" s="224"/>
      <c r="AY1336" s="224"/>
      <c r="AZ1336" s="223"/>
      <c r="BA1336" s="224"/>
      <c r="BB1336"/>
      <c r="BC1336"/>
      <c r="BD1336" s="224"/>
      <c r="BE1336" s="224"/>
      <c r="BF1336" s="227"/>
      <c r="BG1336" s="223"/>
      <c r="BH1336" s="224"/>
      <c r="BI1336" s="224"/>
      <c r="BJ1336" s="224"/>
      <c r="BK1336" s="224"/>
      <c r="BL1336" s="223"/>
      <c r="BM1336" s="224"/>
      <c r="BN1336" s="223"/>
      <c r="BO1336" s="223"/>
      <c r="BP1336" s="223"/>
      <c r="BQ1336" s="223"/>
      <c r="BR1336" s="223"/>
      <c r="BS1336" s="224"/>
      <c r="BT1336"/>
      <c r="BU1336" s="224"/>
      <c r="BV1336"/>
      <c r="BW1336"/>
      <c r="BX1336" s="224"/>
      <c r="BY1336" s="224"/>
      <c r="BZ1336" s="224"/>
      <c r="CA1336" s="224"/>
      <c r="CB1336" s="224"/>
      <c r="CC1336" s="224"/>
      <c r="CD1336" s="224"/>
    </row>
    <row r="1337" spans="42:82" ht="15" x14ac:dyDescent="0.25">
      <c r="AP1337" s="223"/>
      <c r="AQ1337" s="224"/>
      <c r="AR1337" s="224"/>
      <c r="AS1337" s="224"/>
      <c r="AT1337" s="224"/>
      <c r="AU1337" s="231"/>
      <c r="AV1337" s="224"/>
      <c r="AW1337" s="224"/>
      <c r="AX1337" s="224"/>
      <c r="AY1337" s="224"/>
      <c r="AZ1337" s="223"/>
      <c r="BA1337" s="224"/>
      <c r="BB1337"/>
      <c r="BC1337"/>
      <c r="BD1337" s="224"/>
      <c r="BE1337" s="224"/>
      <c r="BF1337" s="227"/>
      <c r="BG1337" s="223"/>
      <c r="BH1337" s="224"/>
      <c r="BI1337" s="224"/>
      <c r="BJ1337" s="224"/>
      <c r="BK1337" s="224"/>
      <c r="BL1337" s="223"/>
      <c r="BM1337" s="224"/>
      <c r="BN1337" s="223"/>
      <c r="BO1337" s="223"/>
      <c r="BP1337" s="223"/>
      <c r="BQ1337" s="223"/>
      <c r="BR1337" s="223"/>
      <c r="BS1337" s="224"/>
      <c r="BT1337"/>
      <c r="BU1337" s="224"/>
      <c r="BV1337"/>
      <c r="BW1337"/>
      <c r="BX1337" s="224"/>
      <c r="BY1337" s="224"/>
      <c r="BZ1337" s="224"/>
      <c r="CA1337" s="224"/>
      <c r="CB1337" s="224"/>
      <c r="CC1337" s="224"/>
      <c r="CD1337" s="224"/>
    </row>
    <row r="1338" spans="42:82" ht="15" x14ac:dyDescent="0.25">
      <c r="AP1338" s="223"/>
      <c r="AQ1338" s="224"/>
      <c r="AR1338" s="224"/>
      <c r="AS1338" s="224"/>
      <c r="AT1338" s="224"/>
      <c r="AU1338" s="225"/>
      <c r="AV1338" s="224"/>
      <c r="AW1338" s="224"/>
      <c r="AX1338" s="224"/>
      <c r="AY1338" s="224"/>
      <c r="AZ1338" s="226"/>
      <c r="BA1338" s="224"/>
      <c r="BB1338" s="230"/>
      <c r="BC1338" s="230"/>
      <c r="BD1338" s="224"/>
      <c r="BE1338" s="224"/>
      <c r="BF1338" s="227"/>
      <c r="BG1338" s="230"/>
      <c r="BH1338" s="224"/>
      <c r="BI1338" s="224"/>
      <c r="BJ1338" s="224"/>
      <c r="BK1338" s="224"/>
      <c r="BL1338" s="230"/>
      <c r="BM1338" s="224"/>
      <c r="BN1338" s="230"/>
      <c r="BO1338" s="230"/>
      <c r="BP1338" s="230"/>
      <c r="BQ1338" s="230"/>
      <c r="BR1338" s="230"/>
      <c r="BS1338" s="228"/>
      <c r="BT1338" s="230"/>
      <c r="BU1338" s="224"/>
      <c r="BV1338" s="226"/>
      <c r="BW1338" s="230"/>
      <c r="BX1338" s="224"/>
      <c r="BY1338" s="224"/>
      <c r="BZ1338" s="219"/>
      <c r="CA1338" s="224"/>
      <c r="CB1338" s="219"/>
      <c r="CC1338" s="219"/>
      <c r="CD1338" s="219"/>
    </row>
    <row r="1339" spans="42:82" ht="15" x14ac:dyDescent="0.25">
      <c r="AP1339" s="223"/>
      <c r="AQ1339" s="224"/>
      <c r="AR1339" s="224"/>
      <c r="AS1339" s="224"/>
      <c r="AT1339" s="224"/>
      <c r="AU1339" s="231"/>
      <c r="AV1339" s="224"/>
      <c r="AW1339" s="224"/>
      <c r="AX1339" s="224"/>
      <c r="AY1339" s="224"/>
      <c r="AZ1339" s="223"/>
      <c r="BA1339" s="224"/>
      <c r="BB1339"/>
      <c r="BC1339"/>
      <c r="BD1339" s="224"/>
      <c r="BE1339" s="224"/>
      <c r="BF1339" s="227"/>
      <c r="BG1339" s="223"/>
      <c r="BH1339" s="224"/>
      <c r="BI1339" s="224"/>
      <c r="BJ1339" s="224"/>
      <c r="BK1339" s="224"/>
      <c r="BL1339" s="223"/>
      <c r="BM1339" s="224"/>
      <c r="BN1339" s="223"/>
      <c r="BO1339" s="223"/>
      <c r="BP1339" s="223"/>
      <c r="BQ1339" s="223"/>
      <c r="BR1339" s="223"/>
      <c r="BS1339" s="224"/>
      <c r="BT1339"/>
      <c r="BU1339" s="224"/>
      <c r="BV1339"/>
      <c r="BW1339"/>
      <c r="BX1339" s="224"/>
      <c r="BY1339" s="224"/>
      <c r="BZ1339" s="224"/>
      <c r="CA1339" s="224"/>
      <c r="CB1339" s="224"/>
      <c r="CC1339" s="224"/>
      <c r="CD1339" s="224"/>
    </row>
    <row r="1340" spans="42:82" ht="15" x14ac:dyDescent="0.25">
      <c r="AP1340" s="223"/>
      <c r="AQ1340" s="224"/>
      <c r="AR1340" s="224"/>
      <c r="AS1340" s="224"/>
      <c r="AT1340" s="224"/>
      <c r="AU1340" s="231"/>
      <c r="AV1340" s="224"/>
      <c r="AW1340" s="224"/>
      <c r="AX1340" s="224"/>
      <c r="AY1340" s="224"/>
      <c r="AZ1340" s="223"/>
      <c r="BA1340" s="224"/>
      <c r="BB1340"/>
      <c r="BC1340"/>
      <c r="BD1340" s="224"/>
      <c r="BE1340" s="224"/>
      <c r="BF1340" s="227"/>
      <c r="BG1340" s="226"/>
      <c r="BH1340" s="224"/>
      <c r="BI1340" s="224"/>
      <c r="BJ1340" s="224"/>
      <c r="BK1340" s="224"/>
      <c r="BL1340" s="223"/>
      <c r="BM1340" s="224"/>
      <c r="BN1340" s="223"/>
      <c r="BO1340" s="223"/>
      <c r="BP1340" s="223"/>
      <c r="BQ1340" s="223"/>
      <c r="BR1340" s="223"/>
      <c r="BS1340" s="224"/>
      <c r="BT1340"/>
      <c r="BU1340" s="224"/>
      <c r="BV1340"/>
      <c r="BW1340"/>
      <c r="BX1340" s="224"/>
      <c r="BY1340" s="224"/>
      <c r="BZ1340" s="224"/>
      <c r="CA1340" s="224"/>
      <c r="CB1340" s="224"/>
      <c r="CC1340" s="224"/>
      <c r="CD1340" s="224"/>
    </row>
    <row r="1341" spans="42:82" ht="15" x14ac:dyDescent="0.25">
      <c r="AP1341" s="223"/>
      <c r="AQ1341" s="224"/>
      <c r="AR1341" s="224"/>
      <c r="AS1341" s="224"/>
      <c r="AT1341" s="224"/>
      <c r="AU1341" s="231"/>
      <c r="AV1341" s="224"/>
      <c r="AW1341" s="224"/>
      <c r="AX1341" s="224"/>
      <c r="AY1341" s="224"/>
      <c r="AZ1341" s="223"/>
      <c r="BA1341" s="224"/>
      <c r="BB1341" s="230"/>
      <c r="BC1341" s="230"/>
      <c r="BD1341" s="224"/>
      <c r="BE1341" s="224"/>
      <c r="BF1341" s="227"/>
      <c r="BG1341" s="224"/>
      <c r="BH1341" s="224"/>
      <c r="BI1341" s="224"/>
      <c r="BJ1341" s="224"/>
      <c r="BK1341" s="224"/>
      <c r="BL1341" s="224"/>
      <c r="BM1341" s="224"/>
      <c r="BN1341" s="224"/>
      <c r="BO1341" s="224"/>
      <c r="BP1341" s="224"/>
      <c r="BQ1341" s="224"/>
      <c r="BR1341" s="224"/>
      <c r="BS1341" s="228"/>
      <c r="BT1341" s="230"/>
      <c r="BU1341" s="224"/>
      <c r="BV1341" s="226"/>
      <c r="BW1341" s="230"/>
      <c r="BX1341" s="224"/>
      <c r="BY1341" s="224"/>
      <c r="BZ1341" s="219"/>
      <c r="CA1341" s="224"/>
      <c r="CB1341" s="219"/>
      <c r="CC1341" s="219"/>
      <c r="CD1341" s="219"/>
    </row>
    <row r="1342" spans="42:82" ht="15" x14ac:dyDescent="0.25">
      <c r="AP1342" s="223"/>
      <c r="AQ1342" s="224"/>
      <c r="AR1342" s="224"/>
      <c r="AS1342" s="224"/>
      <c r="AT1342" s="224"/>
      <c r="AU1342" s="232"/>
      <c r="AV1342" s="224"/>
      <c r="AW1342" s="224"/>
      <c r="AX1342" s="224"/>
      <c r="AY1342" s="224"/>
      <c r="AZ1342" s="232"/>
      <c r="BA1342" s="224"/>
      <c r="BB1342"/>
      <c r="BC1342"/>
      <c r="BD1342" s="224"/>
      <c r="BE1342" s="224"/>
      <c r="BF1342" s="227"/>
      <c r="BG1342" s="227"/>
      <c r="BH1342" s="224"/>
      <c r="BI1342" s="224"/>
      <c r="BJ1342" s="224"/>
      <c r="BK1342" s="224"/>
      <c r="BL1342" s="232"/>
      <c r="BM1342" s="224"/>
      <c r="BN1342" s="232"/>
      <c r="BO1342" s="232"/>
      <c r="BP1342" s="232"/>
      <c r="BQ1342" s="232"/>
      <c r="BR1342" s="232"/>
      <c r="BS1342" s="224"/>
      <c r="BT1342"/>
      <c r="BU1342" s="224"/>
      <c r="BV1342"/>
      <c r="BW1342"/>
      <c r="BX1342" s="224"/>
      <c r="BY1342" s="224"/>
      <c r="BZ1342" s="224"/>
      <c r="CA1342" s="224"/>
      <c r="CB1342" s="224"/>
      <c r="CC1342" s="224"/>
      <c r="CD1342" s="224"/>
    </row>
    <row r="1343" spans="42:82" ht="15" x14ac:dyDescent="0.25">
      <c r="AP1343" s="223"/>
      <c r="AQ1343" s="224"/>
      <c r="AR1343" s="224"/>
      <c r="AS1343" s="224"/>
      <c r="AT1343" s="224"/>
      <c r="AU1343" s="231"/>
      <c r="AV1343" s="224"/>
      <c r="AW1343" s="224"/>
      <c r="AX1343" s="224"/>
      <c r="AY1343" s="224"/>
      <c r="AZ1343" s="223"/>
      <c r="BA1343" s="224"/>
      <c r="BB1343"/>
      <c r="BC1343"/>
      <c r="BD1343" s="224"/>
      <c r="BE1343" s="224"/>
      <c r="BF1343" s="227"/>
      <c r="BG1343" s="223"/>
      <c r="BH1343" s="224"/>
      <c r="BI1343" s="224"/>
      <c r="BJ1343" s="224"/>
      <c r="BK1343" s="224"/>
      <c r="BL1343" s="223"/>
      <c r="BM1343" s="224"/>
      <c r="BN1343" s="223"/>
      <c r="BO1343" s="223"/>
      <c r="BP1343" s="223"/>
      <c r="BQ1343" s="223"/>
      <c r="BR1343" s="223"/>
      <c r="BS1343" s="224"/>
      <c r="BT1343"/>
      <c r="BU1343" s="224"/>
      <c r="BV1343"/>
      <c r="BW1343"/>
      <c r="BX1343" s="224"/>
      <c r="BY1343" s="224"/>
      <c r="BZ1343" s="224"/>
      <c r="CA1343" s="224"/>
      <c r="CB1343" s="224"/>
      <c r="CC1343" s="224"/>
      <c r="CD1343" s="224"/>
    </row>
    <row r="1344" spans="42:82" ht="15" x14ac:dyDescent="0.25">
      <c r="AP1344" s="223"/>
      <c r="AQ1344" s="224"/>
      <c r="AR1344" s="224"/>
      <c r="AS1344" s="224"/>
      <c r="AT1344" s="224"/>
      <c r="AU1344" s="225"/>
      <c r="AV1344" s="224"/>
      <c r="AW1344" s="224"/>
      <c r="AX1344" s="224"/>
      <c r="AY1344" s="224"/>
      <c r="AZ1344" s="226"/>
      <c r="BA1344" s="224"/>
      <c r="BB1344"/>
      <c r="BC1344"/>
      <c r="BD1344" s="224"/>
      <c r="BE1344" s="224"/>
      <c r="BF1344" s="227"/>
      <c r="BG1344" s="226"/>
      <c r="BH1344" s="224"/>
      <c r="BI1344" s="224"/>
      <c r="BJ1344" s="224"/>
      <c r="BK1344" s="224"/>
      <c r="BL1344" s="226"/>
      <c r="BM1344" s="224"/>
      <c r="BN1344" s="226"/>
      <c r="BO1344" s="226"/>
      <c r="BP1344" s="226"/>
      <c r="BQ1344" s="226"/>
      <c r="BR1344" s="226"/>
      <c r="BS1344" s="224"/>
      <c r="BT1344"/>
      <c r="BU1344" s="224"/>
      <c r="BV1344"/>
      <c r="BW1344"/>
      <c r="BX1344" s="224"/>
      <c r="BY1344" s="224"/>
      <c r="BZ1344" s="224"/>
      <c r="CA1344" s="224"/>
      <c r="CB1344" s="224"/>
      <c r="CC1344" s="224"/>
      <c r="CD1344" s="224"/>
    </row>
    <row r="1345" spans="42:82" ht="15" x14ac:dyDescent="0.25">
      <c r="AP1345" s="223"/>
      <c r="AQ1345" s="224"/>
      <c r="AR1345" s="224"/>
      <c r="AS1345" s="224"/>
      <c r="AT1345" s="224"/>
      <c r="AU1345" s="231"/>
      <c r="AV1345" s="224"/>
      <c r="AW1345" s="224"/>
      <c r="AX1345" s="224"/>
      <c r="AY1345" s="224"/>
      <c r="AZ1345" s="223"/>
      <c r="BA1345" s="224"/>
      <c r="BB1345" s="230"/>
      <c r="BC1345" s="230"/>
      <c r="BD1345" s="224"/>
      <c r="BE1345" s="224"/>
      <c r="BF1345" s="227"/>
      <c r="BG1345" s="224"/>
      <c r="BH1345" s="224"/>
      <c r="BI1345" s="224"/>
      <c r="BJ1345" s="224"/>
      <c r="BK1345" s="224"/>
      <c r="BL1345" s="224"/>
      <c r="BM1345" s="224"/>
      <c r="BN1345" s="224"/>
      <c r="BO1345" s="224"/>
      <c r="BP1345" s="224"/>
      <c r="BQ1345" s="224"/>
      <c r="BR1345" s="224"/>
      <c r="BS1345" s="228"/>
      <c r="BT1345" s="230"/>
      <c r="BU1345" s="224"/>
      <c r="BV1345" s="226"/>
      <c r="BW1345" s="230"/>
      <c r="BX1345" s="224"/>
      <c r="BY1345" s="224"/>
      <c r="BZ1345" s="219"/>
      <c r="CA1345" s="224"/>
      <c r="CB1345" s="219"/>
      <c r="CC1345" s="219"/>
      <c r="CD1345" s="219"/>
    </row>
    <row r="1346" spans="42:82" ht="15" x14ac:dyDescent="0.25">
      <c r="AP1346" s="223"/>
      <c r="AQ1346" s="224"/>
      <c r="AR1346" s="224"/>
      <c r="AS1346" s="224"/>
      <c r="AT1346" s="224"/>
      <c r="AU1346" s="231"/>
      <c r="AV1346" s="224"/>
      <c r="AW1346" s="224"/>
      <c r="AX1346" s="224"/>
      <c r="AY1346" s="224"/>
      <c r="AZ1346" s="223"/>
      <c r="BA1346" s="224"/>
      <c r="BB1346"/>
      <c r="BC1346"/>
      <c r="BD1346" s="224"/>
      <c r="BE1346" s="224"/>
      <c r="BF1346" s="227"/>
      <c r="BG1346" s="223"/>
      <c r="BH1346" s="224"/>
      <c r="BI1346" s="224"/>
      <c r="BJ1346" s="224"/>
      <c r="BK1346" s="224"/>
      <c r="BL1346" s="223"/>
      <c r="BM1346" s="224"/>
      <c r="BN1346" s="223"/>
      <c r="BO1346" s="223"/>
      <c r="BP1346" s="223"/>
      <c r="BQ1346" s="223"/>
      <c r="BR1346" s="223"/>
      <c r="BS1346" s="224"/>
      <c r="BT1346"/>
      <c r="BU1346" s="224"/>
      <c r="BV1346"/>
      <c r="BW1346"/>
      <c r="BX1346" s="224"/>
      <c r="BY1346" s="224"/>
      <c r="BZ1346" s="224"/>
      <c r="CA1346" s="224"/>
      <c r="CB1346" s="224"/>
      <c r="CC1346" s="224"/>
      <c r="CD1346" s="224"/>
    </row>
    <row r="1347" spans="42:82" ht="15" x14ac:dyDescent="0.25">
      <c r="AP1347" s="223"/>
      <c r="AQ1347" s="224"/>
      <c r="AR1347" s="224"/>
      <c r="AS1347" s="224"/>
      <c r="AT1347" s="224"/>
      <c r="AU1347" s="225"/>
      <c r="AV1347" s="224"/>
      <c r="AW1347" s="224"/>
      <c r="AX1347" s="224"/>
      <c r="AY1347" s="224"/>
      <c r="AZ1347" s="226"/>
      <c r="BA1347" s="224"/>
      <c r="BB1347"/>
      <c r="BC1347"/>
      <c r="BD1347" s="224"/>
      <c r="BE1347" s="224"/>
      <c r="BF1347" s="227"/>
      <c r="BG1347" s="226"/>
      <c r="BH1347" s="224"/>
      <c r="BI1347" s="224"/>
      <c r="BJ1347" s="224"/>
      <c r="BK1347" s="224"/>
      <c r="BL1347" s="226"/>
      <c r="BM1347" s="224"/>
      <c r="BN1347" s="226"/>
      <c r="BO1347" s="226"/>
      <c r="BP1347" s="226"/>
      <c r="BQ1347" s="226"/>
      <c r="BR1347" s="226"/>
      <c r="BS1347" s="224"/>
      <c r="BT1347"/>
      <c r="BU1347" s="224"/>
      <c r="BV1347"/>
      <c r="BW1347"/>
      <c r="BX1347" s="224"/>
      <c r="BY1347" s="224"/>
      <c r="BZ1347" s="224"/>
      <c r="CA1347" s="224"/>
      <c r="CB1347" s="224"/>
      <c r="CC1347" s="224"/>
      <c r="CD1347" s="224"/>
    </row>
    <row r="1348" spans="42:82" ht="15" x14ac:dyDescent="0.25">
      <c r="AP1348" s="223"/>
      <c r="AQ1348" s="224"/>
      <c r="AR1348" s="224"/>
      <c r="AS1348" s="224"/>
      <c r="AT1348" s="224"/>
      <c r="AU1348" s="225"/>
      <c r="AV1348" s="224"/>
      <c r="AW1348" s="224"/>
      <c r="AX1348" s="224"/>
      <c r="AY1348" s="224"/>
      <c r="AZ1348" s="226"/>
      <c r="BA1348" s="224"/>
      <c r="BB1348"/>
      <c r="BC1348"/>
      <c r="BD1348" s="224"/>
      <c r="BE1348" s="224"/>
      <c r="BF1348" s="227"/>
      <c r="BG1348" s="227"/>
      <c r="BH1348" s="224"/>
      <c r="BI1348" s="224"/>
      <c r="BJ1348" s="224"/>
      <c r="BK1348" s="224"/>
      <c r="BL1348" s="226"/>
      <c r="BM1348" s="224"/>
      <c r="BN1348" s="226"/>
      <c r="BO1348" s="226"/>
      <c r="BP1348" s="226"/>
      <c r="BQ1348" s="226"/>
      <c r="BR1348" s="226"/>
      <c r="BS1348" s="224"/>
      <c r="BT1348"/>
      <c r="BU1348" s="224"/>
      <c r="BV1348"/>
      <c r="BW1348"/>
      <c r="BX1348" s="224"/>
      <c r="BY1348" s="224"/>
      <c r="BZ1348" s="224"/>
      <c r="CA1348" s="224"/>
      <c r="CB1348" s="224"/>
      <c r="CC1348" s="224"/>
      <c r="CD1348" s="224"/>
    </row>
    <row r="1349" spans="42:82" ht="15" x14ac:dyDescent="0.25">
      <c r="AP1349" s="223"/>
      <c r="AQ1349" s="224"/>
      <c r="AR1349" s="224"/>
      <c r="AS1349" s="224"/>
      <c r="AT1349" s="224"/>
      <c r="AU1349" s="231"/>
      <c r="AV1349" s="224"/>
      <c r="AW1349" s="224"/>
      <c r="AX1349" s="224"/>
      <c r="AY1349" s="224"/>
      <c r="AZ1349" s="223"/>
      <c r="BA1349" s="224"/>
      <c r="BB1349" s="230"/>
      <c r="BC1349" s="230"/>
      <c r="BD1349" s="224"/>
      <c r="BE1349" s="224"/>
      <c r="BF1349" s="227"/>
      <c r="BG1349" s="230"/>
      <c r="BH1349" s="224"/>
      <c r="BI1349" s="224"/>
      <c r="BJ1349" s="224"/>
      <c r="BK1349" s="224"/>
      <c r="BL1349" s="224"/>
      <c r="BM1349" s="224"/>
      <c r="BN1349" s="224"/>
      <c r="BO1349" s="224"/>
      <c r="BP1349" s="224"/>
      <c r="BQ1349" s="224"/>
      <c r="BR1349" s="224"/>
      <c r="BS1349" s="228"/>
      <c r="BT1349" s="230"/>
      <c r="BU1349" s="224"/>
      <c r="BV1349" s="226"/>
      <c r="BW1349" s="230"/>
      <c r="BX1349" s="224"/>
      <c r="BY1349" s="224"/>
      <c r="BZ1349" s="219"/>
      <c r="CA1349" s="224"/>
      <c r="CB1349" s="219"/>
      <c r="CC1349" s="219"/>
      <c r="CD1349" s="219"/>
    </row>
    <row r="1350" spans="42:82" ht="15" x14ac:dyDescent="0.25">
      <c r="AP1350" s="223"/>
      <c r="AQ1350" s="224"/>
      <c r="AR1350" s="224"/>
      <c r="AS1350" s="224"/>
      <c r="AT1350" s="224"/>
      <c r="AU1350" s="231"/>
      <c r="AV1350" s="224"/>
      <c r="AW1350" s="224"/>
      <c r="AX1350" s="224"/>
      <c r="AY1350" s="224"/>
      <c r="AZ1350" s="223"/>
      <c r="BA1350" s="224"/>
      <c r="BB1350"/>
      <c r="BC1350"/>
      <c r="BD1350" s="224"/>
      <c r="BE1350" s="224"/>
      <c r="BF1350" s="227"/>
      <c r="BG1350" s="226"/>
      <c r="BH1350" s="224"/>
      <c r="BI1350" s="224"/>
      <c r="BJ1350" s="224"/>
      <c r="BK1350" s="224"/>
      <c r="BL1350" s="223"/>
      <c r="BM1350" s="224"/>
      <c r="BN1350" s="223"/>
      <c r="BO1350" s="223"/>
      <c r="BP1350" s="223"/>
      <c r="BQ1350" s="223"/>
      <c r="BR1350" s="223"/>
      <c r="BS1350" s="224"/>
      <c r="BT1350"/>
      <c r="BU1350" s="224"/>
      <c r="BV1350"/>
      <c r="BW1350"/>
      <c r="BX1350" s="224"/>
      <c r="BY1350" s="224"/>
      <c r="BZ1350" s="224"/>
      <c r="CA1350" s="224"/>
      <c r="CB1350" s="224"/>
      <c r="CC1350" s="224"/>
      <c r="CD1350" s="224"/>
    </row>
    <row r="1351" spans="42:82" ht="15" x14ac:dyDescent="0.25">
      <c r="AP1351" s="223"/>
      <c r="AQ1351" s="224"/>
      <c r="AR1351" s="224"/>
      <c r="AS1351" s="224"/>
      <c r="AT1351" s="224"/>
      <c r="AU1351" s="231"/>
      <c r="AV1351" s="224"/>
      <c r="AW1351" s="224"/>
      <c r="AX1351" s="224"/>
      <c r="AY1351" s="224"/>
      <c r="AZ1351" s="223"/>
      <c r="BA1351" s="224"/>
      <c r="BB1351" s="230"/>
      <c r="BC1351" s="230"/>
      <c r="BD1351" s="224"/>
      <c r="BE1351" s="224"/>
      <c r="BF1351" s="227"/>
      <c r="BG1351" s="230"/>
      <c r="BH1351" s="224"/>
      <c r="BI1351" s="224"/>
      <c r="BJ1351" s="224"/>
      <c r="BK1351" s="224"/>
      <c r="BL1351" s="224"/>
      <c r="BM1351" s="224"/>
      <c r="BN1351" s="224"/>
      <c r="BO1351" s="224"/>
      <c r="BP1351" s="224"/>
      <c r="BQ1351" s="224"/>
      <c r="BR1351" s="224"/>
      <c r="BS1351" s="228"/>
      <c r="BT1351" s="230"/>
      <c r="BU1351" s="224"/>
      <c r="BV1351" s="226"/>
      <c r="BW1351" s="230"/>
      <c r="BX1351" s="224"/>
      <c r="BY1351" s="224"/>
      <c r="BZ1351" s="219"/>
      <c r="CA1351" s="224"/>
      <c r="CB1351" s="219"/>
      <c r="CC1351" s="219"/>
      <c r="CD1351" s="219"/>
    </row>
    <row r="1352" spans="42:82" ht="15" x14ac:dyDescent="0.25">
      <c r="AP1352" s="223"/>
      <c r="AQ1352" s="224"/>
      <c r="AR1352" s="224"/>
      <c r="AS1352" s="224"/>
      <c r="AT1352" s="224"/>
      <c r="AU1352" s="225"/>
      <c r="AV1352" s="224"/>
      <c r="AW1352" s="224"/>
      <c r="AX1352" s="224"/>
      <c r="AY1352" s="224"/>
      <c r="AZ1352" s="226"/>
      <c r="BA1352" s="224"/>
      <c r="BB1352"/>
      <c r="BC1352"/>
      <c r="BD1352" s="224"/>
      <c r="BE1352" s="224"/>
      <c r="BF1352" s="227"/>
      <c r="BG1352" s="226"/>
      <c r="BH1352" s="224"/>
      <c r="BI1352" s="224"/>
      <c r="BJ1352" s="224"/>
      <c r="BK1352" s="224"/>
      <c r="BL1352" s="226"/>
      <c r="BM1352" s="224"/>
      <c r="BN1352" s="226"/>
      <c r="BO1352" s="226"/>
      <c r="BP1352" s="226"/>
      <c r="BQ1352" s="226"/>
      <c r="BR1352" s="226"/>
      <c r="BS1352" s="224"/>
      <c r="BT1352"/>
      <c r="BU1352" s="224"/>
      <c r="BV1352"/>
      <c r="BW1352"/>
      <c r="BX1352" s="224"/>
      <c r="BY1352" s="224"/>
      <c r="BZ1352" s="224"/>
      <c r="CA1352" s="224"/>
      <c r="CB1352" s="224"/>
      <c r="CC1352" s="224"/>
      <c r="CD1352" s="224"/>
    </row>
    <row r="1353" spans="42:82" ht="15" x14ac:dyDescent="0.25">
      <c r="AP1353" s="223"/>
      <c r="AQ1353" s="224"/>
      <c r="AR1353" s="224"/>
      <c r="AS1353" s="224"/>
      <c r="AT1353" s="224"/>
      <c r="AU1353" s="231"/>
      <c r="AV1353" s="224"/>
      <c r="AW1353" s="224"/>
      <c r="AX1353" s="224"/>
      <c r="AY1353" s="224"/>
      <c r="AZ1353" s="223"/>
      <c r="BA1353" s="224"/>
      <c r="BB1353" s="230"/>
      <c r="BC1353" s="230"/>
      <c r="BD1353" s="224"/>
      <c r="BE1353" s="224"/>
      <c r="BF1353" s="227"/>
      <c r="BG1353" s="230"/>
      <c r="BH1353" s="224"/>
      <c r="BI1353" s="224"/>
      <c r="BJ1353" s="224"/>
      <c r="BK1353" s="224"/>
      <c r="BL1353" s="224"/>
      <c r="BM1353" s="224"/>
      <c r="BN1353" s="224"/>
      <c r="BO1353" s="224"/>
      <c r="BP1353" s="224"/>
      <c r="BQ1353" s="224"/>
      <c r="BR1353" s="224"/>
      <c r="BS1353" s="228"/>
      <c r="BT1353" s="230"/>
      <c r="BU1353" s="224"/>
      <c r="BV1353" s="226"/>
      <c r="BW1353" s="230"/>
      <c r="BX1353" s="224"/>
      <c r="BY1353" s="224"/>
      <c r="BZ1353" s="219"/>
      <c r="CA1353" s="224"/>
      <c r="CB1353" s="219"/>
      <c r="CC1353" s="219"/>
      <c r="CD1353" s="219"/>
    </row>
    <row r="1354" spans="42:82" ht="15" x14ac:dyDescent="0.25">
      <c r="AP1354" s="223"/>
      <c r="AQ1354" s="224"/>
      <c r="AR1354" s="224"/>
      <c r="AS1354" s="224"/>
      <c r="AT1354" s="224"/>
      <c r="AU1354" s="231"/>
      <c r="AV1354" s="224"/>
      <c r="AW1354" s="224"/>
      <c r="AX1354" s="224"/>
      <c r="AY1354" s="224"/>
      <c r="AZ1354" s="223"/>
      <c r="BA1354" s="224"/>
      <c r="BB1354"/>
      <c r="BC1354"/>
      <c r="BD1354" s="224"/>
      <c r="BE1354" s="224"/>
      <c r="BF1354" s="227"/>
      <c r="BG1354" s="223"/>
      <c r="BH1354" s="224"/>
      <c r="BI1354" s="224"/>
      <c r="BJ1354" s="224"/>
      <c r="BK1354" s="224"/>
      <c r="BL1354" s="223"/>
      <c r="BM1354" s="224"/>
      <c r="BN1354" s="223"/>
      <c r="BO1354" s="223"/>
      <c r="BP1354" s="223"/>
      <c r="BQ1354" s="223"/>
      <c r="BR1354" s="223"/>
      <c r="BS1354" s="224"/>
      <c r="BT1354"/>
      <c r="BU1354" s="224"/>
      <c r="BV1354"/>
      <c r="BW1354"/>
      <c r="BX1354" s="224"/>
      <c r="BY1354" s="224"/>
      <c r="BZ1354" s="224"/>
      <c r="CA1354" s="224"/>
      <c r="CB1354" s="224"/>
      <c r="CC1354" s="224"/>
      <c r="CD1354" s="224"/>
    </row>
    <row r="1355" spans="42:82" ht="15" x14ac:dyDescent="0.25">
      <c r="AP1355" s="223"/>
      <c r="AQ1355" s="224"/>
      <c r="AR1355" s="224"/>
      <c r="AS1355" s="224"/>
      <c r="AT1355" s="224"/>
      <c r="AU1355" s="231"/>
      <c r="AV1355" s="224"/>
      <c r="AW1355" s="224"/>
      <c r="AX1355" s="224"/>
      <c r="AY1355" s="224"/>
      <c r="AZ1355" s="223"/>
      <c r="BA1355" s="224"/>
      <c r="BB1355"/>
      <c r="BC1355"/>
      <c r="BD1355" s="224"/>
      <c r="BE1355" s="224"/>
      <c r="BF1355" s="227"/>
      <c r="BG1355" s="232"/>
      <c r="BH1355" s="224"/>
      <c r="BI1355" s="224"/>
      <c r="BJ1355" s="224"/>
      <c r="BK1355" s="224"/>
      <c r="BL1355" s="223"/>
      <c r="BM1355" s="224"/>
      <c r="BN1355" s="223"/>
      <c r="BO1355" s="223"/>
      <c r="BP1355" s="223"/>
      <c r="BQ1355" s="223"/>
      <c r="BR1355" s="223"/>
      <c r="BS1355" s="224"/>
      <c r="BT1355"/>
      <c r="BU1355" s="224"/>
      <c r="BV1355"/>
      <c r="BW1355"/>
      <c r="BX1355" s="224"/>
      <c r="BY1355" s="224"/>
      <c r="BZ1355" s="224"/>
      <c r="CA1355" s="224"/>
      <c r="CB1355" s="224"/>
      <c r="CC1355" s="224"/>
      <c r="CD1355" s="224"/>
    </row>
    <row r="1356" spans="42:82" ht="15" x14ac:dyDescent="0.25">
      <c r="AP1356" s="223"/>
      <c r="AQ1356" s="224"/>
      <c r="AR1356" s="224"/>
      <c r="AS1356" s="224"/>
      <c r="AT1356" s="224"/>
      <c r="AU1356" s="231"/>
      <c r="AV1356" s="224"/>
      <c r="AW1356" s="224"/>
      <c r="AX1356" s="224"/>
      <c r="AY1356" s="224"/>
      <c r="AZ1356" s="223"/>
      <c r="BA1356" s="224"/>
      <c r="BB1356"/>
      <c r="BC1356"/>
      <c r="BD1356" s="224"/>
      <c r="BE1356" s="224"/>
      <c r="BF1356" s="227"/>
      <c r="BG1356" s="226"/>
      <c r="BH1356" s="224"/>
      <c r="BI1356" s="224"/>
      <c r="BJ1356" s="224"/>
      <c r="BK1356" s="224"/>
      <c r="BL1356" s="223"/>
      <c r="BM1356" s="224"/>
      <c r="BN1356" s="223"/>
      <c r="BO1356" s="223"/>
      <c r="BP1356" s="223"/>
      <c r="BQ1356" s="223"/>
      <c r="BR1356" s="223"/>
      <c r="BS1356" s="224"/>
      <c r="BT1356"/>
      <c r="BU1356" s="224"/>
      <c r="BV1356"/>
      <c r="BW1356"/>
      <c r="BX1356" s="224"/>
      <c r="BY1356" s="224"/>
      <c r="BZ1356" s="224"/>
      <c r="CA1356" s="224"/>
      <c r="CB1356" s="224"/>
      <c r="CC1356" s="224"/>
      <c r="CD1356" s="224"/>
    </row>
    <row r="1357" spans="42:82" ht="15" x14ac:dyDescent="0.25">
      <c r="AP1357" s="223"/>
      <c r="AQ1357" s="224"/>
      <c r="AR1357" s="224"/>
      <c r="AS1357" s="224"/>
      <c r="AT1357" s="224"/>
      <c r="AU1357" s="231"/>
      <c r="AV1357" s="224"/>
      <c r="AW1357" s="224"/>
      <c r="AX1357" s="224"/>
      <c r="AY1357" s="224"/>
      <c r="AZ1357" s="223"/>
      <c r="BA1357" s="224"/>
      <c r="BB1357"/>
      <c r="BC1357"/>
      <c r="BD1357" s="224"/>
      <c r="BE1357" s="224"/>
      <c r="BF1357" s="227"/>
      <c r="BG1357" s="223"/>
      <c r="BH1357" s="224"/>
      <c r="BI1357" s="224"/>
      <c r="BJ1357" s="224"/>
      <c r="BK1357" s="224"/>
      <c r="BL1357" s="223"/>
      <c r="BM1357" s="224"/>
      <c r="BN1357" s="223"/>
      <c r="BO1357" s="223"/>
      <c r="BP1357" s="223"/>
      <c r="BQ1357" s="223"/>
      <c r="BR1357" s="223"/>
      <c r="BS1357" s="224"/>
      <c r="BT1357"/>
      <c r="BU1357" s="224"/>
      <c r="BV1357"/>
      <c r="BW1357"/>
      <c r="BX1357" s="224"/>
      <c r="BY1357" s="224"/>
      <c r="BZ1357" s="224"/>
      <c r="CA1357" s="224"/>
      <c r="CB1357" s="224"/>
      <c r="CC1357" s="224"/>
      <c r="CD1357" s="224"/>
    </row>
    <row r="1358" spans="42:82" ht="15" x14ac:dyDescent="0.25">
      <c r="AP1358" s="223"/>
      <c r="AQ1358" s="224"/>
      <c r="AR1358" s="224"/>
      <c r="AS1358" s="224"/>
      <c r="AT1358" s="224"/>
      <c r="AU1358" s="231"/>
      <c r="AV1358" s="224"/>
      <c r="AW1358" s="224"/>
      <c r="AX1358" s="224"/>
      <c r="AY1358" s="224"/>
      <c r="AZ1358" s="223"/>
      <c r="BA1358" s="224"/>
      <c r="BB1358"/>
      <c r="BC1358"/>
      <c r="BD1358" s="224"/>
      <c r="BE1358" s="224"/>
      <c r="BF1358" s="227"/>
      <c r="BG1358" s="226"/>
      <c r="BH1358" s="224"/>
      <c r="BI1358" s="224"/>
      <c r="BJ1358" s="224"/>
      <c r="BK1358" s="224"/>
      <c r="BL1358" s="223"/>
      <c r="BM1358" s="224"/>
      <c r="BN1358" s="223"/>
      <c r="BO1358" s="223"/>
      <c r="BP1358" s="223"/>
      <c r="BQ1358" s="223"/>
      <c r="BR1358" s="223"/>
      <c r="BS1358" s="224"/>
      <c r="BT1358"/>
      <c r="BU1358" s="224"/>
      <c r="BV1358"/>
      <c r="BW1358"/>
      <c r="BX1358" s="224"/>
      <c r="BY1358" s="224"/>
      <c r="BZ1358" s="224"/>
      <c r="CA1358" s="224"/>
      <c r="CB1358" s="224"/>
      <c r="CC1358" s="224"/>
      <c r="CD1358" s="224"/>
    </row>
    <row r="1359" spans="42:82" ht="15" x14ac:dyDescent="0.25">
      <c r="AP1359" s="223"/>
      <c r="AQ1359" s="224"/>
      <c r="AR1359" s="224"/>
      <c r="AS1359" s="224"/>
      <c r="AT1359" s="224"/>
      <c r="AU1359" s="231"/>
      <c r="AV1359" s="224"/>
      <c r="AW1359" s="224"/>
      <c r="AX1359" s="224"/>
      <c r="AY1359" s="224"/>
      <c r="AZ1359" s="223"/>
      <c r="BA1359" s="224"/>
      <c r="BB1359" s="230"/>
      <c r="BC1359" s="230"/>
      <c r="BD1359" s="224"/>
      <c r="BE1359" s="224"/>
      <c r="BF1359" s="227"/>
      <c r="BG1359" s="230"/>
      <c r="BH1359" s="224"/>
      <c r="BI1359" s="224"/>
      <c r="BJ1359" s="224"/>
      <c r="BK1359" s="224"/>
      <c r="BL1359" s="224"/>
      <c r="BM1359" s="224"/>
      <c r="BN1359" s="224"/>
      <c r="BO1359" s="224"/>
      <c r="BP1359" s="224"/>
      <c r="BQ1359" s="224"/>
      <c r="BR1359" s="224"/>
      <c r="BS1359" s="228"/>
      <c r="BT1359" s="230"/>
      <c r="BU1359" s="224"/>
      <c r="BV1359" s="226"/>
      <c r="BW1359" s="230"/>
      <c r="BX1359" s="224"/>
      <c r="BY1359" s="224"/>
      <c r="BZ1359" s="219"/>
      <c r="CA1359" s="224"/>
      <c r="CB1359" s="219"/>
      <c r="CC1359" s="219"/>
      <c r="CD1359" s="219"/>
    </row>
    <row r="1360" spans="42:82" ht="15" x14ac:dyDescent="0.25">
      <c r="AP1360" s="223"/>
      <c r="AQ1360" s="224"/>
      <c r="AR1360" s="224"/>
      <c r="AS1360" s="224"/>
      <c r="AT1360" s="224"/>
      <c r="AU1360" s="231"/>
      <c r="AV1360" s="224"/>
      <c r="AW1360" s="224"/>
      <c r="AX1360" s="224"/>
      <c r="AY1360" s="224"/>
      <c r="AZ1360" s="223"/>
      <c r="BA1360" s="224"/>
      <c r="BB1360" s="230"/>
      <c r="BC1360" s="230"/>
      <c r="BD1360" s="224"/>
      <c r="BE1360" s="224"/>
      <c r="BF1360" s="227"/>
      <c r="BG1360" s="224"/>
      <c r="BH1360" s="224"/>
      <c r="BI1360" s="224"/>
      <c r="BJ1360" s="224"/>
      <c r="BK1360" s="224"/>
      <c r="BL1360" s="224"/>
      <c r="BM1360" s="224"/>
      <c r="BN1360" s="224"/>
      <c r="BO1360" s="224"/>
      <c r="BP1360" s="224"/>
      <c r="BQ1360" s="224"/>
      <c r="BR1360" s="224"/>
      <c r="BS1360" s="228"/>
      <c r="BT1360" s="230"/>
      <c r="BU1360" s="224"/>
      <c r="BV1360" s="226"/>
      <c r="BW1360" s="230"/>
      <c r="BX1360" s="224"/>
      <c r="BY1360" s="224"/>
      <c r="BZ1360" s="219"/>
      <c r="CA1360" s="224"/>
      <c r="CB1360" s="219"/>
      <c r="CC1360" s="219"/>
      <c r="CD1360" s="219"/>
    </row>
    <row r="1361" spans="42:82" ht="15" x14ac:dyDescent="0.25">
      <c r="AP1361" s="223"/>
      <c r="AQ1361" s="224"/>
      <c r="AR1361" s="224"/>
      <c r="AS1361" s="224"/>
      <c r="AT1361" s="224"/>
      <c r="AU1361" s="225"/>
      <c r="AV1361" s="224"/>
      <c r="AW1361" s="224"/>
      <c r="AX1361" s="224"/>
      <c r="AY1361" s="224"/>
      <c r="AZ1361" s="226"/>
      <c r="BA1361" s="224"/>
      <c r="BB1361" s="230"/>
      <c r="BC1361" s="230"/>
      <c r="BD1361" s="224"/>
      <c r="BE1361" s="224"/>
      <c r="BF1361" s="227"/>
      <c r="BG1361" s="230"/>
      <c r="BH1361" s="224"/>
      <c r="BI1361" s="224"/>
      <c r="BJ1361" s="224"/>
      <c r="BK1361" s="224"/>
      <c r="BL1361" s="230"/>
      <c r="BM1361" s="224"/>
      <c r="BN1361" s="230"/>
      <c r="BO1361" s="230"/>
      <c r="BP1361" s="230"/>
      <c r="BQ1361" s="230"/>
      <c r="BR1361" s="230"/>
      <c r="BS1361" s="228"/>
      <c r="BT1361" s="230"/>
      <c r="BU1361" s="224"/>
      <c r="BV1361" s="226"/>
      <c r="BW1361" s="230"/>
      <c r="BX1361" s="224"/>
      <c r="BY1361" s="224"/>
      <c r="BZ1361" s="219"/>
      <c r="CA1361" s="224"/>
      <c r="CB1361" s="219"/>
      <c r="CC1361" s="219"/>
      <c r="CD1361" s="219"/>
    </row>
    <row r="1362" spans="42:82" ht="15" x14ac:dyDescent="0.25">
      <c r="AP1362" s="223"/>
      <c r="AQ1362" s="224"/>
      <c r="AR1362" s="224"/>
      <c r="AS1362" s="224"/>
      <c r="AT1362" s="224"/>
      <c r="AU1362" s="231"/>
      <c r="AV1362" s="224"/>
      <c r="AW1362" s="224"/>
      <c r="AX1362" s="224"/>
      <c r="AY1362" s="224"/>
      <c r="AZ1362" s="223"/>
      <c r="BA1362" s="224"/>
      <c r="BB1362" s="230"/>
      <c r="BC1362" s="230"/>
      <c r="BD1362" s="224"/>
      <c r="BE1362" s="224"/>
      <c r="BF1362" s="227"/>
      <c r="BG1362" s="224"/>
      <c r="BH1362" s="224"/>
      <c r="BI1362" s="224"/>
      <c r="BJ1362" s="224"/>
      <c r="BK1362" s="224"/>
      <c r="BL1362" s="224"/>
      <c r="BM1362" s="224"/>
      <c r="BN1362" s="224"/>
      <c r="BO1362" s="224"/>
      <c r="BP1362" s="224"/>
      <c r="BQ1362" s="224"/>
      <c r="BR1362" s="224"/>
      <c r="BS1362" s="228"/>
      <c r="BT1362" s="230"/>
      <c r="BU1362" s="224"/>
      <c r="BV1362" s="226"/>
      <c r="BW1362" s="230"/>
      <c r="BX1362" s="224"/>
      <c r="BY1362" s="224"/>
      <c r="BZ1362" s="219"/>
      <c r="CA1362" s="224"/>
      <c r="CB1362" s="219"/>
      <c r="CC1362" s="219"/>
      <c r="CD1362" s="219"/>
    </row>
    <row r="1363" spans="42:82" ht="15" x14ac:dyDescent="0.25">
      <c r="AP1363" s="223"/>
      <c r="AQ1363" s="224"/>
      <c r="AR1363" s="224"/>
      <c r="AS1363" s="224"/>
      <c r="AT1363" s="224"/>
      <c r="AU1363" s="231"/>
      <c r="AV1363" s="224"/>
      <c r="AW1363" s="224"/>
      <c r="AX1363" s="224"/>
      <c r="AY1363" s="224"/>
      <c r="AZ1363" s="223"/>
      <c r="BA1363" s="224"/>
      <c r="BB1363" s="230"/>
      <c r="BC1363" s="230"/>
      <c r="BD1363" s="224"/>
      <c r="BE1363" s="224"/>
      <c r="BF1363" s="227"/>
      <c r="BG1363" s="224"/>
      <c r="BH1363" s="224"/>
      <c r="BI1363" s="224"/>
      <c r="BJ1363" s="224"/>
      <c r="BK1363" s="224"/>
      <c r="BL1363" s="224"/>
      <c r="BM1363" s="224"/>
      <c r="BN1363" s="224"/>
      <c r="BO1363" s="224"/>
      <c r="BP1363" s="224"/>
      <c r="BQ1363" s="224"/>
      <c r="BR1363" s="224"/>
      <c r="BS1363" s="228"/>
      <c r="BT1363" s="230"/>
      <c r="BU1363" s="224"/>
      <c r="BV1363" s="226"/>
      <c r="BW1363" s="230"/>
      <c r="BX1363" s="224"/>
      <c r="BY1363" s="224"/>
      <c r="BZ1363" s="219"/>
      <c r="CA1363" s="224"/>
      <c r="CB1363" s="219"/>
      <c r="CC1363" s="219"/>
      <c r="CD1363" s="219"/>
    </row>
    <row r="1364" spans="42:82" ht="15" x14ac:dyDescent="0.25">
      <c r="AP1364" s="223"/>
      <c r="AQ1364" s="224"/>
      <c r="AR1364" s="224"/>
      <c r="AS1364" s="224"/>
      <c r="AT1364" s="224"/>
      <c r="AU1364" s="231"/>
      <c r="AV1364" s="224"/>
      <c r="AW1364" s="224"/>
      <c r="AX1364" s="224"/>
      <c r="AY1364" s="224"/>
      <c r="AZ1364" s="223"/>
      <c r="BA1364" s="224"/>
      <c r="BB1364" s="230"/>
      <c r="BC1364" s="230"/>
      <c r="BD1364" s="224"/>
      <c r="BE1364" s="224"/>
      <c r="BF1364" s="227"/>
      <c r="BG1364" s="224"/>
      <c r="BH1364" s="224"/>
      <c r="BI1364" s="224"/>
      <c r="BJ1364" s="224"/>
      <c r="BK1364" s="224"/>
      <c r="BL1364" s="224"/>
      <c r="BM1364" s="224"/>
      <c r="BN1364" s="224"/>
      <c r="BO1364" s="224"/>
      <c r="BP1364" s="224"/>
      <c r="BQ1364" s="224"/>
      <c r="BR1364" s="224"/>
      <c r="BS1364" s="228"/>
      <c r="BT1364" s="230"/>
      <c r="BU1364" s="224"/>
      <c r="BV1364" s="226"/>
      <c r="BW1364" s="230"/>
      <c r="BX1364" s="224"/>
      <c r="BY1364" s="224"/>
      <c r="BZ1364" s="219"/>
      <c r="CA1364" s="224"/>
      <c r="CB1364" s="219"/>
      <c r="CC1364" s="219"/>
      <c r="CD1364" s="219"/>
    </row>
    <row r="1365" spans="42:82" ht="15" x14ac:dyDescent="0.25">
      <c r="AP1365" s="223"/>
      <c r="AQ1365" s="224"/>
      <c r="AR1365" s="224"/>
      <c r="AS1365" s="224"/>
      <c r="AT1365" s="224"/>
      <c r="AU1365" s="225"/>
      <c r="AV1365" s="224"/>
      <c r="AW1365" s="224"/>
      <c r="AX1365" s="224"/>
      <c r="AY1365" s="224"/>
      <c r="AZ1365" s="226"/>
      <c r="BA1365" s="224"/>
      <c r="BB1365"/>
      <c r="BC1365"/>
      <c r="BD1365" s="224"/>
      <c r="BE1365" s="224"/>
      <c r="BF1365" s="227"/>
      <c r="BG1365" s="226"/>
      <c r="BH1365" s="224"/>
      <c r="BI1365" s="224"/>
      <c r="BJ1365" s="224"/>
      <c r="BK1365" s="224"/>
      <c r="BL1365" s="226"/>
      <c r="BM1365" s="224"/>
      <c r="BN1365" s="226"/>
      <c r="BO1365" s="226"/>
      <c r="BP1365" s="226"/>
      <c r="BQ1365" s="226"/>
      <c r="BR1365" s="226"/>
      <c r="BS1365" s="224"/>
      <c r="BT1365"/>
      <c r="BU1365" s="224"/>
      <c r="BV1365"/>
      <c r="BW1365"/>
      <c r="BX1365" s="224"/>
      <c r="BY1365" s="224"/>
      <c r="BZ1365" s="224"/>
      <c r="CA1365" s="224"/>
      <c r="CB1365" s="224"/>
      <c r="CC1365" s="224"/>
      <c r="CD1365" s="224"/>
    </row>
    <row r="1366" spans="42:82" ht="15" x14ac:dyDescent="0.25">
      <c r="AP1366" s="223"/>
      <c r="AQ1366" s="224"/>
      <c r="AR1366" s="224"/>
      <c r="AS1366" s="224"/>
      <c r="AT1366" s="224"/>
      <c r="AU1366" s="231"/>
      <c r="AV1366" s="224"/>
      <c r="AW1366" s="224"/>
      <c r="AX1366" s="224"/>
      <c r="AY1366" s="224"/>
      <c r="AZ1366" s="223"/>
      <c r="BA1366" s="224"/>
      <c r="BB1366" s="230"/>
      <c r="BC1366" s="230"/>
      <c r="BD1366" s="224"/>
      <c r="BE1366" s="224"/>
      <c r="BF1366" s="227"/>
      <c r="BG1366" s="224"/>
      <c r="BH1366" s="224"/>
      <c r="BI1366" s="224"/>
      <c r="BJ1366" s="224"/>
      <c r="BK1366" s="224"/>
      <c r="BL1366" s="224"/>
      <c r="BM1366" s="224"/>
      <c r="BN1366" s="224"/>
      <c r="BO1366" s="224"/>
      <c r="BP1366" s="224"/>
      <c r="BQ1366" s="224"/>
      <c r="BR1366" s="224"/>
      <c r="BS1366" s="228"/>
      <c r="BT1366" s="230"/>
      <c r="BU1366" s="224"/>
      <c r="BV1366" s="226"/>
      <c r="BW1366" s="230"/>
      <c r="BX1366" s="224"/>
      <c r="BY1366" s="224"/>
      <c r="BZ1366" s="219"/>
      <c r="CA1366" s="224"/>
      <c r="CB1366" s="219"/>
      <c r="CC1366" s="219"/>
      <c r="CD1366" s="219"/>
    </row>
    <row r="1367" spans="42:82" ht="15" x14ac:dyDescent="0.25">
      <c r="AP1367" s="223"/>
      <c r="AQ1367" s="224"/>
      <c r="AR1367" s="224"/>
      <c r="AS1367" s="224"/>
      <c r="AT1367" s="224"/>
      <c r="AU1367" s="231"/>
      <c r="AV1367" s="224"/>
      <c r="AW1367" s="224"/>
      <c r="AX1367" s="224"/>
      <c r="AY1367" s="224"/>
      <c r="AZ1367" s="223"/>
      <c r="BA1367" s="224"/>
      <c r="BB1367" s="230"/>
      <c r="BC1367" s="230"/>
      <c r="BD1367" s="224"/>
      <c r="BE1367" s="224"/>
      <c r="BF1367" s="227"/>
      <c r="BG1367" s="224"/>
      <c r="BH1367" s="224"/>
      <c r="BI1367" s="224"/>
      <c r="BJ1367" s="224"/>
      <c r="BK1367" s="224"/>
      <c r="BL1367" s="224"/>
      <c r="BM1367" s="224"/>
      <c r="BN1367" s="224"/>
      <c r="BO1367" s="224"/>
      <c r="BP1367" s="224"/>
      <c r="BQ1367" s="224"/>
      <c r="BR1367" s="224"/>
      <c r="BS1367" s="228"/>
      <c r="BT1367" s="230"/>
      <c r="BU1367" s="224"/>
      <c r="BV1367" s="226"/>
      <c r="BW1367" s="230"/>
      <c r="BX1367" s="224"/>
      <c r="BY1367" s="224"/>
      <c r="BZ1367" s="219"/>
      <c r="CA1367" s="224"/>
      <c r="CB1367" s="219"/>
      <c r="CC1367" s="219"/>
      <c r="CD1367" s="219"/>
    </row>
    <row r="1368" spans="42:82" ht="15" x14ac:dyDescent="0.25">
      <c r="AP1368" s="223"/>
      <c r="AQ1368" s="224"/>
      <c r="AR1368" s="224"/>
      <c r="AS1368" s="224"/>
      <c r="AT1368" s="224"/>
      <c r="AU1368" s="225"/>
      <c r="AV1368" s="224"/>
      <c r="AW1368" s="224"/>
      <c r="AX1368" s="224"/>
      <c r="AY1368" s="224"/>
      <c r="AZ1368" s="226"/>
      <c r="BA1368" s="224"/>
      <c r="BB1368" s="230"/>
      <c r="BC1368" s="230"/>
      <c r="BD1368" s="224"/>
      <c r="BE1368" s="224"/>
      <c r="BF1368" s="227"/>
      <c r="BG1368" s="230"/>
      <c r="BH1368" s="224"/>
      <c r="BI1368" s="224"/>
      <c r="BJ1368" s="224"/>
      <c r="BK1368" s="224"/>
      <c r="BL1368" s="230"/>
      <c r="BM1368" s="224"/>
      <c r="BN1368" s="230"/>
      <c r="BO1368" s="230"/>
      <c r="BP1368" s="230"/>
      <c r="BQ1368" s="230"/>
      <c r="BR1368" s="230"/>
      <c r="BS1368" s="228"/>
      <c r="BT1368" s="230"/>
      <c r="BU1368" s="224"/>
      <c r="BV1368" s="226"/>
      <c r="BW1368" s="230"/>
      <c r="BX1368" s="224"/>
      <c r="BY1368" s="224"/>
      <c r="BZ1368" s="219"/>
      <c r="CA1368" s="224"/>
      <c r="CB1368" s="219"/>
      <c r="CC1368" s="219"/>
      <c r="CD1368" s="219"/>
    </row>
    <row r="1369" spans="42:82" ht="15" x14ac:dyDescent="0.25">
      <c r="AP1369" s="223"/>
      <c r="AQ1369" s="224"/>
      <c r="AR1369" s="224"/>
      <c r="AS1369" s="224"/>
      <c r="AT1369" s="224"/>
      <c r="AU1369" s="232"/>
      <c r="AV1369" s="224"/>
      <c r="AW1369" s="224"/>
      <c r="AX1369" s="224"/>
      <c r="AY1369" s="224"/>
      <c r="AZ1369" s="232"/>
      <c r="BA1369" s="224"/>
      <c r="BB1369" s="230"/>
      <c r="BC1369" s="230"/>
      <c r="BD1369" s="224"/>
      <c r="BE1369" s="224"/>
      <c r="BF1369" s="227"/>
      <c r="BG1369" s="224"/>
      <c r="BH1369" s="224"/>
      <c r="BI1369" s="224"/>
      <c r="BJ1369" s="224"/>
      <c r="BK1369" s="224"/>
      <c r="BL1369" s="224"/>
      <c r="BM1369" s="224"/>
      <c r="BN1369" s="224"/>
      <c r="BO1369" s="224"/>
      <c r="BP1369" s="224"/>
      <c r="BQ1369" s="224"/>
      <c r="BR1369" s="224"/>
      <c r="BS1369" s="228"/>
      <c r="BT1369" s="230"/>
      <c r="BU1369" s="224"/>
      <c r="BV1369" s="226"/>
      <c r="BW1369" s="230"/>
      <c r="BX1369" s="224"/>
      <c r="BY1369" s="224"/>
      <c r="BZ1369" s="219"/>
      <c r="CA1369" s="224"/>
      <c r="CB1369" s="219"/>
      <c r="CC1369" s="219"/>
      <c r="CD1369" s="219"/>
    </row>
    <row r="1370" spans="42:82" ht="15" x14ac:dyDescent="0.25">
      <c r="AP1370" s="223"/>
      <c r="AQ1370" s="224"/>
      <c r="AR1370" s="224"/>
      <c r="AS1370" s="224"/>
      <c r="AT1370" s="224"/>
      <c r="AU1370" s="231"/>
      <c r="AV1370" s="224"/>
      <c r="AW1370" s="224"/>
      <c r="AX1370" s="224"/>
      <c r="AY1370" s="224"/>
      <c r="AZ1370" s="223"/>
      <c r="BA1370" s="224"/>
      <c r="BB1370"/>
      <c r="BC1370"/>
      <c r="BD1370" s="224"/>
      <c r="BE1370" s="224"/>
      <c r="BF1370" s="227"/>
      <c r="BG1370" s="223"/>
      <c r="BH1370" s="224"/>
      <c r="BI1370" s="224"/>
      <c r="BJ1370" s="224"/>
      <c r="BK1370" s="224"/>
      <c r="BL1370" s="223"/>
      <c r="BM1370" s="224"/>
      <c r="BN1370" s="223"/>
      <c r="BO1370" s="223"/>
      <c r="BP1370" s="223"/>
      <c r="BQ1370" s="223"/>
      <c r="BR1370" s="223"/>
      <c r="BS1370" s="224"/>
      <c r="BT1370"/>
      <c r="BU1370" s="224"/>
      <c r="BV1370"/>
      <c r="BW1370"/>
      <c r="BX1370" s="224"/>
      <c r="BY1370" s="224"/>
      <c r="BZ1370" s="224"/>
      <c r="CA1370" s="224"/>
      <c r="CB1370" s="224"/>
      <c r="CC1370" s="224"/>
      <c r="CD1370" s="224"/>
    </row>
    <row r="1371" spans="42:82" ht="15" x14ac:dyDescent="0.25">
      <c r="AP1371" s="223"/>
      <c r="AQ1371" s="224"/>
      <c r="AR1371" s="224"/>
      <c r="AS1371" s="224"/>
      <c r="AT1371" s="224"/>
      <c r="AU1371" s="231"/>
      <c r="AV1371" s="224"/>
      <c r="AW1371" s="224"/>
      <c r="AX1371" s="224"/>
      <c r="AY1371" s="224"/>
      <c r="AZ1371" s="223"/>
      <c r="BA1371" s="224"/>
      <c r="BB1371"/>
      <c r="BC1371"/>
      <c r="BD1371" s="224"/>
      <c r="BE1371" s="224"/>
      <c r="BF1371" s="227"/>
      <c r="BG1371" s="232"/>
      <c r="BH1371" s="224"/>
      <c r="BI1371" s="224"/>
      <c r="BJ1371" s="224"/>
      <c r="BK1371" s="224"/>
      <c r="BL1371" s="223"/>
      <c r="BM1371" s="224"/>
      <c r="BN1371" s="223"/>
      <c r="BO1371" s="223"/>
      <c r="BP1371" s="223"/>
      <c r="BQ1371" s="223"/>
      <c r="BR1371" s="223"/>
      <c r="BS1371" s="224"/>
      <c r="BT1371"/>
      <c r="BU1371" s="224"/>
      <c r="BV1371"/>
      <c r="BW1371"/>
      <c r="BX1371" s="224"/>
      <c r="BY1371" s="224"/>
      <c r="BZ1371" s="224"/>
      <c r="CA1371" s="224"/>
      <c r="CB1371" s="224"/>
      <c r="CC1371" s="224"/>
      <c r="CD1371" s="224"/>
    </row>
    <row r="1372" spans="42:82" ht="15" x14ac:dyDescent="0.25">
      <c r="AP1372" s="223"/>
      <c r="AQ1372" s="224"/>
      <c r="AR1372" s="224"/>
      <c r="AS1372" s="224"/>
      <c r="AT1372" s="224"/>
      <c r="AU1372" s="232"/>
      <c r="AV1372" s="224"/>
      <c r="AW1372" s="224"/>
      <c r="AX1372" s="224"/>
      <c r="AY1372" s="224"/>
      <c r="AZ1372" s="232"/>
      <c r="BA1372" s="224"/>
      <c r="BB1372"/>
      <c r="BC1372"/>
      <c r="BD1372" s="224"/>
      <c r="BE1372" s="224"/>
      <c r="BF1372" s="227"/>
      <c r="BG1372" s="232"/>
      <c r="BH1372" s="224"/>
      <c r="BI1372" s="224"/>
      <c r="BJ1372" s="224"/>
      <c r="BK1372" s="224"/>
      <c r="BL1372" s="232"/>
      <c r="BM1372" s="224"/>
      <c r="BN1372" s="232"/>
      <c r="BO1372" s="232"/>
      <c r="BP1372" s="232"/>
      <c r="BQ1372" s="232"/>
      <c r="BR1372" s="232"/>
      <c r="BS1372" s="224"/>
      <c r="BT1372"/>
      <c r="BU1372" s="224"/>
      <c r="BV1372"/>
      <c r="BW1372"/>
      <c r="BX1372" s="224"/>
      <c r="BY1372" s="224"/>
      <c r="BZ1372" s="224"/>
      <c r="CA1372" s="224"/>
      <c r="CB1372" s="224"/>
      <c r="CC1372" s="224"/>
      <c r="CD1372" s="224"/>
    </row>
    <row r="1373" spans="42:82" ht="15" x14ac:dyDescent="0.25">
      <c r="AP1373" s="223"/>
      <c r="AQ1373" s="224"/>
      <c r="AR1373" s="224"/>
      <c r="AS1373" s="224"/>
      <c r="AT1373" s="224"/>
      <c r="AU1373" s="225"/>
      <c r="AV1373" s="224"/>
      <c r="AW1373" s="224"/>
      <c r="AX1373" s="224"/>
      <c r="AY1373" s="224"/>
      <c r="AZ1373" s="226"/>
      <c r="BA1373" s="224"/>
      <c r="BB1373" s="230"/>
      <c r="BC1373" s="230"/>
      <c r="BD1373" s="224"/>
      <c r="BE1373" s="224"/>
      <c r="BF1373" s="227"/>
      <c r="BG1373" s="230"/>
      <c r="BH1373" s="224"/>
      <c r="BI1373" s="224"/>
      <c r="BJ1373" s="224"/>
      <c r="BK1373" s="224"/>
      <c r="BL1373" s="230"/>
      <c r="BM1373" s="224"/>
      <c r="BN1373" s="230"/>
      <c r="BO1373" s="230"/>
      <c r="BP1373" s="230"/>
      <c r="BQ1373" s="230"/>
      <c r="BR1373" s="230"/>
      <c r="BS1373" s="228"/>
      <c r="BT1373" s="230"/>
      <c r="BU1373" s="224"/>
      <c r="BV1373" s="226"/>
      <c r="BW1373" s="230"/>
      <c r="BX1373" s="224"/>
      <c r="BY1373" s="224"/>
      <c r="BZ1373" s="219"/>
      <c r="CA1373" s="224"/>
      <c r="CB1373" s="219"/>
      <c r="CC1373" s="219"/>
      <c r="CD1373" s="219"/>
    </row>
    <row r="1374" spans="42:82" ht="15" x14ac:dyDescent="0.25">
      <c r="AP1374" s="223"/>
      <c r="AQ1374" s="224"/>
      <c r="AR1374" s="224"/>
      <c r="AS1374" s="224"/>
      <c r="AT1374" s="224"/>
      <c r="AU1374" s="231"/>
      <c r="AV1374" s="224"/>
      <c r="AW1374" s="224"/>
      <c r="AX1374" s="224"/>
      <c r="AY1374" s="224"/>
      <c r="AZ1374" s="223"/>
      <c r="BA1374" s="224"/>
      <c r="BB1374"/>
      <c r="BC1374"/>
      <c r="BD1374" s="224"/>
      <c r="BE1374" s="224"/>
      <c r="BF1374" s="227"/>
      <c r="BG1374" s="226"/>
      <c r="BH1374" s="224"/>
      <c r="BI1374" s="224"/>
      <c r="BJ1374" s="224"/>
      <c r="BK1374" s="224"/>
      <c r="BL1374" s="223"/>
      <c r="BM1374" s="224"/>
      <c r="BN1374" s="223"/>
      <c r="BO1374" s="223"/>
      <c r="BP1374" s="223"/>
      <c r="BQ1374" s="223"/>
      <c r="BR1374" s="223"/>
      <c r="BS1374" s="224"/>
      <c r="BT1374"/>
      <c r="BU1374" s="224"/>
      <c r="BV1374"/>
      <c r="BW1374"/>
      <c r="BX1374" s="224"/>
      <c r="BY1374" s="224"/>
      <c r="BZ1374" s="224"/>
      <c r="CA1374" s="224"/>
      <c r="CB1374" s="224"/>
      <c r="CC1374" s="224"/>
      <c r="CD1374" s="224"/>
    </row>
    <row r="1375" spans="42:82" ht="15" x14ac:dyDescent="0.25">
      <c r="AP1375" s="223"/>
      <c r="AQ1375" s="224"/>
      <c r="AR1375" s="224"/>
      <c r="AS1375" s="224"/>
      <c r="AT1375" s="224"/>
      <c r="AU1375" s="225"/>
      <c r="AV1375" s="224"/>
      <c r="AW1375" s="224"/>
      <c r="AX1375" s="224"/>
      <c r="AY1375" s="224"/>
      <c r="AZ1375" s="226"/>
      <c r="BA1375" s="224"/>
      <c r="BB1375"/>
      <c r="BC1375"/>
      <c r="BD1375" s="224"/>
      <c r="BE1375" s="224"/>
      <c r="BF1375" s="227"/>
      <c r="BG1375" s="226"/>
      <c r="BH1375" s="224"/>
      <c r="BI1375" s="224"/>
      <c r="BJ1375" s="224"/>
      <c r="BK1375" s="224"/>
      <c r="BL1375" s="226"/>
      <c r="BM1375" s="224"/>
      <c r="BN1375" s="226"/>
      <c r="BO1375" s="226"/>
      <c r="BP1375" s="226"/>
      <c r="BQ1375" s="226"/>
      <c r="BR1375" s="226"/>
      <c r="BS1375" s="224"/>
      <c r="BT1375"/>
      <c r="BU1375" s="224"/>
      <c r="BV1375"/>
      <c r="BW1375"/>
      <c r="BX1375" s="224"/>
      <c r="BY1375" s="224"/>
      <c r="BZ1375" s="224"/>
      <c r="CA1375" s="224"/>
      <c r="CB1375" s="224"/>
      <c r="CC1375" s="224"/>
      <c r="CD1375" s="224"/>
    </row>
    <row r="1376" spans="42:82" ht="15" x14ac:dyDescent="0.25">
      <c r="AP1376" s="223"/>
      <c r="AQ1376" s="224"/>
      <c r="AR1376" s="224"/>
      <c r="AS1376" s="224"/>
      <c r="AT1376" s="224"/>
      <c r="AU1376" s="225"/>
      <c r="AV1376" s="224"/>
      <c r="AW1376" s="224"/>
      <c r="AX1376" s="224"/>
      <c r="AY1376" s="224"/>
      <c r="AZ1376" s="226"/>
      <c r="BA1376" s="224"/>
      <c r="BB1376" s="230"/>
      <c r="BC1376" s="230"/>
      <c r="BD1376" s="224"/>
      <c r="BE1376" s="224"/>
      <c r="BF1376" s="227"/>
      <c r="BG1376" s="230"/>
      <c r="BH1376" s="224"/>
      <c r="BI1376" s="224"/>
      <c r="BJ1376" s="224"/>
      <c r="BK1376" s="224"/>
      <c r="BL1376" s="230"/>
      <c r="BM1376" s="224"/>
      <c r="BN1376" s="230"/>
      <c r="BO1376" s="230"/>
      <c r="BP1376" s="230"/>
      <c r="BQ1376" s="230"/>
      <c r="BR1376" s="230"/>
      <c r="BS1376" s="228"/>
      <c r="BT1376" s="230"/>
      <c r="BU1376" s="224"/>
      <c r="BV1376" s="226"/>
      <c r="BW1376" s="230"/>
      <c r="BX1376" s="224"/>
      <c r="BY1376" s="224"/>
      <c r="BZ1376" s="219"/>
      <c r="CA1376" s="224"/>
      <c r="CB1376" s="219"/>
      <c r="CC1376" s="219"/>
      <c r="CD1376" s="219"/>
    </row>
    <row r="1377" spans="42:82" ht="15" x14ac:dyDescent="0.25">
      <c r="AP1377" s="223"/>
      <c r="AQ1377" s="224"/>
      <c r="AR1377" s="224"/>
      <c r="AS1377" s="224"/>
      <c r="AT1377" s="224"/>
      <c r="AU1377" s="232"/>
      <c r="AV1377" s="224"/>
      <c r="AW1377" s="224"/>
      <c r="AX1377" s="224"/>
      <c r="AY1377" s="224"/>
      <c r="AZ1377" s="232"/>
      <c r="BA1377" s="224"/>
      <c r="BB1377"/>
      <c r="BC1377"/>
      <c r="BD1377" s="224"/>
      <c r="BE1377" s="224"/>
      <c r="BF1377" s="227"/>
      <c r="BG1377" s="232"/>
      <c r="BH1377" s="224"/>
      <c r="BI1377" s="224"/>
      <c r="BJ1377" s="224"/>
      <c r="BK1377" s="224"/>
      <c r="BL1377" s="232"/>
      <c r="BM1377" s="224"/>
      <c r="BN1377" s="232"/>
      <c r="BO1377" s="232"/>
      <c r="BP1377" s="232"/>
      <c r="BQ1377" s="232"/>
      <c r="BR1377" s="232"/>
      <c r="BS1377" s="224"/>
      <c r="BT1377"/>
      <c r="BU1377" s="224"/>
      <c r="BV1377"/>
      <c r="BW1377"/>
      <c r="BX1377" s="224"/>
      <c r="BY1377" s="224"/>
      <c r="BZ1377" s="224"/>
      <c r="CA1377" s="224"/>
      <c r="CB1377" s="224"/>
      <c r="CC1377" s="224"/>
      <c r="CD1377" s="224"/>
    </row>
    <row r="1378" spans="42:82" ht="15" x14ac:dyDescent="0.25">
      <c r="AP1378" s="223"/>
      <c r="AQ1378" s="224"/>
      <c r="AR1378" s="224"/>
      <c r="AS1378" s="224"/>
      <c r="AT1378" s="224"/>
      <c r="AU1378" s="225"/>
      <c r="AV1378" s="224"/>
      <c r="AW1378" s="224"/>
      <c r="AX1378" s="224"/>
      <c r="AY1378" s="224"/>
      <c r="AZ1378" s="226"/>
      <c r="BA1378" s="224"/>
      <c r="BB1378" s="230"/>
      <c r="BC1378" s="230"/>
      <c r="BD1378" s="224"/>
      <c r="BE1378" s="224"/>
      <c r="BF1378" s="227"/>
      <c r="BG1378" s="230"/>
      <c r="BH1378" s="224"/>
      <c r="BI1378" s="224"/>
      <c r="BJ1378" s="224"/>
      <c r="BK1378" s="224"/>
      <c r="BL1378" s="230"/>
      <c r="BM1378" s="224"/>
      <c r="BN1378" s="230"/>
      <c r="BO1378" s="230"/>
      <c r="BP1378" s="230"/>
      <c r="BQ1378" s="230"/>
      <c r="BR1378" s="230"/>
      <c r="BS1378" s="228"/>
      <c r="BT1378" s="230"/>
      <c r="BU1378" s="224"/>
      <c r="BV1378" s="226"/>
      <c r="BW1378" s="230"/>
      <c r="BX1378" s="224"/>
      <c r="BY1378" s="224"/>
      <c r="BZ1378" s="219"/>
      <c r="CA1378" s="224"/>
      <c r="CB1378" s="219"/>
      <c r="CC1378" s="219"/>
      <c r="CD1378" s="219"/>
    </row>
    <row r="1379" spans="42:82" ht="15" x14ac:dyDescent="0.25">
      <c r="AP1379" s="223"/>
      <c r="AQ1379" s="224"/>
      <c r="AR1379" s="224"/>
      <c r="AS1379" s="224"/>
      <c r="AT1379" s="224"/>
      <c r="AU1379" s="232"/>
      <c r="AV1379" s="224"/>
      <c r="AW1379" s="224"/>
      <c r="AX1379" s="224"/>
      <c r="AY1379" s="224"/>
      <c r="AZ1379" s="232"/>
      <c r="BA1379" s="224"/>
      <c r="BB1379"/>
      <c r="BC1379"/>
      <c r="BD1379" s="224"/>
      <c r="BE1379" s="224"/>
      <c r="BF1379" s="227"/>
      <c r="BG1379" s="227"/>
      <c r="BH1379" s="224"/>
      <c r="BI1379" s="224"/>
      <c r="BJ1379" s="224"/>
      <c r="BK1379" s="224"/>
      <c r="BL1379" s="232"/>
      <c r="BM1379" s="224"/>
      <c r="BN1379" s="232"/>
      <c r="BO1379" s="232"/>
      <c r="BP1379" s="232"/>
      <c r="BQ1379" s="232"/>
      <c r="BR1379" s="232"/>
      <c r="BS1379" s="224"/>
      <c r="BT1379"/>
      <c r="BU1379" s="224"/>
      <c r="BV1379"/>
      <c r="BW1379"/>
      <c r="BX1379" s="224"/>
      <c r="BY1379" s="224"/>
      <c r="BZ1379" s="224"/>
      <c r="CA1379" s="224"/>
      <c r="CB1379" s="224"/>
      <c r="CC1379" s="224"/>
      <c r="CD1379" s="224"/>
    </row>
    <row r="1380" spans="42:82" ht="15" x14ac:dyDescent="0.25">
      <c r="AP1380" s="223"/>
      <c r="AQ1380" s="224"/>
      <c r="AR1380" s="224"/>
      <c r="AS1380" s="224"/>
      <c r="AT1380" s="224"/>
      <c r="AU1380" s="232"/>
      <c r="AV1380" s="224"/>
      <c r="AW1380" s="224"/>
      <c r="AX1380" s="224"/>
      <c r="AY1380" s="224"/>
      <c r="AZ1380" s="232"/>
      <c r="BA1380" s="224"/>
      <c r="BB1380" s="230"/>
      <c r="BC1380" s="230"/>
      <c r="BD1380" s="224"/>
      <c r="BE1380" s="224"/>
      <c r="BF1380" s="227"/>
      <c r="BG1380" s="224"/>
      <c r="BH1380" s="224"/>
      <c r="BI1380" s="224"/>
      <c r="BJ1380" s="224"/>
      <c r="BK1380" s="224"/>
      <c r="BL1380" s="224"/>
      <c r="BM1380" s="224"/>
      <c r="BN1380" s="224"/>
      <c r="BO1380" s="224"/>
      <c r="BP1380" s="224"/>
      <c r="BQ1380" s="224"/>
      <c r="BR1380" s="224"/>
      <c r="BS1380" s="228"/>
      <c r="BT1380" s="230"/>
      <c r="BU1380" s="224"/>
      <c r="BV1380" s="226"/>
      <c r="BW1380" s="230"/>
      <c r="BX1380" s="224"/>
      <c r="BY1380" s="224"/>
      <c r="BZ1380" s="219"/>
      <c r="CA1380" s="224"/>
      <c r="CB1380" s="219"/>
      <c r="CC1380" s="219"/>
      <c r="CD1380" s="219"/>
    </row>
    <row r="1381" spans="42:82" ht="15" x14ac:dyDescent="0.25">
      <c r="AP1381" s="223"/>
      <c r="AQ1381" s="224"/>
      <c r="AR1381" s="224"/>
      <c r="AS1381" s="224"/>
      <c r="AT1381" s="224"/>
      <c r="AU1381" s="231"/>
      <c r="AV1381" s="224"/>
      <c r="AW1381" s="224"/>
      <c r="AX1381" s="224"/>
      <c r="AY1381" s="224"/>
      <c r="AZ1381" s="223"/>
      <c r="BA1381" s="224"/>
      <c r="BB1381" s="230"/>
      <c r="BC1381" s="230"/>
      <c r="BD1381" s="224"/>
      <c r="BE1381" s="224"/>
      <c r="BF1381" s="227"/>
      <c r="BG1381" s="224"/>
      <c r="BH1381" s="224"/>
      <c r="BI1381" s="224"/>
      <c r="BJ1381" s="224"/>
      <c r="BK1381" s="224"/>
      <c r="BL1381" s="224"/>
      <c r="BM1381" s="224"/>
      <c r="BN1381" s="224"/>
      <c r="BO1381" s="224"/>
      <c r="BP1381" s="224"/>
      <c r="BQ1381" s="224"/>
      <c r="BR1381" s="224"/>
      <c r="BS1381" s="228"/>
      <c r="BT1381" s="230"/>
      <c r="BU1381" s="224"/>
      <c r="BV1381" s="226"/>
      <c r="BW1381" s="230"/>
      <c r="BX1381" s="224"/>
      <c r="BY1381" s="224"/>
      <c r="BZ1381" s="219"/>
      <c r="CA1381" s="224"/>
      <c r="CB1381" s="219"/>
      <c r="CC1381" s="219"/>
      <c r="CD1381" s="219"/>
    </row>
    <row r="1382" spans="42:82" ht="15" x14ac:dyDescent="0.25">
      <c r="AP1382" s="223"/>
      <c r="AQ1382" s="224"/>
      <c r="AR1382" s="224"/>
      <c r="AS1382" s="224"/>
      <c r="AT1382" s="224"/>
      <c r="AU1382" s="232"/>
      <c r="AV1382" s="224"/>
      <c r="AW1382" s="224"/>
      <c r="AX1382" s="224"/>
      <c r="AY1382" s="224"/>
      <c r="AZ1382" s="232"/>
      <c r="BA1382" s="224"/>
      <c r="BB1382"/>
      <c r="BC1382"/>
      <c r="BD1382" s="224"/>
      <c r="BE1382" s="224"/>
      <c r="BF1382" s="227"/>
      <c r="BG1382" s="232"/>
      <c r="BH1382" s="224"/>
      <c r="BI1382" s="224"/>
      <c r="BJ1382" s="224"/>
      <c r="BK1382" s="224"/>
      <c r="BL1382" s="232"/>
      <c r="BM1382" s="224"/>
      <c r="BN1382" s="232"/>
      <c r="BO1382" s="232"/>
      <c r="BP1382" s="232"/>
      <c r="BQ1382" s="232"/>
      <c r="BR1382" s="232"/>
      <c r="BS1382" s="224"/>
      <c r="BT1382"/>
      <c r="BU1382" s="224"/>
      <c r="BV1382"/>
      <c r="BW1382"/>
      <c r="BX1382" s="224"/>
      <c r="BY1382" s="224"/>
      <c r="BZ1382" s="224"/>
      <c r="CA1382" s="224"/>
      <c r="CB1382" s="224"/>
      <c r="CC1382" s="224"/>
      <c r="CD1382" s="224"/>
    </row>
    <row r="1383" spans="42:82" ht="15" x14ac:dyDescent="0.25">
      <c r="AP1383" s="223"/>
      <c r="AQ1383" s="224"/>
      <c r="AR1383" s="224"/>
      <c r="AS1383" s="224"/>
      <c r="AT1383" s="224"/>
      <c r="AU1383" s="231"/>
      <c r="AV1383" s="224"/>
      <c r="AW1383" s="224"/>
      <c r="AX1383" s="224"/>
      <c r="AY1383" s="224"/>
      <c r="AZ1383" s="223"/>
      <c r="BA1383" s="224"/>
      <c r="BB1383"/>
      <c r="BC1383"/>
      <c r="BD1383" s="224"/>
      <c r="BE1383" s="224"/>
      <c r="BF1383" s="227"/>
      <c r="BG1383" s="223"/>
      <c r="BH1383" s="224"/>
      <c r="BI1383" s="224"/>
      <c r="BJ1383" s="224"/>
      <c r="BK1383" s="224"/>
      <c r="BL1383" s="223"/>
      <c r="BM1383" s="224"/>
      <c r="BN1383" s="223"/>
      <c r="BO1383" s="223"/>
      <c r="BP1383" s="223"/>
      <c r="BQ1383" s="223"/>
      <c r="BR1383" s="223"/>
      <c r="BS1383" s="224"/>
      <c r="BT1383"/>
      <c r="BU1383" s="224"/>
      <c r="BV1383"/>
      <c r="BW1383"/>
      <c r="BX1383" s="224"/>
      <c r="BY1383" s="224"/>
      <c r="BZ1383" s="224"/>
      <c r="CA1383" s="224"/>
      <c r="CB1383" s="224"/>
      <c r="CC1383" s="224"/>
      <c r="CD1383" s="224"/>
    </row>
    <row r="1384" spans="42:82" ht="15" x14ac:dyDescent="0.25">
      <c r="AP1384" s="223"/>
      <c r="AQ1384" s="224"/>
      <c r="AR1384" s="224"/>
      <c r="AS1384" s="224"/>
      <c r="AT1384" s="224"/>
      <c r="AU1384" s="231"/>
      <c r="AV1384" s="224"/>
      <c r="AW1384" s="224"/>
      <c r="AX1384" s="224"/>
      <c r="AY1384" s="224"/>
      <c r="AZ1384" s="223"/>
      <c r="BA1384" s="224"/>
      <c r="BB1384"/>
      <c r="BC1384"/>
      <c r="BD1384" s="224"/>
      <c r="BE1384" s="224"/>
      <c r="BF1384" s="227"/>
      <c r="BG1384" s="227"/>
      <c r="BH1384" s="224"/>
      <c r="BI1384" s="224"/>
      <c r="BJ1384" s="224"/>
      <c r="BK1384" s="224"/>
      <c r="BL1384" s="223"/>
      <c r="BM1384" s="224"/>
      <c r="BN1384" s="223"/>
      <c r="BO1384" s="223"/>
      <c r="BP1384" s="223"/>
      <c r="BQ1384" s="223"/>
      <c r="BR1384" s="223"/>
      <c r="BS1384" s="224"/>
      <c r="BT1384"/>
      <c r="BU1384" s="224"/>
      <c r="BV1384"/>
      <c r="BW1384"/>
      <c r="BX1384" s="224"/>
      <c r="BY1384" s="224"/>
      <c r="BZ1384" s="224"/>
      <c r="CA1384" s="224"/>
      <c r="CB1384" s="224"/>
      <c r="CC1384" s="224"/>
      <c r="CD1384" s="224"/>
    </row>
    <row r="1385" spans="42:82" ht="15" x14ac:dyDescent="0.25">
      <c r="AP1385" s="223"/>
      <c r="AQ1385" s="224"/>
      <c r="AR1385" s="224"/>
      <c r="AS1385" s="224"/>
      <c r="AT1385" s="224"/>
      <c r="AU1385" s="231"/>
      <c r="AV1385" s="224"/>
      <c r="AW1385" s="224"/>
      <c r="AX1385" s="224"/>
      <c r="AY1385" s="224"/>
      <c r="AZ1385" s="223"/>
      <c r="BA1385" s="224"/>
      <c r="BB1385" s="230"/>
      <c r="BC1385" s="230"/>
      <c r="BD1385" s="224"/>
      <c r="BE1385" s="224"/>
      <c r="BF1385" s="227"/>
      <c r="BG1385" s="224"/>
      <c r="BH1385" s="224"/>
      <c r="BI1385" s="224"/>
      <c r="BJ1385" s="224"/>
      <c r="BK1385" s="224"/>
      <c r="BL1385" s="224"/>
      <c r="BM1385" s="224"/>
      <c r="BN1385" s="224"/>
      <c r="BO1385" s="224"/>
      <c r="BP1385" s="224"/>
      <c r="BQ1385" s="224"/>
      <c r="BR1385" s="224"/>
      <c r="BS1385" s="228"/>
      <c r="BT1385" s="230"/>
      <c r="BU1385" s="224"/>
      <c r="BV1385" s="226"/>
      <c r="BW1385" s="230"/>
      <c r="BX1385" s="224"/>
      <c r="BY1385" s="224"/>
      <c r="BZ1385" s="219"/>
      <c r="CA1385" s="224"/>
      <c r="CB1385" s="219"/>
      <c r="CC1385" s="219"/>
      <c r="CD1385" s="219"/>
    </row>
    <row r="1386" spans="42:82" ht="15" x14ac:dyDescent="0.25">
      <c r="AP1386" s="223"/>
      <c r="AQ1386" s="224"/>
      <c r="AR1386" s="224"/>
      <c r="AS1386" s="224"/>
      <c r="AT1386" s="224"/>
      <c r="AU1386" s="231"/>
      <c r="AV1386" s="224"/>
      <c r="AW1386" s="224"/>
      <c r="AX1386" s="224"/>
      <c r="AY1386" s="224"/>
      <c r="AZ1386" s="223"/>
      <c r="BA1386" s="224"/>
      <c r="BB1386"/>
      <c r="BC1386"/>
      <c r="BD1386" s="224"/>
      <c r="BE1386" s="224"/>
      <c r="BF1386" s="227"/>
      <c r="BG1386" s="226"/>
      <c r="BH1386" s="224"/>
      <c r="BI1386" s="224"/>
      <c r="BJ1386" s="224"/>
      <c r="BK1386" s="224"/>
      <c r="BL1386" s="223"/>
      <c r="BM1386" s="224"/>
      <c r="BN1386" s="223"/>
      <c r="BO1386" s="223"/>
      <c r="BP1386" s="223"/>
      <c r="BQ1386" s="223"/>
      <c r="BR1386" s="223"/>
      <c r="BS1386" s="224"/>
      <c r="BT1386"/>
      <c r="BU1386" s="224"/>
      <c r="BV1386"/>
      <c r="BW1386"/>
      <c r="BX1386" s="224"/>
      <c r="BY1386" s="224"/>
      <c r="BZ1386" s="224"/>
      <c r="CA1386" s="224"/>
      <c r="CB1386" s="224"/>
      <c r="CC1386" s="224"/>
      <c r="CD1386" s="224"/>
    </row>
    <row r="1387" spans="42:82" ht="15" x14ac:dyDescent="0.25">
      <c r="AP1387" s="223"/>
      <c r="AQ1387" s="224"/>
      <c r="AR1387" s="224"/>
      <c r="AS1387" s="224"/>
      <c r="AT1387" s="224"/>
      <c r="AU1387" s="231"/>
      <c r="AV1387" s="224"/>
      <c r="AW1387" s="224"/>
      <c r="AX1387" s="224"/>
      <c r="AY1387" s="224"/>
      <c r="AZ1387" s="223"/>
      <c r="BA1387" s="224"/>
      <c r="BB1387"/>
      <c r="BC1387"/>
      <c r="BD1387" s="224"/>
      <c r="BE1387" s="224"/>
      <c r="BF1387" s="227"/>
      <c r="BG1387" s="226"/>
      <c r="BH1387" s="224"/>
      <c r="BI1387" s="224"/>
      <c r="BJ1387" s="224"/>
      <c r="BK1387" s="224"/>
      <c r="BL1387" s="223"/>
      <c r="BM1387" s="224"/>
      <c r="BN1387" s="223"/>
      <c r="BO1387" s="223"/>
      <c r="BP1387" s="223"/>
      <c r="BQ1387" s="223"/>
      <c r="BR1387" s="223"/>
      <c r="BS1387" s="224"/>
      <c r="BT1387"/>
      <c r="BU1387" s="224"/>
      <c r="BV1387"/>
      <c r="BW1387"/>
      <c r="BX1387" s="224"/>
      <c r="BY1387" s="224"/>
      <c r="BZ1387" s="224"/>
      <c r="CA1387" s="224"/>
      <c r="CB1387" s="224"/>
      <c r="CC1387" s="224"/>
      <c r="CD1387" s="224"/>
    </row>
    <row r="1388" spans="42:82" ht="15" x14ac:dyDescent="0.25">
      <c r="AP1388" s="223"/>
      <c r="AQ1388" s="224"/>
      <c r="AR1388" s="224"/>
      <c r="AS1388" s="224"/>
      <c r="AT1388" s="224"/>
      <c r="AU1388" s="231"/>
      <c r="AV1388" s="224"/>
      <c r="AW1388" s="224"/>
      <c r="AX1388" s="224"/>
      <c r="AY1388" s="224"/>
      <c r="AZ1388" s="223"/>
      <c r="BA1388" s="224"/>
      <c r="BB1388"/>
      <c r="BC1388"/>
      <c r="BD1388" s="224"/>
      <c r="BE1388" s="224"/>
      <c r="BF1388" s="227"/>
      <c r="BG1388" s="232"/>
      <c r="BH1388" s="224"/>
      <c r="BI1388" s="224"/>
      <c r="BJ1388" s="224"/>
      <c r="BK1388" s="224"/>
      <c r="BL1388" s="223"/>
      <c r="BM1388" s="224"/>
      <c r="BN1388" s="223"/>
      <c r="BO1388" s="223"/>
      <c r="BP1388" s="223"/>
      <c r="BQ1388" s="223"/>
      <c r="BR1388" s="223"/>
      <c r="BS1388" s="224"/>
      <c r="BT1388"/>
      <c r="BU1388" s="224"/>
      <c r="BV1388"/>
      <c r="BW1388"/>
      <c r="BX1388" s="224"/>
      <c r="BY1388" s="224"/>
      <c r="BZ1388" s="224"/>
      <c r="CA1388" s="224"/>
      <c r="CB1388" s="224"/>
      <c r="CC1388" s="224"/>
      <c r="CD1388" s="224"/>
    </row>
    <row r="1389" spans="42:82" ht="15" x14ac:dyDescent="0.25">
      <c r="AP1389" s="223"/>
      <c r="AQ1389" s="224"/>
      <c r="AR1389" s="224"/>
      <c r="AS1389" s="224"/>
      <c r="AT1389" s="224"/>
      <c r="AU1389" s="231"/>
      <c r="AV1389" s="224"/>
      <c r="AW1389" s="224"/>
      <c r="AX1389" s="224"/>
      <c r="AY1389" s="224"/>
      <c r="AZ1389" s="223"/>
      <c r="BA1389" s="224"/>
      <c r="BB1389" s="230"/>
      <c r="BC1389" s="230"/>
      <c r="BD1389" s="224"/>
      <c r="BE1389" s="224"/>
      <c r="BF1389" s="227"/>
      <c r="BG1389" s="224"/>
      <c r="BH1389" s="224"/>
      <c r="BI1389" s="224"/>
      <c r="BJ1389" s="224"/>
      <c r="BK1389" s="224"/>
      <c r="BL1389" s="224"/>
      <c r="BM1389" s="224"/>
      <c r="BN1389" s="224"/>
      <c r="BO1389" s="224"/>
      <c r="BP1389" s="224"/>
      <c r="BQ1389" s="224"/>
      <c r="BR1389" s="224"/>
      <c r="BS1389" s="228"/>
      <c r="BT1389" s="230"/>
      <c r="BU1389" s="224"/>
      <c r="BV1389" s="226"/>
      <c r="BW1389" s="230"/>
      <c r="BX1389" s="224"/>
      <c r="BY1389" s="224"/>
      <c r="BZ1389" s="219"/>
      <c r="CA1389" s="224"/>
      <c r="CB1389" s="219"/>
      <c r="CC1389" s="219"/>
      <c r="CD1389" s="219"/>
    </row>
    <row r="1390" spans="42:82" ht="15" x14ac:dyDescent="0.25">
      <c r="AP1390" s="223"/>
      <c r="AQ1390" s="224"/>
      <c r="AR1390" s="224"/>
      <c r="AS1390" s="224"/>
      <c r="AT1390" s="224"/>
      <c r="AU1390" s="231"/>
      <c r="AV1390" s="224"/>
      <c r="AW1390" s="224"/>
      <c r="AX1390" s="224"/>
      <c r="AY1390" s="224"/>
      <c r="AZ1390" s="223"/>
      <c r="BA1390" s="224"/>
      <c r="BB1390" s="230"/>
      <c r="BC1390" s="230"/>
      <c r="BD1390" s="224"/>
      <c r="BE1390" s="224"/>
      <c r="BF1390" s="227"/>
      <c r="BG1390" s="224"/>
      <c r="BH1390" s="224"/>
      <c r="BI1390" s="224"/>
      <c r="BJ1390" s="224"/>
      <c r="BK1390" s="224"/>
      <c r="BL1390" s="224"/>
      <c r="BM1390" s="224"/>
      <c r="BN1390" s="224"/>
      <c r="BO1390" s="224"/>
      <c r="BP1390" s="224"/>
      <c r="BQ1390" s="224"/>
      <c r="BR1390" s="224"/>
      <c r="BS1390" s="228"/>
      <c r="BT1390" s="230"/>
      <c r="BU1390" s="224"/>
      <c r="BV1390" s="226"/>
      <c r="BW1390" s="230"/>
      <c r="BX1390" s="224"/>
      <c r="BY1390" s="224"/>
      <c r="BZ1390" s="219"/>
      <c r="CA1390" s="224"/>
      <c r="CB1390" s="219"/>
      <c r="CC1390" s="219"/>
      <c r="CD1390" s="219"/>
    </row>
    <row r="1391" spans="42:82" ht="15" x14ac:dyDescent="0.25">
      <c r="AP1391" s="223"/>
      <c r="AQ1391" s="224"/>
      <c r="AR1391" s="224"/>
      <c r="AS1391" s="224"/>
      <c r="AT1391" s="224"/>
      <c r="AU1391" s="231"/>
      <c r="AV1391" s="224"/>
      <c r="AW1391" s="224"/>
      <c r="AX1391" s="224"/>
      <c r="AY1391" s="224"/>
      <c r="AZ1391" s="223"/>
      <c r="BA1391" s="224"/>
      <c r="BB1391" s="230"/>
      <c r="BC1391" s="230"/>
      <c r="BD1391" s="224"/>
      <c r="BE1391" s="224"/>
      <c r="BF1391" s="227"/>
      <c r="BG1391" s="230"/>
      <c r="BH1391" s="224"/>
      <c r="BI1391" s="224"/>
      <c r="BJ1391" s="224"/>
      <c r="BK1391" s="224"/>
      <c r="BL1391" s="224"/>
      <c r="BM1391" s="224"/>
      <c r="BN1391" s="224"/>
      <c r="BO1391" s="224"/>
      <c r="BP1391" s="224"/>
      <c r="BQ1391" s="224"/>
      <c r="BR1391" s="224"/>
      <c r="BS1391" s="228"/>
      <c r="BT1391" s="230"/>
      <c r="BU1391" s="224"/>
      <c r="BV1391" s="226"/>
      <c r="BW1391" s="230"/>
      <c r="BX1391" s="224"/>
      <c r="BY1391" s="224"/>
      <c r="BZ1391" s="219"/>
      <c r="CA1391" s="224"/>
      <c r="CB1391" s="219"/>
      <c r="CC1391" s="219"/>
      <c r="CD1391" s="219"/>
    </row>
    <row r="1392" spans="42:82" ht="15" x14ac:dyDescent="0.25">
      <c r="AP1392" s="223"/>
      <c r="AQ1392" s="224"/>
      <c r="AR1392" s="224"/>
      <c r="AS1392" s="224"/>
      <c r="AT1392" s="224"/>
      <c r="AU1392" s="231"/>
      <c r="AV1392" s="224"/>
      <c r="AW1392" s="224"/>
      <c r="AX1392" s="224"/>
      <c r="AY1392" s="224"/>
      <c r="AZ1392" s="223"/>
      <c r="BA1392" s="224"/>
      <c r="BB1392" s="230"/>
      <c r="BC1392" s="230"/>
      <c r="BD1392" s="224"/>
      <c r="BE1392" s="224"/>
      <c r="BF1392" s="227"/>
      <c r="BG1392" s="224"/>
      <c r="BH1392" s="224"/>
      <c r="BI1392" s="224"/>
      <c r="BJ1392" s="224"/>
      <c r="BK1392" s="224"/>
      <c r="BL1392" s="224"/>
      <c r="BM1392" s="224"/>
      <c r="BN1392" s="224"/>
      <c r="BO1392" s="224"/>
      <c r="BP1392" s="224"/>
      <c r="BQ1392" s="224"/>
      <c r="BR1392" s="224"/>
      <c r="BS1392" s="228"/>
      <c r="BT1392" s="230"/>
      <c r="BU1392" s="224"/>
      <c r="BV1392" s="226"/>
      <c r="BW1392" s="230"/>
      <c r="BX1392" s="224"/>
      <c r="BY1392" s="224"/>
      <c r="BZ1392" s="219"/>
      <c r="CA1392" s="224"/>
      <c r="CB1392" s="219"/>
      <c r="CC1392" s="219"/>
      <c r="CD1392" s="219"/>
    </row>
    <row r="1393" spans="42:82" ht="15" x14ac:dyDescent="0.25">
      <c r="AP1393" s="223"/>
      <c r="AQ1393" s="224"/>
      <c r="AR1393" s="224"/>
      <c r="AS1393" s="224"/>
      <c r="AT1393" s="224"/>
      <c r="AU1393" s="231"/>
      <c r="AV1393" s="224"/>
      <c r="AW1393" s="224"/>
      <c r="AX1393" s="224"/>
      <c r="AY1393" s="224"/>
      <c r="AZ1393" s="223"/>
      <c r="BA1393" s="224"/>
      <c r="BB1393" s="230"/>
      <c r="BC1393" s="230"/>
      <c r="BD1393" s="224"/>
      <c r="BE1393" s="224"/>
      <c r="BF1393" s="227"/>
      <c r="BG1393" s="224"/>
      <c r="BH1393" s="224"/>
      <c r="BI1393" s="224"/>
      <c r="BJ1393" s="224"/>
      <c r="BK1393" s="224"/>
      <c r="BL1393" s="224"/>
      <c r="BM1393" s="224"/>
      <c r="BN1393" s="224"/>
      <c r="BO1393" s="224"/>
      <c r="BP1393" s="224"/>
      <c r="BQ1393" s="224"/>
      <c r="BR1393" s="224"/>
      <c r="BS1393" s="228"/>
      <c r="BT1393" s="230"/>
      <c r="BU1393" s="224"/>
      <c r="BV1393" s="226"/>
      <c r="BW1393" s="230"/>
      <c r="BX1393" s="224"/>
      <c r="BY1393" s="224"/>
      <c r="BZ1393" s="219"/>
      <c r="CA1393" s="224"/>
      <c r="CB1393" s="219"/>
      <c r="CC1393" s="219"/>
      <c r="CD1393" s="219"/>
    </row>
    <row r="1394" spans="42:82" ht="15" x14ac:dyDescent="0.25">
      <c r="AP1394" s="223"/>
      <c r="AQ1394" s="224"/>
      <c r="AR1394" s="224"/>
      <c r="AS1394" s="224"/>
      <c r="AT1394" s="224"/>
      <c r="AU1394" s="231"/>
      <c r="AV1394" s="224"/>
      <c r="AW1394" s="224"/>
      <c r="AX1394" s="224"/>
      <c r="AY1394" s="224"/>
      <c r="AZ1394" s="223"/>
      <c r="BA1394" s="224"/>
      <c r="BB1394" s="230"/>
      <c r="BC1394" s="230"/>
      <c r="BD1394" s="224"/>
      <c r="BE1394" s="224"/>
      <c r="BF1394" s="227"/>
      <c r="BG1394" s="230"/>
      <c r="BH1394" s="224"/>
      <c r="BI1394" s="224"/>
      <c r="BJ1394" s="224"/>
      <c r="BK1394" s="224"/>
      <c r="BL1394" s="224"/>
      <c r="BM1394" s="224"/>
      <c r="BN1394" s="224"/>
      <c r="BO1394" s="224"/>
      <c r="BP1394" s="224"/>
      <c r="BQ1394" s="224"/>
      <c r="BR1394" s="224"/>
      <c r="BS1394" s="228"/>
      <c r="BT1394" s="230"/>
      <c r="BU1394" s="224"/>
      <c r="BV1394" s="226"/>
      <c r="BW1394" s="230"/>
      <c r="BX1394" s="224"/>
      <c r="BY1394" s="224"/>
      <c r="BZ1394" s="219"/>
      <c r="CA1394" s="224"/>
      <c r="CB1394" s="219"/>
      <c r="CC1394" s="219"/>
      <c r="CD1394" s="219"/>
    </row>
    <row r="1395" spans="42:82" ht="15" x14ac:dyDescent="0.25">
      <c r="AP1395" s="223"/>
      <c r="AQ1395" s="224"/>
      <c r="AR1395" s="224"/>
      <c r="AS1395" s="224"/>
      <c r="AT1395" s="224"/>
      <c r="AU1395" s="231"/>
      <c r="AV1395" s="224"/>
      <c r="AW1395" s="224"/>
      <c r="AX1395" s="224"/>
      <c r="AY1395" s="224"/>
      <c r="AZ1395" s="223"/>
      <c r="BA1395" s="224"/>
      <c r="BB1395"/>
      <c r="BC1395"/>
      <c r="BD1395" s="224"/>
      <c r="BE1395" s="224"/>
      <c r="BF1395" s="227"/>
      <c r="BG1395" s="232"/>
      <c r="BH1395" s="224"/>
      <c r="BI1395" s="224"/>
      <c r="BJ1395" s="224"/>
      <c r="BK1395" s="224"/>
      <c r="BL1395" s="223"/>
      <c r="BM1395" s="224"/>
      <c r="BN1395" s="223"/>
      <c r="BO1395" s="223"/>
      <c r="BP1395" s="223"/>
      <c r="BQ1395" s="223"/>
      <c r="BR1395" s="223"/>
      <c r="BS1395" s="224"/>
      <c r="BT1395"/>
      <c r="BU1395" s="224"/>
      <c r="BV1395"/>
      <c r="BW1395"/>
      <c r="BX1395" s="224"/>
      <c r="BY1395" s="224"/>
      <c r="BZ1395" s="224"/>
      <c r="CA1395" s="224"/>
      <c r="CB1395" s="224"/>
      <c r="CC1395" s="224"/>
      <c r="CD1395" s="224"/>
    </row>
    <row r="1396" spans="42:82" ht="15" x14ac:dyDescent="0.25">
      <c r="AP1396" s="223"/>
      <c r="AQ1396" s="224"/>
      <c r="AR1396" s="224"/>
      <c r="AS1396" s="224"/>
      <c r="AT1396" s="224"/>
      <c r="AU1396" s="231"/>
      <c r="AV1396" s="224"/>
      <c r="AW1396" s="224"/>
      <c r="AX1396" s="224"/>
      <c r="AY1396" s="224"/>
      <c r="AZ1396" s="223"/>
      <c r="BA1396" s="224"/>
      <c r="BB1396"/>
      <c r="BC1396"/>
      <c r="BD1396" s="224"/>
      <c r="BE1396" s="224"/>
      <c r="BF1396" s="227"/>
      <c r="BG1396" s="223"/>
      <c r="BH1396" s="224"/>
      <c r="BI1396" s="224"/>
      <c r="BJ1396" s="224"/>
      <c r="BK1396" s="224"/>
      <c r="BL1396" s="223"/>
      <c r="BM1396" s="224"/>
      <c r="BN1396" s="223"/>
      <c r="BO1396" s="223"/>
      <c r="BP1396" s="223"/>
      <c r="BQ1396" s="223"/>
      <c r="BR1396" s="223"/>
      <c r="BS1396" s="224"/>
      <c r="BT1396"/>
      <c r="BU1396" s="224"/>
      <c r="BV1396"/>
      <c r="BW1396"/>
      <c r="BX1396" s="224"/>
      <c r="BY1396" s="224"/>
      <c r="BZ1396" s="224"/>
      <c r="CA1396" s="224"/>
      <c r="CB1396" s="224"/>
      <c r="CC1396" s="224"/>
      <c r="CD1396" s="224"/>
    </row>
    <row r="1397" spans="42:82" ht="15" x14ac:dyDescent="0.25">
      <c r="AP1397" s="223"/>
      <c r="AQ1397" s="224"/>
      <c r="AR1397" s="224"/>
      <c r="AS1397" s="224"/>
      <c r="AT1397" s="224"/>
      <c r="AU1397" s="231"/>
      <c r="AV1397" s="224"/>
      <c r="AW1397" s="224"/>
      <c r="AX1397" s="224"/>
      <c r="AY1397" s="224"/>
      <c r="AZ1397" s="223"/>
      <c r="BA1397" s="224"/>
      <c r="BB1397" s="230"/>
      <c r="BC1397" s="230"/>
      <c r="BD1397" s="224"/>
      <c r="BE1397" s="224"/>
      <c r="BF1397" s="227"/>
      <c r="BG1397" s="224"/>
      <c r="BH1397" s="224"/>
      <c r="BI1397" s="224"/>
      <c r="BJ1397" s="224"/>
      <c r="BK1397" s="224"/>
      <c r="BL1397" s="224"/>
      <c r="BM1397" s="224"/>
      <c r="BN1397" s="224"/>
      <c r="BO1397" s="224"/>
      <c r="BP1397" s="224"/>
      <c r="BQ1397" s="224"/>
      <c r="BR1397" s="224"/>
      <c r="BS1397" s="228"/>
      <c r="BT1397" s="230"/>
      <c r="BU1397" s="224"/>
      <c r="BV1397" s="226"/>
      <c r="BW1397" s="230"/>
      <c r="BX1397" s="224"/>
      <c r="BY1397" s="224"/>
      <c r="BZ1397" s="219"/>
      <c r="CA1397" s="224"/>
      <c r="CB1397" s="219"/>
      <c r="CC1397" s="219"/>
      <c r="CD1397" s="219"/>
    </row>
    <row r="1398" spans="42:82" ht="15" x14ac:dyDescent="0.25">
      <c r="AP1398" s="223"/>
      <c r="AQ1398" s="224"/>
      <c r="AR1398" s="224"/>
      <c r="AS1398" s="224"/>
      <c r="AT1398" s="224"/>
      <c r="AU1398" s="231"/>
      <c r="AV1398" s="224"/>
      <c r="AW1398" s="224"/>
      <c r="AX1398" s="224"/>
      <c r="AY1398" s="224"/>
      <c r="AZ1398" s="223"/>
      <c r="BA1398" s="224"/>
      <c r="BB1398"/>
      <c r="BC1398"/>
      <c r="BD1398" s="224"/>
      <c r="BE1398" s="224"/>
      <c r="BF1398" s="227"/>
      <c r="BG1398" s="232"/>
      <c r="BH1398" s="224"/>
      <c r="BI1398" s="224"/>
      <c r="BJ1398" s="224"/>
      <c r="BK1398" s="224"/>
      <c r="BL1398" s="223"/>
      <c r="BM1398" s="224"/>
      <c r="BN1398" s="223"/>
      <c r="BO1398" s="223"/>
      <c r="BP1398" s="223"/>
      <c r="BQ1398" s="223"/>
      <c r="BR1398" s="223"/>
      <c r="BS1398" s="224"/>
      <c r="BT1398"/>
      <c r="BU1398" s="224"/>
      <c r="BV1398"/>
      <c r="BW1398"/>
      <c r="BX1398" s="224"/>
      <c r="BY1398" s="224"/>
      <c r="BZ1398" s="224"/>
      <c r="CA1398" s="224"/>
      <c r="CB1398" s="224"/>
      <c r="CC1398" s="224"/>
      <c r="CD1398" s="224"/>
    </row>
    <row r="1399" spans="42:82" ht="15" x14ac:dyDescent="0.25">
      <c r="AP1399" s="223"/>
      <c r="AQ1399" s="224"/>
      <c r="AR1399" s="224"/>
      <c r="AS1399" s="224"/>
      <c r="AT1399" s="224"/>
      <c r="AU1399" s="231"/>
      <c r="AV1399" s="224"/>
      <c r="AW1399" s="224"/>
      <c r="AX1399" s="224"/>
      <c r="AY1399" s="224"/>
      <c r="AZ1399" s="223"/>
      <c r="BA1399" s="224"/>
      <c r="BB1399" s="230"/>
      <c r="BC1399" s="230"/>
      <c r="BD1399" s="224"/>
      <c r="BE1399" s="224"/>
      <c r="BF1399" s="227"/>
      <c r="BG1399" s="230"/>
      <c r="BH1399" s="224"/>
      <c r="BI1399" s="224"/>
      <c r="BJ1399" s="224"/>
      <c r="BK1399" s="224"/>
      <c r="BL1399" s="224"/>
      <c r="BM1399" s="224"/>
      <c r="BN1399" s="224"/>
      <c r="BO1399" s="224"/>
      <c r="BP1399" s="224"/>
      <c r="BQ1399" s="224"/>
      <c r="BR1399" s="224"/>
      <c r="BS1399" s="228"/>
      <c r="BT1399" s="230"/>
      <c r="BU1399" s="224"/>
      <c r="BV1399" s="226"/>
      <c r="BW1399" s="230"/>
      <c r="BX1399" s="224"/>
      <c r="BY1399" s="224"/>
      <c r="BZ1399" s="219"/>
      <c r="CA1399" s="224"/>
      <c r="CB1399" s="219"/>
      <c r="CC1399" s="219"/>
      <c r="CD1399" s="219"/>
    </row>
    <row r="1400" spans="42:82" ht="15" x14ac:dyDescent="0.25">
      <c r="AP1400" s="223"/>
      <c r="AQ1400" s="224"/>
      <c r="AR1400" s="224"/>
      <c r="AS1400" s="224"/>
      <c r="AT1400" s="224"/>
      <c r="AU1400" s="225"/>
      <c r="AV1400" s="224"/>
      <c r="AW1400" s="224"/>
      <c r="AX1400" s="224"/>
      <c r="AY1400" s="224"/>
      <c r="AZ1400" s="226"/>
      <c r="BA1400" s="224"/>
      <c r="BB1400" s="230"/>
      <c r="BC1400" s="230"/>
      <c r="BD1400" s="224"/>
      <c r="BE1400" s="224"/>
      <c r="BF1400" s="227"/>
      <c r="BG1400" s="230"/>
      <c r="BH1400" s="224"/>
      <c r="BI1400" s="224"/>
      <c r="BJ1400" s="224"/>
      <c r="BK1400" s="224"/>
      <c r="BL1400" s="230"/>
      <c r="BM1400" s="224"/>
      <c r="BN1400" s="230"/>
      <c r="BO1400" s="230"/>
      <c r="BP1400" s="230"/>
      <c r="BQ1400" s="230"/>
      <c r="BR1400" s="230"/>
      <c r="BS1400" s="228"/>
      <c r="BT1400" s="230"/>
      <c r="BU1400" s="224"/>
      <c r="BV1400" s="226"/>
      <c r="BW1400" s="230"/>
      <c r="BX1400" s="224"/>
      <c r="BY1400" s="224"/>
      <c r="BZ1400" s="219"/>
      <c r="CA1400" s="224"/>
      <c r="CB1400" s="219"/>
      <c r="CC1400" s="219"/>
      <c r="CD1400" s="219"/>
    </row>
    <row r="1401" spans="42:82" ht="15" x14ac:dyDescent="0.25">
      <c r="AP1401" s="223"/>
      <c r="AQ1401" s="224"/>
      <c r="AR1401" s="224"/>
      <c r="AS1401" s="224"/>
      <c r="AT1401" s="224"/>
      <c r="AU1401" s="231"/>
      <c r="AV1401" s="224"/>
      <c r="AW1401" s="224"/>
      <c r="AX1401" s="224"/>
      <c r="AY1401" s="224"/>
      <c r="AZ1401" s="223"/>
      <c r="BA1401" s="224"/>
      <c r="BB1401" s="230"/>
      <c r="BC1401" s="230"/>
      <c r="BD1401" s="224"/>
      <c r="BE1401" s="224"/>
      <c r="BF1401" s="227"/>
      <c r="BG1401" s="224"/>
      <c r="BH1401" s="224"/>
      <c r="BI1401" s="224"/>
      <c r="BJ1401" s="224"/>
      <c r="BK1401" s="224"/>
      <c r="BL1401" s="224"/>
      <c r="BM1401" s="224"/>
      <c r="BN1401" s="224"/>
      <c r="BO1401" s="224"/>
      <c r="BP1401" s="224"/>
      <c r="BQ1401" s="224"/>
      <c r="BR1401" s="224"/>
      <c r="BS1401" s="228"/>
      <c r="BT1401" s="230"/>
      <c r="BU1401" s="224"/>
      <c r="BV1401" s="226"/>
      <c r="BW1401" s="230"/>
      <c r="BX1401" s="224"/>
      <c r="BY1401" s="224"/>
      <c r="BZ1401" s="219"/>
      <c r="CA1401" s="224"/>
      <c r="CB1401" s="219"/>
      <c r="CC1401" s="219"/>
      <c r="CD1401" s="219"/>
    </row>
    <row r="1402" spans="42:82" ht="15" x14ac:dyDescent="0.25">
      <c r="AP1402" s="223"/>
      <c r="AQ1402" s="224"/>
      <c r="AR1402" s="224"/>
      <c r="AS1402" s="224"/>
      <c r="AT1402" s="224"/>
      <c r="AU1402" s="232"/>
      <c r="AV1402" s="224"/>
      <c r="AW1402" s="224"/>
      <c r="AX1402" s="224"/>
      <c r="AY1402" s="224"/>
      <c r="AZ1402" s="232"/>
      <c r="BA1402" s="224"/>
      <c r="BB1402"/>
      <c r="BC1402"/>
      <c r="BD1402" s="224"/>
      <c r="BE1402" s="224"/>
      <c r="BF1402" s="227"/>
      <c r="BG1402" s="232"/>
      <c r="BH1402" s="224"/>
      <c r="BI1402" s="224"/>
      <c r="BJ1402" s="224"/>
      <c r="BK1402" s="224"/>
      <c r="BL1402" s="232"/>
      <c r="BM1402" s="224"/>
      <c r="BN1402" s="232"/>
      <c r="BO1402" s="232"/>
      <c r="BP1402" s="232"/>
      <c r="BQ1402" s="232"/>
      <c r="BR1402" s="232"/>
      <c r="BS1402" s="224"/>
      <c r="BT1402"/>
      <c r="BU1402" s="224"/>
      <c r="BV1402"/>
      <c r="BW1402"/>
      <c r="BX1402" s="224"/>
      <c r="BY1402" s="224"/>
      <c r="BZ1402" s="224"/>
      <c r="CA1402" s="224"/>
      <c r="CB1402" s="224"/>
      <c r="CC1402" s="224"/>
      <c r="CD1402" s="224"/>
    </row>
    <row r="1403" spans="42:82" ht="15" x14ac:dyDescent="0.25">
      <c r="AP1403" s="223"/>
      <c r="AQ1403" s="224"/>
      <c r="AR1403" s="224"/>
      <c r="AS1403" s="224"/>
      <c r="AT1403" s="224"/>
      <c r="AU1403" s="231"/>
      <c r="AV1403" s="224"/>
      <c r="AW1403" s="224"/>
      <c r="AX1403" s="224"/>
      <c r="AY1403" s="224"/>
      <c r="AZ1403" s="223"/>
      <c r="BA1403" s="224"/>
      <c r="BB1403" s="230"/>
      <c r="BC1403" s="230"/>
      <c r="BD1403" s="224"/>
      <c r="BE1403" s="224"/>
      <c r="BF1403" s="227"/>
      <c r="BG1403" s="224"/>
      <c r="BH1403" s="224"/>
      <c r="BI1403" s="224"/>
      <c r="BJ1403" s="224"/>
      <c r="BK1403" s="224"/>
      <c r="BL1403" s="224"/>
      <c r="BM1403" s="224"/>
      <c r="BN1403" s="224"/>
      <c r="BO1403" s="224"/>
      <c r="BP1403" s="224"/>
      <c r="BQ1403" s="224"/>
      <c r="BR1403" s="224"/>
      <c r="BS1403" s="228"/>
      <c r="BT1403" s="230"/>
      <c r="BU1403" s="224"/>
      <c r="BV1403" s="226"/>
      <c r="BW1403" s="230"/>
      <c r="BX1403" s="224"/>
      <c r="BY1403" s="224"/>
      <c r="BZ1403" s="219"/>
      <c r="CA1403" s="224"/>
      <c r="CB1403" s="219"/>
      <c r="CC1403" s="219"/>
      <c r="CD1403" s="219"/>
    </row>
    <row r="1404" spans="42:82" ht="15" x14ac:dyDescent="0.25">
      <c r="AP1404" s="223"/>
      <c r="AQ1404" s="224"/>
      <c r="AR1404" s="224"/>
      <c r="AS1404" s="224"/>
      <c r="AT1404" s="224"/>
      <c r="AU1404" s="232"/>
      <c r="AV1404" s="224"/>
      <c r="AW1404" s="224"/>
      <c r="AX1404" s="224"/>
      <c r="AY1404" s="224"/>
      <c r="AZ1404" s="232"/>
      <c r="BA1404" s="224"/>
      <c r="BB1404" s="230"/>
      <c r="BC1404" s="230"/>
      <c r="BD1404" s="224"/>
      <c r="BE1404" s="224"/>
      <c r="BF1404" s="227"/>
      <c r="BG1404" s="230"/>
      <c r="BH1404" s="224"/>
      <c r="BI1404" s="224"/>
      <c r="BJ1404" s="224"/>
      <c r="BK1404" s="224"/>
      <c r="BL1404" s="224"/>
      <c r="BM1404" s="224"/>
      <c r="BN1404" s="224"/>
      <c r="BO1404" s="224"/>
      <c r="BP1404" s="224"/>
      <c r="BQ1404" s="224"/>
      <c r="BR1404" s="224"/>
      <c r="BS1404" s="228"/>
      <c r="BT1404" s="230"/>
      <c r="BU1404" s="224"/>
      <c r="BV1404" s="226"/>
      <c r="BW1404" s="230"/>
      <c r="BX1404" s="224"/>
      <c r="BY1404" s="224"/>
      <c r="BZ1404" s="219"/>
      <c r="CA1404" s="224"/>
      <c r="CB1404" s="219"/>
      <c r="CC1404" s="219"/>
      <c r="CD1404" s="219"/>
    </row>
    <row r="1405" spans="42:82" ht="15" x14ac:dyDescent="0.25">
      <c r="AP1405" s="223"/>
      <c r="AQ1405" s="224"/>
      <c r="AR1405" s="224"/>
      <c r="AS1405" s="224"/>
      <c r="AT1405" s="224"/>
      <c r="AU1405" s="231"/>
      <c r="AV1405" s="224"/>
      <c r="AW1405" s="224"/>
      <c r="AX1405" s="224"/>
      <c r="AY1405" s="224"/>
      <c r="AZ1405" s="223"/>
      <c r="BA1405" s="224"/>
      <c r="BB1405" s="230"/>
      <c r="BC1405" s="230"/>
      <c r="BD1405" s="224"/>
      <c r="BE1405" s="224"/>
      <c r="BF1405" s="227"/>
      <c r="BG1405" s="224"/>
      <c r="BH1405" s="224"/>
      <c r="BI1405" s="224"/>
      <c r="BJ1405" s="224"/>
      <c r="BK1405" s="224"/>
      <c r="BL1405" s="224"/>
      <c r="BM1405" s="224"/>
      <c r="BN1405" s="224"/>
      <c r="BO1405" s="224"/>
      <c r="BP1405" s="224"/>
      <c r="BQ1405" s="224"/>
      <c r="BR1405" s="224"/>
      <c r="BS1405" s="228"/>
      <c r="BT1405" s="230"/>
      <c r="BU1405" s="224"/>
      <c r="BV1405" s="226"/>
      <c r="BW1405" s="230"/>
      <c r="BX1405" s="224"/>
      <c r="BY1405" s="224"/>
      <c r="BZ1405" s="219"/>
      <c r="CA1405" s="224"/>
      <c r="CB1405" s="219"/>
      <c r="CC1405" s="219"/>
      <c r="CD1405" s="219"/>
    </row>
    <row r="1406" spans="42:82" ht="15" x14ac:dyDescent="0.25">
      <c r="AP1406" s="223"/>
      <c r="AQ1406" s="224"/>
      <c r="AR1406" s="224"/>
      <c r="AS1406" s="224"/>
      <c r="AT1406" s="224"/>
      <c r="AU1406" s="231"/>
      <c r="AV1406" s="224"/>
      <c r="AW1406" s="224"/>
      <c r="AX1406" s="224"/>
      <c r="AY1406" s="224"/>
      <c r="AZ1406" s="223"/>
      <c r="BA1406" s="224"/>
      <c r="BB1406" s="230"/>
      <c r="BC1406" s="230"/>
      <c r="BD1406" s="224"/>
      <c r="BE1406" s="224"/>
      <c r="BF1406" s="227"/>
      <c r="BG1406" s="224"/>
      <c r="BH1406" s="224"/>
      <c r="BI1406" s="224"/>
      <c r="BJ1406" s="224"/>
      <c r="BK1406" s="224"/>
      <c r="BL1406" s="224"/>
      <c r="BM1406" s="224"/>
      <c r="BN1406" s="224"/>
      <c r="BO1406" s="224"/>
      <c r="BP1406" s="224"/>
      <c r="BQ1406" s="224"/>
      <c r="BR1406" s="224"/>
      <c r="BS1406" s="228"/>
      <c r="BT1406" s="230"/>
      <c r="BU1406" s="224"/>
      <c r="BV1406" s="226"/>
      <c r="BW1406" s="230"/>
      <c r="BX1406" s="224"/>
      <c r="BY1406" s="224"/>
      <c r="BZ1406" s="219"/>
      <c r="CA1406" s="224"/>
      <c r="CB1406" s="219"/>
      <c r="CC1406" s="219"/>
      <c r="CD1406" s="219"/>
    </row>
    <row r="1407" spans="42:82" ht="15" x14ac:dyDescent="0.25">
      <c r="AP1407" s="223"/>
      <c r="AQ1407" s="224"/>
      <c r="AR1407" s="224"/>
      <c r="AS1407" s="224"/>
      <c r="AT1407" s="224"/>
      <c r="AU1407" s="231"/>
      <c r="AV1407" s="224"/>
      <c r="AW1407" s="224"/>
      <c r="AX1407" s="224"/>
      <c r="AY1407" s="224"/>
      <c r="AZ1407" s="223"/>
      <c r="BA1407" s="224"/>
      <c r="BB1407"/>
      <c r="BC1407"/>
      <c r="BD1407" s="224"/>
      <c r="BE1407" s="224"/>
      <c r="BF1407" s="227"/>
      <c r="BG1407" s="223"/>
      <c r="BH1407" s="224"/>
      <c r="BI1407" s="224"/>
      <c r="BJ1407" s="224"/>
      <c r="BK1407" s="224"/>
      <c r="BL1407" s="223"/>
      <c r="BM1407" s="224"/>
      <c r="BN1407" s="223"/>
      <c r="BO1407" s="223"/>
      <c r="BP1407" s="223"/>
      <c r="BQ1407" s="223"/>
      <c r="BR1407" s="223"/>
      <c r="BS1407" s="224"/>
      <c r="BT1407"/>
      <c r="BU1407" s="224"/>
      <c r="BV1407"/>
      <c r="BW1407"/>
      <c r="BX1407" s="224"/>
      <c r="BY1407" s="224"/>
      <c r="BZ1407" s="224"/>
      <c r="CA1407" s="224"/>
      <c r="CB1407" s="224"/>
      <c r="CC1407" s="224"/>
      <c r="CD1407" s="224"/>
    </row>
    <row r="1408" spans="42:82" ht="15" x14ac:dyDescent="0.25">
      <c r="AP1408" s="223"/>
      <c r="AQ1408" s="224"/>
      <c r="AR1408" s="224"/>
      <c r="AS1408" s="224"/>
      <c r="AT1408" s="224"/>
      <c r="AU1408" s="231"/>
      <c r="AV1408" s="224"/>
      <c r="AW1408" s="224"/>
      <c r="AX1408" s="224"/>
      <c r="AY1408" s="224"/>
      <c r="AZ1408" s="223"/>
      <c r="BA1408" s="224"/>
      <c r="BB1408"/>
      <c r="BC1408"/>
      <c r="BD1408" s="224"/>
      <c r="BE1408" s="224"/>
      <c r="BF1408" s="227"/>
      <c r="BG1408" s="223"/>
      <c r="BH1408" s="224"/>
      <c r="BI1408" s="224"/>
      <c r="BJ1408" s="224"/>
      <c r="BK1408" s="224"/>
      <c r="BL1408" s="223"/>
      <c r="BM1408" s="224"/>
      <c r="BN1408" s="223"/>
      <c r="BO1408" s="223"/>
      <c r="BP1408" s="223"/>
      <c r="BQ1408" s="223"/>
      <c r="BR1408" s="223"/>
      <c r="BS1408" s="224"/>
      <c r="BT1408"/>
      <c r="BU1408" s="224"/>
      <c r="BV1408"/>
      <c r="BW1408"/>
      <c r="BX1408" s="224"/>
      <c r="BY1408" s="224"/>
      <c r="BZ1408" s="224"/>
      <c r="CA1408" s="224"/>
      <c r="CB1408" s="224"/>
      <c r="CC1408" s="224"/>
      <c r="CD1408" s="224"/>
    </row>
    <row r="1409" spans="42:82" ht="15" x14ac:dyDescent="0.25">
      <c r="AP1409" s="223"/>
      <c r="AQ1409" s="224"/>
      <c r="AR1409" s="224"/>
      <c r="AS1409" s="224"/>
      <c r="AT1409" s="224"/>
      <c r="AU1409" s="231"/>
      <c r="AV1409" s="224"/>
      <c r="AW1409" s="224"/>
      <c r="AX1409" s="224"/>
      <c r="AY1409" s="224"/>
      <c r="AZ1409" s="223"/>
      <c r="BA1409" s="224"/>
      <c r="BB1409" s="230"/>
      <c r="BC1409" s="230"/>
      <c r="BD1409" s="224"/>
      <c r="BE1409" s="224"/>
      <c r="BF1409" s="227"/>
      <c r="BG1409" s="224"/>
      <c r="BH1409" s="224"/>
      <c r="BI1409" s="224"/>
      <c r="BJ1409" s="224"/>
      <c r="BK1409" s="224"/>
      <c r="BL1409" s="224"/>
      <c r="BM1409" s="224"/>
      <c r="BN1409" s="224"/>
      <c r="BO1409" s="224"/>
      <c r="BP1409" s="224"/>
      <c r="BQ1409" s="224"/>
      <c r="BR1409" s="224"/>
      <c r="BS1409" s="228"/>
      <c r="BT1409" s="230"/>
      <c r="BU1409" s="224"/>
      <c r="BV1409" s="226"/>
      <c r="BW1409" s="230"/>
      <c r="BX1409" s="224"/>
      <c r="BY1409" s="224"/>
      <c r="BZ1409" s="219"/>
      <c r="CA1409" s="224"/>
      <c r="CB1409" s="219"/>
      <c r="CC1409" s="219"/>
      <c r="CD1409" s="219"/>
    </row>
    <row r="1410" spans="42:82" ht="15" x14ac:dyDescent="0.25">
      <c r="AP1410" s="223"/>
      <c r="AQ1410" s="224"/>
      <c r="AR1410" s="224"/>
      <c r="AS1410" s="224"/>
      <c r="AT1410" s="224"/>
      <c r="AU1410" s="227"/>
      <c r="AV1410" s="224"/>
      <c r="AW1410" s="224"/>
      <c r="AX1410" s="224"/>
      <c r="AY1410" s="224"/>
      <c r="AZ1410" s="227"/>
      <c r="BA1410" s="224"/>
      <c r="BB1410" s="230"/>
      <c r="BC1410" s="230"/>
      <c r="BD1410" s="224"/>
      <c r="BE1410" s="224"/>
      <c r="BF1410" s="227"/>
      <c r="BG1410" s="230"/>
      <c r="BH1410" s="224"/>
      <c r="BI1410" s="224"/>
      <c r="BJ1410" s="224"/>
      <c r="BK1410" s="224"/>
      <c r="BL1410" s="230"/>
      <c r="BM1410" s="224"/>
      <c r="BN1410" s="230"/>
      <c r="BO1410" s="230"/>
      <c r="BP1410" s="230"/>
      <c r="BQ1410" s="230"/>
      <c r="BR1410" s="230"/>
      <c r="BS1410" s="228"/>
      <c r="BT1410" s="230"/>
      <c r="BU1410" s="224"/>
      <c r="BV1410" s="226"/>
      <c r="BW1410" s="230"/>
      <c r="BX1410" s="224"/>
      <c r="BY1410" s="224"/>
      <c r="BZ1410" s="219"/>
      <c r="CA1410" s="224"/>
      <c r="CB1410" s="219"/>
      <c r="CC1410" s="219"/>
      <c r="CD1410" s="219"/>
    </row>
    <row r="1411" spans="42:82" ht="15" x14ac:dyDescent="0.25">
      <c r="AP1411" s="223"/>
      <c r="AQ1411" s="224"/>
      <c r="AR1411" s="224"/>
      <c r="AS1411" s="224"/>
      <c r="AT1411" s="224"/>
      <c r="AU1411" s="231"/>
      <c r="AV1411" s="224"/>
      <c r="AW1411" s="224"/>
      <c r="AX1411" s="224"/>
      <c r="AY1411" s="224"/>
      <c r="AZ1411" s="223"/>
      <c r="BA1411" s="224"/>
      <c r="BB1411"/>
      <c r="BC1411"/>
      <c r="BD1411" s="224"/>
      <c r="BE1411" s="224"/>
      <c r="BF1411" s="227"/>
      <c r="BG1411" s="223"/>
      <c r="BH1411" s="224"/>
      <c r="BI1411" s="224"/>
      <c r="BJ1411" s="224"/>
      <c r="BK1411" s="224"/>
      <c r="BL1411" s="223"/>
      <c r="BM1411" s="224"/>
      <c r="BN1411" s="223"/>
      <c r="BO1411" s="223"/>
      <c r="BP1411" s="223"/>
      <c r="BQ1411" s="223"/>
      <c r="BR1411" s="223"/>
      <c r="BS1411" s="224"/>
      <c r="BT1411"/>
      <c r="BU1411" s="224"/>
      <c r="BV1411"/>
      <c r="BW1411"/>
      <c r="BX1411" s="224"/>
      <c r="BY1411" s="224"/>
      <c r="BZ1411" s="224"/>
      <c r="CA1411" s="224"/>
      <c r="CB1411" s="224"/>
      <c r="CC1411" s="224"/>
      <c r="CD1411" s="224"/>
    </row>
    <row r="1412" spans="42:82" ht="15" x14ac:dyDescent="0.25">
      <c r="AP1412" s="223"/>
      <c r="AQ1412" s="224"/>
      <c r="AR1412" s="224"/>
      <c r="AS1412" s="224"/>
      <c r="AT1412" s="224"/>
      <c r="AU1412" s="232"/>
      <c r="AV1412" s="224"/>
      <c r="AW1412" s="224"/>
      <c r="AX1412" s="224"/>
      <c r="AY1412" s="224"/>
      <c r="AZ1412" s="232"/>
      <c r="BA1412" s="224"/>
      <c r="BB1412"/>
      <c r="BC1412"/>
      <c r="BD1412" s="224"/>
      <c r="BE1412" s="224"/>
      <c r="BF1412" s="227"/>
      <c r="BG1412" s="227"/>
      <c r="BH1412" s="224"/>
      <c r="BI1412" s="224"/>
      <c r="BJ1412" s="224"/>
      <c r="BK1412" s="224"/>
      <c r="BL1412" s="232"/>
      <c r="BM1412" s="224"/>
      <c r="BN1412" s="232"/>
      <c r="BO1412" s="232"/>
      <c r="BP1412" s="232"/>
      <c r="BQ1412" s="232"/>
      <c r="BR1412" s="232"/>
      <c r="BS1412" s="224"/>
      <c r="BT1412"/>
      <c r="BU1412" s="224"/>
      <c r="BV1412"/>
      <c r="BW1412"/>
      <c r="BX1412" s="224"/>
      <c r="BY1412" s="224"/>
      <c r="BZ1412" s="224"/>
      <c r="CA1412" s="224"/>
      <c r="CB1412" s="224"/>
      <c r="CC1412" s="224"/>
      <c r="CD1412" s="224"/>
    </row>
    <row r="1413" spans="42:82" ht="15" x14ac:dyDescent="0.25">
      <c r="AP1413" s="223"/>
      <c r="AQ1413" s="224"/>
      <c r="AR1413" s="224"/>
      <c r="AS1413" s="224"/>
      <c r="AT1413" s="224"/>
      <c r="AU1413" s="231"/>
      <c r="AV1413" s="224"/>
      <c r="AW1413" s="224"/>
      <c r="AX1413" s="224"/>
      <c r="AY1413" s="224"/>
      <c r="AZ1413" s="223"/>
      <c r="BA1413" s="224"/>
      <c r="BB1413"/>
      <c r="BC1413"/>
      <c r="BD1413" s="224"/>
      <c r="BE1413" s="224"/>
      <c r="BF1413" s="227"/>
      <c r="BG1413" s="223"/>
      <c r="BH1413" s="224"/>
      <c r="BI1413" s="224"/>
      <c r="BJ1413" s="224"/>
      <c r="BK1413" s="224"/>
      <c r="BL1413" s="223"/>
      <c r="BM1413" s="224"/>
      <c r="BN1413" s="223"/>
      <c r="BO1413" s="223"/>
      <c r="BP1413" s="223"/>
      <c r="BQ1413" s="223"/>
      <c r="BR1413" s="223"/>
      <c r="BS1413" s="224"/>
      <c r="BT1413"/>
      <c r="BU1413" s="224"/>
      <c r="BV1413"/>
      <c r="BW1413"/>
      <c r="BX1413" s="224"/>
      <c r="BY1413" s="224"/>
      <c r="BZ1413" s="224"/>
      <c r="CA1413" s="224"/>
      <c r="CB1413" s="224"/>
      <c r="CC1413" s="224"/>
      <c r="CD1413" s="224"/>
    </row>
    <row r="1414" spans="42:82" ht="15" x14ac:dyDescent="0.25">
      <c r="AP1414" s="223"/>
      <c r="AQ1414" s="224"/>
      <c r="AR1414" s="224"/>
      <c r="AS1414" s="224"/>
      <c r="AT1414" s="224"/>
      <c r="AU1414" s="231"/>
      <c r="AV1414" s="224"/>
      <c r="AW1414" s="224"/>
      <c r="AX1414" s="224"/>
      <c r="AY1414" s="224"/>
      <c r="AZ1414" s="223"/>
      <c r="BA1414" s="224"/>
      <c r="BB1414"/>
      <c r="BC1414"/>
      <c r="BD1414" s="224"/>
      <c r="BE1414" s="224"/>
      <c r="BF1414" s="227"/>
      <c r="BG1414" s="223"/>
      <c r="BH1414" s="224"/>
      <c r="BI1414" s="224"/>
      <c r="BJ1414" s="224"/>
      <c r="BK1414" s="224"/>
      <c r="BL1414" s="223"/>
      <c r="BM1414" s="224"/>
      <c r="BN1414" s="223"/>
      <c r="BO1414" s="223"/>
      <c r="BP1414" s="223"/>
      <c r="BQ1414" s="223"/>
      <c r="BR1414" s="223"/>
      <c r="BS1414" s="224"/>
      <c r="BT1414"/>
      <c r="BU1414" s="224"/>
      <c r="BV1414"/>
      <c r="BW1414"/>
      <c r="BX1414" s="224"/>
      <c r="BY1414" s="224"/>
      <c r="BZ1414" s="224"/>
      <c r="CA1414" s="224"/>
      <c r="CB1414" s="224"/>
      <c r="CC1414" s="224"/>
      <c r="CD1414" s="224"/>
    </row>
    <row r="1415" spans="42:82" ht="15" x14ac:dyDescent="0.25">
      <c r="AP1415" s="223"/>
      <c r="AQ1415" s="224"/>
      <c r="AR1415" s="224"/>
      <c r="AS1415" s="224"/>
      <c r="AT1415" s="224"/>
      <c r="AU1415" s="232"/>
      <c r="AV1415" s="224"/>
      <c r="AW1415" s="224"/>
      <c r="AX1415" s="224"/>
      <c r="AY1415" s="224"/>
      <c r="AZ1415" s="232"/>
      <c r="BA1415" s="224"/>
      <c r="BB1415" s="230"/>
      <c r="BC1415" s="230"/>
      <c r="BD1415" s="224"/>
      <c r="BE1415" s="224"/>
      <c r="BF1415" s="227"/>
      <c r="BG1415" s="224"/>
      <c r="BH1415" s="224"/>
      <c r="BI1415" s="224"/>
      <c r="BJ1415" s="224"/>
      <c r="BK1415" s="224"/>
      <c r="BL1415" s="224"/>
      <c r="BM1415" s="224"/>
      <c r="BN1415" s="224"/>
      <c r="BO1415" s="224"/>
      <c r="BP1415" s="224"/>
      <c r="BQ1415" s="224"/>
      <c r="BR1415" s="224"/>
      <c r="BS1415" s="228"/>
      <c r="BT1415" s="230"/>
      <c r="BU1415" s="224"/>
      <c r="BV1415" s="226"/>
      <c r="BW1415" s="230"/>
      <c r="BX1415" s="224"/>
      <c r="BY1415" s="224"/>
      <c r="BZ1415" s="219"/>
      <c r="CA1415" s="224"/>
      <c r="CB1415" s="219"/>
      <c r="CC1415" s="219"/>
      <c r="CD1415" s="219"/>
    </row>
    <row r="1416" spans="42:82" ht="15" x14ac:dyDescent="0.25">
      <c r="AP1416" s="223"/>
      <c r="AQ1416" s="224"/>
      <c r="AR1416" s="224"/>
      <c r="AS1416" s="224"/>
      <c r="AT1416" s="224"/>
      <c r="AU1416" s="231"/>
      <c r="AV1416" s="224"/>
      <c r="AW1416" s="224"/>
      <c r="AX1416" s="224"/>
      <c r="AY1416" s="224"/>
      <c r="AZ1416" s="223"/>
      <c r="BA1416" s="224"/>
      <c r="BB1416"/>
      <c r="BC1416"/>
      <c r="BD1416" s="224"/>
      <c r="BE1416" s="224"/>
      <c r="BF1416" s="227"/>
      <c r="BG1416" s="223"/>
      <c r="BH1416" s="224"/>
      <c r="BI1416" s="224"/>
      <c r="BJ1416" s="224"/>
      <c r="BK1416" s="224"/>
      <c r="BL1416" s="223"/>
      <c r="BM1416" s="224"/>
      <c r="BN1416" s="223"/>
      <c r="BO1416" s="223"/>
      <c r="BP1416" s="223"/>
      <c r="BQ1416" s="223"/>
      <c r="BR1416" s="223"/>
      <c r="BS1416" s="224"/>
      <c r="BT1416"/>
      <c r="BU1416" s="224"/>
      <c r="BV1416"/>
      <c r="BW1416"/>
      <c r="BX1416" s="224"/>
      <c r="BY1416" s="224"/>
      <c r="BZ1416" s="224"/>
      <c r="CA1416" s="224"/>
      <c r="CB1416" s="224"/>
      <c r="CC1416" s="224"/>
      <c r="CD1416" s="224"/>
    </row>
    <row r="1417" spans="42:82" ht="15" x14ac:dyDescent="0.25">
      <c r="AP1417" s="223"/>
      <c r="AQ1417" s="224"/>
      <c r="AR1417" s="224"/>
      <c r="AS1417" s="224"/>
      <c r="AT1417" s="224"/>
      <c r="AU1417" s="231"/>
      <c r="AV1417" s="224"/>
      <c r="AW1417" s="224"/>
      <c r="AX1417" s="224"/>
      <c r="AY1417" s="224"/>
      <c r="AZ1417" s="223"/>
      <c r="BA1417" s="224"/>
      <c r="BB1417" s="230"/>
      <c r="BC1417" s="230"/>
      <c r="BD1417" s="224"/>
      <c r="BE1417" s="224"/>
      <c r="BF1417" s="227"/>
      <c r="BG1417" s="224"/>
      <c r="BH1417" s="224"/>
      <c r="BI1417" s="224"/>
      <c r="BJ1417" s="224"/>
      <c r="BK1417" s="224"/>
      <c r="BL1417" s="224"/>
      <c r="BM1417" s="224"/>
      <c r="BN1417" s="224"/>
      <c r="BO1417" s="224"/>
      <c r="BP1417" s="224"/>
      <c r="BQ1417" s="224"/>
      <c r="BR1417" s="224"/>
      <c r="BS1417" s="228"/>
      <c r="BT1417" s="230"/>
      <c r="BU1417" s="224"/>
      <c r="BV1417" s="226"/>
      <c r="BW1417" s="230"/>
      <c r="BX1417" s="224"/>
      <c r="BY1417" s="224"/>
      <c r="BZ1417" s="219"/>
      <c r="CA1417" s="224"/>
      <c r="CB1417" s="219"/>
      <c r="CC1417" s="219"/>
      <c r="CD1417" s="219"/>
    </row>
    <row r="1418" spans="42:82" ht="15" x14ac:dyDescent="0.25">
      <c r="AP1418" s="223"/>
      <c r="AQ1418" s="224"/>
      <c r="AR1418" s="224"/>
      <c r="AS1418" s="224"/>
      <c r="AT1418" s="224"/>
      <c r="AU1418" s="231"/>
      <c r="AV1418" s="224"/>
      <c r="AW1418" s="224"/>
      <c r="AX1418" s="224"/>
      <c r="AY1418" s="224"/>
      <c r="AZ1418" s="223"/>
      <c r="BA1418" s="224"/>
      <c r="BB1418" s="230"/>
      <c r="BC1418" s="230"/>
      <c r="BD1418" s="224"/>
      <c r="BE1418" s="224"/>
      <c r="BF1418" s="227"/>
      <c r="BG1418" s="224"/>
      <c r="BH1418" s="224"/>
      <c r="BI1418" s="224"/>
      <c r="BJ1418" s="224"/>
      <c r="BK1418" s="224"/>
      <c r="BL1418" s="224"/>
      <c r="BM1418" s="224"/>
      <c r="BN1418" s="224"/>
      <c r="BO1418" s="224"/>
      <c r="BP1418" s="224"/>
      <c r="BQ1418" s="224"/>
      <c r="BR1418" s="224"/>
      <c r="BS1418" s="228"/>
      <c r="BT1418" s="230"/>
      <c r="BU1418" s="224"/>
      <c r="BV1418" s="226"/>
      <c r="BW1418" s="230"/>
      <c r="BX1418" s="224"/>
      <c r="BY1418" s="224"/>
      <c r="BZ1418" s="219"/>
      <c r="CA1418" s="224"/>
      <c r="CB1418" s="219"/>
      <c r="CC1418" s="219"/>
      <c r="CD1418" s="219"/>
    </row>
    <row r="1419" spans="42:82" ht="15" x14ac:dyDescent="0.25">
      <c r="AP1419" s="223"/>
      <c r="AQ1419" s="224"/>
      <c r="AR1419" s="224"/>
      <c r="AS1419" s="224"/>
      <c r="AT1419" s="224"/>
      <c r="AU1419" s="231"/>
      <c r="AV1419" s="224"/>
      <c r="AW1419" s="224"/>
      <c r="AX1419" s="224"/>
      <c r="AY1419" s="224"/>
      <c r="AZ1419" s="223"/>
      <c r="BA1419" s="224"/>
      <c r="BB1419" s="230"/>
      <c r="BC1419" s="230"/>
      <c r="BD1419" s="224"/>
      <c r="BE1419" s="224"/>
      <c r="BF1419" s="227"/>
      <c r="BG1419" s="224"/>
      <c r="BH1419" s="224"/>
      <c r="BI1419" s="224"/>
      <c r="BJ1419" s="224"/>
      <c r="BK1419" s="224"/>
      <c r="BL1419" s="224"/>
      <c r="BM1419" s="224"/>
      <c r="BN1419" s="224"/>
      <c r="BO1419" s="224"/>
      <c r="BP1419" s="224"/>
      <c r="BQ1419" s="224"/>
      <c r="BR1419" s="224"/>
      <c r="BS1419" s="228"/>
      <c r="BT1419" s="230"/>
      <c r="BU1419" s="224"/>
      <c r="BV1419" s="226"/>
      <c r="BW1419" s="230"/>
      <c r="BX1419" s="224"/>
      <c r="BY1419" s="224"/>
      <c r="BZ1419" s="219"/>
      <c r="CA1419" s="224"/>
      <c r="CB1419" s="219"/>
      <c r="CC1419" s="219"/>
      <c r="CD1419" s="219"/>
    </row>
    <row r="1420" spans="42:82" ht="15" x14ac:dyDescent="0.25">
      <c r="AP1420" s="223"/>
      <c r="AQ1420" s="224"/>
      <c r="AR1420" s="224"/>
      <c r="AS1420" s="224"/>
      <c r="AT1420" s="224"/>
      <c r="AU1420" s="225"/>
      <c r="AV1420" s="224"/>
      <c r="AW1420" s="224"/>
      <c r="AX1420" s="224"/>
      <c r="AY1420" s="224"/>
      <c r="AZ1420" s="226"/>
      <c r="BA1420" s="224"/>
      <c r="BB1420"/>
      <c r="BC1420"/>
      <c r="BD1420" s="224"/>
      <c r="BE1420" s="224"/>
      <c r="BF1420" s="227"/>
      <c r="BG1420" s="226"/>
      <c r="BH1420" s="224"/>
      <c r="BI1420" s="224"/>
      <c r="BJ1420" s="224"/>
      <c r="BK1420" s="224"/>
      <c r="BL1420" s="226"/>
      <c r="BM1420" s="224"/>
      <c r="BN1420" s="226"/>
      <c r="BO1420" s="226"/>
      <c r="BP1420" s="226"/>
      <c r="BQ1420" s="226"/>
      <c r="BR1420" s="226"/>
      <c r="BS1420" s="224"/>
      <c r="BT1420"/>
      <c r="BU1420" s="224"/>
      <c r="BV1420"/>
      <c r="BW1420"/>
      <c r="BX1420" s="224"/>
      <c r="BY1420" s="224"/>
      <c r="BZ1420" s="224"/>
      <c r="CA1420" s="224"/>
      <c r="CB1420" s="224"/>
      <c r="CC1420" s="224"/>
      <c r="CD1420" s="224"/>
    </row>
    <row r="1421" spans="42:82" ht="15" x14ac:dyDescent="0.25">
      <c r="AP1421" s="223"/>
      <c r="AQ1421" s="224"/>
      <c r="AR1421" s="224"/>
      <c r="AS1421" s="224"/>
      <c r="AT1421" s="224"/>
      <c r="AU1421" s="231"/>
      <c r="AV1421" s="224"/>
      <c r="AW1421" s="224"/>
      <c r="AX1421" s="224"/>
      <c r="AY1421" s="224"/>
      <c r="AZ1421" s="223"/>
      <c r="BA1421" s="224"/>
      <c r="BB1421"/>
      <c r="BC1421"/>
      <c r="BD1421" s="224"/>
      <c r="BE1421" s="224"/>
      <c r="BF1421" s="227"/>
      <c r="BG1421" s="232"/>
      <c r="BH1421" s="224"/>
      <c r="BI1421" s="224"/>
      <c r="BJ1421" s="224"/>
      <c r="BK1421" s="224"/>
      <c r="BL1421" s="223"/>
      <c r="BM1421" s="224"/>
      <c r="BN1421" s="223"/>
      <c r="BO1421" s="223"/>
      <c r="BP1421" s="223"/>
      <c r="BQ1421" s="223"/>
      <c r="BR1421" s="223"/>
      <c r="BS1421" s="224"/>
      <c r="BT1421"/>
      <c r="BU1421" s="224"/>
      <c r="BV1421"/>
      <c r="BW1421"/>
      <c r="BX1421" s="224"/>
      <c r="BY1421" s="224"/>
      <c r="BZ1421" s="224"/>
      <c r="CA1421" s="224"/>
      <c r="CB1421" s="224"/>
      <c r="CC1421" s="224"/>
      <c r="CD1421" s="224"/>
    </row>
    <row r="1422" spans="42:82" ht="15" x14ac:dyDescent="0.25">
      <c r="AP1422" s="223"/>
      <c r="AQ1422" s="224"/>
      <c r="AR1422" s="224"/>
      <c r="AS1422" s="224"/>
      <c r="AT1422" s="224"/>
      <c r="AU1422" s="231"/>
      <c r="AV1422" s="224"/>
      <c r="AW1422" s="224"/>
      <c r="AX1422" s="224"/>
      <c r="AY1422" s="224"/>
      <c r="AZ1422" s="223"/>
      <c r="BA1422" s="224"/>
      <c r="BB1422"/>
      <c r="BC1422"/>
      <c r="BD1422" s="224"/>
      <c r="BE1422" s="224"/>
      <c r="BF1422" s="227"/>
      <c r="BG1422" s="232"/>
      <c r="BH1422" s="224"/>
      <c r="BI1422" s="224"/>
      <c r="BJ1422" s="224"/>
      <c r="BK1422" s="224"/>
      <c r="BL1422" s="223"/>
      <c r="BM1422" s="224"/>
      <c r="BN1422" s="223"/>
      <c r="BO1422" s="223"/>
      <c r="BP1422" s="223"/>
      <c r="BQ1422" s="223"/>
      <c r="BR1422" s="223"/>
      <c r="BS1422" s="224"/>
      <c r="BT1422"/>
      <c r="BU1422" s="224"/>
      <c r="BV1422"/>
      <c r="BW1422"/>
      <c r="BX1422" s="224"/>
      <c r="BY1422" s="224"/>
      <c r="BZ1422" s="224"/>
      <c r="CA1422" s="224"/>
      <c r="CB1422" s="224"/>
      <c r="CC1422" s="224"/>
      <c r="CD1422" s="224"/>
    </row>
    <row r="1423" spans="42:82" ht="15" x14ac:dyDescent="0.25">
      <c r="AP1423" s="223"/>
      <c r="AQ1423" s="224"/>
      <c r="AR1423" s="224"/>
      <c r="AS1423" s="224"/>
      <c r="AT1423" s="224"/>
      <c r="AU1423" s="231"/>
      <c r="AV1423" s="224"/>
      <c r="AW1423" s="224"/>
      <c r="AX1423" s="224"/>
      <c r="AY1423" s="224"/>
      <c r="AZ1423" s="223"/>
      <c r="BA1423" s="224"/>
      <c r="BB1423"/>
      <c r="BC1423"/>
      <c r="BD1423" s="224"/>
      <c r="BE1423" s="224"/>
      <c r="BF1423" s="227"/>
      <c r="BG1423" s="232"/>
      <c r="BH1423" s="224"/>
      <c r="BI1423" s="224"/>
      <c r="BJ1423" s="224"/>
      <c r="BK1423" s="224"/>
      <c r="BL1423" s="223"/>
      <c r="BM1423" s="224"/>
      <c r="BN1423" s="223"/>
      <c r="BO1423" s="223"/>
      <c r="BP1423" s="223"/>
      <c r="BQ1423" s="223"/>
      <c r="BR1423" s="223"/>
      <c r="BS1423" s="224"/>
      <c r="BT1423"/>
      <c r="BU1423" s="224"/>
      <c r="BV1423"/>
      <c r="BW1423"/>
      <c r="BX1423" s="224"/>
      <c r="BY1423" s="224"/>
      <c r="BZ1423" s="224"/>
      <c r="CA1423" s="224"/>
      <c r="CB1423" s="224"/>
      <c r="CC1423" s="224"/>
      <c r="CD1423" s="224"/>
    </row>
    <row r="1424" spans="42:82" ht="15" x14ac:dyDescent="0.25">
      <c r="AP1424" s="223"/>
      <c r="AQ1424" s="224"/>
      <c r="AR1424" s="224"/>
      <c r="AS1424" s="224"/>
      <c r="AT1424" s="224"/>
      <c r="AU1424" s="231"/>
      <c r="AV1424" s="224"/>
      <c r="AW1424" s="224"/>
      <c r="AX1424" s="224"/>
      <c r="AY1424" s="224"/>
      <c r="AZ1424" s="223"/>
      <c r="BA1424" s="224"/>
      <c r="BB1424" s="230"/>
      <c r="BC1424" s="230"/>
      <c r="BD1424" s="224"/>
      <c r="BE1424" s="224"/>
      <c r="BF1424" s="227"/>
      <c r="BG1424" s="224"/>
      <c r="BH1424" s="224"/>
      <c r="BI1424" s="224"/>
      <c r="BJ1424" s="224"/>
      <c r="BK1424" s="224"/>
      <c r="BL1424" s="224"/>
      <c r="BM1424" s="224"/>
      <c r="BN1424" s="224"/>
      <c r="BO1424" s="224"/>
      <c r="BP1424" s="224"/>
      <c r="BQ1424" s="224"/>
      <c r="BR1424" s="224"/>
      <c r="BS1424" s="228"/>
      <c r="BT1424" s="230"/>
      <c r="BU1424" s="224"/>
      <c r="BV1424" s="226"/>
      <c r="BW1424" s="230"/>
      <c r="BX1424" s="224"/>
      <c r="BY1424" s="224"/>
      <c r="BZ1424" s="219"/>
      <c r="CA1424" s="224"/>
      <c r="CB1424" s="219"/>
      <c r="CC1424" s="219"/>
      <c r="CD1424" s="219"/>
    </row>
    <row r="1425" spans="42:82" ht="15" x14ac:dyDescent="0.25">
      <c r="AP1425" s="223"/>
      <c r="AQ1425" s="224"/>
      <c r="AR1425" s="224"/>
      <c r="AS1425" s="224"/>
      <c r="AT1425" s="224"/>
      <c r="AU1425" s="231"/>
      <c r="AV1425" s="224"/>
      <c r="AW1425" s="224"/>
      <c r="AX1425" s="224"/>
      <c r="AY1425" s="224"/>
      <c r="AZ1425" s="223"/>
      <c r="BA1425" s="224"/>
      <c r="BB1425" s="230"/>
      <c r="BC1425" s="230"/>
      <c r="BD1425" s="224"/>
      <c r="BE1425" s="224"/>
      <c r="BF1425" s="227"/>
      <c r="BG1425" s="230"/>
      <c r="BH1425" s="224"/>
      <c r="BI1425" s="224"/>
      <c r="BJ1425" s="224"/>
      <c r="BK1425" s="224"/>
      <c r="BL1425" s="224"/>
      <c r="BM1425" s="224"/>
      <c r="BN1425" s="224"/>
      <c r="BO1425" s="224"/>
      <c r="BP1425" s="224"/>
      <c r="BQ1425" s="224"/>
      <c r="BR1425" s="224"/>
      <c r="BS1425" s="228"/>
      <c r="BT1425" s="230"/>
      <c r="BU1425" s="224"/>
      <c r="BV1425" s="226"/>
      <c r="BW1425" s="230"/>
      <c r="BX1425" s="224"/>
      <c r="BY1425" s="224"/>
      <c r="BZ1425" s="219"/>
      <c r="CA1425" s="224"/>
      <c r="CB1425" s="219"/>
      <c r="CC1425" s="219"/>
      <c r="CD1425" s="219"/>
    </row>
    <row r="1426" spans="42:82" ht="15" x14ac:dyDescent="0.25">
      <c r="AP1426" s="223"/>
      <c r="AQ1426" s="224"/>
      <c r="AR1426" s="224"/>
      <c r="AS1426" s="224"/>
      <c r="AT1426" s="224"/>
      <c r="AU1426" s="231"/>
      <c r="AV1426" s="224"/>
      <c r="AW1426" s="224"/>
      <c r="AX1426" s="224"/>
      <c r="AY1426" s="224"/>
      <c r="AZ1426" s="223"/>
      <c r="BA1426" s="224"/>
      <c r="BB1426" s="230"/>
      <c r="BC1426" s="230"/>
      <c r="BD1426" s="224"/>
      <c r="BE1426" s="224"/>
      <c r="BF1426" s="227"/>
      <c r="BG1426" s="224"/>
      <c r="BH1426" s="224"/>
      <c r="BI1426" s="224"/>
      <c r="BJ1426" s="224"/>
      <c r="BK1426" s="224"/>
      <c r="BL1426" s="224"/>
      <c r="BM1426" s="224"/>
      <c r="BN1426" s="224"/>
      <c r="BO1426" s="224"/>
      <c r="BP1426" s="224"/>
      <c r="BQ1426" s="224"/>
      <c r="BR1426" s="224"/>
      <c r="BS1426" s="228"/>
      <c r="BT1426" s="230"/>
      <c r="BU1426" s="224"/>
      <c r="BV1426" s="226"/>
      <c r="BW1426" s="230"/>
      <c r="BX1426" s="224"/>
      <c r="BY1426" s="224"/>
      <c r="BZ1426" s="219"/>
      <c r="CA1426" s="224"/>
      <c r="CB1426" s="219"/>
      <c r="CC1426" s="219"/>
      <c r="CD1426" s="219"/>
    </row>
    <row r="1427" spans="42:82" ht="15" x14ac:dyDescent="0.25">
      <c r="AP1427" s="223"/>
      <c r="AQ1427" s="224"/>
      <c r="AR1427" s="224"/>
      <c r="AS1427" s="224"/>
      <c r="AT1427" s="224"/>
      <c r="AU1427" s="232"/>
      <c r="AV1427" s="224"/>
      <c r="AW1427" s="224"/>
      <c r="AX1427" s="224"/>
      <c r="AY1427" s="224"/>
      <c r="AZ1427" s="232"/>
      <c r="BA1427" s="224"/>
      <c r="BB1427" s="230"/>
      <c r="BC1427" s="230"/>
      <c r="BD1427" s="224"/>
      <c r="BE1427" s="224"/>
      <c r="BF1427" s="227"/>
      <c r="BG1427" s="224"/>
      <c r="BH1427" s="224"/>
      <c r="BI1427" s="224"/>
      <c r="BJ1427" s="224"/>
      <c r="BK1427" s="224"/>
      <c r="BL1427" s="224"/>
      <c r="BM1427" s="224"/>
      <c r="BN1427" s="224"/>
      <c r="BO1427" s="224"/>
      <c r="BP1427" s="224"/>
      <c r="BQ1427" s="224"/>
      <c r="BR1427" s="224"/>
      <c r="BS1427" s="228"/>
      <c r="BT1427" s="230"/>
      <c r="BU1427" s="224"/>
      <c r="BV1427" s="226"/>
      <c r="BW1427" s="230"/>
      <c r="BX1427" s="224"/>
      <c r="BY1427" s="224"/>
      <c r="BZ1427" s="219"/>
      <c r="CA1427" s="224"/>
      <c r="CB1427" s="219"/>
      <c r="CC1427" s="219"/>
      <c r="CD1427" s="219"/>
    </row>
    <row r="1428" spans="42:82" ht="15" x14ac:dyDescent="0.25">
      <c r="AP1428" s="223"/>
      <c r="AQ1428" s="224"/>
      <c r="AR1428" s="224"/>
      <c r="AS1428" s="224"/>
      <c r="AT1428" s="224"/>
      <c r="AU1428" s="231"/>
      <c r="AV1428" s="224"/>
      <c r="AW1428" s="224"/>
      <c r="AX1428" s="224"/>
      <c r="AY1428" s="224"/>
      <c r="AZ1428" s="223"/>
      <c r="BA1428" s="224"/>
      <c r="BB1428"/>
      <c r="BC1428"/>
      <c r="BD1428" s="224"/>
      <c r="BE1428" s="224"/>
      <c r="BF1428" s="227"/>
      <c r="BG1428" s="232"/>
      <c r="BH1428" s="224"/>
      <c r="BI1428" s="224"/>
      <c r="BJ1428" s="224"/>
      <c r="BK1428" s="224"/>
      <c r="BL1428" s="223"/>
      <c r="BM1428" s="224"/>
      <c r="BN1428" s="223"/>
      <c r="BO1428" s="223"/>
      <c r="BP1428" s="223"/>
      <c r="BQ1428" s="223"/>
      <c r="BR1428" s="223"/>
      <c r="BS1428" s="224"/>
      <c r="BT1428"/>
      <c r="BU1428" s="224"/>
      <c r="BV1428"/>
      <c r="BW1428"/>
      <c r="BX1428" s="224"/>
      <c r="BY1428" s="224"/>
      <c r="BZ1428" s="224"/>
      <c r="CA1428" s="224"/>
      <c r="CB1428" s="224"/>
      <c r="CC1428" s="224"/>
      <c r="CD1428" s="224"/>
    </row>
    <row r="1429" spans="42:82" ht="15" x14ac:dyDescent="0.25">
      <c r="AP1429" s="223"/>
      <c r="AQ1429" s="224"/>
      <c r="AR1429" s="224"/>
      <c r="AS1429" s="224"/>
      <c r="AT1429" s="224"/>
      <c r="AU1429" s="231"/>
      <c r="AV1429" s="224"/>
      <c r="AW1429" s="224"/>
      <c r="AX1429" s="224"/>
      <c r="AY1429" s="224"/>
      <c r="AZ1429" s="223"/>
      <c r="BA1429" s="224"/>
      <c r="BB1429" s="230"/>
      <c r="BC1429" s="230"/>
      <c r="BD1429" s="224"/>
      <c r="BE1429" s="224"/>
      <c r="BF1429" s="227"/>
      <c r="BG1429" s="230"/>
      <c r="BH1429" s="224"/>
      <c r="BI1429" s="224"/>
      <c r="BJ1429" s="224"/>
      <c r="BK1429" s="224"/>
      <c r="BL1429" s="224"/>
      <c r="BM1429" s="224"/>
      <c r="BN1429" s="224"/>
      <c r="BO1429" s="224"/>
      <c r="BP1429" s="224"/>
      <c r="BQ1429" s="224"/>
      <c r="BR1429" s="224"/>
      <c r="BS1429" s="228"/>
      <c r="BT1429" s="230"/>
      <c r="BU1429" s="224"/>
      <c r="BV1429" s="226"/>
      <c r="BW1429" s="230"/>
      <c r="BX1429" s="224"/>
      <c r="BY1429" s="224"/>
      <c r="BZ1429" s="219"/>
      <c r="CA1429" s="224"/>
      <c r="CB1429" s="219"/>
      <c r="CC1429" s="219"/>
      <c r="CD1429" s="219"/>
    </row>
    <row r="1430" spans="42:82" ht="15" x14ac:dyDescent="0.25">
      <c r="AP1430" s="223"/>
      <c r="AQ1430" s="224"/>
      <c r="AR1430" s="224"/>
      <c r="AS1430" s="224"/>
      <c r="AT1430" s="224"/>
      <c r="AU1430" s="231"/>
      <c r="AV1430" s="224"/>
      <c r="AW1430" s="224"/>
      <c r="AX1430" s="224"/>
      <c r="AY1430" s="224"/>
      <c r="AZ1430" s="223"/>
      <c r="BA1430" s="224"/>
      <c r="BB1430" s="230"/>
      <c r="BC1430" s="230"/>
      <c r="BD1430" s="224"/>
      <c r="BE1430" s="224"/>
      <c r="BF1430" s="227"/>
      <c r="BG1430" s="224"/>
      <c r="BH1430" s="224"/>
      <c r="BI1430" s="224"/>
      <c r="BJ1430" s="224"/>
      <c r="BK1430" s="224"/>
      <c r="BL1430" s="224"/>
      <c r="BM1430" s="224"/>
      <c r="BN1430" s="224"/>
      <c r="BO1430" s="224"/>
      <c r="BP1430" s="224"/>
      <c r="BQ1430" s="224"/>
      <c r="BR1430" s="224"/>
      <c r="BS1430" s="228"/>
      <c r="BT1430" s="230"/>
      <c r="BU1430" s="224"/>
      <c r="BV1430" s="226"/>
      <c r="BW1430" s="230"/>
      <c r="BX1430" s="224"/>
      <c r="BY1430" s="224"/>
      <c r="BZ1430" s="219"/>
      <c r="CA1430" s="224"/>
      <c r="CB1430" s="219"/>
      <c r="CC1430" s="219"/>
      <c r="CD1430" s="219"/>
    </row>
    <row r="1431" spans="42:82" ht="15" x14ac:dyDescent="0.25">
      <c r="AP1431" s="223"/>
      <c r="AQ1431" s="224"/>
      <c r="AR1431" s="224"/>
      <c r="AS1431" s="224"/>
      <c r="AT1431" s="224"/>
      <c r="AU1431" s="231"/>
      <c r="AV1431" s="224"/>
      <c r="AW1431" s="224"/>
      <c r="AX1431" s="224"/>
      <c r="AY1431" s="224"/>
      <c r="AZ1431" s="223"/>
      <c r="BA1431" s="224"/>
      <c r="BB1431" s="230"/>
      <c r="BC1431" s="230"/>
      <c r="BD1431" s="224"/>
      <c r="BE1431" s="224"/>
      <c r="BF1431" s="227"/>
      <c r="BG1431" s="224"/>
      <c r="BH1431" s="224"/>
      <c r="BI1431" s="224"/>
      <c r="BJ1431" s="224"/>
      <c r="BK1431" s="224"/>
      <c r="BL1431" s="224"/>
      <c r="BM1431" s="224"/>
      <c r="BN1431" s="224"/>
      <c r="BO1431" s="224"/>
      <c r="BP1431" s="224"/>
      <c r="BQ1431" s="224"/>
      <c r="BR1431" s="224"/>
      <c r="BS1431" s="228"/>
      <c r="BT1431" s="230"/>
      <c r="BU1431" s="224"/>
      <c r="BV1431" s="226"/>
      <c r="BW1431" s="230"/>
      <c r="BX1431" s="224"/>
      <c r="BY1431" s="224"/>
      <c r="BZ1431" s="219"/>
      <c r="CA1431" s="224"/>
      <c r="CB1431" s="219"/>
      <c r="CC1431" s="219"/>
      <c r="CD1431" s="219"/>
    </row>
    <row r="1432" spans="42:82" ht="15" x14ac:dyDescent="0.25">
      <c r="AP1432" s="223"/>
      <c r="AQ1432" s="224"/>
      <c r="AR1432" s="224"/>
      <c r="AS1432" s="224"/>
      <c r="AT1432" s="224"/>
      <c r="AU1432" s="231"/>
      <c r="AV1432" s="224"/>
      <c r="AW1432" s="224"/>
      <c r="AX1432" s="224"/>
      <c r="AY1432" s="224"/>
      <c r="AZ1432" s="223"/>
      <c r="BA1432" s="224"/>
      <c r="BB1432"/>
      <c r="BC1432"/>
      <c r="BD1432" s="224"/>
      <c r="BE1432" s="224"/>
      <c r="BF1432" s="227"/>
      <c r="BG1432" s="223"/>
      <c r="BH1432" s="224"/>
      <c r="BI1432" s="224"/>
      <c r="BJ1432" s="224"/>
      <c r="BK1432" s="224"/>
      <c r="BL1432" s="223"/>
      <c r="BM1432" s="224"/>
      <c r="BN1432" s="223"/>
      <c r="BO1432" s="223"/>
      <c r="BP1432" s="223"/>
      <c r="BQ1432" s="223"/>
      <c r="BR1432" s="223"/>
      <c r="BS1432" s="224"/>
      <c r="BT1432"/>
      <c r="BU1432" s="224"/>
      <c r="BV1432"/>
      <c r="BW1432"/>
      <c r="BX1432" s="224"/>
      <c r="BY1432" s="224"/>
      <c r="BZ1432" s="224"/>
      <c r="CA1432" s="224"/>
      <c r="CB1432" s="224"/>
      <c r="CC1432" s="224"/>
      <c r="CD1432" s="224"/>
    </row>
    <row r="1433" spans="42:82" ht="15" x14ac:dyDescent="0.25">
      <c r="AP1433" s="223"/>
      <c r="AQ1433" s="224"/>
      <c r="AR1433" s="224"/>
      <c r="AS1433" s="224"/>
      <c r="AT1433" s="224"/>
      <c r="AU1433" s="231"/>
      <c r="AV1433" s="224"/>
      <c r="AW1433" s="224"/>
      <c r="AX1433" s="224"/>
      <c r="AY1433" s="224"/>
      <c r="AZ1433" s="223"/>
      <c r="BA1433" s="224"/>
      <c r="BB1433" s="230"/>
      <c r="BC1433" s="230"/>
      <c r="BD1433" s="224"/>
      <c r="BE1433" s="224"/>
      <c r="BF1433" s="227"/>
      <c r="BG1433" s="224"/>
      <c r="BH1433" s="224"/>
      <c r="BI1433" s="224"/>
      <c r="BJ1433" s="224"/>
      <c r="BK1433" s="224"/>
      <c r="BL1433" s="224"/>
      <c r="BM1433" s="224"/>
      <c r="BN1433" s="224"/>
      <c r="BO1433" s="224"/>
      <c r="BP1433" s="224"/>
      <c r="BQ1433" s="224"/>
      <c r="BR1433" s="224"/>
      <c r="BS1433" s="228"/>
      <c r="BT1433" s="230"/>
      <c r="BU1433" s="224"/>
      <c r="BV1433" s="226"/>
      <c r="BW1433" s="230"/>
      <c r="BX1433" s="224"/>
      <c r="BY1433" s="224"/>
      <c r="BZ1433" s="219"/>
      <c r="CA1433" s="224"/>
      <c r="CB1433" s="219"/>
      <c r="CC1433" s="219"/>
      <c r="CD1433" s="219"/>
    </row>
    <row r="1434" spans="42:82" ht="15" x14ac:dyDescent="0.25">
      <c r="AP1434" s="223"/>
      <c r="AQ1434" s="224"/>
      <c r="AR1434" s="224"/>
      <c r="AS1434" s="224"/>
      <c r="AT1434" s="224"/>
      <c r="AU1434" s="231"/>
      <c r="AV1434" s="224"/>
      <c r="AW1434" s="224"/>
      <c r="AX1434" s="224"/>
      <c r="AY1434" s="224"/>
      <c r="AZ1434" s="223"/>
      <c r="BA1434" s="224"/>
      <c r="BB1434"/>
      <c r="BC1434"/>
      <c r="BD1434" s="224"/>
      <c r="BE1434" s="224"/>
      <c r="BF1434" s="227"/>
      <c r="BG1434" s="223"/>
      <c r="BH1434" s="224"/>
      <c r="BI1434" s="224"/>
      <c r="BJ1434" s="224"/>
      <c r="BK1434" s="224"/>
      <c r="BL1434" s="223"/>
      <c r="BM1434" s="224"/>
      <c r="BN1434" s="223"/>
      <c r="BO1434" s="223"/>
      <c r="BP1434" s="223"/>
      <c r="BQ1434" s="223"/>
      <c r="BR1434" s="223"/>
      <c r="BS1434" s="224"/>
      <c r="BT1434"/>
      <c r="BU1434" s="224"/>
      <c r="BV1434"/>
      <c r="BW1434"/>
      <c r="BX1434" s="224"/>
      <c r="BY1434" s="224"/>
      <c r="BZ1434" s="224"/>
      <c r="CA1434" s="224"/>
      <c r="CB1434" s="224"/>
      <c r="CC1434" s="224"/>
      <c r="CD1434" s="224"/>
    </row>
    <row r="1435" spans="42:82" ht="15" x14ac:dyDescent="0.25">
      <c r="AP1435" s="223"/>
      <c r="AQ1435" s="224"/>
      <c r="AR1435" s="224"/>
      <c r="AS1435" s="224"/>
      <c r="AT1435" s="224"/>
      <c r="AU1435" s="231"/>
      <c r="AV1435" s="224"/>
      <c r="AW1435" s="224"/>
      <c r="AX1435" s="224"/>
      <c r="AY1435" s="224"/>
      <c r="AZ1435" s="232"/>
      <c r="BA1435" s="224"/>
      <c r="BB1435" s="230"/>
      <c r="BC1435" s="230"/>
      <c r="BD1435" s="224"/>
      <c r="BE1435" s="224"/>
      <c r="BF1435" s="227"/>
      <c r="BG1435" s="230"/>
      <c r="BH1435" s="224"/>
      <c r="BI1435" s="224"/>
      <c r="BJ1435" s="224"/>
      <c r="BK1435" s="224"/>
      <c r="BL1435" s="224"/>
      <c r="BM1435" s="224"/>
      <c r="BN1435" s="224"/>
      <c r="BO1435" s="224"/>
      <c r="BP1435" s="224"/>
      <c r="BQ1435" s="224"/>
      <c r="BR1435" s="224"/>
      <c r="BS1435" s="228"/>
      <c r="BT1435" s="230"/>
      <c r="BU1435" s="224"/>
      <c r="BV1435" s="226"/>
      <c r="BW1435" s="230"/>
      <c r="BX1435" s="224"/>
      <c r="BY1435" s="224"/>
      <c r="BZ1435" s="219"/>
      <c r="CA1435" s="224"/>
      <c r="CB1435" s="219"/>
      <c r="CC1435" s="219"/>
      <c r="CD1435" s="219"/>
    </row>
    <row r="1436" spans="42:82" ht="15" x14ac:dyDescent="0.25">
      <c r="AP1436" s="223"/>
      <c r="AQ1436" s="224"/>
      <c r="AR1436" s="224"/>
      <c r="AS1436" s="224"/>
      <c r="AT1436" s="224"/>
      <c r="AU1436" s="227"/>
      <c r="AV1436" s="224"/>
      <c r="AW1436" s="224"/>
      <c r="AX1436" s="224"/>
      <c r="AY1436" s="224"/>
      <c r="AZ1436" s="227"/>
      <c r="BA1436" s="224"/>
      <c r="BB1436" s="230"/>
      <c r="BC1436" s="230"/>
      <c r="BD1436" s="224"/>
      <c r="BE1436" s="224"/>
      <c r="BF1436" s="227"/>
      <c r="BG1436" s="230"/>
      <c r="BH1436" s="224"/>
      <c r="BI1436" s="224"/>
      <c r="BJ1436" s="224"/>
      <c r="BK1436" s="224"/>
      <c r="BL1436" s="230"/>
      <c r="BM1436" s="224"/>
      <c r="BN1436" s="230"/>
      <c r="BO1436" s="230"/>
      <c r="BP1436" s="230"/>
      <c r="BQ1436" s="230"/>
      <c r="BR1436" s="230"/>
      <c r="BS1436" s="228"/>
      <c r="BT1436" s="230"/>
      <c r="BU1436" s="224"/>
      <c r="BV1436" s="226"/>
      <c r="BW1436" s="230"/>
      <c r="BX1436" s="224"/>
      <c r="BY1436" s="224"/>
      <c r="BZ1436" s="219"/>
      <c r="CA1436" s="224"/>
      <c r="CB1436" s="219"/>
      <c r="CC1436" s="219"/>
      <c r="CD1436" s="219"/>
    </row>
    <row r="1437" spans="42:82" ht="15" x14ac:dyDescent="0.25">
      <c r="AP1437" s="223"/>
      <c r="AQ1437" s="224"/>
      <c r="AR1437" s="224"/>
      <c r="AS1437" s="224"/>
      <c r="AT1437" s="224"/>
      <c r="AU1437" s="231"/>
      <c r="AV1437" s="224"/>
      <c r="AW1437" s="224"/>
      <c r="AX1437" s="224"/>
      <c r="AY1437" s="224"/>
      <c r="AZ1437" s="223"/>
      <c r="BA1437" s="224"/>
      <c r="BB1437"/>
      <c r="BC1437"/>
      <c r="BD1437" s="224"/>
      <c r="BE1437" s="224"/>
      <c r="BF1437" s="227"/>
      <c r="BG1437" s="232"/>
      <c r="BH1437" s="224"/>
      <c r="BI1437" s="224"/>
      <c r="BJ1437" s="224"/>
      <c r="BK1437" s="224"/>
      <c r="BL1437" s="223"/>
      <c r="BM1437" s="224"/>
      <c r="BN1437" s="223"/>
      <c r="BO1437" s="223"/>
      <c r="BP1437" s="223"/>
      <c r="BQ1437" s="223"/>
      <c r="BR1437" s="223"/>
      <c r="BS1437" s="224"/>
      <c r="BT1437"/>
      <c r="BU1437" s="224"/>
      <c r="BV1437"/>
      <c r="BW1437"/>
      <c r="BX1437" s="224"/>
      <c r="BY1437" s="224"/>
      <c r="BZ1437" s="224"/>
      <c r="CA1437" s="224"/>
      <c r="CB1437" s="224"/>
      <c r="CC1437" s="224"/>
      <c r="CD1437" s="224"/>
    </row>
    <row r="1438" spans="42:82" ht="15" x14ac:dyDescent="0.25">
      <c r="AP1438" s="223"/>
      <c r="AQ1438" s="224"/>
      <c r="AR1438" s="224"/>
      <c r="AS1438" s="224"/>
      <c r="AT1438" s="224"/>
      <c r="AU1438" s="231"/>
      <c r="AV1438" s="224"/>
      <c r="AW1438" s="224"/>
      <c r="AX1438" s="224"/>
      <c r="AY1438" s="224"/>
      <c r="AZ1438" s="223"/>
      <c r="BA1438" s="224"/>
      <c r="BB1438" s="230"/>
      <c r="BC1438" s="230"/>
      <c r="BD1438" s="224"/>
      <c r="BE1438" s="224"/>
      <c r="BF1438" s="227"/>
      <c r="BG1438" s="224"/>
      <c r="BH1438" s="224"/>
      <c r="BI1438" s="224"/>
      <c r="BJ1438" s="224"/>
      <c r="BK1438" s="224"/>
      <c r="BL1438" s="224"/>
      <c r="BM1438" s="224"/>
      <c r="BN1438" s="224"/>
      <c r="BO1438" s="224"/>
      <c r="BP1438" s="224"/>
      <c r="BQ1438" s="224"/>
      <c r="BR1438" s="224"/>
      <c r="BS1438" s="228"/>
      <c r="BT1438" s="230"/>
      <c r="BU1438" s="224"/>
      <c r="BV1438" s="226"/>
      <c r="BW1438" s="230"/>
      <c r="BX1438" s="224"/>
      <c r="BY1438" s="224"/>
      <c r="BZ1438" s="219"/>
      <c r="CA1438" s="224"/>
      <c r="CB1438" s="219"/>
      <c r="CC1438" s="219"/>
      <c r="CD1438" s="219"/>
    </row>
    <row r="1439" spans="42:82" ht="15" x14ac:dyDescent="0.25">
      <c r="AP1439" s="223"/>
      <c r="AQ1439" s="224"/>
      <c r="AR1439" s="224"/>
      <c r="AS1439" s="224"/>
      <c r="AT1439" s="224"/>
      <c r="AU1439" s="225"/>
      <c r="AV1439" s="224"/>
      <c r="AW1439" s="224"/>
      <c r="AX1439" s="224"/>
      <c r="AY1439" s="224"/>
      <c r="AZ1439" s="226"/>
      <c r="BA1439" s="224"/>
      <c r="BB1439" s="230"/>
      <c r="BC1439" s="230"/>
      <c r="BD1439" s="224"/>
      <c r="BE1439" s="224"/>
      <c r="BF1439" s="227"/>
      <c r="BG1439" s="230"/>
      <c r="BH1439" s="224"/>
      <c r="BI1439" s="224"/>
      <c r="BJ1439" s="224"/>
      <c r="BK1439" s="224"/>
      <c r="BL1439" s="230"/>
      <c r="BM1439" s="224"/>
      <c r="BN1439" s="230"/>
      <c r="BO1439" s="230"/>
      <c r="BP1439" s="230"/>
      <c r="BQ1439" s="230"/>
      <c r="BR1439" s="230"/>
      <c r="BS1439" s="228"/>
      <c r="BT1439" s="230"/>
      <c r="BU1439" s="224"/>
      <c r="BV1439" s="226"/>
      <c r="BW1439" s="230"/>
      <c r="BX1439" s="224"/>
      <c r="BY1439" s="224"/>
      <c r="BZ1439" s="219"/>
      <c r="CA1439" s="224"/>
      <c r="CB1439" s="219"/>
      <c r="CC1439" s="219"/>
      <c r="CD1439" s="219"/>
    </row>
    <row r="1440" spans="42:82" ht="15" x14ac:dyDescent="0.25">
      <c r="AP1440" s="223"/>
      <c r="AQ1440" s="224"/>
      <c r="AR1440" s="224"/>
      <c r="AS1440" s="224"/>
      <c r="AT1440" s="224"/>
      <c r="AU1440" s="225"/>
      <c r="AV1440" s="224"/>
      <c r="AW1440" s="224"/>
      <c r="AX1440" s="224"/>
      <c r="AY1440" s="224"/>
      <c r="AZ1440" s="226"/>
      <c r="BA1440" s="224"/>
      <c r="BB1440"/>
      <c r="BC1440"/>
      <c r="BD1440" s="224"/>
      <c r="BE1440" s="224"/>
      <c r="BF1440" s="227"/>
      <c r="BG1440" s="226"/>
      <c r="BH1440" s="224"/>
      <c r="BI1440" s="224"/>
      <c r="BJ1440" s="224"/>
      <c r="BK1440" s="224"/>
      <c r="BL1440" s="226"/>
      <c r="BM1440" s="224"/>
      <c r="BN1440" s="226"/>
      <c r="BO1440" s="226"/>
      <c r="BP1440" s="226"/>
      <c r="BQ1440" s="226"/>
      <c r="BR1440" s="226"/>
      <c r="BS1440" s="224"/>
      <c r="BT1440"/>
      <c r="BU1440" s="224"/>
      <c r="BV1440"/>
      <c r="BW1440"/>
      <c r="BX1440" s="224"/>
      <c r="BY1440" s="224"/>
      <c r="BZ1440" s="224"/>
      <c r="CA1440" s="224"/>
      <c r="CB1440" s="224"/>
      <c r="CC1440" s="224"/>
      <c r="CD1440" s="224"/>
    </row>
    <row r="1441" spans="42:82" ht="15" x14ac:dyDescent="0.25">
      <c r="AP1441" s="223"/>
      <c r="AQ1441" s="224"/>
      <c r="AR1441" s="224"/>
      <c r="AS1441" s="224"/>
      <c r="AT1441" s="224"/>
      <c r="AU1441" s="225"/>
      <c r="AV1441" s="224"/>
      <c r="AW1441" s="224"/>
      <c r="AX1441" s="224"/>
      <c r="AY1441" s="224"/>
      <c r="AZ1441" s="226"/>
      <c r="BA1441" s="224"/>
      <c r="BB1441"/>
      <c r="BC1441"/>
      <c r="BD1441" s="224"/>
      <c r="BE1441" s="224"/>
      <c r="BF1441" s="227"/>
      <c r="BG1441" s="226"/>
      <c r="BH1441" s="224"/>
      <c r="BI1441" s="224"/>
      <c r="BJ1441" s="224"/>
      <c r="BK1441" s="224"/>
      <c r="BL1441" s="226"/>
      <c r="BM1441" s="224"/>
      <c r="BN1441" s="226"/>
      <c r="BO1441" s="226"/>
      <c r="BP1441" s="226"/>
      <c r="BQ1441" s="226"/>
      <c r="BR1441" s="226"/>
      <c r="BS1441" s="224"/>
      <c r="BT1441"/>
      <c r="BU1441" s="224"/>
      <c r="BV1441"/>
      <c r="BW1441"/>
      <c r="BX1441" s="224"/>
      <c r="BY1441" s="224"/>
      <c r="BZ1441" s="224"/>
      <c r="CA1441" s="224"/>
      <c r="CB1441" s="224"/>
      <c r="CC1441" s="224"/>
      <c r="CD1441" s="224"/>
    </row>
    <row r="1442" spans="42:82" ht="15" x14ac:dyDescent="0.25">
      <c r="AP1442" s="223"/>
      <c r="AQ1442" s="224"/>
      <c r="AR1442" s="224"/>
      <c r="AS1442" s="224"/>
      <c r="AT1442" s="224"/>
      <c r="AU1442" s="231"/>
      <c r="AV1442" s="224"/>
      <c r="AW1442" s="224"/>
      <c r="AX1442" s="224"/>
      <c r="AY1442" s="224"/>
      <c r="AZ1442" s="223"/>
      <c r="BA1442" s="224"/>
      <c r="BB1442"/>
      <c r="BC1442"/>
      <c r="BD1442" s="224"/>
      <c r="BE1442" s="224"/>
      <c r="BF1442" s="227"/>
      <c r="BG1442" s="232"/>
      <c r="BH1442" s="224"/>
      <c r="BI1442" s="224"/>
      <c r="BJ1442" s="224"/>
      <c r="BK1442" s="224"/>
      <c r="BL1442" s="223"/>
      <c r="BM1442" s="224"/>
      <c r="BN1442" s="223"/>
      <c r="BO1442" s="223"/>
      <c r="BP1442" s="223"/>
      <c r="BQ1442" s="223"/>
      <c r="BR1442" s="223"/>
      <c r="BS1442" s="224"/>
      <c r="BT1442"/>
      <c r="BU1442" s="224"/>
      <c r="BV1442"/>
      <c r="BW1442"/>
      <c r="BX1442" s="224"/>
      <c r="BY1442" s="224"/>
      <c r="BZ1442" s="224"/>
      <c r="CA1442" s="224"/>
      <c r="CB1442" s="224"/>
      <c r="CC1442" s="224"/>
      <c r="CD1442" s="224"/>
    </row>
    <row r="1443" spans="42:82" ht="15" x14ac:dyDescent="0.25">
      <c r="AP1443" s="223"/>
      <c r="AQ1443" s="224"/>
      <c r="AR1443" s="224"/>
      <c r="AS1443" s="224"/>
      <c r="AT1443" s="224"/>
      <c r="AU1443" s="231"/>
      <c r="AV1443" s="224"/>
      <c r="AW1443" s="224"/>
      <c r="AX1443" s="224"/>
      <c r="AY1443" s="224"/>
      <c r="AZ1443" s="223"/>
      <c r="BA1443" s="224"/>
      <c r="BB1443" s="230"/>
      <c r="BC1443" s="230"/>
      <c r="BD1443" s="224"/>
      <c r="BE1443" s="224"/>
      <c r="BF1443" s="227"/>
      <c r="BG1443" s="230"/>
      <c r="BH1443" s="224"/>
      <c r="BI1443" s="224"/>
      <c r="BJ1443" s="224"/>
      <c r="BK1443" s="224"/>
      <c r="BL1443" s="224"/>
      <c r="BM1443" s="224"/>
      <c r="BN1443" s="224"/>
      <c r="BO1443" s="224"/>
      <c r="BP1443" s="224"/>
      <c r="BQ1443" s="224"/>
      <c r="BR1443" s="224"/>
      <c r="BS1443" s="228"/>
      <c r="BT1443" s="230"/>
      <c r="BU1443" s="224"/>
      <c r="BV1443" s="226"/>
      <c r="BW1443" s="230"/>
      <c r="BX1443" s="224"/>
      <c r="BY1443" s="224"/>
      <c r="BZ1443" s="219"/>
      <c r="CA1443" s="224"/>
      <c r="CB1443" s="219"/>
      <c r="CC1443" s="219"/>
      <c r="CD1443" s="219"/>
    </row>
    <row r="1444" spans="42:82" ht="15" x14ac:dyDescent="0.25">
      <c r="AP1444" s="223"/>
      <c r="AQ1444" s="224"/>
      <c r="AR1444" s="224"/>
      <c r="AS1444" s="224"/>
      <c r="AT1444" s="224"/>
      <c r="AU1444" s="231"/>
      <c r="AV1444" s="224"/>
      <c r="AW1444" s="224"/>
      <c r="AX1444" s="224"/>
      <c r="AY1444" s="224"/>
      <c r="AZ1444" s="223"/>
      <c r="BA1444" s="224"/>
      <c r="BB1444"/>
      <c r="BC1444"/>
      <c r="BD1444" s="224"/>
      <c r="BE1444" s="224"/>
      <c r="BF1444" s="227"/>
      <c r="BG1444" s="232"/>
      <c r="BH1444" s="224"/>
      <c r="BI1444" s="224"/>
      <c r="BJ1444" s="224"/>
      <c r="BK1444" s="224"/>
      <c r="BL1444" s="223"/>
      <c r="BM1444" s="224"/>
      <c r="BN1444" s="223"/>
      <c r="BO1444" s="223"/>
      <c r="BP1444" s="223"/>
      <c r="BQ1444" s="223"/>
      <c r="BR1444" s="223"/>
      <c r="BS1444" s="224"/>
      <c r="BT1444"/>
      <c r="BU1444" s="224"/>
      <c r="BV1444"/>
      <c r="BW1444"/>
      <c r="BX1444" s="224"/>
      <c r="BY1444" s="224"/>
      <c r="BZ1444" s="224"/>
      <c r="CA1444" s="224"/>
      <c r="CB1444" s="224"/>
      <c r="CC1444" s="224"/>
      <c r="CD1444" s="224"/>
    </row>
    <row r="1445" spans="42:82" ht="15" x14ac:dyDescent="0.25">
      <c r="AP1445" s="223"/>
      <c r="AQ1445" s="224"/>
      <c r="AR1445" s="224"/>
      <c r="AS1445" s="224"/>
      <c r="AT1445" s="224"/>
      <c r="AU1445" s="231"/>
      <c r="AV1445" s="224"/>
      <c r="AW1445" s="224"/>
      <c r="AX1445" s="224"/>
      <c r="AY1445" s="224"/>
      <c r="AZ1445" s="223"/>
      <c r="BA1445" s="224"/>
      <c r="BB1445" s="230"/>
      <c r="BC1445" s="230"/>
      <c r="BD1445" s="224"/>
      <c r="BE1445" s="224"/>
      <c r="BF1445" s="227"/>
      <c r="BG1445" s="224"/>
      <c r="BH1445" s="224"/>
      <c r="BI1445" s="224"/>
      <c r="BJ1445" s="224"/>
      <c r="BK1445" s="224"/>
      <c r="BL1445" s="224"/>
      <c r="BM1445" s="224"/>
      <c r="BN1445" s="224"/>
      <c r="BO1445" s="224"/>
      <c r="BP1445" s="224"/>
      <c r="BQ1445" s="224"/>
      <c r="BR1445" s="224"/>
      <c r="BS1445" s="228"/>
      <c r="BT1445" s="230"/>
      <c r="BU1445" s="224"/>
      <c r="BV1445" s="226"/>
      <c r="BW1445" s="230"/>
      <c r="BX1445" s="224"/>
      <c r="BY1445" s="224"/>
      <c r="BZ1445" s="219"/>
      <c r="CA1445" s="224"/>
      <c r="CB1445" s="219"/>
      <c r="CC1445" s="219"/>
      <c r="CD1445" s="219"/>
    </row>
    <row r="1446" spans="42:82" ht="15" x14ac:dyDescent="0.25">
      <c r="AP1446" s="223"/>
      <c r="AQ1446" s="224"/>
      <c r="AR1446" s="224"/>
      <c r="AS1446" s="224"/>
      <c r="AT1446" s="224"/>
      <c r="AU1446" s="231"/>
      <c r="AV1446" s="224"/>
      <c r="AW1446" s="224"/>
      <c r="AX1446" s="224"/>
      <c r="AY1446" s="224"/>
      <c r="AZ1446" s="223"/>
      <c r="BA1446" s="224"/>
      <c r="BB1446"/>
      <c r="BC1446"/>
      <c r="BD1446" s="224"/>
      <c r="BE1446" s="224"/>
      <c r="BF1446" s="227"/>
      <c r="BG1446" s="226"/>
      <c r="BH1446" s="224"/>
      <c r="BI1446" s="224"/>
      <c r="BJ1446" s="224"/>
      <c r="BK1446" s="224"/>
      <c r="BL1446" s="223"/>
      <c r="BM1446" s="224"/>
      <c r="BN1446" s="223"/>
      <c r="BO1446" s="223"/>
      <c r="BP1446" s="223"/>
      <c r="BQ1446" s="223"/>
      <c r="BR1446" s="223"/>
      <c r="BS1446" s="224"/>
      <c r="BT1446"/>
      <c r="BU1446" s="224"/>
      <c r="BV1446"/>
      <c r="BW1446"/>
      <c r="BX1446" s="224"/>
      <c r="BY1446" s="224"/>
      <c r="BZ1446" s="224"/>
      <c r="CA1446" s="224"/>
      <c r="CB1446" s="224"/>
      <c r="CC1446" s="224"/>
      <c r="CD1446" s="224"/>
    </row>
    <row r="1447" spans="42:82" ht="15" x14ac:dyDescent="0.25">
      <c r="AP1447" s="223"/>
      <c r="AQ1447" s="224"/>
      <c r="AR1447" s="224"/>
      <c r="AS1447" s="224"/>
      <c r="AT1447" s="224"/>
      <c r="AU1447" s="231"/>
      <c r="AV1447" s="224"/>
      <c r="AW1447" s="224"/>
      <c r="AX1447" s="224"/>
      <c r="AY1447" s="224"/>
      <c r="AZ1447" s="223"/>
      <c r="BA1447" s="224"/>
      <c r="BB1447"/>
      <c r="BC1447"/>
      <c r="BD1447" s="224"/>
      <c r="BE1447" s="224"/>
      <c r="BF1447" s="227"/>
      <c r="BG1447" s="227"/>
      <c r="BH1447" s="224"/>
      <c r="BI1447" s="224"/>
      <c r="BJ1447" s="224"/>
      <c r="BK1447" s="224"/>
      <c r="BL1447" s="223"/>
      <c r="BM1447" s="224"/>
      <c r="BN1447" s="223"/>
      <c r="BO1447" s="223"/>
      <c r="BP1447" s="223"/>
      <c r="BQ1447" s="223"/>
      <c r="BR1447" s="223"/>
      <c r="BS1447" s="224"/>
      <c r="BT1447"/>
      <c r="BU1447" s="224"/>
      <c r="BV1447"/>
      <c r="BW1447"/>
      <c r="BX1447" s="224"/>
      <c r="BY1447" s="224"/>
      <c r="BZ1447" s="224"/>
      <c r="CA1447" s="224"/>
      <c r="CB1447" s="224"/>
      <c r="CC1447" s="224"/>
      <c r="CD1447" s="224"/>
    </row>
    <row r="1448" spans="42:82" ht="15" x14ac:dyDescent="0.25">
      <c r="AP1448" s="223"/>
      <c r="AQ1448" s="224"/>
      <c r="AR1448" s="224"/>
      <c r="AS1448" s="224"/>
      <c r="AT1448" s="224"/>
      <c r="AU1448" s="231"/>
      <c r="AV1448" s="224"/>
      <c r="AW1448" s="224"/>
      <c r="AX1448" s="224"/>
      <c r="AY1448" s="224"/>
      <c r="AZ1448" s="223"/>
      <c r="BA1448" s="224"/>
      <c r="BB1448" s="230"/>
      <c r="BC1448" s="230"/>
      <c r="BD1448" s="224"/>
      <c r="BE1448" s="224"/>
      <c r="BF1448" s="227"/>
      <c r="BG1448" s="224"/>
      <c r="BH1448" s="224"/>
      <c r="BI1448" s="224"/>
      <c r="BJ1448" s="224"/>
      <c r="BK1448" s="224"/>
      <c r="BL1448" s="224"/>
      <c r="BM1448" s="224"/>
      <c r="BN1448" s="224"/>
      <c r="BO1448" s="224"/>
      <c r="BP1448" s="224"/>
      <c r="BQ1448" s="224"/>
      <c r="BR1448" s="224"/>
      <c r="BS1448" s="228"/>
      <c r="BT1448" s="230"/>
      <c r="BU1448" s="224"/>
      <c r="BV1448" s="226"/>
      <c r="BW1448" s="230"/>
      <c r="BX1448" s="224"/>
      <c r="BY1448" s="224"/>
      <c r="BZ1448" s="219"/>
      <c r="CA1448" s="224"/>
      <c r="CB1448" s="219"/>
      <c r="CC1448" s="219"/>
      <c r="CD1448" s="219"/>
    </row>
    <row r="1449" spans="42:82" ht="15" x14ac:dyDescent="0.25">
      <c r="AP1449" s="223"/>
      <c r="AQ1449" s="224"/>
      <c r="AR1449" s="224"/>
      <c r="AS1449" s="224"/>
      <c r="AT1449" s="224"/>
      <c r="AU1449" s="231"/>
      <c r="AV1449" s="224"/>
      <c r="AW1449" s="224"/>
      <c r="AX1449" s="224"/>
      <c r="AY1449" s="224"/>
      <c r="AZ1449" s="223"/>
      <c r="BA1449" s="224"/>
      <c r="BB1449"/>
      <c r="BC1449"/>
      <c r="BD1449" s="224"/>
      <c r="BE1449" s="224"/>
      <c r="BF1449" s="227"/>
      <c r="BG1449" s="227"/>
      <c r="BH1449" s="224"/>
      <c r="BI1449" s="224"/>
      <c r="BJ1449" s="224"/>
      <c r="BK1449" s="224"/>
      <c r="BL1449" s="223"/>
      <c r="BM1449" s="224"/>
      <c r="BN1449" s="223"/>
      <c r="BO1449" s="223"/>
      <c r="BP1449" s="223"/>
      <c r="BQ1449" s="223"/>
      <c r="BR1449" s="223"/>
      <c r="BS1449" s="224"/>
      <c r="BT1449"/>
      <c r="BU1449" s="224"/>
      <c r="BV1449"/>
      <c r="BW1449"/>
      <c r="BX1449" s="224"/>
      <c r="BY1449" s="224"/>
      <c r="BZ1449" s="224"/>
      <c r="CA1449" s="224"/>
      <c r="CB1449" s="224"/>
      <c r="CC1449" s="224"/>
      <c r="CD1449" s="224"/>
    </row>
    <row r="1450" spans="42:82" ht="15" x14ac:dyDescent="0.25">
      <c r="AP1450" s="223"/>
      <c r="AQ1450" s="224"/>
      <c r="AR1450" s="224"/>
      <c r="AS1450" s="224"/>
      <c r="AT1450" s="224"/>
      <c r="AU1450" s="227"/>
      <c r="AV1450" s="224"/>
      <c r="AW1450" s="224"/>
      <c r="AX1450" s="224"/>
      <c r="AY1450" s="224"/>
      <c r="AZ1450" s="227"/>
      <c r="BA1450" s="224"/>
      <c r="BB1450"/>
      <c r="BC1450"/>
      <c r="BD1450" s="224"/>
      <c r="BE1450" s="224"/>
      <c r="BF1450" s="227"/>
      <c r="BG1450" s="227"/>
      <c r="BH1450" s="224"/>
      <c r="BI1450" s="224"/>
      <c r="BJ1450" s="224"/>
      <c r="BK1450" s="224"/>
      <c r="BL1450" s="227"/>
      <c r="BM1450" s="224"/>
      <c r="BN1450" s="227"/>
      <c r="BO1450" s="227"/>
      <c r="BP1450" s="227"/>
      <c r="BQ1450" s="227"/>
      <c r="BR1450" s="227"/>
      <c r="BS1450" s="224"/>
      <c r="BT1450"/>
      <c r="BU1450" s="224"/>
      <c r="BV1450"/>
      <c r="BW1450"/>
      <c r="BX1450" s="224"/>
      <c r="BY1450" s="224"/>
      <c r="BZ1450" s="224"/>
      <c r="CA1450" s="224"/>
      <c r="CB1450" s="224"/>
      <c r="CC1450" s="224"/>
      <c r="CD1450" s="224"/>
    </row>
    <row r="1451" spans="42:82" ht="15" x14ac:dyDescent="0.25">
      <c r="AP1451" s="223"/>
      <c r="AQ1451" s="224"/>
      <c r="AR1451" s="224"/>
      <c r="AS1451" s="224"/>
      <c r="AT1451" s="224"/>
      <c r="AU1451" s="231"/>
      <c r="AV1451" s="224"/>
      <c r="AW1451" s="224"/>
      <c r="AX1451" s="224"/>
      <c r="AY1451" s="224"/>
      <c r="AZ1451" s="223"/>
      <c r="BA1451" s="224"/>
      <c r="BB1451"/>
      <c r="BC1451"/>
      <c r="BD1451" s="224"/>
      <c r="BE1451" s="224"/>
      <c r="BF1451" s="227"/>
      <c r="BG1451" s="223"/>
      <c r="BH1451" s="224"/>
      <c r="BI1451" s="224"/>
      <c r="BJ1451" s="224"/>
      <c r="BK1451" s="224"/>
      <c r="BL1451" s="223"/>
      <c r="BM1451" s="224"/>
      <c r="BN1451" s="223"/>
      <c r="BO1451" s="223"/>
      <c r="BP1451" s="223"/>
      <c r="BQ1451" s="223"/>
      <c r="BR1451" s="223"/>
      <c r="BS1451" s="224"/>
      <c r="BT1451"/>
      <c r="BU1451" s="224"/>
      <c r="BV1451"/>
      <c r="BW1451"/>
      <c r="BX1451" s="224"/>
      <c r="BY1451" s="224"/>
      <c r="BZ1451" s="224"/>
      <c r="CA1451" s="224"/>
      <c r="CB1451" s="224"/>
      <c r="CC1451" s="224"/>
      <c r="CD1451" s="224"/>
    </row>
    <row r="1452" spans="42:82" ht="15" x14ac:dyDescent="0.25">
      <c r="AP1452" s="223"/>
      <c r="AQ1452" s="224"/>
      <c r="AR1452" s="224"/>
      <c r="AS1452" s="224"/>
      <c r="AT1452" s="224"/>
      <c r="AU1452" s="231"/>
      <c r="AV1452" s="224"/>
      <c r="AW1452" s="224"/>
      <c r="AX1452" s="224"/>
      <c r="AY1452" s="224"/>
      <c r="AZ1452" s="223"/>
      <c r="BA1452" s="224"/>
      <c r="BB1452" s="230"/>
      <c r="BC1452" s="230"/>
      <c r="BD1452" s="224"/>
      <c r="BE1452" s="224"/>
      <c r="BF1452" s="227"/>
      <c r="BG1452" s="224"/>
      <c r="BH1452" s="224"/>
      <c r="BI1452" s="224"/>
      <c r="BJ1452" s="224"/>
      <c r="BK1452" s="224"/>
      <c r="BL1452" s="224"/>
      <c r="BM1452" s="224"/>
      <c r="BN1452" s="224"/>
      <c r="BO1452" s="224"/>
      <c r="BP1452" s="224"/>
      <c r="BQ1452" s="224"/>
      <c r="BR1452" s="224"/>
      <c r="BS1452" s="228"/>
      <c r="BT1452" s="230"/>
      <c r="BU1452" s="224"/>
      <c r="BV1452" s="226"/>
      <c r="BW1452" s="230"/>
      <c r="BX1452" s="224"/>
      <c r="BY1452" s="224"/>
      <c r="BZ1452" s="219"/>
      <c r="CA1452" s="224"/>
      <c r="CB1452" s="219"/>
      <c r="CC1452" s="219"/>
      <c r="CD1452" s="219"/>
    </row>
    <row r="1453" spans="42:82" ht="15" x14ac:dyDescent="0.25">
      <c r="AP1453" s="223"/>
      <c r="AQ1453" s="224"/>
      <c r="AR1453" s="224"/>
      <c r="AS1453" s="224"/>
      <c r="AT1453" s="224"/>
      <c r="AU1453" s="231"/>
      <c r="AV1453" s="224"/>
      <c r="AW1453" s="224"/>
      <c r="AX1453" s="224"/>
      <c r="AY1453" s="224"/>
      <c r="AZ1453" s="223"/>
      <c r="BA1453" s="224"/>
      <c r="BB1453"/>
      <c r="BC1453"/>
      <c r="BD1453" s="224"/>
      <c r="BE1453" s="224"/>
      <c r="BF1453" s="227"/>
      <c r="BG1453" s="223"/>
      <c r="BH1453" s="224"/>
      <c r="BI1453" s="224"/>
      <c r="BJ1453" s="224"/>
      <c r="BK1453" s="224"/>
      <c r="BL1453" s="223"/>
      <c r="BM1453" s="224"/>
      <c r="BN1453" s="223"/>
      <c r="BO1453" s="223"/>
      <c r="BP1453" s="223"/>
      <c r="BQ1453" s="223"/>
      <c r="BR1453" s="223"/>
      <c r="BS1453" s="224"/>
      <c r="BT1453"/>
      <c r="BU1453" s="224"/>
      <c r="BV1453"/>
      <c r="BW1453"/>
      <c r="BX1453" s="224"/>
      <c r="BY1453" s="224"/>
      <c r="BZ1453" s="224"/>
      <c r="CA1453" s="224"/>
      <c r="CB1453" s="224"/>
      <c r="CC1453" s="224"/>
      <c r="CD1453" s="224"/>
    </row>
    <row r="1454" spans="42:82" ht="15" x14ac:dyDescent="0.25">
      <c r="AP1454" s="223"/>
      <c r="AQ1454" s="224"/>
      <c r="AR1454" s="224"/>
      <c r="AS1454" s="224"/>
      <c r="AT1454" s="224"/>
      <c r="AU1454" s="225"/>
      <c r="AV1454" s="224"/>
      <c r="AW1454" s="224"/>
      <c r="AX1454" s="224"/>
      <c r="AY1454" s="224"/>
      <c r="AZ1454" s="226"/>
      <c r="BA1454" s="224"/>
      <c r="BB1454" s="230"/>
      <c r="BC1454" s="230"/>
      <c r="BD1454" s="224"/>
      <c r="BE1454" s="224"/>
      <c r="BF1454" s="227"/>
      <c r="BG1454" s="230"/>
      <c r="BH1454" s="224"/>
      <c r="BI1454" s="224"/>
      <c r="BJ1454" s="224"/>
      <c r="BK1454" s="224"/>
      <c r="BL1454" s="230"/>
      <c r="BM1454" s="224"/>
      <c r="BN1454" s="230"/>
      <c r="BO1454" s="230"/>
      <c r="BP1454" s="230"/>
      <c r="BQ1454" s="230"/>
      <c r="BR1454" s="230"/>
      <c r="BS1454" s="228"/>
      <c r="BT1454" s="230"/>
      <c r="BU1454" s="224"/>
      <c r="BV1454" s="226"/>
      <c r="BW1454" s="230"/>
      <c r="BX1454" s="224"/>
      <c r="BY1454" s="224"/>
      <c r="BZ1454" s="219"/>
      <c r="CA1454" s="224"/>
      <c r="CB1454" s="219"/>
      <c r="CC1454" s="219"/>
      <c r="CD1454" s="219"/>
    </row>
    <row r="1455" spans="42:82" ht="15" x14ac:dyDescent="0.25">
      <c r="AP1455" s="223"/>
      <c r="AQ1455" s="224"/>
      <c r="AR1455" s="224"/>
      <c r="AS1455" s="224"/>
      <c r="AT1455" s="224"/>
      <c r="AU1455" s="231"/>
      <c r="AV1455" s="224"/>
      <c r="AW1455" s="224"/>
      <c r="AX1455" s="224"/>
      <c r="AY1455" s="224"/>
      <c r="AZ1455" s="232"/>
      <c r="BA1455" s="224"/>
      <c r="BB1455" s="230"/>
      <c r="BC1455" s="230"/>
      <c r="BD1455" s="224"/>
      <c r="BE1455" s="224"/>
      <c r="BF1455" s="227"/>
      <c r="BG1455" s="224"/>
      <c r="BH1455" s="224"/>
      <c r="BI1455" s="224"/>
      <c r="BJ1455" s="224"/>
      <c r="BK1455" s="224"/>
      <c r="BL1455" s="224"/>
      <c r="BM1455" s="224"/>
      <c r="BN1455" s="224"/>
      <c r="BO1455" s="224"/>
      <c r="BP1455" s="224"/>
      <c r="BQ1455" s="224"/>
      <c r="BR1455" s="224"/>
      <c r="BS1455" s="228"/>
      <c r="BT1455" s="230"/>
      <c r="BU1455" s="224"/>
      <c r="BV1455" s="226"/>
      <c r="BW1455" s="230"/>
      <c r="BX1455" s="224"/>
      <c r="BY1455" s="224"/>
      <c r="BZ1455" s="219"/>
      <c r="CA1455" s="224"/>
      <c r="CB1455" s="219"/>
      <c r="CC1455" s="219"/>
      <c r="CD1455" s="219"/>
    </row>
    <row r="1456" spans="42:82" ht="15" x14ac:dyDescent="0.25">
      <c r="AP1456" s="223"/>
      <c r="AQ1456" s="224"/>
      <c r="AR1456" s="224"/>
      <c r="AS1456" s="224"/>
      <c r="AT1456" s="224"/>
      <c r="AU1456" s="231"/>
      <c r="AV1456" s="224"/>
      <c r="AW1456" s="224"/>
      <c r="AX1456" s="224"/>
      <c r="AY1456" s="224"/>
      <c r="AZ1456" s="223"/>
      <c r="BA1456" s="224"/>
      <c r="BB1456"/>
      <c r="BC1456"/>
      <c r="BD1456" s="224"/>
      <c r="BE1456" s="224"/>
      <c r="BF1456" s="227"/>
      <c r="BG1456" s="223"/>
      <c r="BH1456" s="224"/>
      <c r="BI1456" s="224"/>
      <c r="BJ1456" s="224"/>
      <c r="BK1456" s="224"/>
      <c r="BL1456" s="223"/>
      <c r="BM1456" s="224"/>
      <c r="BN1456" s="223"/>
      <c r="BO1456" s="223"/>
      <c r="BP1456" s="223"/>
      <c r="BQ1456" s="223"/>
      <c r="BR1456" s="223"/>
      <c r="BS1456" s="224"/>
      <c r="BT1456"/>
      <c r="BU1456" s="224"/>
      <c r="BV1456"/>
      <c r="BW1456"/>
      <c r="BX1456" s="224"/>
      <c r="BY1456" s="224"/>
      <c r="BZ1456" s="224"/>
      <c r="CA1456" s="224"/>
      <c r="CB1456" s="224"/>
      <c r="CC1456" s="224"/>
      <c r="CD1456" s="224"/>
    </row>
    <row r="1457" spans="42:82" ht="15" x14ac:dyDescent="0.25">
      <c r="AP1457" s="223"/>
      <c r="AQ1457" s="224"/>
      <c r="AR1457" s="224"/>
      <c r="AS1457" s="224"/>
      <c r="AT1457" s="224"/>
      <c r="AU1457" s="231"/>
      <c r="AV1457" s="224"/>
      <c r="AW1457" s="224"/>
      <c r="AX1457" s="224"/>
      <c r="AY1457" s="224"/>
      <c r="AZ1457" s="223"/>
      <c r="BA1457" s="224"/>
      <c r="BB1457" s="230"/>
      <c r="BC1457" s="230"/>
      <c r="BD1457" s="224"/>
      <c r="BE1457" s="224"/>
      <c r="BF1457" s="227"/>
      <c r="BG1457" s="224"/>
      <c r="BH1457" s="224"/>
      <c r="BI1457" s="224"/>
      <c r="BJ1457" s="224"/>
      <c r="BK1457" s="224"/>
      <c r="BL1457" s="224"/>
      <c r="BM1457" s="224"/>
      <c r="BN1457" s="224"/>
      <c r="BO1457" s="224"/>
      <c r="BP1457" s="224"/>
      <c r="BQ1457" s="224"/>
      <c r="BR1457" s="224"/>
      <c r="BS1457" s="228"/>
      <c r="BT1457" s="230"/>
      <c r="BU1457" s="224"/>
      <c r="BV1457" s="226"/>
      <c r="BW1457" s="230"/>
      <c r="BX1457" s="224"/>
      <c r="BY1457" s="224"/>
      <c r="BZ1457" s="219"/>
      <c r="CA1457" s="224"/>
      <c r="CB1457" s="219"/>
      <c r="CC1457" s="219"/>
      <c r="CD1457" s="219"/>
    </row>
    <row r="1458" spans="42:82" ht="15" x14ac:dyDescent="0.25">
      <c r="AP1458" s="223"/>
      <c r="AQ1458" s="224"/>
      <c r="AR1458" s="224"/>
      <c r="AS1458" s="224"/>
      <c r="AT1458" s="224"/>
      <c r="AU1458" s="231"/>
      <c r="AV1458" s="224"/>
      <c r="AW1458" s="224"/>
      <c r="AX1458" s="224"/>
      <c r="AY1458" s="224"/>
      <c r="AZ1458" s="223"/>
      <c r="BA1458" s="224"/>
      <c r="BB1458" s="230"/>
      <c r="BC1458" s="230"/>
      <c r="BD1458" s="224"/>
      <c r="BE1458" s="224"/>
      <c r="BF1458" s="227"/>
      <c r="BG1458" s="224"/>
      <c r="BH1458" s="224"/>
      <c r="BI1458" s="224"/>
      <c r="BJ1458" s="224"/>
      <c r="BK1458" s="224"/>
      <c r="BL1458" s="224"/>
      <c r="BM1458" s="224"/>
      <c r="BN1458" s="224"/>
      <c r="BO1458" s="224"/>
      <c r="BP1458" s="224"/>
      <c r="BQ1458" s="224"/>
      <c r="BR1458" s="224"/>
      <c r="BS1458" s="228"/>
      <c r="BT1458" s="230"/>
      <c r="BU1458" s="224"/>
      <c r="BV1458" s="226"/>
      <c r="BW1458" s="230"/>
      <c r="BX1458" s="224"/>
      <c r="BY1458" s="224"/>
      <c r="BZ1458" s="219"/>
      <c r="CA1458" s="224"/>
      <c r="CB1458" s="219"/>
      <c r="CC1458" s="219"/>
      <c r="CD1458" s="219"/>
    </row>
    <row r="1459" spans="42:82" ht="15" x14ac:dyDescent="0.25">
      <c r="AP1459" s="223"/>
      <c r="AQ1459" s="224"/>
      <c r="AR1459" s="224"/>
      <c r="AS1459" s="224"/>
      <c r="AT1459" s="224"/>
      <c r="AU1459" s="231"/>
      <c r="AV1459" s="224"/>
      <c r="AW1459" s="224"/>
      <c r="AX1459" s="224"/>
      <c r="AY1459" s="224"/>
      <c r="AZ1459" s="223"/>
      <c r="BA1459" s="224"/>
      <c r="BB1459"/>
      <c r="BC1459"/>
      <c r="BD1459" s="224"/>
      <c r="BE1459" s="224"/>
      <c r="BF1459" s="227"/>
      <c r="BG1459" s="227"/>
      <c r="BH1459" s="224"/>
      <c r="BI1459" s="224"/>
      <c r="BJ1459" s="224"/>
      <c r="BK1459" s="224"/>
      <c r="BL1459" s="223"/>
      <c r="BM1459" s="224"/>
      <c r="BN1459" s="223"/>
      <c r="BO1459" s="223"/>
      <c r="BP1459" s="223"/>
      <c r="BQ1459" s="223"/>
      <c r="BR1459" s="223"/>
      <c r="BS1459" s="224"/>
      <c r="BT1459"/>
      <c r="BU1459" s="224"/>
      <c r="BV1459"/>
      <c r="BW1459"/>
      <c r="BX1459" s="224"/>
      <c r="BY1459" s="224"/>
      <c r="BZ1459" s="224"/>
      <c r="CA1459" s="224"/>
      <c r="CB1459" s="224"/>
      <c r="CC1459" s="224"/>
      <c r="CD1459" s="224"/>
    </row>
    <row r="1460" spans="42:82" ht="15" x14ac:dyDescent="0.25">
      <c r="AP1460" s="223"/>
      <c r="AQ1460" s="224"/>
      <c r="AR1460" s="224"/>
      <c r="AS1460" s="224"/>
      <c r="AT1460" s="224"/>
      <c r="AU1460" s="231"/>
      <c r="AV1460" s="224"/>
      <c r="AW1460" s="224"/>
      <c r="AX1460" s="224"/>
      <c r="AY1460" s="224"/>
      <c r="AZ1460" s="223"/>
      <c r="BA1460" s="224"/>
      <c r="BB1460" s="230"/>
      <c r="BC1460" s="230"/>
      <c r="BD1460" s="224"/>
      <c r="BE1460" s="224"/>
      <c r="BF1460" s="227"/>
      <c r="BG1460" s="230"/>
      <c r="BH1460" s="224"/>
      <c r="BI1460" s="224"/>
      <c r="BJ1460" s="224"/>
      <c r="BK1460" s="224"/>
      <c r="BL1460" s="224"/>
      <c r="BM1460" s="224"/>
      <c r="BN1460" s="224"/>
      <c r="BO1460" s="224"/>
      <c r="BP1460" s="224"/>
      <c r="BQ1460" s="224"/>
      <c r="BR1460" s="224"/>
      <c r="BS1460" s="228"/>
      <c r="BT1460" s="230"/>
      <c r="BU1460" s="224"/>
      <c r="BV1460" s="226"/>
      <c r="BW1460" s="230"/>
      <c r="BX1460" s="224"/>
      <c r="BY1460" s="224"/>
      <c r="BZ1460" s="219"/>
      <c r="CA1460" s="224"/>
      <c r="CB1460" s="219"/>
      <c r="CC1460" s="219"/>
      <c r="CD1460" s="219"/>
    </row>
    <row r="1461" spans="42:82" ht="15" x14ac:dyDescent="0.25">
      <c r="AP1461" s="223"/>
      <c r="AQ1461" s="224"/>
      <c r="AR1461" s="224"/>
      <c r="AS1461" s="224"/>
      <c r="AT1461" s="224"/>
      <c r="AU1461" s="231"/>
      <c r="AV1461" s="224"/>
      <c r="AW1461" s="224"/>
      <c r="AX1461" s="224"/>
      <c r="AY1461" s="224"/>
      <c r="AZ1461" s="223"/>
      <c r="BA1461" s="224"/>
      <c r="BB1461" s="230"/>
      <c r="BC1461" s="230"/>
      <c r="BD1461" s="224"/>
      <c r="BE1461" s="224"/>
      <c r="BF1461" s="227"/>
      <c r="BG1461" s="230"/>
      <c r="BH1461" s="224"/>
      <c r="BI1461" s="224"/>
      <c r="BJ1461" s="224"/>
      <c r="BK1461" s="224"/>
      <c r="BL1461" s="224"/>
      <c r="BM1461" s="224"/>
      <c r="BN1461" s="224"/>
      <c r="BO1461" s="224"/>
      <c r="BP1461" s="224"/>
      <c r="BQ1461" s="224"/>
      <c r="BR1461" s="224"/>
      <c r="BS1461" s="228"/>
      <c r="BT1461" s="230"/>
      <c r="BU1461" s="224"/>
      <c r="BV1461" s="226"/>
      <c r="BW1461" s="230"/>
      <c r="BX1461" s="224"/>
      <c r="BY1461" s="224"/>
      <c r="BZ1461" s="219"/>
      <c r="CA1461" s="224"/>
      <c r="CB1461" s="219"/>
      <c r="CC1461" s="219"/>
      <c r="CD1461" s="219"/>
    </row>
    <row r="1462" spans="42:82" ht="15" x14ac:dyDescent="0.25">
      <c r="AP1462" s="223"/>
      <c r="AQ1462" s="224"/>
      <c r="AR1462" s="224"/>
      <c r="AS1462" s="224"/>
      <c r="AT1462" s="224"/>
      <c r="AU1462" s="231"/>
      <c r="AV1462" s="224"/>
      <c r="AW1462" s="224"/>
      <c r="AX1462" s="224"/>
      <c r="AY1462" s="224"/>
      <c r="AZ1462" s="223"/>
      <c r="BA1462" s="224"/>
      <c r="BB1462" s="230"/>
      <c r="BC1462" s="230"/>
      <c r="BD1462" s="224"/>
      <c r="BE1462" s="224"/>
      <c r="BF1462" s="227"/>
      <c r="BG1462" s="230"/>
      <c r="BH1462" s="224"/>
      <c r="BI1462" s="224"/>
      <c r="BJ1462" s="224"/>
      <c r="BK1462" s="224"/>
      <c r="BL1462" s="224"/>
      <c r="BM1462" s="224"/>
      <c r="BN1462" s="224"/>
      <c r="BO1462" s="224"/>
      <c r="BP1462" s="224"/>
      <c r="BQ1462" s="224"/>
      <c r="BR1462" s="224"/>
      <c r="BS1462" s="228"/>
      <c r="BT1462" s="230"/>
      <c r="BU1462" s="224"/>
      <c r="BV1462" s="226"/>
      <c r="BW1462" s="230"/>
      <c r="BX1462" s="224"/>
      <c r="BY1462" s="224"/>
      <c r="BZ1462" s="219"/>
      <c r="CA1462" s="224"/>
      <c r="CB1462" s="219"/>
      <c r="CC1462" s="219"/>
      <c r="CD1462" s="219"/>
    </row>
    <row r="1463" spans="42:82" ht="15" x14ac:dyDescent="0.25">
      <c r="AP1463" s="223"/>
      <c r="AQ1463" s="224"/>
      <c r="AR1463" s="224"/>
      <c r="AS1463" s="224"/>
      <c r="AT1463" s="224"/>
      <c r="AU1463" s="232"/>
      <c r="AV1463" s="224"/>
      <c r="AW1463" s="224"/>
      <c r="AX1463" s="224"/>
      <c r="AY1463" s="224"/>
      <c r="AZ1463" s="232"/>
      <c r="BA1463" s="224"/>
      <c r="BB1463"/>
      <c r="BC1463"/>
      <c r="BD1463" s="224"/>
      <c r="BE1463" s="224"/>
      <c r="BF1463" s="227"/>
      <c r="BG1463" s="232"/>
      <c r="BH1463" s="224"/>
      <c r="BI1463" s="224"/>
      <c r="BJ1463" s="224"/>
      <c r="BK1463" s="224"/>
      <c r="BL1463" s="232"/>
      <c r="BM1463" s="224"/>
      <c r="BN1463" s="232"/>
      <c r="BO1463" s="232"/>
      <c r="BP1463" s="232"/>
      <c r="BQ1463" s="232"/>
      <c r="BR1463" s="232"/>
      <c r="BS1463" s="224"/>
      <c r="BT1463"/>
      <c r="BU1463" s="224"/>
      <c r="BV1463"/>
      <c r="BW1463"/>
      <c r="BX1463" s="224"/>
      <c r="BY1463" s="224"/>
      <c r="BZ1463" s="224"/>
      <c r="CA1463" s="224"/>
      <c r="CB1463" s="224"/>
      <c r="CC1463" s="224"/>
      <c r="CD1463" s="224"/>
    </row>
    <row r="1464" spans="42:82" ht="15" x14ac:dyDescent="0.25">
      <c r="AP1464" s="223"/>
      <c r="AQ1464" s="224"/>
      <c r="AR1464" s="224"/>
      <c r="AS1464" s="224"/>
      <c r="AT1464" s="224"/>
      <c r="AU1464" s="231"/>
      <c r="AV1464" s="224"/>
      <c r="AW1464" s="224"/>
      <c r="AX1464" s="224"/>
      <c r="AY1464" s="224"/>
      <c r="AZ1464" s="223"/>
      <c r="BA1464" s="224"/>
      <c r="BB1464"/>
      <c r="BC1464"/>
      <c r="BD1464" s="224"/>
      <c r="BE1464" s="224"/>
      <c r="BF1464" s="227"/>
      <c r="BG1464" s="223"/>
      <c r="BH1464" s="224"/>
      <c r="BI1464" s="224"/>
      <c r="BJ1464" s="224"/>
      <c r="BK1464" s="224"/>
      <c r="BL1464" s="223"/>
      <c r="BM1464" s="224"/>
      <c r="BN1464" s="223"/>
      <c r="BO1464" s="223"/>
      <c r="BP1464" s="223"/>
      <c r="BQ1464" s="223"/>
      <c r="BR1464" s="223"/>
      <c r="BS1464" s="224"/>
      <c r="BT1464"/>
      <c r="BU1464" s="224"/>
      <c r="BV1464"/>
      <c r="BW1464"/>
      <c r="BX1464" s="224"/>
      <c r="BY1464" s="224"/>
      <c r="BZ1464" s="224"/>
      <c r="CA1464" s="224"/>
      <c r="CB1464" s="224"/>
      <c r="CC1464" s="224"/>
      <c r="CD1464" s="224"/>
    </row>
    <row r="1465" spans="42:82" ht="15" x14ac:dyDescent="0.25">
      <c r="AP1465" s="223"/>
      <c r="AQ1465" s="224"/>
      <c r="AR1465" s="224"/>
      <c r="AS1465" s="224"/>
      <c r="AT1465" s="224"/>
      <c r="AU1465" s="231"/>
      <c r="AV1465" s="224"/>
      <c r="AW1465" s="224"/>
      <c r="AX1465" s="224"/>
      <c r="AY1465" s="224"/>
      <c r="AZ1465" s="223"/>
      <c r="BA1465" s="224"/>
      <c r="BB1465" s="230"/>
      <c r="BC1465" s="230"/>
      <c r="BD1465" s="224"/>
      <c r="BE1465" s="224"/>
      <c r="BF1465" s="227"/>
      <c r="BG1465" s="230"/>
      <c r="BH1465" s="224"/>
      <c r="BI1465" s="224"/>
      <c r="BJ1465" s="224"/>
      <c r="BK1465" s="224"/>
      <c r="BL1465" s="224"/>
      <c r="BM1465" s="224"/>
      <c r="BN1465" s="224"/>
      <c r="BO1465" s="224"/>
      <c r="BP1465" s="224"/>
      <c r="BQ1465" s="224"/>
      <c r="BR1465" s="224"/>
      <c r="BS1465" s="228"/>
      <c r="BT1465" s="230"/>
      <c r="BU1465" s="224"/>
      <c r="BV1465" s="226"/>
      <c r="BW1465" s="230"/>
      <c r="BX1465" s="224"/>
      <c r="BY1465" s="224"/>
      <c r="BZ1465" s="219"/>
      <c r="CA1465" s="224"/>
      <c r="CB1465" s="219"/>
      <c r="CC1465" s="219"/>
      <c r="CD1465" s="219"/>
    </row>
    <row r="1466" spans="42:82" ht="15" x14ac:dyDescent="0.25">
      <c r="AP1466" s="223"/>
      <c r="AQ1466" s="224"/>
      <c r="AR1466" s="224"/>
      <c r="AS1466" s="224"/>
      <c r="AT1466" s="224"/>
      <c r="AU1466" s="231"/>
      <c r="AV1466" s="224"/>
      <c r="AW1466" s="224"/>
      <c r="AX1466" s="224"/>
      <c r="AY1466" s="224"/>
      <c r="AZ1466" s="223"/>
      <c r="BA1466" s="224"/>
      <c r="BB1466" s="230"/>
      <c r="BC1466" s="230"/>
      <c r="BD1466" s="224"/>
      <c r="BE1466" s="224"/>
      <c r="BF1466" s="227"/>
      <c r="BG1466" s="224"/>
      <c r="BH1466" s="224"/>
      <c r="BI1466" s="224"/>
      <c r="BJ1466" s="224"/>
      <c r="BK1466" s="224"/>
      <c r="BL1466" s="224"/>
      <c r="BM1466" s="224"/>
      <c r="BN1466" s="224"/>
      <c r="BO1466" s="224"/>
      <c r="BP1466" s="224"/>
      <c r="BQ1466" s="224"/>
      <c r="BR1466" s="224"/>
      <c r="BS1466" s="228"/>
      <c r="BT1466" s="230"/>
      <c r="BU1466" s="224"/>
      <c r="BV1466" s="226"/>
      <c r="BW1466" s="230"/>
      <c r="BX1466" s="224"/>
      <c r="BY1466" s="224"/>
      <c r="BZ1466" s="219"/>
      <c r="CA1466" s="224"/>
      <c r="CB1466" s="219"/>
      <c r="CC1466" s="219"/>
      <c r="CD1466" s="219"/>
    </row>
    <row r="1467" spans="42:82" ht="15" x14ac:dyDescent="0.25">
      <c r="AP1467" s="223"/>
      <c r="AQ1467" s="224"/>
      <c r="AR1467" s="224"/>
      <c r="AS1467" s="224"/>
      <c r="AT1467" s="224"/>
      <c r="AU1467" s="231"/>
      <c r="AV1467" s="224"/>
      <c r="AW1467" s="224"/>
      <c r="AX1467" s="224"/>
      <c r="AY1467" s="224"/>
      <c r="AZ1467" s="223"/>
      <c r="BA1467" s="224"/>
      <c r="BB1467"/>
      <c r="BC1467"/>
      <c r="BD1467" s="224"/>
      <c r="BE1467" s="224"/>
      <c r="BF1467" s="227"/>
      <c r="BG1467" s="232"/>
      <c r="BH1467" s="224"/>
      <c r="BI1467" s="224"/>
      <c r="BJ1467" s="224"/>
      <c r="BK1467" s="224"/>
      <c r="BL1467" s="223"/>
      <c r="BM1467" s="224"/>
      <c r="BN1467" s="223"/>
      <c r="BO1467" s="223"/>
      <c r="BP1467" s="223"/>
      <c r="BQ1467" s="223"/>
      <c r="BR1467" s="223"/>
      <c r="BS1467" s="224"/>
      <c r="BT1467"/>
      <c r="BU1467" s="224"/>
      <c r="BV1467"/>
      <c r="BW1467"/>
      <c r="BX1467" s="224"/>
      <c r="BY1467" s="224"/>
      <c r="BZ1467" s="224"/>
      <c r="CA1467" s="224"/>
      <c r="CB1467" s="224"/>
      <c r="CC1467" s="224"/>
      <c r="CD1467" s="224"/>
    </row>
    <row r="1468" spans="42:82" ht="15" x14ac:dyDescent="0.25">
      <c r="AP1468" s="223"/>
      <c r="AQ1468" s="224"/>
      <c r="AR1468" s="224"/>
      <c r="AS1468" s="224"/>
      <c r="AT1468" s="224"/>
      <c r="AU1468" s="231"/>
      <c r="AV1468" s="224"/>
      <c r="AW1468" s="224"/>
      <c r="AX1468" s="224"/>
      <c r="AY1468" s="224"/>
      <c r="AZ1468" s="232"/>
      <c r="BA1468" s="224"/>
      <c r="BB1468" s="230"/>
      <c r="BC1468" s="230"/>
      <c r="BD1468" s="224"/>
      <c r="BE1468" s="224"/>
      <c r="BF1468" s="227"/>
      <c r="BG1468" s="230"/>
      <c r="BH1468" s="224"/>
      <c r="BI1468" s="224"/>
      <c r="BJ1468" s="224"/>
      <c r="BK1468" s="224"/>
      <c r="BL1468" s="224"/>
      <c r="BM1468" s="224"/>
      <c r="BN1468" s="224"/>
      <c r="BO1468" s="224"/>
      <c r="BP1468" s="224"/>
      <c r="BQ1468" s="224"/>
      <c r="BR1468" s="224"/>
      <c r="BS1468" s="228"/>
      <c r="BT1468" s="230"/>
      <c r="BU1468" s="224"/>
      <c r="BV1468" s="226"/>
      <c r="BW1468" s="230"/>
      <c r="BX1468" s="224"/>
      <c r="BY1468" s="224"/>
      <c r="BZ1468" s="219"/>
      <c r="CA1468" s="224"/>
      <c r="CB1468" s="219"/>
      <c r="CC1468" s="219"/>
      <c r="CD1468" s="219"/>
    </row>
    <row r="1469" spans="42:82" ht="15" x14ac:dyDescent="0.25">
      <c r="AP1469" s="223"/>
      <c r="AQ1469" s="224"/>
      <c r="AR1469" s="224"/>
      <c r="AS1469" s="224"/>
      <c r="AT1469" s="224"/>
      <c r="AU1469" s="231"/>
      <c r="AV1469" s="224"/>
      <c r="AW1469" s="224"/>
      <c r="AX1469" s="224"/>
      <c r="AY1469" s="224"/>
      <c r="AZ1469" s="223"/>
      <c r="BA1469" s="224"/>
      <c r="BB1469"/>
      <c r="BC1469"/>
      <c r="BD1469" s="224"/>
      <c r="BE1469" s="224"/>
      <c r="BF1469" s="227"/>
      <c r="BG1469" s="227"/>
      <c r="BH1469" s="224"/>
      <c r="BI1469" s="224"/>
      <c r="BJ1469" s="224"/>
      <c r="BK1469" s="224"/>
      <c r="BL1469" s="223"/>
      <c r="BM1469" s="224"/>
      <c r="BN1469" s="223"/>
      <c r="BO1469" s="223"/>
      <c r="BP1469" s="223"/>
      <c r="BQ1469" s="223"/>
      <c r="BR1469" s="223"/>
      <c r="BS1469" s="224"/>
      <c r="BT1469"/>
      <c r="BU1469" s="224"/>
      <c r="BV1469"/>
      <c r="BW1469"/>
      <c r="BX1469" s="224"/>
      <c r="BY1469" s="224"/>
      <c r="BZ1469" s="224"/>
      <c r="CA1469" s="224"/>
      <c r="CB1469" s="224"/>
      <c r="CC1469" s="224"/>
      <c r="CD1469" s="224"/>
    </row>
    <row r="1470" spans="42:82" ht="15" x14ac:dyDescent="0.25">
      <c r="AP1470" s="223"/>
      <c r="AQ1470" s="224"/>
      <c r="AR1470" s="224"/>
      <c r="AS1470" s="224"/>
      <c r="AT1470" s="224"/>
      <c r="AU1470" s="231"/>
      <c r="AV1470" s="224"/>
      <c r="AW1470" s="224"/>
      <c r="AX1470" s="224"/>
      <c r="AY1470" s="224"/>
      <c r="AZ1470" s="223"/>
      <c r="BA1470" s="224"/>
      <c r="BB1470"/>
      <c r="BC1470"/>
      <c r="BD1470" s="224"/>
      <c r="BE1470" s="224"/>
      <c r="BF1470" s="227"/>
      <c r="BG1470" s="223"/>
      <c r="BH1470" s="224"/>
      <c r="BI1470" s="224"/>
      <c r="BJ1470" s="224"/>
      <c r="BK1470" s="224"/>
      <c r="BL1470" s="223"/>
      <c r="BM1470" s="224"/>
      <c r="BN1470" s="223"/>
      <c r="BO1470" s="223"/>
      <c r="BP1470" s="223"/>
      <c r="BQ1470" s="223"/>
      <c r="BR1470" s="223"/>
      <c r="BS1470" s="224"/>
      <c r="BT1470"/>
      <c r="BU1470" s="224"/>
      <c r="BV1470"/>
      <c r="BW1470"/>
      <c r="BX1470" s="224"/>
      <c r="BY1470" s="224"/>
      <c r="BZ1470" s="224"/>
      <c r="CA1470" s="224"/>
      <c r="CB1470" s="224"/>
      <c r="CC1470" s="224"/>
      <c r="CD1470" s="224"/>
    </row>
    <row r="1471" spans="42:82" ht="15" x14ac:dyDescent="0.25">
      <c r="AP1471" s="223"/>
      <c r="AQ1471" s="224"/>
      <c r="AR1471" s="224"/>
      <c r="AS1471" s="224"/>
      <c r="AT1471" s="224"/>
      <c r="AU1471" s="231"/>
      <c r="AV1471" s="224"/>
      <c r="AW1471" s="224"/>
      <c r="AX1471" s="224"/>
      <c r="AY1471" s="224"/>
      <c r="AZ1471" s="223"/>
      <c r="BA1471" s="224"/>
      <c r="BB1471"/>
      <c r="BC1471"/>
      <c r="BD1471" s="224"/>
      <c r="BE1471" s="224"/>
      <c r="BF1471" s="227"/>
      <c r="BG1471" s="226"/>
      <c r="BH1471" s="224"/>
      <c r="BI1471" s="224"/>
      <c r="BJ1471" s="224"/>
      <c r="BK1471" s="224"/>
      <c r="BL1471" s="223"/>
      <c r="BM1471" s="224"/>
      <c r="BN1471" s="223"/>
      <c r="BO1471" s="223"/>
      <c r="BP1471" s="223"/>
      <c r="BQ1471" s="223"/>
      <c r="BR1471" s="223"/>
      <c r="BS1471" s="224"/>
      <c r="BT1471"/>
      <c r="BU1471" s="224"/>
      <c r="BV1471"/>
      <c r="BW1471"/>
      <c r="BX1471" s="224"/>
      <c r="BY1471" s="224"/>
      <c r="BZ1471" s="224"/>
      <c r="CA1471" s="224"/>
      <c r="CB1471" s="224"/>
      <c r="CC1471" s="224"/>
      <c r="CD1471" s="224"/>
    </row>
    <row r="1472" spans="42:82" ht="15" x14ac:dyDescent="0.25">
      <c r="AP1472" s="223"/>
      <c r="AQ1472" s="224"/>
      <c r="AR1472" s="224"/>
      <c r="AS1472" s="224"/>
      <c r="AT1472" s="224"/>
      <c r="AU1472" s="231"/>
      <c r="AV1472" s="224"/>
      <c r="AW1472" s="224"/>
      <c r="AX1472" s="224"/>
      <c r="AY1472" s="224"/>
      <c r="AZ1472" s="223"/>
      <c r="BA1472" s="224"/>
      <c r="BB1472" s="230"/>
      <c r="BC1472" s="230"/>
      <c r="BD1472" s="224"/>
      <c r="BE1472" s="224"/>
      <c r="BF1472" s="227"/>
      <c r="BG1472" s="230"/>
      <c r="BH1472" s="224"/>
      <c r="BI1472" s="224"/>
      <c r="BJ1472" s="224"/>
      <c r="BK1472" s="224"/>
      <c r="BL1472" s="224"/>
      <c r="BM1472" s="224"/>
      <c r="BN1472" s="224"/>
      <c r="BO1472" s="224"/>
      <c r="BP1472" s="224"/>
      <c r="BQ1472" s="224"/>
      <c r="BR1472" s="224"/>
      <c r="BS1472" s="228"/>
      <c r="BT1472" s="230"/>
      <c r="BU1472" s="224"/>
      <c r="BV1472" s="226"/>
      <c r="BW1472" s="230"/>
      <c r="BX1472" s="224"/>
      <c r="BY1472" s="224"/>
      <c r="BZ1472" s="219"/>
      <c r="CA1472" s="224"/>
      <c r="CB1472" s="219"/>
      <c r="CC1472" s="219"/>
      <c r="CD1472" s="219"/>
    </row>
    <row r="1473" spans="42:82" ht="15" x14ac:dyDescent="0.25">
      <c r="AP1473" s="223"/>
      <c r="AQ1473" s="224"/>
      <c r="AR1473" s="224"/>
      <c r="AS1473" s="224"/>
      <c r="AT1473" s="224"/>
      <c r="AU1473" s="225"/>
      <c r="AV1473" s="224"/>
      <c r="AW1473" s="224"/>
      <c r="AX1473" s="224"/>
      <c r="AY1473" s="224"/>
      <c r="AZ1473" s="226"/>
      <c r="BA1473" s="224"/>
      <c r="BB1473" s="230"/>
      <c r="BC1473" s="230"/>
      <c r="BD1473" s="224"/>
      <c r="BE1473" s="224"/>
      <c r="BF1473" s="227"/>
      <c r="BG1473" s="230"/>
      <c r="BH1473" s="224"/>
      <c r="BI1473" s="224"/>
      <c r="BJ1473" s="224"/>
      <c r="BK1473" s="224"/>
      <c r="BL1473" s="230"/>
      <c r="BM1473" s="224"/>
      <c r="BN1473" s="230"/>
      <c r="BO1473" s="230"/>
      <c r="BP1473" s="230"/>
      <c r="BQ1473" s="230"/>
      <c r="BR1473" s="230"/>
      <c r="BS1473" s="228"/>
      <c r="BT1473" s="230"/>
      <c r="BU1473" s="224"/>
      <c r="BV1473" s="226"/>
      <c r="BW1473" s="230"/>
      <c r="BX1473" s="224"/>
      <c r="BY1473" s="224"/>
      <c r="BZ1473" s="219"/>
      <c r="CA1473" s="224"/>
      <c r="CB1473" s="219"/>
      <c r="CC1473" s="219"/>
      <c r="CD1473" s="219"/>
    </row>
    <row r="1474" spans="42:82" ht="15" x14ac:dyDescent="0.25">
      <c r="AP1474" s="223"/>
      <c r="AQ1474" s="224"/>
      <c r="AR1474" s="224"/>
      <c r="AS1474" s="224"/>
      <c r="AT1474" s="224"/>
      <c r="AU1474" s="231"/>
      <c r="AV1474" s="224"/>
      <c r="AW1474" s="224"/>
      <c r="AX1474" s="224"/>
      <c r="AY1474" s="224"/>
      <c r="AZ1474" s="223"/>
      <c r="BA1474" s="224"/>
      <c r="BB1474"/>
      <c r="BC1474"/>
      <c r="BD1474" s="224"/>
      <c r="BE1474" s="224"/>
      <c r="BF1474" s="227"/>
      <c r="BG1474" s="232"/>
      <c r="BH1474" s="224"/>
      <c r="BI1474" s="224"/>
      <c r="BJ1474" s="224"/>
      <c r="BK1474" s="224"/>
      <c r="BL1474" s="223"/>
      <c r="BM1474" s="224"/>
      <c r="BN1474" s="223"/>
      <c r="BO1474" s="223"/>
      <c r="BP1474" s="223"/>
      <c r="BQ1474" s="223"/>
      <c r="BR1474" s="223"/>
      <c r="BS1474" s="224"/>
      <c r="BT1474"/>
      <c r="BU1474" s="224"/>
      <c r="BV1474"/>
      <c r="BW1474"/>
      <c r="BX1474" s="224"/>
      <c r="BY1474" s="224"/>
      <c r="BZ1474" s="224"/>
      <c r="CA1474" s="224"/>
      <c r="CB1474" s="224"/>
      <c r="CC1474" s="224"/>
      <c r="CD1474" s="224"/>
    </row>
    <row r="1475" spans="42:82" ht="15" x14ac:dyDescent="0.25">
      <c r="AP1475" s="223"/>
      <c r="AQ1475" s="224"/>
      <c r="AR1475" s="224"/>
      <c r="AS1475" s="224"/>
      <c r="AT1475" s="224"/>
      <c r="AU1475" s="231"/>
      <c r="AV1475" s="224"/>
      <c r="AW1475" s="224"/>
      <c r="AX1475" s="224"/>
      <c r="AY1475" s="224"/>
      <c r="AZ1475" s="223"/>
      <c r="BA1475" s="224"/>
      <c r="BB1475"/>
      <c r="BC1475"/>
      <c r="BD1475" s="224"/>
      <c r="BE1475" s="224"/>
      <c r="BF1475" s="227"/>
      <c r="BG1475" s="223"/>
      <c r="BH1475" s="224"/>
      <c r="BI1475" s="224"/>
      <c r="BJ1475" s="224"/>
      <c r="BK1475" s="224"/>
      <c r="BL1475" s="223"/>
      <c r="BM1475" s="224"/>
      <c r="BN1475" s="223"/>
      <c r="BO1475" s="223"/>
      <c r="BP1475" s="223"/>
      <c r="BQ1475" s="223"/>
      <c r="BR1475" s="223"/>
      <c r="BS1475" s="224"/>
      <c r="BT1475"/>
      <c r="BU1475" s="224"/>
      <c r="BV1475"/>
      <c r="BW1475"/>
      <c r="BX1475" s="224"/>
      <c r="BY1475" s="224"/>
      <c r="BZ1475" s="224"/>
      <c r="CA1475" s="224"/>
      <c r="CB1475" s="224"/>
      <c r="CC1475" s="224"/>
      <c r="CD1475" s="224"/>
    </row>
    <row r="1476" spans="42:82" ht="15" x14ac:dyDescent="0.25">
      <c r="AP1476" s="223"/>
      <c r="AQ1476" s="224"/>
      <c r="AR1476" s="224"/>
      <c r="AS1476" s="224"/>
      <c r="AT1476" s="224"/>
      <c r="AU1476" s="231"/>
      <c r="AV1476" s="224"/>
      <c r="AW1476" s="224"/>
      <c r="AX1476" s="224"/>
      <c r="AY1476" s="224"/>
      <c r="AZ1476" s="223"/>
      <c r="BA1476" s="224"/>
      <c r="BB1476"/>
      <c r="BC1476"/>
      <c r="BD1476" s="224"/>
      <c r="BE1476" s="224"/>
      <c r="BF1476" s="227"/>
      <c r="BG1476" s="232"/>
      <c r="BH1476" s="224"/>
      <c r="BI1476" s="224"/>
      <c r="BJ1476" s="224"/>
      <c r="BK1476" s="224"/>
      <c r="BL1476" s="223"/>
      <c r="BM1476" s="224"/>
      <c r="BN1476" s="223"/>
      <c r="BO1476" s="223"/>
      <c r="BP1476" s="223"/>
      <c r="BQ1476" s="223"/>
      <c r="BR1476" s="223"/>
      <c r="BS1476" s="224"/>
      <c r="BT1476"/>
      <c r="BU1476" s="224"/>
      <c r="BV1476"/>
      <c r="BW1476"/>
      <c r="BX1476" s="224"/>
      <c r="BY1476" s="224"/>
      <c r="BZ1476" s="224"/>
      <c r="CA1476" s="224"/>
      <c r="CB1476" s="224"/>
      <c r="CC1476" s="224"/>
      <c r="CD1476" s="224"/>
    </row>
    <row r="1477" spans="42:82" ht="15" x14ac:dyDescent="0.25">
      <c r="AP1477" s="223"/>
      <c r="AQ1477" s="224"/>
      <c r="AR1477" s="224"/>
      <c r="AS1477" s="224"/>
      <c r="AT1477" s="224"/>
      <c r="AU1477" s="231"/>
      <c r="AV1477" s="224"/>
      <c r="AW1477" s="224"/>
      <c r="AX1477" s="224"/>
      <c r="AY1477" s="224"/>
      <c r="AZ1477" s="223"/>
      <c r="BA1477" s="224"/>
      <c r="BB1477" s="230"/>
      <c r="BC1477" s="230"/>
      <c r="BD1477" s="224"/>
      <c r="BE1477" s="224"/>
      <c r="BF1477" s="227"/>
      <c r="BG1477" s="230"/>
      <c r="BH1477" s="224"/>
      <c r="BI1477" s="224"/>
      <c r="BJ1477" s="224"/>
      <c r="BK1477" s="224"/>
      <c r="BL1477" s="224"/>
      <c r="BM1477" s="224"/>
      <c r="BN1477" s="224"/>
      <c r="BO1477" s="224"/>
      <c r="BP1477" s="224"/>
      <c r="BQ1477" s="224"/>
      <c r="BR1477" s="224"/>
      <c r="BS1477" s="228"/>
      <c r="BT1477" s="230"/>
      <c r="BU1477" s="224"/>
      <c r="BV1477" s="226"/>
      <c r="BW1477" s="230"/>
      <c r="BX1477" s="224"/>
      <c r="BY1477" s="224"/>
      <c r="BZ1477" s="219"/>
      <c r="CA1477" s="224"/>
      <c r="CB1477" s="219"/>
      <c r="CC1477" s="219"/>
      <c r="CD1477" s="219"/>
    </row>
    <row r="1478" spans="42:82" ht="15" x14ac:dyDescent="0.25">
      <c r="AP1478" s="223"/>
      <c r="AQ1478" s="224"/>
      <c r="AR1478" s="224"/>
      <c r="AS1478" s="224"/>
      <c r="AT1478" s="224"/>
      <c r="AU1478" s="225"/>
      <c r="AV1478" s="224"/>
      <c r="AW1478" s="224"/>
      <c r="AX1478" s="224"/>
      <c r="AY1478" s="224"/>
      <c r="AZ1478" s="226"/>
      <c r="BA1478" s="224"/>
      <c r="BB1478"/>
      <c r="BC1478"/>
      <c r="BD1478" s="224"/>
      <c r="BE1478" s="224"/>
      <c r="BF1478" s="227"/>
      <c r="BG1478" s="226"/>
      <c r="BH1478" s="224"/>
      <c r="BI1478" s="224"/>
      <c r="BJ1478" s="224"/>
      <c r="BK1478" s="224"/>
      <c r="BL1478" s="226"/>
      <c r="BM1478" s="224"/>
      <c r="BN1478" s="226"/>
      <c r="BO1478" s="226"/>
      <c r="BP1478" s="226"/>
      <c r="BQ1478" s="226"/>
      <c r="BR1478" s="226"/>
      <c r="BS1478" s="224"/>
      <c r="BT1478"/>
      <c r="BU1478" s="224"/>
      <c r="BV1478"/>
      <c r="BW1478"/>
      <c r="BX1478" s="224"/>
      <c r="BY1478" s="224"/>
      <c r="BZ1478" s="224"/>
      <c r="CA1478" s="224"/>
      <c r="CB1478" s="224"/>
      <c r="CC1478" s="224"/>
      <c r="CD1478" s="224"/>
    </row>
    <row r="1479" spans="42:82" ht="15" x14ac:dyDescent="0.25">
      <c r="AP1479" s="223"/>
      <c r="AQ1479" s="224"/>
      <c r="AR1479" s="224"/>
      <c r="AS1479" s="224"/>
      <c r="AT1479" s="224"/>
      <c r="AU1479" s="231"/>
      <c r="AV1479" s="224"/>
      <c r="AW1479" s="224"/>
      <c r="AX1479" s="224"/>
      <c r="AY1479" s="224"/>
      <c r="AZ1479" s="232"/>
      <c r="BA1479" s="224"/>
      <c r="BB1479" s="230"/>
      <c r="BC1479" s="230"/>
      <c r="BD1479" s="224"/>
      <c r="BE1479" s="224"/>
      <c r="BF1479" s="227"/>
      <c r="BG1479" s="224"/>
      <c r="BH1479" s="224"/>
      <c r="BI1479" s="224"/>
      <c r="BJ1479" s="224"/>
      <c r="BK1479" s="224"/>
      <c r="BL1479" s="224"/>
      <c r="BM1479" s="224"/>
      <c r="BN1479" s="224"/>
      <c r="BO1479" s="224"/>
      <c r="BP1479" s="224"/>
      <c r="BQ1479" s="224"/>
      <c r="BR1479" s="224"/>
      <c r="BS1479" s="228"/>
      <c r="BT1479" s="230"/>
      <c r="BU1479" s="224"/>
      <c r="BV1479" s="226"/>
      <c r="BW1479" s="230"/>
      <c r="BX1479" s="224"/>
      <c r="BY1479" s="224"/>
      <c r="BZ1479" s="219"/>
      <c r="CA1479" s="224"/>
      <c r="CB1479" s="219"/>
      <c r="CC1479" s="219"/>
      <c r="CD1479" s="219"/>
    </row>
    <row r="1480" spans="42:82" ht="15" x14ac:dyDescent="0.25">
      <c r="AP1480" s="223"/>
      <c r="AQ1480" s="224"/>
      <c r="AR1480" s="224"/>
      <c r="AS1480" s="224"/>
      <c r="AT1480" s="224"/>
      <c r="AU1480" s="231"/>
      <c r="AV1480" s="224"/>
      <c r="AW1480" s="224"/>
      <c r="AX1480" s="224"/>
      <c r="AY1480" s="224"/>
      <c r="AZ1480" s="223"/>
      <c r="BA1480" s="224"/>
      <c r="BB1480"/>
      <c r="BC1480"/>
      <c r="BD1480" s="224"/>
      <c r="BE1480" s="224"/>
      <c r="BF1480" s="227"/>
      <c r="BG1480" s="227"/>
      <c r="BH1480" s="224"/>
      <c r="BI1480" s="224"/>
      <c r="BJ1480" s="224"/>
      <c r="BK1480" s="224"/>
      <c r="BL1480" s="223"/>
      <c r="BM1480" s="224"/>
      <c r="BN1480" s="223"/>
      <c r="BO1480" s="223"/>
      <c r="BP1480" s="223"/>
      <c r="BQ1480" s="223"/>
      <c r="BR1480" s="223"/>
      <c r="BS1480" s="224"/>
      <c r="BT1480"/>
      <c r="BU1480" s="224"/>
      <c r="BV1480"/>
      <c r="BW1480"/>
      <c r="BX1480" s="224"/>
      <c r="BY1480" s="224"/>
      <c r="BZ1480" s="224"/>
      <c r="CA1480" s="224"/>
      <c r="CB1480" s="224"/>
      <c r="CC1480" s="224"/>
      <c r="CD1480" s="224"/>
    </row>
    <row r="1481" spans="42:82" ht="15" x14ac:dyDescent="0.25">
      <c r="AP1481" s="223"/>
      <c r="AQ1481" s="224"/>
      <c r="AR1481" s="224"/>
      <c r="AS1481" s="224"/>
      <c r="AT1481" s="224"/>
      <c r="AU1481" s="231"/>
      <c r="AV1481" s="224"/>
      <c r="AW1481" s="224"/>
      <c r="AX1481" s="224"/>
      <c r="AY1481" s="224"/>
      <c r="AZ1481" s="223"/>
      <c r="BA1481" s="224"/>
      <c r="BB1481"/>
      <c r="BC1481"/>
      <c r="BD1481" s="224"/>
      <c r="BE1481" s="224"/>
      <c r="BF1481" s="227"/>
      <c r="BG1481" s="226"/>
      <c r="BH1481" s="224"/>
      <c r="BI1481" s="224"/>
      <c r="BJ1481" s="224"/>
      <c r="BK1481" s="224"/>
      <c r="BL1481" s="223"/>
      <c r="BM1481" s="224"/>
      <c r="BN1481" s="223"/>
      <c r="BO1481" s="223"/>
      <c r="BP1481" s="223"/>
      <c r="BQ1481" s="223"/>
      <c r="BR1481" s="223"/>
      <c r="BS1481" s="224"/>
      <c r="BT1481"/>
      <c r="BU1481" s="224"/>
      <c r="BV1481"/>
      <c r="BW1481"/>
      <c r="BX1481" s="224"/>
      <c r="BY1481" s="224"/>
      <c r="BZ1481" s="224"/>
      <c r="CA1481" s="224"/>
      <c r="CB1481" s="224"/>
      <c r="CC1481" s="224"/>
      <c r="CD1481" s="224"/>
    </row>
    <row r="1482" spans="42:82" ht="15" x14ac:dyDescent="0.25">
      <c r="AP1482" s="223"/>
      <c r="AQ1482" s="224"/>
      <c r="AR1482" s="224"/>
      <c r="AS1482" s="224"/>
      <c r="AT1482" s="224"/>
      <c r="AU1482" s="231"/>
      <c r="AV1482" s="224"/>
      <c r="AW1482" s="224"/>
      <c r="AX1482" s="224"/>
      <c r="AY1482" s="224"/>
      <c r="AZ1482" s="223"/>
      <c r="BA1482" s="224"/>
      <c r="BB1482" s="230"/>
      <c r="BC1482" s="230"/>
      <c r="BD1482" s="224"/>
      <c r="BE1482" s="224"/>
      <c r="BF1482" s="227"/>
      <c r="BG1482" s="224"/>
      <c r="BH1482" s="224"/>
      <c r="BI1482" s="224"/>
      <c r="BJ1482" s="224"/>
      <c r="BK1482" s="224"/>
      <c r="BL1482" s="224"/>
      <c r="BM1482" s="224"/>
      <c r="BN1482" s="224"/>
      <c r="BO1482" s="224"/>
      <c r="BP1482" s="224"/>
      <c r="BQ1482" s="224"/>
      <c r="BR1482" s="224"/>
      <c r="BS1482" s="228"/>
      <c r="BT1482" s="230"/>
      <c r="BU1482" s="224"/>
      <c r="BV1482" s="226"/>
      <c r="BW1482" s="230"/>
      <c r="BX1482" s="224"/>
      <c r="BY1482" s="224"/>
      <c r="BZ1482" s="219"/>
      <c r="CA1482" s="224"/>
      <c r="CB1482" s="219"/>
      <c r="CC1482" s="219"/>
      <c r="CD1482" s="219"/>
    </row>
    <row r="1483" spans="42:82" ht="15" x14ac:dyDescent="0.25">
      <c r="AP1483" s="223"/>
      <c r="AQ1483" s="224"/>
      <c r="AR1483" s="224"/>
      <c r="AS1483" s="224"/>
      <c r="AT1483" s="224"/>
      <c r="AU1483" s="231"/>
      <c r="AV1483" s="224"/>
      <c r="AW1483" s="224"/>
      <c r="AX1483" s="224"/>
      <c r="AY1483" s="224"/>
      <c r="AZ1483" s="223"/>
      <c r="BA1483" s="224"/>
      <c r="BB1483" s="230"/>
      <c r="BC1483" s="230"/>
      <c r="BD1483" s="224"/>
      <c r="BE1483" s="224"/>
      <c r="BF1483" s="227"/>
      <c r="BG1483" s="224"/>
      <c r="BH1483" s="224"/>
      <c r="BI1483" s="224"/>
      <c r="BJ1483" s="224"/>
      <c r="BK1483" s="224"/>
      <c r="BL1483" s="224"/>
      <c r="BM1483" s="224"/>
      <c r="BN1483" s="224"/>
      <c r="BO1483" s="224"/>
      <c r="BP1483" s="224"/>
      <c r="BQ1483" s="224"/>
      <c r="BR1483" s="224"/>
      <c r="BS1483" s="228"/>
      <c r="BT1483" s="230"/>
      <c r="BU1483" s="224"/>
      <c r="BV1483" s="226"/>
      <c r="BW1483" s="230"/>
      <c r="BX1483" s="224"/>
      <c r="BY1483" s="224"/>
      <c r="BZ1483" s="219"/>
      <c r="CA1483" s="224"/>
      <c r="CB1483" s="219"/>
      <c r="CC1483" s="219"/>
      <c r="CD1483" s="219"/>
    </row>
    <row r="1484" spans="42:82" ht="15" x14ac:dyDescent="0.25">
      <c r="AP1484" s="223"/>
      <c r="AQ1484" s="224"/>
      <c r="AR1484" s="224"/>
      <c r="AS1484" s="224"/>
      <c r="AT1484" s="224"/>
      <c r="AU1484" s="231"/>
      <c r="AV1484" s="224"/>
      <c r="AW1484" s="224"/>
      <c r="AX1484" s="224"/>
      <c r="AY1484" s="224"/>
      <c r="AZ1484" s="223"/>
      <c r="BA1484" s="224"/>
      <c r="BB1484" s="230"/>
      <c r="BC1484" s="230"/>
      <c r="BD1484" s="224"/>
      <c r="BE1484" s="224"/>
      <c r="BF1484" s="227"/>
      <c r="BG1484" s="230"/>
      <c r="BH1484" s="224"/>
      <c r="BI1484" s="224"/>
      <c r="BJ1484" s="224"/>
      <c r="BK1484" s="224"/>
      <c r="BL1484" s="224"/>
      <c r="BM1484" s="224"/>
      <c r="BN1484" s="224"/>
      <c r="BO1484" s="224"/>
      <c r="BP1484" s="224"/>
      <c r="BQ1484" s="224"/>
      <c r="BR1484" s="224"/>
      <c r="BS1484" s="228"/>
      <c r="BT1484" s="230"/>
      <c r="BU1484" s="224"/>
      <c r="BV1484" s="226"/>
      <c r="BW1484" s="230"/>
      <c r="BX1484" s="224"/>
      <c r="BY1484" s="224"/>
      <c r="BZ1484" s="219"/>
      <c r="CA1484" s="224"/>
      <c r="CB1484" s="219"/>
      <c r="CC1484" s="219"/>
      <c r="CD1484" s="219"/>
    </row>
    <row r="1485" spans="42:82" ht="15" x14ac:dyDescent="0.25">
      <c r="AP1485" s="223"/>
      <c r="AQ1485" s="224"/>
      <c r="AR1485" s="224"/>
      <c r="AS1485" s="224"/>
      <c r="AT1485" s="224"/>
      <c r="AU1485" s="231"/>
      <c r="AV1485" s="224"/>
      <c r="AW1485" s="224"/>
      <c r="AX1485" s="224"/>
      <c r="AY1485" s="224"/>
      <c r="AZ1485" s="223"/>
      <c r="BA1485" s="224"/>
      <c r="BB1485"/>
      <c r="BC1485"/>
      <c r="BD1485" s="224"/>
      <c r="BE1485" s="224"/>
      <c r="BF1485" s="227"/>
      <c r="BG1485" s="232"/>
      <c r="BH1485" s="224"/>
      <c r="BI1485" s="224"/>
      <c r="BJ1485" s="224"/>
      <c r="BK1485" s="224"/>
      <c r="BL1485" s="223"/>
      <c r="BM1485" s="224"/>
      <c r="BN1485" s="223"/>
      <c r="BO1485" s="223"/>
      <c r="BP1485" s="223"/>
      <c r="BQ1485" s="223"/>
      <c r="BR1485" s="223"/>
      <c r="BS1485" s="224"/>
      <c r="BT1485"/>
      <c r="BU1485" s="224"/>
      <c r="BV1485"/>
      <c r="BW1485"/>
      <c r="BX1485" s="224"/>
      <c r="BY1485" s="224"/>
      <c r="BZ1485" s="224"/>
      <c r="CA1485" s="224"/>
      <c r="CB1485" s="224"/>
      <c r="CC1485" s="224"/>
      <c r="CD1485" s="224"/>
    </row>
    <row r="1486" spans="42:82" ht="15" x14ac:dyDescent="0.25">
      <c r="AP1486" s="223"/>
      <c r="AQ1486" s="224"/>
      <c r="AR1486" s="224"/>
      <c r="AS1486" s="224"/>
      <c r="AT1486" s="224"/>
      <c r="AU1486" s="231"/>
      <c r="AV1486" s="224"/>
      <c r="AW1486" s="224"/>
      <c r="AX1486" s="224"/>
      <c r="AY1486" s="224"/>
      <c r="AZ1486" s="223"/>
      <c r="BA1486" s="224"/>
      <c r="BB1486" s="230"/>
      <c r="BC1486" s="230"/>
      <c r="BD1486" s="224"/>
      <c r="BE1486" s="224"/>
      <c r="BF1486" s="227"/>
      <c r="BG1486" s="230"/>
      <c r="BH1486" s="224"/>
      <c r="BI1486" s="224"/>
      <c r="BJ1486" s="224"/>
      <c r="BK1486" s="224"/>
      <c r="BL1486" s="224"/>
      <c r="BM1486" s="224"/>
      <c r="BN1486" s="224"/>
      <c r="BO1486" s="224"/>
      <c r="BP1486" s="224"/>
      <c r="BQ1486" s="224"/>
      <c r="BR1486" s="224"/>
      <c r="BS1486" s="228"/>
      <c r="BT1486" s="230"/>
      <c r="BU1486" s="224"/>
      <c r="BV1486" s="226"/>
      <c r="BW1486" s="230"/>
      <c r="BX1486" s="224"/>
      <c r="BY1486" s="224"/>
      <c r="BZ1486" s="219"/>
      <c r="CA1486" s="224"/>
      <c r="CB1486" s="219"/>
      <c r="CC1486" s="219"/>
      <c r="CD1486" s="219"/>
    </row>
    <row r="1487" spans="42:82" ht="15" x14ac:dyDescent="0.25">
      <c r="AP1487" s="223"/>
      <c r="AQ1487" s="224"/>
      <c r="AR1487" s="224"/>
      <c r="AS1487" s="224"/>
      <c r="AT1487" s="224"/>
      <c r="AU1487" s="231"/>
      <c r="AV1487" s="224"/>
      <c r="AW1487" s="224"/>
      <c r="AX1487" s="224"/>
      <c r="AY1487" s="224"/>
      <c r="AZ1487" s="223"/>
      <c r="BA1487" s="224"/>
      <c r="BB1487"/>
      <c r="BC1487"/>
      <c r="BD1487" s="224"/>
      <c r="BE1487" s="224"/>
      <c r="BF1487" s="227"/>
      <c r="BG1487" s="232"/>
      <c r="BH1487" s="224"/>
      <c r="BI1487" s="224"/>
      <c r="BJ1487" s="224"/>
      <c r="BK1487" s="224"/>
      <c r="BL1487" s="223"/>
      <c r="BM1487" s="224"/>
      <c r="BN1487" s="223"/>
      <c r="BO1487" s="223"/>
      <c r="BP1487" s="223"/>
      <c r="BQ1487" s="223"/>
      <c r="BR1487" s="223"/>
      <c r="BS1487" s="224"/>
      <c r="BT1487"/>
      <c r="BU1487" s="224"/>
      <c r="BV1487"/>
      <c r="BW1487"/>
      <c r="BX1487" s="224"/>
      <c r="BY1487" s="224"/>
      <c r="BZ1487" s="224"/>
      <c r="CA1487" s="224"/>
      <c r="CB1487" s="224"/>
      <c r="CC1487" s="224"/>
      <c r="CD1487" s="224"/>
    </row>
    <row r="1488" spans="42:82" ht="15" x14ac:dyDescent="0.25">
      <c r="AP1488" s="223"/>
      <c r="AQ1488" s="224"/>
      <c r="AR1488" s="224"/>
      <c r="AS1488" s="224"/>
      <c r="AT1488" s="224"/>
      <c r="AU1488" s="231"/>
      <c r="AV1488" s="224"/>
      <c r="AW1488" s="224"/>
      <c r="AX1488" s="224"/>
      <c r="AY1488" s="224"/>
      <c r="AZ1488" s="223"/>
      <c r="BA1488" s="224"/>
      <c r="BB1488" s="230"/>
      <c r="BC1488" s="230"/>
      <c r="BD1488" s="224"/>
      <c r="BE1488" s="224"/>
      <c r="BF1488" s="227"/>
      <c r="BG1488" s="230"/>
      <c r="BH1488" s="224"/>
      <c r="BI1488" s="224"/>
      <c r="BJ1488" s="224"/>
      <c r="BK1488" s="224"/>
      <c r="BL1488" s="224"/>
      <c r="BM1488" s="224"/>
      <c r="BN1488" s="224"/>
      <c r="BO1488" s="224"/>
      <c r="BP1488" s="224"/>
      <c r="BQ1488" s="224"/>
      <c r="BR1488" s="224"/>
      <c r="BS1488" s="228"/>
      <c r="BT1488" s="230"/>
      <c r="BU1488" s="224"/>
      <c r="BV1488" s="226"/>
      <c r="BW1488" s="230"/>
      <c r="BX1488" s="224"/>
      <c r="BY1488" s="224"/>
      <c r="BZ1488" s="219"/>
      <c r="CA1488" s="224"/>
      <c r="CB1488" s="219"/>
      <c r="CC1488" s="219"/>
      <c r="CD1488" s="219"/>
    </row>
    <row r="1489" spans="42:82" ht="15" x14ac:dyDescent="0.25">
      <c r="AP1489" s="223"/>
      <c r="AQ1489" s="224"/>
      <c r="AR1489" s="224"/>
      <c r="AS1489" s="224"/>
      <c r="AT1489" s="224"/>
      <c r="AU1489" s="231"/>
      <c r="AV1489" s="224"/>
      <c r="AW1489" s="224"/>
      <c r="AX1489" s="224"/>
      <c r="AY1489" s="224"/>
      <c r="AZ1489" s="223"/>
      <c r="BA1489" s="224"/>
      <c r="BB1489"/>
      <c r="BC1489"/>
      <c r="BD1489" s="224"/>
      <c r="BE1489" s="224"/>
      <c r="BF1489" s="227"/>
      <c r="BG1489" s="223"/>
      <c r="BH1489" s="224"/>
      <c r="BI1489" s="224"/>
      <c r="BJ1489" s="224"/>
      <c r="BK1489" s="224"/>
      <c r="BL1489" s="223"/>
      <c r="BM1489" s="224"/>
      <c r="BN1489" s="223"/>
      <c r="BO1489" s="223"/>
      <c r="BP1489" s="223"/>
      <c r="BQ1489" s="223"/>
      <c r="BR1489" s="223"/>
      <c r="BS1489" s="224"/>
      <c r="BT1489"/>
      <c r="BU1489" s="224"/>
      <c r="BV1489"/>
      <c r="BW1489"/>
      <c r="BX1489" s="224"/>
      <c r="BY1489" s="224"/>
      <c r="BZ1489" s="224"/>
      <c r="CA1489" s="224"/>
      <c r="CB1489" s="224"/>
      <c r="CC1489" s="224"/>
      <c r="CD1489" s="224"/>
    </row>
    <row r="1490" spans="42:82" ht="15" x14ac:dyDescent="0.25">
      <c r="AP1490" s="223"/>
      <c r="AQ1490" s="224"/>
      <c r="AR1490" s="224"/>
      <c r="AS1490" s="224"/>
      <c r="AT1490" s="224"/>
      <c r="AU1490" s="231"/>
      <c r="AV1490" s="224"/>
      <c r="AW1490" s="224"/>
      <c r="AX1490" s="224"/>
      <c r="AY1490" s="224"/>
      <c r="AZ1490" s="223"/>
      <c r="BA1490" s="224"/>
      <c r="BB1490"/>
      <c r="BC1490"/>
      <c r="BD1490" s="224"/>
      <c r="BE1490" s="224"/>
      <c r="BF1490" s="227"/>
      <c r="BG1490" s="226"/>
      <c r="BH1490" s="224"/>
      <c r="BI1490" s="224"/>
      <c r="BJ1490" s="224"/>
      <c r="BK1490" s="224"/>
      <c r="BL1490" s="223"/>
      <c r="BM1490" s="224"/>
      <c r="BN1490" s="223"/>
      <c r="BO1490" s="223"/>
      <c r="BP1490" s="223"/>
      <c r="BQ1490" s="223"/>
      <c r="BR1490" s="223"/>
      <c r="BS1490" s="224"/>
      <c r="BT1490"/>
      <c r="BU1490" s="224"/>
      <c r="BV1490"/>
      <c r="BW1490"/>
      <c r="BX1490" s="224"/>
      <c r="BY1490" s="224"/>
      <c r="BZ1490" s="224"/>
      <c r="CA1490" s="224"/>
      <c r="CB1490" s="224"/>
      <c r="CC1490" s="224"/>
      <c r="CD1490" s="224"/>
    </row>
    <row r="1491" spans="42:82" ht="15" x14ac:dyDescent="0.25">
      <c r="AP1491" s="223"/>
      <c r="AQ1491" s="224"/>
      <c r="AR1491" s="224"/>
      <c r="AS1491" s="224"/>
      <c r="AT1491" s="224"/>
      <c r="AU1491" s="232"/>
      <c r="AV1491" s="224"/>
      <c r="AW1491" s="224"/>
      <c r="AX1491" s="224"/>
      <c r="AY1491" s="224"/>
      <c r="AZ1491" s="232"/>
      <c r="BA1491" s="224"/>
      <c r="BB1491" s="230"/>
      <c r="BC1491" s="230"/>
      <c r="BD1491" s="224"/>
      <c r="BE1491" s="224"/>
      <c r="BF1491" s="227"/>
      <c r="BG1491" s="230"/>
      <c r="BH1491" s="224"/>
      <c r="BI1491" s="224"/>
      <c r="BJ1491" s="224"/>
      <c r="BK1491" s="224"/>
      <c r="BL1491" s="224"/>
      <c r="BM1491" s="224"/>
      <c r="BN1491" s="224"/>
      <c r="BO1491" s="224"/>
      <c r="BP1491" s="224"/>
      <c r="BQ1491" s="224"/>
      <c r="BR1491" s="224"/>
      <c r="BS1491" s="228"/>
      <c r="BT1491" s="230"/>
      <c r="BU1491" s="224"/>
      <c r="BV1491" s="226"/>
      <c r="BW1491" s="230"/>
      <c r="BX1491" s="224"/>
      <c r="BY1491" s="224"/>
      <c r="BZ1491" s="219"/>
      <c r="CA1491" s="224"/>
      <c r="CB1491" s="219"/>
      <c r="CC1491" s="219"/>
      <c r="CD1491" s="219"/>
    </row>
    <row r="1492" spans="42:82" ht="15" x14ac:dyDescent="0.25">
      <c r="AP1492" s="223"/>
      <c r="AQ1492" s="224"/>
      <c r="AR1492" s="224"/>
      <c r="AS1492" s="224"/>
      <c r="AT1492" s="224"/>
      <c r="AU1492" s="232"/>
      <c r="AV1492" s="224"/>
      <c r="AW1492" s="224"/>
      <c r="AX1492" s="224"/>
      <c r="AY1492" s="224"/>
      <c r="AZ1492" s="232"/>
      <c r="BA1492" s="224"/>
      <c r="BB1492" s="230"/>
      <c r="BC1492" s="230"/>
      <c r="BD1492" s="224"/>
      <c r="BE1492" s="224"/>
      <c r="BF1492" s="227"/>
      <c r="BG1492" s="224"/>
      <c r="BH1492" s="224"/>
      <c r="BI1492" s="224"/>
      <c r="BJ1492" s="224"/>
      <c r="BK1492" s="224"/>
      <c r="BL1492" s="224"/>
      <c r="BM1492" s="224"/>
      <c r="BN1492" s="224"/>
      <c r="BO1492" s="224"/>
      <c r="BP1492" s="224"/>
      <c r="BQ1492" s="224"/>
      <c r="BR1492" s="224"/>
      <c r="BS1492" s="228"/>
      <c r="BT1492" s="230"/>
      <c r="BU1492" s="224"/>
      <c r="BV1492" s="226"/>
      <c r="BW1492" s="230"/>
      <c r="BX1492" s="224"/>
      <c r="BY1492" s="224"/>
      <c r="BZ1492" s="219"/>
      <c r="CA1492" s="224"/>
      <c r="CB1492" s="219"/>
      <c r="CC1492" s="219"/>
      <c r="CD1492" s="219"/>
    </row>
    <row r="1493" spans="42:82" ht="15" x14ac:dyDescent="0.25">
      <c r="AP1493" s="223"/>
      <c r="AQ1493" s="224"/>
      <c r="AR1493" s="224"/>
      <c r="AS1493" s="224"/>
      <c r="AT1493" s="224"/>
      <c r="AU1493" s="231"/>
      <c r="AV1493" s="224"/>
      <c r="AW1493" s="224"/>
      <c r="AX1493" s="224"/>
      <c r="AY1493" s="224"/>
      <c r="AZ1493" s="223"/>
      <c r="BA1493" s="224"/>
      <c r="BB1493"/>
      <c r="BC1493"/>
      <c r="BD1493" s="224"/>
      <c r="BE1493" s="224"/>
      <c r="BF1493" s="227"/>
      <c r="BG1493" s="223"/>
      <c r="BH1493" s="224"/>
      <c r="BI1493" s="224"/>
      <c r="BJ1493" s="224"/>
      <c r="BK1493" s="224"/>
      <c r="BL1493" s="223"/>
      <c r="BM1493" s="224"/>
      <c r="BN1493" s="223"/>
      <c r="BO1493" s="223"/>
      <c r="BP1493" s="223"/>
      <c r="BQ1493" s="232"/>
      <c r="BR1493" s="223"/>
      <c r="BS1493" s="224"/>
      <c r="BT1493"/>
      <c r="BU1493" s="224"/>
      <c r="BV1493"/>
      <c r="BW1493"/>
      <c r="BX1493" s="224"/>
      <c r="BY1493" s="224"/>
      <c r="BZ1493" s="224"/>
      <c r="CA1493" s="224"/>
      <c r="CB1493" s="224"/>
      <c r="CC1493" s="224"/>
      <c r="CD1493" s="224"/>
    </row>
    <row r="1494" spans="42:82" ht="15" x14ac:dyDescent="0.25">
      <c r="AP1494" s="223"/>
      <c r="AQ1494" s="224"/>
      <c r="AR1494" s="224"/>
      <c r="AS1494" s="224"/>
      <c r="AT1494" s="224"/>
      <c r="AU1494" s="231"/>
      <c r="AV1494" s="224"/>
      <c r="AW1494" s="224"/>
      <c r="AX1494" s="224"/>
      <c r="AY1494" s="224"/>
      <c r="AZ1494" s="232"/>
      <c r="BA1494" s="224"/>
      <c r="BB1494"/>
      <c r="BC1494"/>
      <c r="BD1494" s="224"/>
      <c r="BE1494" s="224"/>
      <c r="BF1494" s="227"/>
      <c r="BG1494" s="232"/>
      <c r="BH1494" s="224"/>
      <c r="BI1494" s="224"/>
      <c r="BJ1494" s="224"/>
      <c r="BK1494" s="224"/>
      <c r="BL1494" s="223"/>
      <c r="BM1494" s="224"/>
      <c r="BN1494" s="223"/>
      <c r="BO1494" s="223"/>
      <c r="BP1494" s="223"/>
      <c r="BQ1494" s="227"/>
      <c r="BR1494" s="223"/>
      <c r="BS1494" s="224"/>
      <c r="BT1494"/>
      <c r="BU1494" s="224"/>
      <c r="BV1494"/>
      <c r="BW1494"/>
      <c r="BX1494" s="224"/>
      <c r="BY1494" s="224"/>
      <c r="BZ1494" s="224"/>
      <c r="CA1494" s="224"/>
      <c r="CB1494" s="224"/>
      <c r="CC1494" s="224"/>
      <c r="CD1494" s="224"/>
    </row>
    <row r="1495" spans="42:82" ht="15" x14ac:dyDescent="0.25">
      <c r="AP1495" s="223"/>
      <c r="AQ1495" s="224"/>
      <c r="AR1495" s="224"/>
      <c r="AS1495" s="224"/>
      <c r="AT1495" s="224"/>
      <c r="AU1495" s="231"/>
      <c r="AV1495" s="224"/>
      <c r="AW1495" s="224"/>
      <c r="AX1495" s="224"/>
      <c r="AY1495" s="224"/>
      <c r="AZ1495" s="227"/>
      <c r="BA1495" s="224"/>
      <c r="BB1495"/>
      <c r="BC1495"/>
      <c r="BD1495" s="224"/>
      <c r="BE1495" s="224"/>
      <c r="BF1495" s="227"/>
      <c r="BG1495" s="226"/>
      <c r="BH1495" s="224"/>
      <c r="BI1495" s="224"/>
      <c r="BJ1495" s="224"/>
      <c r="BK1495" s="224"/>
      <c r="BL1495" s="223"/>
      <c r="BM1495" s="224"/>
      <c r="BN1495" s="223"/>
      <c r="BO1495" s="223"/>
      <c r="BP1495" s="223"/>
      <c r="BQ1495" s="227"/>
      <c r="BR1495" s="223"/>
      <c r="BS1495" s="224"/>
      <c r="BT1495"/>
      <c r="BU1495" s="224"/>
      <c r="BV1495"/>
      <c r="BW1495"/>
      <c r="BX1495" s="224"/>
      <c r="BY1495" s="224"/>
      <c r="BZ1495" s="224"/>
      <c r="CA1495" s="224"/>
      <c r="CB1495" s="224"/>
      <c r="CC1495" s="224"/>
      <c r="CD1495" s="224"/>
    </row>
    <row r="1496" spans="42:82" ht="15" x14ac:dyDescent="0.25">
      <c r="AP1496" s="223"/>
      <c r="AQ1496" s="224"/>
      <c r="AR1496" s="224"/>
      <c r="AS1496" s="224"/>
      <c r="AT1496" s="224"/>
      <c r="AU1496" s="231"/>
      <c r="AV1496" s="224"/>
      <c r="AW1496" s="224"/>
      <c r="AX1496" s="224"/>
      <c r="AY1496" s="224"/>
      <c r="AZ1496" s="226"/>
      <c r="BA1496" s="224"/>
      <c r="BB1496"/>
      <c r="BC1496"/>
      <c r="BD1496" s="224"/>
      <c r="BE1496" s="224"/>
      <c r="BF1496" s="227"/>
      <c r="BG1496" s="232"/>
      <c r="BH1496" s="224"/>
      <c r="BI1496" s="224"/>
      <c r="BJ1496" s="224"/>
      <c r="BK1496" s="224"/>
      <c r="BL1496" s="223"/>
      <c r="BM1496" s="224"/>
      <c r="BN1496" s="223"/>
      <c r="BO1496" s="223"/>
      <c r="BP1496" s="223"/>
      <c r="BQ1496" s="227"/>
      <c r="BR1496" s="223"/>
      <c r="BS1496" s="224"/>
      <c r="BT1496"/>
      <c r="BU1496" s="224"/>
      <c r="BV1496"/>
      <c r="BW1496"/>
      <c r="BX1496" s="224"/>
      <c r="BY1496" s="224"/>
      <c r="BZ1496" s="224"/>
      <c r="CA1496" s="224"/>
      <c r="CB1496" s="224"/>
      <c r="CC1496" s="224"/>
      <c r="CD1496" s="224"/>
    </row>
    <row r="1497" spans="42:82" ht="15" x14ac:dyDescent="0.25">
      <c r="AP1497" s="223"/>
      <c r="AQ1497" s="224"/>
      <c r="AR1497" s="224"/>
      <c r="AS1497" s="224"/>
      <c r="AT1497" s="224"/>
      <c r="AU1497" s="231"/>
      <c r="AV1497" s="224"/>
      <c r="AW1497" s="224"/>
      <c r="AX1497" s="224"/>
      <c r="AY1497" s="224"/>
      <c r="AZ1497" s="232"/>
      <c r="BA1497" s="224"/>
      <c r="BB1497"/>
      <c r="BC1497"/>
      <c r="BD1497" s="224"/>
      <c r="BE1497" s="224"/>
      <c r="BF1497" s="227"/>
      <c r="BG1497" s="226"/>
      <c r="BH1497" s="224"/>
      <c r="BI1497" s="224"/>
      <c r="BJ1497" s="224"/>
      <c r="BK1497" s="224"/>
      <c r="BL1497" s="223"/>
      <c r="BM1497" s="224"/>
      <c r="BN1497" s="223"/>
      <c r="BO1497" s="223"/>
      <c r="BP1497" s="223"/>
      <c r="BQ1497" s="227"/>
      <c r="BR1497" s="223"/>
      <c r="BS1497" s="224"/>
      <c r="BT1497"/>
      <c r="BU1497" s="224"/>
      <c r="BV1497"/>
      <c r="BW1497"/>
      <c r="BX1497" s="224"/>
      <c r="BY1497" s="224"/>
      <c r="BZ1497" s="224"/>
      <c r="CA1497" s="224"/>
      <c r="CB1497" s="224"/>
      <c r="CC1497" s="224"/>
      <c r="CD1497" s="224"/>
    </row>
    <row r="1498" spans="42:82" ht="15" x14ac:dyDescent="0.25">
      <c r="AP1498" s="223"/>
      <c r="AQ1498" s="224"/>
      <c r="AR1498" s="224"/>
      <c r="AS1498" s="224"/>
      <c r="AT1498" s="224"/>
      <c r="AU1498" s="231"/>
      <c r="AV1498" s="224"/>
      <c r="AW1498" s="224"/>
      <c r="AX1498" s="224"/>
      <c r="AY1498" s="224"/>
      <c r="AZ1498" s="227"/>
      <c r="BA1498" s="224"/>
      <c r="BB1498"/>
      <c r="BC1498"/>
      <c r="BD1498" s="224"/>
      <c r="BE1498" s="224"/>
      <c r="BF1498" s="227"/>
      <c r="BG1498" s="223"/>
      <c r="BH1498" s="224"/>
      <c r="BI1498" s="224"/>
      <c r="BJ1498" s="224"/>
      <c r="BK1498" s="224"/>
      <c r="BL1498" s="223"/>
      <c r="BM1498" s="224"/>
      <c r="BN1498" s="223"/>
      <c r="BO1498" s="223"/>
      <c r="BP1498" s="223"/>
      <c r="BQ1498" s="227"/>
      <c r="BR1498" s="223"/>
      <c r="BS1498" s="224"/>
      <c r="BT1498"/>
      <c r="BU1498" s="224"/>
      <c r="BV1498"/>
      <c r="BW1498"/>
      <c r="BX1498" s="224"/>
      <c r="BY1498" s="224"/>
      <c r="BZ1498" s="224"/>
      <c r="CA1498" s="224"/>
      <c r="CB1498" s="224"/>
      <c r="CC1498" s="224"/>
      <c r="CD1498" s="224"/>
    </row>
    <row r="1499" spans="42:82" ht="15" x14ac:dyDescent="0.25">
      <c r="AP1499" s="223"/>
      <c r="AQ1499" s="224"/>
      <c r="AR1499" s="224"/>
      <c r="AS1499" s="224"/>
      <c r="AT1499" s="224"/>
      <c r="AU1499" s="231"/>
      <c r="AV1499" s="224"/>
      <c r="AW1499" s="224"/>
      <c r="AX1499" s="224"/>
      <c r="AY1499" s="224"/>
      <c r="AZ1499" s="226"/>
      <c r="BA1499" s="224"/>
      <c r="BB1499"/>
      <c r="BC1499"/>
      <c r="BD1499" s="224"/>
      <c r="BE1499" s="224"/>
      <c r="BF1499" s="227"/>
      <c r="BG1499" s="223"/>
      <c r="BH1499" s="224"/>
      <c r="BI1499" s="224"/>
      <c r="BJ1499" s="224"/>
      <c r="BK1499" s="224"/>
      <c r="BL1499" s="223"/>
      <c r="BM1499" s="224"/>
      <c r="BN1499" s="223"/>
      <c r="BO1499" s="223"/>
      <c r="BP1499" s="223"/>
      <c r="BQ1499" s="227"/>
      <c r="BR1499" s="223"/>
      <c r="BS1499" s="224"/>
      <c r="BT1499"/>
      <c r="BU1499" s="224"/>
      <c r="BV1499"/>
      <c r="BW1499"/>
      <c r="BX1499" s="224"/>
      <c r="BY1499" s="224"/>
      <c r="BZ1499" s="224"/>
      <c r="CA1499" s="224"/>
      <c r="CB1499" s="224"/>
      <c r="CC1499" s="224"/>
      <c r="CD1499" s="224"/>
    </row>
    <row r="1500" spans="42:82" ht="15" x14ac:dyDescent="0.25">
      <c r="AP1500" s="223"/>
      <c r="AQ1500" s="224"/>
      <c r="AR1500" s="224"/>
      <c r="AS1500" s="224"/>
      <c r="AT1500" s="224"/>
      <c r="AU1500" s="231"/>
      <c r="AV1500" s="224"/>
      <c r="AW1500" s="224"/>
      <c r="AX1500" s="224"/>
      <c r="AY1500" s="224"/>
      <c r="AZ1500" s="223"/>
      <c r="BA1500" s="224"/>
      <c r="BB1500"/>
      <c r="BC1500"/>
      <c r="BD1500" s="224"/>
      <c r="BE1500" s="224"/>
      <c r="BF1500" s="227"/>
      <c r="BG1500" s="232"/>
      <c r="BH1500" s="224"/>
      <c r="BI1500" s="224"/>
      <c r="BJ1500" s="224"/>
      <c r="BK1500" s="224"/>
      <c r="BL1500" s="223"/>
      <c r="BM1500" s="224"/>
      <c r="BN1500" s="223"/>
      <c r="BO1500" s="223"/>
      <c r="BP1500" s="223"/>
      <c r="BQ1500" s="227"/>
      <c r="BR1500" s="223"/>
      <c r="BS1500" s="224"/>
      <c r="BT1500"/>
      <c r="BU1500" s="224"/>
      <c r="BV1500"/>
      <c r="BW1500"/>
      <c r="BX1500" s="224"/>
      <c r="BY1500" s="224"/>
      <c r="BZ1500" s="224"/>
      <c r="CA1500" s="224"/>
      <c r="CB1500" s="224"/>
      <c r="CC1500" s="224"/>
      <c r="CD1500" s="224"/>
    </row>
    <row r="1501" spans="42:82" ht="15" x14ac:dyDescent="0.25">
      <c r="AP1501" s="223"/>
      <c r="AQ1501" s="224"/>
      <c r="AR1501" s="224"/>
      <c r="AS1501" s="224"/>
      <c r="AT1501" s="224"/>
      <c r="AU1501" s="231"/>
      <c r="AV1501" s="224"/>
      <c r="AW1501" s="224"/>
      <c r="AX1501" s="224"/>
      <c r="AY1501" s="224"/>
      <c r="AZ1501" s="223"/>
      <c r="BA1501" s="224"/>
      <c r="BB1501"/>
      <c r="BC1501"/>
      <c r="BD1501" s="224"/>
      <c r="BE1501" s="224"/>
      <c r="BF1501" s="227"/>
      <c r="BG1501" s="226"/>
      <c r="BH1501" s="224"/>
      <c r="BI1501" s="224"/>
      <c r="BJ1501" s="224"/>
      <c r="BK1501" s="224"/>
      <c r="BL1501" s="223"/>
      <c r="BM1501" s="224"/>
      <c r="BN1501" s="223"/>
      <c r="BO1501" s="223"/>
      <c r="BP1501" s="223"/>
      <c r="BQ1501" s="227"/>
      <c r="BR1501" s="223"/>
      <c r="BS1501" s="224"/>
      <c r="BT1501"/>
      <c r="BU1501" s="224"/>
      <c r="BV1501"/>
      <c r="BW1501"/>
      <c r="BX1501" s="224"/>
      <c r="BY1501" s="224"/>
      <c r="BZ1501" s="224"/>
      <c r="CA1501" s="224"/>
      <c r="CB1501" s="224"/>
      <c r="CC1501" s="224"/>
      <c r="CD1501" s="224"/>
    </row>
    <row r="1502" spans="42:82" ht="15" x14ac:dyDescent="0.25">
      <c r="AP1502" s="223"/>
      <c r="AQ1502" s="224"/>
      <c r="AR1502" s="224"/>
      <c r="AS1502" s="224"/>
      <c r="AT1502" s="224"/>
      <c r="AU1502" s="231"/>
      <c r="AV1502" s="224"/>
      <c r="AW1502" s="224"/>
      <c r="AX1502" s="224"/>
      <c r="AY1502" s="224"/>
      <c r="AZ1502" s="223"/>
      <c r="BA1502" s="224"/>
      <c r="BB1502"/>
      <c r="BC1502"/>
      <c r="BD1502" s="224"/>
      <c r="BE1502" s="224"/>
      <c r="BF1502" s="227"/>
      <c r="BG1502" s="232"/>
      <c r="BH1502" s="224"/>
      <c r="BI1502" s="224"/>
      <c r="BJ1502" s="224"/>
      <c r="BK1502" s="224"/>
      <c r="BL1502" s="223"/>
      <c r="BM1502" s="224"/>
      <c r="BN1502" s="223"/>
      <c r="BO1502" s="223"/>
      <c r="BP1502" s="223"/>
      <c r="BQ1502" s="227"/>
      <c r="BR1502" s="223"/>
      <c r="BS1502" s="224"/>
      <c r="BT1502"/>
      <c r="BU1502" s="224"/>
      <c r="BV1502"/>
      <c r="BW1502"/>
      <c r="BX1502" s="224"/>
      <c r="BY1502" s="224"/>
      <c r="BZ1502" s="224"/>
      <c r="CA1502" s="224"/>
      <c r="CB1502" s="224"/>
      <c r="CC1502" s="224"/>
      <c r="CD1502" s="224"/>
    </row>
    <row r="1503" spans="42:82" ht="15" x14ac:dyDescent="0.25">
      <c r="AP1503" s="223"/>
      <c r="AQ1503" s="224"/>
      <c r="AR1503" s="224"/>
      <c r="AS1503" s="224"/>
      <c r="AT1503" s="224"/>
      <c r="AU1503" s="231"/>
      <c r="AV1503" s="224"/>
      <c r="AW1503" s="224"/>
      <c r="AX1503" s="224"/>
      <c r="AY1503" s="224"/>
      <c r="AZ1503" s="223"/>
      <c r="BA1503" s="224"/>
      <c r="BB1503"/>
      <c r="BC1503"/>
      <c r="BD1503" s="224"/>
      <c r="BE1503" s="224"/>
      <c r="BF1503" s="227"/>
      <c r="BG1503" s="227"/>
      <c r="BH1503" s="224"/>
      <c r="BI1503" s="224"/>
      <c r="BJ1503" s="224"/>
      <c r="BK1503" s="224"/>
      <c r="BL1503" s="223"/>
      <c r="BM1503" s="224"/>
      <c r="BN1503" s="223"/>
      <c r="BO1503" s="223"/>
      <c r="BP1503" s="223"/>
      <c r="BQ1503" s="227"/>
      <c r="BR1503" s="223"/>
      <c r="BS1503" s="224"/>
      <c r="BT1503"/>
      <c r="BU1503" s="224"/>
      <c r="BV1503"/>
      <c r="BW1503"/>
      <c r="BX1503" s="224"/>
      <c r="BY1503" s="224"/>
      <c r="BZ1503" s="224"/>
      <c r="CA1503" s="224"/>
      <c r="CB1503" s="224"/>
      <c r="CC1503" s="224"/>
      <c r="CD1503" s="224"/>
    </row>
    <row r="1504" spans="42:82" ht="15" x14ac:dyDescent="0.25">
      <c r="AP1504" s="223"/>
      <c r="AQ1504" s="224"/>
      <c r="AR1504" s="224"/>
      <c r="AS1504" s="224"/>
      <c r="AT1504" s="224"/>
      <c r="AU1504" s="231"/>
      <c r="AV1504" s="224"/>
      <c r="AW1504" s="224"/>
      <c r="AX1504" s="224"/>
      <c r="AY1504" s="224"/>
      <c r="AZ1504" s="232"/>
      <c r="BA1504" s="224"/>
      <c r="BB1504"/>
      <c r="BC1504"/>
      <c r="BD1504" s="224"/>
      <c r="BE1504" s="224"/>
      <c r="BF1504" s="227"/>
      <c r="BG1504" s="226"/>
      <c r="BH1504" s="224"/>
      <c r="BI1504" s="224"/>
      <c r="BJ1504" s="224"/>
      <c r="BK1504" s="224"/>
      <c r="BL1504" s="223"/>
      <c r="BM1504" s="224"/>
      <c r="BN1504" s="223"/>
      <c r="BO1504" s="223"/>
      <c r="BP1504" s="223"/>
      <c r="BQ1504" s="227"/>
      <c r="BR1504" s="223"/>
      <c r="BS1504" s="224"/>
      <c r="BT1504"/>
      <c r="BU1504" s="224"/>
      <c r="BV1504"/>
      <c r="BW1504"/>
      <c r="BX1504" s="224"/>
      <c r="BY1504" s="224"/>
      <c r="BZ1504" s="224"/>
      <c r="CA1504" s="224"/>
      <c r="CB1504" s="224"/>
      <c r="CC1504" s="224"/>
      <c r="CD1504" s="224"/>
    </row>
    <row r="1505" spans="42:82" ht="15" x14ac:dyDescent="0.25">
      <c r="AP1505" s="223"/>
      <c r="AQ1505" s="224"/>
      <c r="AR1505" s="224"/>
      <c r="AS1505" s="224"/>
      <c r="AT1505" s="224"/>
      <c r="AU1505" s="231"/>
      <c r="AV1505" s="224"/>
      <c r="AW1505" s="224"/>
      <c r="AX1505" s="224"/>
      <c r="AY1505" s="224"/>
      <c r="AZ1505" s="227"/>
      <c r="BA1505" s="224"/>
      <c r="BB1505"/>
      <c r="BC1505"/>
      <c r="BD1505" s="224"/>
      <c r="BE1505" s="224"/>
      <c r="BF1505" s="227"/>
      <c r="BG1505" s="223"/>
      <c r="BH1505" s="224"/>
      <c r="BI1505" s="224"/>
      <c r="BJ1505" s="224"/>
      <c r="BK1505" s="224"/>
      <c r="BL1505" s="223"/>
      <c r="BM1505" s="224"/>
      <c r="BN1505" s="223"/>
      <c r="BO1505" s="223"/>
      <c r="BP1505" s="223"/>
      <c r="BQ1505" s="227"/>
      <c r="BR1505" s="223"/>
      <c r="BS1505" s="224"/>
      <c r="BT1505"/>
      <c r="BU1505" s="224"/>
      <c r="BV1505"/>
      <c r="BW1505"/>
      <c r="BX1505" s="224"/>
      <c r="BY1505" s="224"/>
      <c r="BZ1505" s="224"/>
      <c r="CA1505" s="224"/>
      <c r="CB1505" s="224"/>
      <c r="CC1505" s="224"/>
      <c r="CD1505" s="224"/>
    </row>
    <row r="1506" spans="42:82" ht="15" x14ac:dyDescent="0.25">
      <c r="AP1506" s="223"/>
      <c r="AQ1506" s="224"/>
      <c r="AR1506" s="224"/>
      <c r="AS1506" s="224"/>
      <c r="AT1506" s="224"/>
      <c r="AU1506" s="231"/>
      <c r="AV1506" s="224"/>
      <c r="AW1506" s="224"/>
      <c r="AX1506" s="224"/>
      <c r="AY1506" s="224"/>
      <c r="AZ1506" s="227"/>
      <c r="BA1506" s="224"/>
      <c r="BB1506"/>
      <c r="BC1506"/>
      <c r="BD1506" s="224"/>
      <c r="BE1506" s="224"/>
      <c r="BF1506" s="227"/>
      <c r="BG1506" s="232"/>
      <c r="BH1506" s="224"/>
      <c r="BI1506" s="224"/>
      <c r="BJ1506" s="224"/>
      <c r="BK1506" s="224"/>
      <c r="BL1506" s="223"/>
      <c r="BM1506" s="224"/>
      <c r="BN1506" s="223"/>
      <c r="BO1506" s="223"/>
      <c r="BP1506" s="223"/>
      <c r="BQ1506" s="227"/>
      <c r="BR1506" s="223"/>
      <c r="BS1506" s="224"/>
      <c r="BT1506"/>
      <c r="BU1506" s="224"/>
      <c r="BV1506"/>
      <c r="BW1506"/>
      <c r="BX1506" s="224"/>
      <c r="BY1506" s="224"/>
      <c r="BZ1506" s="224"/>
      <c r="CA1506" s="224"/>
      <c r="CB1506" s="224"/>
      <c r="CC1506" s="224"/>
      <c r="CD1506" s="224"/>
    </row>
    <row r="1507" spans="42:82" ht="15" x14ac:dyDescent="0.25">
      <c r="AP1507" s="223"/>
      <c r="AQ1507" s="224"/>
      <c r="AR1507" s="224"/>
      <c r="AS1507" s="224"/>
      <c r="AT1507" s="224"/>
      <c r="AU1507" s="231"/>
      <c r="AV1507" s="224"/>
      <c r="AW1507" s="224"/>
      <c r="AX1507" s="224"/>
      <c r="AY1507" s="224"/>
      <c r="AZ1507" s="226"/>
      <c r="BA1507" s="224"/>
      <c r="BB1507"/>
      <c r="BC1507"/>
      <c r="BD1507" s="224"/>
      <c r="BE1507" s="224"/>
      <c r="BF1507" s="227"/>
      <c r="BG1507" s="226"/>
      <c r="BH1507" s="224"/>
      <c r="BI1507" s="224"/>
      <c r="BJ1507" s="224"/>
      <c r="BK1507" s="224"/>
      <c r="BL1507" s="223"/>
      <c r="BM1507" s="224"/>
      <c r="BN1507" s="223"/>
      <c r="BO1507" s="223"/>
      <c r="BP1507" s="223"/>
      <c r="BQ1507" s="227"/>
      <c r="BR1507" s="223"/>
      <c r="BS1507" s="224"/>
      <c r="BT1507"/>
      <c r="BU1507" s="224"/>
      <c r="BV1507"/>
      <c r="BW1507"/>
      <c r="BX1507" s="224"/>
      <c r="BY1507" s="224"/>
      <c r="BZ1507" s="224"/>
      <c r="CA1507" s="224"/>
      <c r="CB1507" s="224"/>
      <c r="CC1507" s="224"/>
      <c r="CD1507" s="224"/>
    </row>
    <row r="1508" spans="42:82" ht="15" x14ac:dyDescent="0.25">
      <c r="AP1508" s="223"/>
      <c r="AQ1508" s="224"/>
      <c r="AR1508" s="224"/>
      <c r="AS1508" s="224"/>
      <c r="AT1508" s="224"/>
      <c r="AU1508" s="231"/>
      <c r="AV1508" s="224"/>
      <c r="AW1508" s="224"/>
      <c r="AX1508" s="224"/>
      <c r="AY1508" s="224"/>
      <c r="AZ1508" s="223"/>
      <c r="BA1508" s="224"/>
      <c r="BB1508"/>
      <c r="BC1508"/>
      <c r="BD1508" s="224"/>
      <c r="BE1508" s="224"/>
      <c r="BF1508" s="227"/>
      <c r="BG1508" s="232"/>
      <c r="BH1508" s="224"/>
      <c r="BI1508" s="224"/>
      <c r="BJ1508" s="224"/>
      <c r="BK1508" s="224"/>
      <c r="BL1508" s="223"/>
      <c r="BM1508" s="224"/>
      <c r="BN1508" s="223"/>
      <c r="BO1508" s="223"/>
      <c r="BP1508" s="223"/>
      <c r="BQ1508" s="227"/>
      <c r="BR1508" s="223"/>
      <c r="BS1508" s="224"/>
      <c r="BT1508"/>
      <c r="BU1508" s="224"/>
      <c r="BV1508"/>
      <c r="BW1508"/>
      <c r="BX1508" s="224"/>
      <c r="BY1508" s="224"/>
      <c r="BZ1508" s="224"/>
      <c r="CA1508" s="224"/>
      <c r="CB1508" s="224"/>
      <c r="CC1508" s="224"/>
      <c r="CD1508" s="224"/>
    </row>
    <row r="1509" spans="42:82" ht="15" x14ac:dyDescent="0.25">
      <c r="AP1509" s="223"/>
      <c r="AQ1509" s="224"/>
      <c r="AR1509" s="224"/>
      <c r="AS1509" s="224"/>
      <c r="AT1509" s="224"/>
      <c r="AU1509" s="231"/>
      <c r="AV1509" s="224"/>
      <c r="AW1509" s="224"/>
      <c r="AX1509" s="224"/>
      <c r="AY1509" s="224"/>
      <c r="AZ1509" s="232"/>
      <c r="BA1509" s="224"/>
      <c r="BB1509"/>
      <c r="BC1509"/>
      <c r="BD1509" s="224"/>
      <c r="BE1509" s="224"/>
      <c r="BF1509" s="227"/>
      <c r="BG1509" s="226"/>
      <c r="BH1509" s="224"/>
      <c r="BI1509" s="224"/>
      <c r="BJ1509" s="224"/>
      <c r="BK1509" s="224"/>
      <c r="BL1509" s="223"/>
      <c r="BM1509" s="224"/>
      <c r="BN1509" s="223"/>
      <c r="BO1509" s="223"/>
      <c r="BP1509" s="223"/>
      <c r="BQ1509" s="227"/>
      <c r="BR1509" s="223"/>
      <c r="BS1509" s="224"/>
      <c r="BT1509"/>
      <c r="BU1509" s="224"/>
      <c r="BV1509"/>
      <c r="BW1509"/>
      <c r="BX1509" s="224"/>
      <c r="BY1509" s="224"/>
      <c r="BZ1509" s="224"/>
      <c r="CA1509" s="224"/>
      <c r="CB1509" s="224"/>
      <c r="CC1509" s="224"/>
      <c r="CD1509" s="224"/>
    </row>
    <row r="1510" spans="42:82" ht="15" x14ac:dyDescent="0.25">
      <c r="AP1510" s="223"/>
      <c r="AQ1510" s="224"/>
      <c r="AR1510" s="224"/>
      <c r="AS1510" s="224"/>
      <c r="AT1510" s="224"/>
      <c r="AU1510" s="231"/>
      <c r="AV1510" s="224"/>
      <c r="AW1510" s="224"/>
      <c r="AX1510" s="224"/>
      <c r="AY1510" s="224"/>
      <c r="AZ1510" s="227"/>
      <c r="BA1510" s="224"/>
      <c r="BB1510"/>
      <c r="BC1510"/>
      <c r="BD1510" s="224"/>
      <c r="BE1510" s="224"/>
      <c r="BF1510" s="227"/>
      <c r="BG1510" s="223"/>
      <c r="BH1510" s="224"/>
      <c r="BI1510" s="224"/>
      <c r="BJ1510" s="224"/>
      <c r="BK1510" s="224"/>
      <c r="BL1510" s="223"/>
      <c r="BM1510" s="224"/>
      <c r="BN1510" s="223"/>
      <c r="BO1510" s="223"/>
      <c r="BP1510" s="223"/>
      <c r="BQ1510" s="227"/>
      <c r="BR1510" s="223"/>
      <c r="BS1510" s="224"/>
      <c r="BT1510"/>
      <c r="BU1510" s="224"/>
      <c r="BV1510"/>
      <c r="BW1510"/>
      <c r="BX1510" s="224"/>
      <c r="BY1510" s="224"/>
      <c r="BZ1510" s="224"/>
      <c r="CA1510" s="224"/>
      <c r="CB1510" s="224"/>
      <c r="CC1510" s="224"/>
      <c r="CD1510" s="224"/>
    </row>
    <row r="1511" spans="42:82" ht="15" x14ac:dyDescent="0.25">
      <c r="AP1511" s="223"/>
      <c r="AQ1511" s="224"/>
      <c r="AR1511" s="224"/>
      <c r="AS1511" s="224"/>
      <c r="AT1511" s="224"/>
      <c r="AU1511" s="231"/>
      <c r="AV1511" s="224"/>
      <c r="AW1511" s="224"/>
      <c r="AX1511" s="224"/>
      <c r="AY1511" s="224"/>
      <c r="AZ1511" s="226"/>
      <c r="BA1511" s="224"/>
      <c r="BB1511"/>
      <c r="BC1511"/>
      <c r="BD1511" s="224"/>
      <c r="BE1511" s="224"/>
      <c r="BF1511" s="227"/>
      <c r="BG1511" s="223"/>
      <c r="BH1511" s="224"/>
      <c r="BI1511" s="224"/>
      <c r="BJ1511" s="224"/>
      <c r="BK1511" s="224"/>
      <c r="BL1511" s="223"/>
      <c r="BM1511" s="224"/>
      <c r="BN1511" s="223"/>
      <c r="BO1511" s="223"/>
      <c r="BP1511" s="223"/>
      <c r="BQ1511" s="227"/>
      <c r="BR1511" s="223"/>
      <c r="BS1511" s="224"/>
      <c r="BT1511"/>
      <c r="BU1511" s="224"/>
      <c r="BV1511"/>
      <c r="BW1511"/>
      <c r="BX1511" s="224"/>
      <c r="BY1511" s="224"/>
      <c r="BZ1511" s="224"/>
      <c r="CA1511" s="224"/>
      <c r="CB1511" s="224"/>
      <c r="CC1511" s="224"/>
      <c r="CD1511" s="224"/>
    </row>
    <row r="1512" spans="42:82" ht="15" x14ac:dyDescent="0.25">
      <c r="AP1512" s="223"/>
      <c r="AQ1512" s="224"/>
      <c r="AR1512" s="224"/>
      <c r="AS1512" s="224"/>
      <c r="AT1512" s="224"/>
      <c r="AU1512" s="231"/>
      <c r="AV1512" s="224"/>
      <c r="AW1512" s="224"/>
      <c r="AX1512" s="224"/>
      <c r="AY1512" s="224"/>
      <c r="AZ1512" s="223"/>
      <c r="BA1512" s="224"/>
      <c r="BB1512"/>
      <c r="BC1512"/>
      <c r="BD1512" s="224"/>
      <c r="BE1512" s="224"/>
      <c r="BF1512" s="227"/>
      <c r="BG1512" s="223"/>
      <c r="BH1512" s="224"/>
      <c r="BI1512" s="224"/>
      <c r="BJ1512" s="224"/>
      <c r="BK1512" s="224"/>
      <c r="BL1512" s="223"/>
      <c r="BM1512" s="224"/>
      <c r="BN1512" s="223"/>
      <c r="BO1512" s="223"/>
      <c r="BP1512" s="223"/>
      <c r="BQ1512" s="227"/>
      <c r="BR1512" s="223"/>
      <c r="BS1512" s="224"/>
      <c r="BT1512"/>
      <c r="BU1512" s="224"/>
      <c r="BV1512"/>
      <c r="BW1512"/>
      <c r="BX1512" s="224"/>
      <c r="BY1512" s="224"/>
      <c r="BZ1512" s="224"/>
      <c r="CA1512" s="224"/>
      <c r="CB1512" s="224"/>
      <c r="CC1512" s="224"/>
      <c r="CD1512" s="224"/>
    </row>
    <row r="1513" spans="42:82" ht="15" x14ac:dyDescent="0.25">
      <c r="AP1513" s="223"/>
      <c r="AQ1513" s="224"/>
      <c r="AR1513" s="224"/>
      <c r="AS1513" s="224"/>
      <c r="AT1513" s="224"/>
      <c r="AU1513" s="231"/>
      <c r="AV1513" s="224"/>
      <c r="AW1513" s="224"/>
      <c r="AX1513" s="224"/>
      <c r="AY1513" s="224"/>
      <c r="AZ1513" s="232"/>
      <c r="BA1513" s="224"/>
      <c r="BB1513"/>
      <c r="BC1513"/>
      <c r="BD1513" s="224"/>
      <c r="BE1513" s="224"/>
      <c r="BF1513" s="227"/>
      <c r="BG1513" s="223"/>
      <c r="BH1513" s="224"/>
      <c r="BI1513" s="224"/>
      <c r="BJ1513" s="224"/>
      <c r="BK1513" s="224"/>
      <c r="BL1513" s="223"/>
      <c r="BM1513" s="224"/>
      <c r="BN1513" s="223"/>
      <c r="BO1513" s="223"/>
      <c r="BP1513" s="223"/>
      <c r="BQ1513" s="227"/>
      <c r="BR1513" s="223"/>
      <c r="BS1513" s="224"/>
      <c r="BT1513"/>
      <c r="BU1513" s="224"/>
      <c r="BV1513"/>
      <c r="BW1513"/>
      <c r="BX1513" s="224"/>
      <c r="BY1513" s="224"/>
      <c r="BZ1513" s="224"/>
      <c r="CA1513" s="224"/>
      <c r="CB1513" s="224"/>
      <c r="CC1513" s="224"/>
      <c r="CD1513" s="224"/>
    </row>
    <row r="1514" spans="42:82" ht="15" x14ac:dyDescent="0.25">
      <c r="AP1514" s="223"/>
      <c r="AQ1514" s="224"/>
      <c r="AR1514" s="224"/>
      <c r="AS1514" s="224"/>
      <c r="AT1514" s="224"/>
      <c r="AU1514" s="231"/>
      <c r="AV1514" s="224"/>
      <c r="AW1514" s="224"/>
      <c r="AX1514" s="224"/>
      <c r="AY1514" s="224"/>
      <c r="AZ1514" s="226"/>
      <c r="BA1514" s="224"/>
      <c r="BB1514"/>
      <c r="BC1514"/>
      <c r="BD1514" s="224"/>
      <c r="BE1514" s="224"/>
      <c r="BF1514" s="227"/>
      <c r="BG1514" s="223"/>
      <c r="BH1514" s="224"/>
      <c r="BI1514" s="224"/>
      <c r="BJ1514" s="224"/>
      <c r="BK1514" s="224"/>
      <c r="BL1514" s="223"/>
      <c r="BM1514" s="224"/>
      <c r="BN1514" s="223"/>
      <c r="BO1514" s="223"/>
      <c r="BP1514" s="223"/>
      <c r="BQ1514" s="227"/>
      <c r="BR1514" s="223"/>
      <c r="BS1514" s="224"/>
      <c r="BT1514"/>
      <c r="BU1514" s="224"/>
      <c r="BV1514"/>
      <c r="BW1514"/>
      <c r="BX1514" s="224"/>
      <c r="BY1514" s="224"/>
      <c r="BZ1514" s="224"/>
      <c r="CA1514" s="224"/>
      <c r="CB1514" s="224"/>
      <c r="CC1514" s="224"/>
      <c r="CD1514" s="224"/>
    </row>
    <row r="1515" spans="42:82" ht="15" x14ac:dyDescent="0.25">
      <c r="AP1515" s="223"/>
      <c r="AQ1515" s="224"/>
      <c r="AR1515" s="224"/>
      <c r="AS1515" s="224"/>
      <c r="AT1515" s="224"/>
      <c r="AU1515" s="231"/>
      <c r="AV1515" s="224"/>
      <c r="AW1515" s="224"/>
      <c r="AX1515" s="224"/>
      <c r="AY1515" s="224"/>
      <c r="AZ1515" s="232"/>
      <c r="BA1515" s="224"/>
      <c r="BB1515"/>
      <c r="BC1515"/>
      <c r="BD1515" s="224"/>
      <c r="BE1515" s="224"/>
      <c r="BF1515" s="227"/>
      <c r="BG1515" s="232"/>
      <c r="BH1515" s="224"/>
      <c r="BI1515" s="224"/>
      <c r="BJ1515" s="224"/>
      <c r="BK1515" s="224"/>
      <c r="BL1515" s="223"/>
      <c r="BM1515" s="224"/>
      <c r="BN1515" s="223"/>
      <c r="BO1515" s="223"/>
      <c r="BP1515" s="223"/>
      <c r="BQ1515" s="227"/>
      <c r="BR1515" s="223"/>
      <c r="BS1515" s="224"/>
      <c r="BT1515"/>
      <c r="BU1515" s="224"/>
      <c r="BV1515"/>
      <c r="BW1515"/>
      <c r="BX1515" s="224"/>
      <c r="BY1515" s="224"/>
      <c r="BZ1515" s="224"/>
      <c r="CA1515" s="224"/>
      <c r="CB1515" s="224"/>
      <c r="CC1515" s="224"/>
      <c r="CD1515" s="224"/>
    </row>
    <row r="1516" spans="42:82" ht="15" x14ac:dyDescent="0.25">
      <c r="AP1516" s="223"/>
      <c r="AQ1516" s="224"/>
      <c r="AR1516" s="224"/>
      <c r="AS1516" s="224"/>
      <c r="AT1516" s="224"/>
      <c r="AU1516" s="231"/>
      <c r="AV1516" s="224"/>
      <c r="AW1516" s="224"/>
      <c r="AX1516" s="224"/>
      <c r="AY1516" s="224"/>
      <c r="AZ1516" s="226"/>
      <c r="BA1516" s="224"/>
      <c r="BB1516"/>
      <c r="BC1516"/>
      <c r="BD1516" s="224"/>
      <c r="BE1516" s="224"/>
      <c r="BF1516" s="227"/>
      <c r="BG1516" s="226"/>
      <c r="BH1516" s="224"/>
      <c r="BI1516" s="224"/>
      <c r="BJ1516" s="224"/>
      <c r="BK1516" s="224"/>
      <c r="BL1516" s="223"/>
      <c r="BM1516" s="224"/>
      <c r="BN1516" s="223"/>
      <c r="BO1516" s="223"/>
      <c r="BP1516" s="223"/>
      <c r="BQ1516" s="227"/>
      <c r="BR1516" s="223"/>
      <c r="BS1516" s="224"/>
      <c r="BT1516"/>
      <c r="BU1516" s="224"/>
      <c r="BV1516"/>
      <c r="BW1516"/>
      <c r="BX1516" s="224"/>
      <c r="BY1516" s="224"/>
      <c r="BZ1516" s="224"/>
      <c r="CA1516" s="224"/>
      <c r="CB1516" s="224"/>
      <c r="CC1516" s="224"/>
      <c r="CD1516" s="224"/>
    </row>
    <row r="1517" spans="42:82" ht="15" x14ac:dyDescent="0.25">
      <c r="AP1517" s="223"/>
      <c r="AQ1517" s="224"/>
      <c r="AR1517" s="224"/>
      <c r="AS1517" s="224"/>
      <c r="AT1517" s="224"/>
      <c r="AU1517" s="231"/>
      <c r="AV1517" s="224"/>
      <c r="AW1517" s="224"/>
      <c r="AX1517" s="224"/>
      <c r="AY1517" s="224"/>
      <c r="AZ1517" s="223"/>
      <c r="BA1517" s="224"/>
      <c r="BB1517"/>
      <c r="BC1517"/>
      <c r="BD1517" s="224"/>
      <c r="BE1517" s="224"/>
      <c r="BF1517" s="227"/>
      <c r="BG1517" s="223"/>
      <c r="BH1517" s="224"/>
      <c r="BI1517" s="224"/>
      <c r="BJ1517" s="224"/>
      <c r="BK1517" s="224"/>
      <c r="BL1517" s="223"/>
      <c r="BM1517" s="224"/>
      <c r="BN1517" s="223"/>
      <c r="BO1517" s="223"/>
      <c r="BP1517" s="223"/>
      <c r="BQ1517" s="227"/>
      <c r="BR1517" s="223"/>
      <c r="BS1517" s="224"/>
      <c r="BT1517"/>
      <c r="BU1517" s="224"/>
      <c r="BV1517"/>
      <c r="BW1517"/>
      <c r="BX1517" s="224"/>
      <c r="BY1517" s="224"/>
      <c r="BZ1517" s="224"/>
      <c r="CA1517" s="224"/>
      <c r="CB1517" s="224"/>
      <c r="CC1517" s="224"/>
      <c r="CD1517" s="224"/>
    </row>
    <row r="1518" spans="42:82" ht="15" x14ac:dyDescent="0.25">
      <c r="AP1518" s="223"/>
      <c r="AQ1518" s="224"/>
      <c r="AR1518" s="224"/>
      <c r="AS1518" s="224"/>
      <c r="AT1518" s="224"/>
      <c r="AU1518" s="231"/>
      <c r="AV1518" s="224"/>
      <c r="AW1518" s="224"/>
      <c r="AX1518" s="224"/>
      <c r="AY1518" s="224"/>
      <c r="AZ1518" s="232"/>
      <c r="BA1518" s="224"/>
      <c r="BB1518"/>
      <c r="BC1518"/>
      <c r="BD1518" s="224"/>
      <c r="BE1518" s="224"/>
      <c r="BF1518" s="227"/>
      <c r="BG1518" s="223"/>
      <c r="BH1518" s="224"/>
      <c r="BI1518" s="224"/>
      <c r="BJ1518" s="224"/>
      <c r="BK1518" s="224"/>
      <c r="BL1518" s="223"/>
      <c r="BM1518" s="224"/>
      <c r="BN1518" s="223"/>
      <c r="BO1518" s="223"/>
      <c r="BP1518" s="223"/>
      <c r="BQ1518" s="227"/>
      <c r="BR1518" s="223"/>
      <c r="BS1518" s="224"/>
      <c r="BT1518"/>
      <c r="BU1518" s="224"/>
      <c r="BV1518"/>
      <c r="BW1518"/>
      <c r="BX1518" s="224"/>
      <c r="BY1518" s="224"/>
      <c r="BZ1518" s="224"/>
      <c r="CA1518" s="224"/>
      <c r="CB1518" s="224"/>
      <c r="CC1518" s="224"/>
      <c r="CD1518" s="224"/>
    </row>
    <row r="1519" spans="42:82" ht="15" x14ac:dyDescent="0.25">
      <c r="AP1519" s="223"/>
      <c r="AQ1519" s="224"/>
      <c r="AR1519" s="224"/>
      <c r="AS1519" s="224"/>
      <c r="AT1519" s="224"/>
      <c r="AU1519" s="231"/>
      <c r="AV1519" s="224"/>
      <c r="AW1519" s="224"/>
      <c r="AX1519" s="224"/>
      <c r="AY1519" s="224"/>
      <c r="AZ1519" s="226"/>
      <c r="BA1519" s="224"/>
      <c r="BB1519"/>
      <c r="BC1519"/>
      <c r="BD1519" s="224"/>
      <c r="BE1519" s="224"/>
      <c r="BF1519" s="227"/>
      <c r="BG1519" s="223"/>
      <c r="BH1519" s="224"/>
      <c r="BI1519" s="224"/>
      <c r="BJ1519" s="224"/>
      <c r="BK1519" s="224"/>
      <c r="BL1519" s="223"/>
      <c r="BM1519" s="224"/>
      <c r="BN1519" s="223"/>
      <c r="BO1519" s="223"/>
      <c r="BP1519" s="223"/>
      <c r="BQ1519" s="227"/>
      <c r="BR1519" s="223"/>
      <c r="BS1519" s="224"/>
      <c r="BT1519"/>
      <c r="BU1519" s="224"/>
      <c r="BV1519"/>
      <c r="BW1519"/>
      <c r="BX1519" s="224"/>
      <c r="BY1519" s="224"/>
      <c r="BZ1519" s="224"/>
      <c r="CA1519" s="224"/>
      <c r="CB1519" s="224"/>
      <c r="CC1519" s="224"/>
      <c r="CD1519" s="224"/>
    </row>
    <row r="1520" spans="42:82" ht="15" x14ac:dyDescent="0.25">
      <c r="AP1520" s="223"/>
      <c r="AQ1520" s="224"/>
      <c r="AR1520" s="224"/>
      <c r="AS1520" s="224"/>
      <c r="AT1520" s="224"/>
      <c r="AU1520" s="231"/>
      <c r="AV1520" s="224"/>
      <c r="AW1520" s="224"/>
      <c r="AX1520" s="224"/>
      <c r="AY1520" s="224"/>
      <c r="AZ1520" s="232"/>
      <c r="BA1520" s="224"/>
      <c r="BB1520"/>
      <c r="BC1520"/>
      <c r="BD1520" s="224"/>
      <c r="BE1520" s="224"/>
      <c r="BF1520" s="227"/>
      <c r="BG1520" s="223"/>
      <c r="BH1520" s="224"/>
      <c r="BI1520" s="224"/>
      <c r="BJ1520" s="224"/>
      <c r="BK1520" s="224"/>
      <c r="BL1520" s="223"/>
      <c r="BM1520" s="224"/>
      <c r="BN1520" s="223"/>
      <c r="BO1520" s="223"/>
      <c r="BP1520" s="223"/>
      <c r="BQ1520" s="227"/>
      <c r="BR1520" s="223"/>
      <c r="BS1520" s="224"/>
      <c r="BT1520"/>
      <c r="BU1520" s="224"/>
      <c r="BV1520"/>
      <c r="BW1520"/>
      <c r="BX1520" s="224"/>
      <c r="BY1520" s="224"/>
      <c r="BZ1520" s="224"/>
      <c r="CA1520" s="224"/>
      <c r="CB1520" s="224"/>
      <c r="CC1520" s="224"/>
      <c r="CD1520" s="224"/>
    </row>
    <row r="1521" spans="42:82" ht="15" x14ac:dyDescent="0.25">
      <c r="AP1521" s="223"/>
      <c r="AQ1521" s="224"/>
      <c r="AR1521" s="224"/>
      <c r="AS1521" s="224"/>
      <c r="AT1521" s="224"/>
      <c r="AU1521" s="231"/>
      <c r="AV1521" s="224"/>
      <c r="AW1521" s="224"/>
      <c r="AX1521" s="224"/>
      <c r="AY1521" s="224"/>
      <c r="AZ1521" s="226"/>
      <c r="BA1521" s="224"/>
      <c r="BB1521"/>
      <c r="BC1521"/>
      <c r="BD1521" s="224"/>
      <c r="BE1521" s="224"/>
      <c r="BF1521" s="227"/>
      <c r="BG1521" s="232"/>
      <c r="BH1521" s="224"/>
      <c r="BI1521" s="224"/>
      <c r="BJ1521" s="224"/>
      <c r="BK1521" s="224"/>
      <c r="BL1521" s="223"/>
      <c r="BM1521" s="224"/>
      <c r="BN1521" s="223"/>
      <c r="BO1521" s="223"/>
      <c r="BP1521" s="223"/>
      <c r="BQ1521" s="227"/>
      <c r="BR1521" s="223"/>
      <c r="BS1521" s="224"/>
      <c r="BT1521"/>
      <c r="BU1521" s="224"/>
      <c r="BV1521"/>
      <c r="BW1521"/>
      <c r="BX1521" s="224"/>
      <c r="BY1521" s="224"/>
      <c r="BZ1521" s="224"/>
      <c r="CA1521" s="224"/>
      <c r="CB1521" s="224"/>
      <c r="CC1521" s="224"/>
      <c r="CD1521" s="224"/>
    </row>
    <row r="1522" spans="42:82" ht="15" x14ac:dyDescent="0.25">
      <c r="AP1522" s="223"/>
      <c r="AQ1522" s="224"/>
      <c r="AR1522" s="224"/>
      <c r="AS1522" s="224"/>
      <c r="AT1522" s="224"/>
      <c r="AU1522" s="231"/>
      <c r="AV1522" s="224"/>
      <c r="AW1522" s="224"/>
      <c r="AX1522" s="224"/>
      <c r="AY1522" s="224"/>
      <c r="AZ1522" s="223"/>
      <c r="BA1522" s="224"/>
      <c r="BB1522"/>
      <c r="BC1522"/>
      <c r="BD1522" s="224"/>
      <c r="BE1522" s="224"/>
      <c r="BF1522" s="227"/>
      <c r="BG1522" s="226"/>
      <c r="BH1522" s="224"/>
      <c r="BI1522" s="224"/>
      <c r="BJ1522" s="224"/>
      <c r="BK1522" s="224"/>
      <c r="BL1522" s="223"/>
      <c r="BM1522" s="224"/>
      <c r="BN1522" s="223"/>
      <c r="BO1522" s="223"/>
      <c r="BP1522" s="223"/>
      <c r="BQ1522" s="227"/>
      <c r="BR1522" s="223"/>
      <c r="BS1522" s="224"/>
      <c r="BT1522"/>
      <c r="BU1522" s="224"/>
      <c r="BV1522"/>
      <c r="BW1522"/>
      <c r="BX1522" s="224"/>
      <c r="BY1522" s="224"/>
      <c r="BZ1522" s="224"/>
      <c r="CA1522" s="224"/>
      <c r="CB1522" s="224"/>
      <c r="CC1522" s="224"/>
      <c r="CD1522" s="224"/>
    </row>
    <row r="1523" spans="42:82" ht="15" x14ac:dyDescent="0.25">
      <c r="AP1523" s="223"/>
      <c r="AQ1523" s="224"/>
      <c r="AR1523" s="224"/>
      <c r="AS1523" s="224"/>
      <c r="AT1523" s="224"/>
      <c r="AU1523" s="231"/>
      <c r="AV1523" s="224"/>
      <c r="AW1523" s="224"/>
      <c r="AX1523" s="224"/>
      <c r="AY1523" s="224"/>
      <c r="AZ1523" s="232"/>
      <c r="BA1523" s="224"/>
      <c r="BB1523"/>
      <c r="BC1523"/>
      <c r="BD1523" s="224"/>
      <c r="BE1523" s="224"/>
      <c r="BF1523" s="227"/>
      <c r="BG1523" s="232"/>
      <c r="BH1523" s="224"/>
      <c r="BI1523" s="224"/>
      <c r="BJ1523" s="224"/>
      <c r="BK1523" s="224"/>
      <c r="BL1523" s="223"/>
      <c r="BM1523" s="224"/>
      <c r="BN1523" s="223"/>
      <c r="BO1523" s="223"/>
      <c r="BP1523" s="223"/>
      <c r="BQ1523" s="227"/>
      <c r="BR1523" s="223"/>
      <c r="BS1523" s="224"/>
      <c r="BT1523"/>
      <c r="BU1523" s="224"/>
      <c r="BV1523"/>
      <c r="BW1523"/>
      <c r="BX1523" s="224"/>
      <c r="BY1523" s="224"/>
      <c r="BZ1523" s="224"/>
      <c r="CA1523" s="224"/>
      <c r="CB1523" s="224"/>
      <c r="CC1523" s="224"/>
      <c r="CD1523" s="224"/>
    </row>
    <row r="1524" spans="42:82" ht="15" x14ac:dyDescent="0.25">
      <c r="AP1524" s="223"/>
      <c r="AQ1524" s="224"/>
      <c r="AR1524" s="224"/>
      <c r="AS1524" s="224"/>
      <c r="AT1524" s="224"/>
      <c r="AU1524" s="231"/>
      <c r="AV1524" s="224"/>
      <c r="AW1524" s="224"/>
      <c r="AX1524" s="224"/>
      <c r="AY1524" s="224"/>
      <c r="AZ1524" s="226"/>
      <c r="BA1524" s="224"/>
      <c r="BB1524"/>
      <c r="BC1524"/>
      <c r="BD1524" s="224"/>
      <c r="BE1524" s="224"/>
      <c r="BF1524" s="227"/>
      <c r="BG1524" s="227"/>
      <c r="BH1524" s="224"/>
      <c r="BI1524" s="224"/>
      <c r="BJ1524" s="224"/>
      <c r="BK1524" s="224"/>
      <c r="BL1524" s="223"/>
      <c r="BM1524" s="224"/>
      <c r="BN1524" s="223"/>
      <c r="BO1524" s="223"/>
      <c r="BP1524" s="223"/>
      <c r="BQ1524" s="227"/>
      <c r="BR1524" s="223"/>
      <c r="BS1524" s="224"/>
      <c r="BT1524"/>
      <c r="BU1524" s="224"/>
      <c r="BV1524"/>
      <c r="BW1524"/>
      <c r="BX1524" s="224"/>
      <c r="BY1524" s="224"/>
      <c r="BZ1524" s="224"/>
      <c r="CA1524" s="224"/>
      <c r="CB1524" s="224"/>
      <c r="CC1524" s="224"/>
      <c r="CD1524" s="224"/>
    </row>
    <row r="1525" spans="42:82" ht="15" x14ac:dyDescent="0.25">
      <c r="AP1525" s="223"/>
      <c r="AQ1525" s="224"/>
      <c r="AR1525" s="224"/>
      <c r="AS1525" s="224"/>
      <c r="AT1525" s="224"/>
      <c r="AU1525" s="231"/>
      <c r="AV1525" s="224"/>
      <c r="AW1525" s="224"/>
      <c r="AX1525" s="224"/>
      <c r="AY1525" s="224"/>
      <c r="AZ1525" s="223"/>
      <c r="BA1525" s="224"/>
      <c r="BB1525"/>
      <c r="BC1525"/>
      <c r="BD1525" s="224"/>
      <c r="BE1525" s="224"/>
      <c r="BF1525" s="227"/>
      <c r="BG1525" s="227"/>
      <c r="BH1525" s="224"/>
      <c r="BI1525" s="224"/>
      <c r="BJ1525" s="224"/>
      <c r="BK1525" s="224"/>
      <c r="BL1525" s="223"/>
      <c r="BM1525" s="224"/>
      <c r="BN1525" s="223"/>
      <c r="BO1525" s="223"/>
      <c r="BP1525" s="223"/>
      <c r="BQ1525" s="227"/>
      <c r="BR1525" s="223"/>
      <c r="BS1525" s="224"/>
      <c r="BT1525"/>
      <c r="BU1525" s="224"/>
      <c r="BV1525"/>
      <c r="BW1525"/>
      <c r="BX1525" s="224"/>
      <c r="BY1525" s="224"/>
      <c r="BZ1525" s="224"/>
      <c r="CA1525" s="224"/>
      <c r="CB1525" s="224"/>
      <c r="CC1525" s="224"/>
      <c r="CD1525" s="224"/>
    </row>
    <row r="1526" spans="42:82" ht="15" x14ac:dyDescent="0.25">
      <c r="AP1526" s="223"/>
      <c r="AQ1526" s="224"/>
      <c r="AR1526" s="224"/>
      <c r="AS1526" s="224"/>
      <c r="AT1526" s="224"/>
      <c r="AU1526" s="231"/>
      <c r="AV1526" s="224"/>
      <c r="AW1526" s="224"/>
      <c r="AX1526" s="224"/>
      <c r="AY1526" s="224"/>
      <c r="AZ1526" s="232"/>
      <c r="BA1526" s="224"/>
      <c r="BB1526"/>
      <c r="BC1526"/>
      <c r="BD1526" s="224"/>
      <c r="BE1526" s="224"/>
      <c r="BF1526" s="227"/>
      <c r="BG1526" s="226"/>
      <c r="BH1526" s="224"/>
      <c r="BI1526" s="224"/>
      <c r="BJ1526" s="224"/>
      <c r="BK1526" s="224"/>
      <c r="BL1526" s="223"/>
      <c r="BM1526" s="224"/>
      <c r="BN1526" s="223"/>
      <c r="BO1526" s="223"/>
      <c r="BP1526" s="223"/>
      <c r="BQ1526" s="227"/>
      <c r="BR1526" s="223"/>
      <c r="BS1526" s="224"/>
      <c r="BT1526"/>
      <c r="BU1526" s="224"/>
      <c r="BV1526"/>
      <c r="BW1526"/>
      <c r="BX1526" s="224"/>
      <c r="BY1526" s="224"/>
      <c r="BZ1526" s="224"/>
      <c r="CA1526" s="224"/>
      <c r="CB1526" s="224"/>
      <c r="CC1526" s="224"/>
      <c r="CD1526" s="224"/>
    </row>
    <row r="1527" spans="42:82" ht="15" x14ac:dyDescent="0.25">
      <c r="AP1527" s="223"/>
      <c r="AQ1527" s="224"/>
      <c r="AR1527" s="224"/>
      <c r="AS1527" s="224"/>
      <c r="AT1527" s="224"/>
      <c r="AU1527" s="231"/>
      <c r="AV1527" s="224"/>
      <c r="AW1527" s="224"/>
      <c r="AX1527" s="224"/>
      <c r="AY1527" s="224"/>
      <c r="AZ1527" s="226"/>
      <c r="BA1527" s="224"/>
      <c r="BB1527"/>
      <c r="BC1527"/>
      <c r="BD1527" s="224"/>
      <c r="BE1527" s="224"/>
      <c r="BF1527" s="227"/>
      <c r="BG1527" s="223"/>
      <c r="BH1527" s="224"/>
      <c r="BI1527" s="224"/>
      <c r="BJ1527" s="224"/>
      <c r="BK1527" s="224"/>
      <c r="BL1527" s="223"/>
      <c r="BM1527" s="224"/>
      <c r="BN1527" s="223"/>
      <c r="BO1527" s="223"/>
      <c r="BP1527" s="223"/>
      <c r="BQ1527" s="227"/>
      <c r="BR1527" s="223"/>
      <c r="BS1527" s="224"/>
      <c r="BT1527"/>
      <c r="BU1527" s="224"/>
      <c r="BV1527"/>
      <c r="BW1527"/>
      <c r="BX1527" s="224"/>
      <c r="BY1527" s="224"/>
      <c r="BZ1527" s="224"/>
      <c r="CA1527" s="224"/>
      <c r="CB1527" s="224"/>
      <c r="CC1527" s="224"/>
      <c r="CD1527" s="224"/>
    </row>
    <row r="1528" spans="42:82" ht="15" x14ac:dyDescent="0.25">
      <c r="AP1528" s="223"/>
      <c r="AQ1528" s="224"/>
      <c r="AR1528" s="224"/>
      <c r="AS1528" s="224"/>
      <c r="AT1528" s="224"/>
      <c r="AU1528" s="231"/>
      <c r="AV1528" s="224"/>
      <c r="AW1528" s="224"/>
      <c r="AX1528" s="224"/>
      <c r="AY1528" s="224"/>
      <c r="AZ1528" s="232"/>
      <c r="BA1528" s="224"/>
      <c r="BB1528"/>
      <c r="BC1528"/>
      <c r="BD1528" s="224"/>
      <c r="BE1528" s="224"/>
      <c r="BF1528" s="227"/>
      <c r="BG1528" s="223"/>
      <c r="BH1528" s="224"/>
      <c r="BI1528" s="224"/>
      <c r="BJ1528" s="224"/>
      <c r="BK1528" s="224"/>
      <c r="BL1528" s="223"/>
      <c r="BM1528" s="224"/>
      <c r="BN1528" s="223"/>
      <c r="BO1528" s="223"/>
      <c r="BP1528" s="223"/>
      <c r="BQ1528" s="227"/>
      <c r="BR1528" s="223"/>
      <c r="BS1528" s="224"/>
      <c r="BT1528"/>
      <c r="BU1528" s="224"/>
      <c r="BV1528"/>
      <c r="BW1528"/>
      <c r="BX1528" s="224"/>
      <c r="BY1528" s="224"/>
      <c r="BZ1528" s="224"/>
      <c r="CA1528" s="224"/>
      <c r="CB1528" s="224"/>
      <c r="CC1528" s="224"/>
      <c r="CD1528" s="224"/>
    </row>
    <row r="1529" spans="42:82" ht="15" x14ac:dyDescent="0.25">
      <c r="AP1529" s="223"/>
      <c r="AQ1529" s="224"/>
      <c r="AR1529" s="224"/>
      <c r="AS1529" s="224"/>
      <c r="AT1529" s="224"/>
      <c r="AU1529" s="231"/>
      <c r="AV1529" s="224"/>
      <c r="AW1529" s="224"/>
      <c r="AX1529" s="224"/>
      <c r="AY1529" s="224"/>
      <c r="AZ1529" s="227"/>
      <c r="BA1529" s="224"/>
      <c r="BB1529"/>
      <c r="BC1529"/>
      <c r="BD1529" s="224"/>
      <c r="BE1529" s="224"/>
      <c r="BF1529" s="227"/>
      <c r="BG1529" s="232"/>
      <c r="BH1529" s="224"/>
      <c r="BI1529" s="224"/>
      <c r="BJ1529" s="224"/>
      <c r="BK1529" s="224"/>
      <c r="BL1529" s="223"/>
      <c r="BM1529" s="224"/>
      <c r="BN1529" s="223"/>
      <c r="BO1529" s="223"/>
      <c r="BP1529" s="223"/>
      <c r="BQ1529" s="227"/>
      <c r="BR1529" s="223"/>
      <c r="BS1529" s="224"/>
      <c r="BT1529"/>
      <c r="BU1529" s="224"/>
      <c r="BV1529"/>
      <c r="BW1529"/>
      <c r="BX1529" s="224"/>
      <c r="BY1529" s="224"/>
      <c r="BZ1529" s="224"/>
      <c r="CA1529" s="224"/>
      <c r="CB1529" s="224"/>
      <c r="CC1529" s="224"/>
      <c r="CD1529" s="224"/>
    </row>
    <row r="1530" spans="42:82" ht="15" x14ac:dyDescent="0.25">
      <c r="AP1530" s="223"/>
      <c r="AQ1530" s="224"/>
      <c r="AR1530" s="224"/>
      <c r="AS1530" s="224"/>
      <c r="AT1530" s="224"/>
      <c r="AU1530" s="231"/>
      <c r="AV1530" s="224"/>
      <c r="AW1530" s="224"/>
      <c r="AX1530" s="224"/>
      <c r="AY1530" s="224"/>
      <c r="AZ1530" s="226"/>
      <c r="BA1530" s="224"/>
      <c r="BB1530"/>
      <c r="BC1530"/>
      <c r="BD1530" s="224"/>
      <c r="BE1530" s="224"/>
      <c r="BF1530" s="227"/>
      <c r="BG1530" s="227"/>
      <c r="BH1530" s="224"/>
      <c r="BI1530" s="224"/>
      <c r="BJ1530" s="224"/>
      <c r="BK1530" s="224"/>
      <c r="BL1530" s="223"/>
      <c r="BM1530" s="224"/>
      <c r="BN1530" s="223"/>
      <c r="BO1530" s="223"/>
      <c r="BP1530" s="223"/>
      <c r="BQ1530" s="227"/>
      <c r="BR1530" s="223"/>
      <c r="BS1530" s="224"/>
      <c r="BT1530"/>
      <c r="BU1530" s="224"/>
      <c r="BV1530"/>
      <c r="BW1530"/>
      <c r="BX1530" s="224"/>
      <c r="BY1530" s="224"/>
      <c r="BZ1530" s="224"/>
      <c r="CA1530" s="224"/>
      <c r="CB1530" s="224"/>
      <c r="CC1530" s="224"/>
      <c r="CD1530" s="224"/>
    </row>
    <row r="1531" spans="42:82" ht="15" x14ac:dyDescent="0.25">
      <c r="AP1531" s="223"/>
      <c r="AQ1531" s="224"/>
      <c r="AR1531" s="224"/>
      <c r="AS1531" s="224"/>
      <c r="AT1531" s="224"/>
      <c r="AU1531" s="231"/>
      <c r="AV1531" s="224"/>
      <c r="AW1531" s="224"/>
      <c r="AX1531" s="224"/>
      <c r="AY1531" s="224"/>
      <c r="AZ1531" s="223"/>
      <c r="BA1531" s="224"/>
      <c r="BB1531"/>
      <c r="BC1531"/>
      <c r="BD1531" s="224"/>
      <c r="BE1531" s="224"/>
      <c r="BF1531" s="227"/>
      <c r="BG1531" s="226"/>
      <c r="BH1531" s="224"/>
      <c r="BI1531" s="224"/>
      <c r="BJ1531" s="224"/>
      <c r="BK1531" s="224"/>
      <c r="BL1531" s="223"/>
      <c r="BM1531" s="224"/>
      <c r="BN1531" s="223"/>
      <c r="BO1531" s="223"/>
      <c r="BP1531" s="223"/>
      <c r="BQ1531" s="227"/>
      <c r="BR1531" s="223"/>
      <c r="BS1531" s="224"/>
      <c r="BT1531"/>
      <c r="BU1531" s="224"/>
      <c r="BV1531"/>
      <c r="BW1531"/>
      <c r="BX1531" s="224"/>
      <c r="BY1531" s="224"/>
      <c r="BZ1531" s="224"/>
      <c r="CA1531" s="224"/>
      <c r="CB1531" s="224"/>
      <c r="CC1531" s="224"/>
      <c r="CD1531" s="224"/>
    </row>
    <row r="1532" spans="42:82" ht="15" x14ac:dyDescent="0.25">
      <c r="AP1532" s="223"/>
      <c r="AQ1532" s="224"/>
      <c r="AR1532" s="224"/>
      <c r="AS1532" s="224"/>
      <c r="AT1532" s="224"/>
      <c r="AU1532" s="231"/>
      <c r="AV1532" s="224"/>
      <c r="AW1532" s="224"/>
      <c r="AX1532" s="224"/>
      <c r="AY1532" s="224"/>
      <c r="AZ1532" s="223"/>
      <c r="BA1532" s="224"/>
      <c r="BB1532"/>
      <c r="BC1532"/>
      <c r="BD1532" s="224"/>
      <c r="BE1532" s="224"/>
      <c r="BF1532" s="227"/>
      <c r="BG1532" s="223"/>
      <c r="BH1532" s="224"/>
      <c r="BI1532" s="224"/>
      <c r="BJ1532" s="224"/>
      <c r="BK1532" s="224"/>
      <c r="BL1532" s="223"/>
      <c r="BM1532" s="224"/>
      <c r="BN1532" s="223"/>
      <c r="BO1532" s="223"/>
      <c r="BP1532" s="223"/>
      <c r="BQ1532" s="227"/>
      <c r="BR1532" s="223"/>
      <c r="BS1532" s="224"/>
      <c r="BT1532"/>
      <c r="BU1532" s="224"/>
      <c r="BV1532"/>
      <c r="BW1532"/>
      <c r="BX1532" s="224"/>
      <c r="BY1532" s="224"/>
      <c r="BZ1532" s="224"/>
      <c r="CA1532" s="224"/>
      <c r="CB1532" s="224"/>
      <c r="CC1532" s="224"/>
      <c r="CD1532" s="224"/>
    </row>
    <row r="1533" spans="42:82" ht="15" x14ac:dyDescent="0.25">
      <c r="AP1533" s="223"/>
      <c r="AQ1533" s="224"/>
      <c r="AR1533" s="224"/>
      <c r="AS1533" s="224"/>
      <c r="AT1533" s="224"/>
      <c r="AU1533" s="231"/>
      <c r="AV1533" s="224"/>
      <c r="AW1533" s="224"/>
      <c r="AX1533" s="224"/>
      <c r="AY1533" s="224"/>
      <c r="AZ1533" s="223"/>
      <c r="BA1533" s="224"/>
      <c r="BB1533"/>
      <c r="BC1533"/>
      <c r="BD1533" s="224"/>
      <c r="BE1533" s="224"/>
      <c r="BF1533" s="227"/>
      <c r="BG1533" s="232"/>
      <c r="BH1533" s="224"/>
      <c r="BI1533" s="224"/>
      <c r="BJ1533" s="224"/>
      <c r="BK1533" s="224"/>
      <c r="BL1533" s="223"/>
      <c r="BM1533" s="224"/>
      <c r="BN1533" s="223"/>
      <c r="BO1533" s="223"/>
      <c r="BP1533" s="223"/>
      <c r="BQ1533" s="227"/>
      <c r="BR1533" s="223"/>
      <c r="BS1533" s="224"/>
      <c r="BT1533"/>
      <c r="BU1533" s="224"/>
      <c r="BV1533"/>
      <c r="BW1533"/>
      <c r="BX1533" s="224"/>
      <c r="BY1533" s="224"/>
      <c r="BZ1533" s="224"/>
      <c r="CA1533" s="224"/>
      <c r="CB1533" s="224"/>
      <c r="CC1533" s="224"/>
      <c r="CD1533" s="224"/>
    </row>
    <row r="1534" spans="42:82" ht="15" x14ac:dyDescent="0.25">
      <c r="AP1534" s="223"/>
      <c r="AQ1534" s="224"/>
      <c r="AR1534" s="224"/>
      <c r="AS1534" s="224"/>
      <c r="AT1534" s="224"/>
      <c r="AU1534" s="231"/>
      <c r="AV1534" s="224"/>
      <c r="AW1534" s="224"/>
      <c r="AX1534" s="224"/>
      <c r="AY1534" s="224"/>
      <c r="AZ1534" s="232"/>
      <c r="BA1534" s="224"/>
      <c r="BB1534"/>
      <c r="BC1534"/>
      <c r="BD1534" s="224"/>
      <c r="BE1534" s="224"/>
      <c r="BF1534" s="227"/>
      <c r="BG1534" s="227"/>
      <c r="BH1534" s="224"/>
      <c r="BI1534" s="224"/>
      <c r="BJ1534" s="224"/>
      <c r="BK1534" s="224"/>
      <c r="BL1534" s="223"/>
      <c r="BM1534" s="224"/>
      <c r="BN1534" s="223"/>
      <c r="BO1534" s="223"/>
      <c r="BP1534" s="223"/>
      <c r="BQ1534" s="227"/>
      <c r="BR1534" s="223"/>
      <c r="BS1534" s="224"/>
      <c r="BT1534"/>
      <c r="BU1534" s="224"/>
      <c r="BV1534"/>
      <c r="BW1534"/>
      <c r="BX1534" s="224"/>
      <c r="BY1534" s="224"/>
      <c r="BZ1534" s="224"/>
      <c r="CA1534" s="224"/>
      <c r="CB1534" s="224"/>
      <c r="CC1534" s="224"/>
      <c r="CD1534" s="224"/>
    </row>
    <row r="1535" spans="42:82" ht="15" x14ac:dyDescent="0.25">
      <c r="AP1535" s="223"/>
      <c r="AQ1535" s="224"/>
      <c r="AR1535" s="224"/>
      <c r="AS1535" s="224"/>
      <c r="AT1535" s="224"/>
      <c r="AU1535" s="231"/>
      <c r="AV1535" s="224"/>
      <c r="AW1535" s="224"/>
      <c r="AX1535" s="224"/>
      <c r="AY1535" s="224"/>
      <c r="AZ1535" s="226"/>
      <c r="BA1535" s="224"/>
      <c r="BB1535"/>
      <c r="BC1535"/>
      <c r="BD1535" s="224"/>
      <c r="BE1535" s="224"/>
      <c r="BF1535" s="227"/>
      <c r="BG1535" s="227"/>
      <c r="BH1535" s="224"/>
      <c r="BI1535" s="224"/>
      <c r="BJ1535" s="224"/>
      <c r="BK1535" s="224"/>
      <c r="BL1535" s="223"/>
      <c r="BM1535" s="224"/>
      <c r="BN1535" s="223"/>
      <c r="BO1535" s="223"/>
      <c r="BP1535" s="223"/>
      <c r="BQ1535" s="227"/>
      <c r="BR1535" s="223"/>
      <c r="BS1535" s="224"/>
      <c r="BT1535"/>
      <c r="BU1535" s="224"/>
      <c r="BV1535"/>
      <c r="BW1535"/>
      <c r="BX1535" s="224"/>
      <c r="BY1535" s="224"/>
      <c r="BZ1535" s="224"/>
      <c r="CA1535" s="224"/>
      <c r="CB1535" s="224"/>
      <c r="CC1535" s="224"/>
      <c r="CD1535" s="224"/>
    </row>
    <row r="1536" spans="42:82" ht="15" x14ac:dyDescent="0.25">
      <c r="AP1536" s="223"/>
      <c r="AQ1536" s="224"/>
      <c r="AR1536" s="224"/>
      <c r="AS1536" s="224"/>
      <c r="AT1536" s="224"/>
      <c r="AU1536" s="231"/>
      <c r="AV1536" s="224"/>
      <c r="AW1536" s="224"/>
      <c r="AX1536" s="224"/>
      <c r="AY1536" s="224"/>
      <c r="AZ1536" s="232"/>
      <c r="BA1536" s="224"/>
      <c r="BB1536"/>
      <c r="BC1536"/>
      <c r="BD1536" s="224"/>
      <c r="BE1536" s="224"/>
      <c r="BF1536" s="227"/>
      <c r="BG1536" s="226"/>
      <c r="BH1536" s="224"/>
      <c r="BI1536" s="224"/>
      <c r="BJ1536" s="224"/>
      <c r="BK1536" s="224"/>
      <c r="BL1536" s="223"/>
      <c r="BM1536" s="224"/>
      <c r="BN1536" s="223"/>
      <c r="BO1536" s="223"/>
      <c r="BP1536" s="223"/>
      <c r="BQ1536" s="227"/>
      <c r="BR1536" s="223"/>
      <c r="BS1536" s="224"/>
      <c r="BT1536"/>
      <c r="BU1536" s="224"/>
      <c r="BV1536"/>
      <c r="BW1536"/>
      <c r="BX1536" s="224"/>
      <c r="BY1536" s="224"/>
      <c r="BZ1536" s="224"/>
      <c r="CA1536" s="224"/>
      <c r="CB1536" s="224"/>
      <c r="CC1536" s="224"/>
      <c r="CD1536" s="224"/>
    </row>
    <row r="1537" spans="42:82" ht="15" x14ac:dyDescent="0.25">
      <c r="AP1537" s="223"/>
      <c r="AQ1537" s="224"/>
      <c r="AR1537" s="224"/>
      <c r="AS1537" s="224"/>
      <c r="AT1537" s="224"/>
      <c r="AU1537" s="231"/>
      <c r="AV1537" s="224"/>
      <c r="AW1537" s="224"/>
      <c r="AX1537" s="224"/>
      <c r="AY1537" s="224"/>
      <c r="AZ1537" s="226"/>
      <c r="BA1537" s="224"/>
      <c r="BB1537"/>
      <c r="BC1537"/>
      <c r="BD1537" s="224"/>
      <c r="BE1537" s="224"/>
      <c r="BF1537" s="227"/>
      <c r="BG1537" s="223"/>
      <c r="BH1537" s="224"/>
      <c r="BI1537" s="224"/>
      <c r="BJ1537" s="224"/>
      <c r="BK1537" s="224"/>
      <c r="BL1537" s="223"/>
      <c r="BM1537" s="224"/>
      <c r="BN1537" s="223"/>
      <c r="BO1537" s="223"/>
      <c r="BP1537" s="223"/>
      <c r="BQ1537" s="227"/>
      <c r="BR1537" s="223"/>
      <c r="BS1537" s="224"/>
      <c r="BT1537"/>
      <c r="BU1537" s="224"/>
      <c r="BV1537"/>
      <c r="BW1537"/>
      <c r="BX1537" s="224"/>
      <c r="BY1537" s="224"/>
      <c r="BZ1537" s="224"/>
      <c r="CA1537" s="224"/>
      <c r="CB1537" s="224"/>
      <c r="CC1537" s="224"/>
      <c r="CD1537" s="224"/>
    </row>
    <row r="1538" spans="42:82" ht="15" x14ac:dyDescent="0.25">
      <c r="AP1538" s="223"/>
      <c r="AQ1538" s="224"/>
      <c r="AR1538" s="224"/>
      <c r="AS1538" s="224"/>
      <c r="AT1538" s="224"/>
      <c r="AU1538" s="231"/>
      <c r="AV1538" s="224"/>
      <c r="AW1538" s="224"/>
      <c r="AX1538" s="224"/>
      <c r="AY1538" s="224"/>
      <c r="AZ1538" s="223"/>
      <c r="BA1538" s="224"/>
      <c r="BB1538"/>
      <c r="BC1538"/>
      <c r="BD1538" s="224"/>
      <c r="BE1538" s="224"/>
      <c r="BF1538" s="227"/>
      <c r="BG1538" s="223"/>
      <c r="BH1538" s="224"/>
      <c r="BI1538" s="224"/>
      <c r="BJ1538" s="224"/>
      <c r="BK1538" s="224"/>
      <c r="BL1538" s="223"/>
      <c r="BM1538" s="224"/>
      <c r="BN1538" s="223"/>
      <c r="BO1538" s="223"/>
      <c r="BP1538" s="223"/>
      <c r="BQ1538" s="227"/>
      <c r="BR1538" s="223"/>
      <c r="BS1538" s="224"/>
      <c r="BT1538"/>
      <c r="BU1538" s="224"/>
      <c r="BV1538"/>
      <c r="BW1538"/>
      <c r="BX1538" s="224"/>
      <c r="BY1538" s="224"/>
      <c r="BZ1538" s="224"/>
      <c r="CA1538" s="224"/>
      <c r="CB1538" s="224"/>
      <c r="CC1538" s="224"/>
      <c r="CD1538" s="224"/>
    </row>
    <row r="1539" spans="42:82" ht="15" x14ac:dyDescent="0.25">
      <c r="AP1539" s="223"/>
      <c r="AQ1539" s="224"/>
      <c r="AR1539" s="224"/>
      <c r="AS1539" s="224"/>
      <c r="AT1539" s="224"/>
      <c r="AU1539" s="231"/>
      <c r="AV1539" s="224"/>
      <c r="AW1539" s="224"/>
      <c r="AX1539" s="224"/>
      <c r="AY1539" s="224"/>
      <c r="AZ1539" s="223"/>
      <c r="BA1539" s="224"/>
      <c r="BB1539"/>
      <c r="BC1539"/>
      <c r="BD1539" s="224"/>
      <c r="BE1539" s="224"/>
      <c r="BF1539" s="227"/>
      <c r="BG1539" s="223"/>
      <c r="BH1539" s="224"/>
      <c r="BI1539" s="224"/>
      <c r="BJ1539" s="224"/>
      <c r="BK1539" s="224"/>
      <c r="BL1539" s="223"/>
      <c r="BM1539" s="224"/>
      <c r="BN1539" s="223"/>
      <c r="BO1539" s="223"/>
      <c r="BP1539" s="223"/>
      <c r="BQ1539" s="227"/>
      <c r="BR1539" s="223"/>
      <c r="BS1539" s="224"/>
      <c r="BT1539"/>
      <c r="BU1539" s="224"/>
      <c r="BV1539"/>
      <c r="BW1539"/>
      <c r="BX1539" s="224"/>
      <c r="BY1539" s="224"/>
      <c r="BZ1539" s="224"/>
      <c r="CA1539" s="224"/>
      <c r="CB1539" s="224"/>
      <c r="CC1539" s="224"/>
      <c r="CD1539" s="224"/>
    </row>
    <row r="1540" spans="42:82" ht="15" x14ac:dyDescent="0.25">
      <c r="AP1540" s="223"/>
      <c r="AQ1540" s="224"/>
      <c r="AR1540" s="224"/>
      <c r="AS1540" s="224"/>
      <c r="AT1540" s="224"/>
      <c r="AU1540" s="231"/>
      <c r="AV1540" s="224"/>
      <c r="AW1540" s="224"/>
      <c r="AX1540" s="224"/>
      <c r="AY1540" s="224"/>
      <c r="AZ1540" s="223"/>
      <c r="BA1540" s="224"/>
      <c r="BB1540"/>
      <c r="BC1540"/>
      <c r="BD1540" s="224"/>
      <c r="BE1540" s="224"/>
      <c r="BF1540" s="227"/>
      <c r="BG1540" s="223"/>
      <c r="BH1540" s="224"/>
      <c r="BI1540" s="224"/>
      <c r="BJ1540" s="224"/>
      <c r="BK1540" s="224"/>
      <c r="BL1540" s="223"/>
      <c r="BM1540" s="224"/>
      <c r="BN1540" s="223"/>
      <c r="BO1540" s="223"/>
      <c r="BP1540" s="223"/>
      <c r="BQ1540" s="227"/>
      <c r="BR1540" s="223"/>
      <c r="BS1540" s="224"/>
      <c r="BT1540"/>
      <c r="BU1540" s="224"/>
      <c r="BV1540"/>
      <c r="BW1540"/>
      <c r="BX1540" s="224"/>
      <c r="BY1540" s="224"/>
      <c r="BZ1540" s="224"/>
      <c r="CA1540" s="224"/>
      <c r="CB1540" s="224"/>
      <c r="CC1540" s="224"/>
      <c r="CD1540" s="224"/>
    </row>
    <row r="1541" spans="42:82" ht="15" x14ac:dyDescent="0.25">
      <c r="AP1541" s="223"/>
      <c r="AQ1541" s="224"/>
      <c r="AR1541" s="224"/>
      <c r="AS1541" s="224"/>
      <c r="AT1541" s="224"/>
      <c r="AU1541" s="231"/>
      <c r="AV1541" s="224"/>
      <c r="AW1541" s="224"/>
      <c r="AX1541" s="224"/>
      <c r="AY1541" s="224"/>
      <c r="AZ1541" s="223"/>
      <c r="BA1541" s="224"/>
      <c r="BB1541"/>
      <c r="BC1541"/>
      <c r="BD1541" s="224"/>
      <c r="BE1541" s="224"/>
      <c r="BF1541" s="227"/>
      <c r="BG1541" s="223"/>
      <c r="BH1541" s="224"/>
      <c r="BI1541" s="224"/>
      <c r="BJ1541" s="224"/>
      <c r="BK1541" s="224"/>
      <c r="BL1541" s="223"/>
      <c r="BM1541" s="224"/>
      <c r="BN1541" s="223"/>
      <c r="BO1541" s="223"/>
      <c r="BP1541" s="223"/>
      <c r="BQ1541" s="227"/>
      <c r="BR1541" s="223"/>
      <c r="BS1541" s="224"/>
      <c r="BT1541"/>
      <c r="BU1541" s="224"/>
      <c r="BV1541"/>
      <c r="BW1541"/>
      <c r="BX1541" s="224"/>
      <c r="BY1541" s="224"/>
      <c r="BZ1541" s="224"/>
      <c r="CA1541" s="224"/>
      <c r="CB1541" s="224"/>
      <c r="CC1541" s="224"/>
      <c r="CD1541" s="224"/>
    </row>
    <row r="1542" spans="42:82" ht="15" x14ac:dyDescent="0.25">
      <c r="AP1542" s="223"/>
      <c r="AQ1542" s="224"/>
      <c r="AR1542" s="224"/>
      <c r="AS1542" s="224"/>
      <c r="AT1542" s="224"/>
      <c r="AU1542" s="231"/>
      <c r="AV1542" s="224"/>
      <c r="AW1542" s="224"/>
      <c r="AX1542" s="224"/>
      <c r="AY1542" s="224"/>
      <c r="AZ1542" s="223"/>
      <c r="BA1542" s="224"/>
      <c r="BB1542"/>
      <c r="BC1542"/>
      <c r="BD1542" s="224"/>
      <c r="BE1542" s="224"/>
      <c r="BF1542" s="227"/>
      <c r="BG1542" s="223"/>
      <c r="BH1542" s="224"/>
      <c r="BI1542" s="224"/>
      <c r="BJ1542" s="224"/>
      <c r="BK1542" s="224"/>
      <c r="BL1542" s="223"/>
      <c r="BM1542" s="224"/>
      <c r="BN1542" s="223"/>
      <c r="BO1542" s="223"/>
      <c r="BP1542" s="223"/>
      <c r="BQ1542" s="227"/>
      <c r="BR1542" s="223"/>
      <c r="BS1542" s="224"/>
      <c r="BT1542"/>
      <c r="BU1542" s="224"/>
      <c r="BV1542"/>
      <c r="BW1542"/>
      <c r="BX1542" s="224"/>
      <c r="BY1542" s="224"/>
      <c r="BZ1542" s="224"/>
      <c r="CA1542" s="224"/>
      <c r="CB1542" s="224"/>
      <c r="CC1542" s="224"/>
      <c r="CD1542" s="224"/>
    </row>
    <row r="1543" spans="42:82" ht="15" x14ac:dyDescent="0.25">
      <c r="AP1543" s="223"/>
      <c r="AQ1543" s="224"/>
      <c r="AR1543" s="224"/>
      <c r="AS1543" s="224"/>
      <c r="AT1543" s="224"/>
      <c r="AU1543" s="231"/>
      <c r="AV1543" s="224"/>
      <c r="AW1543" s="224"/>
      <c r="AX1543" s="224"/>
      <c r="AY1543" s="224"/>
      <c r="AZ1543" s="232"/>
      <c r="BA1543" s="224"/>
      <c r="BB1543"/>
      <c r="BC1543"/>
      <c r="BD1543" s="224"/>
      <c r="BE1543" s="224"/>
      <c r="BF1543" s="227"/>
      <c r="BG1543" s="232"/>
      <c r="BH1543" s="224"/>
      <c r="BI1543" s="224"/>
      <c r="BJ1543" s="224"/>
      <c r="BK1543" s="224"/>
      <c r="BL1543" s="223"/>
      <c r="BM1543" s="224"/>
      <c r="BN1543" s="223"/>
      <c r="BO1543" s="223"/>
      <c r="BP1543" s="223"/>
      <c r="BQ1543" s="227"/>
      <c r="BR1543" s="223"/>
      <c r="BS1543" s="224"/>
      <c r="BT1543"/>
      <c r="BU1543" s="224"/>
      <c r="BV1543"/>
      <c r="BW1543"/>
      <c r="BX1543" s="224"/>
      <c r="BY1543" s="224"/>
      <c r="BZ1543" s="224"/>
      <c r="CA1543" s="224"/>
      <c r="CB1543" s="224"/>
      <c r="CC1543" s="224"/>
      <c r="CD1543" s="224"/>
    </row>
    <row r="1544" spans="42:82" ht="15" x14ac:dyDescent="0.25">
      <c r="AP1544" s="223"/>
      <c r="AQ1544" s="224"/>
      <c r="AR1544" s="224"/>
      <c r="AS1544" s="224"/>
      <c r="AT1544" s="224"/>
      <c r="AU1544" s="231"/>
      <c r="AV1544" s="224"/>
      <c r="AW1544" s="224"/>
      <c r="AX1544" s="224"/>
      <c r="AY1544" s="224"/>
      <c r="AZ1544" s="226"/>
      <c r="BA1544" s="224"/>
      <c r="BB1544"/>
      <c r="BC1544"/>
      <c r="BD1544" s="224"/>
      <c r="BE1544" s="224"/>
      <c r="BF1544" s="227"/>
      <c r="BG1544" s="227"/>
      <c r="BH1544" s="224"/>
      <c r="BI1544" s="224"/>
      <c r="BJ1544" s="224"/>
      <c r="BK1544" s="224"/>
      <c r="BL1544" s="223"/>
      <c r="BM1544" s="224"/>
      <c r="BN1544" s="223"/>
      <c r="BO1544" s="223"/>
      <c r="BP1544" s="223"/>
      <c r="BQ1544" s="227"/>
      <c r="BR1544" s="223"/>
      <c r="BS1544" s="224"/>
      <c r="BT1544"/>
      <c r="BU1544" s="224"/>
      <c r="BV1544"/>
      <c r="BW1544"/>
      <c r="BX1544" s="224"/>
      <c r="BY1544" s="224"/>
      <c r="BZ1544" s="224"/>
      <c r="CA1544" s="224"/>
      <c r="CB1544" s="224"/>
      <c r="CC1544" s="224"/>
      <c r="CD1544" s="224"/>
    </row>
    <row r="1545" spans="42:82" ht="15" x14ac:dyDescent="0.25">
      <c r="AP1545" s="223"/>
      <c r="AQ1545" s="224"/>
      <c r="AR1545" s="224"/>
      <c r="AS1545" s="224"/>
      <c r="AT1545" s="224"/>
      <c r="AU1545" s="231"/>
      <c r="AV1545" s="224"/>
      <c r="AW1545" s="224"/>
      <c r="AX1545" s="224"/>
      <c r="AY1545" s="224"/>
      <c r="AZ1545" s="223"/>
      <c r="BA1545" s="224"/>
      <c r="BB1545"/>
      <c r="BC1545"/>
      <c r="BD1545" s="224"/>
      <c r="BE1545" s="224"/>
      <c r="BF1545" s="227"/>
      <c r="BG1545" s="227"/>
      <c r="BH1545" s="224"/>
      <c r="BI1545" s="224"/>
      <c r="BJ1545" s="224"/>
      <c r="BK1545" s="224"/>
      <c r="BL1545" s="223"/>
      <c r="BM1545" s="224"/>
      <c r="BN1545" s="223"/>
      <c r="BO1545" s="223"/>
      <c r="BP1545" s="223"/>
      <c r="BQ1545" s="227"/>
      <c r="BR1545" s="223"/>
      <c r="BS1545" s="224"/>
      <c r="BT1545"/>
      <c r="BU1545" s="224"/>
      <c r="BV1545"/>
      <c r="BW1545"/>
      <c r="BX1545" s="224"/>
      <c r="BY1545" s="224"/>
      <c r="BZ1545" s="224"/>
      <c r="CA1545" s="224"/>
      <c r="CB1545" s="224"/>
      <c r="CC1545" s="224"/>
      <c r="CD1545" s="224"/>
    </row>
    <row r="1546" spans="42:82" ht="35.25" x14ac:dyDescent="0.2">
      <c r="AP1546" s="240"/>
      <c r="AQ1546" s="240"/>
      <c r="AR1546" s="240"/>
      <c r="AS1546" s="244"/>
      <c r="AT1546" s="244"/>
      <c r="AU1546" s="245"/>
      <c r="AV1546" s="244"/>
      <c r="AW1546" s="246"/>
      <c r="AX1546" s="247"/>
      <c r="AY1546" s="246"/>
      <c r="AZ1546" s="244"/>
      <c r="BA1546" s="246"/>
      <c r="BD1546" s="244"/>
      <c r="BE1546" s="244"/>
      <c r="BH1546" s="244"/>
      <c r="BI1546" s="244"/>
      <c r="BJ1546" s="244"/>
      <c r="BK1546" s="244"/>
      <c r="BL1546" s="244"/>
      <c r="BM1546" s="244"/>
      <c r="BN1546" s="244"/>
      <c r="BO1546" s="244"/>
      <c r="BP1546" s="244"/>
      <c r="BR1546" s="244"/>
      <c r="BS1546" s="244"/>
      <c r="BU1546" s="244"/>
      <c r="BX1546" s="244"/>
      <c r="BY1546" s="244"/>
      <c r="BZ1546" s="244"/>
      <c r="CA1546" s="244"/>
      <c r="CB1546" s="244"/>
      <c r="CC1546" s="244"/>
      <c r="CD1546" s="244"/>
    </row>
    <row r="1547" spans="42:82" ht="15" x14ac:dyDescent="0.25">
      <c r="AP1547" s="223"/>
      <c r="AQ1547" s="224"/>
      <c r="AR1547" s="224"/>
      <c r="AS1547" s="224"/>
      <c r="AT1547" s="224"/>
      <c r="AU1547" s="231"/>
      <c r="AV1547" s="224"/>
      <c r="AW1547" s="224"/>
      <c r="AX1547" s="224"/>
      <c r="AY1547" s="224"/>
      <c r="AZ1547" s="223"/>
      <c r="BA1547" s="224"/>
      <c r="BB1547"/>
      <c r="BC1547"/>
      <c r="BD1547" s="224"/>
      <c r="BE1547" s="224"/>
      <c r="BF1547" s="227"/>
      <c r="BG1547" s="223"/>
      <c r="BH1547" s="224"/>
      <c r="BI1547" s="224"/>
      <c r="BJ1547" s="224"/>
      <c r="BK1547" s="224"/>
      <c r="BL1547" s="223"/>
      <c r="BM1547" s="224"/>
      <c r="BN1547" s="223"/>
      <c r="BO1547" s="223"/>
      <c r="BP1547" s="223"/>
      <c r="BQ1547" s="227"/>
      <c r="BR1547" s="223"/>
      <c r="BS1547" s="224"/>
      <c r="BT1547"/>
      <c r="BU1547" s="224"/>
      <c r="BV1547"/>
      <c r="BW1547"/>
      <c r="BX1547" s="224"/>
      <c r="BY1547" s="224"/>
      <c r="BZ1547" s="224"/>
      <c r="CA1547" s="224"/>
      <c r="CB1547" s="224"/>
      <c r="CC1547" s="224"/>
      <c r="CD1547" s="224"/>
    </row>
    <row r="1548" spans="42:82" ht="15" x14ac:dyDescent="0.25">
      <c r="AP1548" s="223"/>
      <c r="AQ1548" s="224"/>
      <c r="AR1548" s="224"/>
      <c r="AS1548" s="224"/>
      <c r="AT1548" s="224"/>
      <c r="AU1548" s="231"/>
      <c r="AV1548" s="224"/>
      <c r="AW1548" s="224"/>
      <c r="AX1548" s="224"/>
      <c r="AY1548" s="224"/>
      <c r="AZ1548" s="227"/>
      <c r="BA1548" s="224"/>
      <c r="BB1548"/>
      <c r="BC1548"/>
      <c r="BD1548" s="224"/>
      <c r="BE1548" s="224"/>
      <c r="BF1548" s="227"/>
      <c r="BG1548" s="223"/>
      <c r="BH1548" s="224"/>
      <c r="BI1548" s="224"/>
      <c r="BJ1548" s="224"/>
      <c r="BK1548" s="224"/>
      <c r="BL1548" s="223"/>
      <c r="BM1548" s="224"/>
      <c r="BN1548" s="223"/>
      <c r="BO1548" s="223"/>
      <c r="BP1548" s="223"/>
      <c r="BQ1548" s="227"/>
      <c r="BR1548" s="223"/>
      <c r="BS1548" s="224"/>
      <c r="BT1548"/>
      <c r="BU1548" s="224"/>
      <c r="BV1548"/>
      <c r="BW1548"/>
      <c r="BX1548" s="224"/>
      <c r="BY1548" s="224"/>
      <c r="BZ1548" s="224"/>
      <c r="CA1548" s="224"/>
      <c r="CB1548" s="224"/>
      <c r="CC1548" s="224"/>
      <c r="CD1548" s="224"/>
    </row>
    <row r="1549" spans="42:82" ht="15" x14ac:dyDescent="0.25">
      <c r="AP1549" s="223"/>
      <c r="AQ1549" s="224"/>
      <c r="AR1549" s="224"/>
      <c r="AS1549" s="224"/>
      <c r="AT1549" s="224"/>
      <c r="AU1549" s="231"/>
      <c r="AV1549" s="224"/>
      <c r="AW1549" s="224"/>
      <c r="AX1549" s="224"/>
      <c r="AY1549" s="224"/>
      <c r="AZ1549" s="227"/>
      <c r="BA1549" s="224"/>
      <c r="BB1549"/>
      <c r="BC1549"/>
      <c r="BD1549" s="224"/>
      <c r="BE1549" s="224"/>
      <c r="BF1549" s="227"/>
      <c r="BG1549" s="223"/>
      <c r="BH1549" s="224"/>
      <c r="BI1549" s="224"/>
      <c r="BJ1549" s="224"/>
      <c r="BK1549" s="224"/>
      <c r="BL1549" s="223"/>
      <c r="BM1549" s="224"/>
      <c r="BN1549" s="223"/>
      <c r="BO1549" s="223"/>
      <c r="BP1549" s="223"/>
      <c r="BQ1549" s="227"/>
      <c r="BR1549" s="223"/>
      <c r="BS1549" s="224"/>
      <c r="BT1549"/>
      <c r="BU1549" s="224"/>
      <c r="BV1549"/>
      <c r="BW1549"/>
      <c r="BX1549" s="224"/>
      <c r="BY1549" s="224"/>
      <c r="BZ1549" s="224"/>
      <c r="CA1549" s="224"/>
      <c r="CB1549" s="224"/>
      <c r="CC1549" s="224"/>
      <c r="CD1549" s="224"/>
    </row>
    <row r="1550" spans="42:82" ht="15" x14ac:dyDescent="0.25">
      <c r="AP1550" s="223"/>
      <c r="AQ1550" s="224"/>
      <c r="AR1550" s="224"/>
      <c r="AS1550" s="224"/>
      <c r="AT1550" s="224"/>
      <c r="AU1550" s="231"/>
      <c r="AV1550" s="224"/>
      <c r="AW1550" s="224"/>
      <c r="AX1550" s="224"/>
      <c r="AY1550" s="224"/>
      <c r="AZ1550" s="223"/>
      <c r="BA1550" s="224"/>
      <c r="BB1550"/>
      <c r="BC1550"/>
      <c r="BD1550" s="224"/>
      <c r="BE1550" s="224"/>
      <c r="BF1550" s="227"/>
      <c r="BG1550" s="227"/>
      <c r="BH1550" s="224"/>
      <c r="BI1550" s="224"/>
      <c r="BJ1550" s="224"/>
      <c r="BK1550" s="224"/>
      <c r="BL1550" s="223"/>
      <c r="BM1550" s="224"/>
      <c r="BN1550" s="223"/>
      <c r="BO1550" s="223"/>
      <c r="BP1550" s="223"/>
      <c r="BQ1550" s="227"/>
      <c r="BR1550" s="223"/>
      <c r="BS1550" s="224"/>
      <c r="BT1550"/>
      <c r="BU1550" s="224"/>
      <c r="BV1550"/>
      <c r="BW1550"/>
      <c r="BX1550" s="224"/>
      <c r="BY1550" s="224"/>
      <c r="BZ1550" s="224"/>
      <c r="CA1550" s="224"/>
      <c r="CB1550" s="224"/>
      <c r="CC1550" s="224"/>
      <c r="CD1550" s="224"/>
    </row>
    <row r="1551" spans="42:82" ht="15" x14ac:dyDescent="0.25">
      <c r="AP1551" s="223"/>
      <c r="AQ1551" s="224"/>
      <c r="AR1551" s="224"/>
      <c r="AS1551" s="224"/>
      <c r="AT1551" s="224"/>
      <c r="AU1551" s="231"/>
      <c r="AV1551" s="224"/>
      <c r="AW1551" s="224"/>
      <c r="AX1551" s="224"/>
      <c r="AY1551" s="224"/>
      <c r="AZ1551" s="223"/>
      <c r="BA1551" s="224"/>
      <c r="BB1551"/>
      <c r="BC1551"/>
      <c r="BD1551" s="224"/>
      <c r="BE1551" s="224"/>
      <c r="BF1551" s="227"/>
      <c r="BG1551" s="223"/>
      <c r="BH1551" s="224"/>
      <c r="BI1551" s="224"/>
      <c r="BJ1551" s="224"/>
      <c r="BK1551" s="224"/>
      <c r="BL1551" s="223"/>
      <c r="BM1551" s="224"/>
      <c r="BN1551" s="223"/>
      <c r="BO1551" s="223"/>
      <c r="BP1551" s="223"/>
      <c r="BQ1551" s="227"/>
      <c r="BR1551" s="223"/>
      <c r="BS1551" s="224"/>
      <c r="BT1551"/>
      <c r="BU1551" s="224"/>
      <c r="BV1551"/>
      <c r="BW1551"/>
      <c r="BX1551" s="224"/>
      <c r="BY1551" s="224"/>
      <c r="BZ1551" s="224"/>
      <c r="CA1551" s="224"/>
      <c r="CB1551" s="224"/>
      <c r="CC1551" s="224"/>
      <c r="CD1551" s="224"/>
    </row>
    <row r="1552" spans="42:82" ht="15" x14ac:dyDescent="0.25">
      <c r="AP1552" s="223"/>
      <c r="AQ1552" s="224"/>
      <c r="AR1552" s="224"/>
      <c r="AS1552" s="224"/>
      <c r="AT1552" s="224"/>
      <c r="AU1552" s="231"/>
      <c r="AV1552" s="224"/>
      <c r="AW1552" s="224"/>
      <c r="AX1552" s="224"/>
      <c r="AY1552" s="224"/>
      <c r="AZ1552" s="227"/>
      <c r="BA1552" s="224"/>
      <c r="BB1552"/>
      <c r="BC1552"/>
      <c r="BD1552" s="224"/>
      <c r="BE1552" s="224"/>
      <c r="BF1552" s="227"/>
      <c r="BG1552" s="223"/>
      <c r="BH1552" s="224"/>
      <c r="BI1552" s="224"/>
      <c r="BJ1552" s="224"/>
      <c r="BK1552" s="224"/>
      <c r="BL1552" s="223"/>
      <c r="BM1552" s="224"/>
      <c r="BN1552" s="223"/>
      <c r="BO1552" s="223"/>
      <c r="BP1552" s="223"/>
      <c r="BQ1552" s="227"/>
      <c r="BR1552" s="223"/>
      <c r="BS1552" s="224"/>
      <c r="BT1552"/>
      <c r="BU1552" s="224"/>
      <c r="BV1552"/>
      <c r="BW1552"/>
      <c r="BX1552" s="224"/>
      <c r="BY1552" s="224"/>
      <c r="BZ1552" s="224"/>
      <c r="CA1552" s="224"/>
      <c r="CB1552" s="224"/>
      <c r="CC1552" s="224"/>
      <c r="CD1552" s="224"/>
    </row>
    <row r="1553" spans="42:82" ht="15" x14ac:dyDescent="0.25">
      <c r="AP1553" s="223"/>
      <c r="AQ1553" s="224"/>
      <c r="AR1553" s="224"/>
      <c r="AS1553" s="224"/>
      <c r="AT1553" s="224"/>
      <c r="AU1553" s="231"/>
      <c r="AV1553" s="224"/>
      <c r="AW1553" s="224"/>
      <c r="AX1553" s="224"/>
      <c r="AY1553" s="224"/>
      <c r="AZ1553" s="223"/>
      <c r="BA1553" s="224"/>
      <c r="BB1553"/>
      <c r="BC1553"/>
      <c r="BD1553" s="224"/>
      <c r="BE1553" s="224"/>
      <c r="BF1553" s="227"/>
      <c r="BG1553" s="223"/>
      <c r="BH1553" s="224"/>
      <c r="BI1553" s="224"/>
      <c r="BJ1553" s="224"/>
      <c r="BK1553" s="224"/>
      <c r="BL1553" s="223"/>
      <c r="BM1553" s="224"/>
      <c r="BN1553" s="223"/>
      <c r="BO1553" s="223"/>
      <c r="BP1553" s="223"/>
      <c r="BQ1553" s="227"/>
      <c r="BR1553" s="223"/>
      <c r="BS1553" s="224"/>
      <c r="BT1553"/>
      <c r="BU1553" s="224"/>
      <c r="BV1553"/>
      <c r="BW1553"/>
      <c r="BX1553" s="224"/>
      <c r="BY1553" s="224"/>
      <c r="BZ1553" s="224"/>
      <c r="CA1553" s="224"/>
      <c r="CB1553" s="224"/>
      <c r="CC1553" s="224"/>
      <c r="CD1553" s="224"/>
    </row>
    <row r="1554" spans="42:82" ht="15" x14ac:dyDescent="0.25">
      <c r="AP1554" s="223"/>
      <c r="AQ1554" s="224"/>
      <c r="AR1554" s="224"/>
      <c r="AS1554" s="224"/>
      <c r="AT1554" s="224"/>
      <c r="AU1554" s="231"/>
      <c r="AV1554" s="224"/>
      <c r="AW1554" s="224"/>
      <c r="AX1554" s="224"/>
      <c r="AY1554" s="224"/>
      <c r="AZ1554" s="223"/>
      <c r="BA1554" s="224"/>
      <c r="BB1554"/>
      <c r="BC1554"/>
      <c r="BD1554" s="224"/>
      <c r="BE1554" s="224"/>
      <c r="BF1554" s="227"/>
      <c r="BG1554" s="227"/>
      <c r="BH1554" s="224"/>
      <c r="BI1554" s="224"/>
      <c r="BJ1554" s="224"/>
      <c r="BK1554" s="224"/>
      <c r="BL1554" s="223"/>
      <c r="BM1554" s="224"/>
      <c r="BN1554" s="223"/>
      <c r="BO1554" s="223"/>
      <c r="BP1554" s="223"/>
      <c r="BQ1554" s="227"/>
      <c r="BR1554" s="223"/>
      <c r="BS1554" s="224"/>
      <c r="BT1554"/>
      <c r="BU1554" s="224"/>
      <c r="BV1554"/>
      <c r="BW1554"/>
      <c r="BX1554" s="224"/>
      <c r="BY1554" s="224"/>
      <c r="BZ1554" s="224"/>
      <c r="CA1554" s="224"/>
      <c r="CB1554" s="224"/>
      <c r="CC1554" s="224"/>
      <c r="CD1554" s="224"/>
    </row>
    <row r="1555" spans="42:82" ht="15" x14ac:dyDescent="0.25">
      <c r="AP1555" s="223"/>
      <c r="AQ1555" s="224"/>
      <c r="AR1555" s="224"/>
      <c r="AS1555" s="224"/>
      <c r="AT1555" s="224"/>
      <c r="AU1555" s="231"/>
      <c r="AV1555" s="224"/>
      <c r="AW1555" s="224"/>
      <c r="AX1555" s="224"/>
      <c r="AY1555" s="224"/>
      <c r="AZ1555" s="223"/>
      <c r="BA1555" s="224"/>
      <c r="BB1555"/>
      <c r="BC1555"/>
      <c r="BD1555" s="224"/>
      <c r="BE1555" s="224"/>
      <c r="BF1555" s="227"/>
      <c r="BG1555" s="223"/>
      <c r="BH1555" s="224"/>
      <c r="BI1555" s="224"/>
      <c r="BJ1555" s="224"/>
      <c r="BK1555" s="224"/>
      <c r="BL1555" s="223"/>
      <c r="BM1555" s="224"/>
      <c r="BN1555" s="223"/>
      <c r="BO1555" s="223"/>
      <c r="BP1555" s="223"/>
      <c r="BQ1555" s="227"/>
      <c r="BR1555" s="223"/>
      <c r="BS1555" s="224"/>
      <c r="BT1555"/>
      <c r="BU1555" s="224"/>
      <c r="BV1555"/>
      <c r="BW1555"/>
      <c r="BX1555" s="224"/>
      <c r="BY1555" s="224"/>
      <c r="BZ1555" s="224"/>
      <c r="CA1555" s="224"/>
      <c r="CB1555" s="224"/>
      <c r="CC1555" s="224"/>
      <c r="CD1555" s="224"/>
    </row>
    <row r="1556" spans="42:82" ht="15" x14ac:dyDescent="0.25">
      <c r="AP1556" s="223"/>
      <c r="AQ1556" s="224"/>
      <c r="AR1556" s="224"/>
      <c r="AS1556" s="224"/>
      <c r="AT1556" s="224"/>
      <c r="AU1556" s="231"/>
      <c r="AV1556" s="224"/>
      <c r="AW1556" s="224"/>
      <c r="AX1556" s="224"/>
      <c r="AY1556" s="224"/>
      <c r="AZ1556" s="223"/>
      <c r="BA1556" s="224"/>
      <c r="BB1556"/>
      <c r="BC1556"/>
      <c r="BD1556" s="224"/>
      <c r="BE1556" s="224"/>
      <c r="BF1556" s="227"/>
      <c r="BG1556" s="223"/>
      <c r="BH1556" s="224"/>
      <c r="BI1556" s="224"/>
      <c r="BJ1556" s="224"/>
      <c r="BK1556" s="224"/>
      <c r="BL1556" s="223"/>
      <c r="BM1556" s="224"/>
      <c r="BN1556" s="223"/>
      <c r="BO1556" s="223"/>
      <c r="BP1556" s="223"/>
      <c r="BQ1556" s="227"/>
      <c r="BR1556" s="223"/>
      <c r="BS1556" s="224"/>
      <c r="BT1556"/>
      <c r="BU1556" s="224"/>
      <c r="BV1556"/>
      <c r="BW1556"/>
      <c r="BX1556" s="224"/>
      <c r="BY1556" s="224"/>
      <c r="BZ1556" s="224"/>
      <c r="CA1556" s="224"/>
      <c r="CB1556" s="224"/>
      <c r="CC1556" s="224"/>
      <c r="CD1556" s="224"/>
    </row>
    <row r="1557" spans="42:82" ht="15" x14ac:dyDescent="0.25">
      <c r="AP1557" s="223"/>
      <c r="AQ1557" s="224"/>
      <c r="AR1557" s="224"/>
      <c r="AS1557" s="224"/>
      <c r="AT1557" s="224"/>
      <c r="AU1557" s="231"/>
      <c r="AV1557" s="224"/>
      <c r="AW1557" s="224"/>
      <c r="AX1557" s="224"/>
      <c r="AY1557" s="224"/>
      <c r="AZ1557" s="227"/>
      <c r="BA1557" s="224"/>
      <c r="BB1557"/>
      <c r="BC1557"/>
      <c r="BD1557" s="224"/>
      <c r="BE1557" s="224"/>
      <c r="BF1557" s="227"/>
      <c r="BG1557" s="223"/>
      <c r="BH1557" s="224"/>
      <c r="BI1557" s="224"/>
      <c r="BJ1557" s="224"/>
      <c r="BK1557" s="224"/>
      <c r="BL1557" s="223"/>
      <c r="BM1557" s="224"/>
      <c r="BN1557" s="223"/>
      <c r="BO1557" s="223"/>
      <c r="BP1557" s="223"/>
      <c r="BQ1557" s="227"/>
      <c r="BR1557" s="223"/>
      <c r="BS1557" s="224"/>
      <c r="BT1557"/>
      <c r="BU1557" s="224"/>
      <c r="BV1557"/>
      <c r="BW1557"/>
      <c r="BX1557" s="224"/>
      <c r="BY1557" s="224"/>
      <c r="BZ1557" s="224"/>
      <c r="CA1557" s="224"/>
      <c r="CB1557" s="224"/>
      <c r="CC1557" s="224"/>
      <c r="CD1557" s="224"/>
    </row>
    <row r="1558" spans="42:82" ht="15" x14ac:dyDescent="0.25">
      <c r="AP1558" s="223"/>
      <c r="AQ1558" s="224"/>
      <c r="AR1558" s="224"/>
      <c r="AS1558" s="224"/>
      <c r="AT1558" s="224"/>
      <c r="AU1558" s="231"/>
      <c r="AV1558" s="224"/>
      <c r="AW1558" s="224"/>
      <c r="AX1558" s="224"/>
      <c r="AY1558" s="224"/>
      <c r="AZ1558" s="223"/>
      <c r="BA1558" s="224"/>
      <c r="BB1558"/>
      <c r="BC1558"/>
      <c r="BD1558" s="224"/>
      <c r="BE1558" s="224"/>
      <c r="BF1558" s="227"/>
      <c r="BG1558" s="227"/>
      <c r="BH1558" s="224"/>
      <c r="BI1558" s="224"/>
      <c r="BJ1558" s="224"/>
      <c r="BK1558" s="224"/>
      <c r="BL1558" s="223"/>
      <c r="BM1558" s="224"/>
      <c r="BN1558" s="223"/>
      <c r="BO1558" s="223"/>
      <c r="BP1558" s="223"/>
      <c r="BQ1558" s="227"/>
      <c r="BR1558" s="223"/>
      <c r="BS1558" s="224"/>
      <c r="BT1558"/>
      <c r="BU1558" s="224"/>
      <c r="BV1558"/>
      <c r="BW1558"/>
      <c r="BX1558" s="224"/>
      <c r="BY1558" s="224"/>
      <c r="BZ1558" s="224"/>
      <c r="CA1558" s="224"/>
      <c r="CB1558" s="224"/>
      <c r="CC1558" s="224"/>
      <c r="CD1558" s="224"/>
    </row>
    <row r="1559" spans="42:82" ht="15" x14ac:dyDescent="0.25">
      <c r="AP1559" s="223"/>
      <c r="AQ1559" s="224"/>
      <c r="AR1559" s="224"/>
      <c r="AS1559" s="224"/>
      <c r="AT1559" s="224"/>
      <c r="AU1559" s="231"/>
      <c r="AV1559" s="224"/>
      <c r="AW1559" s="224"/>
      <c r="AX1559" s="224"/>
      <c r="AY1559" s="224"/>
      <c r="AZ1559" s="223"/>
      <c r="BA1559" s="224"/>
      <c r="BB1559"/>
      <c r="BC1559"/>
      <c r="BD1559" s="224"/>
      <c r="BE1559" s="224"/>
      <c r="BF1559" s="227"/>
      <c r="BG1559" s="227"/>
      <c r="BH1559" s="224"/>
      <c r="BI1559" s="224"/>
      <c r="BJ1559" s="224"/>
      <c r="BK1559" s="224"/>
      <c r="BL1559" s="223"/>
      <c r="BM1559" s="224"/>
      <c r="BN1559" s="223"/>
      <c r="BO1559" s="223"/>
      <c r="BP1559" s="223"/>
      <c r="BQ1559" s="227"/>
      <c r="BR1559" s="223"/>
      <c r="BS1559" s="224"/>
      <c r="BT1559"/>
      <c r="BU1559" s="224"/>
      <c r="BV1559"/>
      <c r="BW1559"/>
      <c r="BX1559" s="224"/>
      <c r="BY1559" s="224"/>
      <c r="BZ1559" s="224"/>
      <c r="CA1559" s="224"/>
      <c r="CB1559" s="224"/>
      <c r="CC1559" s="224"/>
      <c r="CD1559" s="224"/>
    </row>
    <row r="1560" spans="42:82" ht="15" x14ac:dyDescent="0.25">
      <c r="AP1560" s="223"/>
      <c r="AQ1560" s="224"/>
      <c r="AR1560" s="224"/>
      <c r="AS1560" s="224"/>
      <c r="AT1560" s="224"/>
      <c r="AU1560" s="231"/>
      <c r="AV1560" s="224"/>
      <c r="AW1560" s="224"/>
      <c r="AX1560" s="224"/>
      <c r="AY1560" s="224"/>
      <c r="AZ1560" s="223"/>
      <c r="BA1560" s="224"/>
      <c r="BB1560"/>
      <c r="BC1560"/>
      <c r="BD1560" s="224"/>
      <c r="BE1560" s="224"/>
      <c r="BF1560" s="227"/>
      <c r="BG1560" s="223"/>
      <c r="BH1560" s="224"/>
      <c r="BI1560" s="224"/>
      <c r="BJ1560" s="224"/>
      <c r="BK1560" s="224"/>
      <c r="BL1560" s="223"/>
      <c r="BM1560" s="224"/>
      <c r="BN1560" s="223"/>
      <c r="BO1560" s="223"/>
      <c r="BP1560" s="223"/>
      <c r="BQ1560" s="227"/>
      <c r="BR1560" s="223"/>
      <c r="BS1560" s="224"/>
      <c r="BT1560"/>
      <c r="BU1560" s="224"/>
      <c r="BV1560"/>
      <c r="BW1560"/>
      <c r="BX1560" s="224"/>
      <c r="BY1560" s="224"/>
      <c r="BZ1560" s="224"/>
      <c r="CA1560" s="224"/>
      <c r="CB1560" s="224"/>
      <c r="CC1560" s="224"/>
      <c r="CD1560" s="224"/>
    </row>
    <row r="1561" spans="42:82" ht="15" x14ac:dyDescent="0.25">
      <c r="AP1561" s="223"/>
      <c r="AQ1561" s="224"/>
      <c r="AR1561" s="224"/>
      <c r="AS1561" s="224"/>
      <c r="AT1561" s="224"/>
      <c r="AU1561" s="231"/>
      <c r="AV1561" s="224"/>
      <c r="AW1561" s="224"/>
      <c r="AX1561" s="224"/>
      <c r="AY1561" s="224"/>
      <c r="AZ1561" s="227"/>
      <c r="BA1561" s="224"/>
      <c r="BB1561"/>
      <c r="BC1561"/>
      <c r="BD1561" s="224"/>
      <c r="BE1561" s="224"/>
      <c r="BF1561" s="227"/>
      <c r="BG1561" s="223"/>
      <c r="BH1561" s="224"/>
      <c r="BI1561" s="224"/>
      <c r="BJ1561" s="224"/>
      <c r="BK1561" s="224"/>
      <c r="BL1561" s="223"/>
      <c r="BM1561" s="224"/>
      <c r="BN1561" s="223"/>
      <c r="BO1561" s="223"/>
      <c r="BP1561" s="223"/>
      <c r="BQ1561" s="227"/>
      <c r="BR1561" s="223"/>
      <c r="BS1561" s="224"/>
      <c r="BT1561"/>
      <c r="BU1561" s="224"/>
      <c r="BV1561"/>
      <c r="BW1561"/>
      <c r="BX1561" s="224"/>
      <c r="BY1561" s="224"/>
      <c r="BZ1561" s="224"/>
      <c r="CA1561" s="224"/>
      <c r="CB1561" s="224"/>
      <c r="CC1561" s="224"/>
      <c r="CD1561" s="224"/>
    </row>
    <row r="1562" spans="42:82" ht="15" x14ac:dyDescent="0.25">
      <c r="AP1562" s="223"/>
      <c r="AQ1562" s="224"/>
      <c r="AR1562" s="224"/>
      <c r="AS1562" s="224"/>
      <c r="AT1562" s="224"/>
      <c r="AU1562" s="231"/>
      <c r="AV1562" s="224"/>
      <c r="AW1562" s="224"/>
      <c r="AX1562" s="224"/>
      <c r="AY1562" s="224"/>
      <c r="AZ1562" s="223"/>
      <c r="BA1562" s="224"/>
      <c r="BB1562"/>
      <c r="BC1562"/>
      <c r="BD1562" s="224"/>
      <c r="BE1562" s="224"/>
      <c r="BF1562" s="227"/>
      <c r="BG1562" s="223"/>
      <c r="BH1562" s="224"/>
      <c r="BI1562" s="224"/>
      <c r="BJ1562" s="224"/>
      <c r="BK1562" s="224"/>
      <c r="BL1562" s="223"/>
      <c r="BM1562" s="224"/>
      <c r="BN1562" s="223"/>
      <c r="BO1562" s="223"/>
      <c r="BP1562" s="223"/>
      <c r="BQ1562" s="227"/>
      <c r="BR1562" s="223"/>
      <c r="BS1562" s="224"/>
      <c r="BT1562"/>
      <c r="BU1562" s="224"/>
      <c r="BV1562"/>
      <c r="BW1562"/>
      <c r="BX1562" s="224"/>
      <c r="BY1562" s="224"/>
      <c r="BZ1562" s="224"/>
      <c r="CA1562" s="224"/>
      <c r="CB1562" s="224"/>
      <c r="CC1562" s="224"/>
      <c r="CD1562" s="224"/>
    </row>
    <row r="1563" spans="42:82" ht="15" x14ac:dyDescent="0.25">
      <c r="AP1563" s="223"/>
      <c r="AQ1563" s="224"/>
      <c r="AR1563" s="224"/>
      <c r="AS1563" s="224"/>
      <c r="AT1563" s="224"/>
      <c r="AU1563" s="231"/>
      <c r="AV1563" s="224"/>
      <c r="AW1563" s="224"/>
      <c r="AX1563" s="224"/>
      <c r="AY1563" s="224"/>
      <c r="AZ1563" s="227"/>
      <c r="BA1563" s="224"/>
      <c r="BB1563"/>
      <c r="BC1563"/>
      <c r="BD1563" s="224"/>
      <c r="BE1563" s="224"/>
      <c r="BF1563" s="227"/>
      <c r="BG1563" s="227"/>
      <c r="BH1563" s="224"/>
      <c r="BI1563" s="224"/>
      <c r="BJ1563" s="224"/>
      <c r="BK1563" s="224"/>
      <c r="BL1563" s="223"/>
      <c r="BM1563" s="224"/>
      <c r="BN1563" s="223"/>
      <c r="BO1563" s="223"/>
      <c r="BP1563" s="223"/>
      <c r="BQ1563" s="227"/>
      <c r="BR1563" s="223"/>
      <c r="BS1563" s="224"/>
      <c r="BT1563"/>
      <c r="BU1563" s="224"/>
      <c r="BV1563"/>
      <c r="BW1563"/>
      <c r="BX1563" s="224"/>
      <c r="BY1563" s="224"/>
      <c r="BZ1563" s="224"/>
      <c r="CA1563" s="224"/>
      <c r="CB1563" s="224"/>
      <c r="CC1563" s="224"/>
      <c r="CD1563" s="224"/>
    </row>
    <row r="1564" spans="42:82" ht="15" x14ac:dyDescent="0.25">
      <c r="AP1564" s="223"/>
      <c r="AQ1564" s="224"/>
      <c r="AR1564" s="224"/>
      <c r="AS1564" s="224"/>
      <c r="AT1564" s="224"/>
      <c r="AU1564" s="231"/>
      <c r="AV1564" s="224"/>
      <c r="AW1564" s="224"/>
      <c r="AX1564" s="224"/>
      <c r="AY1564" s="224"/>
      <c r="AZ1564" s="223"/>
      <c r="BA1564" s="224"/>
      <c r="BB1564"/>
      <c r="BC1564"/>
      <c r="BD1564" s="224"/>
      <c r="BE1564" s="224"/>
      <c r="BF1564" s="227"/>
      <c r="BG1564" s="223"/>
      <c r="BH1564" s="224"/>
      <c r="BI1564" s="224"/>
      <c r="BJ1564" s="224"/>
      <c r="BK1564" s="224"/>
      <c r="BL1564" s="223"/>
      <c r="BM1564" s="224"/>
      <c r="BN1564" s="223"/>
      <c r="BO1564" s="223"/>
      <c r="BP1564" s="223"/>
      <c r="BQ1564" s="227"/>
      <c r="BR1564" s="223"/>
      <c r="BS1564" s="224"/>
      <c r="BT1564"/>
      <c r="BU1564" s="224"/>
      <c r="BV1564"/>
      <c r="BW1564"/>
      <c r="BX1564" s="224"/>
      <c r="BY1564" s="224"/>
      <c r="BZ1564" s="224"/>
      <c r="CA1564" s="224"/>
      <c r="CB1564" s="224"/>
      <c r="CC1564" s="224"/>
      <c r="CD1564" s="224"/>
    </row>
    <row r="1565" spans="42:82" ht="15" x14ac:dyDescent="0.25">
      <c r="AP1565" s="223"/>
      <c r="AQ1565" s="224"/>
      <c r="AR1565" s="224"/>
      <c r="AS1565" s="224"/>
      <c r="AT1565" s="224"/>
      <c r="AU1565" s="231"/>
      <c r="AV1565" s="224"/>
      <c r="AW1565" s="224"/>
      <c r="AX1565" s="224"/>
      <c r="AY1565" s="224"/>
      <c r="AZ1565" s="223"/>
      <c r="BA1565" s="224"/>
      <c r="BB1565"/>
      <c r="BC1565"/>
      <c r="BD1565" s="224"/>
      <c r="BE1565" s="224"/>
      <c r="BF1565" s="227"/>
      <c r="BG1565" s="223"/>
      <c r="BH1565" s="224"/>
      <c r="BI1565" s="224"/>
      <c r="BJ1565" s="224"/>
      <c r="BK1565" s="224"/>
      <c r="BL1565" s="223"/>
      <c r="BM1565" s="224"/>
      <c r="BN1565" s="223"/>
      <c r="BO1565" s="223"/>
      <c r="BP1565" s="223"/>
      <c r="BQ1565" s="227"/>
      <c r="BR1565" s="223"/>
      <c r="BS1565" s="224"/>
      <c r="BT1565"/>
      <c r="BU1565" s="224"/>
      <c r="BV1565"/>
      <c r="BW1565"/>
      <c r="BX1565" s="224"/>
      <c r="BY1565" s="224"/>
      <c r="BZ1565" s="224"/>
      <c r="CA1565" s="224"/>
      <c r="CB1565" s="224"/>
      <c r="CC1565" s="224"/>
      <c r="CD1565" s="224"/>
    </row>
    <row r="1566" spans="42:82" ht="15" x14ac:dyDescent="0.25">
      <c r="AP1566" s="223"/>
      <c r="AQ1566" s="224"/>
      <c r="AR1566" s="224"/>
      <c r="AS1566" s="224"/>
      <c r="AT1566" s="224"/>
      <c r="AU1566" s="231"/>
      <c r="AV1566" s="224"/>
      <c r="AW1566" s="224"/>
      <c r="AX1566" s="224"/>
      <c r="AY1566" s="224"/>
      <c r="AZ1566" s="227"/>
      <c r="BA1566" s="224"/>
      <c r="BB1566"/>
      <c r="BC1566"/>
      <c r="BD1566" s="224"/>
      <c r="BE1566" s="224"/>
      <c r="BF1566" s="227"/>
      <c r="BG1566" s="223"/>
      <c r="BH1566" s="224"/>
      <c r="BI1566" s="224"/>
      <c r="BJ1566" s="224"/>
      <c r="BK1566" s="224"/>
      <c r="BL1566" s="223"/>
      <c r="BM1566" s="224"/>
      <c r="BN1566" s="223"/>
      <c r="BO1566" s="223"/>
      <c r="BP1566" s="223"/>
      <c r="BQ1566" s="227"/>
      <c r="BR1566" s="223"/>
      <c r="BS1566" s="224"/>
      <c r="BT1566"/>
      <c r="BU1566" s="224"/>
      <c r="BV1566"/>
      <c r="BW1566"/>
      <c r="BX1566" s="224"/>
      <c r="BY1566" s="224"/>
      <c r="BZ1566" s="224"/>
      <c r="CA1566" s="224"/>
      <c r="CB1566" s="224"/>
      <c r="CC1566" s="224"/>
      <c r="CD1566" s="224"/>
    </row>
    <row r="1567" spans="42:82" ht="15" x14ac:dyDescent="0.25">
      <c r="AP1567" s="223"/>
      <c r="AQ1567" s="224"/>
      <c r="AR1567" s="224"/>
      <c r="AS1567" s="224"/>
      <c r="AT1567" s="224"/>
      <c r="AU1567" s="231"/>
      <c r="AV1567" s="224"/>
      <c r="AW1567" s="224"/>
      <c r="AX1567" s="224"/>
      <c r="AY1567" s="224"/>
      <c r="AZ1567" s="223"/>
      <c r="BA1567" s="224"/>
      <c r="BB1567"/>
      <c r="BC1567"/>
      <c r="BD1567" s="224"/>
      <c r="BE1567" s="224"/>
      <c r="BF1567" s="227"/>
      <c r="BG1567" s="223"/>
      <c r="BH1567" s="224"/>
      <c r="BI1567" s="224"/>
      <c r="BJ1567" s="224"/>
      <c r="BK1567" s="224"/>
      <c r="BL1567" s="223"/>
      <c r="BM1567" s="224"/>
      <c r="BN1567" s="223"/>
      <c r="BO1567" s="223"/>
      <c r="BP1567" s="223"/>
      <c r="BQ1567" s="227"/>
      <c r="BR1567" s="223"/>
      <c r="BS1567" s="224"/>
      <c r="BT1567"/>
      <c r="BU1567" s="224"/>
      <c r="BV1567"/>
      <c r="BW1567"/>
      <c r="BX1567" s="224"/>
      <c r="BY1567" s="224"/>
      <c r="BZ1567" s="224"/>
      <c r="CA1567" s="224"/>
      <c r="CB1567" s="224"/>
      <c r="CC1567" s="224"/>
      <c r="CD1567" s="224"/>
    </row>
    <row r="1568" spans="42:82" ht="15" x14ac:dyDescent="0.25">
      <c r="AP1568" s="223"/>
      <c r="AQ1568" s="224"/>
      <c r="AR1568" s="224"/>
      <c r="AS1568" s="224"/>
      <c r="AT1568" s="224"/>
      <c r="AU1568" s="231"/>
      <c r="AV1568" s="224"/>
      <c r="AW1568" s="224"/>
      <c r="AX1568" s="224"/>
      <c r="AY1568" s="224"/>
      <c r="AZ1568" s="223"/>
      <c r="BA1568" s="224"/>
      <c r="BB1568"/>
      <c r="BC1568"/>
      <c r="BD1568" s="224"/>
      <c r="BE1568" s="224"/>
      <c r="BF1568" s="227"/>
      <c r="BG1568" s="227"/>
      <c r="BH1568" s="224"/>
      <c r="BI1568" s="224"/>
      <c r="BJ1568" s="224"/>
      <c r="BK1568" s="224"/>
      <c r="BL1568" s="223"/>
      <c r="BM1568" s="224"/>
      <c r="BN1568" s="223"/>
      <c r="BO1568" s="223"/>
      <c r="BP1568" s="223"/>
      <c r="BQ1568" s="227"/>
      <c r="BR1568" s="223"/>
      <c r="BS1568" s="224"/>
      <c r="BT1568"/>
      <c r="BU1568" s="224"/>
      <c r="BV1568"/>
      <c r="BW1568"/>
      <c r="BX1568" s="224"/>
      <c r="BY1568" s="224"/>
      <c r="BZ1568" s="224"/>
      <c r="CA1568" s="224"/>
      <c r="CB1568" s="224"/>
      <c r="CC1568" s="224"/>
      <c r="CD1568" s="224"/>
    </row>
    <row r="1569" spans="42:82" ht="15" x14ac:dyDescent="0.25">
      <c r="AP1569" s="223"/>
      <c r="AQ1569" s="224"/>
      <c r="AR1569" s="224"/>
      <c r="AS1569" s="224"/>
      <c r="AT1569" s="224"/>
      <c r="AU1569" s="231"/>
      <c r="AV1569" s="224"/>
      <c r="AW1569" s="224"/>
      <c r="AX1569" s="224"/>
      <c r="AY1569" s="224"/>
      <c r="AZ1569" s="223"/>
      <c r="BA1569" s="224"/>
      <c r="BB1569"/>
      <c r="BC1569"/>
      <c r="BD1569" s="224"/>
      <c r="BE1569" s="224"/>
      <c r="BF1569" s="227"/>
      <c r="BG1569" s="223"/>
      <c r="BH1569" s="224"/>
      <c r="BI1569" s="224"/>
      <c r="BJ1569" s="224"/>
      <c r="BK1569" s="224"/>
      <c r="BL1569" s="223"/>
      <c r="BM1569" s="224"/>
      <c r="BN1569" s="223"/>
      <c r="BO1569" s="223"/>
      <c r="BP1569" s="223"/>
      <c r="BQ1569" s="227"/>
      <c r="BR1569" s="223"/>
      <c r="BS1569" s="224"/>
      <c r="BT1569"/>
      <c r="BU1569" s="224"/>
      <c r="BV1569"/>
      <c r="BW1569"/>
      <c r="BX1569" s="224"/>
      <c r="BY1569" s="224"/>
      <c r="BZ1569" s="224"/>
      <c r="CA1569" s="224"/>
      <c r="CB1569" s="224"/>
      <c r="CC1569" s="224"/>
      <c r="CD1569" s="224"/>
    </row>
    <row r="1570" spans="42:82" ht="15" x14ac:dyDescent="0.25">
      <c r="AP1570" s="223"/>
      <c r="AQ1570" s="224"/>
      <c r="AR1570" s="224"/>
      <c r="AS1570" s="224"/>
      <c r="AT1570" s="224"/>
      <c r="AU1570" s="231"/>
      <c r="AV1570" s="224"/>
      <c r="AW1570" s="224"/>
      <c r="AX1570" s="224"/>
      <c r="AY1570" s="224"/>
      <c r="AZ1570" s="227"/>
      <c r="BA1570" s="224"/>
      <c r="BB1570"/>
      <c r="BC1570"/>
      <c r="BD1570" s="224"/>
      <c r="BE1570" s="224"/>
      <c r="BF1570" s="227"/>
      <c r="BG1570" s="223"/>
      <c r="BH1570" s="224"/>
      <c r="BI1570" s="224"/>
      <c r="BJ1570" s="224"/>
      <c r="BK1570" s="224"/>
      <c r="BL1570" s="223"/>
      <c r="BM1570" s="224"/>
      <c r="BN1570" s="223"/>
      <c r="BO1570" s="223"/>
      <c r="BP1570" s="223"/>
      <c r="BQ1570" s="227"/>
      <c r="BR1570" s="223"/>
      <c r="BS1570" s="224"/>
      <c r="BT1570"/>
      <c r="BU1570" s="224"/>
      <c r="BV1570"/>
      <c r="BW1570"/>
      <c r="BX1570" s="224"/>
      <c r="BY1570" s="224"/>
      <c r="BZ1570" s="224"/>
      <c r="CA1570" s="224"/>
      <c r="CB1570" s="224"/>
      <c r="CC1570" s="224"/>
      <c r="CD1570" s="224"/>
    </row>
    <row r="1571" spans="42:82" ht="15" x14ac:dyDescent="0.25">
      <c r="AP1571" s="223"/>
      <c r="AQ1571" s="224"/>
      <c r="AR1571" s="224"/>
      <c r="AS1571" s="224"/>
      <c r="AT1571" s="224"/>
      <c r="AU1571" s="231"/>
      <c r="AV1571" s="224"/>
      <c r="AW1571" s="224"/>
      <c r="AX1571" s="224"/>
      <c r="AY1571" s="224"/>
      <c r="AZ1571" s="223"/>
      <c r="BA1571" s="224"/>
      <c r="BB1571"/>
      <c r="BC1571"/>
      <c r="BD1571" s="224"/>
      <c r="BE1571" s="224"/>
      <c r="BF1571" s="227"/>
      <c r="BG1571" s="223"/>
      <c r="BH1571" s="224"/>
      <c r="BI1571" s="224"/>
      <c r="BJ1571" s="224"/>
      <c r="BK1571" s="224"/>
      <c r="BL1571" s="223"/>
      <c r="BM1571" s="224"/>
      <c r="BN1571" s="223"/>
      <c r="BO1571" s="223"/>
      <c r="BP1571" s="223"/>
      <c r="BQ1571" s="227"/>
      <c r="BR1571" s="223"/>
      <c r="BS1571" s="224"/>
      <c r="BT1571"/>
      <c r="BU1571" s="224"/>
      <c r="BV1571"/>
      <c r="BW1571"/>
      <c r="BX1571" s="224"/>
      <c r="BY1571" s="224"/>
      <c r="BZ1571" s="224"/>
      <c r="CA1571" s="224"/>
      <c r="CB1571" s="224"/>
      <c r="CC1571" s="224"/>
      <c r="CD1571" s="224"/>
    </row>
    <row r="1572" spans="42:82" ht="15" x14ac:dyDescent="0.25">
      <c r="AP1572" s="223"/>
      <c r="AQ1572" s="224"/>
      <c r="AR1572" s="224"/>
      <c r="AS1572" s="224"/>
      <c r="AT1572" s="224"/>
      <c r="AU1572" s="231"/>
      <c r="AV1572" s="224"/>
      <c r="AW1572" s="224"/>
      <c r="AX1572" s="224"/>
      <c r="AY1572" s="224"/>
      <c r="AZ1572" s="223"/>
      <c r="BA1572" s="224"/>
      <c r="BB1572"/>
      <c r="BC1572"/>
      <c r="BD1572" s="224"/>
      <c r="BE1572" s="224"/>
      <c r="BF1572" s="227"/>
      <c r="BG1572" s="227"/>
      <c r="BH1572" s="224"/>
      <c r="BI1572" s="224"/>
      <c r="BJ1572" s="224"/>
      <c r="BK1572" s="224"/>
      <c r="BL1572" s="223"/>
      <c r="BM1572" s="224"/>
      <c r="BN1572" s="223"/>
      <c r="BO1572" s="223"/>
      <c r="BP1572" s="223"/>
      <c r="BQ1572" s="227"/>
      <c r="BR1572" s="223"/>
      <c r="BS1572" s="224"/>
      <c r="BT1572"/>
      <c r="BU1572" s="224"/>
      <c r="BV1572"/>
      <c r="BW1572"/>
      <c r="BX1572" s="224"/>
      <c r="BY1572" s="224"/>
      <c r="BZ1572" s="224"/>
      <c r="CA1572" s="224"/>
      <c r="CB1572" s="224"/>
      <c r="CC1572" s="224"/>
      <c r="CD1572" s="224"/>
    </row>
    <row r="1573" spans="42:82" ht="15" x14ac:dyDescent="0.25">
      <c r="AP1573" s="223"/>
      <c r="AQ1573" s="224"/>
      <c r="AR1573" s="224"/>
      <c r="AS1573" s="224"/>
      <c r="AT1573" s="224"/>
      <c r="AU1573" s="231"/>
      <c r="AV1573" s="224"/>
      <c r="AW1573" s="224"/>
      <c r="AX1573" s="224"/>
      <c r="AY1573" s="224"/>
      <c r="AZ1573" s="223"/>
      <c r="BA1573" s="224"/>
      <c r="BB1573"/>
      <c r="BC1573"/>
      <c r="BD1573" s="224"/>
      <c r="BE1573" s="224"/>
      <c r="BF1573" s="227"/>
      <c r="BG1573" s="227"/>
      <c r="BH1573" s="224"/>
      <c r="BI1573" s="224"/>
      <c r="BJ1573" s="224"/>
      <c r="BK1573" s="224"/>
      <c r="BL1573" s="223"/>
      <c r="BM1573" s="224"/>
      <c r="BN1573" s="223"/>
      <c r="BO1573" s="223"/>
      <c r="BP1573" s="223"/>
      <c r="BQ1573" s="227"/>
      <c r="BR1573" s="223"/>
      <c r="BS1573" s="224"/>
      <c r="BT1573"/>
      <c r="BU1573" s="224"/>
      <c r="BV1573"/>
      <c r="BW1573"/>
      <c r="BX1573" s="224"/>
      <c r="BY1573" s="224"/>
      <c r="BZ1573" s="224"/>
      <c r="CA1573" s="224"/>
      <c r="CB1573" s="224"/>
      <c r="CC1573" s="224"/>
      <c r="CD1573" s="224"/>
    </row>
    <row r="1574" spans="42:82" ht="15" x14ac:dyDescent="0.25">
      <c r="AP1574" s="223"/>
      <c r="AQ1574" s="224"/>
      <c r="AR1574" s="224"/>
      <c r="AS1574" s="224"/>
      <c r="AT1574" s="224"/>
      <c r="AU1574" s="231"/>
      <c r="AV1574" s="224"/>
      <c r="AW1574" s="224"/>
      <c r="AX1574" s="224"/>
      <c r="AY1574" s="224"/>
      <c r="AZ1574" s="223"/>
      <c r="BA1574" s="224"/>
      <c r="BB1574"/>
      <c r="BC1574"/>
      <c r="BD1574" s="224"/>
      <c r="BE1574" s="224"/>
      <c r="BF1574" s="227"/>
      <c r="BG1574" s="227"/>
      <c r="BH1574" s="224"/>
      <c r="BI1574" s="224"/>
      <c r="BJ1574" s="224"/>
      <c r="BK1574" s="224"/>
      <c r="BL1574" s="223"/>
      <c r="BM1574" s="224"/>
      <c r="BN1574" s="223"/>
      <c r="BO1574" s="223"/>
      <c r="BP1574" s="223"/>
      <c r="BQ1574" s="227"/>
      <c r="BR1574" s="223"/>
      <c r="BS1574" s="224"/>
      <c r="BT1574"/>
      <c r="BU1574" s="224"/>
      <c r="BV1574"/>
      <c r="BW1574"/>
      <c r="BX1574" s="224"/>
      <c r="BY1574" s="224"/>
      <c r="BZ1574" s="224"/>
      <c r="CA1574" s="224"/>
      <c r="CB1574" s="224"/>
      <c r="CC1574" s="224"/>
      <c r="CD1574" s="224"/>
    </row>
    <row r="1575" spans="42:82" ht="15" x14ac:dyDescent="0.25">
      <c r="AP1575" s="223"/>
      <c r="AQ1575" s="224"/>
      <c r="AR1575" s="224"/>
      <c r="AS1575" s="224"/>
      <c r="AT1575" s="224"/>
      <c r="AU1575" s="231"/>
      <c r="AV1575" s="224"/>
      <c r="AW1575" s="224"/>
      <c r="AX1575" s="224"/>
      <c r="AY1575" s="224"/>
      <c r="AZ1575" s="227"/>
      <c r="BA1575" s="224"/>
      <c r="BB1575"/>
      <c r="BC1575"/>
      <c r="BD1575" s="224"/>
      <c r="BE1575" s="224"/>
      <c r="BF1575" s="227"/>
      <c r="BG1575" s="223"/>
      <c r="BH1575" s="224"/>
      <c r="BI1575" s="224"/>
      <c r="BJ1575" s="224"/>
      <c r="BK1575" s="224"/>
      <c r="BL1575" s="223"/>
      <c r="BM1575" s="224"/>
      <c r="BN1575" s="223"/>
      <c r="BO1575" s="223"/>
      <c r="BP1575" s="223"/>
      <c r="BQ1575" s="227"/>
      <c r="BR1575" s="223"/>
      <c r="BS1575" s="224"/>
      <c r="BT1575"/>
      <c r="BU1575" s="224"/>
      <c r="BV1575"/>
      <c r="BW1575"/>
      <c r="BX1575" s="224"/>
      <c r="BY1575" s="224"/>
      <c r="BZ1575" s="224"/>
      <c r="CA1575" s="224"/>
      <c r="CB1575" s="224"/>
      <c r="CC1575" s="224"/>
      <c r="CD1575" s="224"/>
    </row>
    <row r="1576" spans="42:82" ht="15" x14ac:dyDescent="0.25">
      <c r="AP1576" s="223"/>
      <c r="AQ1576" s="224"/>
      <c r="AR1576" s="224"/>
      <c r="AS1576" s="224"/>
      <c r="AT1576" s="224"/>
      <c r="AU1576" s="231"/>
      <c r="AV1576" s="224"/>
      <c r="AW1576" s="224"/>
      <c r="AX1576" s="224"/>
      <c r="AY1576" s="224"/>
      <c r="AZ1576" s="223"/>
      <c r="BA1576" s="224"/>
      <c r="BB1576"/>
      <c r="BC1576"/>
      <c r="BD1576" s="224"/>
      <c r="BE1576" s="224"/>
      <c r="BF1576" s="227"/>
      <c r="BG1576" s="223"/>
      <c r="BH1576" s="224"/>
      <c r="BI1576" s="224"/>
      <c r="BJ1576" s="224"/>
      <c r="BK1576" s="224"/>
      <c r="BL1576" s="223"/>
      <c r="BM1576" s="224"/>
      <c r="BN1576" s="223"/>
      <c r="BO1576" s="223"/>
      <c r="BP1576" s="223"/>
      <c r="BQ1576" s="227"/>
      <c r="BR1576" s="223"/>
      <c r="BS1576" s="224"/>
      <c r="BT1576"/>
      <c r="BU1576" s="224"/>
      <c r="BV1576"/>
      <c r="BW1576"/>
      <c r="BX1576" s="224"/>
      <c r="BY1576" s="224"/>
      <c r="BZ1576" s="224"/>
      <c r="CA1576" s="224"/>
      <c r="CB1576" s="224"/>
      <c r="CC1576" s="224"/>
      <c r="CD1576" s="224"/>
    </row>
    <row r="1577" spans="42:82" ht="15" x14ac:dyDescent="0.25">
      <c r="AP1577" s="223"/>
      <c r="AQ1577" s="224"/>
      <c r="AR1577" s="224"/>
      <c r="AS1577" s="224"/>
      <c r="AT1577" s="224"/>
      <c r="AU1577" s="231"/>
      <c r="AV1577" s="224"/>
      <c r="AW1577" s="224"/>
      <c r="AX1577" s="224"/>
      <c r="AY1577" s="224"/>
      <c r="AZ1577" s="223"/>
      <c r="BA1577" s="224"/>
      <c r="BB1577"/>
      <c r="BC1577"/>
      <c r="BD1577" s="224"/>
      <c r="BE1577" s="224"/>
      <c r="BF1577" s="227"/>
      <c r="BG1577" s="227"/>
      <c r="BH1577" s="224"/>
      <c r="BI1577" s="224"/>
      <c r="BJ1577" s="224"/>
      <c r="BK1577" s="224"/>
      <c r="BL1577" s="223"/>
      <c r="BM1577" s="224"/>
      <c r="BN1577" s="223"/>
      <c r="BO1577" s="223"/>
      <c r="BP1577" s="223"/>
      <c r="BQ1577" s="227"/>
      <c r="BR1577" s="223"/>
      <c r="BS1577" s="224"/>
      <c r="BT1577"/>
      <c r="BU1577" s="224"/>
      <c r="BV1577"/>
      <c r="BW1577"/>
      <c r="BX1577" s="224"/>
      <c r="BY1577" s="224"/>
      <c r="BZ1577" s="224"/>
      <c r="CA1577" s="224"/>
      <c r="CB1577" s="224"/>
      <c r="CC1577" s="224"/>
      <c r="CD1577" s="224"/>
    </row>
    <row r="1578" spans="42:82" ht="15" x14ac:dyDescent="0.25">
      <c r="AP1578" s="223"/>
      <c r="AQ1578" s="224"/>
      <c r="AR1578" s="224"/>
      <c r="AS1578" s="224"/>
      <c r="AT1578" s="224"/>
      <c r="AU1578" s="231"/>
      <c r="AV1578" s="224"/>
      <c r="AW1578" s="224"/>
      <c r="AX1578" s="224"/>
      <c r="AY1578" s="224"/>
      <c r="AZ1578" s="223"/>
      <c r="BA1578" s="224"/>
      <c r="BB1578"/>
      <c r="BC1578"/>
      <c r="BD1578" s="224"/>
      <c r="BE1578" s="224"/>
      <c r="BF1578" s="227"/>
      <c r="BG1578" s="223"/>
      <c r="BH1578" s="224"/>
      <c r="BI1578" s="224"/>
      <c r="BJ1578" s="224"/>
      <c r="BK1578" s="224"/>
      <c r="BL1578" s="223"/>
      <c r="BM1578" s="224"/>
      <c r="BN1578" s="223"/>
      <c r="BO1578" s="223"/>
      <c r="BP1578" s="223"/>
      <c r="BQ1578" s="227"/>
      <c r="BR1578" s="223"/>
      <c r="BS1578" s="224"/>
      <c r="BT1578"/>
      <c r="BU1578" s="224"/>
      <c r="BV1578"/>
      <c r="BW1578"/>
      <c r="BX1578" s="224"/>
      <c r="BY1578" s="224"/>
      <c r="BZ1578" s="224"/>
      <c r="CA1578" s="224"/>
      <c r="CB1578" s="224"/>
      <c r="CC1578" s="224"/>
      <c r="CD1578" s="224"/>
    </row>
    <row r="1579" spans="42:82" ht="15" x14ac:dyDescent="0.25">
      <c r="AP1579" s="223"/>
      <c r="AQ1579" s="224"/>
      <c r="AR1579" s="224"/>
      <c r="AS1579" s="224"/>
      <c r="AT1579" s="224"/>
      <c r="AU1579" s="231"/>
      <c r="AV1579" s="224"/>
      <c r="AW1579" s="224"/>
      <c r="AX1579" s="224"/>
      <c r="AY1579" s="224"/>
      <c r="AZ1579" s="223"/>
      <c r="BA1579" s="224"/>
      <c r="BB1579"/>
      <c r="BC1579"/>
      <c r="BD1579" s="224"/>
      <c r="BE1579" s="224"/>
      <c r="BF1579" s="227"/>
      <c r="BG1579" s="223"/>
      <c r="BH1579" s="224"/>
      <c r="BI1579" s="224"/>
      <c r="BJ1579" s="224"/>
      <c r="BK1579" s="224"/>
      <c r="BL1579" s="223"/>
      <c r="BM1579" s="224"/>
      <c r="BN1579" s="223"/>
      <c r="BO1579" s="223"/>
      <c r="BP1579" s="223"/>
      <c r="BQ1579" s="227"/>
      <c r="BR1579" s="223"/>
      <c r="BS1579" s="224"/>
      <c r="BT1579"/>
      <c r="BU1579" s="224"/>
      <c r="BV1579"/>
      <c r="BW1579"/>
      <c r="BX1579" s="224"/>
      <c r="BY1579" s="224"/>
      <c r="BZ1579" s="224"/>
      <c r="CA1579" s="224"/>
      <c r="CB1579" s="224"/>
      <c r="CC1579" s="224"/>
      <c r="CD1579" s="224"/>
    </row>
    <row r="1580" spans="42:82" ht="15" x14ac:dyDescent="0.25">
      <c r="AP1580" s="223"/>
      <c r="AQ1580" s="224"/>
      <c r="AR1580" s="224"/>
      <c r="AS1580" s="224"/>
      <c r="AT1580" s="224"/>
      <c r="AU1580" s="231"/>
      <c r="AV1580" s="224"/>
      <c r="AW1580" s="224"/>
      <c r="AX1580" s="224"/>
      <c r="AY1580" s="224"/>
      <c r="AZ1580" s="223"/>
      <c r="BA1580" s="224"/>
      <c r="BB1580"/>
      <c r="BC1580"/>
      <c r="BD1580" s="224"/>
      <c r="BE1580" s="224"/>
      <c r="BF1580" s="227"/>
      <c r="BG1580" s="227"/>
      <c r="BH1580" s="224"/>
      <c r="BI1580" s="224"/>
      <c r="BJ1580" s="224"/>
      <c r="BK1580" s="224"/>
      <c r="BL1580" s="223"/>
      <c r="BM1580" s="224"/>
      <c r="BN1580" s="223"/>
      <c r="BO1580" s="223"/>
      <c r="BP1580" s="223"/>
      <c r="BQ1580" s="227"/>
      <c r="BR1580" s="223"/>
      <c r="BS1580" s="224"/>
      <c r="BT1580"/>
      <c r="BU1580" s="224"/>
      <c r="BV1580"/>
      <c r="BW1580"/>
      <c r="BX1580" s="224"/>
      <c r="BY1580" s="224"/>
      <c r="BZ1580" s="224"/>
      <c r="CA1580" s="224"/>
      <c r="CB1580" s="224"/>
      <c r="CC1580" s="224"/>
      <c r="CD1580" s="224"/>
    </row>
    <row r="1581" spans="42:82" ht="15" x14ac:dyDescent="0.25">
      <c r="AP1581" s="223"/>
      <c r="AQ1581" s="224"/>
      <c r="AR1581" s="224"/>
      <c r="AS1581" s="224"/>
      <c r="AT1581" s="224"/>
      <c r="AU1581" s="231"/>
      <c r="AV1581" s="224"/>
      <c r="AW1581" s="224"/>
      <c r="AX1581" s="224"/>
      <c r="AY1581" s="224"/>
      <c r="AZ1581" s="223"/>
      <c r="BA1581" s="224"/>
      <c r="BB1581"/>
      <c r="BC1581"/>
      <c r="BD1581" s="224"/>
      <c r="BE1581" s="224"/>
      <c r="BF1581" s="227"/>
      <c r="BG1581" s="223"/>
      <c r="BH1581" s="224"/>
      <c r="BI1581" s="224"/>
      <c r="BJ1581" s="224"/>
      <c r="BK1581" s="224"/>
      <c r="BL1581" s="223"/>
      <c r="BM1581" s="224"/>
      <c r="BN1581" s="223"/>
      <c r="BO1581" s="223"/>
      <c r="BP1581" s="223"/>
      <c r="BQ1581" s="227"/>
      <c r="BR1581" s="223"/>
      <c r="BS1581" s="224"/>
      <c r="BT1581"/>
      <c r="BU1581" s="224"/>
      <c r="BV1581"/>
      <c r="BW1581"/>
      <c r="BX1581" s="224"/>
      <c r="BY1581" s="224"/>
      <c r="BZ1581" s="224"/>
      <c r="CA1581" s="224"/>
      <c r="CB1581" s="224"/>
      <c r="CC1581" s="224"/>
      <c r="CD1581" s="224"/>
    </row>
    <row r="1582" spans="42:82" ht="15" x14ac:dyDescent="0.25">
      <c r="AP1582" s="223"/>
      <c r="AQ1582" s="224"/>
      <c r="AR1582" s="224"/>
      <c r="AS1582" s="224"/>
      <c r="AT1582" s="224"/>
      <c r="AU1582" s="231"/>
      <c r="AV1582" s="224"/>
      <c r="AW1582" s="224"/>
      <c r="AX1582" s="224"/>
      <c r="AY1582" s="224"/>
      <c r="AZ1582" s="227"/>
      <c r="BA1582" s="224"/>
      <c r="BB1582"/>
      <c r="BC1582"/>
      <c r="BD1582" s="224"/>
      <c r="BE1582" s="224"/>
      <c r="BF1582" s="227"/>
      <c r="BG1582" s="227"/>
      <c r="BH1582" s="224"/>
      <c r="BI1582" s="224"/>
      <c r="BJ1582" s="224"/>
      <c r="BK1582" s="224"/>
      <c r="BL1582" s="223"/>
      <c r="BM1582" s="224"/>
      <c r="BN1582" s="223"/>
      <c r="BO1582" s="223"/>
      <c r="BP1582" s="223"/>
      <c r="BQ1582" s="227"/>
      <c r="BR1582" s="223"/>
      <c r="BS1582" s="224"/>
      <c r="BT1582"/>
      <c r="BU1582" s="224"/>
      <c r="BV1582"/>
      <c r="BW1582"/>
      <c r="BX1582" s="224"/>
      <c r="BY1582" s="224"/>
      <c r="BZ1582" s="224"/>
      <c r="CA1582" s="224"/>
      <c r="CB1582" s="224"/>
      <c r="CC1582" s="224"/>
      <c r="CD1582" s="224"/>
    </row>
    <row r="1583" spans="42:82" ht="15" x14ac:dyDescent="0.25">
      <c r="AP1583" s="223"/>
      <c r="AQ1583" s="224"/>
      <c r="AR1583" s="224"/>
      <c r="AS1583" s="224"/>
      <c r="AT1583" s="224"/>
      <c r="AU1583" s="231"/>
      <c r="AV1583" s="224"/>
      <c r="AW1583" s="224"/>
      <c r="AX1583" s="224"/>
      <c r="AY1583" s="224"/>
      <c r="AZ1583" s="223"/>
      <c r="BA1583" s="224"/>
      <c r="BB1583"/>
      <c r="BC1583"/>
      <c r="BD1583" s="224"/>
      <c r="BE1583" s="224"/>
      <c r="BF1583" s="227"/>
      <c r="BG1583" s="223"/>
      <c r="BH1583" s="224"/>
      <c r="BI1583" s="224"/>
      <c r="BJ1583" s="224"/>
      <c r="BK1583" s="224"/>
      <c r="BL1583" s="223"/>
      <c r="BM1583" s="224"/>
      <c r="BN1583" s="223"/>
      <c r="BO1583" s="223"/>
      <c r="BP1583" s="223"/>
      <c r="BQ1583" s="227"/>
      <c r="BR1583" s="223"/>
      <c r="BS1583" s="224"/>
      <c r="BT1583"/>
      <c r="BU1583" s="224"/>
      <c r="BV1583"/>
      <c r="BW1583"/>
      <c r="BX1583" s="224"/>
      <c r="BY1583" s="224"/>
      <c r="BZ1583" s="224"/>
      <c r="CA1583" s="224"/>
      <c r="CB1583" s="224"/>
      <c r="CC1583" s="224"/>
      <c r="CD1583" s="224"/>
    </row>
    <row r="1584" spans="42:82" ht="15" x14ac:dyDescent="0.25">
      <c r="AP1584" s="223"/>
      <c r="AQ1584" s="224"/>
      <c r="AR1584" s="224"/>
      <c r="AS1584" s="224"/>
      <c r="AT1584" s="224"/>
      <c r="AU1584" s="231"/>
      <c r="AV1584" s="224"/>
      <c r="AW1584" s="224"/>
      <c r="AX1584" s="224"/>
      <c r="AY1584" s="224"/>
      <c r="AZ1584" s="223"/>
      <c r="BA1584" s="224"/>
      <c r="BB1584"/>
      <c r="BC1584"/>
      <c r="BD1584" s="224"/>
      <c r="BE1584" s="224"/>
      <c r="BF1584" s="227"/>
      <c r="BG1584" s="223"/>
      <c r="BH1584" s="224"/>
      <c r="BI1584" s="224"/>
      <c r="BJ1584" s="224"/>
      <c r="BK1584" s="224"/>
      <c r="BL1584" s="223"/>
      <c r="BM1584" s="224"/>
      <c r="BN1584" s="223"/>
      <c r="BO1584" s="223"/>
      <c r="BP1584" s="223"/>
      <c r="BQ1584" s="227"/>
      <c r="BR1584" s="223"/>
      <c r="BS1584" s="224"/>
      <c r="BT1584"/>
      <c r="BU1584" s="224"/>
      <c r="BV1584"/>
      <c r="BW1584"/>
      <c r="BX1584" s="224"/>
      <c r="BY1584" s="224"/>
      <c r="BZ1584" s="224"/>
      <c r="CA1584" s="224"/>
      <c r="CB1584" s="224"/>
      <c r="CC1584" s="224"/>
      <c r="CD1584" s="224"/>
    </row>
    <row r="1585" spans="42:82" ht="15" x14ac:dyDescent="0.25">
      <c r="AP1585" s="223"/>
      <c r="AQ1585" s="224"/>
      <c r="AR1585" s="224"/>
      <c r="AS1585" s="224"/>
      <c r="AT1585" s="224"/>
      <c r="AU1585" s="231"/>
      <c r="AV1585" s="224"/>
      <c r="AW1585" s="224"/>
      <c r="AX1585" s="224"/>
      <c r="AY1585" s="224"/>
      <c r="AZ1585" s="223"/>
      <c r="BA1585" s="224"/>
      <c r="BB1585"/>
      <c r="BC1585"/>
      <c r="BD1585" s="224"/>
      <c r="BE1585" s="224"/>
      <c r="BF1585" s="227"/>
      <c r="BG1585" s="223"/>
      <c r="BH1585" s="224"/>
      <c r="BI1585" s="224"/>
      <c r="BJ1585" s="224"/>
      <c r="BK1585" s="224"/>
      <c r="BL1585" s="223"/>
      <c r="BM1585" s="224"/>
      <c r="BN1585" s="223"/>
      <c r="BO1585" s="223"/>
      <c r="BP1585" s="223"/>
      <c r="BQ1585" s="227"/>
      <c r="BR1585" s="223"/>
      <c r="BS1585" s="224"/>
      <c r="BT1585"/>
      <c r="BU1585" s="224"/>
      <c r="BV1585"/>
      <c r="BW1585"/>
      <c r="BX1585" s="224"/>
      <c r="BY1585" s="224"/>
      <c r="BZ1585" s="224"/>
      <c r="CA1585" s="224"/>
      <c r="CB1585" s="224"/>
      <c r="CC1585" s="224"/>
      <c r="CD1585" s="224"/>
    </row>
    <row r="1586" spans="42:82" ht="15" x14ac:dyDescent="0.25">
      <c r="AP1586" s="223"/>
      <c r="AQ1586" s="224"/>
      <c r="AR1586" s="224"/>
      <c r="AS1586" s="224"/>
      <c r="AT1586" s="224"/>
      <c r="AU1586" s="231"/>
      <c r="AV1586" s="224"/>
      <c r="AW1586" s="224"/>
      <c r="AX1586" s="224"/>
      <c r="AY1586" s="224"/>
      <c r="AZ1586" s="227"/>
      <c r="BA1586" s="224"/>
      <c r="BB1586"/>
      <c r="BC1586"/>
      <c r="BD1586" s="224"/>
      <c r="BE1586" s="224"/>
      <c r="BF1586" s="227"/>
      <c r="BG1586" s="223"/>
      <c r="BH1586" s="224"/>
      <c r="BI1586" s="224"/>
      <c r="BJ1586" s="224"/>
      <c r="BK1586" s="224"/>
      <c r="BL1586" s="223"/>
      <c r="BM1586" s="224"/>
      <c r="BN1586" s="223"/>
      <c r="BO1586" s="223"/>
      <c r="BP1586" s="223"/>
      <c r="BQ1586" s="227"/>
      <c r="BR1586" s="223"/>
      <c r="BS1586" s="224"/>
      <c r="BT1586"/>
      <c r="BU1586" s="224"/>
      <c r="BV1586"/>
      <c r="BW1586"/>
      <c r="BX1586" s="224"/>
      <c r="BY1586" s="224"/>
      <c r="BZ1586" s="224"/>
      <c r="CA1586" s="224"/>
      <c r="CB1586" s="224"/>
      <c r="CC1586" s="224"/>
      <c r="CD1586" s="224"/>
    </row>
    <row r="1587" spans="42:82" ht="15" x14ac:dyDescent="0.25">
      <c r="AP1587" s="223"/>
      <c r="AQ1587" s="224"/>
      <c r="AR1587" s="224"/>
      <c r="AS1587" s="224"/>
      <c r="AT1587" s="224"/>
      <c r="AU1587" s="231"/>
      <c r="AV1587" s="224"/>
      <c r="AW1587" s="224"/>
      <c r="AX1587" s="224"/>
      <c r="AY1587" s="224"/>
      <c r="AZ1587" s="227"/>
      <c r="BA1587" s="224"/>
      <c r="BB1587"/>
      <c r="BC1587"/>
      <c r="BD1587" s="224"/>
      <c r="BE1587" s="224"/>
      <c r="BF1587" s="227"/>
      <c r="BG1587" s="227"/>
      <c r="BH1587" s="224"/>
      <c r="BI1587" s="224"/>
      <c r="BJ1587" s="224"/>
      <c r="BK1587" s="224"/>
      <c r="BL1587" s="223"/>
      <c r="BM1587" s="224"/>
      <c r="BN1587" s="223"/>
      <c r="BO1587" s="223"/>
      <c r="BP1587" s="223"/>
      <c r="BQ1587" s="227"/>
      <c r="BR1587" s="223"/>
      <c r="BS1587" s="224"/>
      <c r="BT1587"/>
      <c r="BU1587" s="224"/>
      <c r="BV1587"/>
      <c r="BW1587"/>
      <c r="BX1587" s="224"/>
      <c r="BY1587" s="224"/>
      <c r="BZ1587" s="224"/>
      <c r="CA1587" s="224"/>
      <c r="CB1587" s="224"/>
      <c r="CC1587" s="224"/>
      <c r="CD1587" s="224"/>
    </row>
    <row r="1588" spans="42:82" ht="15" x14ac:dyDescent="0.25">
      <c r="AP1588" s="223"/>
      <c r="AQ1588" s="224"/>
      <c r="AR1588" s="224"/>
      <c r="AS1588" s="224"/>
      <c r="AT1588" s="224"/>
      <c r="AU1588" s="231"/>
      <c r="AV1588" s="224"/>
      <c r="AW1588" s="224"/>
      <c r="AX1588" s="224"/>
      <c r="AY1588" s="224"/>
      <c r="AZ1588" s="223"/>
      <c r="BA1588" s="224"/>
      <c r="BB1588"/>
      <c r="BC1588"/>
      <c r="BD1588" s="224"/>
      <c r="BE1588" s="224"/>
      <c r="BF1588" s="227"/>
      <c r="BG1588" s="223"/>
      <c r="BH1588" s="224"/>
      <c r="BI1588" s="224"/>
      <c r="BJ1588" s="224"/>
      <c r="BK1588" s="224"/>
      <c r="BL1588" s="223"/>
      <c r="BM1588" s="224"/>
      <c r="BN1588" s="223"/>
      <c r="BO1588" s="223"/>
      <c r="BP1588" s="223"/>
      <c r="BQ1588" s="227"/>
      <c r="BR1588" s="223"/>
      <c r="BS1588" s="224"/>
      <c r="BT1588"/>
      <c r="BU1588" s="224"/>
      <c r="BV1588"/>
      <c r="BW1588"/>
      <c r="BX1588" s="224"/>
      <c r="BY1588" s="224"/>
      <c r="BZ1588" s="224"/>
      <c r="CA1588" s="224"/>
      <c r="CB1588" s="224"/>
      <c r="CC1588" s="224"/>
      <c r="CD1588" s="224"/>
    </row>
    <row r="1589" spans="42:82" ht="15" x14ac:dyDescent="0.25">
      <c r="AP1589" s="223"/>
      <c r="AQ1589" s="224"/>
      <c r="AR1589" s="224"/>
      <c r="AS1589" s="224"/>
      <c r="AT1589" s="224"/>
      <c r="AU1589" s="231"/>
      <c r="AV1589" s="224"/>
      <c r="AW1589" s="224"/>
      <c r="AX1589" s="224"/>
      <c r="AY1589" s="224"/>
      <c r="AZ1589" s="223"/>
      <c r="BA1589" s="224"/>
      <c r="BB1589"/>
      <c r="BC1589"/>
      <c r="BD1589" s="224"/>
      <c r="BE1589" s="224"/>
      <c r="BF1589" s="227"/>
      <c r="BG1589" s="223"/>
      <c r="BH1589" s="224"/>
      <c r="BI1589" s="224"/>
      <c r="BJ1589" s="224"/>
      <c r="BK1589" s="224"/>
      <c r="BL1589" s="223"/>
      <c r="BM1589" s="224"/>
      <c r="BN1589" s="223"/>
      <c r="BO1589" s="223"/>
      <c r="BP1589" s="223"/>
      <c r="BQ1589" s="227"/>
      <c r="BR1589" s="223"/>
      <c r="BS1589" s="224"/>
      <c r="BT1589"/>
      <c r="BU1589" s="224"/>
      <c r="BV1589"/>
      <c r="BW1589"/>
      <c r="BX1589" s="224"/>
      <c r="BY1589" s="224"/>
      <c r="BZ1589" s="224"/>
      <c r="CA1589" s="224"/>
      <c r="CB1589" s="224"/>
      <c r="CC1589" s="224"/>
      <c r="CD1589" s="224"/>
    </row>
    <row r="1590" spans="42:82" ht="15" x14ac:dyDescent="0.25">
      <c r="AP1590" s="223"/>
      <c r="AQ1590" s="224"/>
      <c r="AR1590" s="224"/>
      <c r="AS1590" s="224"/>
      <c r="AT1590" s="224"/>
      <c r="AU1590" s="231"/>
      <c r="AV1590" s="224"/>
      <c r="AW1590" s="224"/>
      <c r="AX1590" s="224"/>
      <c r="AY1590" s="224"/>
      <c r="AZ1590" s="223"/>
      <c r="BA1590" s="224"/>
      <c r="BB1590"/>
      <c r="BC1590"/>
      <c r="BD1590" s="224"/>
      <c r="BE1590" s="224"/>
      <c r="BF1590" s="227"/>
      <c r="BG1590" s="227"/>
      <c r="BH1590" s="224"/>
      <c r="BI1590" s="224"/>
      <c r="BJ1590" s="224"/>
      <c r="BK1590" s="224"/>
      <c r="BL1590" s="223"/>
      <c r="BM1590" s="224"/>
      <c r="BN1590" s="223"/>
      <c r="BO1590" s="223"/>
      <c r="BP1590" s="223"/>
      <c r="BQ1590" s="227"/>
      <c r="BR1590" s="223"/>
      <c r="BS1590" s="224"/>
      <c r="BT1590"/>
      <c r="BU1590" s="224"/>
      <c r="BV1590"/>
      <c r="BW1590"/>
      <c r="BX1590" s="224"/>
      <c r="BY1590" s="224"/>
      <c r="BZ1590" s="224"/>
      <c r="CA1590" s="224"/>
      <c r="CB1590" s="224"/>
      <c r="CC1590" s="224"/>
      <c r="CD1590" s="224"/>
    </row>
    <row r="1591" spans="42:82" ht="15" x14ac:dyDescent="0.25">
      <c r="AP1591" s="223"/>
      <c r="AQ1591" s="224"/>
      <c r="AR1591" s="224"/>
      <c r="AS1591" s="224"/>
      <c r="AT1591" s="224"/>
      <c r="AU1591" s="231"/>
      <c r="AV1591" s="224"/>
      <c r="AW1591" s="224"/>
      <c r="AX1591" s="224"/>
      <c r="AY1591" s="224"/>
      <c r="AZ1591" s="227"/>
      <c r="BA1591" s="224"/>
      <c r="BB1591"/>
      <c r="BC1591"/>
      <c r="BD1591" s="224"/>
      <c r="BE1591" s="224"/>
      <c r="BF1591" s="227"/>
      <c r="BG1591" s="223"/>
      <c r="BH1591" s="224"/>
      <c r="BI1591" s="224"/>
      <c r="BJ1591" s="224"/>
      <c r="BK1591" s="224"/>
      <c r="BL1591" s="223"/>
      <c r="BM1591" s="224"/>
      <c r="BN1591" s="223"/>
      <c r="BO1591" s="223"/>
      <c r="BP1591" s="223"/>
      <c r="BQ1591" s="227"/>
      <c r="BR1591" s="223"/>
      <c r="BS1591" s="224"/>
      <c r="BT1591"/>
      <c r="BU1591" s="224"/>
      <c r="BV1591"/>
      <c r="BW1591"/>
      <c r="BX1591" s="224"/>
      <c r="BY1591" s="224"/>
      <c r="BZ1591" s="224"/>
      <c r="CA1591" s="224"/>
      <c r="CB1591" s="224"/>
      <c r="CC1591" s="224"/>
      <c r="CD1591" s="224"/>
    </row>
    <row r="1592" spans="42:82" ht="15" x14ac:dyDescent="0.25">
      <c r="AP1592" s="223"/>
      <c r="AQ1592" s="224"/>
      <c r="AR1592" s="224"/>
      <c r="AS1592" s="224"/>
      <c r="AT1592" s="224"/>
      <c r="AU1592" s="231"/>
      <c r="AV1592" s="224"/>
      <c r="AW1592" s="224"/>
      <c r="AX1592" s="224"/>
      <c r="AY1592" s="224"/>
      <c r="AZ1592" s="223"/>
      <c r="BA1592" s="224"/>
      <c r="BB1592"/>
      <c r="BC1592"/>
      <c r="BD1592" s="224"/>
      <c r="BE1592" s="224"/>
      <c r="BF1592" s="227"/>
      <c r="BG1592" s="227"/>
      <c r="BH1592" s="224"/>
      <c r="BI1592" s="224"/>
      <c r="BJ1592" s="224"/>
      <c r="BK1592" s="224"/>
      <c r="BL1592" s="223"/>
      <c r="BM1592" s="224"/>
      <c r="BN1592" s="223"/>
      <c r="BO1592" s="223"/>
      <c r="BP1592" s="223"/>
      <c r="BQ1592" s="227"/>
      <c r="BR1592" s="223"/>
      <c r="BS1592" s="224"/>
      <c r="BT1592"/>
      <c r="BU1592" s="224"/>
      <c r="BV1592"/>
      <c r="BW1592"/>
      <c r="BX1592" s="224"/>
      <c r="BY1592" s="224"/>
      <c r="BZ1592" s="224"/>
      <c r="CA1592" s="224"/>
      <c r="CB1592" s="224"/>
      <c r="CC1592" s="224"/>
      <c r="CD1592" s="224"/>
    </row>
    <row r="1593" spans="42:82" ht="15" x14ac:dyDescent="0.25">
      <c r="AP1593" s="223"/>
      <c r="AQ1593" s="224"/>
      <c r="AR1593" s="224"/>
      <c r="AS1593" s="224"/>
      <c r="AT1593" s="224"/>
      <c r="AU1593" s="231"/>
      <c r="AV1593" s="224"/>
      <c r="AW1593" s="224"/>
      <c r="AX1593" s="224"/>
      <c r="AY1593" s="224"/>
      <c r="AZ1593" s="223"/>
      <c r="BA1593" s="224"/>
      <c r="BB1593"/>
      <c r="BC1593"/>
      <c r="BD1593" s="224"/>
      <c r="BE1593" s="224"/>
      <c r="BF1593" s="227"/>
      <c r="BG1593" s="223"/>
      <c r="BH1593" s="224"/>
      <c r="BI1593" s="224"/>
      <c r="BJ1593" s="224"/>
      <c r="BK1593" s="224"/>
      <c r="BL1593" s="223"/>
      <c r="BM1593" s="224"/>
      <c r="BN1593" s="223"/>
      <c r="BO1593" s="223"/>
      <c r="BP1593" s="223"/>
      <c r="BQ1593" s="227"/>
      <c r="BR1593" s="223"/>
      <c r="BS1593" s="224"/>
      <c r="BT1593"/>
      <c r="BU1593" s="224"/>
      <c r="BV1593"/>
      <c r="BW1593"/>
      <c r="BX1593" s="224"/>
      <c r="BY1593" s="224"/>
      <c r="BZ1593" s="224"/>
      <c r="CA1593" s="224"/>
      <c r="CB1593" s="224"/>
      <c r="CC1593" s="224"/>
      <c r="CD1593" s="224"/>
    </row>
    <row r="1594" spans="42:82" ht="15" x14ac:dyDescent="0.25">
      <c r="AP1594" s="223"/>
      <c r="AQ1594" s="224"/>
      <c r="AR1594" s="224"/>
      <c r="AS1594" s="224"/>
      <c r="AT1594" s="224"/>
      <c r="AU1594" s="231"/>
      <c r="AV1594" s="224"/>
      <c r="AW1594" s="224"/>
      <c r="AX1594" s="224"/>
      <c r="AY1594" s="224"/>
      <c r="AZ1594" s="223"/>
      <c r="BA1594" s="224"/>
      <c r="BB1594"/>
      <c r="BC1594"/>
      <c r="BD1594" s="224"/>
      <c r="BE1594" s="224"/>
      <c r="BF1594" s="227"/>
      <c r="BG1594" s="227"/>
      <c r="BH1594" s="224"/>
      <c r="BI1594" s="224"/>
      <c r="BJ1594" s="224"/>
      <c r="BK1594" s="224"/>
      <c r="BL1594" s="223"/>
      <c r="BM1594" s="224"/>
      <c r="BN1594" s="223"/>
      <c r="BO1594" s="223"/>
      <c r="BP1594" s="223"/>
      <c r="BQ1594" s="227"/>
      <c r="BR1594" s="223"/>
      <c r="BS1594" s="224"/>
      <c r="BT1594"/>
      <c r="BU1594" s="224"/>
      <c r="BV1594"/>
      <c r="BW1594"/>
      <c r="BX1594" s="224"/>
      <c r="BY1594" s="224"/>
      <c r="BZ1594" s="224"/>
      <c r="CA1594" s="224"/>
      <c r="CB1594" s="224"/>
      <c r="CC1594" s="224"/>
      <c r="CD1594" s="224"/>
    </row>
    <row r="1595" spans="42:82" ht="15" x14ac:dyDescent="0.25">
      <c r="AP1595" s="223"/>
      <c r="AQ1595" s="224"/>
      <c r="AR1595" s="224"/>
      <c r="AS1595" s="224"/>
      <c r="AT1595" s="224"/>
      <c r="AU1595" s="231"/>
      <c r="AV1595" s="224"/>
      <c r="AW1595" s="224"/>
      <c r="AX1595" s="224"/>
      <c r="AY1595" s="224"/>
      <c r="AZ1595" s="223"/>
      <c r="BA1595" s="224"/>
      <c r="BB1595"/>
      <c r="BC1595"/>
      <c r="BD1595" s="224"/>
      <c r="BE1595" s="224"/>
      <c r="BF1595" s="227"/>
      <c r="BG1595" s="227"/>
      <c r="BH1595" s="224"/>
      <c r="BI1595" s="224"/>
      <c r="BJ1595" s="224"/>
      <c r="BK1595" s="224"/>
      <c r="BL1595" s="223"/>
      <c r="BM1595" s="224"/>
      <c r="BN1595" s="223"/>
      <c r="BO1595" s="223"/>
      <c r="BP1595" s="223"/>
      <c r="BQ1595" s="227"/>
      <c r="BR1595" s="223"/>
      <c r="BS1595" s="224"/>
      <c r="BT1595"/>
      <c r="BU1595" s="224"/>
      <c r="BV1595"/>
      <c r="BW1595"/>
      <c r="BX1595" s="224"/>
      <c r="BY1595" s="224"/>
      <c r="BZ1595" s="224"/>
      <c r="CA1595" s="224"/>
      <c r="CB1595" s="224"/>
      <c r="CC1595" s="224"/>
      <c r="CD1595" s="224"/>
    </row>
    <row r="1596" spans="42:82" ht="15" x14ac:dyDescent="0.25">
      <c r="AP1596" s="223"/>
      <c r="AQ1596" s="224"/>
      <c r="AR1596" s="224"/>
      <c r="AS1596" s="224"/>
      <c r="AT1596" s="224"/>
      <c r="AU1596" s="231"/>
      <c r="AV1596" s="224"/>
      <c r="AW1596" s="224"/>
      <c r="AX1596" s="224"/>
      <c r="AY1596" s="224"/>
      <c r="AZ1596" s="223"/>
      <c r="BA1596" s="224"/>
      <c r="BB1596"/>
      <c r="BC1596"/>
      <c r="BD1596" s="224"/>
      <c r="BE1596" s="224"/>
      <c r="BF1596" s="227"/>
      <c r="BG1596" s="227"/>
      <c r="BH1596" s="224"/>
      <c r="BI1596" s="224"/>
      <c r="BJ1596" s="224"/>
      <c r="BK1596" s="224"/>
      <c r="BL1596" s="223"/>
      <c r="BM1596" s="224"/>
      <c r="BN1596" s="223"/>
      <c r="BO1596" s="223"/>
      <c r="BP1596" s="223"/>
      <c r="BQ1596" s="227"/>
      <c r="BR1596" s="223"/>
      <c r="BS1596" s="224"/>
      <c r="BT1596"/>
      <c r="BU1596" s="224"/>
      <c r="BV1596"/>
      <c r="BW1596"/>
      <c r="BX1596" s="224"/>
      <c r="BY1596" s="224"/>
      <c r="BZ1596" s="224"/>
      <c r="CA1596" s="224"/>
      <c r="CB1596" s="224"/>
      <c r="CC1596" s="224"/>
      <c r="CD1596" s="224"/>
    </row>
    <row r="1597" spans="42:82" ht="15" x14ac:dyDescent="0.25">
      <c r="AP1597" s="223"/>
      <c r="AQ1597" s="224"/>
      <c r="AR1597" s="224"/>
      <c r="AS1597" s="224"/>
      <c r="AT1597" s="224"/>
      <c r="AU1597" s="231"/>
      <c r="AV1597" s="224"/>
      <c r="AW1597" s="224"/>
      <c r="AX1597" s="224"/>
      <c r="AY1597" s="224"/>
      <c r="AZ1597" s="223"/>
      <c r="BA1597" s="224"/>
      <c r="BB1597"/>
      <c r="BC1597"/>
      <c r="BD1597" s="224"/>
      <c r="BE1597" s="224"/>
      <c r="BF1597" s="227"/>
      <c r="BG1597" s="223"/>
      <c r="BH1597" s="224"/>
      <c r="BI1597" s="224"/>
      <c r="BJ1597" s="224"/>
      <c r="BK1597" s="224"/>
      <c r="BL1597" s="223"/>
      <c r="BM1597" s="224"/>
      <c r="BN1597" s="223"/>
      <c r="BO1597" s="223"/>
      <c r="BP1597" s="223"/>
      <c r="BQ1597" s="227"/>
      <c r="BR1597" s="223"/>
      <c r="BS1597" s="224"/>
      <c r="BT1597"/>
      <c r="BU1597" s="224"/>
      <c r="BV1597"/>
      <c r="BW1597"/>
      <c r="BX1597" s="224"/>
      <c r="BY1597" s="224"/>
      <c r="BZ1597" s="224"/>
      <c r="CA1597" s="224"/>
      <c r="CB1597" s="224"/>
      <c r="CC1597" s="224"/>
      <c r="CD1597" s="224"/>
    </row>
    <row r="1598" spans="42:82" ht="15" x14ac:dyDescent="0.25">
      <c r="AP1598" s="223"/>
      <c r="AQ1598" s="224"/>
      <c r="AR1598" s="224"/>
      <c r="AS1598" s="224"/>
      <c r="AT1598" s="224"/>
      <c r="AU1598" s="231"/>
      <c r="AV1598" s="224"/>
      <c r="AW1598" s="224"/>
      <c r="AX1598" s="224"/>
      <c r="AY1598" s="224"/>
      <c r="AZ1598" s="223"/>
      <c r="BA1598" s="224"/>
      <c r="BB1598"/>
      <c r="BC1598"/>
      <c r="BD1598" s="224"/>
      <c r="BE1598" s="224"/>
      <c r="BF1598" s="227"/>
      <c r="BG1598" s="227"/>
      <c r="BH1598" s="224"/>
      <c r="BI1598" s="224"/>
      <c r="BJ1598" s="224"/>
      <c r="BK1598" s="224"/>
      <c r="BL1598" s="223"/>
      <c r="BM1598" s="224"/>
      <c r="BN1598" s="223"/>
      <c r="BO1598" s="223"/>
      <c r="BP1598" s="223"/>
      <c r="BQ1598" s="227"/>
      <c r="BR1598" s="223"/>
      <c r="BS1598" s="224"/>
      <c r="BT1598"/>
      <c r="BU1598" s="224"/>
      <c r="BV1598"/>
      <c r="BW1598"/>
      <c r="BX1598" s="224"/>
      <c r="BY1598" s="224"/>
      <c r="BZ1598" s="224"/>
      <c r="CA1598" s="224"/>
      <c r="CB1598" s="224"/>
      <c r="CC1598" s="224"/>
      <c r="CD1598" s="224"/>
    </row>
    <row r="1599" spans="42:82" ht="15" x14ac:dyDescent="0.25">
      <c r="AP1599" s="223"/>
      <c r="AQ1599" s="224"/>
      <c r="AR1599" s="224"/>
      <c r="AS1599" s="224"/>
      <c r="AT1599" s="224"/>
      <c r="AU1599" s="231"/>
      <c r="AV1599" s="224"/>
      <c r="AW1599" s="224"/>
      <c r="AX1599" s="224"/>
      <c r="AY1599" s="224"/>
      <c r="AZ1599" s="223"/>
      <c r="BA1599" s="224"/>
      <c r="BB1599"/>
      <c r="BC1599"/>
      <c r="BD1599" s="224"/>
      <c r="BE1599" s="224"/>
      <c r="BF1599" s="227"/>
      <c r="BG1599" s="223"/>
      <c r="BH1599" s="224"/>
      <c r="BI1599" s="224"/>
      <c r="BJ1599" s="224"/>
      <c r="BK1599" s="224"/>
      <c r="BL1599" s="223"/>
      <c r="BM1599" s="224"/>
      <c r="BN1599" s="223"/>
      <c r="BO1599" s="223"/>
      <c r="BP1599" s="223"/>
      <c r="BQ1599" s="227"/>
      <c r="BR1599" s="223"/>
      <c r="BS1599" s="224"/>
      <c r="BT1599"/>
      <c r="BU1599" s="224"/>
      <c r="BV1599"/>
      <c r="BW1599"/>
      <c r="BX1599" s="224"/>
      <c r="BY1599" s="224"/>
      <c r="BZ1599" s="224"/>
      <c r="CA1599" s="224"/>
      <c r="CB1599" s="224"/>
      <c r="CC1599" s="224"/>
      <c r="CD1599" s="224"/>
    </row>
    <row r="1600" spans="42:82" ht="35.25" x14ac:dyDescent="0.2">
      <c r="AP1600" s="240"/>
      <c r="AQ1600" s="240"/>
      <c r="AR1600" s="240"/>
      <c r="AS1600" s="244"/>
      <c r="AT1600" s="244"/>
      <c r="AU1600" s="245"/>
      <c r="AV1600" s="244"/>
      <c r="AW1600" s="246"/>
      <c r="AX1600" s="247"/>
      <c r="AY1600" s="246"/>
      <c r="AZ1600" s="244"/>
      <c r="BA1600" s="246"/>
      <c r="BD1600" s="244"/>
      <c r="BE1600" s="244"/>
      <c r="BG1600" s="244"/>
      <c r="BH1600" s="244"/>
      <c r="BI1600" s="244"/>
      <c r="BJ1600" s="244"/>
      <c r="BK1600" s="244"/>
      <c r="BL1600" s="244"/>
      <c r="BM1600" s="244"/>
      <c r="BN1600" s="244"/>
      <c r="BO1600" s="244"/>
      <c r="BP1600" s="244"/>
      <c r="BR1600" s="244"/>
      <c r="BS1600" s="244"/>
      <c r="BU1600" s="244"/>
      <c r="BX1600" s="244"/>
      <c r="BY1600" s="244"/>
      <c r="BZ1600" s="244"/>
      <c r="CA1600" s="244"/>
      <c r="CB1600" s="244"/>
      <c r="CC1600" s="244"/>
      <c r="CD1600" s="244"/>
    </row>
    <row r="1601" spans="42:82" ht="15" x14ac:dyDescent="0.25">
      <c r="AP1601" s="223"/>
      <c r="AQ1601" s="224"/>
      <c r="AR1601" s="224"/>
      <c r="AS1601" s="224"/>
      <c r="AT1601" s="224"/>
      <c r="AU1601" s="231"/>
      <c r="AV1601" s="224"/>
      <c r="AW1601" s="224"/>
      <c r="AX1601" s="224"/>
      <c r="AY1601" s="224"/>
      <c r="AZ1601" s="223"/>
      <c r="BA1601" s="224"/>
      <c r="BB1601"/>
      <c r="BC1601"/>
      <c r="BD1601" s="224"/>
      <c r="BE1601" s="224"/>
      <c r="BF1601" s="227"/>
      <c r="BG1601" s="223"/>
      <c r="BH1601" s="224"/>
      <c r="BI1601" s="224"/>
      <c r="BJ1601" s="224"/>
      <c r="BK1601" s="224"/>
      <c r="BL1601" s="223"/>
      <c r="BM1601" s="224"/>
      <c r="BN1601" s="223"/>
      <c r="BO1601" s="223"/>
      <c r="BP1601" s="223"/>
      <c r="BQ1601" s="227"/>
      <c r="BR1601" s="223"/>
      <c r="BS1601" s="224"/>
      <c r="BT1601"/>
      <c r="BU1601" s="224"/>
      <c r="BV1601"/>
      <c r="BW1601"/>
      <c r="BX1601" s="224"/>
      <c r="BY1601" s="224"/>
      <c r="BZ1601" s="224"/>
      <c r="CA1601" s="224"/>
      <c r="CB1601" s="224"/>
      <c r="CC1601" s="224"/>
      <c r="CD1601" s="224"/>
    </row>
    <row r="1602" spans="42:82" ht="15" x14ac:dyDescent="0.25">
      <c r="AP1602" s="223"/>
      <c r="AQ1602" s="224"/>
      <c r="AR1602" s="224"/>
      <c r="AS1602" s="224"/>
      <c r="AT1602" s="224"/>
      <c r="AU1602" s="231"/>
      <c r="AV1602" s="224"/>
      <c r="AW1602" s="224"/>
      <c r="AX1602" s="224"/>
      <c r="AY1602" s="224"/>
      <c r="AZ1602" s="226"/>
      <c r="BA1602" s="224"/>
      <c r="BB1602"/>
      <c r="BC1602"/>
      <c r="BD1602" s="224"/>
      <c r="BE1602" s="224"/>
      <c r="BF1602" s="227"/>
      <c r="BG1602" s="226"/>
      <c r="BH1602" s="224"/>
      <c r="BI1602" s="224"/>
      <c r="BJ1602" s="224"/>
      <c r="BK1602" s="224"/>
      <c r="BL1602" s="223"/>
      <c r="BM1602" s="224"/>
      <c r="BN1602" s="223"/>
      <c r="BO1602" s="223"/>
      <c r="BP1602" s="223"/>
      <c r="BQ1602" s="227"/>
      <c r="BR1602" s="223"/>
      <c r="BS1602" s="224"/>
      <c r="BT1602"/>
      <c r="BU1602" s="224"/>
      <c r="BV1602"/>
      <c r="BW1602"/>
      <c r="BX1602" s="224"/>
      <c r="BY1602" s="224"/>
      <c r="BZ1602" s="224"/>
      <c r="CA1602" s="224"/>
      <c r="CB1602" s="224"/>
      <c r="CC1602" s="224"/>
      <c r="CD1602" s="224"/>
    </row>
    <row r="1603" spans="42:82" ht="15" x14ac:dyDescent="0.25">
      <c r="AP1603" s="223"/>
      <c r="AQ1603" s="224"/>
      <c r="AR1603" s="224"/>
      <c r="AS1603" s="224"/>
      <c r="AT1603" s="224"/>
      <c r="AU1603" s="231"/>
      <c r="AV1603" s="224"/>
      <c r="AW1603" s="224"/>
      <c r="AX1603" s="224"/>
      <c r="AY1603" s="224"/>
      <c r="AZ1603" s="232"/>
      <c r="BA1603" s="224"/>
      <c r="BB1603"/>
      <c r="BC1603"/>
      <c r="BD1603" s="224"/>
      <c r="BE1603" s="224"/>
      <c r="BF1603" s="227"/>
      <c r="BG1603" s="232"/>
      <c r="BH1603" s="224"/>
      <c r="BI1603" s="224"/>
      <c r="BJ1603" s="224"/>
      <c r="BK1603" s="224"/>
      <c r="BL1603" s="223"/>
      <c r="BM1603" s="224"/>
      <c r="BN1603" s="223"/>
      <c r="BO1603" s="223"/>
      <c r="BP1603" s="223"/>
      <c r="BQ1603" s="227"/>
      <c r="BR1603" s="223"/>
      <c r="BS1603" s="224"/>
      <c r="BT1603"/>
      <c r="BU1603" s="224"/>
      <c r="BV1603"/>
      <c r="BW1603"/>
      <c r="BX1603" s="224"/>
      <c r="BY1603" s="224"/>
      <c r="BZ1603" s="224"/>
      <c r="CA1603" s="224"/>
      <c r="CB1603" s="224"/>
      <c r="CC1603" s="224"/>
      <c r="CD1603" s="224"/>
    </row>
    <row r="1604" spans="42:82" ht="15" x14ac:dyDescent="0.25">
      <c r="AP1604" s="223"/>
      <c r="AQ1604" s="224"/>
      <c r="AR1604" s="224"/>
      <c r="AS1604" s="224"/>
      <c r="AT1604" s="224"/>
      <c r="AU1604" s="231"/>
      <c r="AV1604" s="224"/>
      <c r="AW1604" s="224"/>
      <c r="AX1604" s="224"/>
      <c r="AY1604" s="224"/>
      <c r="AZ1604" s="223"/>
      <c r="BA1604" s="224"/>
      <c r="BB1604"/>
      <c r="BC1604"/>
      <c r="BD1604" s="224"/>
      <c r="BE1604" s="224"/>
      <c r="BF1604" s="227"/>
      <c r="BG1604" s="223"/>
      <c r="BH1604" s="224"/>
      <c r="BI1604" s="224"/>
      <c r="BJ1604" s="224"/>
      <c r="BK1604" s="224"/>
      <c r="BL1604" s="223"/>
      <c r="BM1604" s="224"/>
      <c r="BN1604" s="223"/>
      <c r="BO1604" s="223"/>
      <c r="BP1604" s="223"/>
      <c r="BQ1604" s="227"/>
      <c r="BR1604" s="223"/>
      <c r="BS1604" s="224"/>
      <c r="BT1604"/>
      <c r="BU1604" s="224"/>
      <c r="BV1604"/>
      <c r="BW1604"/>
      <c r="BX1604" s="224"/>
      <c r="BY1604" s="224"/>
      <c r="BZ1604" s="224"/>
      <c r="CA1604" s="224"/>
      <c r="CB1604" s="224"/>
      <c r="CC1604" s="224"/>
      <c r="CD1604" s="224"/>
    </row>
    <row r="1605" spans="42:82" ht="15" x14ac:dyDescent="0.25">
      <c r="AP1605" s="223"/>
      <c r="AQ1605" s="224"/>
      <c r="AR1605" s="224"/>
      <c r="AS1605" s="224"/>
      <c r="AT1605" s="224"/>
      <c r="AU1605" s="231"/>
      <c r="AV1605" s="224"/>
      <c r="AW1605" s="224"/>
      <c r="AX1605" s="224"/>
      <c r="AY1605" s="224"/>
      <c r="AZ1605" s="223"/>
      <c r="BA1605" s="224"/>
      <c r="BB1605"/>
      <c r="BC1605"/>
      <c r="BD1605" s="224"/>
      <c r="BE1605" s="224"/>
      <c r="BF1605" s="227"/>
      <c r="BG1605" s="223"/>
      <c r="BH1605" s="224"/>
      <c r="BI1605" s="224"/>
      <c r="BJ1605" s="224"/>
      <c r="BK1605" s="224"/>
      <c r="BL1605" s="223"/>
      <c r="BM1605" s="224"/>
      <c r="BN1605" s="223"/>
      <c r="BO1605" s="223"/>
      <c r="BP1605" s="223"/>
      <c r="BQ1605" s="227"/>
      <c r="BR1605" s="223"/>
      <c r="BS1605" s="224"/>
      <c r="BT1605"/>
      <c r="BU1605" s="224"/>
      <c r="BV1605"/>
      <c r="BW1605"/>
      <c r="BX1605" s="224"/>
      <c r="BY1605" s="224"/>
      <c r="BZ1605" s="224"/>
      <c r="CA1605" s="224"/>
      <c r="CB1605" s="224"/>
      <c r="CC1605" s="224"/>
      <c r="CD1605" s="224"/>
    </row>
    <row r="1606" spans="42:82" ht="15" x14ac:dyDescent="0.25">
      <c r="AP1606" s="223"/>
      <c r="AQ1606" s="224"/>
      <c r="AR1606" s="224"/>
      <c r="AS1606" s="224"/>
      <c r="AT1606" s="224"/>
      <c r="AU1606" s="231"/>
      <c r="AV1606" s="224"/>
      <c r="AW1606" s="224"/>
      <c r="AX1606" s="224"/>
      <c r="AY1606" s="224"/>
      <c r="AZ1606" s="226"/>
      <c r="BA1606" s="224"/>
      <c r="BB1606"/>
      <c r="BC1606"/>
      <c r="BD1606" s="224"/>
      <c r="BE1606" s="224"/>
      <c r="BF1606" s="227"/>
      <c r="BG1606" s="223"/>
      <c r="BH1606" s="224"/>
      <c r="BI1606" s="224"/>
      <c r="BJ1606" s="224"/>
      <c r="BK1606" s="224"/>
      <c r="BL1606" s="223"/>
      <c r="BM1606" s="224"/>
      <c r="BN1606" s="223"/>
      <c r="BO1606" s="223"/>
      <c r="BP1606" s="223"/>
      <c r="BQ1606" s="227"/>
      <c r="BR1606" s="223"/>
      <c r="BS1606" s="224"/>
      <c r="BT1606"/>
      <c r="BU1606" s="224"/>
      <c r="BV1606"/>
      <c r="BW1606"/>
      <c r="BX1606" s="224"/>
      <c r="BY1606" s="224"/>
      <c r="BZ1606" s="224"/>
      <c r="CA1606" s="224"/>
      <c r="CB1606" s="224"/>
      <c r="CC1606" s="224"/>
      <c r="CD1606" s="224"/>
    </row>
    <row r="1607" spans="42:82" ht="15" x14ac:dyDescent="0.25">
      <c r="AP1607" s="223"/>
      <c r="AQ1607" s="224"/>
      <c r="AR1607" s="224"/>
      <c r="AS1607" s="224"/>
      <c r="AT1607" s="224"/>
      <c r="AU1607" s="231"/>
      <c r="AV1607" s="224"/>
      <c r="AW1607" s="224"/>
      <c r="AX1607" s="224"/>
      <c r="AY1607" s="224"/>
      <c r="AZ1607" s="227"/>
      <c r="BA1607" s="224"/>
      <c r="BB1607"/>
      <c r="BC1607"/>
      <c r="BD1607" s="224"/>
      <c r="BE1607" s="224"/>
      <c r="BF1607" s="227"/>
      <c r="BG1607" s="226"/>
      <c r="BH1607" s="224"/>
      <c r="BI1607" s="224"/>
      <c r="BJ1607" s="224"/>
      <c r="BK1607" s="224"/>
      <c r="BL1607" s="223"/>
      <c r="BM1607" s="224"/>
      <c r="BN1607" s="223"/>
      <c r="BO1607" s="223"/>
      <c r="BP1607" s="223"/>
      <c r="BQ1607" s="227"/>
      <c r="BR1607" s="223"/>
      <c r="BS1607" s="224"/>
      <c r="BT1607"/>
      <c r="BU1607" s="224"/>
      <c r="BV1607"/>
      <c r="BW1607"/>
      <c r="BX1607" s="224"/>
      <c r="BY1607" s="224"/>
      <c r="BZ1607" s="224"/>
      <c r="CA1607" s="224"/>
      <c r="CB1607" s="224"/>
      <c r="CC1607" s="224"/>
      <c r="CD1607" s="224"/>
    </row>
    <row r="1608" spans="42:82" ht="15" x14ac:dyDescent="0.25">
      <c r="AP1608" s="223"/>
      <c r="AQ1608" s="224"/>
      <c r="AR1608" s="224"/>
      <c r="AS1608" s="224"/>
      <c r="AT1608" s="224"/>
      <c r="AU1608" s="231"/>
      <c r="AV1608" s="224"/>
      <c r="AW1608" s="224"/>
      <c r="AX1608" s="224"/>
      <c r="AY1608" s="224"/>
      <c r="AZ1608" s="232"/>
      <c r="BA1608" s="224"/>
      <c r="BB1608"/>
      <c r="BC1608"/>
      <c r="BD1608" s="224"/>
      <c r="BE1608" s="224"/>
      <c r="BF1608" s="227"/>
      <c r="BG1608" s="227"/>
      <c r="BH1608" s="224"/>
      <c r="BI1608" s="224"/>
      <c r="BJ1608" s="224"/>
      <c r="BK1608" s="224"/>
      <c r="BL1608" s="223"/>
      <c r="BM1608" s="224"/>
      <c r="BN1608" s="223"/>
      <c r="BO1608" s="223"/>
      <c r="BP1608" s="223"/>
      <c r="BQ1608" s="227"/>
      <c r="BR1608" s="223"/>
      <c r="BS1608" s="224"/>
      <c r="BT1608"/>
      <c r="BU1608" s="224"/>
      <c r="BV1608"/>
      <c r="BW1608"/>
      <c r="BX1608" s="224"/>
      <c r="BY1608" s="224"/>
      <c r="BZ1608" s="224"/>
      <c r="CA1608" s="224"/>
      <c r="CB1608" s="224"/>
      <c r="CC1608" s="224"/>
      <c r="CD1608" s="224"/>
    </row>
    <row r="1609" spans="42:82" ht="15" x14ac:dyDescent="0.25">
      <c r="AP1609" s="223"/>
      <c r="AQ1609" s="224"/>
      <c r="AR1609" s="224"/>
      <c r="AS1609" s="224"/>
      <c r="AT1609" s="224"/>
      <c r="AU1609" s="231"/>
      <c r="AV1609" s="224"/>
      <c r="AW1609" s="224"/>
      <c r="AX1609" s="224"/>
      <c r="AY1609" s="224"/>
      <c r="AZ1609" s="223"/>
      <c r="BA1609" s="224"/>
      <c r="BB1609"/>
      <c r="BC1609"/>
      <c r="BD1609" s="224"/>
      <c r="BE1609" s="224"/>
      <c r="BF1609" s="227"/>
      <c r="BG1609" s="227"/>
      <c r="BH1609" s="224"/>
      <c r="BI1609" s="224"/>
      <c r="BJ1609" s="224"/>
      <c r="BK1609" s="224"/>
      <c r="BL1609" s="223"/>
      <c r="BM1609" s="224"/>
      <c r="BN1609" s="223"/>
      <c r="BO1609" s="223"/>
      <c r="BP1609" s="223"/>
      <c r="BQ1609" s="227"/>
      <c r="BR1609" s="223"/>
      <c r="BS1609" s="224"/>
      <c r="BT1609"/>
      <c r="BU1609" s="224"/>
      <c r="BV1609"/>
      <c r="BW1609"/>
      <c r="BX1609" s="224"/>
      <c r="BY1609" s="224"/>
      <c r="BZ1609" s="224"/>
      <c r="CA1609" s="224"/>
      <c r="CB1609" s="224"/>
      <c r="CC1609" s="224"/>
      <c r="CD1609" s="224"/>
    </row>
    <row r="1610" spans="42:82" ht="15" x14ac:dyDescent="0.25">
      <c r="AP1610" s="223"/>
      <c r="AQ1610" s="224"/>
      <c r="AR1610" s="224"/>
      <c r="AS1610" s="224"/>
      <c r="AT1610" s="224"/>
      <c r="AU1610" s="231"/>
      <c r="AV1610" s="224"/>
      <c r="AW1610" s="224"/>
      <c r="AX1610" s="224"/>
      <c r="AY1610" s="224"/>
      <c r="AZ1610" s="226"/>
      <c r="BA1610" s="224"/>
      <c r="BB1610"/>
      <c r="BC1610"/>
      <c r="BD1610" s="224"/>
      <c r="BE1610" s="224"/>
      <c r="BF1610" s="227"/>
      <c r="BG1610" s="232"/>
      <c r="BH1610" s="224"/>
      <c r="BI1610" s="224"/>
      <c r="BJ1610" s="224"/>
      <c r="BK1610" s="224"/>
      <c r="BL1610" s="223"/>
      <c r="BM1610" s="224"/>
      <c r="BN1610" s="223"/>
      <c r="BO1610" s="223"/>
      <c r="BP1610" s="223"/>
      <c r="BQ1610" s="227"/>
      <c r="BR1610" s="223"/>
      <c r="BS1610" s="224"/>
      <c r="BT1610"/>
      <c r="BU1610" s="224"/>
      <c r="BV1610"/>
      <c r="BW1610"/>
      <c r="BX1610" s="224"/>
      <c r="BY1610" s="224"/>
      <c r="BZ1610" s="224"/>
      <c r="CA1610" s="224"/>
      <c r="CB1610" s="224"/>
      <c r="CC1610" s="224"/>
      <c r="CD1610" s="224"/>
    </row>
    <row r="1611" spans="42:82" ht="15" x14ac:dyDescent="0.25">
      <c r="AP1611" s="223"/>
      <c r="AQ1611" s="224"/>
      <c r="AR1611" s="224"/>
      <c r="AS1611" s="224"/>
      <c r="AT1611" s="224"/>
      <c r="AU1611" s="231"/>
      <c r="AV1611" s="224"/>
      <c r="AW1611" s="224"/>
      <c r="AX1611" s="224"/>
      <c r="AY1611" s="224"/>
      <c r="AZ1611" s="232"/>
      <c r="BA1611" s="224"/>
      <c r="BB1611"/>
      <c r="BC1611"/>
      <c r="BD1611" s="224"/>
      <c r="BE1611" s="224"/>
      <c r="BF1611" s="227"/>
      <c r="BG1611" s="226"/>
      <c r="BH1611" s="224"/>
      <c r="BI1611" s="224"/>
      <c r="BJ1611" s="224"/>
      <c r="BK1611" s="224"/>
      <c r="BL1611" s="223"/>
      <c r="BM1611" s="224"/>
      <c r="BN1611" s="223"/>
      <c r="BO1611" s="223"/>
      <c r="BP1611" s="223"/>
      <c r="BQ1611" s="227"/>
      <c r="BR1611" s="223"/>
      <c r="BS1611" s="224"/>
      <c r="BT1611"/>
      <c r="BU1611" s="224"/>
      <c r="BV1611"/>
      <c r="BW1611"/>
      <c r="BX1611" s="224"/>
      <c r="BY1611" s="224"/>
      <c r="BZ1611" s="224"/>
      <c r="CA1611" s="224"/>
      <c r="CB1611" s="224"/>
      <c r="CC1611" s="224"/>
      <c r="CD1611" s="224"/>
    </row>
    <row r="1612" spans="42:82" ht="15" x14ac:dyDescent="0.25">
      <c r="AP1612" s="223"/>
      <c r="AQ1612" s="224"/>
      <c r="AR1612" s="224"/>
      <c r="AS1612" s="224"/>
      <c r="AT1612" s="224"/>
      <c r="AU1612" s="231"/>
      <c r="AV1612" s="224"/>
      <c r="AW1612" s="224"/>
      <c r="AX1612" s="224"/>
      <c r="AY1612" s="224"/>
      <c r="AZ1612" s="223"/>
      <c r="BA1612" s="224"/>
      <c r="BB1612"/>
      <c r="BC1612"/>
      <c r="BD1612" s="224"/>
      <c r="BE1612" s="224"/>
      <c r="BF1612" s="227"/>
      <c r="BG1612" s="232"/>
      <c r="BH1612" s="224"/>
      <c r="BI1612" s="224"/>
      <c r="BJ1612" s="224"/>
      <c r="BK1612" s="224"/>
      <c r="BL1612" s="223"/>
      <c r="BM1612" s="224"/>
      <c r="BN1612" s="223"/>
      <c r="BO1612" s="223"/>
      <c r="BP1612" s="223"/>
      <c r="BQ1612" s="227"/>
      <c r="BR1612" s="223"/>
      <c r="BS1612" s="224"/>
      <c r="BT1612"/>
      <c r="BU1612" s="224"/>
      <c r="BV1612"/>
      <c r="BW1612"/>
      <c r="BX1612" s="224"/>
      <c r="BY1612" s="224"/>
      <c r="BZ1612" s="224"/>
      <c r="CA1612" s="224"/>
      <c r="CB1612" s="224"/>
      <c r="CC1612" s="224"/>
      <c r="CD1612" s="224"/>
    </row>
    <row r="1613" spans="42:82" ht="15" x14ac:dyDescent="0.25">
      <c r="AP1613" s="223"/>
      <c r="AQ1613" s="224"/>
      <c r="AR1613" s="224"/>
      <c r="AS1613" s="224"/>
      <c r="AT1613" s="224"/>
      <c r="AU1613" s="231"/>
      <c r="AV1613" s="224"/>
      <c r="AW1613" s="224"/>
      <c r="AX1613" s="224"/>
      <c r="AY1613" s="224"/>
      <c r="AZ1613" s="223"/>
      <c r="BA1613" s="224"/>
      <c r="BB1613"/>
      <c r="BC1613"/>
      <c r="BD1613" s="224"/>
      <c r="BE1613" s="224"/>
      <c r="BF1613" s="227"/>
      <c r="BG1613" s="223"/>
      <c r="BH1613" s="224"/>
      <c r="BI1613" s="224"/>
      <c r="BJ1613" s="224"/>
      <c r="BK1613" s="224"/>
      <c r="BL1613" s="223"/>
      <c r="BM1613" s="224"/>
      <c r="BN1613" s="223"/>
      <c r="BO1613" s="223"/>
      <c r="BP1613" s="223"/>
      <c r="BQ1613" s="227"/>
      <c r="BR1613" s="223"/>
      <c r="BS1613" s="224"/>
      <c r="BT1613"/>
      <c r="BU1613" s="224"/>
      <c r="BV1613"/>
      <c r="BW1613"/>
      <c r="BX1613" s="224"/>
      <c r="BY1613" s="224"/>
      <c r="BZ1613" s="224"/>
      <c r="CA1613" s="224"/>
      <c r="CB1613" s="224"/>
      <c r="CC1613" s="224"/>
      <c r="CD1613" s="224"/>
    </row>
    <row r="1614" spans="42:82" ht="15" x14ac:dyDescent="0.25">
      <c r="AP1614" s="223"/>
      <c r="AQ1614" s="224"/>
      <c r="AR1614" s="224"/>
      <c r="AS1614" s="224"/>
      <c r="AT1614" s="224"/>
      <c r="AU1614" s="231"/>
      <c r="AV1614" s="224"/>
      <c r="AW1614" s="224"/>
      <c r="AX1614" s="224"/>
      <c r="AY1614" s="224"/>
      <c r="AZ1614" s="223"/>
      <c r="BA1614" s="224"/>
      <c r="BB1614"/>
      <c r="BC1614"/>
      <c r="BD1614" s="224"/>
      <c r="BE1614" s="224"/>
      <c r="BF1614" s="227"/>
      <c r="BG1614" s="226"/>
      <c r="BH1614" s="224"/>
      <c r="BI1614" s="224"/>
      <c r="BJ1614" s="224"/>
      <c r="BK1614" s="224"/>
      <c r="BL1614" s="223"/>
      <c r="BM1614" s="224"/>
      <c r="BN1614" s="223"/>
      <c r="BO1614" s="223"/>
      <c r="BP1614" s="223"/>
      <c r="BQ1614" s="227"/>
      <c r="BR1614" s="223"/>
      <c r="BS1614" s="224"/>
      <c r="BT1614"/>
      <c r="BU1614" s="224"/>
      <c r="BV1614"/>
      <c r="BW1614"/>
      <c r="BX1614" s="224"/>
      <c r="BY1614" s="224"/>
      <c r="BZ1614" s="224"/>
      <c r="CA1614" s="224"/>
      <c r="CB1614" s="224"/>
      <c r="CC1614" s="224"/>
      <c r="CD1614" s="224"/>
    </row>
    <row r="1615" spans="42:82" ht="15" x14ac:dyDescent="0.25">
      <c r="AP1615" s="223"/>
      <c r="AQ1615" s="224"/>
      <c r="AR1615" s="224"/>
      <c r="AS1615" s="224"/>
      <c r="AT1615" s="224"/>
      <c r="AU1615" s="231"/>
      <c r="AV1615" s="224"/>
      <c r="AW1615" s="224"/>
      <c r="AX1615" s="224"/>
      <c r="AY1615" s="224"/>
      <c r="AZ1615" s="223"/>
      <c r="BA1615" s="224"/>
      <c r="BB1615"/>
      <c r="BC1615"/>
      <c r="BD1615" s="224"/>
      <c r="BE1615" s="224"/>
      <c r="BF1615" s="227"/>
      <c r="BG1615" s="232"/>
      <c r="BH1615" s="224"/>
      <c r="BI1615" s="224"/>
      <c r="BJ1615" s="224"/>
      <c r="BK1615" s="224"/>
      <c r="BL1615" s="223"/>
      <c r="BM1615" s="224"/>
      <c r="BN1615" s="223"/>
      <c r="BO1615" s="223"/>
      <c r="BP1615" s="223"/>
      <c r="BQ1615" s="227"/>
      <c r="BR1615" s="223"/>
      <c r="BS1615" s="224"/>
      <c r="BT1615"/>
      <c r="BU1615" s="224"/>
      <c r="BV1615"/>
      <c r="BW1615"/>
      <c r="BX1615" s="224"/>
      <c r="BY1615" s="224"/>
      <c r="BZ1615" s="224"/>
      <c r="CA1615" s="224"/>
      <c r="CB1615" s="224"/>
      <c r="CC1615" s="224"/>
      <c r="CD1615" s="224"/>
    </row>
    <row r="1616" spans="42:82" ht="15" x14ac:dyDescent="0.25">
      <c r="AP1616" s="223"/>
      <c r="AQ1616" s="224"/>
      <c r="AR1616" s="224"/>
      <c r="AS1616" s="224"/>
      <c r="AT1616" s="224"/>
      <c r="AU1616" s="231"/>
      <c r="AV1616" s="224"/>
      <c r="AW1616" s="224"/>
      <c r="AX1616" s="224"/>
      <c r="AY1616" s="224"/>
      <c r="AZ1616" s="226"/>
      <c r="BA1616" s="224"/>
      <c r="BB1616"/>
      <c r="BC1616"/>
      <c r="BD1616" s="224"/>
      <c r="BE1616" s="224"/>
      <c r="BF1616" s="227"/>
      <c r="BG1616" s="223"/>
      <c r="BH1616" s="224"/>
      <c r="BI1616" s="224"/>
      <c r="BJ1616" s="224"/>
      <c r="BK1616" s="224"/>
      <c r="BL1616" s="223"/>
      <c r="BM1616" s="224"/>
      <c r="BN1616" s="223"/>
      <c r="BO1616" s="223"/>
      <c r="BP1616" s="223"/>
      <c r="BQ1616" s="227"/>
      <c r="BR1616" s="223"/>
      <c r="BS1616" s="224"/>
      <c r="BT1616"/>
      <c r="BU1616" s="224"/>
      <c r="BV1616"/>
      <c r="BW1616"/>
      <c r="BX1616" s="224"/>
      <c r="BY1616" s="224"/>
      <c r="BZ1616" s="224"/>
      <c r="CA1616" s="224"/>
      <c r="CB1616" s="224"/>
      <c r="CC1616" s="224"/>
      <c r="CD1616" s="224"/>
    </row>
    <row r="1617" spans="42:82" ht="15" x14ac:dyDescent="0.25">
      <c r="AP1617" s="223"/>
      <c r="AQ1617" s="224"/>
      <c r="AR1617" s="224"/>
      <c r="AS1617" s="224"/>
      <c r="AT1617" s="224"/>
      <c r="AU1617" s="231"/>
      <c r="AV1617" s="224"/>
      <c r="AW1617" s="224"/>
      <c r="AX1617" s="224"/>
      <c r="AY1617" s="224"/>
      <c r="AZ1617" s="232"/>
      <c r="BA1617" s="224"/>
      <c r="BB1617"/>
      <c r="BC1617"/>
      <c r="BD1617" s="224"/>
      <c r="BE1617" s="224"/>
      <c r="BF1617" s="227"/>
      <c r="BG1617" s="226"/>
      <c r="BH1617" s="224"/>
      <c r="BI1617" s="224"/>
      <c r="BJ1617" s="224"/>
      <c r="BK1617" s="224"/>
      <c r="BL1617" s="223"/>
      <c r="BM1617" s="224"/>
      <c r="BN1617" s="223"/>
      <c r="BO1617" s="223"/>
      <c r="BP1617" s="223"/>
      <c r="BQ1617" s="227"/>
      <c r="BR1617" s="223"/>
      <c r="BS1617" s="224"/>
      <c r="BT1617"/>
      <c r="BU1617" s="224"/>
      <c r="BV1617"/>
      <c r="BW1617"/>
      <c r="BX1617" s="224"/>
      <c r="BY1617" s="224"/>
      <c r="BZ1617" s="224"/>
      <c r="CA1617" s="224"/>
      <c r="CB1617" s="224"/>
      <c r="CC1617" s="224"/>
      <c r="CD1617" s="224"/>
    </row>
    <row r="1618" spans="42:82" ht="15" x14ac:dyDescent="0.25">
      <c r="AP1618" s="223"/>
      <c r="AQ1618" s="224"/>
      <c r="AR1618" s="224"/>
      <c r="AS1618" s="224"/>
      <c r="AT1618" s="224"/>
      <c r="AU1618" s="231"/>
      <c r="AV1618" s="224"/>
      <c r="AW1618" s="224"/>
      <c r="AX1618" s="224"/>
      <c r="AY1618" s="224"/>
      <c r="AZ1618" s="223"/>
      <c r="BA1618" s="224"/>
      <c r="BB1618"/>
      <c r="BC1618"/>
      <c r="BD1618" s="224"/>
      <c r="BE1618" s="224"/>
      <c r="BF1618" s="227"/>
      <c r="BG1618" s="232"/>
      <c r="BH1618" s="224"/>
      <c r="BI1618" s="224"/>
      <c r="BJ1618" s="224"/>
      <c r="BK1618" s="224"/>
      <c r="BL1618" s="223"/>
      <c r="BM1618" s="224"/>
      <c r="BN1618" s="223"/>
      <c r="BO1618" s="223"/>
      <c r="BP1618" s="223"/>
      <c r="BQ1618" s="227"/>
      <c r="BR1618" s="223"/>
      <c r="BS1618" s="224"/>
      <c r="BT1618"/>
      <c r="BU1618" s="224"/>
      <c r="BV1618"/>
      <c r="BW1618"/>
      <c r="BX1618" s="224"/>
      <c r="BY1618" s="224"/>
      <c r="BZ1618" s="224"/>
      <c r="CA1618" s="224"/>
      <c r="CB1618" s="224"/>
      <c r="CC1618" s="224"/>
      <c r="CD1618" s="224"/>
    </row>
    <row r="1619" spans="42:82" ht="15" x14ac:dyDescent="0.25">
      <c r="AP1619" s="223"/>
      <c r="AQ1619" s="224"/>
      <c r="AR1619" s="224"/>
      <c r="AS1619" s="224"/>
      <c r="AT1619" s="224"/>
      <c r="AU1619" s="231"/>
      <c r="AV1619" s="224"/>
      <c r="AW1619" s="224"/>
      <c r="AX1619" s="224"/>
      <c r="AY1619" s="224"/>
      <c r="AZ1619" s="226"/>
      <c r="BA1619" s="224"/>
      <c r="BB1619"/>
      <c r="BC1619"/>
      <c r="BD1619" s="224"/>
      <c r="BE1619" s="224"/>
      <c r="BF1619" s="227"/>
      <c r="BG1619" s="223"/>
      <c r="BH1619" s="224"/>
      <c r="BI1619" s="224"/>
      <c r="BJ1619" s="224"/>
      <c r="BK1619" s="224"/>
      <c r="BL1619" s="223"/>
      <c r="BM1619" s="224"/>
      <c r="BN1619" s="223"/>
      <c r="BO1619" s="223"/>
      <c r="BP1619" s="223"/>
      <c r="BQ1619" s="227"/>
      <c r="BR1619" s="223"/>
      <c r="BS1619" s="224"/>
      <c r="BT1619"/>
      <c r="BU1619" s="224"/>
      <c r="BV1619"/>
      <c r="BW1619"/>
      <c r="BX1619" s="224"/>
      <c r="BY1619" s="224"/>
      <c r="BZ1619" s="224"/>
      <c r="CA1619" s="224"/>
      <c r="CB1619" s="224"/>
      <c r="CC1619" s="224"/>
      <c r="CD1619" s="224"/>
    </row>
    <row r="1620" spans="42:82" ht="15" x14ac:dyDescent="0.25">
      <c r="AP1620" s="223"/>
      <c r="AQ1620" s="224"/>
      <c r="AR1620" s="224"/>
      <c r="AS1620" s="224"/>
      <c r="AT1620" s="224"/>
      <c r="AU1620" s="231"/>
      <c r="AV1620" s="224"/>
      <c r="AW1620" s="224"/>
      <c r="AX1620" s="224"/>
      <c r="AY1620" s="224"/>
      <c r="AZ1620" s="227"/>
      <c r="BA1620" s="224"/>
      <c r="BB1620"/>
      <c r="BC1620"/>
      <c r="BD1620" s="224"/>
      <c r="BE1620" s="224"/>
      <c r="BF1620" s="227"/>
      <c r="BG1620" s="226"/>
      <c r="BH1620" s="224"/>
      <c r="BI1620" s="224"/>
      <c r="BJ1620" s="224"/>
      <c r="BK1620" s="224"/>
      <c r="BL1620" s="223"/>
      <c r="BM1620" s="224"/>
      <c r="BN1620" s="223"/>
      <c r="BO1620" s="223"/>
      <c r="BP1620" s="223"/>
      <c r="BQ1620" s="227"/>
      <c r="BR1620" s="223"/>
      <c r="BS1620" s="224"/>
      <c r="BT1620"/>
      <c r="BU1620" s="224"/>
      <c r="BV1620"/>
      <c r="BW1620"/>
      <c r="BX1620" s="224"/>
      <c r="BY1620" s="224"/>
      <c r="BZ1620" s="224"/>
      <c r="CA1620" s="224"/>
      <c r="CB1620" s="224"/>
      <c r="CC1620" s="224"/>
      <c r="CD1620" s="224"/>
    </row>
    <row r="1621" spans="42:82" ht="35.25" x14ac:dyDescent="0.2">
      <c r="AP1621" s="240"/>
      <c r="AQ1621" s="240"/>
      <c r="AR1621" s="240"/>
      <c r="AS1621" s="244"/>
      <c r="AT1621" s="244"/>
      <c r="AU1621" s="245"/>
      <c r="AV1621" s="244"/>
      <c r="AW1621" s="246"/>
      <c r="AX1621" s="247"/>
      <c r="AY1621" s="246"/>
      <c r="AZ1621" s="244"/>
      <c r="BA1621" s="246"/>
      <c r="BD1621" s="244"/>
      <c r="BE1621" s="244"/>
      <c r="BG1621" s="244"/>
      <c r="BH1621" s="244"/>
      <c r="BI1621" s="244"/>
      <c r="BJ1621" s="244"/>
      <c r="BK1621" s="244"/>
      <c r="BL1621" s="244"/>
      <c r="BM1621" s="244"/>
      <c r="BN1621" s="244"/>
      <c r="BO1621" s="244"/>
      <c r="BP1621" s="244"/>
      <c r="BR1621" s="244"/>
      <c r="BS1621" s="244"/>
      <c r="BU1621" s="244"/>
      <c r="BX1621" s="244"/>
      <c r="BY1621" s="244"/>
      <c r="BZ1621" s="244"/>
      <c r="CA1621" s="244"/>
      <c r="CB1621" s="244"/>
      <c r="CC1621" s="244"/>
      <c r="CD1621" s="244"/>
    </row>
    <row r="1622" spans="42:82" ht="15" x14ac:dyDescent="0.25">
      <c r="AP1622" s="223"/>
      <c r="AQ1622" s="224"/>
      <c r="AR1622" s="224"/>
      <c r="AS1622" s="224"/>
      <c r="AT1622" s="224"/>
      <c r="AU1622" s="231"/>
      <c r="AV1622" s="224"/>
      <c r="AW1622" s="224"/>
      <c r="AX1622" s="224"/>
      <c r="AY1622" s="224"/>
      <c r="AZ1622" s="232"/>
      <c r="BA1622" s="224"/>
      <c r="BB1622"/>
      <c r="BC1622"/>
      <c r="BD1622" s="224"/>
      <c r="BE1622" s="224"/>
      <c r="BF1622" s="227"/>
      <c r="BG1622" s="232"/>
      <c r="BH1622" s="224"/>
      <c r="BI1622" s="224"/>
      <c r="BJ1622" s="224"/>
      <c r="BK1622" s="224"/>
      <c r="BL1622" s="223"/>
      <c r="BM1622" s="224"/>
      <c r="BN1622" s="223"/>
      <c r="BO1622" s="223"/>
      <c r="BP1622" s="223"/>
      <c r="BQ1622" s="227"/>
      <c r="BR1622" s="223"/>
      <c r="BS1622" s="224"/>
      <c r="BT1622"/>
      <c r="BU1622" s="224"/>
      <c r="BV1622"/>
      <c r="BW1622"/>
      <c r="BX1622" s="224"/>
      <c r="BY1622" s="224"/>
      <c r="BZ1622" s="224"/>
      <c r="CA1622" s="224"/>
      <c r="CB1622" s="224"/>
      <c r="CC1622" s="224"/>
      <c r="CD1622" s="224"/>
    </row>
    <row r="1623" spans="42:82" ht="15" x14ac:dyDescent="0.25">
      <c r="AP1623" s="223"/>
      <c r="AQ1623" s="224"/>
      <c r="AR1623" s="224"/>
      <c r="AS1623" s="224"/>
      <c r="AT1623" s="224"/>
      <c r="AU1623" s="231"/>
      <c r="AV1623" s="224"/>
      <c r="AW1623" s="224"/>
      <c r="AX1623" s="224"/>
      <c r="AY1623" s="224"/>
      <c r="AZ1623" s="226"/>
      <c r="BA1623" s="224"/>
      <c r="BB1623"/>
      <c r="BC1623"/>
      <c r="BD1623" s="224"/>
      <c r="BE1623" s="224"/>
      <c r="BF1623" s="227"/>
      <c r="BG1623" s="223"/>
      <c r="BH1623" s="224"/>
      <c r="BI1623" s="224"/>
      <c r="BJ1623" s="224"/>
      <c r="BK1623" s="224"/>
      <c r="BL1623" s="223"/>
      <c r="BM1623" s="224"/>
      <c r="BN1623" s="223"/>
      <c r="BO1623" s="223"/>
      <c r="BP1623" s="223"/>
      <c r="BQ1623" s="227"/>
      <c r="BR1623" s="223"/>
      <c r="BS1623" s="224"/>
      <c r="BT1623"/>
      <c r="BU1623" s="224"/>
      <c r="BV1623"/>
      <c r="BW1623"/>
      <c r="BX1623" s="224"/>
      <c r="BY1623" s="224"/>
      <c r="BZ1623" s="224"/>
      <c r="CA1623" s="224"/>
      <c r="CB1623" s="224"/>
      <c r="CC1623" s="224"/>
      <c r="CD1623" s="224"/>
    </row>
    <row r="1624" spans="42:82" ht="15" x14ac:dyDescent="0.25">
      <c r="AP1624" s="223"/>
      <c r="AQ1624" s="224"/>
      <c r="AR1624" s="224"/>
      <c r="AS1624" s="224"/>
      <c r="AT1624" s="224"/>
      <c r="AU1624" s="231"/>
      <c r="AV1624" s="224"/>
      <c r="AW1624" s="224"/>
      <c r="AX1624" s="224"/>
      <c r="AY1624" s="224"/>
      <c r="AZ1624" s="223"/>
      <c r="BA1624" s="224"/>
      <c r="BB1624"/>
      <c r="BC1624"/>
      <c r="BD1624" s="224"/>
      <c r="BE1624" s="224"/>
      <c r="BF1624" s="227"/>
      <c r="BG1624" s="223"/>
      <c r="BH1624" s="224"/>
      <c r="BI1624" s="224"/>
      <c r="BJ1624" s="224"/>
      <c r="BK1624" s="224"/>
      <c r="BL1624" s="223"/>
      <c r="BM1624" s="224"/>
      <c r="BN1624" s="223"/>
      <c r="BO1624" s="223"/>
      <c r="BP1624" s="223"/>
      <c r="BQ1624" s="227"/>
      <c r="BR1624" s="223"/>
      <c r="BS1624" s="224"/>
      <c r="BT1624"/>
      <c r="BU1624" s="224"/>
      <c r="BV1624"/>
      <c r="BW1624"/>
      <c r="BX1624" s="224"/>
      <c r="BY1624" s="224"/>
      <c r="BZ1624" s="224"/>
      <c r="CA1624" s="224"/>
      <c r="CB1624" s="224"/>
      <c r="CC1624" s="224"/>
      <c r="CD1624" s="224"/>
    </row>
    <row r="1625" spans="42:82" ht="15" x14ac:dyDescent="0.25">
      <c r="AP1625" s="223"/>
      <c r="AQ1625" s="224"/>
      <c r="AR1625" s="224"/>
      <c r="AS1625" s="224"/>
      <c r="AT1625" s="224"/>
      <c r="AU1625" s="231"/>
      <c r="AV1625" s="224"/>
      <c r="AW1625" s="224"/>
      <c r="AX1625" s="224"/>
      <c r="AY1625" s="224"/>
      <c r="AZ1625" s="227"/>
      <c r="BA1625" s="224"/>
      <c r="BB1625"/>
      <c r="BC1625"/>
      <c r="BD1625" s="224"/>
      <c r="BE1625" s="224"/>
      <c r="BF1625" s="227"/>
      <c r="BG1625" s="223"/>
      <c r="BH1625" s="224"/>
      <c r="BI1625" s="224"/>
      <c r="BJ1625" s="224"/>
      <c r="BK1625" s="224"/>
      <c r="BL1625" s="223"/>
      <c r="BM1625" s="224"/>
      <c r="BN1625" s="223"/>
      <c r="BO1625" s="223"/>
      <c r="BP1625" s="223"/>
      <c r="BQ1625" s="227"/>
      <c r="BR1625" s="223"/>
      <c r="BS1625" s="224"/>
      <c r="BT1625"/>
      <c r="BU1625" s="224"/>
      <c r="BV1625"/>
      <c r="BW1625"/>
      <c r="BX1625" s="224"/>
      <c r="BY1625" s="224"/>
      <c r="BZ1625" s="224"/>
      <c r="CA1625" s="224"/>
      <c r="CB1625" s="224"/>
      <c r="CC1625" s="224"/>
      <c r="CD1625" s="224"/>
    </row>
    <row r="1626" spans="42:82" ht="15" x14ac:dyDescent="0.25">
      <c r="AP1626" s="223"/>
      <c r="AQ1626" s="224"/>
      <c r="AR1626" s="224"/>
      <c r="AS1626" s="224"/>
      <c r="AT1626" s="224"/>
      <c r="AU1626" s="231"/>
      <c r="AV1626" s="224"/>
      <c r="AW1626" s="224"/>
      <c r="AX1626" s="224"/>
      <c r="AY1626" s="224"/>
      <c r="AZ1626" s="223"/>
      <c r="BA1626" s="224"/>
      <c r="BB1626"/>
      <c r="BC1626"/>
      <c r="BD1626" s="224"/>
      <c r="BE1626" s="224"/>
      <c r="BF1626" s="227"/>
      <c r="BG1626" s="223"/>
      <c r="BH1626" s="224"/>
      <c r="BI1626" s="224"/>
      <c r="BJ1626" s="224"/>
      <c r="BK1626" s="224"/>
      <c r="BL1626" s="223"/>
      <c r="BM1626" s="224"/>
      <c r="BN1626" s="223"/>
      <c r="BO1626" s="223"/>
      <c r="BP1626" s="223"/>
      <c r="BQ1626" s="227"/>
      <c r="BR1626" s="223"/>
      <c r="BS1626" s="224"/>
      <c r="BT1626"/>
      <c r="BU1626" s="224"/>
      <c r="BV1626"/>
      <c r="BW1626"/>
      <c r="BX1626" s="224"/>
      <c r="BY1626" s="224"/>
      <c r="BZ1626" s="224"/>
      <c r="CA1626" s="224"/>
      <c r="CB1626" s="224"/>
      <c r="CC1626" s="224"/>
      <c r="CD1626" s="224"/>
    </row>
    <row r="1627" spans="42:82" ht="15" x14ac:dyDescent="0.25">
      <c r="AP1627" s="223"/>
      <c r="AQ1627" s="224"/>
      <c r="AR1627" s="224"/>
      <c r="AS1627" s="224"/>
      <c r="AT1627" s="224"/>
      <c r="AU1627" s="231"/>
      <c r="AV1627" s="224"/>
      <c r="AW1627" s="224"/>
      <c r="AX1627" s="224"/>
      <c r="AY1627" s="224"/>
      <c r="AZ1627" s="232"/>
      <c r="BA1627" s="224"/>
      <c r="BB1627"/>
      <c r="BC1627"/>
      <c r="BD1627" s="224"/>
      <c r="BE1627" s="224"/>
      <c r="BF1627" s="227"/>
      <c r="BG1627" s="223"/>
      <c r="BH1627" s="224"/>
      <c r="BI1627" s="224"/>
      <c r="BJ1627" s="224"/>
      <c r="BK1627" s="224"/>
      <c r="BL1627" s="223"/>
      <c r="BM1627" s="224"/>
      <c r="BN1627" s="223"/>
      <c r="BO1627" s="223"/>
      <c r="BP1627" s="223"/>
      <c r="BQ1627" s="227"/>
      <c r="BR1627" s="223"/>
      <c r="BS1627" s="224"/>
      <c r="BT1627"/>
      <c r="BU1627" s="224"/>
      <c r="BV1627"/>
      <c r="BW1627"/>
      <c r="BX1627" s="224"/>
      <c r="BY1627" s="224"/>
      <c r="BZ1627" s="224"/>
      <c r="CA1627" s="224"/>
      <c r="CB1627" s="224"/>
      <c r="CC1627" s="224"/>
      <c r="CD1627" s="224"/>
    </row>
    <row r="1628" spans="42:82" ht="15" x14ac:dyDescent="0.25">
      <c r="AP1628" s="223"/>
      <c r="AQ1628" s="224"/>
      <c r="AR1628" s="224"/>
      <c r="AS1628" s="224"/>
      <c r="AT1628" s="224"/>
      <c r="AU1628" s="231"/>
      <c r="AV1628" s="224"/>
      <c r="AW1628" s="224"/>
      <c r="AX1628" s="224"/>
      <c r="AY1628" s="224"/>
      <c r="AZ1628" s="223"/>
      <c r="BA1628" s="224"/>
      <c r="BB1628"/>
      <c r="BC1628"/>
      <c r="BD1628" s="224"/>
      <c r="BE1628" s="224"/>
      <c r="BF1628" s="227"/>
      <c r="BG1628" s="223"/>
      <c r="BH1628" s="224"/>
      <c r="BI1628" s="224"/>
      <c r="BJ1628" s="224"/>
      <c r="BK1628" s="224"/>
      <c r="BL1628" s="223"/>
      <c r="BM1628" s="224"/>
      <c r="BN1628" s="223"/>
      <c r="BO1628" s="223"/>
      <c r="BP1628" s="223"/>
      <c r="BQ1628" s="227"/>
      <c r="BR1628" s="223"/>
      <c r="BS1628" s="224"/>
      <c r="BT1628"/>
      <c r="BU1628" s="224"/>
      <c r="BV1628"/>
      <c r="BW1628"/>
      <c r="BX1628" s="224"/>
      <c r="BY1628" s="224"/>
      <c r="BZ1628" s="224"/>
      <c r="CA1628" s="224"/>
      <c r="CB1628" s="224"/>
      <c r="CC1628" s="224"/>
      <c r="CD1628" s="224"/>
    </row>
    <row r="1629" spans="42:82" ht="15" x14ac:dyDescent="0.25">
      <c r="AP1629" s="223"/>
      <c r="AQ1629" s="224"/>
      <c r="AR1629" s="224"/>
      <c r="AS1629" s="224"/>
      <c r="AT1629" s="224"/>
      <c r="AU1629" s="231"/>
      <c r="AV1629" s="224"/>
      <c r="AW1629" s="224"/>
      <c r="AX1629" s="224"/>
      <c r="AY1629" s="224"/>
      <c r="AZ1629" s="223"/>
      <c r="BA1629" s="224"/>
      <c r="BB1629"/>
      <c r="BC1629"/>
      <c r="BD1629" s="224"/>
      <c r="BE1629" s="224"/>
      <c r="BF1629" s="227"/>
      <c r="BG1629" s="223"/>
      <c r="BH1629" s="224"/>
      <c r="BI1629" s="224"/>
      <c r="BJ1629" s="224"/>
      <c r="BK1629" s="224"/>
      <c r="BL1629" s="223"/>
      <c r="BM1629" s="224"/>
      <c r="BN1629" s="223"/>
      <c r="BO1629" s="223"/>
      <c r="BP1629" s="223"/>
      <c r="BQ1629" s="227"/>
      <c r="BR1629" s="223"/>
      <c r="BS1629" s="224"/>
      <c r="BT1629"/>
      <c r="BU1629" s="224"/>
      <c r="BV1629"/>
      <c r="BW1629"/>
      <c r="BX1629" s="224"/>
      <c r="BY1629" s="224"/>
      <c r="BZ1629" s="224"/>
      <c r="CA1629" s="224"/>
      <c r="CB1629" s="224"/>
      <c r="CC1629" s="224"/>
      <c r="CD1629" s="224"/>
    </row>
    <row r="1630" spans="42:82" ht="15" x14ac:dyDescent="0.25">
      <c r="AP1630" s="223"/>
      <c r="AQ1630" s="224"/>
      <c r="AR1630" s="224"/>
      <c r="AS1630" s="224"/>
      <c r="AT1630" s="224"/>
      <c r="AU1630" s="231"/>
      <c r="AV1630" s="224"/>
      <c r="AW1630" s="224"/>
      <c r="AX1630" s="224"/>
      <c r="AY1630" s="224"/>
      <c r="AZ1630" s="226"/>
      <c r="BA1630" s="224"/>
      <c r="BB1630"/>
      <c r="BC1630"/>
      <c r="BD1630" s="224"/>
      <c r="BE1630" s="224"/>
      <c r="BF1630" s="227"/>
      <c r="BG1630" s="223"/>
      <c r="BH1630" s="224"/>
      <c r="BI1630" s="224"/>
      <c r="BJ1630" s="224"/>
      <c r="BK1630" s="224"/>
      <c r="BL1630" s="223"/>
      <c r="BM1630" s="224"/>
      <c r="BN1630" s="223"/>
      <c r="BO1630" s="223"/>
      <c r="BP1630" s="223"/>
      <c r="BQ1630" s="227"/>
      <c r="BR1630" s="223"/>
      <c r="BS1630" s="224"/>
      <c r="BT1630"/>
      <c r="BU1630" s="224"/>
      <c r="BV1630"/>
      <c r="BW1630"/>
      <c r="BX1630" s="224"/>
      <c r="BY1630" s="224"/>
      <c r="BZ1630" s="224"/>
      <c r="CA1630" s="224"/>
      <c r="CB1630" s="224"/>
      <c r="CC1630" s="224"/>
      <c r="CD1630" s="224"/>
    </row>
    <row r="1631" spans="42:82" ht="15" x14ac:dyDescent="0.25">
      <c r="AP1631" s="223"/>
      <c r="AQ1631" s="224"/>
      <c r="AR1631" s="224"/>
      <c r="AS1631" s="224"/>
      <c r="AT1631" s="224"/>
      <c r="AU1631" s="231"/>
      <c r="AV1631" s="224"/>
      <c r="AW1631" s="224"/>
      <c r="AX1631" s="224"/>
      <c r="AY1631" s="224"/>
      <c r="AZ1631" s="223"/>
      <c r="BA1631" s="224"/>
      <c r="BB1631"/>
      <c r="BC1631"/>
      <c r="BD1631" s="224"/>
      <c r="BE1631" s="224"/>
      <c r="BF1631" s="227"/>
      <c r="BG1631" s="226"/>
      <c r="BH1631" s="224"/>
      <c r="BI1631" s="224"/>
      <c r="BJ1631" s="224"/>
      <c r="BK1631" s="224"/>
      <c r="BL1631" s="223"/>
      <c r="BM1631" s="224"/>
      <c r="BN1631" s="223"/>
      <c r="BO1631" s="223"/>
      <c r="BP1631" s="223"/>
      <c r="BQ1631" s="227"/>
      <c r="BR1631" s="223"/>
      <c r="BS1631" s="224"/>
      <c r="BT1631"/>
      <c r="BU1631" s="224"/>
      <c r="BV1631"/>
      <c r="BW1631"/>
      <c r="BX1631" s="224"/>
      <c r="BY1631" s="224"/>
      <c r="BZ1631" s="224"/>
      <c r="CA1631" s="224"/>
      <c r="CB1631" s="224"/>
      <c r="CC1631" s="224"/>
      <c r="CD1631" s="224"/>
    </row>
    <row r="1632" spans="42:82" ht="15" x14ac:dyDescent="0.25">
      <c r="AP1632" s="223"/>
      <c r="AQ1632" s="224"/>
      <c r="AR1632" s="224"/>
      <c r="AS1632" s="224"/>
      <c r="AT1632" s="224"/>
      <c r="AU1632" s="231"/>
      <c r="AV1632" s="224"/>
      <c r="AW1632" s="224"/>
      <c r="AX1632" s="224"/>
      <c r="AY1632" s="224"/>
      <c r="AZ1632" s="227"/>
      <c r="BA1632" s="224"/>
      <c r="BB1632"/>
      <c r="BC1632"/>
      <c r="BD1632" s="224"/>
      <c r="BE1632" s="224"/>
      <c r="BF1632" s="227"/>
      <c r="BG1632" s="223"/>
      <c r="BH1632" s="224"/>
      <c r="BI1632" s="224"/>
      <c r="BJ1632" s="224"/>
      <c r="BK1632" s="224"/>
      <c r="BL1632" s="223"/>
      <c r="BM1632" s="224"/>
      <c r="BN1632" s="223"/>
      <c r="BO1632" s="223"/>
      <c r="BP1632" s="223"/>
      <c r="BQ1632" s="227"/>
      <c r="BR1632" s="223"/>
      <c r="BS1632" s="224"/>
      <c r="BT1632"/>
      <c r="BU1632" s="224"/>
      <c r="BV1632"/>
      <c r="BW1632"/>
      <c r="BX1632" s="224"/>
      <c r="BY1632" s="224"/>
      <c r="BZ1632" s="224"/>
      <c r="CA1632" s="224"/>
      <c r="CB1632" s="224"/>
      <c r="CC1632" s="224"/>
      <c r="CD1632" s="224"/>
    </row>
    <row r="1633" spans="42:82" ht="15" x14ac:dyDescent="0.25">
      <c r="AP1633" s="223"/>
      <c r="AQ1633" s="224"/>
      <c r="AR1633" s="224"/>
      <c r="AS1633" s="224"/>
      <c r="AT1633" s="224"/>
      <c r="AU1633" s="231"/>
      <c r="AV1633" s="224"/>
      <c r="AW1633" s="224"/>
      <c r="AX1633" s="224"/>
      <c r="AY1633" s="224"/>
      <c r="AZ1633" s="226"/>
      <c r="BA1633" s="224"/>
      <c r="BB1633"/>
      <c r="BC1633"/>
      <c r="BD1633" s="224"/>
      <c r="BE1633" s="224"/>
      <c r="BF1633" s="227"/>
      <c r="BG1633" s="232"/>
      <c r="BH1633" s="224"/>
      <c r="BI1633" s="224"/>
      <c r="BJ1633" s="224"/>
      <c r="BK1633" s="224"/>
      <c r="BL1633" s="223"/>
      <c r="BM1633" s="224"/>
      <c r="BN1633" s="223"/>
      <c r="BO1633" s="223"/>
      <c r="BP1633" s="223"/>
      <c r="BQ1633" s="227"/>
      <c r="BR1633" s="223"/>
      <c r="BS1633" s="224"/>
      <c r="BT1633"/>
      <c r="BU1633" s="224"/>
      <c r="BV1633"/>
      <c r="BW1633"/>
      <c r="BX1633" s="224"/>
      <c r="BY1633" s="224"/>
      <c r="BZ1633" s="224"/>
      <c r="CA1633" s="224"/>
      <c r="CB1633" s="224"/>
      <c r="CC1633" s="224"/>
      <c r="CD1633" s="224"/>
    </row>
    <row r="1634" spans="42:82" ht="15" x14ac:dyDescent="0.25">
      <c r="AP1634" s="223"/>
      <c r="AQ1634" s="224"/>
      <c r="AR1634" s="224"/>
      <c r="AS1634" s="224"/>
      <c r="AT1634" s="224"/>
      <c r="AU1634" s="231"/>
      <c r="AV1634" s="224"/>
      <c r="AW1634" s="224"/>
      <c r="AX1634" s="224"/>
      <c r="AY1634" s="224"/>
      <c r="AZ1634" s="232"/>
      <c r="BA1634" s="224"/>
      <c r="BB1634"/>
      <c r="BC1634"/>
      <c r="BD1634" s="224"/>
      <c r="BE1634" s="224"/>
      <c r="BF1634" s="227"/>
      <c r="BG1634" s="223"/>
      <c r="BH1634" s="224"/>
      <c r="BI1634" s="224"/>
      <c r="BJ1634" s="224"/>
      <c r="BK1634" s="224"/>
      <c r="BL1634" s="223"/>
      <c r="BM1634" s="224"/>
      <c r="BN1634" s="223"/>
      <c r="BO1634" s="223"/>
      <c r="BP1634" s="223"/>
      <c r="BQ1634" s="227"/>
      <c r="BR1634" s="223"/>
      <c r="BS1634" s="224"/>
      <c r="BT1634"/>
      <c r="BU1634" s="224"/>
      <c r="BV1634"/>
      <c r="BW1634"/>
      <c r="BX1634" s="224"/>
      <c r="BY1634" s="224"/>
      <c r="BZ1634" s="224"/>
      <c r="CA1634" s="224"/>
      <c r="CB1634" s="224"/>
      <c r="CC1634" s="224"/>
      <c r="CD1634" s="224"/>
    </row>
    <row r="1635" spans="42:82" ht="15" x14ac:dyDescent="0.25">
      <c r="AP1635" s="223"/>
      <c r="AQ1635" s="224"/>
      <c r="AR1635" s="224"/>
      <c r="AS1635" s="224"/>
      <c r="AT1635" s="224"/>
      <c r="AU1635" s="231"/>
      <c r="AV1635" s="224"/>
      <c r="AW1635" s="224"/>
      <c r="AX1635" s="224"/>
      <c r="AY1635" s="224"/>
      <c r="AZ1635" s="227"/>
      <c r="BA1635" s="224"/>
      <c r="BB1635"/>
      <c r="BC1635"/>
      <c r="BD1635" s="224"/>
      <c r="BE1635" s="224"/>
      <c r="BF1635" s="227"/>
      <c r="BG1635" s="223"/>
      <c r="BH1635" s="224"/>
      <c r="BI1635" s="224"/>
      <c r="BJ1635" s="224"/>
      <c r="BK1635" s="224"/>
      <c r="BL1635" s="223"/>
      <c r="BM1635" s="224"/>
      <c r="BN1635" s="223"/>
      <c r="BO1635" s="223"/>
      <c r="BP1635" s="223"/>
      <c r="BQ1635" s="227"/>
      <c r="BR1635" s="223"/>
      <c r="BS1635" s="224"/>
      <c r="BT1635"/>
      <c r="BU1635" s="224"/>
      <c r="BV1635"/>
      <c r="BW1635"/>
      <c r="BX1635" s="224"/>
      <c r="BY1635" s="224"/>
      <c r="BZ1635" s="224"/>
      <c r="CA1635" s="224"/>
      <c r="CB1635" s="224"/>
      <c r="CC1635" s="224"/>
      <c r="CD1635" s="224"/>
    </row>
    <row r="1636" spans="42:82" ht="15" x14ac:dyDescent="0.25">
      <c r="AP1636" s="223"/>
      <c r="AQ1636" s="224"/>
      <c r="AR1636" s="224"/>
      <c r="AS1636" s="224"/>
      <c r="AT1636" s="224"/>
      <c r="AU1636" s="231"/>
      <c r="AV1636" s="224"/>
      <c r="AW1636" s="224"/>
      <c r="AX1636" s="224"/>
      <c r="AY1636" s="224"/>
      <c r="AZ1636" s="223"/>
      <c r="BA1636" s="224"/>
      <c r="BB1636"/>
      <c r="BC1636"/>
      <c r="BD1636" s="224"/>
      <c r="BE1636" s="224"/>
      <c r="BF1636" s="227"/>
      <c r="BG1636" s="226"/>
      <c r="BH1636" s="224"/>
      <c r="BI1636" s="224"/>
      <c r="BJ1636" s="224"/>
      <c r="BK1636" s="224"/>
      <c r="BL1636" s="223"/>
      <c r="BM1636" s="224"/>
      <c r="BN1636" s="223"/>
      <c r="BO1636" s="223"/>
      <c r="BP1636" s="223"/>
      <c r="BQ1636" s="227"/>
      <c r="BR1636" s="223"/>
      <c r="BS1636" s="224"/>
      <c r="BT1636"/>
      <c r="BU1636" s="224"/>
      <c r="BV1636"/>
      <c r="BW1636"/>
      <c r="BX1636" s="224"/>
      <c r="BY1636" s="224"/>
      <c r="BZ1636" s="224"/>
      <c r="CA1636" s="224"/>
      <c r="CB1636" s="224"/>
      <c r="CC1636" s="224"/>
      <c r="CD1636" s="224"/>
    </row>
    <row r="1637" spans="42:82" ht="15" x14ac:dyDescent="0.25">
      <c r="AP1637" s="223"/>
      <c r="AQ1637" s="224"/>
      <c r="AR1637" s="224"/>
      <c r="AS1637" s="224"/>
      <c r="AT1637" s="224"/>
      <c r="AU1637" s="231"/>
      <c r="AV1637" s="224"/>
      <c r="AW1637" s="224"/>
      <c r="AX1637" s="224"/>
      <c r="AY1637" s="224"/>
      <c r="AZ1637" s="232"/>
      <c r="BA1637" s="224"/>
      <c r="BB1637"/>
      <c r="BC1637"/>
      <c r="BD1637" s="224"/>
      <c r="BE1637" s="224"/>
      <c r="BF1637" s="227"/>
      <c r="BG1637" s="223"/>
      <c r="BH1637" s="224"/>
      <c r="BI1637" s="224"/>
      <c r="BJ1637" s="224"/>
      <c r="BK1637" s="224"/>
      <c r="BL1637" s="223"/>
      <c r="BM1637" s="224"/>
      <c r="BN1637" s="223"/>
      <c r="BO1637" s="223"/>
      <c r="BP1637" s="223"/>
      <c r="BQ1637" s="227"/>
      <c r="BR1637" s="223"/>
      <c r="BS1637" s="224"/>
      <c r="BT1637"/>
      <c r="BU1637" s="224"/>
      <c r="BV1637"/>
      <c r="BW1637"/>
      <c r="BX1637" s="224"/>
      <c r="BY1637" s="224"/>
      <c r="BZ1637" s="224"/>
      <c r="CA1637" s="224"/>
      <c r="CB1637" s="224"/>
      <c r="CC1637" s="224"/>
      <c r="CD1637" s="224"/>
    </row>
    <row r="1638" spans="42:82" ht="15" x14ac:dyDescent="0.25">
      <c r="AP1638" s="223"/>
      <c r="AQ1638" s="224"/>
      <c r="AR1638" s="224"/>
      <c r="AS1638" s="224"/>
      <c r="AT1638" s="224"/>
      <c r="AU1638" s="231"/>
      <c r="AV1638" s="224"/>
      <c r="AW1638" s="224"/>
      <c r="AX1638" s="224"/>
      <c r="AY1638" s="224"/>
      <c r="AZ1638" s="226"/>
      <c r="BA1638" s="224"/>
      <c r="BB1638"/>
      <c r="BC1638"/>
      <c r="BD1638" s="224"/>
      <c r="BE1638" s="224"/>
      <c r="BF1638" s="227"/>
      <c r="BG1638" s="232"/>
      <c r="BH1638" s="224"/>
      <c r="BI1638" s="224"/>
      <c r="BJ1638" s="224"/>
      <c r="BK1638" s="224"/>
      <c r="BL1638" s="223"/>
      <c r="BM1638" s="224"/>
      <c r="BN1638" s="223"/>
      <c r="BO1638" s="223"/>
      <c r="BP1638" s="223"/>
      <c r="BQ1638" s="227"/>
      <c r="BR1638" s="223"/>
      <c r="BS1638" s="224"/>
      <c r="BT1638"/>
      <c r="BU1638" s="224"/>
      <c r="BV1638"/>
      <c r="BW1638"/>
      <c r="BX1638" s="224"/>
      <c r="BY1638" s="224"/>
      <c r="BZ1638" s="224"/>
      <c r="CA1638" s="224"/>
      <c r="CB1638" s="224"/>
      <c r="CC1638" s="224"/>
      <c r="CD1638" s="224"/>
    </row>
    <row r="1639" spans="42:82" ht="15" x14ac:dyDescent="0.25">
      <c r="AP1639" s="223"/>
      <c r="AQ1639" s="224"/>
      <c r="AR1639" s="224"/>
      <c r="AS1639" s="224"/>
      <c r="AT1639" s="224"/>
      <c r="AU1639" s="231"/>
      <c r="AV1639" s="224"/>
      <c r="AW1639" s="224"/>
      <c r="AX1639" s="224"/>
      <c r="AY1639" s="224"/>
      <c r="AZ1639" s="223"/>
      <c r="BA1639" s="224"/>
      <c r="BB1639"/>
      <c r="BC1639"/>
      <c r="BD1639" s="224"/>
      <c r="BE1639" s="224"/>
      <c r="BF1639" s="227"/>
      <c r="BG1639" s="226"/>
      <c r="BH1639" s="224"/>
      <c r="BI1639" s="224"/>
      <c r="BJ1639" s="224"/>
      <c r="BK1639" s="224"/>
      <c r="BL1639" s="223"/>
      <c r="BM1639" s="224"/>
      <c r="BN1639" s="223"/>
      <c r="BO1639" s="223"/>
      <c r="BP1639" s="223"/>
      <c r="BQ1639" s="227"/>
      <c r="BR1639" s="223"/>
      <c r="BS1639" s="224"/>
      <c r="BT1639"/>
      <c r="BU1639" s="224"/>
      <c r="BV1639"/>
      <c r="BW1639"/>
      <c r="BX1639" s="224"/>
      <c r="BY1639" s="224"/>
      <c r="BZ1639" s="224"/>
      <c r="CA1639" s="224"/>
      <c r="CB1639" s="224"/>
      <c r="CC1639" s="224"/>
      <c r="CD1639" s="224"/>
    </row>
    <row r="1640" spans="42:82" ht="15" x14ac:dyDescent="0.25">
      <c r="AP1640" s="223"/>
      <c r="AQ1640" s="224"/>
      <c r="AR1640" s="224"/>
      <c r="AS1640" s="224"/>
      <c r="AT1640" s="224"/>
      <c r="AU1640" s="225"/>
      <c r="AV1640" s="224"/>
      <c r="AW1640" s="224"/>
      <c r="AX1640" s="224"/>
      <c r="AY1640" s="224"/>
      <c r="AZ1640" s="232"/>
      <c r="BA1640" s="224"/>
      <c r="BB1640"/>
      <c r="BC1640"/>
      <c r="BD1640" s="224"/>
      <c r="BE1640" s="224"/>
      <c r="BF1640" s="227"/>
      <c r="BG1640" s="223"/>
      <c r="BH1640" s="224"/>
      <c r="BI1640" s="224"/>
      <c r="BJ1640" s="224"/>
      <c r="BK1640" s="224"/>
      <c r="BL1640" s="223"/>
      <c r="BM1640" s="224"/>
      <c r="BN1640" s="223"/>
      <c r="BO1640" s="223"/>
      <c r="BP1640" s="223"/>
      <c r="BQ1640" s="227"/>
      <c r="BR1640" s="223"/>
      <c r="BS1640" s="224"/>
      <c r="BT1640"/>
      <c r="BU1640" s="224"/>
      <c r="BV1640"/>
      <c r="BW1640"/>
      <c r="BX1640" s="224"/>
      <c r="BY1640" s="224"/>
      <c r="BZ1640" s="224"/>
      <c r="CA1640" s="224"/>
      <c r="CB1640" s="224"/>
      <c r="CC1640" s="224"/>
      <c r="CD1640" s="224"/>
    </row>
    <row r="1641" spans="42:82" ht="15" x14ac:dyDescent="0.25">
      <c r="AP1641" s="223"/>
      <c r="AQ1641" s="224"/>
      <c r="AR1641" s="224"/>
      <c r="AS1641" s="224"/>
      <c r="AT1641" s="224"/>
      <c r="AU1641" s="231"/>
      <c r="AV1641" s="224"/>
      <c r="AW1641" s="224"/>
      <c r="AX1641" s="224"/>
      <c r="AY1641" s="224"/>
      <c r="AZ1641" s="223"/>
      <c r="BA1641" s="224"/>
      <c r="BB1641"/>
      <c r="BC1641"/>
      <c r="BD1641" s="224"/>
      <c r="BE1641" s="224"/>
      <c r="BF1641" s="227"/>
      <c r="BG1641" s="232"/>
      <c r="BH1641" s="224"/>
      <c r="BI1641" s="224"/>
      <c r="BJ1641" s="224"/>
      <c r="BK1641" s="224"/>
      <c r="BL1641" s="223"/>
      <c r="BM1641" s="224"/>
      <c r="BN1641" s="223"/>
      <c r="BO1641" s="223"/>
      <c r="BP1641" s="223"/>
      <c r="BQ1641" s="227"/>
      <c r="BR1641" s="223"/>
      <c r="BS1641" s="224"/>
      <c r="BT1641"/>
      <c r="BU1641" s="224"/>
      <c r="BV1641"/>
      <c r="BW1641"/>
      <c r="BX1641" s="224"/>
      <c r="BY1641" s="224"/>
      <c r="BZ1641" s="224"/>
      <c r="CA1641" s="224"/>
      <c r="CB1641" s="224"/>
      <c r="CC1641" s="224"/>
      <c r="CD1641" s="224"/>
    </row>
    <row r="1642" spans="42:82" ht="15" x14ac:dyDescent="0.25">
      <c r="AP1642" s="223"/>
      <c r="AQ1642" s="224"/>
      <c r="AR1642" s="224"/>
      <c r="AS1642" s="224"/>
      <c r="AT1642" s="224"/>
      <c r="AU1642" s="232"/>
      <c r="AV1642" s="224"/>
      <c r="AW1642" s="224"/>
      <c r="AX1642" s="224"/>
      <c r="AY1642" s="224"/>
      <c r="AZ1642" s="223"/>
      <c r="BA1642" s="224"/>
      <c r="BB1642"/>
      <c r="BC1642"/>
      <c r="BD1642" s="224"/>
      <c r="BE1642" s="224"/>
      <c r="BF1642" s="227"/>
      <c r="BG1642" s="223"/>
      <c r="BH1642" s="224"/>
      <c r="BI1642" s="224"/>
      <c r="BJ1642" s="224"/>
      <c r="BK1642" s="224"/>
      <c r="BL1642" s="223"/>
      <c r="BM1642" s="224"/>
      <c r="BN1642" s="223"/>
      <c r="BO1642" s="223"/>
      <c r="BP1642" s="223"/>
      <c r="BQ1642" s="227"/>
      <c r="BR1642" s="223"/>
      <c r="BS1642" s="224"/>
      <c r="BT1642"/>
      <c r="BU1642" s="224"/>
      <c r="BV1642"/>
      <c r="BW1642"/>
      <c r="BX1642" s="224"/>
      <c r="BY1642" s="224"/>
      <c r="BZ1642" s="224"/>
      <c r="CA1642" s="224"/>
      <c r="CB1642" s="224"/>
      <c r="CC1642" s="224"/>
      <c r="CD1642" s="224"/>
    </row>
    <row r="1643" spans="42:82" ht="15" x14ac:dyDescent="0.25">
      <c r="AP1643" s="223"/>
      <c r="AQ1643" s="224"/>
      <c r="AR1643" s="224"/>
      <c r="AS1643" s="224"/>
      <c r="AT1643" s="224"/>
      <c r="AU1643" s="231"/>
      <c r="AV1643" s="224"/>
      <c r="AW1643" s="224"/>
      <c r="AX1643" s="224"/>
      <c r="AY1643" s="224"/>
      <c r="AZ1643" s="223"/>
      <c r="BA1643" s="224"/>
      <c r="BB1643"/>
      <c r="BC1643"/>
      <c r="BD1643" s="224"/>
      <c r="BE1643" s="224"/>
      <c r="BF1643" s="227"/>
      <c r="BG1643" s="223"/>
      <c r="BH1643" s="224"/>
      <c r="BI1643" s="224"/>
      <c r="BJ1643" s="224"/>
      <c r="BK1643" s="224"/>
      <c r="BL1643" s="223"/>
      <c r="BM1643" s="224"/>
      <c r="BN1643" s="223"/>
      <c r="BO1643" s="223"/>
      <c r="BP1643" s="223"/>
      <c r="BQ1643" s="227"/>
      <c r="BR1643" s="223"/>
      <c r="BS1643" s="224"/>
      <c r="BT1643"/>
      <c r="BU1643" s="224"/>
      <c r="BV1643"/>
      <c r="BW1643"/>
      <c r="BX1643" s="224"/>
      <c r="BY1643" s="224"/>
      <c r="BZ1643" s="224"/>
      <c r="CA1643" s="224"/>
      <c r="CB1643" s="224"/>
      <c r="CC1643" s="224"/>
      <c r="CD1643" s="224"/>
    </row>
    <row r="1644" spans="42:82" ht="15" x14ac:dyDescent="0.25">
      <c r="AP1644" s="223"/>
      <c r="AQ1644" s="224"/>
      <c r="AR1644" s="224"/>
      <c r="AS1644" s="224"/>
      <c r="AT1644" s="224"/>
      <c r="AU1644" s="231"/>
      <c r="AV1644" s="224"/>
      <c r="AW1644" s="224"/>
      <c r="AX1644" s="224"/>
      <c r="AY1644" s="224"/>
      <c r="AZ1644" s="226"/>
      <c r="BA1644" s="224"/>
      <c r="BB1644"/>
      <c r="BC1644"/>
      <c r="BD1644" s="224"/>
      <c r="BE1644" s="224"/>
      <c r="BF1644" s="227"/>
      <c r="BG1644" s="223"/>
      <c r="BH1644" s="224"/>
      <c r="BI1644" s="224"/>
      <c r="BJ1644" s="224"/>
      <c r="BK1644" s="224"/>
      <c r="BL1644" s="223"/>
      <c r="BM1644" s="224"/>
      <c r="BN1644" s="223"/>
      <c r="BO1644" s="223"/>
      <c r="BP1644" s="223"/>
      <c r="BQ1644" s="227"/>
      <c r="BR1644" s="223"/>
      <c r="BS1644" s="224"/>
      <c r="BT1644"/>
      <c r="BU1644" s="224"/>
      <c r="BV1644"/>
      <c r="BW1644"/>
      <c r="BX1644" s="224"/>
      <c r="BY1644" s="224"/>
      <c r="BZ1644" s="224"/>
      <c r="CA1644" s="224"/>
      <c r="CB1644" s="224"/>
      <c r="CC1644" s="224"/>
      <c r="CD1644" s="224"/>
    </row>
    <row r="1645" spans="42:82" ht="15" x14ac:dyDescent="0.25">
      <c r="AP1645" s="223"/>
      <c r="AQ1645" s="224"/>
      <c r="AR1645" s="224"/>
      <c r="AS1645" s="224"/>
      <c r="AT1645" s="224"/>
      <c r="AU1645" s="231"/>
      <c r="AV1645" s="224"/>
      <c r="AW1645" s="224"/>
      <c r="AX1645" s="224"/>
      <c r="AY1645" s="224"/>
      <c r="AZ1645" s="223"/>
      <c r="BA1645" s="224"/>
      <c r="BB1645"/>
      <c r="BC1645"/>
      <c r="BD1645" s="224"/>
      <c r="BE1645" s="224"/>
      <c r="BF1645" s="227"/>
      <c r="BG1645" s="226"/>
      <c r="BH1645" s="224"/>
      <c r="BI1645" s="224"/>
      <c r="BJ1645" s="224"/>
      <c r="BK1645" s="224"/>
      <c r="BL1645" s="223"/>
      <c r="BM1645" s="224"/>
      <c r="BN1645" s="223"/>
      <c r="BO1645" s="223"/>
      <c r="BP1645" s="223"/>
      <c r="BQ1645" s="227"/>
      <c r="BR1645" s="223"/>
      <c r="BS1645" s="224"/>
      <c r="BT1645"/>
      <c r="BU1645" s="224"/>
      <c r="BV1645"/>
      <c r="BW1645"/>
      <c r="BX1645" s="224"/>
      <c r="BY1645" s="224"/>
      <c r="BZ1645" s="224"/>
      <c r="CA1645" s="224"/>
      <c r="CB1645" s="224"/>
      <c r="CC1645" s="224"/>
      <c r="CD1645" s="224"/>
    </row>
    <row r="1646" spans="42:82" ht="15" x14ac:dyDescent="0.25">
      <c r="AP1646" s="223"/>
      <c r="AQ1646" s="224"/>
      <c r="AR1646" s="224"/>
      <c r="AS1646" s="224"/>
      <c r="AT1646" s="224"/>
      <c r="AU1646" s="231"/>
      <c r="AV1646" s="224"/>
      <c r="AW1646" s="224"/>
      <c r="AX1646" s="224"/>
      <c r="AY1646" s="224"/>
      <c r="AZ1646" s="232"/>
      <c r="BA1646" s="224"/>
      <c r="BB1646"/>
      <c r="BC1646"/>
      <c r="BD1646" s="224"/>
      <c r="BE1646" s="224"/>
      <c r="BF1646" s="227"/>
      <c r="BG1646" s="223"/>
      <c r="BH1646" s="224"/>
      <c r="BI1646" s="224"/>
      <c r="BJ1646" s="224"/>
      <c r="BK1646" s="224"/>
      <c r="BL1646" s="223"/>
      <c r="BM1646" s="224"/>
      <c r="BN1646" s="223"/>
      <c r="BO1646" s="223"/>
      <c r="BP1646" s="223"/>
      <c r="BQ1646" s="227"/>
      <c r="BR1646" s="223"/>
      <c r="BS1646" s="224"/>
      <c r="BT1646"/>
      <c r="BU1646" s="224"/>
      <c r="BV1646"/>
      <c r="BW1646"/>
      <c r="BX1646" s="224"/>
      <c r="BY1646" s="224"/>
      <c r="BZ1646" s="224"/>
      <c r="CA1646" s="224"/>
      <c r="CB1646" s="224"/>
      <c r="CC1646" s="224"/>
      <c r="CD1646" s="224"/>
    </row>
    <row r="1647" spans="42:82" ht="15" x14ac:dyDescent="0.25">
      <c r="AP1647" s="223"/>
      <c r="AQ1647" s="224"/>
      <c r="AR1647" s="224"/>
      <c r="AS1647" s="224"/>
      <c r="AT1647" s="224"/>
      <c r="AU1647" s="231"/>
      <c r="AV1647" s="224"/>
      <c r="AW1647" s="224"/>
      <c r="AX1647" s="224"/>
      <c r="AY1647" s="224"/>
      <c r="AZ1647" s="223"/>
      <c r="BA1647" s="224"/>
      <c r="BB1647"/>
      <c r="BC1647"/>
      <c r="BD1647" s="224"/>
      <c r="BE1647" s="224"/>
      <c r="BF1647" s="227"/>
      <c r="BG1647" s="227"/>
      <c r="BH1647" s="224"/>
      <c r="BI1647" s="224"/>
      <c r="BJ1647" s="224"/>
      <c r="BK1647" s="224"/>
      <c r="BL1647" s="223"/>
      <c r="BM1647" s="224"/>
      <c r="BN1647" s="223"/>
      <c r="BO1647" s="223"/>
      <c r="BP1647" s="223"/>
      <c r="BQ1647" s="227"/>
      <c r="BR1647" s="223"/>
      <c r="BS1647" s="224"/>
      <c r="BT1647"/>
      <c r="BU1647" s="224"/>
      <c r="BV1647"/>
      <c r="BW1647"/>
      <c r="BX1647" s="224"/>
      <c r="BY1647" s="224"/>
      <c r="BZ1647" s="224"/>
      <c r="CA1647" s="224"/>
      <c r="CB1647" s="224"/>
      <c r="CC1647" s="224"/>
      <c r="CD1647" s="224"/>
    </row>
    <row r="1648" spans="42:82" ht="15" x14ac:dyDescent="0.25">
      <c r="AP1648" s="223"/>
      <c r="AQ1648" s="224"/>
      <c r="AR1648" s="224"/>
      <c r="AS1648" s="224"/>
      <c r="AT1648" s="224"/>
      <c r="AU1648" s="231"/>
      <c r="AV1648" s="224"/>
      <c r="AW1648" s="224"/>
      <c r="AX1648" s="224"/>
      <c r="AY1648" s="224"/>
      <c r="AZ1648" s="223"/>
      <c r="BA1648" s="224"/>
      <c r="BB1648"/>
      <c r="BC1648"/>
      <c r="BD1648" s="224"/>
      <c r="BE1648" s="224"/>
      <c r="BF1648" s="227"/>
      <c r="BG1648" s="223"/>
      <c r="BH1648" s="224"/>
      <c r="BI1648" s="224"/>
      <c r="BJ1648" s="224"/>
      <c r="BK1648" s="224"/>
      <c r="BL1648" s="223"/>
      <c r="BM1648" s="224"/>
      <c r="BN1648" s="223"/>
      <c r="BO1648" s="223"/>
      <c r="BP1648" s="223"/>
      <c r="BQ1648" s="227"/>
      <c r="BR1648" s="223"/>
      <c r="BS1648" s="224"/>
      <c r="BT1648"/>
      <c r="BU1648" s="224"/>
      <c r="BV1648"/>
      <c r="BW1648"/>
      <c r="BX1648" s="224"/>
      <c r="BY1648" s="224"/>
      <c r="BZ1648" s="224"/>
      <c r="CA1648" s="224"/>
      <c r="CB1648" s="224"/>
      <c r="CC1648" s="224"/>
      <c r="CD1648" s="224"/>
    </row>
    <row r="1649" spans="42:82" ht="15" x14ac:dyDescent="0.25">
      <c r="AP1649" s="223"/>
      <c r="AQ1649" s="224"/>
      <c r="AR1649" s="224"/>
      <c r="AS1649" s="224"/>
      <c r="AT1649" s="224"/>
      <c r="AU1649" s="231"/>
      <c r="AV1649" s="224"/>
      <c r="AW1649" s="224"/>
      <c r="AX1649" s="224"/>
      <c r="AY1649" s="224"/>
      <c r="AZ1649" s="226"/>
      <c r="BA1649" s="224"/>
      <c r="BB1649"/>
      <c r="BC1649"/>
      <c r="BD1649" s="224"/>
      <c r="BE1649" s="224"/>
      <c r="BF1649" s="227"/>
      <c r="BG1649" s="232"/>
      <c r="BH1649" s="224"/>
      <c r="BI1649" s="224"/>
      <c r="BJ1649" s="224"/>
      <c r="BK1649" s="224"/>
      <c r="BL1649" s="223"/>
      <c r="BM1649" s="224"/>
      <c r="BN1649" s="223"/>
      <c r="BO1649" s="223"/>
      <c r="BP1649" s="223"/>
      <c r="BQ1649" s="227"/>
      <c r="BR1649" s="223"/>
      <c r="BS1649" s="224"/>
      <c r="BT1649"/>
      <c r="BU1649" s="224"/>
      <c r="BV1649"/>
      <c r="BW1649"/>
      <c r="BX1649" s="224"/>
      <c r="BY1649" s="224"/>
      <c r="BZ1649" s="224"/>
      <c r="CA1649" s="224"/>
      <c r="CB1649" s="224"/>
      <c r="CC1649" s="224"/>
      <c r="CD1649" s="224"/>
    </row>
    <row r="1650" spans="42:82" ht="15" x14ac:dyDescent="0.25">
      <c r="AP1650" s="223"/>
      <c r="AQ1650" s="224"/>
      <c r="AR1650" s="224"/>
      <c r="AS1650" s="224"/>
      <c r="AT1650" s="224"/>
      <c r="AU1650" s="231"/>
      <c r="AV1650" s="224"/>
      <c r="AW1650" s="224"/>
      <c r="AX1650" s="224"/>
      <c r="AY1650" s="224"/>
      <c r="AZ1650" s="223"/>
      <c r="BA1650" s="224"/>
      <c r="BB1650"/>
      <c r="BC1650"/>
      <c r="BD1650" s="224"/>
      <c r="BE1650" s="224"/>
      <c r="BF1650" s="227"/>
      <c r="BG1650" s="223"/>
      <c r="BH1650" s="224"/>
      <c r="BI1650" s="224"/>
      <c r="BJ1650" s="224"/>
      <c r="BK1650" s="224"/>
      <c r="BL1650" s="223"/>
      <c r="BM1650" s="224"/>
      <c r="BN1650" s="223"/>
      <c r="BO1650" s="223"/>
      <c r="BP1650" s="223"/>
      <c r="BQ1650" s="227"/>
      <c r="BR1650" s="223"/>
      <c r="BS1650" s="224"/>
      <c r="BT1650"/>
      <c r="BU1650" s="224"/>
      <c r="BV1650"/>
      <c r="BW1650"/>
      <c r="BX1650" s="224"/>
      <c r="BY1650" s="224"/>
      <c r="BZ1650" s="224"/>
      <c r="CA1650" s="224"/>
      <c r="CB1650" s="224"/>
      <c r="CC1650" s="224"/>
      <c r="CD1650" s="224"/>
    </row>
    <row r="1651" spans="42:82" ht="15" x14ac:dyDescent="0.25">
      <c r="AP1651" s="223"/>
      <c r="AQ1651" s="224"/>
      <c r="AR1651" s="224"/>
      <c r="AS1651" s="224"/>
      <c r="AT1651" s="224"/>
      <c r="AU1651" s="231"/>
      <c r="AV1651" s="224"/>
      <c r="AW1651" s="224"/>
      <c r="AX1651" s="224"/>
      <c r="AY1651" s="224"/>
      <c r="AZ1651" s="232"/>
      <c r="BA1651" s="224"/>
      <c r="BB1651"/>
      <c r="BC1651"/>
      <c r="BD1651" s="224"/>
      <c r="BE1651" s="224"/>
      <c r="BF1651" s="227"/>
      <c r="BG1651" s="226"/>
      <c r="BH1651" s="224"/>
      <c r="BI1651" s="224"/>
      <c r="BJ1651" s="224"/>
      <c r="BK1651" s="224"/>
      <c r="BL1651" s="223"/>
      <c r="BM1651" s="224"/>
      <c r="BN1651" s="223"/>
      <c r="BO1651" s="223"/>
      <c r="BP1651" s="223"/>
      <c r="BQ1651" s="227"/>
      <c r="BR1651" s="223"/>
      <c r="BS1651" s="224"/>
      <c r="BT1651"/>
      <c r="BU1651" s="224"/>
      <c r="BV1651"/>
      <c r="BW1651"/>
      <c r="BX1651" s="224"/>
      <c r="BY1651" s="224"/>
      <c r="BZ1651" s="224"/>
      <c r="CA1651" s="224"/>
      <c r="CB1651" s="224"/>
      <c r="CC1651" s="224"/>
      <c r="CD1651" s="224"/>
    </row>
    <row r="1652" spans="42:82" ht="15" x14ac:dyDescent="0.25">
      <c r="AP1652" s="223"/>
      <c r="AQ1652" s="224"/>
      <c r="AR1652" s="224"/>
      <c r="AS1652" s="224"/>
      <c r="AT1652" s="224"/>
      <c r="AU1652" s="231"/>
      <c r="AV1652" s="224"/>
      <c r="AW1652" s="224"/>
      <c r="AX1652" s="224"/>
      <c r="AY1652" s="224"/>
      <c r="AZ1652" s="223"/>
      <c r="BA1652" s="224"/>
      <c r="BB1652"/>
      <c r="BC1652"/>
      <c r="BD1652" s="224"/>
      <c r="BE1652" s="224"/>
      <c r="BF1652" s="227"/>
      <c r="BG1652" s="223"/>
      <c r="BH1652" s="224"/>
      <c r="BI1652" s="224"/>
      <c r="BJ1652" s="224"/>
      <c r="BK1652" s="224"/>
      <c r="BL1652" s="223"/>
      <c r="BM1652" s="224"/>
      <c r="BN1652" s="223"/>
      <c r="BO1652" s="223"/>
      <c r="BP1652" s="223"/>
      <c r="BQ1652" s="227"/>
      <c r="BR1652" s="223"/>
      <c r="BS1652" s="224"/>
      <c r="BT1652"/>
      <c r="BU1652" s="224"/>
      <c r="BV1652"/>
      <c r="BW1652"/>
      <c r="BX1652" s="224"/>
      <c r="BY1652" s="224"/>
      <c r="BZ1652" s="224"/>
      <c r="CA1652" s="224"/>
      <c r="CB1652" s="224"/>
      <c r="CC1652" s="224"/>
      <c r="CD1652" s="224"/>
    </row>
    <row r="1653" spans="42:82" ht="15" x14ac:dyDescent="0.25">
      <c r="AP1653" s="223"/>
      <c r="AQ1653" s="224"/>
      <c r="AR1653" s="224"/>
      <c r="AS1653" s="224"/>
      <c r="AT1653" s="224"/>
      <c r="AU1653" s="231"/>
      <c r="AV1653" s="224"/>
      <c r="AW1653" s="224"/>
      <c r="AX1653" s="224"/>
      <c r="AY1653" s="224"/>
      <c r="AZ1653" s="223"/>
      <c r="BA1653" s="224"/>
      <c r="BB1653"/>
      <c r="BC1653"/>
      <c r="BD1653" s="224"/>
      <c r="BE1653" s="224"/>
      <c r="BF1653" s="227"/>
      <c r="BG1653" s="232"/>
      <c r="BH1653" s="224"/>
      <c r="BI1653" s="224"/>
      <c r="BJ1653" s="224"/>
      <c r="BK1653" s="224"/>
      <c r="BL1653" s="223"/>
      <c r="BM1653" s="224"/>
      <c r="BN1653" s="223"/>
      <c r="BO1653" s="223"/>
      <c r="BP1653" s="223"/>
      <c r="BQ1653" s="227"/>
      <c r="BR1653" s="223"/>
      <c r="BS1653" s="224"/>
      <c r="BT1653"/>
      <c r="BU1653" s="224"/>
      <c r="BV1653"/>
      <c r="BW1653"/>
      <c r="BX1653" s="224"/>
      <c r="BY1653" s="224"/>
      <c r="BZ1653" s="224"/>
      <c r="CA1653" s="224"/>
      <c r="CB1653" s="224"/>
      <c r="CC1653" s="224"/>
      <c r="CD1653" s="224"/>
    </row>
    <row r="1654" spans="42:82" ht="15" x14ac:dyDescent="0.25">
      <c r="AP1654" s="223"/>
      <c r="AQ1654" s="224"/>
      <c r="AR1654" s="224"/>
      <c r="AS1654" s="224"/>
      <c r="AT1654" s="224"/>
      <c r="AU1654" s="231"/>
      <c r="AV1654" s="224"/>
      <c r="AW1654" s="224"/>
      <c r="AX1654" s="224"/>
      <c r="AY1654" s="224"/>
      <c r="AZ1654" s="223"/>
      <c r="BA1654" s="224"/>
      <c r="BB1654"/>
      <c r="BC1654"/>
      <c r="BD1654" s="224"/>
      <c r="BE1654" s="224"/>
      <c r="BF1654" s="227"/>
      <c r="BG1654" s="223"/>
      <c r="BH1654" s="224"/>
      <c r="BI1654" s="224"/>
      <c r="BJ1654" s="224"/>
      <c r="BK1654" s="224"/>
      <c r="BL1654" s="223"/>
      <c r="BM1654" s="224"/>
      <c r="BN1654" s="223"/>
      <c r="BO1654" s="223"/>
      <c r="BP1654" s="223"/>
      <c r="BQ1654" s="227"/>
      <c r="BR1654" s="223"/>
      <c r="BS1654" s="224"/>
      <c r="BT1654"/>
      <c r="BU1654" s="224"/>
      <c r="BV1654"/>
      <c r="BW1654"/>
      <c r="BX1654" s="224"/>
      <c r="BY1654" s="224"/>
      <c r="BZ1654" s="224"/>
      <c r="CA1654" s="224"/>
      <c r="CB1654" s="224"/>
      <c r="CC1654" s="224"/>
      <c r="CD1654" s="224"/>
    </row>
    <row r="1655" spans="42:82" ht="15" x14ac:dyDescent="0.25">
      <c r="AP1655" s="223"/>
      <c r="AQ1655" s="224"/>
      <c r="AR1655" s="224"/>
      <c r="AS1655" s="224"/>
      <c r="AT1655" s="224"/>
      <c r="AU1655" s="231"/>
      <c r="AV1655" s="224"/>
      <c r="AW1655" s="224"/>
      <c r="AX1655" s="224"/>
      <c r="AY1655" s="224"/>
      <c r="AZ1655" s="223"/>
      <c r="BA1655" s="224"/>
      <c r="BB1655"/>
      <c r="BC1655"/>
      <c r="BD1655" s="224"/>
      <c r="BE1655" s="224"/>
      <c r="BF1655" s="227"/>
      <c r="BG1655" s="223"/>
      <c r="BH1655" s="224"/>
      <c r="BI1655" s="224"/>
      <c r="BJ1655" s="224"/>
      <c r="BK1655" s="224"/>
      <c r="BL1655" s="223"/>
      <c r="BM1655" s="224"/>
      <c r="BN1655" s="223"/>
      <c r="BO1655" s="223"/>
      <c r="BP1655" s="223"/>
      <c r="BQ1655" s="227"/>
      <c r="BR1655" s="223"/>
      <c r="BS1655" s="224"/>
      <c r="BT1655"/>
      <c r="BU1655" s="224"/>
      <c r="BV1655"/>
      <c r="BW1655"/>
      <c r="BX1655" s="224"/>
      <c r="BY1655" s="224"/>
      <c r="BZ1655" s="224"/>
      <c r="CA1655" s="224"/>
      <c r="CB1655" s="224"/>
      <c r="CC1655" s="224"/>
      <c r="CD1655" s="224"/>
    </row>
    <row r="1656" spans="42:82" ht="15" x14ac:dyDescent="0.25">
      <c r="AP1656" s="223"/>
      <c r="AQ1656" s="224"/>
      <c r="AR1656" s="224"/>
      <c r="AS1656" s="224"/>
      <c r="AT1656" s="224"/>
      <c r="AU1656" s="231"/>
      <c r="AV1656" s="224"/>
      <c r="AW1656" s="224"/>
      <c r="AX1656" s="224"/>
      <c r="AY1656" s="224"/>
      <c r="AZ1656" s="223"/>
      <c r="BA1656" s="224"/>
      <c r="BB1656"/>
      <c r="BC1656"/>
      <c r="BD1656" s="224"/>
      <c r="BE1656" s="224"/>
      <c r="BF1656" s="227"/>
      <c r="BG1656" s="226"/>
      <c r="BH1656" s="224"/>
      <c r="BI1656" s="224"/>
      <c r="BJ1656" s="224"/>
      <c r="BK1656" s="224"/>
      <c r="BL1656" s="223"/>
      <c r="BM1656" s="224"/>
      <c r="BN1656" s="223"/>
      <c r="BO1656" s="223"/>
      <c r="BP1656" s="223"/>
      <c r="BQ1656" s="227"/>
      <c r="BR1656" s="223"/>
      <c r="BS1656" s="224"/>
      <c r="BT1656"/>
      <c r="BU1656" s="224"/>
      <c r="BV1656"/>
      <c r="BW1656"/>
      <c r="BX1656" s="224"/>
      <c r="BY1656" s="224"/>
      <c r="BZ1656" s="224"/>
      <c r="CA1656" s="224"/>
      <c r="CB1656" s="224"/>
      <c r="CC1656" s="224"/>
      <c r="CD1656" s="224"/>
    </row>
    <row r="1657" spans="42:82" ht="15" x14ac:dyDescent="0.25">
      <c r="AP1657" s="223"/>
      <c r="AQ1657" s="224"/>
      <c r="AR1657" s="224"/>
      <c r="AS1657" s="224"/>
      <c r="AT1657" s="224"/>
      <c r="AU1657" s="231"/>
      <c r="AV1657" s="224"/>
      <c r="AW1657" s="224"/>
      <c r="AX1657" s="224"/>
      <c r="AY1657" s="224"/>
      <c r="AZ1657" s="223"/>
      <c r="BA1657" s="224"/>
      <c r="BB1657"/>
      <c r="BC1657"/>
      <c r="BD1657" s="224"/>
      <c r="BE1657" s="224"/>
      <c r="BF1657" s="227"/>
      <c r="BG1657" s="223"/>
      <c r="BH1657" s="224"/>
      <c r="BI1657" s="224"/>
      <c r="BJ1657" s="224"/>
      <c r="BK1657" s="224"/>
      <c r="BL1657" s="223"/>
      <c r="BM1657" s="224"/>
      <c r="BN1657" s="223"/>
      <c r="BO1657" s="223"/>
      <c r="BP1657" s="223"/>
      <c r="BQ1657" s="227"/>
      <c r="BR1657" s="223"/>
      <c r="BS1657" s="224"/>
      <c r="BT1657"/>
      <c r="BU1657" s="224"/>
      <c r="BV1657"/>
      <c r="BW1657"/>
      <c r="BX1657" s="224"/>
      <c r="BY1657" s="224"/>
      <c r="BZ1657" s="224"/>
      <c r="CA1657" s="224"/>
      <c r="CB1657" s="224"/>
      <c r="CC1657" s="224"/>
      <c r="CD1657" s="224"/>
    </row>
    <row r="1658" spans="42:82" ht="35.25" x14ac:dyDescent="0.2">
      <c r="AP1658" s="240"/>
      <c r="AQ1658" s="240"/>
      <c r="AR1658" s="240"/>
      <c r="AS1658" s="244"/>
      <c r="AT1658" s="244"/>
      <c r="AU1658" s="245"/>
      <c r="AV1658" s="244"/>
      <c r="AW1658" s="246"/>
      <c r="AX1658" s="247"/>
      <c r="AY1658" s="246"/>
      <c r="AZ1658" s="244"/>
      <c r="BA1658" s="246"/>
      <c r="BD1658" s="244"/>
      <c r="BE1658" s="244"/>
      <c r="BG1658" s="244"/>
      <c r="BH1658" s="244"/>
      <c r="BI1658" s="244"/>
      <c r="BJ1658" s="244"/>
      <c r="BK1658" s="244"/>
      <c r="BL1658" s="244"/>
      <c r="BM1658" s="244"/>
      <c r="BN1658" s="244"/>
      <c r="BO1658" s="244"/>
      <c r="BP1658" s="244"/>
      <c r="BR1658" s="244"/>
      <c r="BS1658" s="244"/>
      <c r="BU1658" s="244"/>
      <c r="BX1658" s="244"/>
      <c r="BY1658" s="244"/>
      <c r="BZ1658" s="244"/>
      <c r="CA1658" s="244"/>
      <c r="CB1658" s="244"/>
      <c r="CC1658" s="244"/>
      <c r="CD1658" s="244"/>
    </row>
    <row r="1659" spans="42:82" ht="15" x14ac:dyDescent="0.25">
      <c r="AP1659" s="223"/>
      <c r="AQ1659" s="224"/>
      <c r="AR1659" s="224"/>
      <c r="AS1659" s="224"/>
      <c r="AT1659" s="224"/>
      <c r="AU1659" s="231"/>
      <c r="AV1659" s="224"/>
      <c r="AW1659" s="224"/>
      <c r="AX1659" s="224"/>
      <c r="AY1659" s="224"/>
      <c r="AZ1659" s="226"/>
      <c r="BA1659" s="224"/>
      <c r="BB1659"/>
      <c r="BC1659"/>
      <c r="BD1659" s="224"/>
      <c r="BE1659" s="224"/>
      <c r="BF1659" s="227"/>
      <c r="BG1659" s="232"/>
      <c r="BH1659" s="224"/>
      <c r="BI1659" s="224"/>
      <c r="BJ1659" s="224"/>
      <c r="BK1659" s="224"/>
      <c r="BL1659" s="223"/>
      <c r="BM1659" s="224"/>
      <c r="BN1659" s="223"/>
      <c r="BO1659" s="223"/>
      <c r="BP1659" s="223"/>
      <c r="BQ1659" s="227"/>
      <c r="BR1659" s="223"/>
      <c r="BS1659" s="224"/>
      <c r="BT1659"/>
      <c r="BU1659" s="224"/>
      <c r="BV1659"/>
      <c r="BW1659"/>
      <c r="BX1659" s="224"/>
      <c r="BY1659" s="224"/>
      <c r="BZ1659" s="224"/>
      <c r="CA1659" s="224"/>
      <c r="CB1659" s="224"/>
      <c r="CC1659" s="224"/>
      <c r="CD1659" s="224"/>
    </row>
    <row r="1660" spans="42:82" ht="15" x14ac:dyDescent="0.25">
      <c r="AP1660" s="223"/>
      <c r="AQ1660" s="224"/>
      <c r="AR1660" s="224"/>
      <c r="AS1660" s="224"/>
      <c r="AT1660" s="224"/>
      <c r="AU1660" s="231"/>
      <c r="AV1660" s="224"/>
      <c r="AW1660" s="224"/>
      <c r="AX1660" s="224"/>
      <c r="AY1660" s="224"/>
      <c r="AZ1660" s="223"/>
      <c r="BA1660" s="224"/>
      <c r="BB1660"/>
      <c r="BC1660"/>
      <c r="BD1660" s="224"/>
      <c r="BE1660" s="224"/>
      <c r="BF1660" s="227"/>
      <c r="BG1660" s="223"/>
      <c r="BH1660" s="224"/>
      <c r="BI1660" s="224"/>
      <c r="BJ1660" s="224"/>
      <c r="BK1660" s="224"/>
      <c r="BL1660" s="223"/>
      <c r="BM1660" s="224"/>
      <c r="BN1660" s="223"/>
      <c r="BO1660" s="223"/>
      <c r="BP1660" s="223"/>
      <c r="BQ1660" s="227"/>
      <c r="BR1660" s="223"/>
      <c r="BS1660" s="224"/>
      <c r="BT1660"/>
      <c r="BU1660" s="224"/>
      <c r="BV1660"/>
      <c r="BW1660"/>
      <c r="BX1660" s="224"/>
      <c r="BY1660" s="224"/>
      <c r="BZ1660" s="224"/>
      <c r="CA1660" s="224"/>
      <c r="CB1660" s="224"/>
      <c r="CC1660" s="224"/>
      <c r="CD1660" s="224"/>
    </row>
    <row r="1661" spans="42:82" ht="15" x14ac:dyDescent="0.25">
      <c r="AP1661" s="223"/>
      <c r="AQ1661" s="224"/>
      <c r="AR1661" s="224"/>
      <c r="AS1661" s="224"/>
      <c r="AT1661" s="224"/>
      <c r="AU1661" s="231"/>
      <c r="AV1661" s="224"/>
      <c r="AW1661" s="224"/>
      <c r="AX1661" s="224"/>
      <c r="AY1661" s="224"/>
      <c r="AZ1661" s="223"/>
      <c r="BA1661" s="224"/>
      <c r="BB1661"/>
      <c r="BC1661"/>
      <c r="BD1661" s="224"/>
      <c r="BE1661" s="224"/>
      <c r="BF1661" s="227"/>
      <c r="BG1661" s="223"/>
      <c r="BH1661" s="224"/>
      <c r="BI1661" s="224"/>
      <c r="BJ1661" s="224"/>
      <c r="BK1661" s="224"/>
      <c r="BL1661" s="223"/>
      <c r="BM1661" s="224"/>
      <c r="BN1661" s="223"/>
      <c r="BO1661" s="223"/>
      <c r="BP1661" s="223"/>
      <c r="BQ1661" s="227"/>
      <c r="BR1661" s="223"/>
      <c r="BS1661" s="224"/>
      <c r="BT1661"/>
      <c r="BU1661" s="224"/>
      <c r="BV1661"/>
      <c r="BW1661"/>
      <c r="BX1661" s="224"/>
      <c r="BY1661" s="224"/>
      <c r="BZ1661" s="224"/>
      <c r="CA1661" s="224"/>
      <c r="CB1661" s="224"/>
      <c r="CC1661" s="224"/>
      <c r="CD1661" s="224"/>
    </row>
    <row r="1662" spans="42:82" ht="15" x14ac:dyDescent="0.25">
      <c r="AP1662" s="241"/>
      <c r="AQ1662" s="242"/>
      <c r="AR1662" s="243"/>
      <c r="AS1662" s="230"/>
      <c r="AT1662" s="230"/>
      <c r="AU1662" s="225"/>
      <c r="AV1662" s="230"/>
      <c r="AW1662" s="230"/>
      <c r="AX1662" s="248"/>
      <c r="AY1662" s="230"/>
      <c r="AZ1662" s="227"/>
      <c r="BA1662" s="230"/>
      <c r="BB1662"/>
      <c r="BC1662"/>
      <c r="BD1662" s="230"/>
      <c r="BE1662" s="230"/>
      <c r="BF1662" s="227"/>
      <c r="BG1662" s="226"/>
      <c r="BH1662" s="230"/>
      <c r="BI1662" s="230"/>
      <c r="BJ1662" s="230"/>
      <c r="BK1662" s="230"/>
      <c r="BL1662" s="226"/>
      <c r="BM1662" s="230"/>
      <c r="BN1662" s="226"/>
      <c r="BO1662" s="226"/>
      <c r="BP1662" s="226"/>
      <c r="BQ1662" s="227"/>
      <c r="BR1662" s="226"/>
      <c r="BS1662" s="230"/>
      <c r="BT1662"/>
      <c r="BU1662" s="230"/>
      <c r="BV1662"/>
      <c r="BW1662"/>
      <c r="BX1662" s="230"/>
      <c r="BY1662" s="230"/>
      <c r="BZ1662" s="230"/>
      <c r="CA1662" s="230"/>
      <c r="CB1662" s="230"/>
      <c r="CC1662" s="230"/>
      <c r="CD1662" s="230"/>
    </row>
    <row r="1663" spans="42:82" ht="15" x14ac:dyDescent="0.25">
      <c r="AP1663" s="241"/>
      <c r="AQ1663" s="242"/>
      <c r="AR1663" s="243"/>
      <c r="AS1663" s="230"/>
      <c r="AT1663" s="230"/>
      <c r="AU1663" s="225"/>
      <c r="AV1663" s="230"/>
      <c r="AW1663" s="230"/>
      <c r="AX1663" s="248"/>
      <c r="AY1663" s="230"/>
      <c r="AZ1663" s="226"/>
      <c r="BA1663" s="230"/>
      <c r="BB1663"/>
      <c r="BC1663"/>
      <c r="BD1663" s="230"/>
      <c r="BE1663" s="230"/>
      <c r="BF1663" s="227"/>
      <c r="BG1663" s="226"/>
      <c r="BH1663" s="230"/>
      <c r="BI1663" s="230"/>
      <c r="BJ1663" s="230"/>
      <c r="BK1663" s="230"/>
      <c r="BL1663" s="226"/>
      <c r="BM1663" s="230"/>
      <c r="BN1663" s="226"/>
      <c r="BO1663" s="226"/>
      <c r="BP1663" s="226"/>
      <c r="BQ1663" s="227"/>
      <c r="BR1663" s="226"/>
      <c r="BS1663" s="230"/>
      <c r="BT1663"/>
      <c r="BU1663" s="230"/>
      <c r="BV1663"/>
      <c r="BW1663"/>
      <c r="BX1663" s="230"/>
      <c r="BY1663" s="230"/>
      <c r="BZ1663" s="230"/>
      <c r="CA1663" s="230"/>
      <c r="CB1663" s="230"/>
      <c r="CC1663" s="230"/>
      <c r="CD1663" s="230"/>
    </row>
    <row r="1664" spans="42:82" ht="15" x14ac:dyDescent="0.25">
      <c r="AP1664" s="241"/>
      <c r="AQ1664" s="242"/>
      <c r="AR1664" s="243"/>
      <c r="AS1664" s="230"/>
      <c r="AT1664" s="230"/>
      <c r="AU1664" s="225"/>
      <c r="AV1664" s="230"/>
      <c r="AW1664" s="230"/>
      <c r="AX1664" s="248"/>
      <c r="AY1664" s="230"/>
      <c r="AZ1664" s="226"/>
      <c r="BA1664" s="230"/>
      <c r="BB1664"/>
      <c r="BC1664"/>
      <c r="BD1664" s="230"/>
      <c r="BE1664" s="230"/>
      <c r="BF1664" s="227"/>
      <c r="BG1664" s="226"/>
      <c r="BH1664" s="230"/>
      <c r="BI1664" s="230"/>
      <c r="BJ1664" s="230"/>
      <c r="BK1664" s="230"/>
      <c r="BL1664" s="226"/>
      <c r="BM1664" s="230"/>
      <c r="BN1664" s="226"/>
      <c r="BO1664" s="226"/>
      <c r="BP1664" s="226"/>
      <c r="BQ1664" s="227"/>
      <c r="BR1664" s="226"/>
      <c r="BS1664" s="230"/>
      <c r="BT1664"/>
      <c r="BU1664" s="230"/>
      <c r="BV1664"/>
      <c r="BW1664"/>
      <c r="BX1664" s="230"/>
      <c r="BY1664" s="230"/>
      <c r="BZ1664" s="230"/>
      <c r="CA1664" s="230"/>
      <c r="CB1664" s="230"/>
      <c r="CC1664" s="230"/>
      <c r="CD1664" s="230"/>
    </row>
    <row r="1665" spans="42:82" ht="15" x14ac:dyDescent="0.25">
      <c r="AP1665" s="241"/>
      <c r="AQ1665" s="242"/>
      <c r="AR1665" s="243"/>
      <c r="AS1665" s="230"/>
      <c r="AT1665" s="230"/>
      <c r="AU1665" s="227"/>
      <c r="AV1665" s="230"/>
      <c r="AW1665" s="230"/>
      <c r="AX1665" s="248"/>
      <c r="AY1665" s="230"/>
      <c r="AZ1665" s="226"/>
      <c r="BA1665" s="230"/>
      <c r="BB1665" s="230"/>
      <c r="BC1665" s="227"/>
      <c r="BD1665" s="230"/>
      <c r="BE1665" s="230"/>
      <c r="BF1665" s="227"/>
      <c r="BG1665" s="227"/>
      <c r="BH1665" s="227"/>
      <c r="BI1665" s="227"/>
      <c r="BJ1665" s="227"/>
      <c r="BK1665" s="227"/>
      <c r="BL1665" s="227"/>
      <c r="BM1665" s="230"/>
      <c r="BN1665" s="227"/>
      <c r="BO1665" s="227"/>
      <c r="BP1665" s="227"/>
      <c r="BQ1665" s="227"/>
      <c r="BR1665" s="227"/>
      <c r="BS1665" s="230"/>
      <c r="BT1665" s="230"/>
      <c r="BU1665" s="230"/>
      <c r="BV1665" s="230"/>
      <c r="BW1665" s="230"/>
      <c r="BX1665" s="230"/>
      <c r="BY1665" s="230"/>
      <c r="BZ1665" s="230"/>
      <c r="CA1665" s="230"/>
      <c r="CB1665" s="230"/>
      <c r="CC1665" s="230"/>
      <c r="CD1665" s="230"/>
    </row>
  </sheetData>
  <sheetProtection selectLockedCells="1" selectUnlockedCells="1"/>
  <autoFilter ref="A2:CD1287" xr:uid="{00000000-0009-0000-0000-000006000000}">
    <sortState xmlns:xlrd2="http://schemas.microsoft.com/office/spreadsheetml/2017/richdata2" ref="A3:CD1287">
      <sortCondition ref="A2:A1287"/>
    </sortState>
  </autoFilter>
  <phoneticPr fontId="49" type="noConversion"/>
  <conditionalFormatting sqref="AP1:AP1661 AR1 AT1 AV1 AX1 AZ1 BB1 BD1 BF1 BH1 BJ1 BL1 BN1 BP1 BR1 BT1 AP1666:AP1048576">
    <cfRule type="duplicateValues" dxfId="26" priority="26"/>
    <cfRule type="duplicateValues" dxfId="25" priority="27"/>
  </conditionalFormatting>
  <conditionalFormatting sqref="AP1662:AP1665">
    <cfRule type="duplicateValues" dxfId="24" priority="1"/>
    <cfRule type="duplicateValues" dxfId="23" priority="2"/>
    <cfRule type="duplicateValues" dxfId="22" priority="3"/>
    <cfRule type="duplicateValues" dxfId="21" priority="4"/>
    <cfRule type="duplicateValues" dxfId="20" priority="5"/>
    <cfRule type="duplicateValues" dxfId="19" priority="6"/>
    <cfRule type="duplicateValues" dxfId="18" priority="7"/>
    <cfRule type="duplicateValues" dxfId="17" priority="8"/>
    <cfRule type="duplicateValues" dxfId="16" priority="9" stopIfTrue="1"/>
    <cfRule type="duplicateValues" dxfId="15" priority="10" stopIfTrue="1"/>
    <cfRule type="duplicateValues" dxfId="14" priority="11" stopIfTrue="1"/>
    <cfRule type="duplicateValues" dxfId="13" priority="12" stopIfTrue="1"/>
    <cfRule type="duplicateValues" dxfId="12" priority="13" stopIfTrue="1"/>
    <cfRule type="duplicateValues" dxfId="11" priority="14" stopIfTrue="1"/>
    <cfRule type="duplicateValues" dxfId="10" priority="15" stopIfTrue="1"/>
    <cfRule type="duplicateValues" dxfId="9" priority="16" stopIfTrue="1"/>
    <cfRule type="duplicateValues" dxfId="8" priority="17" stopIfTrue="1"/>
    <cfRule type="duplicateValues" dxfId="7" priority="18" stopIfTrue="1"/>
    <cfRule type="duplicateValues" dxfId="6" priority="19" stopIfTrue="1"/>
    <cfRule type="duplicateValues" dxfId="5" priority="20" stopIfTrue="1"/>
    <cfRule type="duplicateValues" dxfId="4" priority="21" stopIfTrue="1"/>
    <cfRule type="duplicateValues" dxfId="3" priority="22" stopIfTrue="1"/>
    <cfRule type="duplicateValues" dxfId="2" priority="23" stopIfTrue="1"/>
    <cfRule type="duplicateValues" dxfId="1" priority="24" stopIfTrue="1"/>
    <cfRule type="duplicateValues" dxfId="0" priority="25" stopIfTrue="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 </vt:lpstr>
      <vt:lpstr>إدخال البيانات</vt:lpstr>
      <vt:lpstr>اختيار المقررات</vt:lpstr>
      <vt:lpstr>الإستمارة</vt:lpstr>
      <vt:lpstr>pol</vt:lpstr>
      <vt:lpstr>ورقة4</vt:lpstr>
      <vt:lpstr>ورقة2</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Hp</cp:lastModifiedBy>
  <cp:revision/>
  <cp:lastPrinted>2024-02-06T08:42:00Z</cp:lastPrinted>
  <dcterms:created xsi:type="dcterms:W3CDTF">2015-06-05T18:17:20Z</dcterms:created>
  <dcterms:modified xsi:type="dcterms:W3CDTF">2024-02-06T08:44:16Z</dcterms:modified>
</cp:coreProperties>
</file>